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456" windowWidth="11736" windowHeight="6216" activeTab="2"/>
  </bookViews>
  <sheets>
    <sheet name="Récap prestation" sheetId="2" r:id="rId1"/>
    <sheet name="Contacts" sheetId="4" r:id="rId2"/>
    <sheet name="a_cacher" sheetId="5" r:id="rId3"/>
  </sheets>
  <definedNames>
    <definedName name="Tout_les_mois">"'septembre 18:juillet 19'!"</definedName>
  </definedNames>
  <calcPr calcId="145621" iterateDelta="1E-4" concurrentCalc="0"/>
</workbook>
</file>

<file path=xl/calcChain.xml><?xml version="1.0" encoding="utf-8"?>
<calcChain xmlns="http://schemas.openxmlformats.org/spreadsheetml/2006/main">
  <c r="H3" i="5" l="1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60" i="5"/>
  <c r="H261" i="5"/>
  <c r="H262" i="5"/>
  <c r="H263" i="5"/>
  <c r="H264" i="5"/>
  <c r="H265" i="5"/>
  <c r="H266" i="5"/>
  <c r="H267" i="5"/>
  <c r="H268" i="5"/>
  <c r="H269" i="5"/>
  <c r="H270" i="5"/>
  <c r="H271" i="5"/>
  <c r="H272" i="5"/>
  <c r="H273" i="5"/>
  <c r="H274" i="5"/>
  <c r="H275" i="5"/>
  <c r="H276" i="5"/>
  <c r="H277" i="5"/>
  <c r="H278" i="5"/>
  <c r="H27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92" i="5"/>
  <c r="H293" i="5"/>
  <c r="H294" i="5"/>
  <c r="H295" i="5"/>
  <c r="H296" i="5"/>
  <c r="H297" i="5"/>
  <c r="H298" i="5"/>
  <c r="H299" i="5"/>
  <c r="H300" i="5"/>
  <c r="H301" i="5"/>
  <c r="H302" i="5"/>
  <c r="H303" i="5"/>
  <c r="H304" i="5"/>
  <c r="H305" i="5"/>
  <c r="H306" i="5"/>
  <c r="H307" i="5"/>
  <c r="H308" i="5"/>
  <c r="H309" i="5"/>
  <c r="H310" i="5"/>
  <c r="H311" i="5"/>
  <c r="H312" i="5"/>
  <c r="H313" i="5"/>
  <c r="H314" i="5"/>
  <c r="H315" i="5"/>
  <c r="H316" i="5"/>
  <c r="H317" i="5"/>
  <c r="H318" i="5"/>
  <c r="H319" i="5"/>
  <c r="H320" i="5"/>
  <c r="H321" i="5"/>
  <c r="H322" i="5"/>
  <c r="H323" i="5"/>
  <c r="H324" i="5"/>
  <c r="H325" i="5"/>
  <c r="H326" i="5"/>
  <c r="H327" i="5"/>
  <c r="H328" i="5"/>
  <c r="H329" i="5"/>
  <c r="H330" i="5"/>
  <c r="H331" i="5"/>
  <c r="H332" i="5"/>
  <c r="H333" i="5"/>
  <c r="H334" i="5"/>
  <c r="H335" i="5"/>
  <c r="H336" i="5"/>
  <c r="H337" i="5"/>
  <c r="H338" i="5"/>
  <c r="H339" i="5"/>
  <c r="H340" i="5"/>
  <c r="H341" i="5"/>
  <c r="H342" i="5"/>
  <c r="H343" i="5"/>
  <c r="H344" i="5"/>
  <c r="H345" i="5"/>
  <c r="H346" i="5"/>
  <c r="H347" i="5"/>
  <c r="H348" i="5"/>
  <c r="H349" i="5"/>
  <c r="H350" i="5"/>
  <c r="H351" i="5"/>
  <c r="H352" i="5"/>
  <c r="H353" i="5"/>
  <c r="H354" i="5"/>
  <c r="H355" i="5"/>
  <c r="H356" i="5"/>
  <c r="H357" i="5"/>
  <c r="H358" i="5"/>
  <c r="H359" i="5"/>
  <c r="H360" i="5"/>
  <c r="H361" i="5"/>
  <c r="H362" i="5"/>
  <c r="H363" i="5"/>
  <c r="H364" i="5"/>
  <c r="H365" i="5"/>
  <c r="H366" i="5"/>
  <c r="H367" i="5"/>
  <c r="H368" i="5"/>
  <c r="H369" i="5"/>
  <c r="H370" i="5"/>
  <c r="H371" i="5"/>
  <c r="H372" i="5"/>
  <c r="H373" i="5"/>
  <c r="H374" i="5"/>
  <c r="H375" i="5"/>
  <c r="H376" i="5"/>
  <c r="H377" i="5"/>
  <c r="H378" i="5"/>
  <c r="H379" i="5"/>
  <c r="H380" i="5"/>
  <c r="H381" i="5"/>
  <c r="H382" i="5"/>
  <c r="H383" i="5"/>
  <c r="H384" i="5"/>
  <c r="H385" i="5"/>
  <c r="H386" i="5"/>
  <c r="H387" i="5"/>
  <c r="H388" i="5"/>
  <c r="H389" i="5"/>
  <c r="H390" i="5"/>
  <c r="H391" i="5"/>
  <c r="H392" i="5"/>
  <c r="H393" i="5"/>
  <c r="H394" i="5"/>
  <c r="H395" i="5"/>
  <c r="H396" i="5"/>
  <c r="H397" i="5"/>
  <c r="H398" i="5"/>
  <c r="H399" i="5"/>
  <c r="H400" i="5"/>
  <c r="H401" i="5"/>
  <c r="H402" i="5"/>
  <c r="H403" i="5"/>
  <c r="H404" i="5"/>
  <c r="H405" i="5"/>
  <c r="H406" i="5"/>
  <c r="H407" i="5"/>
  <c r="H408" i="5"/>
  <c r="H409" i="5"/>
  <c r="H410" i="5"/>
  <c r="H411" i="5"/>
  <c r="H412" i="5"/>
  <c r="H413" i="5"/>
  <c r="H414" i="5"/>
  <c r="H415" i="5"/>
  <c r="H416" i="5"/>
  <c r="H417" i="5"/>
  <c r="H418" i="5"/>
  <c r="H419" i="5"/>
  <c r="H420" i="5"/>
  <c r="H421" i="5"/>
  <c r="H422" i="5"/>
  <c r="H423" i="5"/>
  <c r="H424" i="5"/>
  <c r="H425" i="5"/>
  <c r="H426" i="5"/>
  <c r="H427" i="5"/>
  <c r="H428" i="5"/>
  <c r="H429" i="5"/>
  <c r="H430" i="5"/>
  <c r="H431" i="5"/>
  <c r="H432" i="5"/>
  <c r="H433" i="5"/>
  <c r="H434" i="5"/>
  <c r="H435" i="5"/>
  <c r="H436" i="5"/>
  <c r="H437" i="5"/>
  <c r="H438" i="5"/>
  <c r="H439" i="5"/>
  <c r="H440" i="5"/>
  <c r="H441" i="5"/>
  <c r="H442" i="5"/>
  <c r="H443" i="5"/>
  <c r="H444" i="5"/>
  <c r="H445" i="5"/>
  <c r="H446" i="5"/>
  <c r="H447" i="5"/>
  <c r="H448" i="5"/>
  <c r="H449" i="5"/>
  <c r="H450" i="5"/>
  <c r="H451" i="5"/>
  <c r="H452" i="5"/>
  <c r="H453" i="5"/>
  <c r="H454" i="5"/>
  <c r="H455" i="5"/>
  <c r="H456" i="5"/>
  <c r="H457" i="5"/>
  <c r="H458" i="5"/>
  <c r="H459" i="5"/>
  <c r="H460" i="5"/>
  <c r="H461" i="5"/>
  <c r="H462" i="5"/>
  <c r="H463" i="5"/>
  <c r="H464" i="5"/>
  <c r="H465" i="5"/>
  <c r="H466" i="5"/>
  <c r="H467" i="5"/>
  <c r="H468" i="5"/>
  <c r="H469" i="5"/>
  <c r="H470" i="5"/>
  <c r="H471" i="5"/>
  <c r="H472" i="5"/>
  <c r="H473" i="5"/>
  <c r="H474" i="5"/>
  <c r="H475" i="5"/>
  <c r="H476" i="5"/>
  <c r="H477" i="5"/>
  <c r="H478" i="5"/>
  <c r="H479" i="5"/>
  <c r="H480" i="5"/>
  <c r="H481" i="5"/>
  <c r="H482" i="5"/>
  <c r="H483" i="5"/>
  <c r="H484" i="5"/>
  <c r="H485" i="5"/>
  <c r="H486" i="5"/>
  <c r="H487" i="5"/>
  <c r="H488" i="5"/>
  <c r="H489" i="5"/>
  <c r="H490" i="5"/>
  <c r="H491" i="5"/>
  <c r="H492" i="5"/>
  <c r="H493" i="5"/>
  <c r="H494" i="5"/>
  <c r="H495" i="5"/>
  <c r="H496" i="5"/>
  <c r="H497" i="5"/>
  <c r="H498" i="5"/>
  <c r="H499" i="5"/>
  <c r="H500" i="5"/>
  <c r="I500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367" i="5"/>
  <c r="I368" i="5"/>
  <c r="I369" i="5"/>
  <c r="I370" i="5"/>
  <c r="I371" i="5"/>
  <c r="I372" i="5"/>
  <c r="I373" i="5"/>
  <c r="I374" i="5"/>
  <c r="I375" i="5"/>
  <c r="I376" i="5"/>
  <c r="I377" i="5"/>
  <c r="I378" i="5"/>
  <c r="I379" i="5"/>
  <c r="I380" i="5"/>
  <c r="I381" i="5"/>
  <c r="I382" i="5"/>
  <c r="I383" i="5"/>
  <c r="I384" i="5"/>
  <c r="I385" i="5"/>
  <c r="I386" i="5"/>
  <c r="I387" i="5"/>
  <c r="I388" i="5"/>
  <c r="I389" i="5"/>
  <c r="I390" i="5"/>
  <c r="I391" i="5"/>
  <c r="I392" i="5"/>
  <c r="I393" i="5"/>
  <c r="I394" i="5"/>
  <c r="I395" i="5"/>
  <c r="I396" i="5"/>
  <c r="I397" i="5"/>
  <c r="I398" i="5"/>
  <c r="I399" i="5"/>
  <c r="I400" i="5"/>
  <c r="I401" i="5"/>
  <c r="I402" i="5"/>
  <c r="I403" i="5"/>
  <c r="I404" i="5"/>
  <c r="I405" i="5"/>
  <c r="I406" i="5"/>
  <c r="I407" i="5"/>
  <c r="I408" i="5"/>
  <c r="I409" i="5"/>
  <c r="I410" i="5"/>
  <c r="I411" i="5"/>
  <c r="I412" i="5"/>
  <c r="I413" i="5"/>
  <c r="I414" i="5"/>
  <c r="I415" i="5"/>
  <c r="I416" i="5"/>
  <c r="I417" i="5"/>
  <c r="I418" i="5"/>
  <c r="I419" i="5"/>
  <c r="I420" i="5"/>
  <c r="I421" i="5"/>
  <c r="I422" i="5"/>
  <c r="I423" i="5"/>
  <c r="I424" i="5"/>
  <c r="I425" i="5"/>
  <c r="I426" i="5"/>
  <c r="I427" i="5"/>
  <c r="I428" i="5"/>
  <c r="I429" i="5"/>
  <c r="I430" i="5"/>
  <c r="I431" i="5"/>
  <c r="I432" i="5"/>
  <c r="I433" i="5"/>
  <c r="I434" i="5"/>
  <c r="I435" i="5"/>
  <c r="I436" i="5"/>
  <c r="I437" i="5"/>
  <c r="I438" i="5"/>
  <c r="I439" i="5"/>
  <c r="I440" i="5"/>
  <c r="I441" i="5"/>
  <c r="I442" i="5"/>
  <c r="I443" i="5"/>
  <c r="I444" i="5"/>
  <c r="I445" i="5"/>
  <c r="I446" i="5"/>
  <c r="I447" i="5"/>
  <c r="I448" i="5"/>
  <c r="I449" i="5"/>
  <c r="I450" i="5"/>
  <c r="I451" i="5"/>
  <c r="I452" i="5"/>
  <c r="I453" i="5"/>
  <c r="I454" i="5"/>
  <c r="I455" i="5"/>
  <c r="I456" i="5"/>
  <c r="I457" i="5"/>
  <c r="I458" i="5"/>
  <c r="I459" i="5"/>
  <c r="I460" i="5"/>
  <c r="I461" i="5"/>
  <c r="I462" i="5"/>
  <c r="I463" i="5"/>
  <c r="I464" i="5"/>
  <c r="I465" i="5"/>
  <c r="I466" i="5"/>
  <c r="I467" i="5"/>
  <c r="I468" i="5"/>
  <c r="I469" i="5"/>
  <c r="I470" i="5"/>
  <c r="I471" i="5"/>
  <c r="I472" i="5"/>
  <c r="I473" i="5"/>
  <c r="I474" i="5"/>
  <c r="I475" i="5"/>
  <c r="I476" i="5"/>
  <c r="I477" i="5"/>
  <c r="I478" i="5"/>
  <c r="I479" i="5"/>
  <c r="I480" i="5"/>
  <c r="I481" i="5"/>
  <c r="I482" i="5"/>
  <c r="I483" i="5"/>
  <c r="I484" i="5"/>
  <c r="I485" i="5"/>
  <c r="I486" i="5"/>
  <c r="I487" i="5"/>
  <c r="I488" i="5"/>
  <c r="I489" i="5"/>
  <c r="I490" i="5"/>
  <c r="I491" i="5"/>
  <c r="I492" i="5"/>
  <c r="I493" i="5"/>
  <c r="I494" i="5"/>
  <c r="I495" i="5"/>
  <c r="I496" i="5"/>
  <c r="I497" i="5"/>
  <c r="I498" i="5"/>
  <c r="I499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51" i="5"/>
  <c r="G252" i="5"/>
  <c r="G253" i="5"/>
  <c r="G254" i="5"/>
  <c r="G255" i="5"/>
  <c r="G256" i="5"/>
  <c r="G257" i="5"/>
  <c r="G258" i="5"/>
  <c r="G259" i="5"/>
  <c r="G260" i="5"/>
  <c r="G261" i="5"/>
  <c r="G262" i="5"/>
  <c r="G263" i="5"/>
  <c r="G264" i="5"/>
  <c r="G265" i="5"/>
  <c r="G266" i="5"/>
  <c r="G267" i="5"/>
  <c r="G268" i="5"/>
  <c r="G269" i="5"/>
  <c r="G270" i="5"/>
  <c r="G271" i="5"/>
  <c r="G272" i="5"/>
  <c r="G273" i="5"/>
  <c r="G274" i="5"/>
  <c r="G275" i="5"/>
  <c r="G276" i="5"/>
  <c r="G277" i="5"/>
  <c r="G278" i="5"/>
  <c r="G279" i="5"/>
  <c r="G280" i="5"/>
  <c r="G281" i="5"/>
  <c r="G282" i="5"/>
  <c r="G283" i="5"/>
  <c r="G284" i="5"/>
  <c r="G285" i="5"/>
  <c r="G286" i="5"/>
  <c r="G287" i="5"/>
  <c r="G288" i="5"/>
  <c r="G289" i="5"/>
  <c r="G290" i="5"/>
  <c r="G291" i="5"/>
  <c r="G292" i="5"/>
  <c r="G293" i="5"/>
  <c r="G294" i="5"/>
  <c r="G295" i="5"/>
  <c r="G296" i="5"/>
  <c r="G297" i="5"/>
  <c r="G298" i="5"/>
  <c r="G299" i="5"/>
  <c r="G300" i="5"/>
  <c r="G301" i="5"/>
  <c r="G302" i="5"/>
  <c r="G303" i="5"/>
  <c r="G304" i="5"/>
  <c r="G305" i="5"/>
  <c r="G306" i="5"/>
  <c r="G307" i="5"/>
  <c r="G308" i="5"/>
  <c r="G309" i="5"/>
  <c r="G310" i="5"/>
  <c r="G311" i="5"/>
  <c r="G312" i="5"/>
  <c r="G313" i="5"/>
  <c r="G314" i="5"/>
  <c r="G315" i="5"/>
  <c r="G316" i="5"/>
  <c r="G317" i="5"/>
  <c r="G318" i="5"/>
  <c r="G319" i="5"/>
  <c r="G320" i="5"/>
  <c r="G321" i="5"/>
  <c r="G322" i="5"/>
  <c r="G323" i="5"/>
  <c r="G324" i="5"/>
  <c r="G325" i="5"/>
  <c r="G326" i="5"/>
  <c r="G327" i="5"/>
  <c r="G328" i="5"/>
  <c r="G329" i="5"/>
  <c r="G330" i="5"/>
  <c r="G331" i="5"/>
  <c r="G332" i="5"/>
  <c r="G333" i="5"/>
  <c r="G334" i="5"/>
  <c r="G335" i="5"/>
  <c r="G336" i="5"/>
  <c r="G337" i="5"/>
  <c r="G338" i="5"/>
  <c r="G339" i="5"/>
  <c r="G340" i="5"/>
  <c r="G341" i="5"/>
  <c r="G342" i="5"/>
  <c r="G343" i="5"/>
  <c r="G344" i="5"/>
  <c r="G345" i="5"/>
  <c r="G346" i="5"/>
  <c r="G347" i="5"/>
  <c r="G348" i="5"/>
  <c r="G349" i="5"/>
  <c r="G350" i="5"/>
  <c r="G351" i="5"/>
  <c r="G352" i="5"/>
  <c r="G353" i="5"/>
  <c r="G354" i="5"/>
  <c r="G355" i="5"/>
  <c r="G356" i="5"/>
  <c r="G357" i="5"/>
  <c r="G358" i="5"/>
  <c r="G359" i="5"/>
  <c r="G360" i="5"/>
  <c r="G361" i="5"/>
  <c r="G362" i="5"/>
  <c r="G363" i="5"/>
  <c r="G364" i="5"/>
  <c r="G365" i="5"/>
  <c r="G366" i="5"/>
  <c r="G367" i="5"/>
  <c r="G368" i="5"/>
  <c r="G369" i="5"/>
  <c r="G370" i="5"/>
  <c r="G371" i="5"/>
  <c r="G372" i="5"/>
  <c r="G373" i="5"/>
  <c r="G374" i="5"/>
  <c r="G375" i="5"/>
  <c r="G376" i="5"/>
  <c r="G377" i="5"/>
  <c r="G378" i="5"/>
  <c r="G379" i="5"/>
  <c r="G380" i="5"/>
  <c r="G381" i="5"/>
  <c r="G382" i="5"/>
  <c r="G383" i="5"/>
  <c r="G384" i="5"/>
  <c r="G385" i="5"/>
  <c r="G386" i="5"/>
  <c r="G387" i="5"/>
  <c r="G388" i="5"/>
  <c r="G389" i="5"/>
  <c r="G390" i="5"/>
  <c r="G391" i="5"/>
  <c r="G392" i="5"/>
  <c r="G393" i="5"/>
  <c r="G394" i="5"/>
  <c r="G395" i="5"/>
  <c r="G396" i="5"/>
  <c r="G397" i="5"/>
  <c r="G398" i="5"/>
  <c r="G399" i="5"/>
  <c r="G400" i="5"/>
  <c r="G401" i="5"/>
  <c r="G402" i="5"/>
  <c r="G403" i="5"/>
  <c r="G404" i="5"/>
  <c r="G405" i="5"/>
  <c r="G406" i="5"/>
  <c r="G407" i="5"/>
  <c r="G408" i="5"/>
  <c r="G409" i="5"/>
  <c r="G410" i="5"/>
  <c r="G411" i="5"/>
  <c r="G412" i="5"/>
  <c r="G413" i="5"/>
  <c r="G414" i="5"/>
  <c r="G415" i="5"/>
  <c r="G416" i="5"/>
  <c r="G417" i="5"/>
  <c r="G418" i="5"/>
  <c r="G419" i="5"/>
  <c r="G420" i="5"/>
  <c r="G421" i="5"/>
  <c r="G422" i="5"/>
  <c r="G423" i="5"/>
  <c r="G424" i="5"/>
  <c r="G425" i="5"/>
  <c r="G426" i="5"/>
  <c r="G427" i="5"/>
  <c r="G428" i="5"/>
  <c r="G429" i="5"/>
  <c r="G430" i="5"/>
  <c r="G431" i="5"/>
  <c r="G432" i="5"/>
  <c r="G433" i="5"/>
  <c r="G434" i="5"/>
  <c r="G435" i="5"/>
  <c r="G436" i="5"/>
  <c r="G437" i="5"/>
  <c r="G438" i="5"/>
  <c r="G439" i="5"/>
  <c r="G440" i="5"/>
  <c r="G441" i="5"/>
  <c r="G442" i="5"/>
  <c r="G443" i="5"/>
  <c r="G444" i="5"/>
  <c r="G445" i="5"/>
  <c r="G446" i="5"/>
  <c r="G447" i="5"/>
  <c r="G448" i="5"/>
  <c r="G449" i="5"/>
  <c r="G450" i="5"/>
  <c r="G451" i="5"/>
  <c r="G452" i="5"/>
  <c r="G453" i="5"/>
  <c r="G454" i="5"/>
  <c r="G455" i="5"/>
  <c r="G456" i="5"/>
  <c r="G457" i="5"/>
  <c r="G458" i="5"/>
  <c r="G459" i="5"/>
  <c r="G460" i="5"/>
  <c r="G461" i="5"/>
  <c r="G462" i="5"/>
  <c r="G463" i="5"/>
  <c r="G464" i="5"/>
  <c r="G465" i="5"/>
  <c r="G466" i="5"/>
  <c r="G467" i="5"/>
  <c r="G468" i="5"/>
  <c r="G469" i="5"/>
  <c r="G470" i="5"/>
  <c r="G471" i="5"/>
  <c r="G472" i="5"/>
  <c r="G473" i="5"/>
  <c r="G474" i="5"/>
  <c r="G475" i="5"/>
  <c r="G476" i="5"/>
  <c r="G477" i="5"/>
  <c r="G478" i="5"/>
  <c r="G479" i="5"/>
  <c r="G480" i="5"/>
  <c r="G481" i="5"/>
  <c r="G482" i="5"/>
  <c r="G483" i="5"/>
  <c r="G484" i="5"/>
  <c r="G485" i="5"/>
  <c r="G486" i="5"/>
  <c r="G487" i="5"/>
  <c r="G488" i="5"/>
  <c r="G489" i="5"/>
  <c r="G490" i="5"/>
  <c r="G491" i="5"/>
  <c r="G492" i="5"/>
  <c r="G493" i="5"/>
  <c r="G494" i="5"/>
  <c r="G495" i="5"/>
  <c r="G496" i="5"/>
  <c r="G497" i="5"/>
  <c r="G498" i="5"/>
  <c r="G499" i="5"/>
  <c r="G500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X336" i="5"/>
  <c r="Y336" i="5"/>
  <c r="Z336" i="5"/>
  <c r="X4" i="5"/>
  <c r="X3" i="5"/>
  <c r="Y3" i="5"/>
  <c r="Z3" i="5"/>
  <c r="X5" i="5"/>
  <c r="Y4" i="5"/>
  <c r="Z4" i="5"/>
  <c r="X6" i="5"/>
  <c r="Y5" i="5"/>
  <c r="Z5" i="5"/>
  <c r="X7" i="5"/>
  <c r="Y6" i="5"/>
  <c r="Z6" i="5"/>
  <c r="X8" i="5"/>
  <c r="Y7" i="5"/>
  <c r="Z7" i="5"/>
  <c r="X9" i="5"/>
  <c r="Y8" i="5"/>
  <c r="Z8" i="5"/>
  <c r="X10" i="5"/>
  <c r="Y9" i="5"/>
  <c r="Z9" i="5"/>
  <c r="X11" i="5"/>
  <c r="Y10" i="5"/>
  <c r="Z10" i="5"/>
  <c r="X12" i="5"/>
  <c r="Y11" i="5"/>
  <c r="Z11" i="5"/>
  <c r="X13" i="5"/>
  <c r="Y12" i="5"/>
  <c r="Z12" i="5"/>
  <c r="X14" i="5"/>
  <c r="Y13" i="5"/>
  <c r="Z13" i="5"/>
  <c r="X15" i="5"/>
  <c r="Y14" i="5"/>
  <c r="Z14" i="5"/>
  <c r="X16" i="5"/>
  <c r="Y15" i="5"/>
  <c r="Z15" i="5"/>
  <c r="X17" i="5"/>
  <c r="Y16" i="5"/>
  <c r="Z16" i="5"/>
  <c r="X18" i="5"/>
  <c r="Y17" i="5"/>
  <c r="Z17" i="5"/>
  <c r="X19" i="5"/>
  <c r="Y18" i="5"/>
  <c r="Z18" i="5"/>
  <c r="X20" i="5"/>
  <c r="Y19" i="5"/>
  <c r="Z19" i="5"/>
  <c r="X21" i="5"/>
  <c r="Y20" i="5"/>
  <c r="Z20" i="5"/>
  <c r="X22" i="5"/>
  <c r="Y21" i="5"/>
  <c r="Z21" i="5"/>
  <c r="X23" i="5"/>
  <c r="Y22" i="5"/>
  <c r="Z22" i="5"/>
  <c r="X24" i="5"/>
  <c r="Y23" i="5"/>
  <c r="Z23" i="5"/>
  <c r="X25" i="5"/>
  <c r="Y24" i="5"/>
  <c r="Z24" i="5"/>
  <c r="X26" i="5"/>
  <c r="Y25" i="5"/>
  <c r="Z25" i="5"/>
  <c r="X27" i="5"/>
  <c r="Y26" i="5"/>
  <c r="Z26" i="5"/>
  <c r="X28" i="5"/>
  <c r="Y27" i="5"/>
  <c r="Z27" i="5"/>
  <c r="X29" i="5"/>
  <c r="Y28" i="5"/>
  <c r="Z28" i="5"/>
  <c r="X30" i="5"/>
  <c r="Y29" i="5"/>
  <c r="Z29" i="5"/>
  <c r="X31" i="5"/>
  <c r="Y30" i="5"/>
  <c r="Z30" i="5"/>
  <c r="Y31" i="5"/>
  <c r="Z31" i="5"/>
  <c r="X33" i="5"/>
  <c r="X32" i="5"/>
  <c r="Y32" i="5"/>
  <c r="Z32" i="5"/>
  <c r="X34" i="5"/>
  <c r="Y33" i="5"/>
  <c r="Z33" i="5"/>
  <c r="X35" i="5"/>
  <c r="Y34" i="5"/>
  <c r="Z34" i="5"/>
  <c r="X36" i="5"/>
  <c r="Y35" i="5"/>
  <c r="Z35" i="5"/>
  <c r="X37" i="5"/>
  <c r="Y36" i="5"/>
  <c r="Z36" i="5"/>
  <c r="X38" i="5"/>
  <c r="Y37" i="5"/>
  <c r="Z37" i="5"/>
  <c r="X39" i="5"/>
  <c r="Y38" i="5"/>
  <c r="Z38" i="5"/>
  <c r="X40" i="5"/>
  <c r="Y39" i="5"/>
  <c r="Z39" i="5"/>
  <c r="X41" i="5"/>
  <c r="Y40" i="5"/>
  <c r="Z40" i="5"/>
  <c r="X42" i="5"/>
  <c r="Y41" i="5"/>
  <c r="Z41" i="5"/>
  <c r="X43" i="5"/>
  <c r="Y42" i="5"/>
  <c r="Z42" i="5"/>
  <c r="X44" i="5"/>
  <c r="Y43" i="5"/>
  <c r="Z43" i="5"/>
  <c r="X45" i="5"/>
  <c r="Y44" i="5"/>
  <c r="Z44" i="5"/>
  <c r="X46" i="5"/>
  <c r="Y45" i="5"/>
  <c r="Z45" i="5"/>
  <c r="X47" i="5"/>
  <c r="Y46" i="5"/>
  <c r="Z46" i="5"/>
  <c r="X48" i="5"/>
  <c r="Y47" i="5"/>
  <c r="Z47" i="5"/>
  <c r="X49" i="5"/>
  <c r="Y48" i="5"/>
  <c r="Z48" i="5"/>
  <c r="X50" i="5"/>
  <c r="Y49" i="5"/>
  <c r="Z49" i="5"/>
  <c r="X51" i="5"/>
  <c r="Y50" i="5"/>
  <c r="Z50" i="5"/>
  <c r="X52" i="5"/>
  <c r="Y51" i="5"/>
  <c r="Z51" i="5"/>
  <c r="X53" i="5"/>
  <c r="Y52" i="5"/>
  <c r="Z52" i="5"/>
  <c r="X54" i="5"/>
  <c r="Y53" i="5"/>
  <c r="Z53" i="5"/>
  <c r="X55" i="5"/>
  <c r="Y54" i="5"/>
  <c r="Z54" i="5"/>
  <c r="X56" i="5"/>
  <c r="Y55" i="5"/>
  <c r="Z55" i="5"/>
  <c r="X57" i="5"/>
  <c r="Y56" i="5"/>
  <c r="Z56" i="5"/>
  <c r="X58" i="5"/>
  <c r="Y57" i="5"/>
  <c r="Z57" i="5"/>
  <c r="X59" i="5"/>
  <c r="Y58" i="5"/>
  <c r="Z58" i="5"/>
  <c r="X60" i="5"/>
  <c r="Y59" i="5"/>
  <c r="Z59" i="5"/>
  <c r="X61" i="5"/>
  <c r="Y60" i="5"/>
  <c r="Z60" i="5"/>
  <c r="X62" i="5"/>
  <c r="Y61" i="5"/>
  <c r="Z61" i="5"/>
  <c r="Y62" i="5"/>
  <c r="Z62" i="5"/>
  <c r="X64" i="5"/>
  <c r="X63" i="5"/>
  <c r="Y63" i="5"/>
  <c r="Z63" i="5"/>
  <c r="X65" i="5"/>
  <c r="Y64" i="5"/>
  <c r="Z64" i="5"/>
  <c r="X66" i="5"/>
  <c r="Y65" i="5"/>
  <c r="Z65" i="5"/>
  <c r="X67" i="5"/>
  <c r="Y66" i="5"/>
  <c r="Z66" i="5"/>
  <c r="X68" i="5"/>
  <c r="Y67" i="5"/>
  <c r="Z67" i="5"/>
  <c r="X69" i="5"/>
  <c r="Y68" i="5"/>
  <c r="Z68" i="5"/>
  <c r="X70" i="5"/>
  <c r="Y69" i="5"/>
  <c r="Z69" i="5"/>
  <c r="X71" i="5"/>
  <c r="Y70" i="5"/>
  <c r="Z70" i="5"/>
  <c r="X72" i="5"/>
  <c r="Y71" i="5"/>
  <c r="Z71" i="5"/>
  <c r="X73" i="5"/>
  <c r="Y72" i="5"/>
  <c r="Z72" i="5"/>
  <c r="X74" i="5"/>
  <c r="Y73" i="5"/>
  <c r="Z73" i="5"/>
  <c r="X75" i="5"/>
  <c r="Y74" i="5"/>
  <c r="Z74" i="5"/>
  <c r="X76" i="5"/>
  <c r="Y75" i="5"/>
  <c r="Z75" i="5"/>
  <c r="X77" i="5"/>
  <c r="Y76" i="5"/>
  <c r="Z76" i="5"/>
  <c r="X78" i="5"/>
  <c r="Y77" i="5"/>
  <c r="Z77" i="5"/>
  <c r="X79" i="5"/>
  <c r="Y78" i="5"/>
  <c r="Z78" i="5"/>
  <c r="X80" i="5"/>
  <c r="Y79" i="5"/>
  <c r="Z79" i="5"/>
  <c r="X81" i="5"/>
  <c r="Y80" i="5"/>
  <c r="Z80" i="5"/>
  <c r="X82" i="5"/>
  <c r="Y81" i="5"/>
  <c r="Z81" i="5"/>
  <c r="X83" i="5"/>
  <c r="Y82" i="5"/>
  <c r="Z82" i="5"/>
  <c r="X84" i="5"/>
  <c r="Y83" i="5"/>
  <c r="Z83" i="5"/>
  <c r="X85" i="5"/>
  <c r="Y84" i="5"/>
  <c r="Z84" i="5"/>
  <c r="X86" i="5"/>
  <c r="Y85" i="5"/>
  <c r="Z85" i="5"/>
  <c r="X87" i="5"/>
  <c r="Y86" i="5"/>
  <c r="Z86" i="5"/>
  <c r="X88" i="5"/>
  <c r="Y87" i="5"/>
  <c r="Z87" i="5"/>
  <c r="X89" i="5"/>
  <c r="Y88" i="5"/>
  <c r="Z88" i="5"/>
  <c r="X90" i="5"/>
  <c r="Y89" i="5"/>
  <c r="Z89" i="5"/>
  <c r="X91" i="5"/>
  <c r="Y90" i="5"/>
  <c r="Z90" i="5"/>
  <c r="X92" i="5"/>
  <c r="Y91" i="5"/>
  <c r="Z91" i="5"/>
  <c r="Y92" i="5"/>
  <c r="Z92" i="5"/>
  <c r="X94" i="5"/>
  <c r="X93" i="5"/>
  <c r="Y93" i="5"/>
  <c r="Z93" i="5"/>
  <c r="X95" i="5"/>
  <c r="Y94" i="5"/>
  <c r="Z94" i="5"/>
  <c r="X96" i="5"/>
  <c r="Y95" i="5"/>
  <c r="Z95" i="5"/>
  <c r="X97" i="5"/>
  <c r="Y96" i="5"/>
  <c r="Z96" i="5"/>
  <c r="X98" i="5"/>
  <c r="Y97" i="5"/>
  <c r="Z97" i="5"/>
  <c r="X99" i="5"/>
  <c r="Y98" i="5"/>
  <c r="Z98" i="5"/>
  <c r="X100" i="5"/>
  <c r="Y99" i="5"/>
  <c r="Z99" i="5"/>
  <c r="X101" i="5"/>
  <c r="Y100" i="5"/>
  <c r="Z100" i="5"/>
  <c r="X102" i="5"/>
  <c r="Y101" i="5"/>
  <c r="Z101" i="5"/>
  <c r="X103" i="5"/>
  <c r="Y102" i="5"/>
  <c r="Z102" i="5"/>
  <c r="X104" i="5"/>
  <c r="Y103" i="5"/>
  <c r="Z103" i="5"/>
  <c r="X105" i="5"/>
  <c r="Y104" i="5"/>
  <c r="Z104" i="5"/>
  <c r="X106" i="5"/>
  <c r="Y105" i="5"/>
  <c r="Z105" i="5"/>
  <c r="X107" i="5"/>
  <c r="Y106" i="5"/>
  <c r="Z106" i="5"/>
  <c r="X108" i="5"/>
  <c r="Y107" i="5"/>
  <c r="Z107" i="5"/>
  <c r="X109" i="5"/>
  <c r="Y108" i="5"/>
  <c r="Z108" i="5"/>
  <c r="X110" i="5"/>
  <c r="Y109" i="5"/>
  <c r="Z109" i="5"/>
  <c r="X111" i="5"/>
  <c r="Y110" i="5"/>
  <c r="Z110" i="5"/>
  <c r="X112" i="5"/>
  <c r="Y111" i="5"/>
  <c r="Z111" i="5"/>
  <c r="X113" i="5"/>
  <c r="Y112" i="5"/>
  <c r="Z112" i="5"/>
  <c r="X114" i="5"/>
  <c r="Y113" i="5"/>
  <c r="Z113" i="5"/>
  <c r="X115" i="5"/>
  <c r="Y114" i="5"/>
  <c r="Z114" i="5"/>
  <c r="X116" i="5"/>
  <c r="Y115" i="5"/>
  <c r="Z115" i="5"/>
  <c r="X117" i="5"/>
  <c r="Y116" i="5"/>
  <c r="Z116" i="5"/>
  <c r="X118" i="5"/>
  <c r="Y117" i="5"/>
  <c r="Z117" i="5"/>
  <c r="X119" i="5"/>
  <c r="Y118" i="5"/>
  <c r="Z118" i="5"/>
  <c r="X120" i="5"/>
  <c r="Y119" i="5"/>
  <c r="Z119" i="5"/>
  <c r="X121" i="5"/>
  <c r="Y120" i="5"/>
  <c r="Z120" i="5"/>
  <c r="X122" i="5"/>
  <c r="Y121" i="5"/>
  <c r="Z121" i="5"/>
  <c r="X123" i="5"/>
  <c r="Y122" i="5"/>
  <c r="Z122" i="5"/>
  <c r="Y123" i="5"/>
  <c r="Z123" i="5"/>
  <c r="X125" i="5"/>
  <c r="X124" i="5"/>
  <c r="Y124" i="5"/>
  <c r="Z124" i="5"/>
  <c r="X126" i="5"/>
  <c r="Y125" i="5"/>
  <c r="Z125" i="5"/>
  <c r="X127" i="5"/>
  <c r="Y126" i="5"/>
  <c r="Z126" i="5"/>
  <c r="X128" i="5"/>
  <c r="Y127" i="5"/>
  <c r="Z127" i="5"/>
  <c r="X129" i="5"/>
  <c r="Y128" i="5"/>
  <c r="Z128" i="5"/>
  <c r="X130" i="5"/>
  <c r="Y129" i="5"/>
  <c r="Z129" i="5"/>
  <c r="X131" i="5"/>
  <c r="Y130" i="5"/>
  <c r="Z130" i="5"/>
  <c r="X132" i="5"/>
  <c r="Y131" i="5"/>
  <c r="Z131" i="5"/>
  <c r="X133" i="5"/>
  <c r="Y132" i="5"/>
  <c r="Z132" i="5"/>
  <c r="X134" i="5"/>
  <c r="Y133" i="5"/>
  <c r="Z133" i="5"/>
  <c r="X135" i="5"/>
  <c r="Y134" i="5"/>
  <c r="Z134" i="5"/>
  <c r="X136" i="5"/>
  <c r="Y135" i="5"/>
  <c r="Z135" i="5"/>
  <c r="X137" i="5"/>
  <c r="Y136" i="5"/>
  <c r="Z136" i="5"/>
  <c r="X138" i="5"/>
  <c r="Y137" i="5"/>
  <c r="Z137" i="5"/>
  <c r="X139" i="5"/>
  <c r="Y138" i="5"/>
  <c r="Z138" i="5"/>
  <c r="X140" i="5"/>
  <c r="Y139" i="5"/>
  <c r="Z139" i="5"/>
  <c r="X141" i="5"/>
  <c r="Y140" i="5"/>
  <c r="Z140" i="5"/>
  <c r="X142" i="5"/>
  <c r="Y141" i="5"/>
  <c r="Z141" i="5"/>
  <c r="X143" i="5"/>
  <c r="Y142" i="5"/>
  <c r="Z142" i="5"/>
  <c r="X144" i="5"/>
  <c r="Y143" i="5"/>
  <c r="Z143" i="5"/>
  <c r="X145" i="5"/>
  <c r="Y144" i="5"/>
  <c r="Z144" i="5"/>
  <c r="X146" i="5"/>
  <c r="Y145" i="5"/>
  <c r="Z145" i="5"/>
  <c r="X147" i="5"/>
  <c r="Y146" i="5"/>
  <c r="Z146" i="5"/>
  <c r="X148" i="5"/>
  <c r="Y147" i="5"/>
  <c r="Z147" i="5"/>
  <c r="X149" i="5"/>
  <c r="Y148" i="5"/>
  <c r="Z148" i="5"/>
  <c r="X150" i="5"/>
  <c r="Y149" i="5"/>
  <c r="Z149" i="5"/>
  <c r="X151" i="5"/>
  <c r="Y150" i="5"/>
  <c r="Z150" i="5"/>
  <c r="X152" i="5"/>
  <c r="Y151" i="5"/>
  <c r="Z151" i="5"/>
  <c r="X153" i="5"/>
  <c r="Y152" i="5"/>
  <c r="Z152" i="5"/>
  <c r="X154" i="5"/>
  <c r="Y153" i="5"/>
  <c r="Z153" i="5"/>
  <c r="Y154" i="5"/>
  <c r="Z154" i="5"/>
  <c r="X156" i="5"/>
  <c r="X155" i="5"/>
  <c r="Y155" i="5"/>
  <c r="Z155" i="5"/>
  <c r="X157" i="5"/>
  <c r="Y156" i="5"/>
  <c r="Z156" i="5"/>
  <c r="X158" i="5"/>
  <c r="Y157" i="5"/>
  <c r="Z157" i="5"/>
  <c r="X159" i="5"/>
  <c r="Y158" i="5"/>
  <c r="Z158" i="5"/>
  <c r="X160" i="5"/>
  <c r="Y159" i="5"/>
  <c r="Z159" i="5"/>
  <c r="X161" i="5"/>
  <c r="Y160" i="5"/>
  <c r="Z160" i="5"/>
  <c r="X162" i="5"/>
  <c r="Y161" i="5"/>
  <c r="Z161" i="5"/>
  <c r="X163" i="5"/>
  <c r="Y162" i="5"/>
  <c r="Z162" i="5"/>
  <c r="X164" i="5"/>
  <c r="Y163" i="5"/>
  <c r="Z163" i="5"/>
  <c r="X165" i="5"/>
  <c r="Y164" i="5"/>
  <c r="Z164" i="5"/>
  <c r="X166" i="5"/>
  <c r="Y165" i="5"/>
  <c r="Z165" i="5"/>
  <c r="X167" i="5"/>
  <c r="Y166" i="5"/>
  <c r="Z166" i="5"/>
  <c r="X168" i="5"/>
  <c r="Y167" i="5"/>
  <c r="Z167" i="5"/>
  <c r="X169" i="5"/>
  <c r="Y168" i="5"/>
  <c r="Z168" i="5"/>
  <c r="X170" i="5"/>
  <c r="Y169" i="5"/>
  <c r="Z169" i="5"/>
  <c r="X171" i="5"/>
  <c r="Y170" i="5"/>
  <c r="Z170" i="5"/>
  <c r="X172" i="5"/>
  <c r="Y171" i="5"/>
  <c r="Z171" i="5"/>
  <c r="X173" i="5"/>
  <c r="Y172" i="5"/>
  <c r="Z172" i="5"/>
  <c r="X174" i="5"/>
  <c r="Y173" i="5"/>
  <c r="Z173" i="5"/>
  <c r="X175" i="5"/>
  <c r="Y174" i="5"/>
  <c r="Z174" i="5"/>
  <c r="X176" i="5"/>
  <c r="Y175" i="5"/>
  <c r="Z175" i="5"/>
  <c r="X177" i="5"/>
  <c r="Y176" i="5"/>
  <c r="Z176" i="5"/>
  <c r="X178" i="5"/>
  <c r="Y177" i="5"/>
  <c r="Z177" i="5"/>
  <c r="X179" i="5"/>
  <c r="Y178" i="5"/>
  <c r="Z178" i="5"/>
  <c r="X180" i="5"/>
  <c r="Y179" i="5"/>
  <c r="Z179" i="5"/>
  <c r="X181" i="5"/>
  <c r="Y180" i="5"/>
  <c r="Z180" i="5"/>
  <c r="X182" i="5"/>
  <c r="Y181" i="5"/>
  <c r="Z181" i="5"/>
  <c r="X183" i="5"/>
  <c r="Y182" i="5"/>
  <c r="Z182" i="5"/>
  <c r="X185" i="5"/>
  <c r="X184" i="5"/>
  <c r="Y184" i="5"/>
  <c r="Z184" i="5"/>
  <c r="X186" i="5"/>
  <c r="Y185" i="5"/>
  <c r="Z185" i="5"/>
  <c r="X187" i="5"/>
  <c r="Y186" i="5"/>
  <c r="Z186" i="5"/>
  <c r="X188" i="5"/>
  <c r="Y187" i="5"/>
  <c r="Z187" i="5"/>
  <c r="X189" i="5"/>
  <c r="Y188" i="5"/>
  <c r="Z188" i="5"/>
  <c r="X190" i="5"/>
  <c r="Y189" i="5"/>
  <c r="Z189" i="5"/>
  <c r="X191" i="5"/>
  <c r="Y190" i="5"/>
  <c r="Z190" i="5"/>
  <c r="X192" i="5"/>
  <c r="Y191" i="5"/>
  <c r="Z191" i="5"/>
  <c r="X193" i="5"/>
  <c r="Y192" i="5"/>
  <c r="Z192" i="5"/>
  <c r="X194" i="5"/>
  <c r="Y193" i="5"/>
  <c r="Z193" i="5"/>
  <c r="X195" i="5"/>
  <c r="Y194" i="5"/>
  <c r="Z194" i="5"/>
  <c r="X196" i="5"/>
  <c r="Y195" i="5"/>
  <c r="Z195" i="5"/>
  <c r="X197" i="5"/>
  <c r="Y196" i="5"/>
  <c r="Z196" i="5"/>
  <c r="X198" i="5"/>
  <c r="Y197" i="5"/>
  <c r="Z197" i="5"/>
  <c r="X199" i="5"/>
  <c r="Y198" i="5"/>
  <c r="Z198" i="5"/>
  <c r="X200" i="5"/>
  <c r="Y199" i="5"/>
  <c r="Z199" i="5"/>
  <c r="X201" i="5"/>
  <c r="Y200" i="5"/>
  <c r="Z200" i="5"/>
  <c r="X202" i="5"/>
  <c r="Y201" i="5"/>
  <c r="Z201" i="5"/>
  <c r="X203" i="5"/>
  <c r="Y202" i="5"/>
  <c r="Z202" i="5"/>
  <c r="X204" i="5"/>
  <c r="Y203" i="5"/>
  <c r="Z203" i="5"/>
  <c r="X205" i="5"/>
  <c r="Y204" i="5"/>
  <c r="Z204" i="5"/>
  <c r="X206" i="5"/>
  <c r="Y205" i="5"/>
  <c r="Z205" i="5"/>
  <c r="X207" i="5"/>
  <c r="Y206" i="5"/>
  <c r="Z206" i="5"/>
  <c r="X208" i="5"/>
  <c r="Y207" i="5"/>
  <c r="Z207" i="5"/>
  <c r="X209" i="5"/>
  <c r="Y208" i="5"/>
  <c r="Z208" i="5"/>
  <c r="X210" i="5"/>
  <c r="Y209" i="5"/>
  <c r="Z209" i="5"/>
  <c r="X211" i="5"/>
  <c r="Y210" i="5"/>
  <c r="Z210" i="5"/>
  <c r="X212" i="5"/>
  <c r="Y211" i="5"/>
  <c r="Z211" i="5"/>
  <c r="X213" i="5"/>
  <c r="Y212" i="5"/>
  <c r="Z212" i="5"/>
  <c r="X214" i="5"/>
  <c r="Y213" i="5"/>
  <c r="Z213" i="5"/>
  <c r="Y214" i="5"/>
  <c r="Z214" i="5"/>
  <c r="X216" i="5"/>
  <c r="X215" i="5"/>
  <c r="Y215" i="5"/>
  <c r="Z215" i="5"/>
  <c r="X217" i="5"/>
  <c r="Y216" i="5"/>
  <c r="Z216" i="5"/>
  <c r="X218" i="5"/>
  <c r="Y217" i="5"/>
  <c r="Z217" i="5"/>
  <c r="X219" i="5"/>
  <c r="Y218" i="5"/>
  <c r="Z218" i="5"/>
  <c r="X220" i="5"/>
  <c r="Y219" i="5"/>
  <c r="Z219" i="5"/>
  <c r="X221" i="5"/>
  <c r="Y220" i="5"/>
  <c r="Z220" i="5"/>
  <c r="X222" i="5"/>
  <c r="Y221" i="5"/>
  <c r="Z221" i="5"/>
  <c r="X223" i="5"/>
  <c r="Y222" i="5"/>
  <c r="Z222" i="5"/>
  <c r="X224" i="5"/>
  <c r="Y223" i="5"/>
  <c r="Z223" i="5"/>
  <c r="X225" i="5"/>
  <c r="Y224" i="5"/>
  <c r="Z224" i="5"/>
  <c r="X226" i="5"/>
  <c r="Y225" i="5"/>
  <c r="Z225" i="5"/>
  <c r="X227" i="5"/>
  <c r="Y226" i="5"/>
  <c r="Z226" i="5"/>
  <c r="X228" i="5"/>
  <c r="Y227" i="5"/>
  <c r="Z227" i="5"/>
  <c r="X229" i="5"/>
  <c r="Y228" i="5"/>
  <c r="Z228" i="5"/>
  <c r="X230" i="5"/>
  <c r="Y229" i="5"/>
  <c r="Z229" i="5"/>
  <c r="X231" i="5"/>
  <c r="Y230" i="5"/>
  <c r="Z230" i="5"/>
  <c r="X232" i="5"/>
  <c r="Y231" i="5"/>
  <c r="Z231" i="5"/>
  <c r="X233" i="5"/>
  <c r="Y232" i="5"/>
  <c r="Z232" i="5"/>
  <c r="X234" i="5"/>
  <c r="Y233" i="5"/>
  <c r="Z233" i="5"/>
  <c r="X235" i="5"/>
  <c r="Y234" i="5"/>
  <c r="Z234" i="5"/>
  <c r="X236" i="5"/>
  <c r="Y235" i="5"/>
  <c r="Z235" i="5"/>
  <c r="X237" i="5"/>
  <c r="Y236" i="5"/>
  <c r="Z236" i="5"/>
  <c r="X238" i="5"/>
  <c r="Y237" i="5"/>
  <c r="Z237" i="5"/>
  <c r="X239" i="5"/>
  <c r="Y238" i="5"/>
  <c r="Z238" i="5"/>
  <c r="X240" i="5"/>
  <c r="Y239" i="5"/>
  <c r="Z239" i="5"/>
  <c r="X241" i="5"/>
  <c r="Y240" i="5"/>
  <c r="Z240" i="5"/>
  <c r="X242" i="5"/>
  <c r="Y241" i="5"/>
  <c r="Z241" i="5"/>
  <c r="X243" i="5"/>
  <c r="Y242" i="5"/>
  <c r="Z242" i="5"/>
  <c r="X244" i="5"/>
  <c r="Y243" i="5"/>
  <c r="Z243" i="5"/>
  <c r="Y244" i="5"/>
  <c r="Z244" i="5"/>
  <c r="X246" i="5"/>
  <c r="X245" i="5"/>
  <c r="Y245" i="5"/>
  <c r="Z245" i="5"/>
  <c r="X247" i="5"/>
  <c r="Y246" i="5"/>
  <c r="Z246" i="5"/>
  <c r="X248" i="5"/>
  <c r="Y247" i="5"/>
  <c r="Z247" i="5"/>
  <c r="X249" i="5"/>
  <c r="Y248" i="5"/>
  <c r="Z248" i="5"/>
  <c r="X250" i="5"/>
  <c r="Y249" i="5"/>
  <c r="Z249" i="5"/>
  <c r="X251" i="5"/>
  <c r="Y250" i="5"/>
  <c r="Z250" i="5"/>
  <c r="X252" i="5"/>
  <c r="Y251" i="5"/>
  <c r="Z251" i="5"/>
  <c r="X253" i="5"/>
  <c r="Y252" i="5"/>
  <c r="Z252" i="5"/>
  <c r="X254" i="5"/>
  <c r="Y253" i="5"/>
  <c r="Z253" i="5"/>
  <c r="X255" i="5"/>
  <c r="Y254" i="5"/>
  <c r="Z254" i="5"/>
  <c r="X256" i="5"/>
  <c r="Y255" i="5"/>
  <c r="Z255" i="5"/>
  <c r="X257" i="5"/>
  <c r="Y256" i="5"/>
  <c r="Z256" i="5"/>
  <c r="X258" i="5"/>
  <c r="Y257" i="5"/>
  <c r="Z257" i="5"/>
  <c r="X259" i="5"/>
  <c r="Y258" i="5"/>
  <c r="Z258" i="5"/>
  <c r="X260" i="5"/>
  <c r="Y259" i="5"/>
  <c r="Z259" i="5"/>
  <c r="X261" i="5"/>
  <c r="Y260" i="5"/>
  <c r="Z260" i="5"/>
  <c r="X262" i="5"/>
  <c r="Y261" i="5"/>
  <c r="Z261" i="5"/>
  <c r="X263" i="5"/>
  <c r="Y262" i="5"/>
  <c r="Z262" i="5"/>
  <c r="X264" i="5"/>
  <c r="Y263" i="5"/>
  <c r="Z263" i="5"/>
  <c r="X265" i="5"/>
  <c r="Y264" i="5"/>
  <c r="Z264" i="5"/>
  <c r="X266" i="5"/>
  <c r="Y265" i="5"/>
  <c r="Z265" i="5"/>
  <c r="X267" i="5"/>
  <c r="Y266" i="5"/>
  <c r="Z266" i="5"/>
  <c r="X268" i="5"/>
  <c r="Y267" i="5"/>
  <c r="Z267" i="5"/>
  <c r="X269" i="5"/>
  <c r="Y268" i="5"/>
  <c r="Z268" i="5"/>
  <c r="X270" i="5"/>
  <c r="Y269" i="5"/>
  <c r="Z269" i="5"/>
  <c r="X271" i="5"/>
  <c r="Y270" i="5"/>
  <c r="Z270" i="5"/>
  <c r="X272" i="5"/>
  <c r="Y271" i="5"/>
  <c r="Z271" i="5"/>
  <c r="X273" i="5"/>
  <c r="Y272" i="5"/>
  <c r="Z272" i="5"/>
  <c r="X274" i="5"/>
  <c r="Y273" i="5"/>
  <c r="Z273" i="5"/>
  <c r="X275" i="5"/>
  <c r="Y274" i="5"/>
  <c r="Z274" i="5"/>
  <c r="Y275" i="5"/>
  <c r="Z275" i="5"/>
  <c r="X277" i="5"/>
  <c r="X276" i="5"/>
  <c r="Y276" i="5"/>
  <c r="Z276" i="5"/>
  <c r="X278" i="5"/>
  <c r="Y277" i="5"/>
  <c r="Z277" i="5"/>
  <c r="X279" i="5"/>
  <c r="Y278" i="5"/>
  <c r="Z278" i="5"/>
  <c r="X280" i="5"/>
  <c r="Y279" i="5"/>
  <c r="Z279" i="5"/>
  <c r="X281" i="5"/>
  <c r="Y280" i="5"/>
  <c r="Z280" i="5"/>
  <c r="X282" i="5"/>
  <c r="Y281" i="5"/>
  <c r="Z281" i="5"/>
  <c r="X283" i="5"/>
  <c r="Y282" i="5"/>
  <c r="Z282" i="5"/>
  <c r="X284" i="5"/>
  <c r="Y283" i="5"/>
  <c r="Z283" i="5"/>
  <c r="X285" i="5"/>
  <c r="Y284" i="5"/>
  <c r="Z284" i="5"/>
  <c r="X286" i="5"/>
  <c r="Y285" i="5"/>
  <c r="Z285" i="5"/>
  <c r="X287" i="5"/>
  <c r="Y286" i="5"/>
  <c r="Z286" i="5"/>
  <c r="X288" i="5"/>
  <c r="Y287" i="5"/>
  <c r="Z287" i="5"/>
  <c r="X289" i="5"/>
  <c r="Y288" i="5"/>
  <c r="Z288" i="5"/>
  <c r="X290" i="5"/>
  <c r="Y289" i="5"/>
  <c r="Z289" i="5"/>
  <c r="X291" i="5"/>
  <c r="Y290" i="5"/>
  <c r="Z290" i="5"/>
  <c r="X292" i="5"/>
  <c r="Y291" i="5"/>
  <c r="Z291" i="5"/>
  <c r="X293" i="5"/>
  <c r="Y292" i="5"/>
  <c r="Z292" i="5"/>
  <c r="X294" i="5"/>
  <c r="Y293" i="5"/>
  <c r="Z293" i="5"/>
  <c r="X295" i="5"/>
  <c r="Y294" i="5"/>
  <c r="Z294" i="5"/>
  <c r="X296" i="5"/>
  <c r="Y295" i="5"/>
  <c r="Z295" i="5"/>
  <c r="X297" i="5"/>
  <c r="Y296" i="5"/>
  <c r="Z296" i="5"/>
  <c r="X298" i="5"/>
  <c r="Y297" i="5"/>
  <c r="Z297" i="5"/>
  <c r="X299" i="5"/>
  <c r="Y298" i="5"/>
  <c r="Z298" i="5"/>
  <c r="X300" i="5"/>
  <c r="Y299" i="5"/>
  <c r="Z299" i="5"/>
  <c r="X301" i="5"/>
  <c r="Y300" i="5"/>
  <c r="Z300" i="5"/>
  <c r="X302" i="5"/>
  <c r="Y301" i="5"/>
  <c r="Z301" i="5"/>
  <c r="X303" i="5"/>
  <c r="Y302" i="5"/>
  <c r="Z302" i="5"/>
  <c r="X304" i="5"/>
  <c r="Y303" i="5"/>
  <c r="Z303" i="5"/>
  <c r="X305" i="5"/>
  <c r="Y304" i="5"/>
  <c r="Z304" i="5"/>
  <c r="Y305" i="5"/>
  <c r="Z305" i="5"/>
  <c r="X307" i="5"/>
  <c r="X306" i="5"/>
  <c r="Y306" i="5"/>
  <c r="Z306" i="5"/>
  <c r="X308" i="5"/>
  <c r="Y307" i="5"/>
  <c r="Z307" i="5"/>
  <c r="X309" i="5"/>
  <c r="Y308" i="5"/>
  <c r="Z308" i="5"/>
  <c r="X310" i="5"/>
  <c r="Y309" i="5"/>
  <c r="Z309" i="5"/>
  <c r="X311" i="5"/>
  <c r="Y310" i="5"/>
  <c r="Z310" i="5"/>
  <c r="X312" i="5"/>
  <c r="Y311" i="5"/>
  <c r="Z311" i="5"/>
  <c r="X313" i="5"/>
  <c r="Y312" i="5"/>
  <c r="Z312" i="5"/>
  <c r="X314" i="5"/>
  <c r="Y313" i="5"/>
  <c r="Z313" i="5"/>
  <c r="X315" i="5"/>
  <c r="Y314" i="5"/>
  <c r="Z314" i="5"/>
  <c r="X316" i="5"/>
  <c r="Y315" i="5"/>
  <c r="Z315" i="5"/>
  <c r="X317" i="5"/>
  <c r="Y316" i="5"/>
  <c r="Z316" i="5"/>
  <c r="X318" i="5"/>
  <c r="Y317" i="5"/>
  <c r="Z317" i="5"/>
  <c r="X319" i="5"/>
  <c r="Y318" i="5"/>
  <c r="Z318" i="5"/>
  <c r="X320" i="5"/>
  <c r="Y319" i="5"/>
  <c r="Z319" i="5"/>
  <c r="X321" i="5"/>
  <c r="Y320" i="5"/>
  <c r="Z320" i="5"/>
  <c r="X322" i="5"/>
  <c r="Y321" i="5"/>
  <c r="Z321" i="5"/>
  <c r="X323" i="5"/>
  <c r="Y322" i="5"/>
  <c r="Z322" i="5"/>
  <c r="X324" i="5"/>
  <c r="Y323" i="5"/>
  <c r="Z323" i="5"/>
  <c r="X325" i="5"/>
  <c r="Y324" i="5"/>
  <c r="Z324" i="5"/>
  <c r="X326" i="5"/>
  <c r="Y325" i="5"/>
  <c r="Z325" i="5"/>
  <c r="X327" i="5"/>
  <c r="Y326" i="5"/>
  <c r="Z326" i="5"/>
  <c r="X328" i="5"/>
  <c r="Y327" i="5"/>
  <c r="Z327" i="5"/>
  <c r="X329" i="5"/>
  <c r="Y328" i="5"/>
  <c r="Z328" i="5"/>
  <c r="X330" i="5"/>
  <c r="Y329" i="5"/>
  <c r="Z329" i="5"/>
  <c r="X331" i="5"/>
  <c r="Y330" i="5"/>
  <c r="Z330" i="5"/>
  <c r="X332" i="5"/>
  <c r="Y331" i="5"/>
  <c r="Z331" i="5"/>
  <c r="X333" i="5"/>
  <c r="Y332" i="5"/>
  <c r="Z332" i="5"/>
  <c r="X334" i="5"/>
  <c r="Y333" i="5"/>
  <c r="Z333" i="5"/>
  <c r="X335" i="5"/>
  <c r="Y334" i="5"/>
  <c r="Z334" i="5"/>
  <c r="Y335" i="5"/>
  <c r="Z335" i="5"/>
  <c r="X2" i="5"/>
  <c r="Y2" i="5"/>
  <c r="Z2" i="5"/>
  <c r="Y183" i="5"/>
  <c r="Z183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D2" i="5"/>
  <c r="S101" i="5"/>
  <c r="S102" i="5"/>
  <c r="S103" i="5"/>
  <c r="S104" i="5"/>
  <c r="S105" i="5"/>
  <c r="S106" i="5"/>
  <c r="S107" i="5"/>
  <c r="S108" i="5"/>
  <c r="S109" i="5"/>
  <c r="S110" i="5"/>
  <c r="S111" i="5"/>
  <c r="S112" i="5"/>
  <c r="S113" i="5"/>
  <c r="S114" i="5"/>
  <c r="S115" i="5"/>
  <c r="S116" i="5"/>
  <c r="S117" i="5"/>
  <c r="S118" i="5"/>
  <c r="S119" i="5"/>
  <c r="S120" i="5"/>
  <c r="S121" i="5"/>
  <c r="S122" i="5"/>
  <c r="S123" i="5"/>
  <c r="S124" i="5"/>
  <c r="S125" i="5"/>
  <c r="S126" i="5"/>
  <c r="S127" i="5"/>
  <c r="S128" i="5"/>
  <c r="S129" i="5"/>
  <c r="S130" i="5"/>
  <c r="S131" i="5"/>
  <c r="S132" i="5"/>
  <c r="S133" i="5"/>
  <c r="S134" i="5"/>
  <c r="S135" i="5"/>
  <c r="S136" i="5"/>
  <c r="S137" i="5"/>
  <c r="S138" i="5"/>
  <c r="S139" i="5"/>
  <c r="S140" i="5"/>
  <c r="S141" i="5"/>
  <c r="S142" i="5"/>
  <c r="S143" i="5"/>
  <c r="S144" i="5"/>
  <c r="S145" i="5"/>
  <c r="S146" i="5"/>
  <c r="S147" i="5"/>
  <c r="S148" i="5"/>
  <c r="S149" i="5"/>
  <c r="S150" i="5"/>
  <c r="S151" i="5"/>
  <c r="S152" i="5"/>
  <c r="S153" i="5"/>
  <c r="S154" i="5"/>
  <c r="S155" i="5"/>
  <c r="S156" i="5"/>
  <c r="S157" i="5"/>
  <c r="S158" i="5"/>
  <c r="S159" i="5"/>
  <c r="S160" i="5"/>
  <c r="S161" i="5"/>
  <c r="S162" i="5"/>
  <c r="S163" i="5"/>
  <c r="S164" i="5"/>
  <c r="S165" i="5"/>
  <c r="S166" i="5"/>
  <c r="S167" i="5"/>
  <c r="S168" i="5"/>
  <c r="S169" i="5"/>
  <c r="S170" i="5"/>
  <c r="S171" i="5"/>
  <c r="S172" i="5"/>
  <c r="S173" i="5"/>
  <c r="S174" i="5"/>
  <c r="S175" i="5"/>
  <c r="S176" i="5"/>
  <c r="S177" i="5"/>
  <c r="S178" i="5"/>
  <c r="S179" i="5"/>
  <c r="S180" i="5"/>
  <c r="S181" i="5"/>
  <c r="S182" i="5"/>
  <c r="S183" i="5"/>
  <c r="S184" i="5"/>
  <c r="S185" i="5"/>
  <c r="S186" i="5"/>
  <c r="S187" i="5"/>
  <c r="S188" i="5"/>
  <c r="S189" i="5"/>
  <c r="S190" i="5"/>
  <c r="S191" i="5"/>
  <c r="S192" i="5"/>
  <c r="S193" i="5"/>
  <c r="S194" i="5"/>
  <c r="S195" i="5"/>
  <c r="S196" i="5"/>
  <c r="S197" i="5"/>
  <c r="S198" i="5"/>
  <c r="S199" i="5"/>
  <c r="S200" i="5"/>
  <c r="S201" i="5"/>
  <c r="S202" i="5"/>
  <c r="S203" i="5"/>
  <c r="S204" i="5"/>
  <c r="S205" i="5"/>
  <c r="S206" i="5"/>
  <c r="S207" i="5"/>
  <c r="S208" i="5"/>
  <c r="S209" i="5"/>
  <c r="S210" i="5"/>
  <c r="S211" i="5"/>
  <c r="S212" i="5"/>
  <c r="S213" i="5"/>
  <c r="S214" i="5"/>
  <c r="S215" i="5"/>
  <c r="S216" i="5"/>
  <c r="S217" i="5"/>
  <c r="S218" i="5"/>
  <c r="S219" i="5"/>
  <c r="S220" i="5"/>
  <c r="S221" i="5"/>
  <c r="S222" i="5"/>
  <c r="S223" i="5"/>
  <c r="S224" i="5"/>
  <c r="S225" i="5"/>
  <c r="S226" i="5"/>
  <c r="S227" i="5"/>
  <c r="S228" i="5"/>
  <c r="S229" i="5"/>
  <c r="S230" i="5"/>
  <c r="S231" i="5"/>
  <c r="S232" i="5"/>
  <c r="S233" i="5"/>
  <c r="S234" i="5"/>
  <c r="S235" i="5"/>
  <c r="S236" i="5"/>
  <c r="S237" i="5"/>
  <c r="S238" i="5"/>
  <c r="S239" i="5"/>
  <c r="S240" i="5"/>
  <c r="S241" i="5"/>
  <c r="S242" i="5"/>
  <c r="S243" i="5"/>
  <c r="S244" i="5"/>
  <c r="S245" i="5"/>
  <c r="S246" i="5"/>
  <c r="S247" i="5"/>
  <c r="S248" i="5"/>
  <c r="S249" i="5"/>
  <c r="S250" i="5"/>
  <c r="S251" i="5"/>
  <c r="S252" i="5"/>
  <c r="S253" i="5"/>
  <c r="S254" i="5"/>
  <c r="S255" i="5"/>
  <c r="S256" i="5"/>
  <c r="S257" i="5"/>
  <c r="S258" i="5"/>
  <c r="S259" i="5"/>
  <c r="S260" i="5"/>
  <c r="S261" i="5"/>
  <c r="S262" i="5"/>
  <c r="S263" i="5"/>
  <c r="S264" i="5"/>
  <c r="S265" i="5"/>
  <c r="S266" i="5"/>
  <c r="S267" i="5"/>
  <c r="S268" i="5"/>
  <c r="S269" i="5"/>
  <c r="S270" i="5"/>
  <c r="S271" i="5"/>
  <c r="S272" i="5"/>
  <c r="S273" i="5"/>
  <c r="S274" i="5"/>
  <c r="S275" i="5"/>
  <c r="S276" i="5"/>
  <c r="S277" i="5"/>
  <c r="S278" i="5"/>
  <c r="S279" i="5"/>
  <c r="S280" i="5"/>
  <c r="S281" i="5"/>
  <c r="S282" i="5"/>
  <c r="S283" i="5"/>
  <c r="S284" i="5"/>
  <c r="S285" i="5"/>
  <c r="S286" i="5"/>
  <c r="S287" i="5"/>
  <c r="S288" i="5"/>
  <c r="S289" i="5"/>
  <c r="S290" i="5"/>
  <c r="S291" i="5"/>
  <c r="S292" i="5"/>
  <c r="S293" i="5"/>
  <c r="S294" i="5"/>
  <c r="S295" i="5"/>
  <c r="S296" i="5"/>
  <c r="S297" i="5"/>
  <c r="S298" i="5"/>
  <c r="S299" i="5"/>
  <c r="S300" i="5"/>
  <c r="S301" i="5"/>
  <c r="S302" i="5"/>
  <c r="S303" i="5"/>
  <c r="S304" i="5"/>
  <c r="S305" i="5"/>
  <c r="S306" i="5"/>
  <c r="S307" i="5"/>
  <c r="S308" i="5"/>
  <c r="S309" i="5"/>
  <c r="S310" i="5"/>
  <c r="S311" i="5"/>
  <c r="S312" i="5"/>
  <c r="S313" i="5"/>
  <c r="S314" i="5"/>
  <c r="S315" i="5"/>
  <c r="S316" i="5"/>
  <c r="S317" i="5"/>
  <c r="S318" i="5"/>
  <c r="S319" i="5"/>
  <c r="S320" i="5"/>
  <c r="S321" i="5"/>
  <c r="S322" i="5"/>
  <c r="S323" i="5"/>
  <c r="S324" i="5"/>
  <c r="S325" i="5"/>
  <c r="S326" i="5"/>
  <c r="S327" i="5"/>
  <c r="S328" i="5"/>
  <c r="S329" i="5"/>
  <c r="S330" i="5"/>
  <c r="S331" i="5"/>
  <c r="S332" i="5"/>
  <c r="S333" i="5"/>
  <c r="S334" i="5"/>
  <c r="S335" i="5"/>
  <c r="S336" i="5"/>
  <c r="S337" i="5"/>
  <c r="S338" i="5"/>
  <c r="S339" i="5"/>
  <c r="S340" i="5"/>
  <c r="S341" i="5"/>
  <c r="S342" i="5"/>
  <c r="S343" i="5"/>
  <c r="S344" i="5"/>
  <c r="S345" i="5"/>
  <c r="S346" i="5"/>
  <c r="S347" i="5"/>
  <c r="S348" i="5"/>
  <c r="S349" i="5"/>
  <c r="S350" i="5"/>
  <c r="S351" i="5"/>
  <c r="S352" i="5"/>
  <c r="S353" i="5"/>
  <c r="S354" i="5"/>
  <c r="S355" i="5"/>
  <c r="S356" i="5"/>
  <c r="S357" i="5"/>
  <c r="S358" i="5"/>
  <c r="S359" i="5"/>
  <c r="S360" i="5"/>
  <c r="S361" i="5"/>
  <c r="S362" i="5"/>
  <c r="S363" i="5"/>
  <c r="S364" i="5"/>
  <c r="S365" i="5"/>
  <c r="S366" i="5"/>
  <c r="S367" i="5"/>
  <c r="S368" i="5"/>
  <c r="S369" i="5"/>
  <c r="S370" i="5"/>
  <c r="S371" i="5"/>
  <c r="S372" i="5"/>
  <c r="S373" i="5"/>
  <c r="S374" i="5"/>
  <c r="S375" i="5"/>
  <c r="S376" i="5"/>
  <c r="S377" i="5"/>
  <c r="S378" i="5"/>
  <c r="S379" i="5"/>
  <c r="S380" i="5"/>
  <c r="S381" i="5"/>
  <c r="S382" i="5"/>
  <c r="S383" i="5"/>
  <c r="S384" i="5"/>
  <c r="S385" i="5"/>
  <c r="S386" i="5"/>
  <c r="S387" i="5"/>
  <c r="S388" i="5"/>
  <c r="S389" i="5"/>
  <c r="S390" i="5"/>
  <c r="S391" i="5"/>
  <c r="S392" i="5"/>
  <c r="S393" i="5"/>
  <c r="S394" i="5"/>
  <c r="S395" i="5"/>
  <c r="S396" i="5"/>
  <c r="S397" i="5"/>
  <c r="S398" i="5"/>
  <c r="S399" i="5"/>
  <c r="S400" i="5"/>
  <c r="S401" i="5"/>
  <c r="S402" i="5"/>
  <c r="S403" i="5"/>
  <c r="S404" i="5"/>
  <c r="S405" i="5"/>
  <c r="S406" i="5"/>
  <c r="S407" i="5"/>
  <c r="S408" i="5"/>
  <c r="S409" i="5"/>
  <c r="S410" i="5"/>
  <c r="S411" i="5"/>
  <c r="S412" i="5"/>
  <c r="S413" i="5"/>
  <c r="S414" i="5"/>
  <c r="S415" i="5"/>
  <c r="S416" i="5"/>
  <c r="S417" i="5"/>
  <c r="S418" i="5"/>
  <c r="S419" i="5"/>
  <c r="S420" i="5"/>
  <c r="S421" i="5"/>
  <c r="S422" i="5"/>
  <c r="S423" i="5"/>
  <c r="S424" i="5"/>
  <c r="S425" i="5"/>
  <c r="S426" i="5"/>
  <c r="S427" i="5"/>
  <c r="S428" i="5"/>
  <c r="S429" i="5"/>
  <c r="S430" i="5"/>
  <c r="S431" i="5"/>
  <c r="S432" i="5"/>
  <c r="S433" i="5"/>
  <c r="S434" i="5"/>
  <c r="S435" i="5"/>
  <c r="S436" i="5"/>
  <c r="S437" i="5"/>
  <c r="S438" i="5"/>
  <c r="S439" i="5"/>
  <c r="S440" i="5"/>
  <c r="S441" i="5"/>
  <c r="S442" i="5"/>
  <c r="S443" i="5"/>
  <c r="S444" i="5"/>
  <c r="S445" i="5"/>
  <c r="S446" i="5"/>
  <c r="S447" i="5"/>
  <c r="S448" i="5"/>
  <c r="S449" i="5"/>
  <c r="S450" i="5"/>
  <c r="S451" i="5"/>
  <c r="S452" i="5"/>
  <c r="S453" i="5"/>
  <c r="S454" i="5"/>
  <c r="S455" i="5"/>
  <c r="S456" i="5"/>
  <c r="S457" i="5"/>
  <c r="S458" i="5"/>
  <c r="S459" i="5"/>
  <c r="S460" i="5"/>
  <c r="S461" i="5"/>
  <c r="S462" i="5"/>
  <c r="S463" i="5"/>
  <c r="S464" i="5"/>
  <c r="S465" i="5"/>
  <c r="S466" i="5"/>
  <c r="S467" i="5"/>
  <c r="S468" i="5"/>
  <c r="S469" i="5"/>
  <c r="S470" i="5"/>
  <c r="S471" i="5"/>
  <c r="S472" i="5"/>
  <c r="S473" i="5"/>
  <c r="S474" i="5"/>
  <c r="S475" i="5"/>
  <c r="S476" i="5"/>
  <c r="S477" i="5"/>
  <c r="S478" i="5"/>
  <c r="S479" i="5"/>
  <c r="S480" i="5"/>
  <c r="S481" i="5"/>
  <c r="S482" i="5"/>
  <c r="S483" i="5"/>
  <c r="S484" i="5"/>
  <c r="S485" i="5"/>
  <c r="S486" i="5"/>
  <c r="S487" i="5"/>
  <c r="S488" i="5"/>
  <c r="S489" i="5"/>
  <c r="S490" i="5"/>
  <c r="S491" i="5"/>
  <c r="S492" i="5"/>
  <c r="S493" i="5"/>
  <c r="S494" i="5"/>
  <c r="S495" i="5"/>
  <c r="S496" i="5"/>
  <c r="S497" i="5"/>
  <c r="S498" i="5"/>
  <c r="S499" i="5"/>
  <c r="S5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S2" i="5"/>
  <c r="S7" i="5"/>
  <c r="S12" i="5"/>
  <c r="S6" i="5"/>
  <c r="S4" i="5"/>
  <c r="S9" i="5"/>
  <c r="S11" i="5"/>
  <c r="S13" i="5"/>
  <c r="S14" i="5"/>
  <c r="S8" i="5"/>
  <c r="S15" i="5"/>
  <c r="S5" i="5"/>
  <c r="S10" i="5"/>
  <c r="S3" i="5"/>
  <c r="S16" i="5"/>
  <c r="S17" i="5"/>
  <c r="S18" i="5"/>
  <c r="S19" i="5"/>
  <c r="S20" i="5"/>
  <c r="S21" i="5"/>
  <c r="S22" i="5"/>
  <c r="S23" i="5"/>
  <c r="S24" i="5"/>
  <c r="S25" i="5"/>
  <c r="S26" i="5"/>
  <c r="S27" i="5"/>
  <c r="S28" i="5"/>
  <c r="S29" i="5"/>
  <c r="S30" i="5"/>
  <c r="S31" i="5"/>
  <c r="S32" i="5"/>
  <c r="S33" i="5"/>
  <c r="S34" i="5"/>
  <c r="S35" i="5"/>
  <c r="S36" i="5"/>
  <c r="S37" i="5"/>
  <c r="S38" i="5"/>
  <c r="S39" i="5"/>
  <c r="S40" i="5"/>
  <c r="S41" i="5"/>
  <c r="S42" i="5"/>
  <c r="S43" i="5"/>
  <c r="S44" i="5"/>
  <c r="S45" i="5"/>
  <c r="S46" i="5"/>
  <c r="S47" i="5"/>
  <c r="S48" i="5"/>
  <c r="S49" i="5"/>
  <c r="S50" i="5"/>
  <c r="S51" i="5"/>
  <c r="S52" i="5"/>
  <c r="S53" i="5"/>
  <c r="S54" i="5"/>
  <c r="S55" i="5"/>
  <c r="S56" i="5"/>
  <c r="S57" i="5"/>
  <c r="S58" i="5"/>
  <c r="S59" i="5"/>
  <c r="S60" i="5"/>
  <c r="S61" i="5"/>
  <c r="S62" i="5"/>
  <c r="S63" i="5"/>
  <c r="S64" i="5"/>
  <c r="S65" i="5"/>
  <c r="S66" i="5"/>
  <c r="S67" i="5"/>
  <c r="S68" i="5"/>
  <c r="S69" i="5"/>
  <c r="S70" i="5"/>
  <c r="S71" i="5"/>
  <c r="S72" i="5"/>
  <c r="S73" i="5"/>
  <c r="S74" i="5"/>
  <c r="S75" i="5"/>
  <c r="S76" i="5"/>
  <c r="S77" i="5"/>
  <c r="S78" i="5"/>
  <c r="S79" i="5"/>
  <c r="S80" i="5"/>
  <c r="S81" i="5"/>
  <c r="S82" i="5"/>
  <c r="S83" i="5"/>
  <c r="S84" i="5"/>
  <c r="S85" i="5"/>
  <c r="S86" i="5"/>
  <c r="S87" i="5"/>
  <c r="S88" i="5"/>
  <c r="S89" i="5"/>
  <c r="S90" i="5"/>
  <c r="S91" i="5"/>
  <c r="S92" i="5"/>
  <c r="S93" i="5"/>
  <c r="S94" i="5"/>
  <c r="S95" i="5"/>
  <c r="S96" i="5"/>
  <c r="S97" i="5"/>
  <c r="S98" i="5"/>
  <c r="S99" i="5"/>
  <c r="S100" i="5"/>
  <c r="T423" i="5" a="1"/>
  <c r="T423" i="5"/>
  <c r="U423" i="5"/>
  <c r="T194" i="5" a="1"/>
  <c r="T194" i="5"/>
  <c r="U194" i="5"/>
  <c r="T489" i="5" a="1"/>
  <c r="T489" i="5"/>
  <c r="U489" i="5"/>
  <c r="T446" i="5" a="1"/>
  <c r="T446" i="5"/>
  <c r="U446" i="5"/>
  <c r="T499" i="5" a="1"/>
  <c r="T499" i="5"/>
  <c r="U499" i="5"/>
  <c r="T461" i="5" a="1"/>
  <c r="T461" i="5"/>
  <c r="U461" i="5"/>
  <c r="T421" i="5" a="1"/>
  <c r="T421" i="5"/>
  <c r="U421" i="5"/>
  <c r="T365" i="5" a="1"/>
  <c r="T365" i="5"/>
  <c r="U365" i="5"/>
  <c r="T492" i="5" a="1"/>
  <c r="T492" i="5"/>
  <c r="U492" i="5"/>
  <c r="T483" i="5" a="1"/>
  <c r="T483" i="5"/>
  <c r="U483" i="5"/>
  <c r="T475" i="5" a="1"/>
  <c r="T475" i="5"/>
  <c r="U475" i="5"/>
  <c r="T426" i="5" a="1"/>
  <c r="T426" i="5"/>
  <c r="U426" i="5"/>
  <c r="T415" i="5" a="1"/>
  <c r="T415" i="5"/>
  <c r="U415" i="5"/>
  <c r="T390" i="5" a="1"/>
  <c r="T390" i="5"/>
  <c r="U390" i="5"/>
  <c r="T374" i="5" a="1"/>
  <c r="T374" i="5"/>
  <c r="U374" i="5"/>
  <c r="T358" i="5" a="1"/>
  <c r="T358" i="5"/>
  <c r="U358" i="5"/>
  <c r="T491" i="5" a="1"/>
  <c r="T491" i="5"/>
  <c r="U491" i="5"/>
  <c r="T482" i="5" a="1"/>
  <c r="T482" i="5"/>
  <c r="U482" i="5"/>
  <c r="T473" i="5" a="1"/>
  <c r="T473" i="5"/>
  <c r="U473" i="5"/>
  <c r="T465" i="5" a="1"/>
  <c r="T465" i="5"/>
  <c r="U465" i="5"/>
  <c r="T456" i="5" a="1"/>
  <c r="T456" i="5"/>
  <c r="U456" i="5"/>
  <c r="T448" i="5" a="1"/>
  <c r="T448" i="5"/>
  <c r="U448" i="5"/>
  <c r="T425" i="5" a="1"/>
  <c r="T425" i="5"/>
  <c r="U425" i="5"/>
  <c r="T387" i="5" a="1"/>
  <c r="T387" i="5"/>
  <c r="U387" i="5"/>
  <c r="T355" i="5" a="1"/>
  <c r="T355" i="5"/>
  <c r="U355" i="5"/>
  <c r="T335" i="5" a="1"/>
  <c r="T335" i="5"/>
  <c r="U335" i="5"/>
  <c r="T294" i="5" a="1"/>
  <c r="T294" i="5"/>
  <c r="U294" i="5"/>
  <c r="T254" i="5" a="1"/>
  <c r="T254" i="5"/>
  <c r="U254" i="5"/>
  <c r="T208" i="5" a="1"/>
  <c r="T208" i="5"/>
  <c r="U208" i="5"/>
  <c r="T154" i="5" a="1"/>
  <c r="T154" i="5"/>
  <c r="U154" i="5"/>
  <c r="T481" i="5" a="1"/>
  <c r="T481" i="5"/>
  <c r="U481" i="5"/>
  <c r="T435" i="5" a="1"/>
  <c r="T435" i="5"/>
  <c r="U435" i="5"/>
  <c r="T400" i="5" a="1"/>
  <c r="T400" i="5"/>
  <c r="U400" i="5"/>
  <c r="T385" i="5" a="1"/>
  <c r="T385" i="5"/>
  <c r="U385" i="5"/>
  <c r="T369" i="5" a="1"/>
  <c r="T369" i="5"/>
  <c r="U369" i="5"/>
  <c r="T331" i="5" a="1"/>
  <c r="T331" i="5"/>
  <c r="U331" i="5"/>
  <c r="T312" i="5" a="1"/>
  <c r="T312" i="5"/>
  <c r="U312" i="5"/>
  <c r="T290" i="5" a="1"/>
  <c r="T290" i="5"/>
  <c r="U290" i="5"/>
  <c r="T246" i="5" a="1"/>
  <c r="T246" i="5"/>
  <c r="U246" i="5"/>
  <c r="T199" i="5" a="1"/>
  <c r="T199" i="5"/>
  <c r="U199" i="5"/>
  <c r="T488" i="5" a="1"/>
  <c r="T488" i="5"/>
  <c r="U488" i="5"/>
  <c r="T463" i="5" a="1"/>
  <c r="T463" i="5"/>
  <c r="U463" i="5"/>
  <c r="T454" i="5" a="1"/>
  <c r="T454" i="5"/>
  <c r="U454" i="5"/>
  <c r="T410" i="5" a="1"/>
  <c r="T410" i="5"/>
  <c r="U410" i="5"/>
  <c r="T399" i="5" a="1"/>
  <c r="T399" i="5"/>
  <c r="U399" i="5"/>
  <c r="T383" i="5" a="1"/>
  <c r="T383" i="5"/>
  <c r="U383" i="5"/>
  <c r="T367" i="5" a="1"/>
  <c r="T367" i="5"/>
  <c r="U367" i="5"/>
  <c r="T350" i="5" a="1"/>
  <c r="T350" i="5"/>
  <c r="U350" i="5"/>
  <c r="T327" i="5" a="1"/>
  <c r="T327" i="5"/>
  <c r="U327" i="5"/>
  <c r="T309" i="5" a="1"/>
  <c r="T309" i="5"/>
  <c r="U309" i="5"/>
  <c r="T281" i="5" a="1"/>
  <c r="T281" i="5"/>
  <c r="U281" i="5"/>
  <c r="T244" i="5" a="1"/>
  <c r="T244" i="5"/>
  <c r="U244" i="5"/>
  <c r="T500" i="5" a="1"/>
  <c r="T500" i="5"/>
  <c r="U500" i="5"/>
  <c r="T455" i="5" a="1"/>
  <c r="T455" i="5"/>
  <c r="U455" i="5"/>
  <c r="T412" i="5" a="1"/>
  <c r="T412" i="5"/>
  <c r="U412" i="5"/>
  <c r="T109" i="5" a="1"/>
  <c r="T109" i="5"/>
  <c r="U109" i="5"/>
  <c r="T129" i="5" a="1"/>
  <c r="T129" i="5"/>
  <c r="U129" i="5"/>
  <c r="T145" i="5" a="1"/>
  <c r="T145" i="5"/>
  <c r="U145" i="5"/>
  <c r="T160" i="5" a="1"/>
  <c r="T160" i="5"/>
  <c r="U160" i="5"/>
  <c r="T175" i="5" a="1"/>
  <c r="T175" i="5"/>
  <c r="U175" i="5"/>
  <c r="T187" i="5" a="1"/>
  <c r="T187" i="5"/>
  <c r="U187" i="5"/>
  <c r="T202" i="5" a="1"/>
  <c r="T202" i="5"/>
  <c r="U202" i="5"/>
  <c r="T213" i="5" a="1"/>
  <c r="T213" i="5"/>
  <c r="U213" i="5"/>
  <c r="T225" i="5" a="1"/>
  <c r="T225" i="5"/>
  <c r="U225" i="5"/>
  <c r="T236" i="5" a="1"/>
  <c r="T236" i="5"/>
  <c r="U236" i="5"/>
  <c r="T248" i="5" a="1"/>
  <c r="T248" i="5"/>
  <c r="U248" i="5"/>
  <c r="T259" i="5" a="1"/>
  <c r="T259" i="5"/>
  <c r="U259" i="5"/>
  <c r="T271" i="5" a="1"/>
  <c r="T271" i="5"/>
  <c r="U271" i="5"/>
  <c r="T285" i="5" a="1"/>
  <c r="T285" i="5"/>
  <c r="U285" i="5"/>
  <c r="T131" i="5" a="1"/>
  <c r="T131" i="5"/>
  <c r="U131" i="5"/>
  <c r="T147" i="5" a="1"/>
  <c r="T147" i="5"/>
  <c r="U147" i="5"/>
  <c r="T162" i="5" a="1"/>
  <c r="T162" i="5"/>
  <c r="U162" i="5"/>
  <c r="T176" i="5" a="1"/>
  <c r="T176" i="5"/>
  <c r="U176" i="5"/>
  <c r="T189" i="5" a="1"/>
  <c r="T189" i="5"/>
  <c r="U189" i="5"/>
  <c r="T203" i="5" a="1"/>
  <c r="T203" i="5"/>
  <c r="U203" i="5"/>
  <c r="T214" i="5" a="1"/>
  <c r="T214" i="5"/>
  <c r="U214" i="5"/>
  <c r="T226" i="5" a="1"/>
  <c r="T226" i="5"/>
  <c r="U226" i="5"/>
  <c r="T237" i="5" a="1"/>
  <c r="T237" i="5"/>
  <c r="U237" i="5"/>
  <c r="T260" i="5" a="1"/>
  <c r="T260" i="5"/>
  <c r="U260" i="5"/>
  <c r="T272" i="5" a="1"/>
  <c r="T272" i="5"/>
  <c r="U272" i="5"/>
  <c r="T286" i="5" a="1"/>
  <c r="T286" i="5"/>
  <c r="U286" i="5"/>
  <c r="T298" i="5" a="1"/>
  <c r="T298" i="5"/>
  <c r="U298" i="5"/>
  <c r="T116" i="5" a="1"/>
  <c r="T116" i="5"/>
  <c r="U116" i="5"/>
  <c r="T133" i="5" a="1"/>
  <c r="T133" i="5"/>
  <c r="U133" i="5"/>
  <c r="T148" i="5" a="1"/>
  <c r="T148" i="5"/>
  <c r="U148" i="5"/>
  <c r="T164" i="5" a="1"/>
  <c r="T164" i="5"/>
  <c r="U164" i="5"/>
  <c r="T180" i="5" a="1"/>
  <c r="T180" i="5"/>
  <c r="U180" i="5"/>
  <c r="T216" i="5" a="1"/>
  <c r="T216" i="5"/>
  <c r="U216" i="5"/>
  <c r="T227" i="5" a="1"/>
  <c r="T227" i="5"/>
  <c r="U227" i="5"/>
  <c r="T239" i="5" a="1"/>
  <c r="T239" i="5"/>
  <c r="U239" i="5"/>
  <c r="T249" i="5" a="1"/>
  <c r="T249" i="5"/>
  <c r="U249" i="5"/>
  <c r="T262" i="5" a="1"/>
  <c r="T262" i="5"/>
  <c r="U262" i="5"/>
  <c r="T276" i="5" a="1"/>
  <c r="T276" i="5"/>
  <c r="U276" i="5"/>
  <c r="T289" i="5" a="1"/>
  <c r="T289" i="5"/>
  <c r="U289" i="5"/>
  <c r="T299" i="5" a="1"/>
  <c r="T299" i="5"/>
  <c r="U299" i="5"/>
  <c r="T103" i="5" a="1"/>
  <c r="T103" i="5"/>
  <c r="U103" i="5"/>
  <c r="T125" i="5" a="1"/>
  <c r="T125" i="5"/>
  <c r="U125" i="5"/>
  <c r="T142" i="5" a="1"/>
  <c r="T142" i="5"/>
  <c r="U142" i="5"/>
  <c r="T157" i="5" a="1"/>
  <c r="T157" i="5"/>
  <c r="U157" i="5"/>
  <c r="T170" i="5" a="1"/>
  <c r="T170" i="5"/>
  <c r="U170" i="5"/>
  <c r="T198" i="5" a="1"/>
  <c r="T198" i="5"/>
  <c r="U198" i="5"/>
  <c r="T212" i="5" a="1"/>
  <c r="T212" i="5"/>
  <c r="U212" i="5"/>
  <c r="T221" i="5" a="1"/>
  <c r="T221" i="5"/>
  <c r="U221" i="5"/>
  <c r="T234" i="5" a="1"/>
  <c r="T234" i="5"/>
  <c r="U234" i="5"/>
  <c r="T245" i="5" a="1"/>
  <c r="T245" i="5"/>
  <c r="U245" i="5"/>
  <c r="T117" i="5" a="1"/>
  <c r="T117" i="5"/>
  <c r="U117" i="5"/>
  <c r="T149" i="5" a="1"/>
  <c r="T149" i="5"/>
  <c r="U149" i="5"/>
  <c r="T205" i="5" a="1"/>
  <c r="T205" i="5"/>
  <c r="U205" i="5"/>
  <c r="T228" i="5" a="1"/>
  <c r="T228" i="5"/>
  <c r="U228" i="5"/>
  <c r="T251" i="5" a="1"/>
  <c r="T251" i="5"/>
  <c r="U251" i="5"/>
  <c r="T268" i="5" a="1"/>
  <c r="T268" i="5"/>
  <c r="U268" i="5"/>
  <c r="T291" i="5" a="1"/>
  <c r="T291" i="5"/>
  <c r="U291" i="5"/>
  <c r="T332" i="5" a="1"/>
  <c r="T332" i="5"/>
  <c r="U332" i="5"/>
  <c r="T345" i="5" a="1"/>
  <c r="T345" i="5"/>
  <c r="U345" i="5"/>
  <c r="T353" i="5" a="1"/>
  <c r="T353" i="5"/>
  <c r="U353" i="5"/>
  <c r="T394" i="5" a="1"/>
  <c r="T394" i="5"/>
  <c r="U394" i="5"/>
  <c r="T406" i="5" a="1"/>
  <c r="T406" i="5"/>
  <c r="U406" i="5"/>
  <c r="T417" i="5" a="1"/>
  <c r="T417" i="5"/>
  <c r="U417" i="5"/>
  <c r="T424" i="5" a="1"/>
  <c r="T424" i="5"/>
  <c r="U424" i="5"/>
  <c r="T429" i="5" a="1"/>
  <c r="T429" i="5"/>
  <c r="U429" i="5"/>
  <c r="T440" i="5" a="1"/>
  <c r="T440" i="5"/>
  <c r="U440" i="5"/>
  <c r="T447" i="5" a="1"/>
  <c r="T447" i="5"/>
  <c r="U447" i="5"/>
  <c r="T452" i="5" a="1"/>
  <c r="T452" i="5"/>
  <c r="U452" i="5"/>
  <c r="T458" i="5" a="1"/>
  <c r="T458" i="5"/>
  <c r="U458" i="5"/>
  <c r="T468" i="5" a="1"/>
  <c r="T468" i="5"/>
  <c r="U468" i="5"/>
  <c r="T479" i="5" a="1"/>
  <c r="T479" i="5"/>
  <c r="U479" i="5"/>
  <c r="T485" i="5" a="1"/>
  <c r="T485" i="5"/>
  <c r="U485" i="5"/>
  <c r="T497" i="5" a="1"/>
  <c r="T497" i="5"/>
  <c r="U497" i="5"/>
  <c r="T459" i="5" a="1"/>
  <c r="T459" i="5"/>
  <c r="U459" i="5"/>
  <c r="T469" i="5" a="1"/>
  <c r="T469" i="5"/>
  <c r="U469" i="5"/>
  <c r="T480" i="5" a="1"/>
  <c r="T480" i="5"/>
  <c r="U480" i="5"/>
  <c r="T498" i="5" a="1"/>
  <c r="T498" i="5"/>
  <c r="U498" i="5"/>
  <c r="T151" i="5" a="1"/>
  <c r="T151" i="5"/>
  <c r="U151" i="5"/>
  <c r="T182" i="5" a="1"/>
  <c r="T182" i="5"/>
  <c r="U182" i="5"/>
  <c r="T207" i="5" a="1"/>
  <c r="T207" i="5"/>
  <c r="U207" i="5"/>
  <c r="T230" i="5" a="1"/>
  <c r="T230" i="5"/>
  <c r="U230" i="5"/>
  <c r="T253" i="5" a="1"/>
  <c r="T253" i="5"/>
  <c r="U253" i="5"/>
  <c r="T269" i="5" a="1"/>
  <c r="T269" i="5"/>
  <c r="U269" i="5"/>
  <c r="T292" i="5" a="1"/>
  <c r="T292" i="5"/>
  <c r="U292" i="5"/>
  <c r="T304" i="5" a="1"/>
  <c r="T304" i="5"/>
  <c r="U304" i="5"/>
  <c r="T313" i="5" a="1"/>
  <c r="T313" i="5"/>
  <c r="U313" i="5"/>
  <c r="T322" i="5" a="1"/>
  <c r="T322" i="5"/>
  <c r="U322" i="5"/>
  <c r="T333" i="5" a="1"/>
  <c r="T333" i="5"/>
  <c r="U333" i="5"/>
  <c r="T346" i="5" a="1"/>
  <c r="T346" i="5"/>
  <c r="U346" i="5"/>
  <c r="T354" i="5" a="1"/>
  <c r="T354" i="5"/>
  <c r="U354" i="5"/>
  <c r="T362" i="5" a="1"/>
  <c r="T362" i="5"/>
  <c r="U362" i="5"/>
  <c r="T372" i="5" a="1"/>
  <c r="T372" i="5"/>
  <c r="U372" i="5"/>
  <c r="T378" i="5" a="1"/>
  <c r="T378" i="5"/>
  <c r="U378" i="5"/>
  <c r="T386" i="5" a="1"/>
  <c r="T386" i="5"/>
  <c r="U386" i="5"/>
  <c r="T395" i="5" a="1"/>
  <c r="T395" i="5"/>
  <c r="U395" i="5"/>
  <c r="T401" i="5" a="1"/>
  <c r="T401" i="5"/>
  <c r="U401" i="5"/>
  <c r="T408" i="5" a="1"/>
  <c r="T408" i="5"/>
  <c r="U408" i="5"/>
  <c r="T413" i="5" a="1"/>
  <c r="T413" i="5"/>
  <c r="U413" i="5"/>
  <c r="T418" i="5" a="1"/>
  <c r="T418" i="5"/>
  <c r="U418" i="5"/>
  <c r="T430" i="5" a="1"/>
  <c r="T430" i="5"/>
  <c r="U430" i="5"/>
  <c r="T436" i="5" a="1"/>
  <c r="T436" i="5"/>
  <c r="U436" i="5"/>
  <c r="T441" i="5" a="1"/>
  <c r="T441" i="5"/>
  <c r="U441" i="5"/>
  <c r="T453" i="5" a="1"/>
  <c r="T453" i="5"/>
  <c r="U453" i="5"/>
  <c r="T464" i="5" a="1"/>
  <c r="T464" i="5"/>
  <c r="U464" i="5"/>
  <c r="T474" i="5" a="1"/>
  <c r="T474" i="5"/>
  <c r="U474" i="5"/>
  <c r="T490" i="5" a="1"/>
  <c r="T490" i="5"/>
  <c r="U490" i="5"/>
  <c r="T127" i="5" a="1"/>
  <c r="T127" i="5"/>
  <c r="U127" i="5"/>
  <c r="T159" i="5" a="1"/>
  <c r="T159" i="5"/>
  <c r="U159" i="5"/>
  <c r="T185" i="5" a="1"/>
  <c r="T185" i="5"/>
  <c r="U185" i="5"/>
  <c r="T235" i="5" a="1"/>
  <c r="T235" i="5"/>
  <c r="U235" i="5"/>
  <c r="T257" i="5" a="1"/>
  <c r="T257" i="5"/>
  <c r="U257" i="5"/>
  <c r="T295" i="5" a="1"/>
  <c r="T295" i="5"/>
  <c r="U295" i="5"/>
  <c r="T308" i="5" a="1"/>
  <c r="T308" i="5"/>
  <c r="U308" i="5"/>
  <c r="T315" i="5" a="1"/>
  <c r="T315" i="5"/>
  <c r="U315" i="5"/>
  <c r="T324" i="5" a="1"/>
  <c r="T324" i="5"/>
  <c r="U324" i="5"/>
  <c r="T336" i="5" a="1"/>
  <c r="T336" i="5"/>
  <c r="U336" i="5"/>
  <c r="T349" i="5" a="1"/>
  <c r="T349" i="5"/>
  <c r="U349" i="5"/>
  <c r="T356" i="5" a="1"/>
  <c r="T356" i="5"/>
  <c r="U356" i="5"/>
  <c r="T364" i="5" a="1"/>
  <c r="T364" i="5"/>
  <c r="U364" i="5"/>
  <c r="T373" i="5" a="1"/>
  <c r="T373" i="5"/>
  <c r="U373" i="5"/>
  <c r="T381" i="5" a="1"/>
  <c r="T381" i="5"/>
  <c r="U381" i="5"/>
  <c r="T388" i="5" a="1"/>
  <c r="T388" i="5"/>
  <c r="U388" i="5"/>
  <c r="T396" i="5" a="1"/>
  <c r="T396" i="5"/>
  <c r="U396" i="5"/>
  <c r="T403" i="5" a="1"/>
  <c r="T403" i="5"/>
  <c r="U403" i="5"/>
  <c r="T409" i="5" a="1"/>
  <c r="T409" i="5"/>
  <c r="U409" i="5"/>
  <c r="T414" i="5" a="1"/>
  <c r="T414" i="5"/>
  <c r="U414" i="5"/>
  <c r="T420" i="5" a="1"/>
  <c r="T420" i="5"/>
  <c r="U420" i="5"/>
  <c r="T432" i="5" a="1"/>
  <c r="T432" i="5"/>
  <c r="U432" i="5"/>
  <c r="T437" i="5" a="1"/>
  <c r="T437" i="5"/>
  <c r="U437" i="5"/>
  <c r="T443" i="5" a="1"/>
  <c r="T443" i="5"/>
  <c r="U443" i="5"/>
  <c r="T137" i="5" a="1"/>
  <c r="T137" i="5"/>
  <c r="U137" i="5"/>
  <c r="T169" i="5" a="1"/>
  <c r="T169" i="5"/>
  <c r="U169" i="5"/>
  <c r="T196" i="5" a="1"/>
  <c r="T196" i="5"/>
  <c r="U196" i="5"/>
  <c r="T219" i="5" a="1"/>
  <c r="T219" i="5"/>
  <c r="U219" i="5"/>
  <c r="T266" i="5" a="1"/>
  <c r="T266" i="5"/>
  <c r="U266" i="5"/>
  <c r="T283" i="5" a="1"/>
  <c r="T283" i="5"/>
  <c r="U283" i="5"/>
  <c r="T301" i="5" a="1"/>
  <c r="T301" i="5"/>
  <c r="U301" i="5"/>
  <c r="T310" i="5" a="1"/>
  <c r="T310" i="5"/>
  <c r="U310" i="5"/>
  <c r="T318" i="5" a="1"/>
  <c r="T318" i="5"/>
  <c r="U318" i="5"/>
  <c r="T330" i="5" a="1"/>
  <c r="T330" i="5"/>
  <c r="U330" i="5"/>
  <c r="T342" i="5" a="1"/>
  <c r="T342" i="5"/>
  <c r="U342" i="5"/>
  <c r="T351" i="5" a="1"/>
  <c r="T351" i="5"/>
  <c r="U351" i="5"/>
  <c r="T368" i="5" a="1"/>
  <c r="T368" i="5"/>
  <c r="U368" i="5"/>
  <c r="T392" i="5" a="1"/>
  <c r="T392" i="5"/>
  <c r="U392" i="5"/>
  <c r="T411" i="5" a="1"/>
  <c r="T411" i="5"/>
  <c r="U411" i="5"/>
  <c r="T416" i="5" a="1"/>
  <c r="T416" i="5"/>
  <c r="U416" i="5"/>
  <c r="T422" i="5" a="1"/>
  <c r="T422" i="5"/>
  <c r="U422" i="5"/>
  <c r="T434" i="5" a="1"/>
  <c r="T434" i="5"/>
  <c r="U434" i="5"/>
  <c r="T439" i="5" a="1"/>
  <c r="T439" i="5"/>
  <c r="U439" i="5"/>
  <c r="T445" i="5" a="1"/>
  <c r="T445" i="5"/>
  <c r="U445" i="5"/>
  <c r="T450" i="5" a="1"/>
  <c r="T450" i="5"/>
  <c r="U450" i="5"/>
  <c r="T457" i="5" a="1"/>
  <c r="T457" i="5"/>
  <c r="U457" i="5"/>
  <c r="T462" i="5" a="1"/>
  <c r="T462" i="5"/>
  <c r="U462" i="5"/>
  <c r="T467" i="5" a="1"/>
  <c r="T467" i="5"/>
  <c r="U467" i="5"/>
  <c r="T495" i="5" a="1"/>
  <c r="T495" i="5"/>
  <c r="U495" i="5"/>
  <c r="T471" i="5" a="1"/>
  <c r="T471" i="5"/>
  <c r="U471" i="5"/>
  <c r="T433" i="5" a="1"/>
  <c r="T433" i="5"/>
  <c r="U433" i="5"/>
  <c r="T382" i="5" a="1"/>
  <c r="T382" i="5"/>
  <c r="U382" i="5"/>
  <c r="T280" i="5" a="1"/>
  <c r="T280" i="5"/>
  <c r="U280" i="5"/>
  <c r="T193" i="5" a="1"/>
  <c r="T193" i="5"/>
  <c r="U193" i="5"/>
  <c r="T496" i="5" a="1"/>
  <c r="T496" i="5"/>
  <c r="U496" i="5"/>
  <c r="T477" i="5" a="1"/>
  <c r="T477" i="5"/>
  <c r="U477" i="5"/>
  <c r="T451" i="5" a="1"/>
  <c r="T451" i="5"/>
  <c r="U451" i="5"/>
  <c r="T419" i="5" a="1"/>
  <c r="T419" i="5"/>
  <c r="U419" i="5"/>
  <c r="T379" i="5" a="1"/>
  <c r="T379" i="5"/>
  <c r="U379" i="5"/>
  <c r="T347" i="5" a="1"/>
  <c r="T347" i="5"/>
  <c r="U347" i="5"/>
  <c r="T277" i="5" a="1"/>
  <c r="T277" i="5"/>
  <c r="U277" i="5"/>
  <c r="T184" i="5" a="1"/>
  <c r="T184" i="5"/>
  <c r="U184" i="5"/>
  <c r="T100" i="5" a="1"/>
  <c r="T100" i="5"/>
  <c r="T494" i="5" a="1"/>
  <c r="T494" i="5"/>
  <c r="U494" i="5"/>
  <c r="T486" i="5" a="1"/>
  <c r="T486" i="5"/>
  <c r="U486" i="5"/>
  <c r="T460" i="5" a="1"/>
  <c r="T460" i="5"/>
  <c r="U460" i="5"/>
  <c r="T428" i="5" a="1"/>
  <c r="T428" i="5"/>
  <c r="U428" i="5"/>
  <c r="T405" i="5" a="1"/>
  <c r="T405" i="5"/>
  <c r="U405" i="5"/>
  <c r="T377" i="5" a="1"/>
  <c r="T377" i="5"/>
  <c r="U377" i="5"/>
  <c r="T360" i="5" a="1"/>
  <c r="T360" i="5"/>
  <c r="U360" i="5"/>
  <c r="T344" i="5" a="1"/>
  <c r="T344" i="5"/>
  <c r="U344" i="5"/>
  <c r="T321" i="5" a="1"/>
  <c r="T321" i="5"/>
  <c r="U321" i="5"/>
  <c r="T303" i="5" a="1"/>
  <c r="T303" i="5"/>
  <c r="U303" i="5"/>
  <c r="T267" i="5" a="1"/>
  <c r="T267" i="5"/>
  <c r="U267" i="5"/>
  <c r="T222" i="5" a="1"/>
  <c r="T222" i="5"/>
  <c r="U222" i="5"/>
  <c r="T106" i="5" a="1"/>
  <c r="T106" i="5"/>
  <c r="U106" i="5"/>
  <c r="T472" i="5" a="1"/>
  <c r="T472" i="5"/>
  <c r="U472" i="5"/>
  <c r="T478" i="5" a="1"/>
  <c r="T478" i="5"/>
  <c r="U478" i="5"/>
  <c r="T444" i="5" a="1"/>
  <c r="T444" i="5"/>
  <c r="U444" i="5"/>
  <c r="T397" i="5" a="1"/>
  <c r="T397" i="5"/>
  <c r="U397" i="5"/>
  <c r="T326" i="5" a="1"/>
  <c r="T326" i="5"/>
  <c r="U326" i="5"/>
  <c r="T240" i="5" a="1"/>
  <c r="T240" i="5"/>
  <c r="U240" i="5"/>
  <c r="T136" i="5" a="1"/>
  <c r="T136" i="5"/>
  <c r="U136" i="5"/>
  <c r="T487" i="5" a="1"/>
  <c r="T487" i="5"/>
  <c r="U487" i="5"/>
  <c r="T470" i="5" a="1"/>
  <c r="T470" i="5"/>
  <c r="U470" i="5"/>
  <c r="T442" i="5" a="1"/>
  <c r="T442" i="5"/>
  <c r="U442" i="5"/>
  <c r="T431" i="5" a="1"/>
  <c r="T431" i="5"/>
  <c r="U431" i="5"/>
  <c r="T363" i="5" a="1"/>
  <c r="T363" i="5"/>
  <c r="U363" i="5"/>
  <c r="T323" i="5" a="1"/>
  <c r="T323" i="5"/>
  <c r="U323" i="5"/>
  <c r="T231" i="5" a="1"/>
  <c r="T231" i="5"/>
  <c r="U231" i="5"/>
  <c r="T123" i="5" a="1"/>
  <c r="T123" i="5"/>
  <c r="U123" i="5"/>
  <c r="T493" i="5" a="1"/>
  <c r="T493" i="5"/>
  <c r="U493" i="5"/>
  <c r="T484" i="5" a="1"/>
  <c r="T484" i="5"/>
  <c r="U484" i="5"/>
  <c r="T476" i="5" a="1"/>
  <c r="T476" i="5"/>
  <c r="U476" i="5"/>
  <c r="T466" i="5" a="1"/>
  <c r="T466" i="5"/>
  <c r="U466" i="5"/>
  <c r="T449" i="5" a="1"/>
  <c r="T449" i="5"/>
  <c r="U449" i="5"/>
  <c r="T438" i="5" a="1"/>
  <c r="T438" i="5"/>
  <c r="U438" i="5"/>
  <c r="T427" i="5" a="1"/>
  <c r="T427" i="5"/>
  <c r="U427" i="5"/>
  <c r="T404" i="5" a="1"/>
  <c r="T404" i="5"/>
  <c r="U404" i="5"/>
  <c r="T391" i="5" a="1"/>
  <c r="T391" i="5"/>
  <c r="U391" i="5"/>
  <c r="T376" i="5" a="1"/>
  <c r="T376" i="5"/>
  <c r="U376" i="5"/>
  <c r="T359" i="5" a="1"/>
  <c r="T359" i="5"/>
  <c r="U359" i="5"/>
  <c r="T341" i="5" a="1"/>
  <c r="T341" i="5"/>
  <c r="U341" i="5"/>
  <c r="T300" i="5" a="1"/>
  <c r="T300" i="5"/>
  <c r="U300" i="5"/>
  <c r="T263" i="5" a="1"/>
  <c r="T263" i="5"/>
  <c r="U263" i="5"/>
  <c r="T217" i="5" a="1"/>
  <c r="T217" i="5"/>
  <c r="U217" i="5"/>
  <c r="T167" i="5" a="1"/>
  <c r="T167" i="5"/>
  <c r="U167" i="5"/>
  <c r="T340" i="5" a="1"/>
  <c r="T340" i="5"/>
  <c r="U340" i="5"/>
  <c r="T317" i="5" a="1"/>
  <c r="T317" i="5"/>
  <c r="U317" i="5"/>
  <c r="T258" i="5" a="1"/>
  <c r="T258" i="5"/>
  <c r="U258" i="5"/>
  <c r="T96" i="5" a="1"/>
  <c r="T96" i="5"/>
  <c r="U96" i="5"/>
  <c r="T102" i="5" a="1"/>
  <c r="T102" i="5"/>
  <c r="U102" i="5"/>
  <c r="T204" i="5" a="1"/>
  <c r="T204" i="5"/>
  <c r="U204" i="5"/>
  <c r="T195" i="5" a="1"/>
  <c r="T195" i="5"/>
  <c r="U195" i="5"/>
  <c r="T190" i="5" a="1"/>
  <c r="T190" i="5"/>
  <c r="U190" i="5"/>
  <c r="T181" i="5" a="1"/>
  <c r="T181" i="5"/>
  <c r="U181" i="5"/>
  <c r="T171" i="5" a="1"/>
  <c r="T171" i="5"/>
  <c r="U171" i="5"/>
  <c r="T166" i="5" a="1"/>
  <c r="T166" i="5"/>
  <c r="U166" i="5"/>
  <c r="T161" i="5" a="1"/>
  <c r="T161" i="5"/>
  <c r="U161" i="5"/>
  <c r="T155" i="5" a="1"/>
  <c r="T155" i="5"/>
  <c r="U155" i="5"/>
  <c r="T143" i="5" a="1"/>
  <c r="T143" i="5"/>
  <c r="U143" i="5"/>
  <c r="T132" i="5" a="1"/>
  <c r="T132" i="5"/>
  <c r="U132" i="5"/>
  <c r="T126" i="5" a="1"/>
  <c r="T126" i="5"/>
  <c r="U126" i="5"/>
  <c r="T118" i="5" a="1"/>
  <c r="T118" i="5"/>
  <c r="U118" i="5"/>
  <c r="T110" i="5" a="1"/>
  <c r="T110" i="5"/>
  <c r="U110" i="5"/>
  <c r="T398" i="5" a="1"/>
  <c r="T398" i="5"/>
  <c r="U398" i="5"/>
  <c r="T389" i="5" a="1"/>
  <c r="T389" i="5"/>
  <c r="U389" i="5"/>
  <c r="T380" i="5" a="1"/>
  <c r="T380" i="5"/>
  <c r="U380" i="5"/>
  <c r="T371" i="5" a="1"/>
  <c r="T371" i="5"/>
  <c r="U371" i="5"/>
  <c r="T366" i="5" a="1"/>
  <c r="T366" i="5"/>
  <c r="U366" i="5"/>
  <c r="T357" i="5" a="1"/>
  <c r="T357" i="5"/>
  <c r="U357" i="5"/>
  <c r="T348" i="5" a="1"/>
  <c r="T348" i="5"/>
  <c r="U348" i="5"/>
  <c r="T339" i="5" a="1"/>
  <c r="T339" i="5"/>
  <c r="U339" i="5"/>
  <c r="T334" i="5" a="1"/>
  <c r="T334" i="5"/>
  <c r="U334" i="5"/>
  <c r="T325" i="5" a="1"/>
  <c r="T325" i="5"/>
  <c r="U325" i="5"/>
  <c r="T316" i="5" a="1"/>
  <c r="T316" i="5"/>
  <c r="U316" i="5"/>
  <c r="T307" i="5" a="1"/>
  <c r="T307" i="5"/>
  <c r="U307" i="5"/>
  <c r="T302" i="5" a="1"/>
  <c r="T302" i="5"/>
  <c r="U302" i="5"/>
  <c r="T293" i="5" a="1"/>
  <c r="T293" i="5"/>
  <c r="U293" i="5"/>
  <c r="T284" i="5" a="1"/>
  <c r="T284" i="5"/>
  <c r="U284" i="5"/>
  <c r="T275" i="5" a="1"/>
  <c r="T275" i="5"/>
  <c r="U275" i="5"/>
  <c r="T270" i="5" a="1"/>
  <c r="T270" i="5"/>
  <c r="U270" i="5"/>
  <c r="T261" i="5" a="1"/>
  <c r="T261" i="5"/>
  <c r="U261" i="5"/>
  <c r="T252" i="5" a="1"/>
  <c r="T252" i="5"/>
  <c r="U252" i="5"/>
  <c r="T243" i="5" a="1"/>
  <c r="T243" i="5"/>
  <c r="U243" i="5"/>
  <c r="T238" i="5" a="1"/>
  <c r="T238" i="5"/>
  <c r="U238" i="5"/>
  <c r="T229" i="5" a="1"/>
  <c r="T229" i="5"/>
  <c r="U229" i="5"/>
  <c r="T220" i="5" a="1"/>
  <c r="T220" i="5"/>
  <c r="U220" i="5"/>
  <c r="T211" i="5" a="1"/>
  <c r="T211" i="5"/>
  <c r="U211" i="5"/>
  <c r="T206" i="5" a="1"/>
  <c r="T206" i="5"/>
  <c r="U206" i="5"/>
  <c r="T197" i="5" a="1"/>
  <c r="T197" i="5"/>
  <c r="U197" i="5"/>
  <c r="T188" i="5" a="1"/>
  <c r="T188" i="5"/>
  <c r="U188" i="5"/>
  <c r="T179" i="5" a="1"/>
  <c r="T179" i="5"/>
  <c r="U179" i="5"/>
  <c r="T163" i="5" a="1"/>
  <c r="T163" i="5"/>
  <c r="U163" i="5"/>
  <c r="T158" i="5" a="1"/>
  <c r="T158" i="5"/>
  <c r="U158" i="5"/>
  <c r="T141" i="5" a="1"/>
  <c r="T141" i="5"/>
  <c r="U141" i="5"/>
  <c r="T134" i="5" a="1"/>
  <c r="T134" i="5"/>
  <c r="U134" i="5"/>
  <c r="T122" i="5" a="1"/>
  <c r="T122" i="5"/>
  <c r="U122" i="5"/>
  <c r="T115" i="5" a="1"/>
  <c r="T115" i="5"/>
  <c r="U115" i="5"/>
  <c r="T105" i="5" a="1"/>
  <c r="T105" i="5"/>
  <c r="U105" i="5"/>
  <c r="T407" i="5" a="1"/>
  <c r="T407" i="5"/>
  <c r="U407" i="5"/>
  <c r="T402" i="5" a="1"/>
  <c r="T402" i="5"/>
  <c r="U402" i="5"/>
  <c r="T393" i="5" a="1"/>
  <c r="T393" i="5"/>
  <c r="U393" i="5"/>
  <c r="T384" i="5" a="1"/>
  <c r="T384" i="5"/>
  <c r="U384" i="5"/>
  <c r="T375" i="5" a="1"/>
  <c r="T375" i="5"/>
  <c r="U375" i="5"/>
  <c r="T370" i="5" a="1"/>
  <c r="T370" i="5"/>
  <c r="U370" i="5"/>
  <c r="T361" i="5" a="1"/>
  <c r="T361" i="5"/>
  <c r="U361" i="5"/>
  <c r="T352" i="5" a="1"/>
  <c r="T352" i="5"/>
  <c r="U352" i="5"/>
  <c r="T343" i="5" a="1"/>
  <c r="T343" i="5"/>
  <c r="U343" i="5"/>
  <c r="T338" i="5" a="1"/>
  <c r="T338" i="5"/>
  <c r="U338" i="5"/>
  <c r="T329" i="5" a="1"/>
  <c r="T329" i="5"/>
  <c r="U329" i="5"/>
  <c r="T320" i="5" a="1"/>
  <c r="T320" i="5"/>
  <c r="U320" i="5"/>
  <c r="T311" i="5" a="1"/>
  <c r="T311" i="5"/>
  <c r="U311" i="5"/>
  <c r="T306" i="5" a="1"/>
  <c r="T306" i="5"/>
  <c r="U306" i="5"/>
  <c r="T297" i="5" a="1"/>
  <c r="T297" i="5"/>
  <c r="U297" i="5"/>
  <c r="T288" i="5" a="1"/>
  <c r="T288" i="5"/>
  <c r="U288" i="5"/>
  <c r="T279" i="5" a="1"/>
  <c r="T279" i="5"/>
  <c r="U279" i="5"/>
  <c r="T274" i="5" a="1"/>
  <c r="T274" i="5"/>
  <c r="U274" i="5"/>
  <c r="T265" i="5" a="1"/>
  <c r="T265" i="5"/>
  <c r="U265" i="5"/>
  <c r="T256" i="5" a="1"/>
  <c r="T256" i="5"/>
  <c r="U256" i="5"/>
  <c r="T247" i="5" a="1"/>
  <c r="T247" i="5"/>
  <c r="U247" i="5"/>
  <c r="T242" i="5" a="1"/>
  <c r="T242" i="5"/>
  <c r="U242" i="5"/>
  <c r="T233" i="5" a="1"/>
  <c r="T233" i="5"/>
  <c r="U233" i="5"/>
  <c r="T224" i="5" a="1"/>
  <c r="T224" i="5"/>
  <c r="U224" i="5"/>
  <c r="T215" i="5" a="1"/>
  <c r="T215" i="5"/>
  <c r="U215" i="5"/>
  <c r="T210" i="5" a="1"/>
  <c r="T210" i="5"/>
  <c r="U210" i="5"/>
  <c r="T201" i="5" a="1"/>
  <c r="T201" i="5"/>
  <c r="U201" i="5"/>
  <c r="T192" i="5" a="1"/>
  <c r="T192" i="5"/>
  <c r="U192" i="5"/>
  <c r="T183" i="5" a="1"/>
  <c r="T183" i="5"/>
  <c r="U183" i="5"/>
  <c r="T178" i="5" a="1"/>
  <c r="T178" i="5"/>
  <c r="U178" i="5"/>
  <c r="T173" i="5" a="1"/>
  <c r="T173" i="5"/>
  <c r="U173" i="5"/>
  <c r="T168" i="5" a="1"/>
  <c r="T168" i="5"/>
  <c r="U168" i="5"/>
  <c r="T152" i="5" a="1"/>
  <c r="T152" i="5"/>
  <c r="U152" i="5"/>
  <c r="T146" i="5" a="1"/>
  <c r="T146" i="5"/>
  <c r="U146" i="5"/>
  <c r="T140" i="5" a="1"/>
  <c r="T140" i="5"/>
  <c r="U140" i="5"/>
  <c r="T128" i="5" a="1"/>
  <c r="T128" i="5"/>
  <c r="U128" i="5"/>
  <c r="T111" i="5" a="1"/>
  <c r="T111" i="5"/>
  <c r="U111" i="5"/>
  <c r="T101" i="5" a="1"/>
  <c r="T101" i="5"/>
  <c r="U101" i="5"/>
  <c r="T124" i="5" a="1"/>
  <c r="T124" i="5"/>
  <c r="U124" i="5"/>
  <c r="T174" i="5" a="1"/>
  <c r="T174" i="5"/>
  <c r="U174" i="5"/>
  <c r="T337" i="5" a="1"/>
  <c r="T337" i="5"/>
  <c r="U337" i="5"/>
  <c r="T328" i="5" a="1"/>
  <c r="T328" i="5"/>
  <c r="U328" i="5"/>
  <c r="T319" i="5" a="1"/>
  <c r="T319" i="5"/>
  <c r="U319" i="5"/>
  <c r="T314" i="5" a="1"/>
  <c r="T314" i="5"/>
  <c r="U314" i="5"/>
  <c r="T305" i="5" a="1"/>
  <c r="T305" i="5"/>
  <c r="U305" i="5"/>
  <c r="T296" i="5" a="1"/>
  <c r="T296" i="5"/>
  <c r="U296" i="5"/>
  <c r="T287" i="5" a="1"/>
  <c r="T287" i="5"/>
  <c r="U287" i="5"/>
  <c r="T282" i="5" a="1"/>
  <c r="T282" i="5"/>
  <c r="U282" i="5"/>
  <c r="T273" i="5" a="1"/>
  <c r="T273" i="5"/>
  <c r="U273" i="5"/>
  <c r="T264" i="5" a="1"/>
  <c r="T264" i="5"/>
  <c r="U264" i="5"/>
  <c r="T255" i="5" a="1"/>
  <c r="T255" i="5"/>
  <c r="U255" i="5"/>
  <c r="T250" i="5" a="1"/>
  <c r="T250" i="5"/>
  <c r="U250" i="5"/>
  <c r="T241" i="5" a="1"/>
  <c r="T241" i="5"/>
  <c r="U241" i="5"/>
  <c r="T232" i="5" a="1"/>
  <c r="T232" i="5"/>
  <c r="U232" i="5"/>
  <c r="T223" i="5" a="1"/>
  <c r="T223" i="5"/>
  <c r="U223" i="5"/>
  <c r="T218" i="5" a="1"/>
  <c r="T218" i="5"/>
  <c r="U218" i="5"/>
  <c r="T209" i="5" a="1"/>
  <c r="T209" i="5"/>
  <c r="U209" i="5"/>
  <c r="T200" i="5" a="1"/>
  <c r="T200" i="5"/>
  <c r="U200" i="5"/>
  <c r="T191" i="5" a="1"/>
  <c r="T191" i="5"/>
  <c r="U191" i="5"/>
  <c r="T186" i="5" a="1"/>
  <c r="T186" i="5"/>
  <c r="U186" i="5"/>
  <c r="T177" i="5" a="1"/>
  <c r="T177" i="5"/>
  <c r="U177" i="5"/>
  <c r="T172" i="5" a="1"/>
  <c r="T172" i="5"/>
  <c r="U172" i="5"/>
  <c r="T150" i="5" a="1"/>
  <c r="T150" i="5"/>
  <c r="U150" i="5"/>
  <c r="T138" i="5" a="1"/>
  <c r="T138" i="5"/>
  <c r="U138" i="5"/>
  <c r="T120" i="5" a="1"/>
  <c r="T120" i="5"/>
  <c r="U120" i="5"/>
  <c r="T108" i="5" a="1"/>
  <c r="T108" i="5"/>
  <c r="U108" i="5"/>
  <c r="T165" i="5" a="1"/>
  <c r="T165" i="5"/>
  <c r="U165" i="5"/>
  <c r="T156" i="5" a="1"/>
  <c r="T156" i="5"/>
  <c r="U156" i="5"/>
  <c r="T135" i="5" a="1"/>
  <c r="T135" i="5"/>
  <c r="U135" i="5"/>
  <c r="T119" i="5" a="1"/>
  <c r="T119" i="5"/>
  <c r="U119" i="5"/>
  <c r="T114" i="5" a="1"/>
  <c r="T114" i="5"/>
  <c r="U114" i="5"/>
  <c r="T107" i="5" a="1"/>
  <c r="T107" i="5"/>
  <c r="U107" i="5"/>
  <c r="T112" i="5" a="1"/>
  <c r="T112" i="5"/>
  <c r="U112" i="5"/>
  <c r="T121" i="5" a="1"/>
  <c r="T121" i="5"/>
  <c r="U121" i="5"/>
  <c r="T130" i="5" a="1"/>
  <c r="T130" i="5"/>
  <c r="U130" i="5"/>
  <c r="T139" i="5" a="1"/>
  <c r="T139" i="5"/>
  <c r="U139" i="5"/>
  <c r="T144" i="5" a="1"/>
  <c r="T144" i="5"/>
  <c r="U144" i="5"/>
  <c r="T153" i="5" a="1"/>
  <c r="T153" i="5"/>
  <c r="U153" i="5"/>
  <c r="T104" i="5" a="1"/>
  <c r="T104" i="5"/>
  <c r="U104" i="5"/>
  <c r="T113" i="5" a="1"/>
  <c r="T113" i="5"/>
  <c r="U113" i="5"/>
  <c r="T6" i="5" a="1"/>
  <c r="T6" i="5"/>
  <c r="U6" i="5"/>
  <c r="T40" i="5" a="1"/>
  <c r="T40" i="5"/>
  <c r="U40" i="5"/>
  <c r="T67" i="5" a="1"/>
  <c r="T67" i="5"/>
  <c r="U67" i="5"/>
  <c r="T70" i="5" a="1"/>
  <c r="T70" i="5"/>
  <c r="U70" i="5"/>
  <c r="T33" i="5" a="1"/>
  <c r="T33" i="5"/>
  <c r="U33" i="5"/>
  <c r="T92" i="5" a="1"/>
  <c r="T92" i="5"/>
  <c r="U92" i="5"/>
  <c r="T46" i="5" a="1"/>
  <c r="T46" i="5"/>
  <c r="U46" i="5"/>
  <c r="T7" i="5" a="1"/>
  <c r="T7" i="5"/>
  <c r="U7" i="5"/>
  <c r="U100" i="5"/>
  <c r="T91" i="5" a="1"/>
  <c r="T91" i="5"/>
  <c r="U91" i="5"/>
  <c r="T73" i="5" a="1"/>
  <c r="T73" i="5"/>
  <c r="U73" i="5"/>
  <c r="T59" i="5" a="1"/>
  <c r="T59" i="5"/>
  <c r="U59" i="5"/>
  <c r="T31" i="5" a="1"/>
  <c r="T31" i="5"/>
  <c r="U31" i="5"/>
  <c r="T16" i="5" a="1"/>
  <c r="T16" i="5"/>
  <c r="U16" i="5"/>
  <c r="T2" i="5" a="1"/>
  <c r="T2" i="5"/>
  <c r="U2" i="5"/>
  <c r="T54" i="5" a="1"/>
  <c r="T54" i="5"/>
  <c r="U54" i="5"/>
  <c r="T78" i="5" a="1"/>
  <c r="T78" i="5"/>
  <c r="U78" i="5"/>
  <c r="T19" i="5" a="1"/>
  <c r="T19" i="5"/>
  <c r="U19" i="5"/>
  <c r="T77" i="5" a="1"/>
  <c r="T77" i="5"/>
  <c r="U77" i="5"/>
  <c r="T32" i="5" a="1"/>
  <c r="T32" i="5"/>
  <c r="U32" i="5"/>
  <c r="T99" i="5" a="1"/>
  <c r="T99" i="5"/>
  <c r="U99" i="5"/>
  <c r="T88" i="5" a="1"/>
  <c r="T88" i="5"/>
  <c r="U88" i="5"/>
  <c r="T72" i="5" a="1"/>
  <c r="T72" i="5"/>
  <c r="U72" i="5"/>
  <c r="T58" i="5" a="1"/>
  <c r="T58" i="5"/>
  <c r="U58" i="5"/>
  <c r="T44" i="5" a="1"/>
  <c r="T44" i="5"/>
  <c r="U44" i="5"/>
  <c r="T30" i="5" a="1"/>
  <c r="T30" i="5"/>
  <c r="U30" i="5"/>
  <c r="T3" i="5" a="1"/>
  <c r="T3" i="5"/>
  <c r="U3" i="5"/>
  <c r="T85" i="5" a="1"/>
  <c r="T85" i="5"/>
  <c r="U85" i="5"/>
  <c r="T14" i="5" a="1"/>
  <c r="T14" i="5"/>
  <c r="U14" i="5"/>
  <c r="T50" i="5" a="1"/>
  <c r="T50" i="5"/>
  <c r="U50" i="5"/>
  <c r="T12" i="5" a="1"/>
  <c r="T12" i="5"/>
  <c r="U12" i="5"/>
  <c r="T64" i="5" a="1"/>
  <c r="T64" i="5"/>
  <c r="U64" i="5"/>
  <c r="T17" i="5" a="1"/>
  <c r="T17" i="5"/>
  <c r="U17" i="5"/>
  <c r="T98" i="5" a="1"/>
  <c r="T98" i="5"/>
  <c r="U98" i="5"/>
  <c r="T86" i="5" a="1"/>
  <c r="T86" i="5"/>
  <c r="U86" i="5"/>
  <c r="T71" i="5" a="1"/>
  <c r="T71" i="5"/>
  <c r="U71" i="5"/>
  <c r="T57" i="5" a="1"/>
  <c r="T57" i="5"/>
  <c r="U57" i="5"/>
  <c r="T43" i="5" a="1"/>
  <c r="T43" i="5"/>
  <c r="U43" i="5"/>
  <c r="T26" i="5" a="1"/>
  <c r="T26" i="5"/>
  <c r="U26" i="5"/>
  <c r="T15" i="5" a="1"/>
  <c r="T15" i="5"/>
  <c r="U15" i="5"/>
  <c r="T97" i="5" a="1"/>
  <c r="T97" i="5"/>
  <c r="U97" i="5"/>
  <c r="T84" i="5" a="1"/>
  <c r="T84" i="5"/>
  <c r="U84" i="5"/>
  <c r="T52" i="5" a="1"/>
  <c r="T52" i="5"/>
  <c r="U52" i="5"/>
  <c r="T38" i="5" a="1"/>
  <c r="T38" i="5"/>
  <c r="U38" i="5"/>
  <c r="T24" i="5" a="1"/>
  <c r="T24" i="5"/>
  <c r="U24" i="5"/>
  <c r="T13" i="5" a="1"/>
  <c r="T13" i="5"/>
  <c r="U13" i="5"/>
  <c r="T4" i="5" a="1"/>
  <c r="T4" i="5"/>
  <c r="U4" i="5"/>
  <c r="T94" i="5" a="1"/>
  <c r="T94" i="5"/>
  <c r="U94" i="5"/>
  <c r="T80" i="5" a="1"/>
  <c r="T80" i="5"/>
  <c r="U80" i="5"/>
  <c r="T65" i="5" a="1"/>
  <c r="T65" i="5"/>
  <c r="U65" i="5"/>
  <c r="T51" i="5" a="1"/>
  <c r="T51" i="5"/>
  <c r="U51" i="5"/>
  <c r="T37" i="5" a="1"/>
  <c r="T37" i="5"/>
  <c r="U37" i="5"/>
  <c r="T23" i="5" a="1"/>
  <c r="T23" i="5"/>
  <c r="U23" i="5"/>
  <c r="T93" i="5" a="1"/>
  <c r="T93" i="5"/>
  <c r="U93" i="5"/>
  <c r="T87" i="5" a="1"/>
  <c r="T87" i="5"/>
  <c r="U87" i="5"/>
  <c r="T79" i="5" a="1"/>
  <c r="T79" i="5"/>
  <c r="U79" i="5"/>
  <c r="T66" i="5" a="1"/>
  <c r="T66" i="5"/>
  <c r="U66" i="5"/>
  <c r="T60" i="5" a="1"/>
  <c r="T60" i="5"/>
  <c r="U60" i="5"/>
  <c r="T53" i="5" a="1"/>
  <c r="T53" i="5"/>
  <c r="U53" i="5"/>
  <c r="T45" i="5" a="1"/>
  <c r="T45" i="5"/>
  <c r="U45" i="5"/>
  <c r="T39" i="5" a="1"/>
  <c r="T39" i="5"/>
  <c r="U39" i="5"/>
  <c r="T25" i="5" a="1"/>
  <c r="T25" i="5"/>
  <c r="U25" i="5"/>
  <c r="T18" i="5" a="1"/>
  <c r="T18" i="5"/>
  <c r="U18" i="5"/>
  <c r="T8" i="5" a="1"/>
  <c r="T8" i="5"/>
  <c r="U8" i="5"/>
  <c r="T90" i="5" a="1"/>
  <c r="T90" i="5"/>
  <c r="U90" i="5"/>
  <c r="T83" i="5" a="1"/>
  <c r="T83" i="5"/>
  <c r="U83" i="5"/>
  <c r="T76" i="5" a="1"/>
  <c r="T76" i="5"/>
  <c r="U76" i="5"/>
  <c r="T69" i="5" a="1"/>
  <c r="T69" i="5"/>
  <c r="U69" i="5"/>
  <c r="T63" i="5" a="1"/>
  <c r="T63" i="5"/>
  <c r="U63" i="5"/>
  <c r="T49" i="5" a="1"/>
  <c r="T49" i="5"/>
  <c r="U49" i="5"/>
  <c r="T42" i="5" a="1"/>
  <c r="T42" i="5"/>
  <c r="U42" i="5"/>
  <c r="T36" i="5" a="1"/>
  <c r="T36" i="5"/>
  <c r="U36" i="5"/>
  <c r="T29" i="5" a="1"/>
  <c r="T29" i="5"/>
  <c r="U29" i="5"/>
  <c r="T22" i="5" a="1"/>
  <c r="T22" i="5"/>
  <c r="U22" i="5"/>
  <c r="T10" i="5" a="1"/>
  <c r="T10" i="5"/>
  <c r="U10" i="5"/>
  <c r="T11" i="5" a="1"/>
  <c r="T11" i="5"/>
  <c r="U11" i="5"/>
  <c r="T89" i="5" a="1"/>
  <c r="T89" i="5"/>
  <c r="U89" i="5"/>
  <c r="T82" i="5" a="1"/>
  <c r="T82" i="5"/>
  <c r="U82" i="5"/>
  <c r="T75" i="5" a="1"/>
  <c r="T75" i="5"/>
  <c r="U75" i="5"/>
  <c r="T62" i="5" a="1"/>
  <c r="T62" i="5"/>
  <c r="U62" i="5"/>
  <c r="T56" i="5" a="1"/>
  <c r="T56" i="5"/>
  <c r="U56" i="5"/>
  <c r="T48" i="5" a="1"/>
  <c r="T48" i="5"/>
  <c r="U48" i="5"/>
  <c r="T41" i="5" a="1"/>
  <c r="T41" i="5"/>
  <c r="U41" i="5"/>
  <c r="T35" i="5" a="1"/>
  <c r="T35" i="5"/>
  <c r="U35" i="5"/>
  <c r="T28" i="5" a="1"/>
  <c r="T28" i="5"/>
  <c r="U28" i="5"/>
  <c r="T21" i="5" a="1"/>
  <c r="T21" i="5"/>
  <c r="U21" i="5"/>
  <c r="T5" i="5" a="1"/>
  <c r="T5" i="5"/>
  <c r="U5" i="5"/>
  <c r="T9" i="5" a="1"/>
  <c r="T9" i="5"/>
  <c r="U9" i="5"/>
  <c r="T95" i="5" a="1"/>
  <c r="T95" i="5"/>
  <c r="U95" i="5"/>
  <c r="T81" i="5" a="1"/>
  <c r="T81" i="5"/>
  <c r="U81" i="5"/>
  <c r="T74" i="5" a="1"/>
  <c r="T74" i="5"/>
  <c r="U74" i="5"/>
  <c r="T68" i="5" a="1"/>
  <c r="T68" i="5"/>
  <c r="U68" i="5"/>
  <c r="T61" i="5" a="1"/>
  <c r="T61" i="5"/>
  <c r="U61" i="5"/>
  <c r="T55" i="5" a="1"/>
  <c r="T55" i="5"/>
  <c r="U55" i="5"/>
  <c r="T47" i="5" a="1"/>
  <c r="T47" i="5"/>
  <c r="U47" i="5"/>
  <c r="T34" i="5" a="1"/>
  <c r="T34" i="5"/>
  <c r="U34" i="5"/>
  <c r="T27" i="5" a="1"/>
  <c r="T27" i="5"/>
  <c r="U27" i="5"/>
  <c r="T20" i="5" a="1"/>
  <c r="T20" i="5"/>
  <c r="U20" i="5"/>
  <c r="I2" i="5"/>
  <c r="G2" i="5"/>
  <c r="A2" i="5"/>
  <c r="A4" i="5"/>
  <c r="A3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B492" i="5" a="1"/>
  <c r="B492" i="5"/>
  <c r="C492" i="5"/>
  <c r="B174" i="5" a="1"/>
  <c r="B174" i="5"/>
  <c r="C174" i="5"/>
  <c r="B210" i="5" a="1"/>
  <c r="B210" i="5"/>
  <c r="C210" i="5"/>
  <c r="B241" i="5" a="1"/>
  <c r="B241" i="5"/>
  <c r="C241" i="5"/>
  <c r="B242" i="5" a="1"/>
  <c r="B242" i="5"/>
  <c r="C242" i="5"/>
  <c r="B437" i="5" a="1"/>
  <c r="B437" i="5"/>
  <c r="C437" i="5"/>
  <c r="B106" i="5" a="1"/>
  <c r="B106" i="5"/>
  <c r="C106" i="5"/>
  <c r="B226" i="5" a="1"/>
  <c r="B226" i="5"/>
  <c r="C226" i="5"/>
  <c r="B258" i="5" a="1"/>
  <c r="B258" i="5"/>
  <c r="C258" i="5"/>
  <c r="B259" i="5" a="1"/>
  <c r="B259" i="5"/>
  <c r="C259" i="5"/>
  <c r="B436" i="5" a="1"/>
  <c r="B436" i="5"/>
  <c r="C436" i="5"/>
  <c r="B234" i="5" a="1"/>
  <c r="B234" i="5"/>
  <c r="C234" i="5"/>
  <c r="B206" i="5" a="1"/>
  <c r="B206" i="5"/>
  <c r="C206" i="5"/>
  <c r="B304" i="5" a="1"/>
  <c r="B304" i="5"/>
  <c r="C304" i="5"/>
  <c r="B172" i="5" a="1"/>
  <c r="B172" i="5"/>
  <c r="C172" i="5"/>
  <c r="B124" i="5" a="1"/>
  <c r="B124" i="5"/>
  <c r="C124" i="5"/>
  <c r="B189" i="5" a="1"/>
  <c r="B189" i="5"/>
  <c r="C189" i="5"/>
  <c r="B219" i="5" a="1"/>
  <c r="B219" i="5"/>
  <c r="C219" i="5"/>
  <c r="B424" i="5" a="1"/>
  <c r="B424" i="5"/>
  <c r="C424" i="5"/>
  <c r="B135" i="5" a="1"/>
  <c r="B135" i="5"/>
  <c r="C135" i="5"/>
  <c r="B165" i="5" a="1"/>
  <c r="B165" i="5"/>
  <c r="C165" i="5"/>
  <c r="B320" i="5" a="1"/>
  <c r="B320" i="5"/>
  <c r="C320" i="5"/>
  <c r="B215" i="5" a="1"/>
  <c r="B215" i="5"/>
  <c r="C215" i="5"/>
  <c r="B431" i="5" a="1"/>
  <c r="B431" i="5"/>
  <c r="C431" i="5"/>
  <c r="B244" i="5" a="1"/>
  <c r="B244" i="5"/>
  <c r="C244" i="5"/>
  <c r="B477" i="5" a="1"/>
  <c r="B477" i="5"/>
  <c r="C477" i="5"/>
  <c r="B246" i="5" a="1"/>
  <c r="B246" i="5"/>
  <c r="C246" i="5"/>
  <c r="B450" i="5" a="1"/>
  <c r="B450" i="5"/>
  <c r="C450" i="5"/>
  <c r="B414" i="5" a="1"/>
  <c r="B414" i="5"/>
  <c r="C414" i="5"/>
  <c r="B120" i="5" a="1"/>
  <c r="B120" i="5"/>
  <c r="C120" i="5"/>
  <c r="B474" i="5" a="1"/>
  <c r="B474" i="5"/>
  <c r="C474" i="5"/>
  <c r="B300" i="5" a="1"/>
  <c r="B300" i="5"/>
  <c r="C300" i="5"/>
  <c r="B412" i="5" a="1"/>
  <c r="B412" i="5"/>
  <c r="C412" i="5"/>
  <c r="B464" i="5" a="1"/>
  <c r="B464" i="5"/>
  <c r="C464" i="5"/>
  <c r="B211" i="5" a="1"/>
  <c r="B211" i="5"/>
  <c r="C211" i="5"/>
  <c r="B196" i="5" a="1"/>
  <c r="B196" i="5"/>
  <c r="C196" i="5"/>
  <c r="B141" i="5" a="1"/>
  <c r="B141" i="5"/>
  <c r="C141" i="5"/>
  <c r="B370" i="5" a="1"/>
  <c r="B370" i="5"/>
  <c r="C370" i="5"/>
  <c r="B410" i="5" a="1"/>
  <c r="B410" i="5"/>
  <c r="C410" i="5"/>
  <c r="B254" i="5" a="1"/>
  <c r="B254" i="5"/>
  <c r="C254" i="5"/>
  <c r="B393" i="5" a="1"/>
  <c r="B393" i="5"/>
  <c r="C393" i="5"/>
  <c r="B265" i="5" a="1"/>
  <c r="B265" i="5"/>
  <c r="C265" i="5"/>
  <c r="B494" i="5" a="1"/>
  <c r="B494" i="5"/>
  <c r="C494" i="5"/>
  <c r="B484" i="5" a="1"/>
  <c r="B484" i="5"/>
  <c r="C484" i="5"/>
  <c r="B415" i="5" a="1"/>
  <c r="B415" i="5"/>
  <c r="C415" i="5"/>
  <c r="B305" i="5" a="1"/>
  <c r="B305" i="5"/>
  <c r="C305" i="5"/>
  <c r="B145" i="5" a="1"/>
  <c r="B145" i="5"/>
  <c r="C145" i="5"/>
  <c r="B456" i="5" a="1"/>
  <c r="B456" i="5"/>
  <c r="C456" i="5"/>
  <c r="B233" i="5" a="1"/>
  <c r="B233" i="5"/>
  <c r="C233" i="5"/>
  <c r="B231" i="5" a="1"/>
  <c r="B231" i="5"/>
  <c r="C231" i="5"/>
  <c r="B483" i="5" a="1"/>
  <c r="B483" i="5"/>
  <c r="C483" i="5"/>
  <c r="B397" i="5" a="1"/>
  <c r="B397" i="5"/>
  <c r="C397" i="5"/>
  <c r="B400" i="5" a="1"/>
  <c r="B400" i="5"/>
  <c r="C400" i="5"/>
  <c r="B364" i="5" a="1"/>
  <c r="B364" i="5"/>
  <c r="C364" i="5"/>
  <c r="B425" i="5" a="1"/>
  <c r="B425" i="5"/>
  <c r="C425" i="5"/>
  <c r="B299" i="5" a="1"/>
  <c r="B299" i="5"/>
  <c r="C299" i="5"/>
  <c r="B202" i="5" a="1"/>
  <c r="B202" i="5"/>
  <c r="C202" i="5"/>
  <c r="B316" i="5" a="1"/>
  <c r="B316" i="5"/>
  <c r="C316" i="5"/>
  <c r="B295" i="5" a="1"/>
  <c r="B295" i="5"/>
  <c r="C295" i="5"/>
  <c r="B296" i="5" a="1"/>
  <c r="B296" i="5"/>
  <c r="C296" i="5"/>
  <c r="B309" i="5" a="1"/>
  <c r="B309" i="5"/>
  <c r="C309" i="5"/>
  <c r="B349" i="5" a="1"/>
  <c r="B349" i="5"/>
  <c r="C349" i="5"/>
  <c r="B217" i="5" a="1"/>
  <c r="B217" i="5"/>
  <c r="C217" i="5"/>
  <c r="B153" i="5" a="1"/>
  <c r="B153" i="5"/>
  <c r="C153" i="5"/>
  <c r="B227" i="5" a="1"/>
  <c r="B227" i="5"/>
  <c r="C227" i="5"/>
  <c r="B112" i="5" a="1"/>
  <c r="B112" i="5"/>
  <c r="C112" i="5"/>
  <c r="B357" i="5" a="1"/>
  <c r="B357" i="5"/>
  <c r="C357" i="5"/>
  <c r="B128" i="5" a="1"/>
  <c r="B128" i="5"/>
  <c r="C128" i="5"/>
  <c r="B388" i="5" a="1"/>
  <c r="B388" i="5"/>
  <c r="C388" i="5"/>
  <c r="B406" i="5" a="1"/>
  <c r="B406" i="5"/>
  <c r="C406" i="5"/>
  <c r="B389" i="5" a="1"/>
  <c r="B389" i="5"/>
  <c r="C389" i="5"/>
  <c r="B417" i="5" a="1"/>
  <c r="B417" i="5"/>
  <c r="C417" i="5"/>
  <c r="B467" i="5" a="1"/>
  <c r="B467" i="5"/>
  <c r="C467" i="5"/>
  <c r="B435" i="5" a="1"/>
  <c r="B435" i="5"/>
  <c r="C435" i="5"/>
  <c r="B285" i="5" a="1"/>
  <c r="B285" i="5"/>
  <c r="C285" i="5"/>
  <c r="B167" i="5" a="1"/>
  <c r="B167" i="5"/>
  <c r="C167" i="5"/>
  <c r="B409" i="5" a="1"/>
  <c r="B409" i="5"/>
  <c r="C409" i="5"/>
  <c r="B182" i="5" a="1"/>
  <c r="B182" i="5"/>
  <c r="C182" i="5"/>
  <c r="B473" i="5" a="1"/>
  <c r="B473" i="5"/>
  <c r="C473" i="5"/>
  <c r="B468" i="5" a="1"/>
  <c r="B468" i="5"/>
  <c r="C468" i="5"/>
  <c r="B485" i="5" a="1"/>
  <c r="B485" i="5"/>
  <c r="C485" i="5"/>
  <c r="B486" i="5" a="1"/>
  <c r="B486" i="5"/>
  <c r="C486" i="5"/>
  <c r="B239" i="5" a="1"/>
  <c r="B239" i="5"/>
  <c r="C239" i="5"/>
  <c r="B218" i="5" a="1"/>
  <c r="B218" i="5"/>
  <c r="C218" i="5"/>
  <c r="B363" i="5" a="1"/>
  <c r="B363" i="5"/>
  <c r="C363" i="5"/>
  <c r="B221" i="5" a="1"/>
  <c r="B221" i="5"/>
  <c r="C221" i="5"/>
  <c r="B134" i="5" a="1"/>
  <c r="B134" i="5"/>
  <c r="C134" i="5"/>
  <c r="B251" i="5" a="1"/>
  <c r="B251" i="5"/>
  <c r="C251" i="5"/>
  <c r="B183" i="5" a="1"/>
  <c r="B183" i="5"/>
  <c r="C183" i="5"/>
  <c r="B197" i="5" a="1"/>
  <c r="B197" i="5"/>
  <c r="C197" i="5"/>
  <c r="B198" i="5" a="1"/>
  <c r="B198" i="5"/>
  <c r="C198" i="5"/>
  <c r="B245" i="5" a="1"/>
  <c r="B245" i="5"/>
  <c r="C245" i="5"/>
  <c r="B448" i="5" a="1"/>
  <c r="B448" i="5"/>
  <c r="C448" i="5"/>
  <c r="B402" i="5" a="1"/>
  <c r="B402" i="5"/>
  <c r="C402" i="5"/>
  <c r="B350" i="5" a="1"/>
  <c r="B350" i="5"/>
  <c r="C350" i="5"/>
  <c r="B298" i="5" a="1"/>
  <c r="B298" i="5"/>
  <c r="C298" i="5"/>
  <c r="B178" i="5" a="1"/>
  <c r="B178" i="5"/>
  <c r="C178" i="5"/>
  <c r="B204" i="5" a="1"/>
  <c r="B204" i="5"/>
  <c r="C204" i="5"/>
  <c r="B361" i="5" a="1"/>
  <c r="B361" i="5"/>
  <c r="C361" i="5"/>
  <c r="B307" i="5" a="1"/>
  <c r="B307" i="5"/>
  <c r="C307" i="5"/>
  <c r="B337" i="5" a="1"/>
  <c r="B337" i="5"/>
  <c r="C337" i="5"/>
  <c r="B306" i="5" a="1"/>
  <c r="B306" i="5"/>
  <c r="C306" i="5"/>
  <c r="B166" i="5" a="1"/>
  <c r="B166" i="5"/>
  <c r="C166" i="5"/>
  <c r="B192" i="5" a="1"/>
  <c r="B192" i="5"/>
  <c r="C192" i="5"/>
  <c r="B125" i="5" a="1"/>
  <c r="B125" i="5"/>
  <c r="C125" i="5"/>
  <c r="B176" i="5" a="1"/>
  <c r="B176" i="5"/>
  <c r="C176" i="5"/>
  <c r="B190" i="5" a="1"/>
  <c r="B190" i="5"/>
  <c r="C190" i="5"/>
  <c r="B338" i="5" a="1"/>
  <c r="B338" i="5"/>
  <c r="C338" i="5"/>
  <c r="B297" i="5" a="1"/>
  <c r="B297" i="5"/>
  <c r="C297" i="5"/>
  <c r="B376" i="5" a="1"/>
  <c r="B376" i="5"/>
  <c r="C376" i="5"/>
  <c r="B396" i="5" a="1"/>
  <c r="B396" i="5"/>
  <c r="C396" i="5"/>
  <c r="B381" i="5" a="1"/>
  <c r="B381" i="5"/>
  <c r="C381" i="5"/>
  <c r="B195" i="5" a="1"/>
  <c r="B195" i="5"/>
  <c r="C195" i="5"/>
  <c r="B292" i="5" a="1"/>
  <c r="B292" i="5"/>
  <c r="C292" i="5"/>
  <c r="B420" i="5" a="1"/>
  <c r="B420" i="5"/>
  <c r="C420" i="5"/>
  <c r="B452" i="5" a="1"/>
  <c r="B452" i="5"/>
  <c r="C452" i="5"/>
  <c r="B472" i="5" a="1"/>
  <c r="B472" i="5"/>
  <c r="C472" i="5"/>
  <c r="B150" i="5" a="1"/>
  <c r="B150" i="5"/>
  <c r="C150" i="5"/>
  <c r="B163" i="5" a="1"/>
  <c r="B163" i="5"/>
  <c r="C163" i="5"/>
  <c r="B326" i="5" a="1"/>
  <c r="B326" i="5"/>
  <c r="C326" i="5"/>
  <c r="B287" i="5" a="1"/>
  <c r="B287" i="5"/>
  <c r="C287" i="5"/>
  <c r="B273" i="5" a="1"/>
  <c r="B273" i="5"/>
  <c r="C273" i="5"/>
  <c r="B271" i="5" a="1"/>
  <c r="B271" i="5"/>
  <c r="C271" i="5"/>
  <c r="B301" i="5" a="1"/>
  <c r="B301" i="5"/>
  <c r="C301" i="5"/>
  <c r="B188" i="5" a="1"/>
  <c r="B188" i="5"/>
  <c r="C188" i="5"/>
  <c r="B286" i="5" a="1"/>
  <c r="B286" i="5"/>
  <c r="C286" i="5"/>
  <c r="B408" i="5" a="1"/>
  <c r="B408" i="5"/>
  <c r="C408" i="5"/>
  <c r="B460" i="5" a="1"/>
  <c r="B460" i="5"/>
  <c r="C460" i="5"/>
  <c r="B293" i="5" a="1"/>
  <c r="B293" i="5"/>
  <c r="C293" i="5"/>
  <c r="B427" i="5" a="1"/>
  <c r="B427" i="5"/>
  <c r="C427" i="5"/>
  <c r="B457" i="5" a="1"/>
  <c r="B457" i="5"/>
  <c r="C457" i="5"/>
  <c r="B476" i="5" a="1"/>
  <c r="B476" i="5"/>
  <c r="C476" i="5"/>
  <c r="B441" i="5" a="1"/>
  <c r="B441" i="5"/>
  <c r="C441" i="5"/>
  <c r="B405" i="5" a="1"/>
  <c r="B405" i="5"/>
  <c r="C405" i="5"/>
  <c r="B475" i="5" a="1"/>
  <c r="B475" i="5"/>
  <c r="C475" i="5"/>
  <c r="B325" i="5" a="1"/>
  <c r="B325" i="5"/>
  <c r="C325" i="5"/>
  <c r="B123" i="5" a="1"/>
  <c r="B123" i="5"/>
  <c r="C123" i="5"/>
  <c r="B336" i="5" a="1"/>
  <c r="B336" i="5"/>
  <c r="C336" i="5"/>
  <c r="B110" i="5" a="1"/>
  <c r="B110" i="5"/>
  <c r="C110" i="5"/>
  <c r="B358" i="5" a="1"/>
  <c r="B358" i="5"/>
  <c r="C358" i="5"/>
  <c r="B136" i="5" a="1"/>
  <c r="B136" i="5"/>
  <c r="C136" i="5"/>
  <c r="B380" i="5" a="1"/>
  <c r="B380" i="5"/>
  <c r="C380" i="5"/>
  <c r="B159" i="5" a="1"/>
  <c r="B159" i="5"/>
  <c r="C159" i="5"/>
  <c r="B413" i="5" a="1"/>
  <c r="B413" i="5"/>
  <c r="C413" i="5"/>
  <c r="B315" i="5" a="1"/>
  <c r="B315" i="5"/>
  <c r="C315" i="5"/>
  <c r="B177" i="5" a="1"/>
  <c r="B177" i="5"/>
  <c r="C177" i="5"/>
  <c r="B463" i="5" a="1"/>
  <c r="B463" i="5"/>
  <c r="C463" i="5"/>
  <c r="B377" i="5" a="1"/>
  <c r="B377" i="5"/>
  <c r="C377" i="5"/>
  <c r="B274" i="5" a="1"/>
  <c r="B274" i="5"/>
  <c r="C274" i="5"/>
  <c r="B158" i="5" a="1"/>
  <c r="B158" i="5"/>
  <c r="C158" i="5"/>
  <c r="B462" i="5" a="1"/>
  <c r="B462" i="5"/>
  <c r="C462" i="5"/>
  <c r="B354" i="5" a="1"/>
  <c r="B354" i="5"/>
  <c r="C354" i="5"/>
  <c r="B261" i="5" a="1"/>
  <c r="B261" i="5"/>
  <c r="C261" i="5"/>
  <c r="B143" i="5" a="1"/>
  <c r="B143" i="5"/>
  <c r="C143" i="5"/>
  <c r="B445" i="5" a="1"/>
  <c r="B445" i="5"/>
  <c r="C445" i="5"/>
  <c r="B353" i="5" a="1"/>
  <c r="B353" i="5"/>
  <c r="C353" i="5"/>
  <c r="B260" i="5" a="1"/>
  <c r="B260" i="5"/>
  <c r="C260" i="5"/>
  <c r="B129" i="5" a="1"/>
  <c r="B129" i="5"/>
  <c r="C129" i="5"/>
  <c r="B428" i="5" a="1"/>
  <c r="B428" i="5"/>
  <c r="C428" i="5"/>
  <c r="B366" i="5" a="1"/>
  <c r="B366" i="5"/>
  <c r="C366" i="5"/>
  <c r="B294" i="5" a="1"/>
  <c r="B294" i="5"/>
  <c r="C294" i="5"/>
  <c r="B229" i="5" a="1"/>
  <c r="B229" i="5"/>
  <c r="C229" i="5"/>
  <c r="B162" i="5" a="1"/>
  <c r="B162" i="5"/>
  <c r="C162" i="5"/>
  <c r="B108" i="5" a="1"/>
  <c r="B108" i="5"/>
  <c r="C108" i="5"/>
  <c r="B181" i="5" a="1"/>
  <c r="B181" i="5"/>
  <c r="C181" i="5"/>
  <c r="B107" i="5" a="1"/>
  <c r="B107" i="5"/>
  <c r="C107" i="5"/>
  <c r="B392" i="5" a="1"/>
  <c r="B392" i="5"/>
  <c r="C392" i="5"/>
  <c r="B335" i="5" a="1"/>
  <c r="B335" i="5"/>
  <c r="C335" i="5"/>
  <c r="B278" i="5" a="1"/>
  <c r="B278" i="5"/>
  <c r="C278" i="5"/>
  <c r="B201" i="5" a="1"/>
  <c r="B201" i="5"/>
  <c r="C201" i="5"/>
  <c r="B146" i="5" a="1"/>
  <c r="B146" i="5"/>
  <c r="C146" i="5"/>
  <c r="B495" i="5" a="1"/>
  <c r="B495" i="5"/>
  <c r="C495" i="5"/>
  <c r="B403" i="5" a="1"/>
  <c r="B403" i="5"/>
  <c r="C403" i="5"/>
  <c r="B342" i="5" a="1"/>
  <c r="B342" i="5"/>
  <c r="C342" i="5"/>
  <c r="B263" i="5" a="1"/>
  <c r="B263" i="5"/>
  <c r="C263" i="5"/>
  <c r="B200" i="5" a="1"/>
  <c r="B200" i="5"/>
  <c r="C200" i="5"/>
  <c r="B132" i="5" a="1"/>
  <c r="B132" i="5"/>
  <c r="C132" i="5"/>
  <c r="B385" i="5" a="1"/>
  <c r="B385" i="5"/>
  <c r="C385" i="5"/>
  <c r="B118" i="5" a="1"/>
  <c r="B118" i="5"/>
  <c r="C118" i="5"/>
  <c r="B383" i="5" a="1"/>
  <c r="B383" i="5"/>
  <c r="C383" i="5"/>
  <c r="B418" i="5" a="1"/>
  <c r="B418" i="5"/>
  <c r="C418" i="5"/>
  <c r="B232" i="5" a="1"/>
  <c r="B232" i="5"/>
  <c r="C232" i="5"/>
  <c r="B185" i="5" a="1"/>
  <c r="B185" i="5"/>
  <c r="C185" i="5"/>
  <c r="B184" i="5" a="1"/>
  <c r="B184" i="5"/>
  <c r="C184" i="5"/>
  <c r="B170" i="5" a="1"/>
  <c r="B170" i="5"/>
  <c r="C170" i="5"/>
  <c r="B243" i="5" a="1"/>
  <c r="B243" i="5"/>
  <c r="C243" i="5"/>
  <c r="B121" i="5" a="1"/>
  <c r="B121" i="5"/>
  <c r="C121" i="5"/>
  <c r="B214" i="5" a="1"/>
  <c r="B214" i="5"/>
  <c r="C214" i="5"/>
  <c r="B356" i="5" a="1"/>
  <c r="B356" i="5"/>
  <c r="C356" i="5"/>
  <c r="B489" i="5" a="1"/>
  <c r="B489" i="5"/>
  <c r="C489" i="5"/>
  <c r="B490" i="5" a="1"/>
  <c r="B490" i="5"/>
  <c r="C490" i="5"/>
  <c r="B137" i="5" a="1"/>
  <c r="B137" i="5"/>
  <c r="C137" i="5"/>
  <c r="B186" i="5" a="1"/>
  <c r="B186" i="5"/>
  <c r="C186" i="5"/>
  <c r="B471" i="5" a="1"/>
  <c r="B471" i="5"/>
  <c r="C471" i="5"/>
  <c r="B469" i="5" a="1"/>
  <c r="B469" i="5"/>
  <c r="C469" i="5"/>
  <c r="B453" i="5" a="1"/>
  <c r="B453" i="5"/>
  <c r="C453" i="5"/>
  <c r="B449" i="5" a="1"/>
  <c r="B449" i="5"/>
  <c r="C449" i="5"/>
  <c r="B169" i="5" a="1"/>
  <c r="B169" i="5"/>
  <c r="C169" i="5"/>
  <c r="B399" i="5" a="1"/>
  <c r="B399" i="5"/>
  <c r="C399" i="5"/>
  <c r="B154" i="5" a="1"/>
  <c r="B154" i="5"/>
  <c r="C154" i="5"/>
  <c r="B270" i="5" a="1"/>
  <c r="B270" i="5"/>
  <c r="C270" i="5"/>
  <c r="B395" i="5" a="1"/>
  <c r="B395" i="5"/>
  <c r="C395" i="5"/>
  <c r="B368" i="5" a="1"/>
  <c r="B368" i="5"/>
  <c r="C368" i="5"/>
  <c r="B346" i="5" a="1"/>
  <c r="B346" i="5"/>
  <c r="C346" i="5"/>
  <c r="B429" i="5" a="1"/>
  <c r="B429" i="5"/>
  <c r="C429" i="5"/>
  <c r="B374" i="5" a="1"/>
  <c r="B374" i="5"/>
  <c r="C374" i="5"/>
  <c r="B367" i="5" a="1"/>
  <c r="B367" i="5"/>
  <c r="C367" i="5"/>
  <c r="B362" i="5" a="1"/>
  <c r="B362" i="5"/>
  <c r="C362" i="5"/>
  <c r="B458" i="5" a="1"/>
  <c r="B458" i="5"/>
  <c r="C458" i="5"/>
  <c r="B302" i="5" a="1"/>
  <c r="B302" i="5"/>
  <c r="C302" i="5"/>
  <c r="B482" i="5" a="1"/>
  <c r="B482" i="5"/>
  <c r="C482" i="5"/>
  <c r="B312" i="5" a="1"/>
  <c r="B312" i="5"/>
  <c r="C312" i="5"/>
  <c r="B498" i="5" a="1"/>
  <c r="B498" i="5"/>
  <c r="C498" i="5"/>
  <c r="B334" i="5" a="1"/>
  <c r="B334" i="5"/>
  <c r="C334" i="5"/>
  <c r="B109" i="5" a="1"/>
  <c r="B109" i="5"/>
  <c r="C109" i="5"/>
  <c r="B333" i="5" a="1"/>
  <c r="B333" i="5"/>
  <c r="C333" i="5"/>
  <c r="B105" i="5" a="1"/>
  <c r="B105" i="5"/>
  <c r="C105" i="5"/>
  <c r="B394" i="5" a="1"/>
  <c r="B394" i="5"/>
  <c r="C394" i="5"/>
  <c r="B291" i="5" a="1"/>
  <c r="B291" i="5"/>
  <c r="C291" i="5"/>
  <c r="B164" i="5" a="1"/>
  <c r="B164" i="5"/>
  <c r="C164" i="5"/>
  <c r="B447" i="5" a="1"/>
  <c r="B447" i="5"/>
  <c r="C447" i="5"/>
  <c r="B355" i="5" a="1"/>
  <c r="B355" i="5"/>
  <c r="C355" i="5"/>
  <c r="B262" i="5" a="1"/>
  <c r="B262" i="5"/>
  <c r="C262" i="5"/>
  <c r="B131" i="5" a="1"/>
  <c r="B131" i="5"/>
  <c r="C131" i="5"/>
  <c r="B454" i="5" a="1"/>
  <c r="B454" i="5"/>
  <c r="C454" i="5"/>
  <c r="B341" i="5" a="1"/>
  <c r="B341" i="5"/>
  <c r="C341" i="5"/>
  <c r="B250" i="5" a="1"/>
  <c r="B250" i="5"/>
  <c r="C250" i="5"/>
  <c r="B130" i="5" a="1"/>
  <c r="B130" i="5"/>
  <c r="C130" i="5"/>
  <c r="B439" i="5" a="1"/>
  <c r="B439" i="5"/>
  <c r="C439" i="5"/>
  <c r="B340" i="5" a="1"/>
  <c r="B340" i="5"/>
  <c r="C340" i="5"/>
  <c r="B247" i="5" a="1"/>
  <c r="B247" i="5"/>
  <c r="C247" i="5"/>
  <c r="B115" i="5" a="1"/>
  <c r="B115" i="5"/>
  <c r="C115" i="5"/>
  <c r="B422" i="5" a="1"/>
  <c r="B422" i="5"/>
  <c r="C422" i="5"/>
  <c r="B359" i="5" a="1"/>
  <c r="B359" i="5"/>
  <c r="C359" i="5"/>
  <c r="B280" i="5" a="1"/>
  <c r="B280" i="5"/>
  <c r="C280" i="5"/>
  <c r="B223" i="5" a="1"/>
  <c r="B223" i="5"/>
  <c r="C223" i="5"/>
  <c r="B155" i="5" a="1"/>
  <c r="B155" i="5"/>
  <c r="C155" i="5"/>
  <c r="B235" i="5" a="1"/>
  <c r="B235" i="5"/>
  <c r="C235" i="5"/>
  <c r="B168" i="5" a="1"/>
  <c r="B168" i="5"/>
  <c r="C168" i="5"/>
  <c r="B102" i="5" a="1"/>
  <c r="B102" i="5"/>
  <c r="C102" i="5"/>
  <c r="B387" i="5" a="1"/>
  <c r="B387" i="5"/>
  <c r="C387" i="5"/>
  <c r="B329" i="5" a="1"/>
  <c r="B329" i="5"/>
  <c r="C329" i="5"/>
  <c r="B264" i="5" a="1"/>
  <c r="B264" i="5"/>
  <c r="C264" i="5"/>
  <c r="B194" i="5" a="1"/>
  <c r="B194" i="5"/>
  <c r="C194" i="5"/>
  <c r="B140" i="5" a="1"/>
  <c r="B140" i="5"/>
  <c r="C140" i="5"/>
  <c r="B488" i="5" a="1"/>
  <c r="B488" i="5"/>
  <c r="C488" i="5"/>
  <c r="B398" i="5" a="1"/>
  <c r="B398" i="5"/>
  <c r="C398" i="5"/>
  <c r="B328" i="5" a="1"/>
  <c r="B328" i="5"/>
  <c r="C328" i="5"/>
  <c r="B256" i="5" a="1"/>
  <c r="B256" i="5"/>
  <c r="C256" i="5"/>
  <c r="B193" i="5" a="1"/>
  <c r="B193" i="5"/>
  <c r="C193" i="5"/>
  <c r="B126" i="5" a="1"/>
  <c r="B126" i="5"/>
  <c r="C126" i="5"/>
  <c r="B152" i="5" a="1"/>
  <c r="B152" i="5"/>
  <c r="C152" i="5"/>
  <c r="B111" i="5" a="1"/>
  <c r="B111" i="5"/>
  <c r="C111" i="5"/>
  <c r="B191" i="5" a="1"/>
  <c r="B191" i="5"/>
  <c r="C191" i="5"/>
  <c r="B212" i="5" a="1"/>
  <c r="B212" i="5"/>
  <c r="C212" i="5"/>
  <c r="B479" i="5" a="1"/>
  <c r="B479" i="5"/>
  <c r="C479" i="5"/>
  <c r="B478" i="5" a="1"/>
  <c r="B478" i="5"/>
  <c r="C478" i="5"/>
  <c r="B461" i="5" a="1"/>
  <c r="B461" i="5"/>
  <c r="C461" i="5"/>
  <c r="B455" i="5" a="1"/>
  <c r="B455" i="5"/>
  <c r="C455" i="5"/>
  <c r="B175" i="5" a="1"/>
  <c r="B175" i="5"/>
  <c r="C175" i="5"/>
  <c r="B404" i="5" a="1"/>
  <c r="B404" i="5"/>
  <c r="C404" i="5"/>
  <c r="B160" i="5" a="1"/>
  <c r="B160" i="5"/>
  <c r="C160" i="5"/>
  <c r="B277" i="5" a="1"/>
  <c r="B277" i="5"/>
  <c r="C277" i="5"/>
  <c r="B230" i="5" a="1"/>
  <c r="B230" i="5"/>
  <c r="C230" i="5"/>
  <c r="B149" i="5" a="1"/>
  <c r="B149" i="5"/>
  <c r="C149" i="5"/>
  <c r="B348" i="5" a="1"/>
  <c r="B348" i="5"/>
  <c r="C348" i="5"/>
  <c r="B382" i="5" a="1"/>
  <c r="B382" i="5"/>
  <c r="C382" i="5"/>
  <c r="B444" i="5" a="1"/>
  <c r="B444" i="5"/>
  <c r="C444" i="5"/>
  <c r="B390" i="5" a="1"/>
  <c r="B390" i="5"/>
  <c r="C390" i="5"/>
  <c r="B365" i="5" a="1"/>
  <c r="B365" i="5"/>
  <c r="C365" i="5"/>
  <c r="B375" i="5" a="1"/>
  <c r="B375" i="5"/>
  <c r="C375" i="5"/>
  <c r="B373" i="5" a="1"/>
  <c r="B373" i="5"/>
  <c r="C373" i="5"/>
  <c r="B114" i="5" a="1"/>
  <c r="B114" i="5"/>
  <c r="C114" i="5"/>
  <c r="B343" i="5" a="1"/>
  <c r="B343" i="5"/>
  <c r="C343" i="5"/>
  <c r="B500" i="5" a="1"/>
  <c r="B500" i="5"/>
  <c r="C500" i="5"/>
  <c r="B213" i="5" a="1"/>
  <c r="B213" i="5"/>
  <c r="C213" i="5"/>
  <c r="B139" i="5" a="1"/>
  <c r="B139" i="5"/>
  <c r="C139" i="5"/>
  <c r="B303" i="5" a="1"/>
  <c r="B303" i="5"/>
  <c r="C303" i="5"/>
  <c r="B276" i="5" a="1"/>
  <c r="B276" i="5"/>
  <c r="C276" i="5"/>
  <c r="B253" i="5" a="1"/>
  <c r="B253" i="5"/>
  <c r="C253" i="5"/>
  <c r="B391" i="5" a="1"/>
  <c r="B391" i="5"/>
  <c r="C391" i="5"/>
  <c r="B327" i="5" a="1"/>
  <c r="B327" i="5"/>
  <c r="C327" i="5"/>
  <c r="B323" i="5" a="1"/>
  <c r="B323" i="5"/>
  <c r="C323" i="5"/>
  <c r="B317" i="5" a="1"/>
  <c r="B317" i="5"/>
  <c r="C317" i="5"/>
  <c r="B443" i="5" a="1"/>
  <c r="B443" i="5"/>
  <c r="C443" i="5"/>
  <c r="B279" i="5" a="1"/>
  <c r="B279" i="5"/>
  <c r="C279" i="5"/>
  <c r="B466" i="5" a="1"/>
  <c r="B466" i="5"/>
  <c r="C466" i="5"/>
  <c r="B290" i="5" a="1"/>
  <c r="B290" i="5"/>
  <c r="C290" i="5"/>
  <c r="B481" i="5" a="1"/>
  <c r="B481" i="5"/>
  <c r="C481" i="5"/>
  <c r="B311" i="5" a="1"/>
  <c r="B311" i="5"/>
  <c r="C311" i="5"/>
  <c r="B496" i="5" a="1"/>
  <c r="B496" i="5"/>
  <c r="C496" i="5"/>
  <c r="B310" i="5" a="1"/>
  <c r="B310" i="5"/>
  <c r="C310" i="5"/>
  <c r="B499" i="5" a="1"/>
  <c r="B499" i="5"/>
  <c r="C499" i="5"/>
  <c r="B384" i="5" a="1"/>
  <c r="B384" i="5"/>
  <c r="C384" i="5"/>
  <c r="B281" i="5" a="1"/>
  <c r="B281" i="5"/>
  <c r="C281" i="5"/>
  <c r="B151" i="5" a="1"/>
  <c r="B151" i="5"/>
  <c r="C151" i="5"/>
  <c r="B440" i="5" a="1"/>
  <c r="B440" i="5"/>
  <c r="C440" i="5"/>
  <c r="B344" i="5" a="1"/>
  <c r="B344" i="5"/>
  <c r="C344" i="5"/>
  <c r="B252" i="5" a="1"/>
  <c r="B252" i="5"/>
  <c r="C252" i="5"/>
  <c r="B117" i="5" a="1"/>
  <c r="B117" i="5"/>
  <c r="C117" i="5"/>
  <c r="B446" i="5" a="1"/>
  <c r="B446" i="5"/>
  <c r="C446" i="5"/>
  <c r="B331" i="5" a="1"/>
  <c r="B331" i="5"/>
  <c r="C331" i="5"/>
  <c r="B238" i="5" a="1"/>
  <c r="B238" i="5"/>
  <c r="C238" i="5"/>
  <c r="B116" i="5" a="1"/>
  <c r="B116" i="5"/>
  <c r="C116" i="5"/>
  <c r="B432" i="5" a="1"/>
  <c r="B432" i="5"/>
  <c r="C432" i="5"/>
  <c r="B330" i="5" a="1"/>
  <c r="B330" i="5"/>
  <c r="C330" i="5"/>
  <c r="B237" i="5" a="1"/>
  <c r="B237" i="5"/>
  <c r="C237" i="5"/>
  <c r="B103" i="5" a="1"/>
  <c r="B103" i="5"/>
  <c r="C103" i="5"/>
  <c r="B416" i="5" a="1"/>
  <c r="B416" i="5"/>
  <c r="C416" i="5"/>
  <c r="B352" i="5" a="1"/>
  <c r="B352" i="5"/>
  <c r="C352" i="5"/>
  <c r="B272" i="5" a="1"/>
  <c r="B272" i="5"/>
  <c r="C272" i="5"/>
  <c r="B216" i="5" a="1"/>
  <c r="B216" i="5"/>
  <c r="C216" i="5"/>
  <c r="B148" i="5" a="1"/>
  <c r="B148" i="5"/>
  <c r="C148" i="5"/>
  <c r="B228" i="5" a="1"/>
  <c r="B228" i="5"/>
  <c r="C228" i="5"/>
  <c r="B161" i="5" a="1"/>
  <c r="B161" i="5"/>
  <c r="C161" i="5"/>
  <c r="B426" i="5" a="1"/>
  <c r="B426" i="5"/>
  <c r="C426" i="5"/>
  <c r="B379" i="5" a="1"/>
  <c r="B379" i="5"/>
  <c r="C379" i="5"/>
  <c r="B322" i="5" a="1"/>
  <c r="B322" i="5"/>
  <c r="C322" i="5"/>
  <c r="B257" i="5" a="1"/>
  <c r="B257" i="5"/>
  <c r="C257" i="5"/>
  <c r="B187" i="5" a="1"/>
  <c r="B187" i="5"/>
  <c r="C187" i="5"/>
  <c r="B133" i="5" a="1"/>
  <c r="B133" i="5"/>
  <c r="C133" i="5"/>
  <c r="B470" i="5" a="1"/>
  <c r="B470" i="5"/>
  <c r="C470" i="5"/>
  <c r="B386" i="5" a="1"/>
  <c r="B386" i="5"/>
  <c r="C386" i="5"/>
  <c r="B321" i="5" a="1"/>
  <c r="B321" i="5"/>
  <c r="C321" i="5"/>
  <c r="B248" i="5" a="1"/>
  <c r="B248" i="5"/>
  <c r="C248" i="5"/>
  <c r="B179" i="5" a="1"/>
  <c r="B179" i="5"/>
  <c r="C179" i="5"/>
  <c r="B119" i="5" a="1"/>
  <c r="B119" i="5"/>
  <c r="C119" i="5"/>
  <c r="B324" i="5" a="1"/>
  <c r="B324" i="5"/>
  <c r="C324" i="5"/>
  <c r="B203" i="5" a="1"/>
  <c r="B203" i="5"/>
  <c r="C203" i="5"/>
  <c r="B369" i="5" a="1"/>
  <c r="B369" i="5"/>
  <c r="C369" i="5"/>
  <c r="B419" i="5" a="1"/>
  <c r="B419" i="5"/>
  <c r="C419" i="5"/>
  <c r="B459" i="5" a="1"/>
  <c r="B459" i="5"/>
  <c r="C459" i="5"/>
  <c r="B407" i="5" a="1"/>
  <c r="B407" i="5"/>
  <c r="C407" i="5"/>
  <c r="B284" i="5" a="1"/>
  <c r="B284" i="5"/>
  <c r="C284" i="5"/>
  <c r="B283" i="5" a="1"/>
  <c r="B283" i="5"/>
  <c r="C283" i="5"/>
  <c r="B308" i="5" a="1"/>
  <c r="B308" i="5"/>
  <c r="C308" i="5"/>
  <c r="B122" i="5" a="1"/>
  <c r="B122" i="5"/>
  <c r="C122" i="5"/>
  <c r="B351" i="5" a="1"/>
  <c r="B351" i="5"/>
  <c r="C351" i="5"/>
  <c r="B101" i="5" a="1"/>
  <c r="B101" i="5"/>
  <c r="C101" i="5"/>
  <c r="B220" i="5" a="1"/>
  <c r="B220" i="5"/>
  <c r="C220" i="5"/>
  <c r="B487" i="5" a="1"/>
  <c r="B487" i="5"/>
  <c r="C487" i="5"/>
  <c r="B438" i="5" a="1"/>
  <c r="B438" i="5"/>
  <c r="C438" i="5"/>
  <c r="B360" i="5" a="1"/>
  <c r="B360" i="5"/>
  <c r="C360" i="5"/>
  <c r="B401" i="5" a="1"/>
  <c r="B401" i="5"/>
  <c r="C401" i="5"/>
  <c r="B205" i="5" a="1"/>
  <c r="B205" i="5"/>
  <c r="C205" i="5"/>
  <c r="B171" i="5" a="1"/>
  <c r="B171" i="5"/>
  <c r="C171" i="5"/>
  <c r="B157" i="5" a="1"/>
  <c r="B157" i="5"/>
  <c r="C157" i="5"/>
  <c r="B156" i="5" a="1"/>
  <c r="B156" i="5"/>
  <c r="C156" i="5"/>
  <c r="B236" i="5" a="1"/>
  <c r="B236" i="5"/>
  <c r="C236" i="5"/>
  <c r="B113" i="5" a="1"/>
  <c r="B113" i="5"/>
  <c r="C113" i="5"/>
  <c r="B207" i="5" a="1"/>
  <c r="B207" i="5"/>
  <c r="C207" i="5"/>
  <c r="B199" i="5" a="1"/>
  <c r="B199" i="5"/>
  <c r="C199" i="5"/>
  <c r="B144" i="5" a="1"/>
  <c r="B144" i="5"/>
  <c r="C144" i="5"/>
  <c r="B339" i="5" a="1"/>
  <c r="B339" i="5"/>
  <c r="C339" i="5"/>
  <c r="B347" i="5" a="1"/>
  <c r="B347" i="5"/>
  <c r="C347" i="5"/>
  <c r="B282" i="5" a="1"/>
  <c r="B282" i="5"/>
  <c r="C282" i="5"/>
  <c r="B275" i="5" a="1"/>
  <c r="B275" i="5"/>
  <c r="C275" i="5"/>
  <c r="B269" i="5" a="1"/>
  <c r="B269" i="5"/>
  <c r="C269" i="5"/>
  <c r="B430" i="5" a="1"/>
  <c r="B430" i="5"/>
  <c r="C430" i="5"/>
  <c r="B255" i="5" a="1"/>
  <c r="B255" i="5"/>
  <c r="C255" i="5"/>
  <c r="B451" i="5" a="1"/>
  <c r="B451" i="5"/>
  <c r="C451" i="5"/>
  <c r="B267" i="5" a="1"/>
  <c r="B267" i="5"/>
  <c r="C267" i="5"/>
  <c r="B465" i="5" a="1"/>
  <c r="B465" i="5"/>
  <c r="C465" i="5"/>
  <c r="B289" i="5" a="1"/>
  <c r="B289" i="5"/>
  <c r="C289" i="5"/>
  <c r="B480" i="5" a="1"/>
  <c r="B480" i="5"/>
  <c r="C480" i="5"/>
  <c r="B288" i="5" a="1"/>
  <c r="B288" i="5"/>
  <c r="C288" i="5"/>
  <c r="B491" i="5" a="1"/>
  <c r="B491" i="5"/>
  <c r="C491" i="5"/>
  <c r="B372" i="5" a="1"/>
  <c r="B372" i="5"/>
  <c r="C372" i="5"/>
  <c r="B268" i="5" a="1"/>
  <c r="B268" i="5"/>
  <c r="C268" i="5"/>
  <c r="B138" i="5" a="1"/>
  <c r="B138" i="5"/>
  <c r="C138" i="5"/>
  <c r="B434" i="5" a="1"/>
  <c r="B434" i="5"/>
  <c r="C434" i="5"/>
  <c r="B332" i="5" a="1"/>
  <c r="B332" i="5"/>
  <c r="C332" i="5"/>
  <c r="B225" i="5" a="1"/>
  <c r="B225" i="5"/>
  <c r="C225" i="5"/>
  <c r="B104" i="5" a="1"/>
  <c r="B104" i="5"/>
  <c r="C104" i="5"/>
  <c r="B433" i="5" a="1"/>
  <c r="B433" i="5"/>
  <c r="C433" i="5"/>
  <c r="B319" i="5" a="1"/>
  <c r="B319" i="5"/>
  <c r="C319" i="5"/>
  <c r="B224" i="5" a="1"/>
  <c r="B224" i="5"/>
  <c r="C224" i="5"/>
  <c r="B493" i="5" a="1"/>
  <c r="B493" i="5"/>
  <c r="C493" i="5"/>
  <c r="B423" i="5" a="1"/>
  <c r="B423" i="5"/>
  <c r="C423" i="5"/>
  <c r="B318" i="5" a="1"/>
  <c r="B318" i="5"/>
  <c r="C318" i="5"/>
  <c r="B209" i="5" a="1"/>
  <c r="B209" i="5"/>
  <c r="C209" i="5"/>
  <c r="B497" i="5" a="1"/>
  <c r="B497" i="5"/>
  <c r="C497" i="5"/>
  <c r="B411" i="5" a="1"/>
  <c r="B411" i="5"/>
  <c r="C411" i="5"/>
  <c r="B345" i="5" a="1"/>
  <c r="B345" i="5"/>
  <c r="C345" i="5"/>
  <c r="B266" i="5" a="1"/>
  <c r="B266" i="5"/>
  <c r="C266" i="5"/>
  <c r="B208" i="5" a="1"/>
  <c r="B208" i="5"/>
  <c r="C208" i="5"/>
  <c r="B142" i="5" a="1"/>
  <c r="B142" i="5"/>
  <c r="C142" i="5"/>
  <c r="B222" i="5" a="1"/>
  <c r="B222" i="5"/>
  <c r="C222" i="5"/>
  <c r="B147" i="5" a="1"/>
  <c r="B147" i="5"/>
  <c r="C147" i="5"/>
  <c r="B421" i="5" a="1"/>
  <c r="B421" i="5"/>
  <c r="C421" i="5"/>
  <c r="B371" i="5" a="1"/>
  <c r="B371" i="5"/>
  <c r="C371" i="5"/>
  <c r="B314" i="5" a="1"/>
  <c r="B314" i="5"/>
  <c r="C314" i="5"/>
  <c r="B249" i="5" a="1"/>
  <c r="B249" i="5"/>
  <c r="C249" i="5"/>
  <c r="B180" i="5" a="1"/>
  <c r="B180" i="5"/>
  <c r="C180" i="5"/>
  <c r="B127" i="5" a="1"/>
  <c r="B127" i="5"/>
  <c r="C127" i="5"/>
  <c r="B442" i="5" a="1"/>
  <c r="B442" i="5"/>
  <c r="C442" i="5"/>
  <c r="B378" i="5" a="1"/>
  <c r="B378" i="5"/>
  <c r="C378" i="5"/>
  <c r="B313" i="5" a="1"/>
  <c r="B313" i="5"/>
  <c r="C313" i="5"/>
  <c r="B240" i="5" a="1"/>
  <c r="B240" i="5"/>
  <c r="C240" i="5"/>
  <c r="B173" i="5" a="1"/>
  <c r="B173" i="5"/>
  <c r="C173" i="5"/>
  <c r="B35" i="5" a="1"/>
  <c r="B35" i="5"/>
  <c r="C35" i="5"/>
  <c r="B39" i="5" a="1"/>
  <c r="B39" i="5"/>
  <c r="C39" i="5"/>
  <c r="B43" i="5" a="1"/>
  <c r="B43" i="5"/>
  <c r="C43" i="5"/>
  <c r="B47" i="5" a="1"/>
  <c r="B47" i="5"/>
  <c r="C47" i="5"/>
  <c r="B51" i="5" a="1"/>
  <c r="B51" i="5"/>
  <c r="C51" i="5"/>
  <c r="B55" i="5" a="1"/>
  <c r="B55" i="5"/>
  <c r="C55" i="5"/>
  <c r="B59" i="5" a="1"/>
  <c r="B59" i="5"/>
  <c r="C59" i="5"/>
  <c r="B63" i="5" a="1"/>
  <c r="B63" i="5"/>
  <c r="C63" i="5"/>
  <c r="B67" i="5" a="1"/>
  <c r="B67" i="5"/>
  <c r="C67" i="5"/>
  <c r="B71" i="5" a="1"/>
  <c r="B71" i="5"/>
  <c r="C71" i="5"/>
  <c r="B75" i="5" a="1"/>
  <c r="B75" i="5"/>
  <c r="C75" i="5"/>
  <c r="B79" i="5" a="1"/>
  <c r="B79" i="5"/>
  <c r="C79" i="5"/>
  <c r="B83" i="5" a="1"/>
  <c r="B83" i="5"/>
  <c r="C83" i="5"/>
  <c r="B87" i="5" a="1"/>
  <c r="B87" i="5"/>
  <c r="C87" i="5"/>
  <c r="B91" i="5" a="1"/>
  <c r="B91" i="5"/>
  <c r="C91" i="5"/>
  <c r="B95" i="5" a="1"/>
  <c r="B95" i="5"/>
  <c r="C95" i="5"/>
  <c r="B100" i="5" a="1"/>
  <c r="B100" i="5"/>
  <c r="C100" i="5"/>
  <c r="B36" i="5" a="1"/>
  <c r="B36" i="5"/>
  <c r="C36" i="5"/>
  <c r="B40" i="5" a="1"/>
  <c r="B40" i="5"/>
  <c r="C40" i="5"/>
  <c r="B44" i="5" a="1"/>
  <c r="B44" i="5"/>
  <c r="C44" i="5"/>
  <c r="B48" i="5" a="1"/>
  <c r="B48" i="5"/>
  <c r="C48" i="5"/>
  <c r="B52" i="5" a="1"/>
  <c r="B52" i="5"/>
  <c r="C52" i="5"/>
  <c r="B56" i="5" a="1"/>
  <c r="B56" i="5"/>
  <c r="C56" i="5"/>
  <c r="B60" i="5" a="1"/>
  <c r="B60" i="5"/>
  <c r="C60" i="5"/>
  <c r="B64" i="5" a="1"/>
  <c r="B64" i="5"/>
  <c r="C64" i="5"/>
  <c r="B68" i="5" a="1"/>
  <c r="B68" i="5"/>
  <c r="C68" i="5"/>
  <c r="B72" i="5" a="1"/>
  <c r="B72" i="5"/>
  <c r="C72" i="5"/>
  <c r="B76" i="5" a="1"/>
  <c r="B76" i="5"/>
  <c r="C76" i="5"/>
  <c r="B80" i="5" a="1"/>
  <c r="B80" i="5"/>
  <c r="C80" i="5"/>
  <c r="B84" i="5" a="1"/>
  <c r="B84" i="5"/>
  <c r="C84" i="5"/>
  <c r="B88" i="5" a="1"/>
  <c r="B88" i="5"/>
  <c r="C88" i="5"/>
  <c r="B92" i="5" a="1"/>
  <c r="B92" i="5"/>
  <c r="C92" i="5"/>
  <c r="B96" i="5" a="1"/>
  <c r="B96" i="5"/>
  <c r="C96" i="5"/>
  <c r="B33" i="5" a="1"/>
  <c r="B33" i="5"/>
  <c r="C33" i="5"/>
  <c r="B37" i="5" a="1"/>
  <c r="B37" i="5"/>
  <c r="C37" i="5"/>
  <c r="B41" i="5" a="1"/>
  <c r="B41" i="5"/>
  <c r="C41" i="5"/>
  <c r="B45" i="5" a="1"/>
  <c r="B45" i="5"/>
  <c r="C45" i="5"/>
  <c r="B49" i="5" a="1"/>
  <c r="B49" i="5"/>
  <c r="C49" i="5"/>
  <c r="B53" i="5" a="1"/>
  <c r="B53" i="5"/>
  <c r="C53" i="5"/>
  <c r="B57" i="5" a="1"/>
  <c r="B57" i="5"/>
  <c r="C57" i="5"/>
  <c r="B61" i="5" a="1"/>
  <c r="B61" i="5"/>
  <c r="C61" i="5"/>
  <c r="B65" i="5" a="1"/>
  <c r="B65" i="5"/>
  <c r="C65" i="5"/>
  <c r="B69" i="5" a="1"/>
  <c r="B69" i="5"/>
  <c r="C69" i="5"/>
  <c r="B73" i="5" a="1"/>
  <c r="B73" i="5"/>
  <c r="C73" i="5"/>
  <c r="B77" i="5" a="1"/>
  <c r="B77" i="5"/>
  <c r="C77" i="5"/>
  <c r="B81" i="5" a="1"/>
  <c r="B81" i="5"/>
  <c r="C81" i="5"/>
  <c r="B85" i="5" a="1"/>
  <c r="B85" i="5"/>
  <c r="C85" i="5"/>
  <c r="B89" i="5" a="1"/>
  <c r="B89" i="5"/>
  <c r="C89" i="5"/>
  <c r="B93" i="5" a="1"/>
  <c r="B93" i="5"/>
  <c r="C93" i="5"/>
  <c r="B97" i="5" a="1"/>
  <c r="B97" i="5"/>
  <c r="C97" i="5"/>
  <c r="B99" i="5" a="1"/>
  <c r="B99" i="5"/>
  <c r="C99" i="5"/>
  <c r="B34" i="5" a="1"/>
  <c r="B34" i="5"/>
  <c r="C34" i="5"/>
  <c r="B38" i="5" a="1"/>
  <c r="B38" i="5"/>
  <c r="C38" i="5"/>
  <c r="B42" i="5" a="1"/>
  <c r="B42" i="5"/>
  <c r="C42" i="5"/>
  <c r="B46" i="5" a="1"/>
  <c r="B46" i="5"/>
  <c r="C46" i="5"/>
  <c r="B50" i="5" a="1"/>
  <c r="B50" i="5"/>
  <c r="C50" i="5"/>
  <c r="B54" i="5" a="1"/>
  <c r="B54" i="5"/>
  <c r="C54" i="5"/>
  <c r="B58" i="5" a="1"/>
  <c r="B58" i="5"/>
  <c r="C58" i="5"/>
  <c r="B62" i="5" a="1"/>
  <c r="B62" i="5"/>
  <c r="C62" i="5"/>
  <c r="B66" i="5" a="1"/>
  <c r="B66" i="5"/>
  <c r="C66" i="5"/>
  <c r="B70" i="5" a="1"/>
  <c r="B70" i="5"/>
  <c r="C70" i="5"/>
  <c r="B74" i="5" a="1"/>
  <c r="B74" i="5"/>
  <c r="C74" i="5"/>
  <c r="B78" i="5" a="1"/>
  <c r="B78" i="5"/>
  <c r="C78" i="5"/>
  <c r="B82" i="5" a="1"/>
  <c r="B82" i="5"/>
  <c r="C82" i="5"/>
  <c r="B86" i="5" a="1"/>
  <c r="B86" i="5"/>
  <c r="C86" i="5"/>
  <c r="B90" i="5" a="1"/>
  <c r="B90" i="5"/>
  <c r="C90" i="5"/>
  <c r="B94" i="5" a="1"/>
  <c r="B94" i="5"/>
  <c r="C94" i="5"/>
  <c r="B98" i="5" a="1"/>
  <c r="B98" i="5"/>
  <c r="C98" i="5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M3" i="5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M152" i="5"/>
  <c r="M153" i="5"/>
  <c r="M154" i="5"/>
  <c r="M155" i="5"/>
  <c r="M156" i="5"/>
  <c r="M157" i="5"/>
  <c r="M158" i="5"/>
  <c r="M159" i="5"/>
  <c r="M160" i="5"/>
  <c r="M161" i="5"/>
  <c r="M162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177" i="5"/>
  <c r="M178" i="5"/>
  <c r="M179" i="5"/>
  <c r="M180" i="5"/>
  <c r="M181" i="5"/>
  <c r="M182" i="5"/>
  <c r="M183" i="5"/>
  <c r="M184" i="5"/>
  <c r="M185" i="5"/>
  <c r="M186" i="5"/>
  <c r="M187" i="5"/>
  <c r="M188" i="5"/>
  <c r="M189" i="5"/>
  <c r="M190" i="5"/>
  <c r="M191" i="5"/>
  <c r="M192" i="5"/>
  <c r="M193" i="5"/>
  <c r="M194" i="5"/>
  <c r="M195" i="5"/>
  <c r="M196" i="5"/>
  <c r="M197" i="5"/>
  <c r="M198" i="5"/>
  <c r="M199" i="5"/>
  <c r="M200" i="5"/>
  <c r="M201" i="5"/>
  <c r="M202" i="5"/>
  <c r="M203" i="5"/>
  <c r="M204" i="5"/>
  <c r="M205" i="5"/>
  <c r="M206" i="5"/>
  <c r="M207" i="5"/>
  <c r="M208" i="5"/>
  <c r="M209" i="5"/>
  <c r="M210" i="5"/>
  <c r="M211" i="5"/>
  <c r="M212" i="5"/>
  <c r="M213" i="5"/>
  <c r="M214" i="5"/>
  <c r="M215" i="5"/>
  <c r="M216" i="5"/>
  <c r="M217" i="5"/>
  <c r="M218" i="5"/>
  <c r="M219" i="5"/>
  <c r="M220" i="5"/>
  <c r="M221" i="5"/>
  <c r="M222" i="5"/>
  <c r="M223" i="5"/>
  <c r="M224" i="5"/>
  <c r="M225" i="5"/>
  <c r="M226" i="5"/>
  <c r="M227" i="5"/>
  <c r="M228" i="5"/>
  <c r="M229" i="5"/>
  <c r="M230" i="5"/>
  <c r="M231" i="5"/>
  <c r="M232" i="5"/>
  <c r="M233" i="5"/>
  <c r="M234" i="5"/>
  <c r="M235" i="5"/>
  <c r="M236" i="5"/>
  <c r="M237" i="5"/>
  <c r="M238" i="5"/>
  <c r="M239" i="5"/>
  <c r="M240" i="5"/>
  <c r="M241" i="5"/>
  <c r="M242" i="5"/>
  <c r="M243" i="5"/>
  <c r="M244" i="5"/>
  <c r="M245" i="5"/>
  <c r="M246" i="5"/>
  <c r="M247" i="5"/>
  <c r="M248" i="5"/>
  <c r="M249" i="5"/>
  <c r="M250" i="5"/>
  <c r="M251" i="5"/>
  <c r="M252" i="5"/>
  <c r="M253" i="5"/>
  <c r="M254" i="5"/>
  <c r="M255" i="5"/>
  <c r="M256" i="5"/>
  <c r="M257" i="5"/>
  <c r="M258" i="5"/>
  <c r="M259" i="5"/>
  <c r="M260" i="5"/>
  <c r="M261" i="5"/>
  <c r="M262" i="5"/>
  <c r="M263" i="5"/>
  <c r="M264" i="5"/>
  <c r="M265" i="5"/>
  <c r="M266" i="5"/>
  <c r="M267" i="5"/>
  <c r="M268" i="5"/>
  <c r="M269" i="5"/>
  <c r="M270" i="5"/>
  <c r="M271" i="5"/>
  <c r="M272" i="5"/>
  <c r="M273" i="5"/>
  <c r="M274" i="5"/>
  <c r="M275" i="5"/>
  <c r="M276" i="5"/>
  <c r="M277" i="5"/>
  <c r="M278" i="5"/>
  <c r="M279" i="5"/>
  <c r="M280" i="5"/>
  <c r="M281" i="5"/>
  <c r="M282" i="5"/>
  <c r="M283" i="5"/>
  <c r="M284" i="5"/>
  <c r="M285" i="5"/>
  <c r="M286" i="5"/>
  <c r="M287" i="5"/>
  <c r="M288" i="5"/>
  <c r="M289" i="5"/>
  <c r="M290" i="5"/>
  <c r="M291" i="5"/>
  <c r="M292" i="5"/>
  <c r="M293" i="5"/>
  <c r="M294" i="5"/>
  <c r="M295" i="5"/>
  <c r="M296" i="5"/>
  <c r="M297" i="5"/>
  <c r="M298" i="5"/>
  <c r="M299" i="5"/>
  <c r="M300" i="5"/>
  <c r="M301" i="5"/>
  <c r="M302" i="5"/>
  <c r="M303" i="5"/>
  <c r="M304" i="5"/>
  <c r="M305" i="5"/>
  <c r="M306" i="5"/>
  <c r="M307" i="5"/>
  <c r="M308" i="5"/>
  <c r="M309" i="5"/>
  <c r="M310" i="5"/>
  <c r="M311" i="5"/>
  <c r="M312" i="5"/>
  <c r="M313" i="5"/>
  <c r="M314" i="5"/>
  <c r="M315" i="5"/>
  <c r="M316" i="5"/>
  <c r="M317" i="5"/>
  <c r="M318" i="5"/>
  <c r="M319" i="5"/>
  <c r="M320" i="5"/>
  <c r="M321" i="5"/>
  <c r="M322" i="5"/>
  <c r="M323" i="5"/>
  <c r="M324" i="5"/>
  <c r="M325" i="5"/>
  <c r="M326" i="5"/>
  <c r="M327" i="5"/>
  <c r="M328" i="5"/>
  <c r="M329" i="5"/>
  <c r="M330" i="5"/>
  <c r="M331" i="5"/>
  <c r="M332" i="5"/>
  <c r="M333" i="5"/>
  <c r="M334" i="5"/>
  <c r="M335" i="5"/>
  <c r="M336" i="5"/>
  <c r="M337" i="5"/>
  <c r="M338" i="5"/>
  <c r="M339" i="5"/>
  <c r="M340" i="5"/>
  <c r="M341" i="5"/>
  <c r="M342" i="5"/>
  <c r="M343" i="5"/>
  <c r="M344" i="5"/>
  <c r="M345" i="5"/>
  <c r="M346" i="5"/>
  <c r="M347" i="5"/>
  <c r="M348" i="5"/>
  <c r="M349" i="5"/>
  <c r="M350" i="5"/>
  <c r="M351" i="5"/>
  <c r="M352" i="5"/>
  <c r="M353" i="5"/>
  <c r="M354" i="5"/>
  <c r="M355" i="5"/>
  <c r="M356" i="5"/>
  <c r="M357" i="5"/>
  <c r="M358" i="5"/>
  <c r="M359" i="5"/>
  <c r="M360" i="5"/>
  <c r="M361" i="5"/>
  <c r="M362" i="5"/>
  <c r="M363" i="5"/>
  <c r="M364" i="5"/>
  <c r="M365" i="5"/>
  <c r="M366" i="5"/>
  <c r="M367" i="5"/>
  <c r="M368" i="5"/>
  <c r="M369" i="5"/>
  <c r="M370" i="5"/>
  <c r="M371" i="5"/>
  <c r="M372" i="5"/>
  <c r="M373" i="5"/>
  <c r="M374" i="5"/>
  <c r="M375" i="5"/>
  <c r="M376" i="5"/>
  <c r="M377" i="5"/>
  <c r="M378" i="5"/>
  <c r="M379" i="5"/>
  <c r="M380" i="5"/>
  <c r="M381" i="5"/>
  <c r="M382" i="5"/>
  <c r="M383" i="5"/>
  <c r="M384" i="5"/>
  <c r="M385" i="5"/>
  <c r="M386" i="5"/>
  <c r="M387" i="5"/>
  <c r="M388" i="5"/>
  <c r="M389" i="5"/>
  <c r="M390" i="5"/>
  <c r="M391" i="5"/>
  <c r="M392" i="5"/>
  <c r="M393" i="5"/>
  <c r="M394" i="5"/>
  <c r="M395" i="5"/>
  <c r="M396" i="5"/>
  <c r="M397" i="5"/>
  <c r="M398" i="5"/>
  <c r="M399" i="5"/>
  <c r="M400" i="5"/>
  <c r="M401" i="5"/>
  <c r="M402" i="5"/>
  <c r="M403" i="5"/>
  <c r="M404" i="5"/>
  <c r="M405" i="5"/>
  <c r="M406" i="5"/>
  <c r="M407" i="5"/>
  <c r="M408" i="5"/>
  <c r="M409" i="5"/>
  <c r="M410" i="5"/>
  <c r="M411" i="5"/>
  <c r="M412" i="5"/>
  <c r="M413" i="5"/>
  <c r="M414" i="5"/>
  <c r="M415" i="5"/>
  <c r="M416" i="5"/>
  <c r="M417" i="5"/>
  <c r="M418" i="5"/>
  <c r="M419" i="5"/>
  <c r="M420" i="5"/>
  <c r="M421" i="5"/>
  <c r="M422" i="5"/>
  <c r="M423" i="5"/>
  <c r="M424" i="5"/>
  <c r="M425" i="5"/>
  <c r="M426" i="5"/>
  <c r="M427" i="5"/>
  <c r="M428" i="5"/>
  <c r="M429" i="5"/>
  <c r="M430" i="5"/>
  <c r="M431" i="5"/>
  <c r="M432" i="5"/>
  <c r="M433" i="5"/>
  <c r="M434" i="5"/>
  <c r="M435" i="5"/>
  <c r="M436" i="5"/>
  <c r="M437" i="5"/>
  <c r="M438" i="5"/>
  <c r="M439" i="5"/>
  <c r="M440" i="5"/>
  <c r="M441" i="5"/>
  <c r="M442" i="5"/>
  <c r="M443" i="5"/>
  <c r="M444" i="5"/>
  <c r="M445" i="5"/>
  <c r="M446" i="5"/>
  <c r="M447" i="5"/>
  <c r="M448" i="5"/>
  <c r="M449" i="5"/>
  <c r="M450" i="5"/>
  <c r="M451" i="5"/>
  <c r="M452" i="5"/>
  <c r="M453" i="5"/>
  <c r="M454" i="5"/>
  <c r="M455" i="5"/>
  <c r="M456" i="5"/>
  <c r="M457" i="5"/>
  <c r="M458" i="5"/>
  <c r="M459" i="5"/>
  <c r="M460" i="5"/>
  <c r="M461" i="5"/>
  <c r="M462" i="5"/>
  <c r="M463" i="5"/>
  <c r="M464" i="5"/>
  <c r="M465" i="5"/>
  <c r="M466" i="5"/>
  <c r="M467" i="5"/>
  <c r="M468" i="5"/>
  <c r="M469" i="5"/>
  <c r="M470" i="5"/>
  <c r="M471" i="5"/>
  <c r="M472" i="5"/>
  <c r="M473" i="5"/>
  <c r="M474" i="5"/>
  <c r="M475" i="5"/>
  <c r="M476" i="5"/>
  <c r="M477" i="5"/>
  <c r="M478" i="5"/>
  <c r="M479" i="5"/>
  <c r="M480" i="5"/>
  <c r="M481" i="5"/>
  <c r="M482" i="5"/>
  <c r="M483" i="5"/>
  <c r="M484" i="5"/>
  <c r="M485" i="5"/>
  <c r="M486" i="5"/>
  <c r="M487" i="5"/>
  <c r="M488" i="5"/>
  <c r="M489" i="5"/>
  <c r="M490" i="5"/>
  <c r="M491" i="5"/>
  <c r="M492" i="5"/>
  <c r="M493" i="5"/>
  <c r="M494" i="5"/>
  <c r="M495" i="5"/>
  <c r="M496" i="5"/>
  <c r="M497" i="5"/>
  <c r="M498" i="5"/>
  <c r="M499" i="5"/>
  <c r="M500" i="5"/>
  <c r="B30" i="5" a="1"/>
  <c r="B30" i="5"/>
  <c r="C30" i="5"/>
  <c r="B26" i="5" a="1"/>
  <c r="B26" i="5"/>
  <c r="C26" i="5"/>
  <c r="B22" i="5" a="1"/>
  <c r="B22" i="5"/>
  <c r="C22" i="5"/>
  <c r="B18" i="5" a="1"/>
  <c r="B18" i="5"/>
  <c r="C18" i="5"/>
  <c r="B10" i="5" a="1"/>
  <c r="B10" i="5"/>
  <c r="C10" i="5"/>
  <c r="B14" i="5" a="1"/>
  <c r="B14" i="5"/>
  <c r="C14" i="5"/>
  <c r="B4" i="5" a="1"/>
  <c r="B4" i="5"/>
  <c r="C4" i="5"/>
  <c r="B2" i="5" a="1"/>
  <c r="B2" i="5"/>
  <c r="C2" i="5"/>
  <c r="B29" i="5" a="1"/>
  <c r="B29" i="5"/>
  <c r="C29" i="5"/>
  <c r="B25" i="5" a="1"/>
  <c r="B25" i="5"/>
  <c r="C25" i="5"/>
  <c r="B21" i="5" a="1"/>
  <c r="B21" i="5"/>
  <c r="C21" i="5"/>
  <c r="B17" i="5" a="1"/>
  <c r="B17" i="5"/>
  <c r="C17" i="5"/>
  <c r="B5" i="5" a="1"/>
  <c r="B5" i="5"/>
  <c r="C5" i="5"/>
  <c r="B13" i="5" a="1"/>
  <c r="B13" i="5"/>
  <c r="C13" i="5"/>
  <c r="B6" i="5" a="1"/>
  <c r="B6" i="5"/>
  <c r="C6" i="5"/>
  <c r="B32" i="5" a="1"/>
  <c r="B32" i="5"/>
  <c r="C32" i="5"/>
  <c r="B28" i="5" a="1"/>
  <c r="B28" i="5"/>
  <c r="C28" i="5"/>
  <c r="B24" i="5" a="1"/>
  <c r="B24" i="5"/>
  <c r="C24" i="5"/>
  <c r="B20" i="5" a="1"/>
  <c r="B20" i="5"/>
  <c r="C20" i="5"/>
  <c r="B16" i="5" a="1"/>
  <c r="B16" i="5"/>
  <c r="C16" i="5"/>
  <c r="B15" i="5" a="1"/>
  <c r="B15" i="5"/>
  <c r="C15" i="5"/>
  <c r="B11" i="5" a="1"/>
  <c r="B11" i="5"/>
  <c r="C11" i="5"/>
  <c r="B12" i="5" a="1"/>
  <c r="B12" i="5"/>
  <c r="C12" i="5"/>
  <c r="B31" i="5" a="1"/>
  <c r="B31" i="5"/>
  <c r="C31" i="5"/>
  <c r="B27" i="5" a="1"/>
  <c r="B27" i="5"/>
  <c r="C27" i="5"/>
  <c r="B23" i="5" a="1"/>
  <c r="B23" i="5"/>
  <c r="C23" i="5"/>
  <c r="B19" i="5" a="1"/>
  <c r="B19" i="5"/>
  <c r="C19" i="5"/>
  <c r="B3" i="5" a="1"/>
  <c r="B3" i="5"/>
  <c r="C3" i="5"/>
  <c r="B8" i="5" a="1"/>
  <c r="B8" i="5"/>
  <c r="C8" i="5"/>
  <c r="B9" i="5" a="1"/>
  <c r="B9" i="5"/>
  <c r="C9" i="5"/>
  <c r="B7" i="5" a="1"/>
  <c r="B7" i="5"/>
  <c r="C7" i="5"/>
  <c r="T278" i="5" a="1"/>
  <c r="T278" i="5"/>
  <c r="U278" i="5"/>
  <c r="H2" i="5"/>
  <c r="B12" i="2"/>
  <c r="A12" i="2"/>
  <c r="B11" i="2"/>
  <c r="A11" i="2"/>
  <c r="B10" i="2"/>
  <c r="A10" i="2"/>
  <c r="B336" i="2"/>
  <c r="A336" i="2"/>
  <c r="B335" i="2"/>
  <c r="A335" i="2"/>
  <c r="B334" i="2"/>
  <c r="A334" i="2"/>
  <c r="B333" i="2"/>
  <c r="A333" i="2"/>
  <c r="B332" i="2"/>
  <c r="A332" i="2"/>
  <c r="B331" i="2"/>
  <c r="A331" i="2"/>
  <c r="B330" i="2"/>
  <c r="A330" i="2"/>
  <c r="B329" i="2"/>
  <c r="A329" i="2"/>
  <c r="B328" i="2"/>
  <c r="A328" i="2"/>
  <c r="B327" i="2"/>
  <c r="A327" i="2"/>
  <c r="B326" i="2"/>
  <c r="A326" i="2"/>
  <c r="B325" i="2"/>
  <c r="A325" i="2"/>
  <c r="B324" i="2"/>
  <c r="A324" i="2"/>
  <c r="B323" i="2"/>
  <c r="A323" i="2"/>
  <c r="B322" i="2"/>
  <c r="A322" i="2"/>
  <c r="B321" i="2"/>
  <c r="A321" i="2"/>
  <c r="B320" i="2"/>
  <c r="A320" i="2"/>
  <c r="B319" i="2"/>
  <c r="A319" i="2"/>
  <c r="B318" i="2"/>
  <c r="A318" i="2"/>
  <c r="B317" i="2"/>
  <c r="A317" i="2"/>
  <c r="B316" i="2"/>
  <c r="A316" i="2"/>
  <c r="B315" i="2"/>
  <c r="A315" i="2"/>
  <c r="B314" i="2"/>
  <c r="A314" i="2"/>
  <c r="B313" i="2"/>
  <c r="A313" i="2"/>
  <c r="B312" i="2"/>
  <c r="A312" i="2"/>
  <c r="B311" i="2"/>
  <c r="A311" i="2"/>
  <c r="B310" i="2"/>
  <c r="A310" i="2"/>
  <c r="B309" i="2"/>
  <c r="A309" i="2"/>
  <c r="B308" i="2"/>
  <c r="A308" i="2"/>
  <c r="B307" i="2"/>
  <c r="A307" i="2"/>
  <c r="B306" i="2"/>
  <c r="A306" i="2"/>
  <c r="B305" i="2"/>
  <c r="A305" i="2"/>
  <c r="B304" i="2"/>
  <c r="A304" i="2"/>
  <c r="B303" i="2"/>
  <c r="A303" i="2"/>
  <c r="B302" i="2"/>
  <c r="A302" i="2"/>
  <c r="B301" i="2"/>
  <c r="A301" i="2"/>
  <c r="B300" i="2"/>
  <c r="A300" i="2"/>
  <c r="B299" i="2"/>
  <c r="A299" i="2"/>
  <c r="B298" i="2"/>
  <c r="A298" i="2"/>
  <c r="B297" i="2"/>
  <c r="A297" i="2"/>
  <c r="B296" i="2"/>
  <c r="A296" i="2"/>
  <c r="B295" i="2"/>
  <c r="A295" i="2"/>
  <c r="B294" i="2"/>
  <c r="A294" i="2"/>
  <c r="B293" i="2"/>
  <c r="A293" i="2"/>
  <c r="B292" i="2"/>
  <c r="A292" i="2"/>
  <c r="B291" i="2"/>
  <c r="A291" i="2"/>
  <c r="B290" i="2"/>
  <c r="A290" i="2"/>
  <c r="B289" i="2"/>
  <c r="A289" i="2"/>
  <c r="B288" i="2"/>
  <c r="A288" i="2"/>
  <c r="B287" i="2"/>
  <c r="A287" i="2"/>
  <c r="B286" i="2"/>
  <c r="A286" i="2"/>
  <c r="B285" i="2"/>
  <c r="A285" i="2"/>
  <c r="B284" i="2"/>
  <c r="A284" i="2"/>
  <c r="B283" i="2"/>
  <c r="A283" i="2"/>
  <c r="B282" i="2"/>
  <c r="A282" i="2"/>
  <c r="B281" i="2"/>
  <c r="A281" i="2"/>
  <c r="B280" i="2"/>
  <c r="A280" i="2"/>
  <c r="B279" i="2"/>
  <c r="A279" i="2"/>
  <c r="B278" i="2"/>
  <c r="A278" i="2"/>
  <c r="B277" i="2"/>
  <c r="A277" i="2"/>
  <c r="B276" i="2"/>
  <c r="A276" i="2"/>
  <c r="B275" i="2"/>
  <c r="A275" i="2"/>
  <c r="B274" i="2"/>
  <c r="A274" i="2"/>
  <c r="B273" i="2"/>
  <c r="A273" i="2"/>
  <c r="B272" i="2"/>
  <c r="A272" i="2"/>
  <c r="B271" i="2"/>
  <c r="A271" i="2"/>
  <c r="B270" i="2"/>
  <c r="A270" i="2"/>
  <c r="B269" i="2"/>
  <c r="A269" i="2"/>
  <c r="B268" i="2"/>
  <c r="A268" i="2"/>
  <c r="B267" i="2"/>
  <c r="A267" i="2"/>
  <c r="B266" i="2"/>
  <c r="A266" i="2"/>
  <c r="B265" i="2"/>
  <c r="A265" i="2"/>
  <c r="B264" i="2"/>
  <c r="A264" i="2"/>
  <c r="B263" i="2"/>
  <c r="A263" i="2"/>
  <c r="B262" i="2"/>
  <c r="A262" i="2"/>
  <c r="B261" i="2"/>
  <c r="A261" i="2"/>
  <c r="B260" i="2"/>
  <c r="A260" i="2"/>
  <c r="B259" i="2"/>
  <c r="A259" i="2"/>
  <c r="B258" i="2"/>
  <c r="A258" i="2"/>
  <c r="B257" i="2"/>
  <c r="A257" i="2"/>
  <c r="B256" i="2"/>
  <c r="A256" i="2"/>
  <c r="B255" i="2"/>
  <c r="A255" i="2"/>
  <c r="B254" i="2"/>
  <c r="A254" i="2"/>
  <c r="B253" i="2"/>
  <c r="A253" i="2"/>
  <c r="B252" i="2"/>
  <c r="A252" i="2"/>
  <c r="B251" i="2"/>
  <c r="A251" i="2"/>
  <c r="B250" i="2"/>
  <c r="A250" i="2"/>
  <c r="B249" i="2"/>
  <c r="A249" i="2"/>
  <c r="B248" i="2"/>
  <c r="A248" i="2"/>
  <c r="B247" i="2"/>
  <c r="A247" i="2"/>
  <c r="B246" i="2"/>
  <c r="A246" i="2"/>
  <c r="B245" i="2"/>
  <c r="A245" i="2"/>
  <c r="B244" i="2"/>
  <c r="A244" i="2"/>
  <c r="B243" i="2"/>
  <c r="A243" i="2"/>
  <c r="B242" i="2"/>
  <c r="A242" i="2"/>
  <c r="B241" i="2"/>
  <c r="A241" i="2"/>
  <c r="B240" i="2"/>
  <c r="A240" i="2"/>
  <c r="B239" i="2"/>
  <c r="A239" i="2"/>
  <c r="B238" i="2"/>
  <c r="A238" i="2"/>
  <c r="B237" i="2"/>
  <c r="A237" i="2"/>
  <c r="B236" i="2"/>
  <c r="A236" i="2"/>
  <c r="B235" i="2"/>
  <c r="A235" i="2"/>
  <c r="B234" i="2"/>
  <c r="A234" i="2"/>
  <c r="B233" i="2"/>
  <c r="A233" i="2"/>
  <c r="B232" i="2"/>
  <c r="A232" i="2"/>
  <c r="B231" i="2"/>
  <c r="A231" i="2"/>
  <c r="B230" i="2"/>
  <c r="A230" i="2"/>
  <c r="B229" i="2"/>
  <c r="A229" i="2"/>
  <c r="B228" i="2"/>
  <c r="A228" i="2"/>
  <c r="B227" i="2"/>
  <c r="A227" i="2"/>
  <c r="B226" i="2"/>
  <c r="A226" i="2"/>
  <c r="B225" i="2"/>
  <c r="A225" i="2"/>
  <c r="B224" i="2"/>
  <c r="A224" i="2"/>
  <c r="B223" i="2"/>
  <c r="A223" i="2"/>
  <c r="B222" i="2"/>
  <c r="A222" i="2"/>
  <c r="B221" i="2"/>
  <c r="A221" i="2"/>
  <c r="B220" i="2"/>
  <c r="A220" i="2"/>
  <c r="B219" i="2"/>
  <c r="A219" i="2"/>
  <c r="B218" i="2"/>
  <c r="A218" i="2"/>
  <c r="B217" i="2"/>
  <c r="A217" i="2"/>
  <c r="B216" i="2"/>
  <c r="A216" i="2"/>
  <c r="B215" i="2"/>
  <c r="A215" i="2"/>
  <c r="B214" i="2"/>
  <c r="A214" i="2"/>
  <c r="B213" i="2"/>
  <c r="A213" i="2"/>
  <c r="B212" i="2"/>
  <c r="A212" i="2"/>
  <c r="B211" i="2"/>
  <c r="A211" i="2"/>
  <c r="B210" i="2"/>
  <c r="A210" i="2"/>
  <c r="B209" i="2"/>
  <c r="A209" i="2"/>
  <c r="B208" i="2"/>
  <c r="A208" i="2"/>
  <c r="B207" i="2"/>
  <c r="A207" i="2"/>
  <c r="B206" i="2"/>
  <c r="A206" i="2"/>
  <c r="B205" i="2"/>
  <c r="A205" i="2"/>
  <c r="B204" i="2"/>
  <c r="A204" i="2"/>
  <c r="B203" i="2"/>
  <c r="A203" i="2"/>
  <c r="B202" i="2"/>
  <c r="A202" i="2"/>
  <c r="B201" i="2"/>
  <c r="A201" i="2"/>
  <c r="B200" i="2"/>
  <c r="A200" i="2"/>
  <c r="B199" i="2"/>
  <c r="A199" i="2"/>
  <c r="B198" i="2"/>
  <c r="A198" i="2"/>
  <c r="B197" i="2"/>
  <c r="A197" i="2"/>
  <c r="B196" i="2"/>
  <c r="A196" i="2"/>
  <c r="B195" i="2"/>
  <c r="A195" i="2"/>
  <c r="B194" i="2"/>
  <c r="A194" i="2"/>
  <c r="B193" i="2"/>
  <c r="A193" i="2"/>
  <c r="B192" i="2"/>
  <c r="A192" i="2"/>
  <c r="B191" i="2"/>
  <c r="A191" i="2"/>
  <c r="B190" i="2"/>
  <c r="A190" i="2"/>
  <c r="B189" i="2"/>
  <c r="A189" i="2"/>
  <c r="B188" i="2"/>
  <c r="A188" i="2"/>
  <c r="B187" i="2"/>
  <c r="A187" i="2"/>
  <c r="B186" i="2"/>
  <c r="A186" i="2"/>
  <c r="B185" i="2"/>
  <c r="A185" i="2"/>
  <c r="B184" i="2"/>
  <c r="A184" i="2"/>
  <c r="B183" i="2"/>
  <c r="A183" i="2"/>
  <c r="B182" i="2"/>
  <c r="A182" i="2"/>
  <c r="B181" i="2"/>
  <c r="A181" i="2"/>
  <c r="B180" i="2"/>
  <c r="A180" i="2"/>
  <c r="B179" i="2"/>
  <c r="A179" i="2"/>
  <c r="B178" i="2"/>
  <c r="A178" i="2"/>
  <c r="B177" i="2"/>
  <c r="A177" i="2"/>
  <c r="B176" i="2"/>
  <c r="A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B168" i="2"/>
  <c r="A168" i="2"/>
  <c r="B167" i="2"/>
  <c r="A167" i="2"/>
  <c r="B166" i="2"/>
  <c r="A166" i="2"/>
  <c r="B165" i="2"/>
  <c r="A165" i="2"/>
  <c r="B164" i="2"/>
  <c r="A164" i="2"/>
  <c r="B163" i="2"/>
  <c r="A163" i="2"/>
  <c r="B162" i="2"/>
  <c r="A162" i="2"/>
  <c r="B161" i="2"/>
  <c r="A161" i="2"/>
  <c r="B160" i="2"/>
  <c r="A160" i="2"/>
  <c r="B159" i="2"/>
  <c r="A159" i="2"/>
  <c r="B158" i="2"/>
  <c r="A158" i="2"/>
  <c r="B157" i="2"/>
  <c r="A157" i="2"/>
  <c r="B156" i="2"/>
  <c r="A156" i="2"/>
  <c r="B155" i="2"/>
  <c r="A155" i="2"/>
  <c r="B154" i="2"/>
  <c r="A154" i="2"/>
  <c r="B153" i="2"/>
  <c r="A153" i="2"/>
  <c r="B152" i="2"/>
  <c r="A152" i="2"/>
  <c r="B151" i="2"/>
  <c r="A151" i="2"/>
  <c r="B150" i="2"/>
  <c r="A150" i="2"/>
  <c r="B149" i="2"/>
  <c r="A149" i="2"/>
  <c r="B148" i="2"/>
  <c r="A148" i="2"/>
  <c r="B147" i="2"/>
  <c r="A147" i="2"/>
  <c r="B146" i="2"/>
  <c r="A146" i="2"/>
  <c r="B145" i="2"/>
  <c r="A145" i="2"/>
  <c r="B144" i="2"/>
  <c r="A144" i="2"/>
  <c r="B143" i="2"/>
  <c r="A143" i="2"/>
  <c r="B142" i="2"/>
  <c r="A142" i="2"/>
  <c r="B141" i="2"/>
  <c r="A141" i="2"/>
  <c r="B140" i="2"/>
  <c r="A140" i="2"/>
  <c r="B139" i="2"/>
  <c r="A139" i="2"/>
  <c r="B138" i="2"/>
  <c r="A138" i="2"/>
  <c r="B137" i="2"/>
  <c r="A137" i="2"/>
  <c r="B136" i="2"/>
  <c r="A136" i="2"/>
  <c r="B135" i="2"/>
  <c r="A135" i="2"/>
  <c r="B134" i="2"/>
  <c r="A134" i="2"/>
  <c r="B133" i="2"/>
  <c r="A133" i="2"/>
  <c r="B132" i="2"/>
  <c r="A132" i="2"/>
  <c r="B131" i="2"/>
  <c r="A131" i="2"/>
  <c r="B130" i="2"/>
  <c r="A130" i="2"/>
  <c r="B129" i="2"/>
  <c r="A129" i="2"/>
  <c r="B128" i="2"/>
  <c r="A128" i="2"/>
  <c r="B127" i="2"/>
  <c r="A127" i="2"/>
  <c r="B126" i="2"/>
  <c r="A126" i="2"/>
  <c r="B125" i="2"/>
  <c r="A125" i="2"/>
  <c r="B124" i="2"/>
  <c r="A124" i="2"/>
  <c r="B123" i="2"/>
  <c r="A123" i="2"/>
  <c r="B122" i="2"/>
  <c r="A122" i="2"/>
  <c r="B121" i="2"/>
  <c r="A121" i="2"/>
  <c r="B120" i="2"/>
  <c r="A120" i="2"/>
  <c r="B119" i="2"/>
  <c r="A119" i="2"/>
  <c r="B118" i="2"/>
  <c r="A118" i="2"/>
  <c r="B117" i="2"/>
  <c r="A117" i="2"/>
  <c r="B116" i="2"/>
  <c r="A116" i="2"/>
  <c r="B115" i="2"/>
  <c r="A115" i="2"/>
  <c r="B114" i="2"/>
  <c r="A114" i="2"/>
  <c r="B113" i="2"/>
  <c r="A113" i="2"/>
  <c r="B112" i="2"/>
  <c r="A112" i="2"/>
  <c r="B111" i="2"/>
  <c r="A111" i="2"/>
  <c r="B110" i="2"/>
  <c r="A110" i="2"/>
  <c r="B109" i="2"/>
  <c r="A109" i="2"/>
  <c r="B108" i="2"/>
  <c r="A108" i="2"/>
  <c r="B107" i="2"/>
  <c r="A107" i="2"/>
  <c r="B106" i="2"/>
  <c r="A106" i="2"/>
  <c r="B105" i="2"/>
  <c r="A105" i="2"/>
  <c r="B104" i="2"/>
  <c r="A104" i="2"/>
  <c r="B103" i="2"/>
  <c r="A103" i="2"/>
  <c r="B102" i="2"/>
  <c r="A102" i="2"/>
  <c r="B101" i="2"/>
  <c r="A101" i="2"/>
  <c r="B100" i="2"/>
  <c r="A100" i="2"/>
  <c r="B99" i="2"/>
  <c r="A99" i="2"/>
  <c r="B98" i="2"/>
  <c r="A98" i="2"/>
  <c r="B97" i="2"/>
  <c r="A97" i="2"/>
  <c r="B96" i="2"/>
  <c r="A96" i="2"/>
  <c r="B95" i="2"/>
  <c r="A95" i="2"/>
  <c r="B94" i="2"/>
  <c r="A94" i="2"/>
  <c r="B93" i="2"/>
  <c r="A93" i="2"/>
  <c r="B92" i="2"/>
  <c r="A92" i="2"/>
  <c r="B91" i="2"/>
  <c r="A91" i="2"/>
  <c r="B90" i="2"/>
  <c r="A90" i="2"/>
  <c r="B89" i="2"/>
  <c r="A89" i="2"/>
  <c r="B88" i="2"/>
  <c r="A88" i="2"/>
  <c r="B87" i="2"/>
  <c r="A87" i="2"/>
  <c r="B86" i="2"/>
  <c r="A86" i="2"/>
  <c r="B85" i="2"/>
  <c r="A85" i="2"/>
  <c r="B84" i="2"/>
  <c r="A84" i="2"/>
  <c r="B83" i="2"/>
  <c r="A83" i="2"/>
  <c r="B82" i="2"/>
  <c r="A82" i="2"/>
  <c r="B81" i="2"/>
  <c r="A81" i="2"/>
  <c r="B80" i="2"/>
  <c r="A80" i="2"/>
  <c r="B79" i="2"/>
  <c r="A79" i="2"/>
  <c r="B78" i="2"/>
  <c r="A78" i="2"/>
  <c r="B77" i="2"/>
  <c r="A77" i="2"/>
  <c r="B76" i="2"/>
  <c r="A76" i="2"/>
  <c r="B75" i="2"/>
  <c r="A75" i="2"/>
  <c r="B74" i="2"/>
  <c r="A74" i="2"/>
  <c r="B73" i="2"/>
  <c r="A73" i="2"/>
  <c r="B72" i="2"/>
  <c r="A72" i="2"/>
  <c r="B71" i="2"/>
  <c r="A71" i="2"/>
  <c r="B70" i="2"/>
  <c r="A70" i="2"/>
  <c r="B69" i="2"/>
  <c r="A69" i="2"/>
  <c r="B68" i="2"/>
  <c r="A68" i="2"/>
  <c r="B67" i="2"/>
  <c r="A67" i="2"/>
  <c r="B66" i="2"/>
  <c r="A66" i="2"/>
  <c r="B65" i="2"/>
  <c r="A65" i="2"/>
  <c r="B64" i="2"/>
  <c r="A64" i="2"/>
  <c r="B63" i="2"/>
  <c r="A63" i="2"/>
  <c r="B62" i="2"/>
  <c r="A62" i="2"/>
  <c r="B61" i="2"/>
  <c r="A61" i="2"/>
  <c r="B60" i="2"/>
  <c r="A60" i="2"/>
  <c r="B59" i="2"/>
  <c r="A59" i="2"/>
  <c r="B58" i="2"/>
  <c r="A58" i="2"/>
  <c r="B57" i="2"/>
  <c r="A57" i="2"/>
  <c r="B56" i="2"/>
  <c r="A56" i="2"/>
  <c r="B55" i="2"/>
  <c r="A55" i="2"/>
  <c r="B54" i="2"/>
  <c r="A54" i="2"/>
  <c r="B53" i="2"/>
  <c r="A53" i="2"/>
  <c r="B52" i="2"/>
  <c r="A52" i="2"/>
  <c r="B51" i="2"/>
  <c r="A51" i="2"/>
  <c r="B50" i="2"/>
  <c r="A50" i="2"/>
  <c r="B49" i="2"/>
  <c r="A49" i="2"/>
  <c r="B48" i="2"/>
  <c r="A48" i="2"/>
  <c r="B47" i="2"/>
  <c r="A47" i="2"/>
  <c r="B46" i="2"/>
  <c r="A46" i="2"/>
  <c r="B45" i="2"/>
  <c r="A45" i="2"/>
  <c r="B44" i="2"/>
  <c r="A44" i="2"/>
  <c r="B43" i="2"/>
  <c r="A43" i="2"/>
  <c r="B42" i="2"/>
  <c r="A42" i="2"/>
  <c r="B41" i="2"/>
  <c r="A41" i="2"/>
  <c r="B40" i="2"/>
  <c r="A40" i="2"/>
  <c r="B39" i="2"/>
  <c r="A39" i="2"/>
  <c r="B38" i="2"/>
  <c r="A38" i="2"/>
  <c r="B37" i="2"/>
  <c r="A37" i="2"/>
  <c r="B36" i="2"/>
  <c r="A36" i="2"/>
  <c r="B35" i="2"/>
  <c r="A35" i="2"/>
  <c r="B34" i="2"/>
  <c r="A34" i="2"/>
  <c r="B33" i="2"/>
  <c r="A33" i="2"/>
  <c r="B32" i="2"/>
  <c r="A32" i="2"/>
  <c r="B31" i="2"/>
  <c r="A31" i="2"/>
  <c r="B30" i="2"/>
  <c r="A30" i="2"/>
  <c r="B29" i="2"/>
  <c r="A29" i="2"/>
  <c r="B28" i="2"/>
  <c r="A28" i="2"/>
  <c r="B27" i="2"/>
  <c r="A27" i="2"/>
  <c r="B26" i="2"/>
  <c r="A26" i="2"/>
  <c r="B25" i="2"/>
  <c r="A25" i="2"/>
  <c r="B24" i="2"/>
  <c r="A24" i="2"/>
  <c r="B23" i="2"/>
  <c r="A23" i="2"/>
  <c r="B22" i="2"/>
  <c r="A22" i="2"/>
  <c r="B21" i="2"/>
  <c r="A21" i="2"/>
  <c r="B20" i="2"/>
  <c r="A20" i="2"/>
  <c r="B19" i="2"/>
  <c r="A19" i="2"/>
  <c r="B18" i="2"/>
  <c r="A18" i="2"/>
  <c r="B17" i="2"/>
  <c r="A17" i="2"/>
  <c r="B16" i="2"/>
  <c r="A16" i="2"/>
  <c r="B15" i="2"/>
  <c r="A15" i="2"/>
  <c r="B14" i="2"/>
  <c r="A14" i="2"/>
  <c r="B13" i="2"/>
  <c r="A13" i="2"/>
  <c r="A6" i="2"/>
  <c r="A7" i="2"/>
  <c r="B8" i="2"/>
  <c r="A8" i="2"/>
  <c r="B9" i="2"/>
  <c r="A9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3" i="2"/>
  <c r="A3" i="2"/>
  <c r="K202" i="5" a="1"/>
  <c r="K202" i="5"/>
  <c r="L202" i="5"/>
  <c r="N202" i="5"/>
  <c r="O202" i="5"/>
  <c r="P202" i="5"/>
  <c r="K212" i="5" a="1"/>
  <c r="K212" i="5"/>
  <c r="L212" i="5"/>
  <c r="N212" i="5"/>
  <c r="O212" i="5"/>
  <c r="P212" i="5"/>
  <c r="K247" i="5" a="1"/>
  <c r="K247" i="5"/>
  <c r="L247" i="5"/>
  <c r="N247" i="5"/>
  <c r="O247" i="5"/>
  <c r="P247" i="5"/>
  <c r="K120" i="5" a="1"/>
  <c r="K120" i="5"/>
  <c r="L120" i="5"/>
  <c r="N120" i="5"/>
  <c r="O120" i="5"/>
  <c r="P120" i="5"/>
  <c r="K439" i="5" a="1"/>
  <c r="K439" i="5"/>
  <c r="L439" i="5"/>
  <c r="N439" i="5"/>
  <c r="O439" i="5"/>
  <c r="P439" i="5"/>
  <c r="K442" i="5" a="1"/>
  <c r="K442" i="5"/>
  <c r="L442" i="5"/>
  <c r="N442" i="5"/>
  <c r="O442" i="5"/>
  <c r="P442" i="5"/>
  <c r="K302" i="5" a="1"/>
  <c r="K302" i="5"/>
  <c r="L302" i="5"/>
  <c r="N302" i="5"/>
  <c r="O302" i="5"/>
  <c r="P302" i="5"/>
  <c r="K499" i="5" a="1"/>
  <c r="K499" i="5"/>
  <c r="L499" i="5"/>
  <c r="N499" i="5"/>
  <c r="O499" i="5"/>
  <c r="P499" i="5"/>
  <c r="K263" i="5" a="1"/>
  <c r="K263" i="5"/>
  <c r="L263" i="5"/>
  <c r="N263" i="5"/>
  <c r="O263" i="5"/>
  <c r="P263" i="5"/>
  <c r="K227" i="5" a="1"/>
  <c r="K227" i="5"/>
  <c r="L227" i="5"/>
  <c r="N227" i="5"/>
  <c r="O227" i="5"/>
  <c r="P227" i="5"/>
  <c r="K278" i="5" a="1"/>
  <c r="K278" i="5"/>
  <c r="L278" i="5"/>
  <c r="N278" i="5"/>
  <c r="O278" i="5"/>
  <c r="P278" i="5"/>
  <c r="K142" i="5" a="1"/>
  <c r="K142" i="5"/>
  <c r="L142" i="5"/>
  <c r="N142" i="5"/>
  <c r="O142" i="5"/>
  <c r="P142" i="5"/>
  <c r="K249" i="5" a="1"/>
  <c r="K249" i="5"/>
  <c r="L249" i="5"/>
  <c r="N249" i="5"/>
  <c r="O249" i="5"/>
  <c r="P249" i="5"/>
  <c r="K203" i="5" a="1"/>
  <c r="K203" i="5"/>
  <c r="L203" i="5"/>
  <c r="N203" i="5"/>
  <c r="O203" i="5"/>
  <c r="P203" i="5"/>
  <c r="K441" i="5" a="1"/>
  <c r="K441" i="5"/>
  <c r="L441" i="5"/>
  <c r="N441" i="5"/>
  <c r="O441" i="5"/>
  <c r="P441" i="5"/>
  <c r="K266" i="5" a="1"/>
  <c r="K266" i="5"/>
  <c r="L266" i="5"/>
  <c r="N266" i="5"/>
  <c r="O266" i="5"/>
  <c r="P266" i="5"/>
  <c r="K348" i="5" a="1"/>
  <c r="K348" i="5"/>
  <c r="L348" i="5"/>
  <c r="N348" i="5"/>
  <c r="O348" i="5"/>
  <c r="P348" i="5"/>
  <c r="K325" i="5" a="1"/>
  <c r="K325" i="5"/>
  <c r="L325" i="5"/>
  <c r="N325" i="5"/>
  <c r="O325" i="5"/>
  <c r="P325" i="5"/>
  <c r="K354" i="5" a="1"/>
  <c r="K354" i="5"/>
  <c r="L354" i="5"/>
  <c r="N354" i="5"/>
  <c r="O354" i="5"/>
  <c r="P354" i="5"/>
  <c r="K393" i="5" a="1"/>
  <c r="K393" i="5"/>
  <c r="L393" i="5"/>
  <c r="N393" i="5"/>
  <c r="O393" i="5"/>
  <c r="P393" i="5"/>
  <c r="K463" i="5" a="1"/>
  <c r="K463" i="5"/>
  <c r="L463" i="5"/>
  <c r="N463" i="5"/>
  <c r="O463" i="5"/>
  <c r="P463" i="5"/>
  <c r="K464" i="5" a="1"/>
  <c r="K464" i="5"/>
  <c r="L464" i="5"/>
  <c r="N464" i="5"/>
  <c r="O464" i="5"/>
  <c r="P464" i="5"/>
  <c r="K113" i="5" a="1"/>
  <c r="K113" i="5"/>
  <c r="L113" i="5"/>
  <c r="N113" i="5"/>
  <c r="O113" i="5"/>
  <c r="P113" i="5"/>
  <c r="K479" i="5" a="1"/>
  <c r="K479" i="5"/>
  <c r="L479" i="5"/>
  <c r="N479" i="5"/>
  <c r="O479" i="5"/>
  <c r="P479" i="5"/>
  <c r="K346" i="5" a="1"/>
  <c r="K346" i="5"/>
  <c r="L346" i="5"/>
  <c r="N346" i="5"/>
  <c r="O346" i="5"/>
  <c r="P346" i="5"/>
  <c r="K359" i="5" a="1"/>
  <c r="K359" i="5"/>
  <c r="L359" i="5"/>
  <c r="N359" i="5"/>
  <c r="O359" i="5"/>
  <c r="P359" i="5"/>
  <c r="K109" i="5" a="1"/>
  <c r="K109" i="5"/>
  <c r="L109" i="5"/>
  <c r="N109" i="5"/>
  <c r="O109" i="5"/>
  <c r="P109" i="5"/>
  <c r="K314" i="5" a="1"/>
  <c r="K314" i="5"/>
  <c r="L314" i="5"/>
  <c r="N314" i="5"/>
  <c r="O314" i="5"/>
  <c r="P314" i="5"/>
  <c r="K399" i="5" a="1"/>
  <c r="K399" i="5"/>
  <c r="L399" i="5"/>
  <c r="N399" i="5"/>
  <c r="O399" i="5"/>
  <c r="P399" i="5"/>
  <c r="K408" i="5" a="1"/>
  <c r="K408" i="5"/>
  <c r="L408" i="5"/>
  <c r="N408" i="5"/>
  <c r="O408" i="5"/>
  <c r="P408" i="5"/>
  <c r="K452" i="5" a="1"/>
  <c r="K452" i="5"/>
  <c r="L452" i="5"/>
  <c r="N452" i="5"/>
  <c r="O452" i="5"/>
  <c r="P452" i="5"/>
  <c r="K192" i="5" a="1"/>
  <c r="K192" i="5"/>
  <c r="L192" i="5"/>
  <c r="N192" i="5"/>
  <c r="O192" i="5"/>
  <c r="P192" i="5"/>
  <c r="K240" i="5" a="1"/>
  <c r="K240" i="5"/>
  <c r="L240" i="5"/>
  <c r="N240" i="5"/>
  <c r="O240" i="5"/>
  <c r="P240" i="5"/>
  <c r="K424" i="5" a="1"/>
  <c r="K424" i="5"/>
  <c r="L424" i="5"/>
  <c r="N424" i="5"/>
  <c r="O424" i="5"/>
  <c r="P424" i="5"/>
  <c r="K209" i="5" a="1"/>
  <c r="K209" i="5"/>
  <c r="L209" i="5"/>
  <c r="N209" i="5"/>
  <c r="O209" i="5"/>
  <c r="P209" i="5"/>
  <c r="K250" i="5" a="1"/>
  <c r="K250" i="5"/>
  <c r="L250" i="5"/>
  <c r="N250" i="5"/>
  <c r="O250" i="5"/>
  <c r="P250" i="5"/>
  <c r="K191" i="5" a="1"/>
  <c r="K191" i="5"/>
  <c r="L191" i="5"/>
  <c r="N191" i="5"/>
  <c r="O191" i="5"/>
  <c r="P191" i="5"/>
  <c r="K467" i="5" a="1"/>
  <c r="K467" i="5"/>
  <c r="L467" i="5"/>
  <c r="N467" i="5"/>
  <c r="O467" i="5"/>
  <c r="P467" i="5"/>
  <c r="K460" i="5" a="1"/>
  <c r="K460" i="5"/>
  <c r="L460" i="5"/>
  <c r="N460" i="5"/>
  <c r="O460" i="5"/>
  <c r="P460" i="5"/>
  <c r="K405" i="5" a="1"/>
  <c r="K405" i="5"/>
  <c r="L405" i="5"/>
  <c r="N405" i="5"/>
  <c r="O405" i="5"/>
  <c r="P405" i="5"/>
  <c r="K407" i="5" a="1"/>
  <c r="K407" i="5"/>
  <c r="L407" i="5"/>
  <c r="N407" i="5"/>
  <c r="O407" i="5"/>
  <c r="P407" i="5"/>
  <c r="K387" i="5" a="1"/>
  <c r="K387" i="5"/>
  <c r="L387" i="5"/>
  <c r="N387" i="5"/>
  <c r="O387" i="5"/>
  <c r="P387" i="5"/>
  <c r="K180" i="5" a="1"/>
  <c r="K180" i="5"/>
  <c r="L180" i="5"/>
  <c r="N180" i="5"/>
  <c r="O180" i="5"/>
  <c r="P180" i="5"/>
  <c r="K406" i="5" a="1"/>
  <c r="K406" i="5"/>
  <c r="L406" i="5"/>
  <c r="N406" i="5"/>
  <c r="O406" i="5"/>
  <c r="P406" i="5"/>
  <c r="K208" i="5" a="1"/>
  <c r="K208" i="5"/>
  <c r="L208" i="5"/>
  <c r="N208" i="5"/>
  <c r="O208" i="5"/>
  <c r="P208" i="5"/>
  <c r="K132" i="5" a="1"/>
  <c r="K132" i="5"/>
  <c r="L132" i="5"/>
  <c r="N132" i="5"/>
  <c r="O132" i="5"/>
  <c r="P132" i="5"/>
  <c r="K304" i="5" a="1"/>
  <c r="K304" i="5"/>
  <c r="L304" i="5"/>
  <c r="N304" i="5"/>
  <c r="O304" i="5"/>
  <c r="P304" i="5"/>
  <c r="K232" i="5" a="1"/>
  <c r="K232" i="5"/>
  <c r="L232" i="5"/>
  <c r="N232" i="5"/>
  <c r="O232" i="5"/>
  <c r="P232" i="5"/>
  <c r="K281" i="5" a="1"/>
  <c r="K281" i="5"/>
  <c r="L281" i="5"/>
  <c r="N281" i="5"/>
  <c r="O281" i="5"/>
  <c r="P281" i="5"/>
  <c r="K238" i="5" a="1"/>
  <c r="K238" i="5"/>
  <c r="L238" i="5"/>
  <c r="N238" i="5"/>
  <c r="O238" i="5"/>
  <c r="P238" i="5"/>
  <c r="K386" i="5" a="1"/>
  <c r="K386" i="5"/>
  <c r="L386" i="5"/>
  <c r="N386" i="5"/>
  <c r="O386" i="5"/>
  <c r="P386" i="5"/>
  <c r="K216" i="5" a="1"/>
  <c r="K216" i="5"/>
  <c r="L216" i="5"/>
  <c r="N216" i="5"/>
  <c r="O216" i="5"/>
  <c r="P216" i="5"/>
  <c r="K483" i="5" a="1"/>
  <c r="K483" i="5"/>
  <c r="L483" i="5"/>
  <c r="N483" i="5"/>
  <c r="O483" i="5"/>
  <c r="P483" i="5"/>
  <c r="K468" i="5" a="1"/>
  <c r="K468" i="5"/>
  <c r="L468" i="5"/>
  <c r="N468" i="5"/>
  <c r="O468" i="5"/>
  <c r="P468" i="5"/>
  <c r="K426" i="5" a="1"/>
  <c r="K426" i="5"/>
  <c r="L426" i="5"/>
  <c r="N426" i="5"/>
  <c r="O426" i="5"/>
  <c r="P426" i="5"/>
  <c r="K370" i="5" a="1"/>
  <c r="K370" i="5"/>
  <c r="L370" i="5"/>
  <c r="N370" i="5"/>
  <c r="O370" i="5"/>
  <c r="P370" i="5"/>
  <c r="K337" i="5" a="1"/>
  <c r="K337" i="5"/>
  <c r="L337" i="5"/>
  <c r="N337" i="5"/>
  <c r="O337" i="5"/>
  <c r="P337" i="5"/>
  <c r="K153" i="5" a="1"/>
  <c r="K153" i="5"/>
  <c r="L153" i="5"/>
  <c r="N153" i="5"/>
  <c r="O153" i="5"/>
  <c r="P153" i="5"/>
  <c r="K470" i="5" a="1"/>
  <c r="K470" i="5"/>
  <c r="L470" i="5"/>
  <c r="N470" i="5"/>
  <c r="O470" i="5"/>
  <c r="P470" i="5"/>
  <c r="K305" i="5" a="1"/>
  <c r="K305" i="5"/>
  <c r="L305" i="5"/>
  <c r="N305" i="5"/>
  <c r="O305" i="5"/>
  <c r="P305" i="5"/>
  <c r="K276" i="5" a="1"/>
  <c r="K276" i="5"/>
  <c r="L276" i="5"/>
  <c r="N276" i="5"/>
  <c r="O276" i="5"/>
  <c r="P276" i="5"/>
  <c r="K481" i="5" a="1"/>
  <c r="K481" i="5"/>
  <c r="L481" i="5"/>
  <c r="N481" i="5"/>
  <c r="O481" i="5"/>
  <c r="P481" i="5"/>
  <c r="K245" i="5" a="1"/>
  <c r="K245" i="5"/>
  <c r="L245" i="5"/>
  <c r="N245" i="5"/>
  <c r="O245" i="5"/>
  <c r="P245" i="5"/>
  <c r="K497" i="5" a="1"/>
  <c r="K497" i="5"/>
  <c r="L497" i="5"/>
  <c r="N497" i="5"/>
  <c r="O497" i="5"/>
  <c r="P497" i="5"/>
  <c r="K219" i="5" a="1"/>
  <c r="K219" i="5"/>
  <c r="L219" i="5"/>
  <c r="N219" i="5"/>
  <c r="O219" i="5"/>
  <c r="P219" i="5"/>
  <c r="K190" i="5" a="1"/>
  <c r="K190" i="5"/>
  <c r="L190" i="5"/>
  <c r="N190" i="5"/>
  <c r="O190" i="5"/>
  <c r="P190" i="5"/>
  <c r="K204" i="5" a="1"/>
  <c r="K204" i="5"/>
  <c r="L204" i="5"/>
  <c r="N204" i="5"/>
  <c r="O204" i="5"/>
  <c r="P204" i="5"/>
  <c r="K402" i="5" a="1"/>
  <c r="K402" i="5"/>
  <c r="L402" i="5"/>
  <c r="N402" i="5"/>
  <c r="O402" i="5"/>
  <c r="P402" i="5"/>
  <c r="K418" i="5" a="1"/>
  <c r="K418" i="5"/>
  <c r="L418" i="5"/>
  <c r="N418" i="5"/>
  <c r="O418" i="5"/>
  <c r="P418" i="5"/>
  <c r="K482" i="5" a="1"/>
  <c r="K482" i="5"/>
  <c r="L482" i="5"/>
  <c r="N482" i="5"/>
  <c r="O482" i="5"/>
  <c r="P482" i="5"/>
  <c r="K485" i="5" a="1"/>
  <c r="K485" i="5"/>
  <c r="L485" i="5"/>
  <c r="N485" i="5"/>
  <c r="O485" i="5"/>
  <c r="P485" i="5"/>
  <c r="K108" i="5" a="1"/>
  <c r="K108" i="5"/>
  <c r="L108" i="5"/>
  <c r="N108" i="5"/>
  <c r="O108" i="5"/>
  <c r="P108" i="5"/>
  <c r="K145" i="5" a="1"/>
  <c r="K145" i="5"/>
  <c r="L145" i="5"/>
  <c r="N145" i="5"/>
  <c r="O145" i="5"/>
  <c r="P145" i="5"/>
  <c r="K111" i="5" a="1"/>
  <c r="K111" i="5"/>
  <c r="L111" i="5"/>
  <c r="N111" i="5"/>
  <c r="O111" i="5"/>
  <c r="P111" i="5"/>
  <c r="K107" i="5" a="1"/>
  <c r="K107" i="5"/>
  <c r="L107" i="5"/>
  <c r="N107" i="5"/>
  <c r="O107" i="5"/>
  <c r="P107" i="5"/>
  <c r="K298" i="5" a="1"/>
  <c r="K298" i="5"/>
  <c r="L298" i="5"/>
  <c r="N298" i="5"/>
  <c r="O298" i="5"/>
  <c r="P298" i="5"/>
  <c r="K198" i="5" a="1"/>
  <c r="K198" i="5"/>
  <c r="L198" i="5"/>
  <c r="N198" i="5"/>
  <c r="O198" i="5"/>
  <c r="P198" i="5"/>
  <c r="K275" i="5" a="1"/>
  <c r="K275" i="5"/>
  <c r="L275" i="5"/>
  <c r="N275" i="5"/>
  <c r="O275" i="5"/>
  <c r="P275" i="5"/>
  <c r="K229" i="5" a="1"/>
  <c r="K229" i="5"/>
  <c r="L229" i="5"/>
  <c r="N229" i="5"/>
  <c r="O229" i="5"/>
  <c r="P229" i="5"/>
  <c r="K234" i="5" a="1"/>
  <c r="K234" i="5"/>
  <c r="L234" i="5"/>
  <c r="N234" i="5"/>
  <c r="O234" i="5"/>
  <c r="P234" i="5"/>
  <c r="K231" i="5" a="1"/>
  <c r="K231" i="5"/>
  <c r="L231" i="5"/>
  <c r="N231" i="5"/>
  <c r="O231" i="5"/>
  <c r="P231" i="5"/>
  <c r="K146" i="5" a="1"/>
  <c r="K146" i="5"/>
  <c r="L146" i="5"/>
  <c r="N146" i="5"/>
  <c r="O146" i="5"/>
  <c r="P146" i="5"/>
  <c r="K165" i="5" a="1"/>
  <c r="K165" i="5"/>
  <c r="L165" i="5"/>
  <c r="N165" i="5"/>
  <c r="O165" i="5"/>
  <c r="P165" i="5"/>
  <c r="K220" i="5" a="1"/>
  <c r="K220" i="5"/>
  <c r="L220" i="5"/>
  <c r="N220" i="5"/>
  <c r="O220" i="5"/>
  <c r="P220" i="5"/>
  <c r="K392" i="5" a="1"/>
  <c r="K392" i="5"/>
  <c r="L392" i="5"/>
  <c r="N392" i="5"/>
  <c r="O392" i="5"/>
  <c r="P392" i="5"/>
  <c r="K211" i="5" a="1"/>
  <c r="K211" i="5"/>
  <c r="L211" i="5"/>
  <c r="N211" i="5"/>
  <c r="O211" i="5"/>
  <c r="P211" i="5"/>
  <c r="K122" i="5" a="1"/>
  <c r="K122" i="5"/>
  <c r="L122" i="5"/>
  <c r="N122" i="5"/>
  <c r="O122" i="5"/>
  <c r="P122" i="5"/>
  <c r="K205" i="5" a="1"/>
  <c r="K205" i="5"/>
  <c r="L205" i="5"/>
  <c r="N205" i="5"/>
  <c r="O205" i="5"/>
  <c r="P205" i="5"/>
  <c r="K140" i="5" a="1"/>
  <c r="K140" i="5"/>
  <c r="L140" i="5"/>
  <c r="N140" i="5"/>
  <c r="O140" i="5"/>
  <c r="P140" i="5"/>
  <c r="K384" i="5" a="1"/>
  <c r="K384" i="5"/>
  <c r="L384" i="5"/>
  <c r="N384" i="5"/>
  <c r="O384" i="5"/>
  <c r="P384" i="5"/>
  <c r="K272" i="5" a="1"/>
  <c r="K272" i="5"/>
  <c r="L272" i="5"/>
  <c r="N272" i="5"/>
  <c r="O272" i="5"/>
  <c r="P272" i="5"/>
  <c r="K106" i="5" a="1"/>
  <c r="K106" i="5"/>
  <c r="L106" i="5"/>
  <c r="N106" i="5"/>
  <c r="O106" i="5"/>
  <c r="P106" i="5"/>
  <c r="K341" i="5" a="1"/>
  <c r="K341" i="5"/>
  <c r="L341" i="5"/>
  <c r="N341" i="5"/>
  <c r="O341" i="5"/>
  <c r="P341" i="5"/>
  <c r="K134" i="5" a="1"/>
  <c r="K134" i="5"/>
  <c r="L134" i="5"/>
  <c r="N134" i="5"/>
  <c r="O134" i="5"/>
  <c r="P134" i="5"/>
  <c r="K294" i="5" a="1"/>
  <c r="K294" i="5"/>
  <c r="L294" i="5"/>
  <c r="N294" i="5"/>
  <c r="O294" i="5"/>
  <c r="P294" i="5"/>
  <c r="K343" i="5" a="1"/>
  <c r="K343" i="5"/>
  <c r="L343" i="5"/>
  <c r="N343" i="5"/>
  <c r="O343" i="5"/>
  <c r="P343" i="5"/>
  <c r="K286" i="5" a="1"/>
  <c r="K286" i="5"/>
  <c r="L286" i="5"/>
  <c r="N286" i="5"/>
  <c r="O286" i="5"/>
  <c r="P286" i="5"/>
  <c r="K199" i="5" a="1"/>
  <c r="K199" i="5"/>
  <c r="L199" i="5"/>
  <c r="N199" i="5"/>
  <c r="O199" i="5"/>
  <c r="P199" i="5"/>
  <c r="K236" i="5" a="1"/>
  <c r="K236" i="5"/>
  <c r="L236" i="5"/>
  <c r="N236" i="5"/>
  <c r="O236" i="5"/>
  <c r="P236" i="5"/>
  <c r="K242" i="5" a="1"/>
  <c r="K242" i="5"/>
  <c r="L242" i="5"/>
  <c r="N242" i="5"/>
  <c r="O242" i="5"/>
  <c r="P242" i="5"/>
  <c r="K254" i="5" a="1"/>
  <c r="K254" i="5"/>
  <c r="L254" i="5"/>
  <c r="N254" i="5"/>
  <c r="O254" i="5"/>
  <c r="P254" i="5"/>
  <c r="K293" i="5" a="1"/>
  <c r="K293" i="5"/>
  <c r="L293" i="5"/>
  <c r="N293" i="5"/>
  <c r="O293" i="5"/>
  <c r="P293" i="5"/>
  <c r="K329" i="5" a="1"/>
  <c r="K329" i="5"/>
  <c r="L329" i="5"/>
  <c r="N329" i="5"/>
  <c r="O329" i="5"/>
  <c r="P329" i="5"/>
  <c r="K427" i="5" a="1"/>
  <c r="K427" i="5"/>
  <c r="L427" i="5"/>
  <c r="N427" i="5"/>
  <c r="O427" i="5"/>
  <c r="P427" i="5"/>
  <c r="K336" i="5" a="1"/>
  <c r="K336" i="5"/>
  <c r="L336" i="5"/>
  <c r="N336" i="5"/>
  <c r="O336" i="5"/>
  <c r="P336" i="5"/>
  <c r="K233" i="5" a="1"/>
  <c r="K233" i="5"/>
  <c r="L233" i="5"/>
  <c r="N233" i="5"/>
  <c r="O233" i="5"/>
  <c r="P233" i="5"/>
  <c r="K351" i="5" a="1"/>
  <c r="K351" i="5"/>
  <c r="L351" i="5"/>
  <c r="N351" i="5"/>
  <c r="O351" i="5"/>
  <c r="P351" i="5"/>
  <c r="K282" i="5" a="1"/>
  <c r="K282" i="5"/>
  <c r="L282" i="5"/>
  <c r="N282" i="5"/>
  <c r="O282" i="5"/>
  <c r="P282" i="5"/>
  <c r="K295" i="5" a="1"/>
  <c r="K295" i="5"/>
  <c r="L295" i="5"/>
  <c r="N295" i="5"/>
  <c r="O295" i="5"/>
  <c r="P295" i="5"/>
  <c r="K121" i="5" a="1"/>
  <c r="K121" i="5"/>
  <c r="L121" i="5"/>
  <c r="N121" i="5"/>
  <c r="O121" i="5"/>
  <c r="P121" i="5"/>
  <c r="K213" i="5" a="1"/>
  <c r="K213" i="5"/>
  <c r="L213" i="5"/>
  <c r="N213" i="5"/>
  <c r="O213" i="5"/>
  <c r="P213" i="5"/>
  <c r="K119" i="5" a="1"/>
  <c r="K119" i="5"/>
  <c r="L119" i="5"/>
  <c r="N119" i="5"/>
  <c r="O119" i="5"/>
  <c r="P119" i="5"/>
  <c r="K365" i="5" a="1"/>
  <c r="K365" i="5"/>
  <c r="L365" i="5"/>
  <c r="N365" i="5"/>
  <c r="O365" i="5"/>
  <c r="P365" i="5"/>
  <c r="K326" i="5" a="1"/>
  <c r="K326" i="5"/>
  <c r="L326" i="5"/>
  <c r="N326" i="5"/>
  <c r="O326" i="5"/>
  <c r="P326" i="5"/>
  <c r="K450" i="5" a="1"/>
  <c r="K450" i="5"/>
  <c r="L450" i="5"/>
  <c r="N450" i="5"/>
  <c r="O450" i="5"/>
  <c r="P450" i="5"/>
  <c r="K457" i="5" a="1"/>
  <c r="K457" i="5"/>
  <c r="L457" i="5"/>
  <c r="N457" i="5"/>
  <c r="O457" i="5"/>
  <c r="P457" i="5"/>
  <c r="K335" i="5" a="1"/>
  <c r="K335" i="5"/>
  <c r="L335" i="5"/>
  <c r="N335" i="5"/>
  <c r="O335" i="5"/>
  <c r="P335" i="5"/>
  <c r="K453" i="5" a="1"/>
  <c r="K453" i="5"/>
  <c r="L453" i="5"/>
  <c r="N453" i="5"/>
  <c r="O453" i="5"/>
  <c r="P453" i="5"/>
  <c r="K226" i="5" a="1"/>
  <c r="K226" i="5"/>
  <c r="L226" i="5"/>
  <c r="N226" i="5"/>
  <c r="O226" i="5"/>
  <c r="P226" i="5"/>
  <c r="K214" i="5" a="1"/>
  <c r="K214" i="5"/>
  <c r="L214" i="5"/>
  <c r="N214" i="5"/>
  <c r="O214" i="5"/>
  <c r="P214" i="5"/>
  <c r="K137" i="5" a="1"/>
  <c r="K137" i="5"/>
  <c r="L137" i="5"/>
  <c r="N137" i="5"/>
  <c r="O137" i="5"/>
  <c r="P137" i="5"/>
  <c r="K176" i="5" a="1"/>
  <c r="K176" i="5"/>
  <c r="L176" i="5"/>
  <c r="N176" i="5"/>
  <c r="O176" i="5"/>
  <c r="P176" i="5"/>
  <c r="K433" i="5" a="1"/>
  <c r="K433" i="5"/>
  <c r="L433" i="5"/>
  <c r="N433" i="5"/>
  <c r="O433" i="5"/>
  <c r="P433" i="5"/>
  <c r="K102" i="5" a="1"/>
  <c r="K102" i="5"/>
  <c r="L102" i="5"/>
  <c r="N102" i="5"/>
  <c r="O102" i="5"/>
  <c r="P102" i="5"/>
  <c r="K197" i="5" a="1"/>
  <c r="K197" i="5"/>
  <c r="L197" i="5"/>
  <c r="N197" i="5"/>
  <c r="O197" i="5"/>
  <c r="P197" i="5"/>
  <c r="K127" i="5" a="1"/>
  <c r="K127" i="5"/>
  <c r="L127" i="5"/>
  <c r="N127" i="5"/>
  <c r="O127" i="5"/>
  <c r="P127" i="5"/>
  <c r="K241" i="5" a="1"/>
  <c r="K241" i="5"/>
  <c r="L241" i="5"/>
  <c r="N241" i="5"/>
  <c r="O241" i="5"/>
  <c r="P241" i="5"/>
  <c r="K496" i="5" a="1"/>
  <c r="K496" i="5"/>
  <c r="L496" i="5"/>
  <c r="N496" i="5"/>
  <c r="O496" i="5"/>
  <c r="P496" i="5"/>
  <c r="K454" i="5" a="1"/>
  <c r="K454" i="5"/>
  <c r="L454" i="5"/>
  <c r="N454" i="5"/>
  <c r="O454" i="5"/>
  <c r="P454" i="5"/>
  <c r="K401" i="5" a="1"/>
  <c r="K401" i="5"/>
  <c r="L401" i="5"/>
  <c r="N401" i="5"/>
  <c r="O401" i="5"/>
  <c r="P401" i="5"/>
  <c r="K455" i="5" a="1"/>
  <c r="K455" i="5"/>
  <c r="L455" i="5"/>
  <c r="N455" i="5"/>
  <c r="O455" i="5"/>
  <c r="P455" i="5"/>
  <c r="K374" i="5" a="1"/>
  <c r="K374" i="5"/>
  <c r="L374" i="5"/>
  <c r="N374" i="5"/>
  <c r="O374" i="5"/>
  <c r="P374" i="5"/>
  <c r="K438" i="5" a="1"/>
  <c r="K438" i="5"/>
  <c r="L438" i="5"/>
  <c r="N438" i="5"/>
  <c r="O438" i="5"/>
  <c r="P438" i="5"/>
  <c r="K126" i="5" a="1"/>
  <c r="K126" i="5"/>
  <c r="L126" i="5"/>
  <c r="N126" i="5"/>
  <c r="O126" i="5"/>
  <c r="P126" i="5"/>
  <c r="K269" i="5" a="1"/>
  <c r="K269" i="5"/>
  <c r="L269" i="5"/>
  <c r="N269" i="5"/>
  <c r="O269" i="5"/>
  <c r="P269" i="5"/>
  <c r="K280" i="5" a="1"/>
  <c r="K280" i="5"/>
  <c r="L280" i="5"/>
  <c r="N280" i="5"/>
  <c r="O280" i="5"/>
  <c r="P280" i="5"/>
  <c r="K376" i="5" a="1"/>
  <c r="K376" i="5"/>
  <c r="L376" i="5"/>
  <c r="N376" i="5"/>
  <c r="O376" i="5"/>
  <c r="P376" i="5"/>
  <c r="K352" i="5" a="1"/>
  <c r="K352" i="5"/>
  <c r="L352" i="5"/>
  <c r="N352" i="5"/>
  <c r="O352" i="5"/>
  <c r="P352" i="5"/>
  <c r="K425" i="5" a="1"/>
  <c r="K425" i="5"/>
  <c r="L425" i="5"/>
  <c r="N425" i="5"/>
  <c r="O425" i="5"/>
  <c r="P425" i="5"/>
  <c r="K469" i="5" a="1"/>
  <c r="K469" i="5"/>
  <c r="L469" i="5"/>
  <c r="N469" i="5"/>
  <c r="O469" i="5"/>
  <c r="P469" i="5"/>
  <c r="K492" i="5" a="1"/>
  <c r="K492" i="5"/>
  <c r="L492" i="5"/>
  <c r="N492" i="5"/>
  <c r="O492" i="5"/>
  <c r="P492" i="5"/>
  <c r="K277" i="5" a="1"/>
  <c r="K277" i="5"/>
  <c r="L277" i="5"/>
  <c r="N277" i="5"/>
  <c r="O277" i="5"/>
  <c r="P277" i="5"/>
  <c r="K327" i="5" a="1"/>
  <c r="K327" i="5"/>
  <c r="L327" i="5"/>
  <c r="N327" i="5"/>
  <c r="O327" i="5"/>
  <c r="P327" i="5"/>
  <c r="K306" i="5" a="1"/>
  <c r="K306" i="5"/>
  <c r="L306" i="5"/>
  <c r="N306" i="5"/>
  <c r="O306" i="5"/>
  <c r="P306" i="5"/>
  <c r="K296" i="5" a="1"/>
  <c r="K296" i="5"/>
  <c r="L296" i="5"/>
  <c r="N296" i="5"/>
  <c r="O296" i="5"/>
  <c r="P296" i="5"/>
  <c r="K117" i="5" a="1"/>
  <c r="K117" i="5"/>
  <c r="L117" i="5"/>
  <c r="N117" i="5"/>
  <c r="O117" i="5"/>
  <c r="P117" i="5"/>
  <c r="K174" i="5" a="1"/>
  <c r="K174" i="5"/>
  <c r="L174" i="5"/>
  <c r="N174" i="5"/>
  <c r="O174" i="5"/>
  <c r="P174" i="5"/>
  <c r="K447" i="5" a="1"/>
  <c r="K447" i="5"/>
  <c r="L447" i="5"/>
  <c r="N447" i="5"/>
  <c r="O447" i="5"/>
  <c r="P447" i="5"/>
  <c r="K316" i="5" a="1"/>
  <c r="K316" i="5"/>
  <c r="L316" i="5"/>
  <c r="N316" i="5"/>
  <c r="O316" i="5"/>
  <c r="P316" i="5"/>
  <c r="K297" i="5" a="1"/>
  <c r="K297" i="5"/>
  <c r="L297" i="5"/>
  <c r="N297" i="5"/>
  <c r="O297" i="5"/>
  <c r="P297" i="5"/>
  <c r="K388" i="5" a="1"/>
  <c r="K388" i="5"/>
  <c r="L388" i="5"/>
  <c r="N388" i="5"/>
  <c r="O388" i="5"/>
  <c r="P388" i="5"/>
  <c r="K390" i="5" a="1"/>
  <c r="K390" i="5"/>
  <c r="L390" i="5"/>
  <c r="N390" i="5"/>
  <c r="O390" i="5"/>
  <c r="P390" i="5"/>
  <c r="K443" i="5" a="1"/>
  <c r="K443" i="5"/>
  <c r="L443" i="5"/>
  <c r="N443" i="5"/>
  <c r="O443" i="5"/>
  <c r="P443" i="5"/>
  <c r="K498" i="5" a="1"/>
  <c r="K498" i="5"/>
  <c r="L498" i="5"/>
  <c r="N498" i="5"/>
  <c r="O498" i="5"/>
  <c r="P498" i="5"/>
  <c r="K118" i="5" a="1"/>
  <c r="K118" i="5"/>
  <c r="L118" i="5"/>
  <c r="N118" i="5"/>
  <c r="O118" i="5"/>
  <c r="P118" i="5"/>
  <c r="K287" i="5" a="1"/>
  <c r="K287" i="5"/>
  <c r="L287" i="5"/>
  <c r="N287" i="5"/>
  <c r="O287" i="5"/>
  <c r="P287" i="5"/>
  <c r="K391" i="5" a="1"/>
  <c r="K391" i="5"/>
  <c r="L391" i="5"/>
  <c r="N391" i="5"/>
  <c r="O391" i="5"/>
  <c r="P391" i="5"/>
  <c r="K299" i="5" a="1"/>
  <c r="K299" i="5"/>
  <c r="L299" i="5"/>
  <c r="N299" i="5"/>
  <c r="O299" i="5"/>
  <c r="P299" i="5"/>
  <c r="K368" i="5" a="1"/>
  <c r="K368" i="5"/>
  <c r="L368" i="5"/>
  <c r="N368" i="5"/>
  <c r="O368" i="5"/>
  <c r="P368" i="5"/>
  <c r="K403" i="5" a="1"/>
  <c r="K403" i="5"/>
  <c r="L403" i="5"/>
  <c r="N403" i="5"/>
  <c r="O403" i="5"/>
  <c r="P403" i="5"/>
  <c r="K419" i="5" a="1"/>
  <c r="K419" i="5"/>
  <c r="L419" i="5"/>
  <c r="N419" i="5"/>
  <c r="O419" i="5"/>
  <c r="P419" i="5"/>
  <c r="K147" i="5" a="1"/>
  <c r="K147" i="5"/>
  <c r="L147" i="5"/>
  <c r="N147" i="5"/>
  <c r="O147" i="5"/>
  <c r="P147" i="5"/>
  <c r="K432" i="5" a="1"/>
  <c r="K432" i="5"/>
  <c r="L432" i="5"/>
  <c r="N432" i="5"/>
  <c r="O432" i="5"/>
  <c r="P432" i="5"/>
  <c r="K274" i="5" a="1"/>
  <c r="K274" i="5"/>
  <c r="L274" i="5"/>
  <c r="N274" i="5"/>
  <c r="O274" i="5"/>
  <c r="P274" i="5"/>
  <c r="K284" i="5" a="1"/>
  <c r="K284" i="5"/>
  <c r="L284" i="5"/>
  <c r="N284" i="5"/>
  <c r="O284" i="5"/>
  <c r="P284" i="5"/>
  <c r="K495" i="5" a="1"/>
  <c r="K495" i="5"/>
  <c r="L495" i="5"/>
  <c r="N495" i="5"/>
  <c r="O495" i="5"/>
  <c r="P495" i="5"/>
  <c r="K168" i="5" a="1"/>
  <c r="K168" i="5"/>
  <c r="L168" i="5"/>
  <c r="N168" i="5"/>
  <c r="O168" i="5"/>
  <c r="P168" i="5"/>
  <c r="K480" i="5" a="1"/>
  <c r="K480" i="5"/>
  <c r="L480" i="5"/>
  <c r="N480" i="5"/>
  <c r="O480" i="5"/>
  <c r="P480" i="5"/>
  <c r="K177" i="5" a="1"/>
  <c r="K177" i="5"/>
  <c r="L177" i="5"/>
  <c r="N177" i="5"/>
  <c r="O177" i="5"/>
  <c r="P177" i="5"/>
  <c r="K465" i="5" a="1"/>
  <c r="K465" i="5"/>
  <c r="L465" i="5"/>
  <c r="N465" i="5"/>
  <c r="O465" i="5"/>
  <c r="P465" i="5"/>
  <c r="K152" i="5" a="1"/>
  <c r="K152" i="5"/>
  <c r="L152" i="5"/>
  <c r="N152" i="5"/>
  <c r="O152" i="5"/>
  <c r="P152" i="5"/>
  <c r="K301" i="5" a="1"/>
  <c r="K301" i="5"/>
  <c r="L301" i="5"/>
  <c r="N301" i="5"/>
  <c r="O301" i="5"/>
  <c r="P301" i="5"/>
  <c r="K255" i="5" a="1"/>
  <c r="K255" i="5"/>
  <c r="L255" i="5"/>
  <c r="N255" i="5"/>
  <c r="O255" i="5"/>
  <c r="P255" i="5"/>
  <c r="K328" i="5" a="1"/>
  <c r="K328" i="5"/>
  <c r="L328" i="5"/>
  <c r="N328" i="5"/>
  <c r="O328" i="5"/>
  <c r="P328" i="5"/>
  <c r="K357" i="5" a="1"/>
  <c r="K357" i="5"/>
  <c r="L357" i="5"/>
  <c r="N357" i="5"/>
  <c r="O357" i="5"/>
  <c r="P357" i="5"/>
  <c r="K420" i="5" a="1"/>
  <c r="K420" i="5"/>
  <c r="L420" i="5"/>
  <c r="N420" i="5"/>
  <c r="O420" i="5"/>
  <c r="P420" i="5"/>
  <c r="K422" i="5" a="1"/>
  <c r="K422" i="5"/>
  <c r="L422" i="5"/>
  <c r="N422" i="5"/>
  <c r="O422" i="5"/>
  <c r="P422" i="5"/>
  <c r="K491" i="5" a="1"/>
  <c r="K491" i="5"/>
  <c r="L491" i="5"/>
  <c r="N491" i="5"/>
  <c r="O491" i="5"/>
  <c r="P491" i="5"/>
  <c r="K435" i="5" a="1"/>
  <c r="K435" i="5"/>
  <c r="L435" i="5"/>
  <c r="N435" i="5"/>
  <c r="O435" i="5"/>
  <c r="P435" i="5"/>
  <c r="K446" i="5" a="1"/>
  <c r="K446" i="5"/>
  <c r="L446" i="5"/>
  <c r="N446" i="5"/>
  <c r="O446" i="5"/>
  <c r="P446" i="5"/>
  <c r="K243" i="5" a="1"/>
  <c r="K243" i="5"/>
  <c r="L243" i="5"/>
  <c r="N243" i="5"/>
  <c r="O243" i="5"/>
  <c r="P243" i="5"/>
  <c r="K268" i="5" a="1"/>
  <c r="K268" i="5"/>
  <c r="L268" i="5"/>
  <c r="N268" i="5"/>
  <c r="O268" i="5"/>
  <c r="P268" i="5"/>
  <c r="K116" i="5" a="1"/>
  <c r="K116" i="5"/>
  <c r="L116" i="5"/>
  <c r="N116" i="5"/>
  <c r="O116" i="5"/>
  <c r="P116" i="5"/>
  <c r="K252" i="5" a="1"/>
  <c r="K252" i="5"/>
  <c r="L252" i="5"/>
  <c r="N252" i="5"/>
  <c r="O252" i="5"/>
  <c r="P252" i="5"/>
  <c r="K114" i="5" a="1"/>
  <c r="K114" i="5"/>
  <c r="L114" i="5"/>
  <c r="N114" i="5"/>
  <c r="O114" i="5"/>
  <c r="P114" i="5"/>
  <c r="K313" i="5" a="1"/>
  <c r="K313" i="5"/>
  <c r="L313" i="5"/>
  <c r="N313" i="5"/>
  <c r="O313" i="5"/>
  <c r="P313" i="5"/>
  <c r="K330" i="5" a="1"/>
  <c r="K330" i="5"/>
  <c r="L330" i="5"/>
  <c r="N330" i="5"/>
  <c r="O330" i="5"/>
  <c r="P330" i="5"/>
  <c r="K259" i="5" a="1"/>
  <c r="K259" i="5"/>
  <c r="L259" i="5"/>
  <c r="N259" i="5"/>
  <c r="O259" i="5"/>
  <c r="P259" i="5"/>
  <c r="K431" i="5" a="1"/>
  <c r="K431" i="5"/>
  <c r="L431" i="5"/>
  <c r="N431" i="5"/>
  <c r="O431" i="5"/>
  <c r="P431" i="5"/>
  <c r="K436" i="5" a="1"/>
  <c r="K436" i="5"/>
  <c r="L436" i="5"/>
  <c r="N436" i="5"/>
  <c r="O436" i="5"/>
  <c r="P436" i="5"/>
  <c r="K166" i="5" a="1"/>
  <c r="K166" i="5"/>
  <c r="L166" i="5"/>
  <c r="N166" i="5"/>
  <c r="O166" i="5"/>
  <c r="P166" i="5"/>
  <c r="K371" i="5" a="1"/>
  <c r="K371" i="5"/>
  <c r="L371" i="5"/>
  <c r="N371" i="5"/>
  <c r="O371" i="5"/>
  <c r="P371" i="5"/>
  <c r="K105" i="5" a="1"/>
  <c r="K105" i="5"/>
  <c r="L105" i="5"/>
  <c r="N105" i="5"/>
  <c r="O105" i="5"/>
  <c r="P105" i="5"/>
  <c r="K167" i="5" a="1"/>
  <c r="K167" i="5"/>
  <c r="L167" i="5"/>
  <c r="N167" i="5"/>
  <c r="O167" i="5"/>
  <c r="P167" i="5"/>
  <c r="K235" i="5" a="1"/>
  <c r="K235" i="5"/>
  <c r="L235" i="5"/>
  <c r="N235" i="5"/>
  <c r="O235" i="5"/>
  <c r="P235" i="5"/>
  <c r="K136" i="5" a="1"/>
  <c r="K136" i="5"/>
  <c r="L136" i="5"/>
  <c r="N136" i="5"/>
  <c r="O136" i="5"/>
  <c r="P136" i="5"/>
  <c r="K478" i="5" a="1"/>
  <c r="K478" i="5"/>
  <c r="L478" i="5"/>
  <c r="N478" i="5"/>
  <c r="O478" i="5"/>
  <c r="P478" i="5"/>
  <c r="K267" i="5" a="1"/>
  <c r="K267" i="5"/>
  <c r="L267" i="5"/>
  <c r="N267" i="5"/>
  <c r="O267" i="5"/>
  <c r="P267" i="5"/>
  <c r="K104" i="5" a="1"/>
  <c r="K104" i="5"/>
  <c r="L104" i="5"/>
  <c r="N104" i="5"/>
  <c r="O104" i="5"/>
  <c r="P104" i="5"/>
  <c r="K339" i="5" a="1"/>
  <c r="K339" i="5"/>
  <c r="L339" i="5"/>
  <c r="N339" i="5"/>
  <c r="O339" i="5"/>
  <c r="P339" i="5"/>
  <c r="K414" i="5" a="1"/>
  <c r="K414" i="5"/>
  <c r="L414" i="5"/>
  <c r="N414" i="5"/>
  <c r="O414" i="5"/>
  <c r="P414" i="5"/>
  <c r="K373" i="5" a="1"/>
  <c r="K373" i="5"/>
  <c r="L373" i="5"/>
  <c r="N373" i="5"/>
  <c r="O373" i="5"/>
  <c r="P373" i="5"/>
  <c r="K449" i="5" a="1"/>
  <c r="K449" i="5"/>
  <c r="L449" i="5"/>
  <c r="N449" i="5"/>
  <c r="O449" i="5"/>
  <c r="P449" i="5"/>
  <c r="K323" i="5" a="1"/>
  <c r="K323" i="5"/>
  <c r="L323" i="5"/>
  <c r="N323" i="5"/>
  <c r="O323" i="5"/>
  <c r="P323" i="5"/>
  <c r="K308" i="5" a="1"/>
  <c r="K308" i="5"/>
  <c r="L308" i="5"/>
  <c r="N308" i="5"/>
  <c r="O308" i="5"/>
  <c r="P308" i="5"/>
  <c r="K415" i="5" a="1"/>
  <c r="K415" i="5"/>
  <c r="L415" i="5"/>
  <c r="N415" i="5"/>
  <c r="O415" i="5"/>
  <c r="P415" i="5"/>
  <c r="K210" i="5" a="1"/>
  <c r="K210" i="5"/>
  <c r="L210" i="5"/>
  <c r="N210" i="5"/>
  <c r="O210" i="5"/>
  <c r="P210" i="5"/>
  <c r="K410" i="5" a="1"/>
  <c r="K410" i="5"/>
  <c r="L410" i="5"/>
  <c r="N410" i="5"/>
  <c r="O410" i="5"/>
  <c r="P410" i="5"/>
  <c r="K239" i="5" a="1"/>
  <c r="K239" i="5"/>
  <c r="L239" i="5"/>
  <c r="N239" i="5"/>
  <c r="O239" i="5"/>
  <c r="P239" i="5"/>
  <c r="K193" i="5" a="1"/>
  <c r="K193" i="5"/>
  <c r="L193" i="5"/>
  <c r="N193" i="5"/>
  <c r="O193" i="5"/>
  <c r="P193" i="5"/>
  <c r="K360" i="5" a="1"/>
  <c r="K360" i="5"/>
  <c r="L360" i="5"/>
  <c r="N360" i="5"/>
  <c r="O360" i="5"/>
  <c r="P360" i="5"/>
  <c r="K131" i="5" a="1"/>
  <c r="K131" i="5"/>
  <c r="L131" i="5"/>
  <c r="N131" i="5"/>
  <c r="O131" i="5"/>
  <c r="P131" i="5"/>
  <c r="K444" i="5" a="1"/>
  <c r="K444" i="5"/>
  <c r="L444" i="5"/>
  <c r="N444" i="5"/>
  <c r="O444" i="5"/>
  <c r="P444" i="5"/>
  <c r="K300" i="5" a="1"/>
  <c r="K300" i="5"/>
  <c r="L300" i="5"/>
  <c r="N300" i="5"/>
  <c r="O300" i="5"/>
  <c r="P300" i="5"/>
  <c r="K206" i="5" a="1"/>
  <c r="K206" i="5"/>
  <c r="L206" i="5"/>
  <c r="N206" i="5"/>
  <c r="O206" i="5"/>
  <c r="P206" i="5"/>
  <c r="K487" i="5" a="1"/>
  <c r="K487" i="5"/>
  <c r="L487" i="5"/>
  <c r="N487" i="5"/>
  <c r="O487" i="5"/>
  <c r="P487" i="5"/>
  <c r="K273" i="5" a="1"/>
  <c r="K273" i="5"/>
  <c r="L273" i="5"/>
  <c r="N273" i="5"/>
  <c r="O273" i="5"/>
  <c r="P273" i="5"/>
  <c r="K312" i="5" a="1"/>
  <c r="K312" i="5"/>
  <c r="L312" i="5"/>
  <c r="N312" i="5"/>
  <c r="O312" i="5"/>
  <c r="P312" i="5"/>
  <c r="K270" i="5" a="1"/>
  <c r="K270" i="5"/>
  <c r="L270" i="5"/>
  <c r="N270" i="5"/>
  <c r="O270" i="5"/>
  <c r="P270" i="5"/>
  <c r="K322" i="5" a="1"/>
  <c r="K322" i="5"/>
  <c r="L322" i="5"/>
  <c r="N322" i="5"/>
  <c r="O322" i="5"/>
  <c r="P322" i="5"/>
  <c r="K251" i="5" a="1"/>
  <c r="K251" i="5"/>
  <c r="L251" i="5"/>
  <c r="N251" i="5"/>
  <c r="O251" i="5"/>
  <c r="P251" i="5"/>
  <c r="K366" i="5" a="1"/>
  <c r="K366" i="5"/>
  <c r="L366" i="5"/>
  <c r="N366" i="5"/>
  <c r="O366" i="5"/>
  <c r="P366" i="5"/>
  <c r="K471" i="5" a="1"/>
  <c r="K471" i="5"/>
  <c r="L471" i="5"/>
  <c r="N471" i="5"/>
  <c r="O471" i="5"/>
  <c r="P471" i="5"/>
  <c r="K244" i="5" a="1"/>
  <c r="K244" i="5"/>
  <c r="L244" i="5"/>
  <c r="N244" i="5"/>
  <c r="O244" i="5"/>
  <c r="P244" i="5"/>
  <c r="K289" i="5" a="1"/>
  <c r="K289" i="5"/>
  <c r="L289" i="5"/>
  <c r="N289" i="5"/>
  <c r="O289" i="5"/>
  <c r="P289" i="5"/>
  <c r="K416" i="5" a="1"/>
  <c r="K416" i="5"/>
  <c r="L416" i="5"/>
  <c r="N416" i="5"/>
  <c r="O416" i="5"/>
  <c r="P416" i="5"/>
  <c r="K139" i="5" a="1"/>
  <c r="K139" i="5"/>
  <c r="L139" i="5"/>
  <c r="N139" i="5"/>
  <c r="O139" i="5"/>
  <c r="P139" i="5"/>
  <c r="K184" i="5" a="1"/>
  <c r="K184" i="5"/>
  <c r="L184" i="5"/>
  <c r="N184" i="5"/>
  <c r="O184" i="5"/>
  <c r="P184" i="5"/>
  <c r="K385" i="5" a="1"/>
  <c r="K385" i="5"/>
  <c r="L385" i="5"/>
  <c r="N385" i="5"/>
  <c r="O385" i="5"/>
  <c r="P385" i="5"/>
  <c r="K173" i="5" a="1"/>
  <c r="K173" i="5"/>
  <c r="L173" i="5"/>
  <c r="N173" i="5"/>
  <c r="O173" i="5"/>
  <c r="P173" i="5"/>
  <c r="K283" i="5" a="1"/>
  <c r="K283" i="5"/>
  <c r="L283" i="5"/>
  <c r="N283" i="5"/>
  <c r="O283" i="5"/>
  <c r="P283" i="5"/>
  <c r="K364" i="5" a="1"/>
  <c r="K364" i="5"/>
  <c r="L364" i="5"/>
  <c r="N364" i="5"/>
  <c r="O364" i="5"/>
  <c r="P364" i="5"/>
  <c r="K462" i="5" a="1"/>
  <c r="K462" i="5"/>
  <c r="L462" i="5"/>
  <c r="N462" i="5"/>
  <c r="O462" i="5"/>
  <c r="P462" i="5"/>
  <c r="K110" i="5" a="1"/>
  <c r="K110" i="5"/>
  <c r="L110" i="5"/>
  <c r="N110" i="5"/>
  <c r="O110" i="5"/>
  <c r="P110" i="5"/>
  <c r="K217" i="5" a="1"/>
  <c r="K217" i="5"/>
  <c r="L217" i="5"/>
  <c r="N217" i="5"/>
  <c r="O217" i="5"/>
  <c r="P217" i="5"/>
  <c r="K459" i="5" a="1"/>
  <c r="K459" i="5"/>
  <c r="L459" i="5"/>
  <c r="N459" i="5"/>
  <c r="O459" i="5"/>
  <c r="P459" i="5"/>
  <c r="K135" i="5" a="1"/>
  <c r="K135" i="5"/>
  <c r="L135" i="5"/>
  <c r="N135" i="5"/>
  <c r="O135" i="5"/>
  <c r="P135" i="5"/>
  <c r="K324" i="5" a="1"/>
  <c r="K324" i="5"/>
  <c r="L324" i="5"/>
  <c r="N324" i="5"/>
  <c r="O324" i="5"/>
  <c r="P324" i="5"/>
  <c r="K260" i="5" a="1"/>
  <c r="K260" i="5"/>
  <c r="L260" i="5"/>
  <c r="N260" i="5"/>
  <c r="O260" i="5"/>
  <c r="P260" i="5"/>
  <c r="K474" i="5" a="1"/>
  <c r="K474" i="5"/>
  <c r="L474" i="5"/>
  <c r="N474" i="5"/>
  <c r="O474" i="5"/>
  <c r="P474" i="5"/>
  <c r="K196" i="5" a="1"/>
  <c r="K196" i="5"/>
  <c r="L196" i="5"/>
  <c r="N196" i="5"/>
  <c r="O196" i="5"/>
  <c r="P196" i="5"/>
  <c r="K489" i="5" a="1"/>
  <c r="K489" i="5"/>
  <c r="L489" i="5"/>
  <c r="N489" i="5"/>
  <c r="O489" i="5"/>
  <c r="P489" i="5"/>
  <c r="K411" i="5" a="1"/>
  <c r="K411" i="5"/>
  <c r="L411" i="5"/>
  <c r="N411" i="5"/>
  <c r="O411" i="5"/>
  <c r="P411" i="5"/>
  <c r="K382" i="5" a="1"/>
  <c r="K382" i="5"/>
  <c r="L382" i="5"/>
  <c r="N382" i="5"/>
  <c r="O382" i="5"/>
  <c r="P382" i="5"/>
  <c r="K188" i="5" a="1"/>
  <c r="K188" i="5"/>
  <c r="L188" i="5"/>
  <c r="N188" i="5"/>
  <c r="O188" i="5"/>
  <c r="P188" i="5"/>
  <c r="K129" i="5" a="1"/>
  <c r="K129" i="5"/>
  <c r="L129" i="5"/>
  <c r="N129" i="5"/>
  <c r="O129" i="5"/>
  <c r="P129" i="5"/>
  <c r="K207" i="5" a="1"/>
  <c r="K207" i="5"/>
  <c r="L207" i="5"/>
  <c r="N207" i="5"/>
  <c r="O207" i="5"/>
  <c r="P207" i="5"/>
  <c r="K160" i="5" a="1"/>
  <c r="K160" i="5"/>
  <c r="L160" i="5"/>
  <c r="N160" i="5"/>
  <c r="O160" i="5"/>
  <c r="P160" i="5"/>
  <c r="K307" i="5" a="1"/>
  <c r="K307" i="5"/>
  <c r="L307" i="5"/>
  <c r="N307" i="5"/>
  <c r="O307" i="5"/>
  <c r="P307" i="5"/>
  <c r="K350" i="5" a="1"/>
  <c r="K350" i="5"/>
  <c r="L350" i="5"/>
  <c r="N350" i="5"/>
  <c r="O350" i="5"/>
  <c r="P350" i="5"/>
  <c r="K170" i="5" a="1"/>
  <c r="K170" i="5"/>
  <c r="L170" i="5"/>
  <c r="N170" i="5"/>
  <c r="O170" i="5"/>
  <c r="P170" i="5"/>
  <c r="K456" i="5" a="1"/>
  <c r="K456" i="5"/>
  <c r="L456" i="5"/>
  <c r="N456" i="5"/>
  <c r="O456" i="5"/>
  <c r="P456" i="5"/>
  <c r="K288" i="5" a="1"/>
  <c r="K288" i="5"/>
  <c r="L288" i="5"/>
  <c r="N288" i="5"/>
  <c r="O288" i="5"/>
  <c r="P288" i="5"/>
  <c r="K200" i="5" a="1"/>
  <c r="K200" i="5"/>
  <c r="L200" i="5"/>
  <c r="N200" i="5"/>
  <c r="O200" i="5"/>
  <c r="P200" i="5"/>
  <c r="K189" i="5" a="1"/>
  <c r="K189" i="5"/>
  <c r="L189" i="5"/>
  <c r="N189" i="5"/>
  <c r="O189" i="5"/>
  <c r="P189" i="5"/>
  <c r="K150" i="5" a="1"/>
  <c r="K150" i="5"/>
  <c r="L150" i="5"/>
  <c r="N150" i="5"/>
  <c r="O150" i="5"/>
  <c r="P150" i="5"/>
  <c r="K361" i="5" a="1"/>
  <c r="K361" i="5"/>
  <c r="L361" i="5"/>
  <c r="N361" i="5"/>
  <c r="O361" i="5"/>
  <c r="P361" i="5"/>
  <c r="K262" i="5" a="1"/>
  <c r="K262" i="5"/>
  <c r="L262" i="5"/>
  <c r="N262" i="5"/>
  <c r="O262" i="5"/>
  <c r="P262" i="5"/>
  <c r="K413" i="5" a="1"/>
  <c r="K413" i="5"/>
  <c r="L413" i="5"/>
  <c r="N413" i="5"/>
  <c r="O413" i="5"/>
  <c r="P413" i="5"/>
  <c r="K124" i="5" a="1"/>
  <c r="K124" i="5"/>
  <c r="L124" i="5"/>
  <c r="N124" i="5"/>
  <c r="O124" i="5"/>
  <c r="P124" i="5"/>
  <c r="K375" i="5" a="1"/>
  <c r="K375" i="5"/>
  <c r="L375" i="5"/>
  <c r="N375" i="5"/>
  <c r="O375" i="5"/>
  <c r="P375" i="5"/>
  <c r="K369" i="5" a="1"/>
  <c r="K369" i="5"/>
  <c r="L369" i="5"/>
  <c r="N369" i="5"/>
  <c r="O369" i="5"/>
  <c r="P369" i="5"/>
  <c r="K383" i="5" a="1"/>
  <c r="K383" i="5"/>
  <c r="L383" i="5"/>
  <c r="N383" i="5"/>
  <c r="O383" i="5"/>
  <c r="P383" i="5"/>
  <c r="K230" i="5" a="1"/>
  <c r="K230" i="5"/>
  <c r="L230" i="5"/>
  <c r="N230" i="5"/>
  <c r="O230" i="5"/>
  <c r="P230" i="5"/>
  <c r="K429" i="5" a="1"/>
  <c r="K429" i="5"/>
  <c r="L429" i="5"/>
  <c r="N429" i="5"/>
  <c r="O429" i="5"/>
  <c r="P429" i="5"/>
  <c r="K112" i="5" a="1"/>
  <c r="K112" i="5"/>
  <c r="L112" i="5"/>
  <c r="N112" i="5"/>
  <c r="O112" i="5"/>
  <c r="P112" i="5"/>
  <c r="K448" i="5" a="1"/>
  <c r="K448" i="5"/>
  <c r="L448" i="5"/>
  <c r="N448" i="5"/>
  <c r="O448" i="5"/>
  <c r="P448" i="5"/>
  <c r="K490" i="5" a="1"/>
  <c r="K490" i="5"/>
  <c r="L490" i="5"/>
  <c r="N490" i="5"/>
  <c r="O490" i="5"/>
  <c r="P490" i="5"/>
  <c r="K256" i="5" a="1"/>
  <c r="K256" i="5"/>
  <c r="L256" i="5"/>
  <c r="N256" i="5"/>
  <c r="O256" i="5"/>
  <c r="P256" i="5"/>
  <c r="K428" i="5" a="1"/>
  <c r="K428" i="5"/>
  <c r="L428" i="5"/>
  <c r="N428" i="5"/>
  <c r="O428" i="5"/>
  <c r="P428" i="5"/>
  <c r="K130" i="5" a="1"/>
  <c r="K130" i="5"/>
  <c r="L130" i="5"/>
  <c r="N130" i="5"/>
  <c r="O130" i="5"/>
  <c r="P130" i="5"/>
  <c r="K338" i="5" a="1"/>
  <c r="K338" i="5"/>
  <c r="L338" i="5"/>
  <c r="N338" i="5"/>
  <c r="O338" i="5"/>
  <c r="P338" i="5"/>
  <c r="K218" i="5" a="1"/>
  <c r="K218" i="5"/>
  <c r="L218" i="5"/>
  <c r="N218" i="5"/>
  <c r="O218" i="5"/>
  <c r="P218" i="5"/>
  <c r="K332" i="5" a="1"/>
  <c r="K332" i="5"/>
  <c r="L332" i="5"/>
  <c r="N332" i="5"/>
  <c r="O332" i="5"/>
  <c r="P332" i="5"/>
  <c r="K440" i="5" a="1"/>
  <c r="K440" i="5"/>
  <c r="L440" i="5"/>
  <c r="N440" i="5"/>
  <c r="O440" i="5"/>
  <c r="P440" i="5"/>
  <c r="K162" i="5" a="1"/>
  <c r="K162" i="5"/>
  <c r="L162" i="5"/>
  <c r="N162" i="5"/>
  <c r="O162" i="5"/>
  <c r="P162" i="5"/>
  <c r="K355" i="5" a="1"/>
  <c r="K355" i="5"/>
  <c r="L355" i="5"/>
  <c r="N355" i="5"/>
  <c r="O355" i="5"/>
  <c r="P355" i="5"/>
  <c r="K347" i="5" a="1"/>
  <c r="K347" i="5"/>
  <c r="L347" i="5"/>
  <c r="N347" i="5"/>
  <c r="O347" i="5"/>
  <c r="P347" i="5"/>
  <c r="K475" i="5" a="1"/>
  <c r="K475" i="5"/>
  <c r="L475" i="5"/>
  <c r="N475" i="5"/>
  <c r="O475" i="5"/>
  <c r="P475" i="5"/>
  <c r="K224" i="5" a="1"/>
  <c r="K224" i="5"/>
  <c r="L224" i="5"/>
  <c r="N224" i="5"/>
  <c r="O224" i="5"/>
  <c r="P224" i="5"/>
  <c r="K318" i="5" a="1"/>
  <c r="K318" i="5"/>
  <c r="L318" i="5"/>
  <c r="N318" i="5"/>
  <c r="O318" i="5"/>
  <c r="P318" i="5"/>
  <c r="K378" i="5" a="1"/>
  <c r="K378" i="5"/>
  <c r="L378" i="5"/>
  <c r="N378" i="5"/>
  <c r="O378" i="5"/>
  <c r="P378" i="5"/>
  <c r="K466" i="5" a="1"/>
  <c r="K466" i="5"/>
  <c r="L466" i="5"/>
  <c r="N466" i="5"/>
  <c r="O466" i="5"/>
  <c r="P466" i="5"/>
  <c r="K310" i="5" a="1"/>
  <c r="K310" i="5"/>
  <c r="L310" i="5"/>
  <c r="N310" i="5"/>
  <c r="O310" i="5"/>
  <c r="P310" i="5"/>
  <c r="K257" i="5" a="1"/>
  <c r="K257" i="5"/>
  <c r="L257" i="5"/>
  <c r="N257" i="5"/>
  <c r="O257" i="5"/>
  <c r="P257" i="5"/>
  <c r="K397" i="5" a="1"/>
  <c r="K397" i="5"/>
  <c r="L397" i="5"/>
  <c r="N397" i="5"/>
  <c r="O397" i="5"/>
  <c r="P397" i="5"/>
  <c r="K417" i="5" a="1"/>
  <c r="K417" i="5"/>
  <c r="L417" i="5"/>
  <c r="N417" i="5"/>
  <c r="O417" i="5"/>
  <c r="P417" i="5"/>
  <c r="K265" i="5" a="1"/>
  <c r="K265" i="5"/>
  <c r="L265" i="5"/>
  <c r="N265" i="5"/>
  <c r="O265" i="5"/>
  <c r="P265" i="5"/>
  <c r="K159" i="5" a="1"/>
  <c r="K159" i="5"/>
  <c r="L159" i="5"/>
  <c r="N159" i="5"/>
  <c r="O159" i="5"/>
  <c r="P159" i="5"/>
  <c r="K488" i="5" a="1"/>
  <c r="K488" i="5"/>
  <c r="L488" i="5"/>
  <c r="N488" i="5"/>
  <c r="O488" i="5"/>
  <c r="P488" i="5"/>
  <c r="K412" i="5" a="1"/>
  <c r="K412" i="5"/>
  <c r="L412" i="5"/>
  <c r="N412" i="5"/>
  <c r="O412" i="5"/>
  <c r="P412" i="5"/>
  <c r="K246" i="5" a="1"/>
  <c r="K246" i="5"/>
  <c r="L246" i="5"/>
  <c r="N246" i="5"/>
  <c r="O246" i="5"/>
  <c r="P246" i="5"/>
  <c r="K493" i="5" a="1"/>
  <c r="K493" i="5"/>
  <c r="L493" i="5"/>
  <c r="N493" i="5"/>
  <c r="O493" i="5"/>
  <c r="P493" i="5"/>
  <c r="K179" i="5" a="1"/>
  <c r="K179" i="5"/>
  <c r="L179" i="5"/>
  <c r="N179" i="5"/>
  <c r="O179" i="5"/>
  <c r="P179" i="5"/>
  <c r="K148" i="5" a="1"/>
  <c r="K148" i="5"/>
  <c r="L148" i="5"/>
  <c r="N148" i="5"/>
  <c r="O148" i="5"/>
  <c r="P148" i="5"/>
  <c r="K311" i="5" a="1"/>
  <c r="K311" i="5"/>
  <c r="L311" i="5"/>
  <c r="N311" i="5"/>
  <c r="O311" i="5"/>
  <c r="P311" i="5"/>
  <c r="K290" i="5" a="1"/>
  <c r="K290" i="5"/>
  <c r="L290" i="5"/>
  <c r="N290" i="5"/>
  <c r="O290" i="5"/>
  <c r="P290" i="5"/>
  <c r="K334" i="5" a="1"/>
  <c r="K334" i="5"/>
  <c r="L334" i="5"/>
  <c r="N334" i="5"/>
  <c r="O334" i="5"/>
  <c r="P334" i="5"/>
  <c r="K437" i="5" a="1"/>
  <c r="K437" i="5"/>
  <c r="L437" i="5"/>
  <c r="N437" i="5"/>
  <c r="O437" i="5"/>
  <c r="P437" i="5"/>
  <c r="K258" i="5" a="1"/>
  <c r="K258" i="5"/>
  <c r="L258" i="5"/>
  <c r="N258" i="5"/>
  <c r="O258" i="5"/>
  <c r="P258" i="5"/>
  <c r="K381" i="5" a="1"/>
  <c r="K381" i="5"/>
  <c r="L381" i="5"/>
  <c r="N381" i="5"/>
  <c r="O381" i="5"/>
  <c r="P381" i="5"/>
  <c r="K342" i="5" a="1"/>
  <c r="K342" i="5"/>
  <c r="L342" i="5"/>
  <c r="N342" i="5"/>
  <c r="O342" i="5"/>
  <c r="P342" i="5"/>
  <c r="K163" i="5" a="1"/>
  <c r="K163" i="5"/>
  <c r="L163" i="5"/>
  <c r="N163" i="5"/>
  <c r="O163" i="5"/>
  <c r="P163" i="5"/>
  <c r="K151" i="5" a="1"/>
  <c r="K151" i="5"/>
  <c r="L151" i="5"/>
  <c r="N151" i="5"/>
  <c r="O151" i="5"/>
  <c r="P151" i="5"/>
  <c r="K461" i="5" a="1"/>
  <c r="K461" i="5"/>
  <c r="L461" i="5"/>
  <c r="N461" i="5"/>
  <c r="O461" i="5"/>
  <c r="P461" i="5"/>
  <c r="K181" i="5" a="1"/>
  <c r="K181" i="5"/>
  <c r="L181" i="5"/>
  <c r="N181" i="5"/>
  <c r="O181" i="5"/>
  <c r="P181" i="5"/>
  <c r="K333" i="5" a="1"/>
  <c r="K333" i="5"/>
  <c r="L333" i="5"/>
  <c r="N333" i="5"/>
  <c r="O333" i="5"/>
  <c r="P333" i="5"/>
  <c r="K349" i="5" a="1"/>
  <c r="K349" i="5"/>
  <c r="L349" i="5"/>
  <c r="N349" i="5"/>
  <c r="O349" i="5"/>
  <c r="P349" i="5"/>
  <c r="K186" i="5" a="1"/>
  <c r="K186" i="5"/>
  <c r="L186" i="5"/>
  <c r="N186" i="5"/>
  <c r="O186" i="5"/>
  <c r="P186" i="5"/>
  <c r="K158" i="5" a="1"/>
  <c r="K158" i="5"/>
  <c r="L158" i="5"/>
  <c r="N158" i="5"/>
  <c r="O158" i="5"/>
  <c r="P158" i="5"/>
  <c r="K396" i="5" a="1"/>
  <c r="K396" i="5"/>
  <c r="L396" i="5"/>
  <c r="N396" i="5"/>
  <c r="O396" i="5"/>
  <c r="P396" i="5"/>
  <c r="K264" i="5" a="1"/>
  <c r="K264" i="5"/>
  <c r="L264" i="5"/>
  <c r="N264" i="5"/>
  <c r="O264" i="5"/>
  <c r="P264" i="5"/>
  <c r="K175" i="5" a="1"/>
  <c r="K175" i="5"/>
  <c r="L175" i="5"/>
  <c r="N175" i="5"/>
  <c r="O175" i="5"/>
  <c r="P175" i="5"/>
  <c r="K340" i="5" a="1"/>
  <c r="K340" i="5"/>
  <c r="L340" i="5"/>
  <c r="N340" i="5"/>
  <c r="O340" i="5"/>
  <c r="P340" i="5"/>
  <c r="K395" i="5" a="1"/>
  <c r="K395" i="5"/>
  <c r="L395" i="5"/>
  <c r="N395" i="5"/>
  <c r="O395" i="5"/>
  <c r="P395" i="5"/>
  <c r="K458" i="5" a="1"/>
  <c r="K458" i="5"/>
  <c r="L458" i="5"/>
  <c r="N458" i="5"/>
  <c r="O458" i="5"/>
  <c r="P458" i="5"/>
  <c r="K194" i="5" a="1"/>
  <c r="K194" i="5"/>
  <c r="L194" i="5"/>
  <c r="N194" i="5"/>
  <c r="O194" i="5"/>
  <c r="P194" i="5"/>
  <c r="K421" i="5" a="1"/>
  <c r="K421" i="5"/>
  <c r="L421" i="5"/>
  <c r="N421" i="5"/>
  <c r="O421" i="5"/>
  <c r="P421" i="5"/>
  <c r="K138" i="5" a="1"/>
  <c r="K138" i="5"/>
  <c r="L138" i="5"/>
  <c r="N138" i="5"/>
  <c r="O138" i="5"/>
  <c r="P138" i="5"/>
  <c r="K143" i="5" a="1"/>
  <c r="K143" i="5"/>
  <c r="L143" i="5"/>
  <c r="N143" i="5"/>
  <c r="O143" i="5"/>
  <c r="P143" i="5"/>
  <c r="K434" i="5" a="1"/>
  <c r="K434" i="5"/>
  <c r="L434" i="5"/>
  <c r="N434" i="5"/>
  <c r="O434" i="5"/>
  <c r="P434" i="5"/>
  <c r="K141" i="5" a="1"/>
  <c r="K141" i="5"/>
  <c r="L141" i="5"/>
  <c r="N141" i="5"/>
  <c r="O141" i="5"/>
  <c r="P141" i="5"/>
  <c r="K115" i="5" a="1"/>
  <c r="K115" i="5"/>
  <c r="L115" i="5"/>
  <c r="N115" i="5"/>
  <c r="O115" i="5"/>
  <c r="P115" i="5"/>
  <c r="K445" i="5" a="1"/>
  <c r="K445" i="5"/>
  <c r="L445" i="5"/>
  <c r="N445" i="5"/>
  <c r="O445" i="5"/>
  <c r="P445" i="5"/>
  <c r="K237" i="5" a="1"/>
  <c r="K237" i="5"/>
  <c r="L237" i="5"/>
  <c r="N237" i="5"/>
  <c r="O237" i="5"/>
  <c r="P237" i="5"/>
  <c r="K331" i="5" a="1"/>
  <c r="K331" i="5"/>
  <c r="L331" i="5"/>
  <c r="N331" i="5"/>
  <c r="O331" i="5"/>
  <c r="P331" i="5"/>
  <c r="K321" i="5" a="1"/>
  <c r="K321" i="5"/>
  <c r="L321" i="5"/>
  <c r="N321" i="5"/>
  <c r="O321" i="5"/>
  <c r="P321" i="5"/>
  <c r="K285" i="5" a="1"/>
  <c r="K285" i="5"/>
  <c r="L285" i="5"/>
  <c r="N285" i="5"/>
  <c r="O285" i="5"/>
  <c r="P285" i="5"/>
  <c r="K253" i="5" a="1"/>
  <c r="K253" i="5"/>
  <c r="L253" i="5"/>
  <c r="N253" i="5"/>
  <c r="O253" i="5"/>
  <c r="P253" i="5"/>
  <c r="K101" i="5" a="1"/>
  <c r="K101" i="5"/>
  <c r="L101" i="5"/>
  <c r="N101" i="5"/>
  <c r="O101" i="5"/>
  <c r="P101" i="5"/>
  <c r="K317" i="5" a="1"/>
  <c r="K317" i="5"/>
  <c r="L317" i="5"/>
  <c r="N317" i="5"/>
  <c r="O317" i="5"/>
  <c r="P317" i="5"/>
  <c r="K380" i="5" a="1"/>
  <c r="K380" i="5"/>
  <c r="L380" i="5"/>
  <c r="N380" i="5"/>
  <c r="O380" i="5"/>
  <c r="P380" i="5"/>
  <c r="K372" i="5" a="1"/>
  <c r="K372" i="5"/>
  <c r="L372" i="5"/>
  <c r="N372" i="5"/>
  <c r="O372" i="5"/>
  <c r="P372" i="5"/>
  <c r="K201" i="5" a="1"/>
  <c r="K201" i="5"/>
  <c r="L201" i="5"/>
  <c r="N201" i="5"/>
  <c r="O201" i="5"/>
  <c r="P201" i="5"/>
  <c r="K157" i="5" a="1"/>
  <c r="K157" i="5"/>
  <c r="L157" i="5"/>
  <c r="N157" i="5"/>
  <c r="O157" i="5"/>
  <c r="P157" i="5"/>
  <c r="K123" i="5" a="1"/>
  <c r="K123" i="5"/>
  <c r="L123" i="5"/>
  <c r="N123" i="5"/>
  <c r="O123" i="5"/>
  <c r="P123" i="5"/>
  <c r="K379" i="5" a="1"/>
  <c r="K379" i="5"/>
  <c r="L379" i="5"/>
  <c r="N379" i="5"/>
  <c r="O379" i="5"/>
  <c r="P379" i="5"/>
  <c r="K279" i="5" a="1"/>
  <c r="K279" i="5"/>
  <c r="L279" i="5"/>
  <c r="N279" i="5"/>
  <c r="O279" i="5"/>
  <c r="P279" i="5"/>
  <c r="K215" i="5" a="1"/>
  <c r="K215" i="5"/>
  <c r="L215" i="5"/>
  <c r="N215" i="5"/>
  <c r="O215" i="5"/>
  <c r="P215" i="5"/>
  <c r="K344" i="5" a="1"/>
  <c r="K344" i="5"/>
  <c r="L344" i="5"/>
  <c r="N344" i="5"/>
  <c r="O344" i="5"/>
  <c r="P344" i="5"/>
  <c r="K394" i="5" a="1"/>
  <c r="K394" i="5"/>
  <c r="L394" i="5"/>
  <c r="N394" i="5"/>
  <c r="O394" i="5"/>
  <c r="P394" i="5"/>
  <c r="K103" i="5" a="1"/>
  <c r="K103" i="5"/>
  <c r="L103" i="5"/>
  <c r="N103" i="5"/>
  <c r="O103" i="5"/>
  <c r="P103" i="5"/>
  <c r="K404" i="5" a="1"/>
  <c r="K404" i="5"/>
  <c r="L404" i="5"/>
  <c r="N404" i="5"/>
  <c r="O404" i="5"/>
  <c r="P404" i="5"/>
  <c r="K303" i="5" a="1"/>
  <c r="K303" i="5"/>
  <c r="L303" i="5"/>
  <c r="N303" i="5"/>
  <c r="O303" i="5"/>
  <c r="P303" i="5"/>
  <c r="K473" i="5" a="1"/>
  <c r="K473" i="5"/>
  <c r="L473" i="5"/>
  <c r="N473" i="5"/>
  <c r="O473" i="5"/>
  <c r="P473" i="5"/>
  <c r="K248" i="5" a="1"/>
  <c r="K248" i="5"/>
  <c r="L248" i="5"/>
  <c r="N248" i="5"/>
  <c r="O248" i="5"/>
  <c r="P248" i="5"/>
  <c r="K292" i="5" a="1"/>
  <c r="K292" i="5"/>
  <c r="L292" i="5"/>
  <c r="N292" i="5"/>
  <c r="O292" i="5"/>
  <c r="P292" i="5"/>
  <c r="K309" i="5" a="1"/>
  <c r="K309" i="5"/>
  <c r="L309" i="5"/>
  <c r="N309" i="5"/>
  <c r="O309" i="5"/>
  <c r="P309" i="5"/>
  <c r="K363" i="5" a="1"/>
  <c r="K363" i="5"/>
  <c r="L363" i="5"/>
  <c r="N363" i="5"/>
  <c r="O363" i="5"/>
  <c r="P363" i="5"/>
  <c r="K178" i="5" a="1"/>
  <c r="K178" i="5"/>
  <c r="L178" i="5"/>
  <c r="N178" i="5"/>
  <c r="O178" i="5"/>
  <c r="P178" i="5"/>
  <c r="K222" i="5" a="1"/>
  <c r="K222" i="5"/>
  <c r="L222" i="5"/>
  <c r="N222" i="5"/>
  <c r="O222" i="5"/>
  <c r="P222" i="5"/>
  <c r="K409" i="5" a="1"/>
  <c r="K409" i="5"/>
  <c r="L409" i="5"/>
  <c r="N409" i="5"/>
  <c r="O409" i="5"/>
  <c r="P409" i="5"/>
  <c r="K451" i="5" a="1"/>
  <c r="K451" i="5"/>
  <c r="L451" i="5"/>
  <c r="N451" i="5"/>
  <c r="O451" i="5"/>
  <c r="P451" i="5"/>
  <c r="K156" i="5" a="1"/>
  <c r="K156" i="5"/>
  <c r="L156" i="5"/>
  <c r="N156" i="5"/>
  <c r="O156" i="5"/>
  <c r="P156" i="5"/>
  <c r="K169" i="5" a="1"/>
  <c r="K169" i="5"/>
  <c r="L169" i="5"/>
  <c r="N169" i="5"/>
  <c r="O169" i="5"/>
  <c r="P169" i="5"/>
  <c r="K389" i="5" a="1"/>
  <c r="K389" i="5"/>
  <c r="L389" i="5"/>
  <c r="N389" i="5"/>
  <c r="O389" i="5"/>
  <c r="P389" i="5"/>
  <c r="K161" i="5" a="1"/>
  <c r="K161" i="5"/>
  <c r="L161" i="5"/>
  <c r="N161" i="5"/>
  <c r="O161" i="5"/>
  <c r="P161" i="5"/>
  <c r="K358" i="5" a="1"/>
  <c r="K358" i="5"/>
  <c r="L358" i="5"/>
  <c r="N358" i="5"/>
  <c r="O358" i="5"/>
  <c r="P358" i="5"/>
  <c r="K223" i="5" a="1"/>
  <c r="K223" i="5"/>
  <c r="L223" i="5"/>
  <c r="N223" i="5"/>
  <c r="O223" i="5"/>
  <c r="P223" i="5"/>
  <c r="K423" i="5" a="1"/>
  <c r="K423" i="5"/>
  <c r="L423" i="5"/>
  <c r="N423" i="5"/>
  <c r="O423" i="5"/>
  <c r="P423" i="5"/>
  <c r="K221" i="5" a="1"/>
  <c r="K221" i="5"/>
  <c r="L221" i="5"/>
  <c r="N221" i="5"/>
  <c r="O221" i="5"/>
  <c r="P221" i="5"/>
  <c r="K367" i="5" a="1"/>
  <c r="K367" i="5"/>
  <c r="L367" i="5"/>
  <c r="N367" i="5"/>
  <c r="O367" i="5"/>
  <c r="P367" i="5"/>
  <c r="K182" i="5" a="1"/>
  <c r="K182" i="5"/>
  <c r="L182" i="5"/>
  <c r="N182" i="5"/>
  <c r="O182" i="5"/>
  <c r="P182" i="5"/>
  <c r="K345" i="5" a="1"/>
  <c r="K345" i="5"/>
  <c r="L345" i="5"/>
  <c r="N345" i="5"/>
  <c r="O345" i="5"/>
  <c r="P345" i="5"/>
  <c r="K149" i="5" a="1"/>
  <c r="K149" i="5"/>
  <c r="L149" i="5"/>
  <c r="N149" i="5"/>
  <c r="O149" i="5"/>
  <c r="P149" i="5"/>
  <c r="K472" i="5" a="1"/>
  <c r="K472" i="5"/>
  <c r="L472" i="5"/>
  <c r="N472" i="5"/>
  <c r="O472" i="5"/>
  <c r="P472" i="5"/>
  <c r="K400" i="5" a="1"/>
  <c r="K400" i="5"/>
  <c r="L400" i="5"/>
  <c r="N400" i="5"/>
  <c r="O400" i="5"/>
  <c r="P400" i="5"/>
  <c r="K228" i="5" a="1"/>
  <c r="K228" i="5"/>
  <c r="L228" i="5"/>
  <c r="N228" i="5"/>
  <c r="O228" i="5"/>
  <c r="P228" i="5"/>
  <c r="K494" i="5" a="1"/>
  <c r="K494" i="5"/>
  <c r="L494" i="5"/>
  <c r="N494" i="5"/>
  <c r="O494" i="5"/>
  <c r="P494" i="5"/>
  <c r="K171" i="5" a="1"/>
  <c r="K171" i="5"/>
  <c r="L171" i="5"/>
  <c r="N171" i="5"/>
  <c r="O171" i="5"/>
  <c r="P171" i="5"/>
  <c r="K430" i="5" a="1"/>
  <c r="K430" i="5"/>
  <c r="L430" i="5"/>
  <c r="N430" i="5"/>
  <c r="O430" i="5"/>
  <c r="P430" i="5"/>
  <c r="K172" i="5" a="1"/>
  <c r="K172" i="5"/>
  <c r="L172" i="5"/>
  <c r="N172" i="5"/>
  <c r="O172" i="5"/>
  <c r="P172" i="5"/>
  <c r="K315" i="5" a="1"/>
  <c r="K315" i="5"/>
  <c r="L315" i="5"/>
  <c r="N315" i="5"/>
  <c r="O315" i="5"/>
  <c r="P315" i="5"/>
  <c r="K377" i="5" a="1"/>
  <c r="K377" i="5"/>
  <c r="L377" i="5"/>
  <c r="N377" i="5"/>
  <c r="O377" i="5"/>
  <c r="P377" i="5"/>
  <c r="K356" i="5" a="1"/>
  <c r="K356" i="5"/>
  <c r="L356" i="5"/>
  <c r="N356" i="5"/>
  <c r="O356" i="5"/>
  <c r="P356" i="5"/>
  <c r="K271" i="5" a="1"/>
  <c r="K271" i="5"/>
  <c r="L271" i="5"/>
  <c r="N271" i="5"/>
  <c r="O271" i="5"/>
  <c r="P271" i="5"/>
  <c r="K144" i="5" a="1"/>
  <c r="K144" i="5"/>
  <c r="L144" i="5"/>
  <c r="N144" i="5"/>
  <c r="O144" i="5"/>
  <c r="P144" i="5"/>
  <c r="K133" i="5" a="1"/>
  <c r="K133" i="5"/>
  <c r="L133" i="5"/>
  <c r="N133" i="5"/>
  <c r="O133" i="5"/>
  <c r="P133" i="5"/>
  <c r="K154" i="5" a="1"/>
  <c r="K154" i="5"/>
  <c r="L154" i="5"/>
  <c r="N154" i="5"/>
  <c r="O154" i="5"/>
  <c r="P154" i="5"/>
  <c r="K362" i="5" a="1"/>
  <c r="K362" i="5"/>
  <c r="L362" i="5"/>
  <c r="N362" i="5"/>
  <c r="O362" i="5"/>
  <c r="P362" i="5"/>
  <c r="K291" i="5" a="1"/>
  <c r="K291" i="5"/>
  <c r="L291" i="5"/>
  <c r="N291" i="5"/>
  <c r="O291" i="5"/>
  <c r="P291" i="5"/>
  <c r="K319" i="5" a="1"/>
  <c r="K319" i="5"/>
  <c r="L319" i="5"/>
  <c r="N319" i="5"/>
  <c r="O319" i="5"/>
  <c r="P319" i="5"/>
  <c r="K484" i="5" a="1"/>
  <c r="K484" i="5"/>
  <c r="L484" i="5"/>
  <c r="N484" i="5"/>
  <c r="O484" i="5"/>
  <c r="P484" i="5"/>
  <c r="K164" i="5" a="1"/>
  <c r="K164" i="5"/>
  <c r="L164" i="5"/>
  <c r="N164" i="5"/>
  <c r="O164" i="5"/>
  <c r="P164" i="5"/>
  <c r="K353" i="5" a="1"/>
  <c r="K353" i="5"/>
  <c r="L353" i="5"/>
  <c r="N353" i="5"/>
  <c r="O353" i="5"/>
  <c r="P353" i="5"/>
  <c r="K486" i="5" a="1"/>
  <c r="K486" i="5"/>
  <c r="L486" i="5"/>
  <c r="N486" i="5"/>
  <c r="O486" i="5"/>
  <c r="P486" i="5"/>
  <c r="K225" i="5" a="1"/>
  <c r="K225" i="5"/>
  <c r="L225" i="5"/>
  <c r="N225" i="5"/>
  <c r="O225" i="5"/>
  <c r="P225" i="5"/>
  <c r="K476" i="5" a="1"/>
  <c r="K476" i="5"/>
  <c r="L476" i="5"/>
  <c r="N476" i="5"/>
  <c r="O476" i="5"/>
  <c r="P476" i="5"/>
  <c r="K128" i="5" a="1"/>
  <c r="K128" i="5"/>
  <c r="L128" i="5"/>
  <c r="N128" i="5"/>
  <c r="O128" i="5"/>
  <c r="P128" i="5"/>
  <c r="K155" i="5" a="1"/>
  <c r="K155" i="5"/>
  <c r="L155" i="5"/>
  <c r="N155" i="5"/>
  <c r="O155" i="5"/>
  <c r="P155" i="5"/>
  <c r="K261" i="5" a="1"/>
  <c r="K261" i="5"/>
  <c r="L261" i="5"/>
  <c r="N261" i="5"/>
  <c r="O261" i="5"/>
  <c r="P261" i="5"/>
  <c r="K477" i="5" a="1"/>
  <c r="K477" i="5"/>
  <c r="L477" i="5"/>
  <c r="N477" i="5"/>
  <c r="O477" i="5"/>
  <c r="P477" i="5"/>
  <c r="K187" i="5" a="1"/>
  <c r="K187" i="5"/>
  <c r="L187" i="5"/>
  <c r="N187" i="5"/>
  <c r="O187" i="5"/>
  <c r="P187" i="5"/>
  <c r="K185" i="5" a="1"/>
  <c r="K185" i="5"/>
  <c r="L185" i="5"/>
  <c r="N185" i="5"/>
  <c r="O185" i="5"/>
  <c r="P185" i="5"/>
  <c r="K500" i="5" a="1"/>
  <c r="K500" i="5"/>
  <c r="L500" i="5"/>
  <c r="N500" i="5"/>
  <c r="O500" i="5"/>
  <c r="P500" i="5"/>
  <c r="K195" i="5" a="1"/>
  <c r="K195" i="5"/>
  <c r="L195" i="5"/>
  <c r="N195" i="5"/>
  <c r="O195" i="5"/>
  <c r="P195" i="5"/>
  <c r="K183" i="5" a="1"/>
  <c r="K183" i="5"/>
  <c r="L183" i="5"/>
  <c r="N183" i="5"/>
  <c r="O183" i="5"/>
  <c r="P183" i="5"/>
  <c r="K320" i="5" a="1"/>
  <c r="K320" i="5"/>
  <c r="L320" i="5"/>
  <c r="N320" i="5"/>
  <c r="O320" i="5"/>
  <c r="P320" i="5"/>
  <c r="K398" i="5" a="1"/>
  <c r="K398" i="5"/>
  <c r="L398" i="5"/>
  <c r="N398" i="5"/>
  <c r="O398" i="5"/>
  <c r="P398" i="5"/>
  <c r="K125" i="5" a="1"/>
  <c r="K125" i="5"/>
  <c r="L125" i="5"/>
  <c r="N125" i="5"/>
  <c r="O125" i="5"/>
  <c r="P125" i="5"/>
  <c r="Q356" i="5"/>
  <c r="Q236" i="5"/>
  <c r="Q120" i="5"/>
  <c r="Q334" i="5"/>
  <c r="Q289" i="5"/>
  <c r="Q242" i="5"/>
  <c r="Q439" i="5"/>
  <c r="Q288" i="5"/>
  <c r="Q440" i="5"/>
  <c r="Q254" i="5"/>
  <c r="Q442" i="5"/>
  <c r="Q339" i="5"/>
  <c r="Q445" i="5"/>
  <c r="Q293" i="5"/>
  <c r="Q302" i="5"/>
  <c r="Q363" i="5"/>
  <c r="Q271" i="5"/>
  <c r="Q329" i="5"/>
  <c r="Q499" i="5"/>
  <c r="Q437" i="5"/>
  <c r="Q416" i="5"/>
  <c r="Q427" i="5"/>
  <c r="Q263" i="5"/>
  <c r="Q200" i="5"/>
  <c r="Q162" i="5"/>
  <c r="Q336" i="5"/>
  <c r="Q227" i="5"/>
  <c r="Q414" i="5"/>
  <c r="Q237" i="5"/>
  <c r="Q233" i="5"/>
  <c r="Q278" i="5"/>
  <c r="Q178" i="5"/>
  <c r="Q144" i="5"/>
  <c r="Q351" i="5"/>
  <c r="Q142" i="5"/>
  <c r="Q258" i="5"/>
  <c r="Q139" i="5"/>
  <c r="Q282" i="5"/>
  <c r="Q249" i="5"/>
  <c r="Q189" i="5"/>
  <c r="Q355" i="5"/>
  <c r="Q295" i="5"/>
  <c r="Q203" i="5"/>
  <c r="Q373" i="5"/>
  <c r="Q331" i="5"/>
  <c r="Q121" i="5"/>
  <c r="Q441" i="5"/>
  <c r="Q222" i="5"/>
  <c r="Q133" i="5"/>
  <c r="Q213" i="5"/>
  <c r="Q215" i="5"/>
  <c r="Q209" i="5"/>
  <c r="Q378" i="5"/>
  <c r="Q184" i="5"/>
  <c r="Q365" i="5"/>
  <c r="Q266" i="5"/>
  <c r="Q150" i="5"/>
  <c r="Q347" i="5"/>
  <c r="Q326" i="5"/>
  <c r="Q348" i="5"/>
  <c r="Q449" i="5"/>
  <c r="Q321" i="5"/>
  <c r="Q450" i="5"/>
  <c r="Q325" i="5"/>
  <c r="Q451" i="5"/>
  <c r="Q362" i="5"/>
  <c r="Q457" i="5"/>
  <c r="Q354" i="5"/>
  <c r="Q381" i="5"/>
  <c r="Q385" i="5"/>
  <c r="Q335" i="5"/>
  <c r="Q393" i="5"/>
  <c r="Q361" i="5"/>
  <c r="Q475" i="5"/>
  <c r="Q453" i="5"/>
  <c r="Q463" i="5"/>
  <c r="Q323" i="5"/>
  <c r="Q285" i="5"/>
  <c r="Q226" i="5"/>
  <c r="Q464" i="5"/>
  <c r="Q156" i="5"/>
  <c r="Q291" i="5"/>
  <c r="Q214" i="5"/>
  <c r="Q113" i="5"/>
  <c r="Q342" i="5"/>
  <c r="Q173" i="5"/>
  <c r="Q137" i="5"/>
  <c r="Q479" i="5"/>
  <c r="Q262" i="5"/>
  <c r="Q224" i="5"/>
  <c r="Q176" i="5"/>
  <c r="Q346" i="5"/>
  <c r="Q308" i="5"/>
  <c r="Q253" i="5"/>
  <c r="Q433" i="5"/>
  <c r="Q359" i="5"/>
  <c r="Q169" i="5"/>
  <c r="Q319" i="5"/>
  <c r="Q102" i="5"/>
  <c r="Q109" i="5"/>
  <c r="Q163" i="5"/>
  <c r="Q283" i="5"/>
  <c r="Q197" i="5"/>
  <c r="Q364" i="5"/>
  <c r="Q447" i="5"/>
  <c r="Q127" i="5"/>
  <c r="Q314" i="5"/>
  <c r="Q276" i="5"/>
  <c r="Q101" i="5"/>
  <c r="Q316" i="5"/>
  <c r="Q175" i="5"/>
  <c r="Q386" i="5"/>
  <c r="Q489" i="5"/>
  <c r="Q389" i="5"/>
  <c r="Q403" i="5"/>
  <c r="Q408" i="5"/>
  <c r="Q481" i="5"/>
  <c r="Q462" i="5"/>
  <c r="Q448" i="5"/>
  <c r="Q159" i="5"/>
  <c r="Q452" i="5"/>
  <c r="Q419" i="5"/>
  <c r="Q401" i="5"/>
  <c r="Q245" i="5"/>
  <c r="Q415" i="5"/>
  <c r="Q206" i="5"/>
  <c r="Q261" i="5"/>
  <c r="Q240" i="5"/>
  <c r="Q147" i="5"/>
  <c r="Q164" i="5"/>
  <c r="Q497" i="5"/>
  <c r="Q345" i="5"/>
  <c r="Q424" i="5"/>
  <c r="Q110" i="5"/>
  <c r="Q432" i="5"/>
  <c r="Q124" i="5"/>
  <c r="Q340" i="5"/>
  <c r="Q126" i="5"/>
  <c r="Q210" i="5"/>
  <c r="Q380" i="5"/>
  <c r="Q280" i="5"/>
  <c r="Q191" i="5"/>
  <c r="Q358" i="5"/>
  <c r="Q353" i="5"/>
  <c r="Q376" i="5"/>
  <c r="Q467" i="5"/>
  <c r="Q349" i="5"/>
  <c r="Q459" i="5"/>
  <c r="Q352" i="5"/>
  <c r="Q460" i="5"/>
  <c r="Q375" i="5"/>
  <c r="Q466" i="5"/>
  <c r="Q425" i="5"/>
  <c r="Q405" i="5"/>
  <c r="Q410" i="5"/>
  <c r="Q372" i="5"/>
  <c r="Q469" i="5"/>
  <c r="Q407" i="5"/>
  <c r="Q223" i="5"/>
  <c r="Q486" i="5"/>
  <c r="Q492" i="5"/>
  <c r="Q387" i="5"/>
  <c r="Q186" i="5"/>
  <c r="Q135" i="5"/>
  <c r="Q277" i="5"/>
  <c r="Q180" i="5"/>
  <c r="Q369" i="5"/>
  <c r="Q310" i="5"/>
  <c r="Q327" i="5"/>
  <c r="Q406" i="5"/>
  <c r="Q239" i="5"/>
  <c r="Q201" i="5"/>
  <c r="Q306" i="5"/>
  <c r="Q208" i="5"/>
  <c r="Q423" i="5"/>
  <c r="Q225" i="5"/>
  <c r="Q296" i="5"/>
  <c r="Q132" i="5"/>
  <c r="Q158" i="5"/>
  <c r="Q324" i="5"/>
  <c r="Q117" i="5"/>
  <c r="Q304" i="5"/>
  <c r="Q383" i="5"/>
  <c r="Q257" i="5"/>
  <c r="Q174" i="5"/>
  <c r="Q232" i="5"/>
  <c r="Q193" i="5"/>
  <c r="Q157" i="5"/>
  <c r="Q230" i="5"/>
  <c r="Q397" i="5"/>
  <c r="Q297" i="5"/>
  <c r="Q216" i="5"/>
  <c r="Q131" i="5"/>
  <c r="Q379" i="5"/>
  <c r="Q388" i="5"/>
  <c r="Q483" i="5"/>
  <c r="Q367" i="5"/>
  <c r="Q476" i="5"/>
  <c r="Q390" i="5"/>
  <c r="Q468" i="5"/>
  <c r="Q396" i="5"/>
  <c r="Q474" i="5"/>
  <c r="Q443" i="5"/>
  <c r="Q426" i="5"/>
  <c r="Q429" i="5"/>
  <c r="Q417" i="5"/>
  <c r="Q498" i="5"/>
  <c r="Q370" i="5"/>
  <c r="Q444" i="5"/>
  <c r="Q279" i="5"/>
  <c r="Q118" i="5"/>
  <c r="Q337" i="5"/>
  <c r="Q182" i="5"/>
  <c r="Q128" i="5"/>
  <c r="Q287" i="5"/>
  <c r="Q153" i="5"/>
  <c r="Q264" i="5"/>
  <c r="Q196" i="5"/>
  <c r="Q391" i="5"/>
  <c r="Q470" i="5"/>
  <c r="Q112" i="5"/>
  <c r="Q265" i="5"/>
  <c r="Q299" i="5"/>
  <c r="Q305" i="5"/>
  <c r="Q300" i="5"/>
  <c r="Q281" i="5"/>
  <c r="Q360" i="5"/>
  <c r="Q155" i="5"/>
  <c r="Q151" i="5"/>
  <c r="Q123" i="5"/>
  <c r="Q368" i="5"/>
  <c r="Q238" i="5"/>
  <c r="Q221" i="5"/>
  <c r="Q260" i="5"/>
  <c r="Q241" i="5"/>
  <c r="Q399" i="5"/>
  <c r="Q484" i="5"/>
  <c r="Q496" i="5"/>
  <c r="Q461" i="5"/>
  <c r="Q454" i="5"/>
  <c r="Q413" i="5"/>
  <c r="Q318" i="5"/>
  <c r="Q192" i="5"/>
  <c r="Q317" i="5"/>
  <c r="Q455" i="5"/>
  <c r="Q161" i="5"/>
  <c r="Q374" i="5"/>
  <c r="Q181" i="5"/>
  <c r="Q438" i="5"/>
  <c r="Q219" i="5"/>
  <c r="Q294" i="5"/>
  <c r="Q149" i="5"/>
  <c r="Q344" i="5"/>
  <c r="Q284" i="5"/>
  <c r="Q204" i="5"/>
  <c r="Q395" i="5"/>
  <c r="Q411" i="5"/>
  <c r="Q495" i="5"/>
  <c r="Q402" i="5"/>
  <c r="Q490" i="5"/>
  <c r="Q412" i="5"/>
  <c r="Q168" i="5"/>
  <c r="Q418" i="5"/>
  <c r="Q487" i="5"/>
  <c r="Q477" i="5"/>
  <c r="Q480" i="5"/>
  <c r="Q482" i="5"/>
  <c r="Q472" i="5"/>
  <c r="Q394" i="5"/>
  <c r="Q177" i="5"/>
  <c r="Q485" i="5"/>
  <c r="Q458" i="5"/>
  <c r="Q382" i="5"/>
  <c r="Q465" i="5"/>
  <c r="Q108" i="5"/>
  <c r="Q256" i="5"/>
  <c r="Q246" i="5"/>
  <c r="Q152" i="5"/>
  <c r="Q145" i="5"/>
  <c r="Q273" i="5"/>
  <c r="Q187" i="5"/>
  <c r="Q301" i="5"/>
  <c r="Q111" i="5"/>
  <c r="Q400" i="5"/>
  <c r="Q103" i="5"/>
  <c r="Q255" i="5"/>
  <c r="Q269" i="5"/>
  <c r="Q409" i="5"/>
  <c r="Q488" i="5"/>
  <c r="Q107" i="5"/>
  <c r="Q250" i="5"/>
  <c r="Q194" i="5"/>
  <c r="Q333" i="5"/>
  <c r="Q154" i="5"/>
  <c r="Q274" i="5"/>
  <c r="Q188" i="5"/>
  <c r="Q217" i="5"/>
  <c r="Q328" i="5"/>
  <c r="Q190" i="5"/>
  <c r="Q119" i="5"/>
  <c r="Q312" i="5"/>
  <c r="Q185" i="5"/>
  <c r="Q357" i="5"/>
  <c r="Q298" i="5"/>
  <c r="Q228" i="5"/>
  <c r="Q404" i="5"/>
  <c r="Q420" i="5"/>
  <c r="Q198" i="5"/>
  <c r="Q421" i="5"/>
  <c r="Q129" i="5"/>
  <c r="Q422" i="5"/>
  <c r="Q275" i="5"/>
  <c r="Q428" i="5"/>
  <c r="Q493" i="5"/>
  <c r="Q491" i="5"/>
  <c r="Q229" i="5"/>
  <c r="Q494" i="5"/>
  <c r="Q500" i="5"/>
  <c r="Q435" i="5"/>
  <c r="Q343" i="5"/>
  <c r="Q270" i="5"/>
  <c r="Q303" i="5"/>
  <c r="Q446" i="5"/>
  <c r="Q234" i="5"/>
  <c r="Q138" i="5"/>
  <c r="Q207" i="5"/>
  <c r="Q243" i="5"/>
  <c r="Q286" i="5"/>
  <c r="Q130" i="5"/>
  <c r="Q179" i="5"/>
  <c r="Q268" i="5"/>
  <c r="Q231" i="5"/>
  <c r="Q171" i="5"/>
  <c r="Q195" i="5"/>
  <c r="Q116" i="5"/>
  <c r="Q146" i="5"/>
  <c r="Q322" i="5"/>
  <c r="Q473" i="5"/>
  <c r="Q252" i="5"/>
  <c r="Q165" i="5"/>
  <c r="Q143" i="5"/>
  <c r="Q160" i="5"/>
  <c r="Q114" i="5"/>
  <c r="Q220" i="5"/>
  <c r="Q338" i="5"/>
  <c r="Q148" i="5"/>
  <c r="Q313" i="5"/>
  <c r="Q392" i="5"/>
  <c r="Q251" i="5"/>
  <c r="Q183" i="5"/>
  <c r="Q330" i="5"/>
  <c r="Q211" i="5"/>
  <c r="Q366" i="5"/>
  <c r="Q320" i="5"/>
  <c r="Q259" i="5"/>
  <c r="Q122" i="5"/>
  <c r="Q430" i="5"/>
  <c r="Q248" i="5"/>
  <c r="Q431" i="5"/>
  <c r="Q199" i="5"/>
  <c r="Q434" i="5"/>
  <c r="Q307" i="5"/>
  <c r="Q436" i="5"/>
  <c r="Q205" i="5"/>
  <c r="Q218" i="5"/>
  <c r="Q311" i="5"/>
  <c r="Q166" i="5"/>
  <c r="Q140" i="5"/>
  <c r="Q471" i="5"/>
  <c r="Q398" i="5"/>
  <c r="Q371" i="5"/>
  <c r="Q384" i="5"/>
  <c r="Q172" i="5"/>
  <c r="Q292" i="5"/>
  <c r="Q105" i="5"/>
  <c r="Q272" i="5"/>
  <c r="Q141" i="5"/>
  <c r="Q350" i="5"/>
  <c r="Q167" i="5"/>
  <c r="Q106" i="5"/>
  <c r="Q332" i="5"/>
  <c r="Q290" i="5"/>
  <c r="Q235" i="5"/>
  <c r="Q341" i="5"/>
  <c r="Q244" i="5"/>
  <c r="Q170" i="5"/>
  <c r="Q136" i="5"/>
  <c r="Q202" i="5"/>
  <c r="Q315" i="5"/>
  <c r="Q125" i="5"/>
  <c r="Q478" i="5"/>
  <c r="Q134" i="5"/>
  <c r="Q115" i="5"/>
  <c r="Q309" i="5"/>
  <c r="Q267" i="5"/>
  <c r="Q212" i="5"/>
  <c r="Q377" i="5"/>
  <c r="Q456" i="5"/>
  <c r="Q104" i="5"/>
  <c r="Q247" i="5"/>
  <c r="R213" i="5"/>
  <c r="R247" i="5"/>
  <c r="R183" i="5"/>
  <c r="R119" i="5"/>
  <c r="R126" i="5"/>
  <c r="R221" i="5"/>
  <c r="R157" i="5"/>
  <c r="R197" i="5"/>
  <c r="R133" i="5"/>
  <c r="R104" i="5"/>
  <c r="R251" i="5"/>
  <c r="R190" i="5"/>
  <c r="R340" i="5"/>
  <c r="R276" i="5"/>
  <c r="R193" i="5"/>
  <c r="R283" i="5"/>
  <c r="R222" i="5"/>
  <c r="R456" i="5"/>
  <c r="R392" i="5"/>
  <c r="R328" i="5"/>
  <c r="R378" i="5"/>
  <c r="R314" i="5"/>
  <c r="R232" i="5"/>
  <c r="R163" i="5"/>
  <c r="R441" i="5"/>
  <c r="R377" i="5"/>
  <c r="R313" i="5"/>
  <c r="R217" i="5"/>
  <c r="R219" i="5"/>
  <c r="R238" i="5"/>
  <c r="R174" i="5"/>
  <c r="R109" i="5"/>
  <c r="R121" i="5"/>
  <c r="R212" i="5"/>
  <c r="R148" i="5"/>
  <c r="R188" i="5"/>
  <c r="R124" i="5"/>
  <c r="R127" i="5"/>
  <c r="R257" i="5"/>
  <c r="R102" i="5"/>
  <c r="R331" i="5"/>
  <c r="R267" i="5"/>
  <c r="R338" i="5"/>
  <c r="R274" i="5"/>
  <c r="R209" i="5"/>
  <c r="R447" i="5"/>
  <c r="R383" i="5"/>
  <c r="R319" i="5"/>
  <c r="R373" i="5"/>
  <c r="R309" i="5"/>
  <c r="R220" i="5"/>
  <c r="R154" i="5"/>
  <c r="R432" i="5"/>
  <c r="R368" i="5"/>
  <c r="R304" i="5"/>
  <c r="R169" i="5"/>
  <c r="R203" i="5"/>
  <c r="R115" i="5"/>
  <c r="R114" i="5"/>
  <c r="R333" i="5"/>
  <c r="R438" i="5"/>
  <c r="R364" i="5"/>
  <c r="R117" i="5"/>
  <c r="R359" i="5"/>
  <c r="R295" i="5"/>
  <c r="R134" i="5"/>
  <c r="R160" i="5"/>
  <c r="R194" i="5"/>
  <c r="R110" i="5"/>
  <c r="R123" i="5"/>
  <c r="R324" i="5"/>
  <c r="R433" i="5"/>
  <c r="R355" i="5"/>
  <c r="R478" i="5"/>
  <c r="R143" i="5"/>
  <c r="R250" i="5"/>
  <c r="R215" i="5"/>
  <c r="R151" i="5"/>
  <c r="R158" i="5"/>
  <c r="R253" i="5"/>
  <c r="R189" i="5"/>
  <c r="R125" i="5"/>
  <c r="R165" i="5"/>
  <c r="R107" i="5"/>
  <c r="R181" i="5"/>
  <c r="R155" i="5"/>
  <c r="R132" i="5"/>
  <c r="R308" i="5"/>
  <c r="R249" i="5"/>
  <c r="R315" i="5"/>
  <c r="R252" i="5"/>
  <c r="R488" i="5"/>
  <c r="R424" i="5"/>
  <c r="R360" i="5"/>
  <c r="R296" i="5"/>
  <c r="R346" i="5"/>
  <c r="R282" i="5"/>
  <c r="R202" i="5"/>
  <c r="R473" i="5"/>
  <c r="R409" i="5"/>
  <c r="R345" i="5"/>
  <c r="R281" i="5"/>
  <c r="R225" i="5"/>
  <c r="R176" i="5"/>
  <c r="R139" i="5"/>
  <c r="R136" i="5"/>
  <c r="R322" i="5"/>
  <c r="R269" i="5"/>
  <c r="R374" i="5"/>
  <c r="R300" i="5"/>
  <c r="R423" i="5"/>
  <c r="R224" i="5"/>
  <c r="R258" i="5"/>
  <c r="R170" i="5"/>
  <c r="R146" i="5"/>
  <c r="R255" i="5"/>
  <c r="R497" i="5"/>
  <c r="R305" i="5"/>
  <c r="R208" i="5"/>
  <c r="R262" i="5"/>
  <c r="R142" i="5"/>
  <c r="R244" i="5"/>
  <c r="R116" i="5"/>
  <c r="R103" i="5"/>
  <c r="R164" i="5"/>
  <c r="R299" i="5"/>
  <c r="R306" i="5"/>
  <c r="R479" i="5"/>
  <c r="R351" i="5"/>
  <c r="R341" i="5"/>
  <c r="R195" i="5"/>
  <c r="R400" i="5"/>
  <c r="R161" i="5"/>
  <c r="R265" i="5"/>
  <c r="R201" i="5"/>
  <c r="R137" i="5"/>
  <c r="R144" i="5"/>
  <c r="R235" i="5"/>
  <c r="R171" i="5"/>
  <c r="R111" i="5"/>
  <c r="R147" i="5"/>
  <c r="R112" i="5"/>
  <c r="R239" i="5"/>
  <c r="R173" i="5"/>
  <c r="R178" i="5"/>
  <c r="R290" i="5"/>
  <c r="R231" i="5"/>
  <c r="R301" i="5"/>
  <c r="R240" i="5"/>
  <c r="R470" i="5"/>
  <c r="R406" i="5"/>
  <c r="R342" i="5"/>
  <c r="R278" i="5"/>
  <c r="R332" i="5"/>
  <c r="R268" i="5"/>
  <c r="R187" i="5"/>
  <c r="R455" i="5"/>
  <c r="R391" i="5"/>
  <c r="R327" i="5"/>
  <c r="R113" i="5"/>
  <c r="R233" i="5"/>
  <c r="R106" i="5"/>
  <c r="R179" i="5"/>
  <c r="R273" i="5"/>
  <c r="R261" i="5"/>
  <c r="R196" i="5"/>
  <c r="R310" i="5"/>
  <c r="R214" i="5"/>
  <c r="R237" i="5"/>
  <c r="R167" i="5"/>
  <c r="R130" i="5"/>
  <c r="R145" i="5"/>
  <c r="R317" i="5"/>
  <c r="R264" i="5"/>
  <c r="R369" i="5"/>
  <c r="R291" i="5"/>
  <c r="R414" i="5"/>
  <c r="R350" i="5"/>
  <c r="R286" i="5"/>
  <c r="R152" i="5"/>
  <c r="R206" i="5"/>
  <c r="R153" i="5"/>
  <c r="R180" i="5"/>
  <c r="R156" i="5"/>
  <c r="R227" i="5"/>
  <c r="R141" i="5"/>
  <c r="R243" i="5"/>
  <c r="R246" i="5"/>
  <c r="R415" i="5"/>
  <c r="R287" i="5"/>
  <c r="R277" i="5"/>
  <c r="R464" i="5"/>
  <c r="R336" i="5"/>
  <c r="R272" i="5"/>
  <c r="R207" i="5"/>
  <c r="R256" i="5"/>
  <c r="R192" i="5"/>
  <c r="R128" i="5"/>
  <c r="R135" i="5"/>
  <c r="R226" i="5"/>
  <c r="R162" i="5"/>
  <c r="R105" i="5"/>
  <c r="R138" i="5"/>
  <c r="R108" i="5"/>
  <c r="R245" i="5"/>
  <c r="R182" i="5"/>
  <c r="R186" i="5"/>
  <c r="R285" i="5"/>
  <c r="R200" i="5"/>
  <c r="R292" i="5"/>
  <c r="R234" i="5"/>
  <c r="R465" i="5"/>
  <c r="R401" i="5"/>
  <c r="R337" i="5"/>
  <c r="R387" i="5"/>
  <c r="R323" i="5"/>
  <c r="R263" i="5"/>
  <c r="R172" i="5"/>
  <c r="R446" i="5"/>
  <c r="R382" i="5"/>
  <c r="R318" i="5"/>
  <c r="R118" i="5"/>
  <c r="R492" i="5"/>
  <c r="R463" i="5"/>
  <c r="R427" i="5"/>
  <c r="R384" i="5"/>
  <c r="R303" i="5"/>
  <c r="R458" i="5"/>
  <c r="R419" i="5"/>
  <c r="R279" i="5"/>
  <c r="R486" i="5"/>
  <c r="R453" i="5"/>
  <c r="R416" i="5"/>
  <c r="R371" i="5"/>
  <c r="R270" i="5"/>
  <c r="R485" i="5"/>
  <c r="R413" i="5"/>
  <c r="R444" i="5"/>
  <c r="R223" i="5"/>
  <c r="R475" i="5"/>
  <c r="R437" i="5"/>
  <c r="R398" i="5"/>
  <c r="R343" i="5"/>
  <c r="R177" i="5"/>
  <c r="R452" i="5"/>
  <c r="R370" i="5"/>
  <c r="R407" i="5"/>
  <c r="R361" i="5"/>
  <c r="R499" i="5"/>
  <c r="R471" i="5"/>
  <c r="R435" i="5"/>
  <c r="R394" i="5"/>
  <c r="R159" i="5"/>
  <c r="R498" i="5"/>
  <c r="R469" i="5"/>
  <c r="R393" i="5"/>
  <c r="R329" i="5"/>
  <c r="R140" i="5"/>
  <c r="R500" i="5"/>
  <c r="R472" i="5"/>
  <c r="R454" i="5"/>
  <c r="R417" i="5"/>
  <c r="R372" i="5"/>
  <c r="R335" i="5"/>
  <c r="R271" i="5"/>
  <c r="R166" i="5"/>
  <c r="R494" i="5"/>
  <c r="R482" i="5"/>
  <c r="R448" i="5"/>
  <c r="R429" i="5"/>
  <c r="R410" i="5"/>
  <c r="R385" i="5"/>
  <c r="R363" i="5"/>
  <c r="R311" i="5"/>
  <c r="R229" i="5"/>
  <c r="R480" i="5"/>
  <c r="R462" i="5"/>
  <c r="R426" i="5"/>
  <c r="R405" i="5"/>
  <c r="R381" i="5"/>
  <c r="R302" i="5"/>
  <c r="R218" i="5"/>
  <c r="R491" i="5"/>
  <c r="R477" i="5"/>
  <c r="R461" i="5"/>
  <c r="R443" i="5"/>
  <c r="R425" i="5"/>
  <c r="R354" i="5"/>
  <c r="R293" i="5"/>
  <c r="R205" i="5"/>
  <c r="R493" i="5"/>
  <c r="R487" i="5"/>
  <c r="R481" i="5"/>
  <c r="R474" i="5"/>
  <c r="R466" i="5"/>
  <c r="R457" i="5"/>
  <c r="R445" i="5"/>
  <c r="R436" i="5"/>
  <c r="R428" i="5"/>
  <c r="R418" i="5"/>
  <c r="R408" i="5"/>
  <c r="R396" i="5"/>
  <c r="R375" i="5"/>
  <c r="R362" i="5"/>
  <c r="R339" i="5"/>
  <c r="R307" i="5"/>
  <c r="R275" i="5"/>
  <c r="R168" i="5"/>
  <c r="R496" i="5"/>
  <c r="R468" i="5"/>
  <c r="R460" i="5"/>
  <c r="R451" i="5"/>
  <c r="R442" i="5"/>
  <c r="R434" i="5"/>
  <c r="R422" i="5"/>
  <c r="R412" i="5"/>
  <c r="R403" i="5"/>
  <c r="R390" i="5"/>
  <c r="R352" i="5"/>
  <c r="R325" i="5"/>
  <c r="R254" i="5"/>
  <c r="R199" i="5"/>
  <c r="R129" i="5"/>
  <c r="R490" i="5"/>
  <c r="R484" i="5"/>
  <c r="R476" i="5"/>
  <c r="R459" i="5"/>
  <c r="R450" i="5"/>
  <c r="R440" i="5"/>
  <c r="R431" i="5"/>
  <c r="R421" i="5"/>
  <c r="R402" i="5"/>
  <c r="R389" i="5"/>
  <c r="R367" i="5"/>
  <c r="R349" i="5"/>
  <c r="R321" i="5"/>
  <c r="R288" i="5"/>
  <c r="R248" i="5"/>
  <c r="R198" i="5"/>
  <c r="R495" i="5"/>
  <c r="R489" i="5"/>
  <c r="R483" i="5"/>
  <c r="R467" i="5"/>
  <c r="R449" i="5"/>
  <c r="R439" i="5"/>
  <c r="R430" i="5"/>
  <c r="R420" i="5"/>
  <c r="R411" i="5"/>
  <c r="R399" i="5"/>
  <c r="R388" i="5"/>
  <c r="R376" i="5"/>
  <c r="R348" i="5"/>
  <c r="R242" i="5"/>
  <c r="R122" i="5"/>
  <c r="R404" i="5"/>
  <c r="R395" i="5"/>
  <c r="R386" i="5"/>
  <c r="R379" i="5"/>
  <c r="R353" i="5"/>
  <c r="R326" i="5"/>
  <c r="R289" i="5"/>
  <c r="R259" i="5"/>
  <c r="R228" i="5"/>
  <c r="R204" i="5"/>
  <c r="R175" i="5"/>
  <c r="R131" i="5"/>
  <c r="R358" i="5"/>
  <c r="R347" i="5"/>
  <c r="R334" i="5"/>
  <c r="R320" i="5"/>
  <c r="R298" i="5"/>
  <c r="R284" i="5"/>
  <c r="R241" i="5"/>
  <c r="R216" i="5"/>
  <c r="R191" i="5"/>
  <c r="R150" i="5"/>
  <c r="R120" i="5"/>
  <c r="R366" i="5"/>
  <c r="R357" i="5"/>
  <c r="R344" i="5"/>
  <c r="R316" i="5"/>
  <c r="R297" i="5"/>
  <c r="R280" i="5"/>
  <c r="R266" i="5"/>
  <c r="R236" i="5"/>
  <c r="R211" i="5"/>
  <c r="R185" i="5"/>
  <c r="R149" i="5"/>
  <c r="R101" i="5"/>
  <c r="R397" i="5"/>
  <c r="R380" i="5"/>
  <c r="R365" i="5"/>
  <c r="R356" i="5"/>
  <c r="R330" i="5"/>
  <c r="R312" i="5"/>
  <c r="R294" i="5"/>
  <c r="R260" i="5"/>
  <c r="R230" i="5"/>
  <c r="R210" i="5"/>
  <c r="R184" i="5"/>
  <c r="C4" i="2"/>
  <c r="A4" i="2"/>
  <c r="C5" i="2"/>
  <c r="A5" i="2"/>
  <c r="K12" i="5" a="1"/>
  <c r="K12" i="5"/>
  <c r="L12" i="5"/>
  <c r="R12" i="5"/>
  <c r="K99" i="5" a="1"/>
  <c r="K99" i="5"/>
  <c r="L99" i="5"/>
  <c r="R99" i="5"/>
  <c r="K95" i="5" a="1"/>
  <c r="K95" i="5"/>
  <c r="L95" i="5"/>
  <c r="R95" i="5"/>
  <c r="K91" i="5" a="1"/>
  <c r="K91" i="5"/>
  <c r="L91" i="5"/>
  <c r="R91" i="5"/>
  <c r="K87" i="5" a="1"/>
  <c r="K87" i="5"/>
  <c r="L87" i="5"/>
  <c r="R87" i="5"/>
  <c r="K83" i="5" a="1"/>
  <c r="K83" i="5"/>
  <c r="L83" i="5"/>
  <c r="R83" i="5"/>
  <c r="K79" i="5" a="1"/>
  <c r="K79" i="5"/>
  <c r="L79" i="5"/>
  <c r="R79" i="5"/>
  <c r="K75" i="5" a="1"/>
  <c r="K75" i="5"/>
  <c r="L75" i="5"/>
  <c r="R75" i="5"/>
  <c r="K71" i="5" a="1"/>
  <c r="K71" i="5"/>
  <c r="L71" i="5"/>
  <c r="R71" i="5"/>
  <c r="K67" i="5" a="1"/>
  <c r="K67" i="5"/>
  <c r="L67" i="5"/>
  <c r="R67" i="5"/>
  <c r="K63" i="5" a="1"/>
  <c r="K63" i="5"/>
  <c r="L63" i="5"/>
  <c r="R63" i="5"/>
  <c r="K59" i="5" a="1"/>
  <c r="K59" i="5"/>
  <c r="L59" i="5"/>
  <c r="R59" i="5"/>
  <c r="K55" i="5" a="1"/>
  <c r="K55" i="5"/>
  <c r="L55" i="5"/>
  <c r="R55" i="5"/>
  <c r="K51" i="5" a="1"/>
  <c r="K51" i="5"/>
  <c r="L51" i="5"/>
  <c r="R51" i="5"/>
  <c r="K47" i="5" a="1"/>
  <c r="K47" i="5"/>
  <c r="L47" i="5"/>
  <c r="R47" i="5"/>
  <c r="K43" i="5" a="1"/>
  <c r="K43" i="5"/>
  <c r="L43" i="5"/>
  <c r="R43" i="5"/>
  <c r="K39" i="5" a="1"/>
  <c r="K39" i="5"/>
  <c r="L39" i="5"/>
  <c r="R39" i="5"/>
  <c r="K35" i="5" a="1"/>
  <c r="K35" i="5"/>
  <c r="L35" i="5"/>
  <c r="R35" i="5"/>
  <c r="K31" i="5" a="1"/>
  <c r="K31" i="5"/>
  <c r="L31" i="5"/>
  <c r="R31" i="5"/>
  <c r="K27" i="5" a="1"/>
  <c r="K27" i="5"/>
  <c r="L27" i="5"/>
  <c r="R27" i="5"/>
  <c r="K23" i="5" a="1"/>
  <c r="K23" i="5"/>
  <c r="L23" i="5"/>
  <c r="R23" i="5"/>
  <c r="K19" i="5" a="1"/>
  <c r="K19" i="5"/>
  <c r="L19" i="5"/>
  <c r="R19" i="5"/>
  <c r="K8" i="5" a="1"/>
  <c r="K8" i="5"/>
  <c r="L8" i="5"/>
  <c r="R8" i="5"/>
  <c r="K9" i="5" a="1"/>
  <c r="K9" i="5"/>
  <c r="L9" i="5"/>
  <c r="R9" i="5"/>
  <c r="K7" i="5" a="1"/>
  <c r="K7" i="5"/>
  <c r="L7" i="5"/>
  <c r="R7" i="5"/>
  <c r="K98" i="5" a="1"/>
  <c r="K98" i="5"/>
  <c r="L98" i="5"/>
  <c r="R98" i="5"/>
  <c r="K94" i="5" a="1"/>
  <c r="K94" i="5"/>
  <c r="L94" i="5"/>
  <c r="R94" i="5"/>
  <c r="K90" i="5" a="1"/>
  <c r="K90" i="5"/>
  <c r="L90" i="5"/>
  <c r="R90" i="5"/>
  <c r="K86" i="5" a="1"/>
  <c r="K86" i="5"/>
  <c r="L86" i="5"/>
  <c r="R86" i="5"/>
  <c r="K82" i="5" a="1"/>
  <c r="K82" i="5"/>
  <c r="L82" i="5"/>
  <c r="R82" i="5"/>
  <c r="K78" i="5" a="1"/>
  <c r="K78" i="5"/>
  <c r="L78" i="5"/>
  <c r="R78" i="5"/>
  <c r="K74" i="5" a="1"/>
  <c r="K74" i="5"/>
  <c r="L74" i="5"/>
  <c r="R74" i="5"/>
  <c r="K70" i="5" a="1"/>
  <c r="K70" i="5"/>
  <c r="L70" i="5"/>
  <c r="R70" i="5"/>
  <c r="K66" i="5" a="1"/>
  <c r="K66" i="5"/>
  <c r="L66" i="5"/>
  <c r="R66" i="5"/>
  <c r="K62" i="5" a="1"/>
  <c r="K62" i="5"/>
  <c r="L62" i="5"/>
  <c r="R62" i="5"/>
  <c r="K58" i="5" a="1"/>
  <c r="K58" i="5"/>
  <c r="L58" i="5"/>
  <c r="R58" i="5"/>
  <c r="K54" i="5" a="1"/>
  <c r="K54" i="5"/>
  <c r="L54" i="5"/>
  <c r="R54" i="5"/>
  <c r="K50" i="5" a="1"/>
  <c r="K50" i="5"/>
  <c r="L50" i="5"/>
  <c r="R50" i="5"/>
  <c r="K46" i="5" a="1"/>
  <c r="K46" i="5"/>
  <c r="L46" i="5"/>
  <c r="R46" i="5"/>
  <c r="K42" i="5" a="1"/>
  <c r="K42" i="5"/>
  <c r="L42" i="5"/>
  <c r="R42" i="5"/>
  <c r="K38" i="5" a="1"/>
  <c r="K38" i="5"/>
  <c r="L38" i="5"/>
  <c r="R38" i="5"/>
  <c r="K34" i="5" a="1"/>
  <c r="K34" i="5"/>
  <c r="L34" i="5"/>
  <c r="R34" i="5"/>
  <c r="K30" i="5" a="1"/>
  <c r="K30" i="5"/>
  <c r="L30" i="5"/>
  <c r="R30" i="5"/>
  <c r="K26" i="5" a="1"/>
  <c r="K26" i="5"/>
  <c r="L26" i="5"/>
  <c r="R26" i="5"/>
  <c r="K22" i="5" a="1"/>
  <c r="K22" i="5"/>
  <c r="L22" i="5"/>
  <c r="R22" i="5"/>
  <c r="K18" i="5" a="1"/>
  <c r="K18" i="5"/>
  <c r="L18" i="5"/>
  <c r="R18" i="5"/>
  <c r="K10" i="5" a="1"/>
  <c r="K10" i="5"/>
  <c r="L10" i="5"/>
  <c r="R10" i="5"/>
  <c r="K14" i="5" a="1"/>
  <c r="K14" i="5"/>
  <c r="L14" i="5"/>
  <c r="R14" i="5"/>
  <c r="K97" i="5" a="1"/>
  <c r="K97" i="5"/>
  <c r="L97" i="5"/>
  <c r="R97" i="5"/>
  <c r="K93" i="5" a="1"/>
  <c r="K93" i="5"/>
  <c r="L93" i="5"/>
  <c r="R93" i="5"/>
  <c r="K89" i="5" a="1"/>
  <c r="K89" i="5"/>
  <c r="L89" i="5"/>
  <c r="R89" i="5"/>
  <c r="K85" i="5" a="1"/>
  <c r="K85" i="5"/>
  <c r="L85" i="5"/>
  <c r="R85" i="5"/>
  <c r="K81" i="5" a="1"/>
  <c r="K81" i="5"/>
  <c r="L81" i="5"/>
  <c r="R81" i="5"/>
  <c r="K77" i="5" a="1"/>
  <c r="K77" i="5"/>
  <c r="L77" i="5"/>
  <c r="R77" i="5"/>
  <c r="K73" i="5" a="1"/>
  <c r="K73" i="5"/>
  <c r="L73" i="5"/>
  <c r="R73" i="5"/>
  <c r="K69" i="5" a="1"/>
  <c r="K69" i="5"/>
  <c r="L69" i="5"/>
  <c r="R69" i="5"/>
  <c r="K65" i="5" a="1"/>
  <c r="K65" i="5"/>
  <c r="L65" i="5"/>
  <c r="R65" i="5"/>
  <c r="K61" i="5" a="1"/>
  <c r="K61" i="5"/>
  <c r="L61" i="5"/>
  <c r="R61" i="5"/>
  <c r="K57" i="5" a="1"/>
  <c r="K57" i="5"/>
  <c r="L57" i="5"/>
  <c r="R57" i="5"/>
  <c r="K53" i="5" a="1"/>
  <c r="K53" i="5"/>
  <c r="L53" i="5"/>
  <c r="R53" i="5"/>
  <c r="K49" i="5" a="1"/>
  <c r="K49" i="5"/>
  <c r="L49" i="5"/>
  <c r="R49" i="5"/>
  <c r="K45" i="5" a="1"/>
  <c r="K45" i="5"/>
  <c r="L45" i="5"/>
  <c r="R45" i="5"/>
  <c r="K41" i="5" a="1"/>
  <c r="K41" i="5"/>
  <c r="L41" i="5"/>
  <c r="R41" i="5"/>
  <c r="K37" i="5" a="1"/>
  <c r="K37" i="5"/>
  <c r="L37" i="5"/>
  <c r="R37" i="5"/>
  <c r="K33" i="5" a="1"/>
  <c r="K33" i="5"/>
  <c r="L33" i="5"/>
  <c r="R33" i="5"/>
  <c r="K29" i="5" a="1"/>
  <c r="K29" i="5"/>
  <c r="L29" i="5"/>
  <c r="R29" i="5"/>
  <c r="K25" i="5" a="1"/>
  <c r="K25" i="5"/>
  <c r="L25" i="5"/>
  <c r="R25" i="5"/>
  <c r="K21" i="5" a="1"/>
  <c r="K21" i="5"/>
  <c r="L21" i="5"/>
  <c r="R21" i="5"/>
  <c r="K17" i="5" a="1"/>
  <c r="K17" i="5"/>
  <c r="L17" i="5"/>
  <c r="R17" i="5"/>
  <c r="K5" i="5" a="1"/>
  <c r="K5" i="5"/>
  <c r="L5" i="5"/>
  <c r="R5" i="5"/>
  <c r="K13" i="5" a="1"/>
  <c r="K13" i="5"/>
  <c r="L13" i="5"/>
  <c r="R13" i="5"/>
  <c r="K6" i="5" a="1"/>
  <c r="K6" i="5"/>
  <c r="L6" i="5"/>
  <c r="R6" i="5"/>
  <c r="K100" i="5" a="1"/>
  <c r="K100" i="5"/>
  <c r="L100" i="5"/>
  <c r="R100" i="5"/>
  <c r="K96" i="5" a="1"/>
  <c r="K96" i="5"/>
  <c r="L96" i="5"/>
  <c r="R96" i="5"/>
  <c r="K92" i="5" a="1"/>
  <c r="K92" i="5"/>
  <c r="L92" i="5"/>
  <c r="R92" i="5"/>
  <c r="K88" i="5" a="1"/>
  <c r="K88" i="5"/>
  <c r="L88" i="5"/>
  <c r="R88" i="5"/>
  <c r="K84" i="5" a="1"/>
  <c r="K84" i="5"/>
  <c r="L84" i="5"/>
  <c r="R84" i="5"/>
  <c r="K80" i="5" a="1"/>
  <c r="K80" i="5"/>
  <c r="L80" i="5"/>
  <c r="R80" i="5"/>
  <c r="K76" i="5" a="1"/>
  <c r="K76" i="5"/>
  <c r="L76" i="5"/>
  <c r="R76" i="5"/>
  <c r="K72" i="5" a="1"/>
  <c r="K72" i="5"/>
  <c r="L72" i="5"/>
  <c r="R72" i="5"/>
  <c r="K68" i="5" a="1"/>
  <c r="K68" i="5"/>
  <c r="L68" i="5"/>
  <c r="R68" i="5"/>
  <c r="K64" i="5" a="1"/>
  <c r="K64" i="5"/>
  <c r="L64" i="5"/>
  <c r="R64" i="5"/>
  <c r="K60" i="5" a="1"/>
  <c r="K60" i="5"/>
  <c r="L60" i="5"/>
  <c r="R60" i="5"/>
  <c r="K56" i="5" a="1"/>
  <c r="K56" i="5"/>
  <c r="L56" i="5"/>
  <c r="R56" i="5"/>
  <c r="K52" i="5" a="1"/>
  <c r="K52" i="5"/>
  <c r="L52" i="5"/>
  <c r="R52" i="5"/>
  <c r="K48" i="5" a="1"/>
  <c r="K48" i="5"/>
  <c r="L48" i="5"/>
  <c r="R48" i="5"/>
  <c r="K44" i="5" a="1"/>
  <c r="K44" i="5"/>
  <c r="L44" i="5"/>
  <c r="R44" i="5"/>
  <c r="K40" i="5" a="1"/>
  <c r="K40" i="5"/>
  <c r="L40" i="5"/>
  <c r="R40" i="5"/>
  <c r="K36" i="5" a="1"/>
  <c r="K36" i="5"/>
  <c r="L36" i="5"/>
  <c r="R36" i="5"/>
  <c r="K32" i="5" a="1"/>
  <c r="K32" i="5"/>
  <c r="L32" i="5"/>
  <c r="R32" i="5"/>
  <c r="K28" i="5" a="1"/>
  <c r="K28" i="5"/>
  <c r="L28" i="5"/>
  <c r="R28" i="5"/>
  <c r="K24" i="5" a="1"/>
  <c r="K24" i="5"/>
  <c r="L24" i="5"/>
  <c r="R24" i="5"/>
  <c r="K20" i="5" a="1"/>
  <c r="K20" i="5"/>
  <c r="L20" i="5"/>
  <c r="R20" i="5"/>
  <c r="K16" i="5" a="1"/>
  <c r="K16" i="5"/>
  <c r="L16" i="5"/>
  <c r="R16" i="5"/>
  <c r="K15" i="5" a="1"/>
  <c r="K15" i="5"/>
  <c r="L15" i="5"/>
  <c r="R15" i="5"/>
  <c r="K11" i="5" a="1"/>
  <c r="K11" i="5"/>
  <c r="L11" i="5"/>
  <c r="R11" i="5"/>
  <c r="Q56" i="5"/>
  <c r="Q21" i="5"/>
  <c r="Q85" i="5"/>
  <c r="Q18" i="5"/>
  <c r="Q50" i="5"/>
  <c r="Q82" i="5"/>
  <c r="K3" i="5" a="1"/>
  <c r="K3" i="5"/>
  <c r="L3" i="5"/>
  <c r="Q3" i="5"/>
  <c r="Q47" i="5"/>
  <c r="Q79" i="5"/>
  <c r="Q28" i="5"/>
  <c r="Q60" i="5"/>
  <c r="Q92" i="5"/>
  <c r="Q25" i="5"/>
  <c r="Q57" i="5"/>
  <c r="Q89" i="5"/>
  <c r="Q22" i="5"/>
  <c r="Q54" i="5"/>
  <c r="Q86" i="5"/>
  <c r="Q19" i="5"/>
  <c r="Q51" i="5"/>
  <c r="Q83" i="5"/>
  <c r="Q88" i="5"/>
  <c r="Q53" i="5"/>
  <c r="Q32" i="5"/>
  <c r="Q64" i="5"/>
  <c r="Q96" i="5"/>
  <c r="Q29" i="5"/>
  <c r="Q61" i="5"/>
  <c r="Q93" i="5"/>
  <c r="Q26" i="5"/>
  <c r="Q58" i="5"/>
  <c r="Q90" i="5"/>
  <c r="Q23" i="5"/>
  <c r="Q55" i="5"/>
  <c r="Q87" i="5"/>
  <c r="Q36" i="5"/>
  <c r="Q65" i="5"/>
  <c r="Q62" i="5"/>
  <c r="Q91" i="5"/>
  <c r="Q40" i="5"/>
  <c r="Q37" i="5"/>
  <c r="Q66" i="5"/>
  <c r="Q63" i="5"/>
  <c r="Q70" i="5"/>
  <c r="Q7" i="5"/>
  <c r="Q35" i="5"/>
  <c r="Q67" i="5"/>
  <c r="Q99" i="5"/>
  <c r="Q68" i="5"/>
  <c r="Q100" i="5"/>
  <c r="Q97" i="5"/>
  <c r="Q94" i="5"/>
  <c r="Q27" i="5"/>
  <c r="Q11" i="5"/>
  <c r="Q72" i="5"/>
  <c r="Q6" i="5"/>
  <c r="Q69" i="5"/>
  <c r="Q34" i="5"/>
  <c r="Q98" i="5"/>
  <c r="Q31" i="5"/>
  <c r="Q95" i="5"/>
  <c r="Q15" i="5"/>
  <c r="Q44" i="5"/>
  <c r="Q76" i="5"/>
  <c r="Q13" i="5"/>
  <c r="Q41" i="5"/>
  <c r="Q73" i="5"/>
  <c r="K4" i="5" a="1"/>
  <c r="K4" i="5"/>
  <c r="L4" i="5"/>
  <c r="Q4" i="5"/>
  <c r="Q38" i="5"/>
  <c r="Q16" i="5"/>
  <c r="Q48" i="5"/>
  <c r="Q80" i="5"/>
  <c r="Q5" i="5"/>
  <c r="Q45" i="5"/>
  <c r="Q77" i="5"/>
  <c r="Q14" i="5"/>
  <c r="Q42" i="5"/>
  <c r="Q74" i="5"/>
  <c r="Q9" i="5"/>
  <c r="Q39" i="5"/>
  <c r="Q71" i="5"/>
  <c r="Q12" i="5"/>
  <c r="Q24" i="5"/>
  <c r="Q33" i="5"/>
  <c r="Q30" i="5"/>
  <c r="Q59" i="5"/>
  <c r="Q20" i="5"/>
  <c r="Q52" i="5"/>
  <c r="Q84" i="5"/>
  <c r="Q17" i="5"/>
  <c r="Q49" i="5"/>
  <c r="Q81" i="5"/>
  <c r="Q10" i="5"/>
  <c r="Q46" i="5"/>
  <c r="Q78" i="5"/>
  <c r="Q8" i="5"/>
  <c r="Q43" i="5"/>
  <c r="Q75" i="5"/>
  <c r="K2" i="5" a="1"/>
  <c r="K2" i="5"/>
  <c r="L2" i="5"/>
  <c r="Q2" i="5"/>
  <c r="A2" i="4"/>
  <c r="R2" i="5"/>
  <c r="G2" i="4"/>
  <c r="N2" i="5"/>
  <c r="O2" i="5"/>
  <c r="P2" i="5"/>
  <c r="E2" i="4"/>
  <c r="E500" i="5"/>
  <c r="E499" i="5"/>
  <c r="E498" i="5"/>
  <c r="E497" i="5"/>
  <c r="E496" i="5"/>
  <c r="E495" i="5"/>
  <c r="E494" i="5"/>
  <c r="E493" i="5"/>
  <c r="E492" i="5"/>
  <c r="E491" i="5"/>
  <c r="E490" i="5"/>
  <c r="E489" i="5"/>
  <c r="E488" i="5"/>
  <c r="E487" i="5"/>
  <c r="E486" i="5"/>
  <c r="E485" i="5"/>
  <c r="E484" i="5"/>
  <c r="E483" i="5"/>
  <c r="E482" i="5"/>
  <c r="E481" i="5"/>
  <c r="E480" i="5"/>
  <c r="E479" i="5"/>
  <c r="E478" i="5"/>
  <c r="E477" i="5"/>
  <c r="E476" i="5"/>
  <c r="E475" i="5"/>
  <c r="E474" i="5"/>
  <c r="E473" i="5"/>
  <c r="E472" i="5"/>
  <c r="E471" i="5"/>
  <c r="E470" i="5"/>
  <c r="E469" i="5"/>
  <c r="E468" i="5"/>
  <c r="E467" i="5"/>
  <c r="E466" i="5"/>
  <c r="E465" i="5"/>
  <c r="E464" i="5"/>
  <c r="E463" i="5"/>
  <c r="E462" i="5"/>
  <c r="E461" i="5"/>
  <c r="E460" i="5"/>
  <c r="E459" i="5"/>
  <c r="E458" i="5"/>
  <c r="E457" i="5"/>
  <c r="E456" i="5"/>
  <c r="E455" i="5"/>
  <c r="E454" i="5"/>
  <c r="E453" i="5"/>
  <c r="E452" i="5"/>
  <c r="E451" i="5"/>
  <c r="E450" i="5"/>
  <c r="E449" i="5"/>
  <c r="E448" i="5"/>
  <c r="E447" i="5"/>
  <c r="E446" i="5"/>
  <c r="E445" i="5"/>
  <c r="E444" i="5"/>
  <c r="E443" i="5"/>
  <c r="E442" i="5"/>
  <c r="E441" i="5"/>
  <c r="E440" i="5"/>
  <c r="E439" i="5"/>
  <c r="E438" i="5"/>
  <c r="E437" i="5"/>
  <c r="E436" i="5"/>
  <c r="E435" i="5"/>
  <c r="E434" i="5"/>
  <c r="E433" i="5"/>
  <c r="E432" i="5"/>
  <c r="E431" i="5"/>
  <c r="E430" i="5"/>
  <c r="E429" i="5"/>
  <c r="E428" i="5"/>
  <c r="E427" i="5"/>
  <c r="E426" i="5"/>
  <c r="E425" i="5"/>
  <c r="E424" i="5"/>
  <c r="E423" i="5"/>
  <c r="E422" i="5"/>
  <c r="E421" i="5"/>
  <c r="E420" i="5"/>
  <c r="E419" i="5"/>
  <c r="E418" i="5"/>
  <c r="E417" i="5"/>
  <c r="E416" i="5"/>
  <c r="E415" i="5"/>
  <c r="E414" i="5"/>
  <c r="E413" i="5"/>
  <c r="E412" i="5"/>
  <c r="E411" i="5"/>
  <c r="E410" i="5"/>
  <c r="E409" i="5"/>
  <c r="E408" i="5"/>
  <c r="E407" i="5"/>
  <c r="E406" i="5"/>
  <c r="E405" i="5"/>
  <c r="E404" i="5"/>
  <c r="E403" i="5"/>
  <c r="E402" i="5"/>
  <c r="E401" i="5"/>
  <c r="E400" i="5"/>
  <c r="E399" i="5"/>
  <c r="E398" i="5"/>
  <c r="E397" i="5"/>
  <c r="E396" i="5"/>
  <c r="E395" i="5"/>
  <c r="E394" i="5"/>
  <c r="E393" i="5"/>
  <c r="E392" i="5"/>
  <c r="E391" i="5"/>
  <c r="E390" i="5"/>
  <c r="E389" i="5"/>
  <c r="E388" i="5"/>
  <c r="E387" i="5"/>
  <c r="E386" i="5"/>
  <c r="E385" i="5"/>
  <c r="E384" i="5"/>
  <c r="E383" i="5"/>
  <c r="E382" i="5"/>
  <c r="E381" i="5"/>
  <c r="E380" i="5"/>
  <c r="E379" i="5"/>
  <c r="E378" i="5"/>
  <c r="E377" i="5"/>
  <c r="E376" i="5"/>
  <c r="E375" i="5"/>
  <c r="E374" i="5"/>
  <c r="E373" i="5"/>
  <c r="E372" i="5"/>
  <c r="E371" i="5"/>
  <c r="E370" i="5"/>
  <c r="E369" i="5"/>
  <c r="E368" i="5"/>
  <c r="E367" i="5"/>
  <c r="E366" i="5"/>
  <c r="E365" i="5"/>
  <c r="E364" i="5"/>
  <c r="E363" i="5"/>
  <c r="E362" i="5"/>
  <c r="E361" i="5"/>
  <c r="E360" i="5"/>
  <c r="E359" i="5"/>
  <c r="E358" i="5"/>
  <c r="E357" i="5"/>
  <c r="E356" i="5"/>
  <c r="E355" i="5"/>
  <c r="E354" i="5"/>
  <c r="E353" i="5"/>
  <c r="E352" i="5"/>
  <c r="E351" i="5"/>
  <c r="E350" i="5"/>
  <c r="E349" i="5"/>
  <c r="E348" i="5"/>
  <c r="E347" i="5"/>
  <c r="E346" i="5"/>
  <c r="E345" i="5"/>
  <c r="E344" i="5"/>
  <c r="E343" i="5"/>
  <c r="E342" i="5"/>
  <c r="E341" i="5"/>
  <c r="E340" i="5"/>
  <c r="E339" i="5"/>
  <c r="E338" i="5"/>
  <c r="E337" i="5"/>
  <c r="E336" i="5"/>
  <c r="E335" i="5"/>
  <c r="E334" i="5"/>
  <c r="E333" i="5"/>
  <c r="E332" i="5"/>
  <c r="E331" i="5"/>
  <c r="E330" i="5"/>
  <c r="E329" i="5"/>
  <c r="E328" i="5"/>
  <c r="E327" i="5"/>
  <c r="E326" i="5"/>
  <c r="E325" i="5"/>
  <c r="E324" i="5"/>
  <c r="E323" i="5"/>
  <c r="E322" i="5"/>
  <c r="E321" i="5"/>
  <c r="E320" i="5"/>
  <c r="E319" i="5"/>
  <c r="E318" i="5"/>
  <c r="E317" i="5"/>
  <c r="E316" i="5"/>
  <c r="E315" i="5"/>
  <c r="E314" i="5"/>
  <c r="E313" i="5"/>
  <c r="E312" i="5"/>
  <c r="E311" i="5"/>
  <c r="E310" i="5"/>
  <c r="E309" i="5"/>
  <c r="E308" i="5"/>
  <c r="E307" i="5"/>
  <c r="E306" i="5"/>
  <c r="E305" i="5"/>
  <c r="E304" i="5"/>
  <c r="E303" i="5"/>
  <c r="E302" i="5"/>
  <c r="E301" i="5"/>
  <c r="E300" i="5"/>
  <c r="E299" i="5"/>
  <c r="E298" i="5"/>
  <c r="E297" i="5"/>
  <c r="E296" i="5"/>
  <c r="E295" i="5"/>
  <c r="E294" i="5"/>
  <c r="E293" i="5"/>
  <c r="E292" i="5"/>
  <c r="E291" i="5"/>
  <c r="E290" i="5"/>
  <c r="E289" i="5"/>
  <c r="E288" i="5"/>
  <c r="E287" i="5"/>
  <c r="E286" i="5"/>
  <c r="E285" i="5"/>
  <c r="E284" i="5"/>
  <c r="E283" i="5"/>
  <c r="E282" i="5"/>
  <c r="E281" i="5"/>
  <c r="E280" i="5"/>
  <c r="E279" i="5"/>
  <c r="E278" i="5"/>
  <c r="E277" i="5"/>
  <c r="E276" i="5"/>
  <c r="E275" i="5"/>
  <c r="E274" i="5"/>
  <c r="E273" i="5"/>
  <c r="E272" i="5"/>
  <c r="E271" i="5"/>
  <c r="E270" i="5"/>
  <c r="E269" i="5"/>
  <c r="E268" i="5"/>
  <c r="E267" i="5"/>
  <c r="E266" i="5"/>
  <c r="E265" i="5"/>
  <c r="E264" i="5"/>
  <c r="E263" i="5"/>
  <c r="E262" i="5"/>
  <c r="E261" i="5"/>
  <c r="E260" i="5"/>
  <c r="E259" i="5"/>
  <c r="E258" i="5"/>
  <c r="E257" i="5"/>
  <c r="E256" i="5"/>
  <c r="E255" i="5"/>
  <c r="E254" i="5"/>
  <c r="E253" i="5"/>
  <c r="E252" i="5"/>
  <c r="E251" i="5"/>
  <c r="E250" i="5"/>
  <c r="E249" i="5"/>
  <c r="E248" i="5"/>
  <c r="E247" i="5"/>
  <c r="E246" i="5"/>
  <c r="E245" i="5"/>
  <c r="E244" i="5"/>
  <c r="E243" i="5"/>
  <c r="E242" i="5"/>
  <c r="E241" i="5"/>
  <c r="E240" i="5"/>
  <c r="E239" i="5"/>
  <c r="E238" i="5"/>
  <c r="E237" i="5"/>
  <c r="E236" i="5"/>
  <c r="E235" i="5"/>
  <c r="E234" i="5"/>
  <c r="E233" i="5"/>
  <c r="E232" i="5"/>
  <c r="E231" i="5"/>
  <c r="E230" i="5"/>
  <c r="E229" i="5"/>
  <c r="E228" i="5"/>
  <c r="E227" i="5"/>
  <c r="E226" i="5"/>
  <c r="E225" i="5"/>
  <c r="E224" i="5"/>
  <c r="E223" i="5"/>
  <c r="E222" i="5"/>
  <c r="E221" i="5"/>
  <c r="E220" i="5"/>
  <c r="E219" i="5"/>
  <c r="E218" i="5"/>
  <c r="E217" i="5"/>
  <c r="E216" i="5"/>
  <c r="E215" i="5"/>
  <c r="E214" i="5"/>
  <c r="E213" i="5"/>
  <c r="E212" i="5"/>
  <c r="E211" i="5"/>
  <c r="E210" i="5"/>
  <c r="E209" i="5"/>
  <c r="E208" i="5"/>
  <c r="E207" i="5"/>
  <c r="E206" i="5"/>
  <c r="E205" i="5"/>
  <c r="E204" i="5"/>
  <c r="E203" i="5"/>
  <c r="E202" i="5"/>
  <c r="E201" i="5"/>
  <c r="E200" i="5"/>
  <c r="E199" i="5"/>
  <c r="E198" i="5"/>
  <c r="E197" i="5"/>
  <c r="E196" i="5"/>
  <c r="E195" i="5"/>
  <c r="E194" i="5"/>
  <c r="E193" i="5"/>
  <c r="E192" i="5"/>
  <c r="E191" i="5"/>
  <c r="E190" i="5"/>
  <c r="E189" i="5"/>
  <c r="E188" i="5"/>
  <c r="E187" i="5"/>
  <c r="E186" i="5"/>
  <c r="E185" i="5"/>
  <c r="E184" i="5"/>
  <c r="E183" i="5"/>
  <c r="E182" i="5"/>
  <c r="E181" i="5"/>
  <c r="E180" i="5"/>
  <c r="E179" i="5"/>
  <c r="E178" i="5"/>
  <c r="E177" i="5"/>
  <c r="E176" i="5"/>
  <c r="E175" i="5"/>
  <c r="E174" i="5"/>
  <c r="E173" i="5"/>
  <c r="E172" i="5"/>
  <c r="E171" i="5"/>
  <c r="E170" i="5"/>
  <c r="E169" i="5"/>
  <c r="E168" i="5"/>
  <c r="E167" i="5"/>
  <c r="E166" i="5"/>
  <c r="E165" i="5"/>
  <c r="E164" i="5"/>
  <c r="E163" i="5"/>
  <c r="E162" i="5"/>
  <c r="E161" i="5"/>
  <c r="E160" i="5"/>
  <c r="E159" i="5"/>
  <c r="E158" i="5"/>
  <c r="E157" i="5"/>
  <c r="E156" i="5"/>
  <c r="E155" i="5"/>
  <c r="E154" i="5"/>
  <c r="E153" i="5"/>
  <c r="E152" i="5"/>
  <c r="E151" i="5"/>
  <c r="E150" i="5"/>
  <c r="E149" i="5"/>
  <c r="E148" i="5"/>
  <c r="E147" i="5"/>
  <c r="E146" i="5"/>
  <c r="E145" i="5"/>
  <c r="E144" i="5"/>
  <c r="E143" i="5"/>
  <c r="E142" i="5"/>
  <c r="E141" i="5"/>
  <c r="E140" i="5"/>
  <c r="E139" i="5"/>
  <c r="E138" i="5"/>
  <c r="E137" i="5"/>
  <c r="E136" i="5"/>
  <c r="E135" i="5"/>
  <c r="E134" i="5"/>
  <c r="E133" i="5"/>
  <c r="E132" i="5"/>
  <c r="E131" i="5"/>
  <c r="E130" i="5"/>
  <c r="E129" i="5"/>
  <c r="E128" i="5"/>
  <c r="E127" i="5"/>
  <c r="E126" i="5"/>
  <c r="E125" i="5"/>
  <c r="E124" i="5"/>
  <c r="E123" i="5"/>
  <c r="E122" i="5"/>
  <c r="E121" i="5"/>
  <c r="E120" i="5"/>
  <c r="E119" i="5"/>
  <c r="E118" i="5"/>
  <c r="E117" i="5"/>
  <c r="E116" i="5"/>
  <c r="E115" i="5"/>
  <c r="E114" i="5"/>
  <c r="E113" i="5"/>
  <c r="E112" i="5"/>
  <c r="E111" i="5"/>
  <c r="E110" i="5"/>
  <c r="E109" i="5"/>
  <c r="E108" i="5"/>
  <c r="E107" i="5"/>
  <c r="E106" i="5"/>
  <c r="E105" i="5"/>
  <c r="E104" i="5"/>
  <c r="E103" i="5"/>
  <c r="E102" i="5"/>
  <c r="E101" i="5"/>
  <c r="E100" i="5"/>
  <c r="E99" i="5"/>
  <c r="E98" i="5"/>
  <c r="E97" i="5"/>
  <c r="E96" i="5"/>
  <c r="E95" i="5"/>
  <c r="E94" i="5"/>
  <c r="E93" i="5"/>
  <c r="E92" i="5"/>
  <c r="E91" i="5"/>
  <c r="E90" i="5"/>
  <c r="E89" i="5"/>
  <c r="E88" i="5"/>
  <c r="E87" i="5"/>
  <c r="E86" i="5"/>
  <c r="E85" i="5"/>
  <c r="E84" i="5"/>
  <c r="E83" i="5"/>
  <c r="E82" i="5"/>
  <c r="E81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7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1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E5" i="5"/>
  <c r="F6" i="5"/>
  <c r="E4" i="5"/>
  <c r="F5" i="5"/>
  <c r="E3" i="5"/>
  <c r="F4" i="5"/>
  <c r="E2" i="5"/>
  <c r="F3" i="5"/>
  <c r="F2" i="5"/>
  <c r="N96" i="5"/>
  <c r="O96" i="5"/>
  <c r="P96" i="5"/>
  <c r="N63" i="5"/>
  <c r="O63" i="5"/>
  <c r="P63" i="5"/>
  <c r="A7" i="4"/>
  <c r="E7" i="4"/>
  <c r="N7" i="5"/>
  <c r="O7" i="5"/>
  <c r="P7" i="5"/>
  <c r="N36" i="5"/>
  <c r="O36" i="5"/>
  <c r="P36" i="5"/>
  <c r="N80" i="5"/>
  <c r="O80" i="5"/>
  <c r="P80" i="5"/>
  <c r="N19" i="5"/>
  <c r="O19" i="5"/>
  <c r="P19" i="5"/>
  <c r="N98" i="5"/>
  <c r="O98" i="5"/>
  <c r="P98" i="5"/>
  <c r="N35" i="5"/>
  <c r="O35" i="5"/>
  <c r="P35" i="5"/>
  <c r="N33" i="5"/>
  <c r="O33" i="5"/>
  <c r="P33" i="5"/>
  <c r="A5" i="4"/>
  <c r="E5" i="4"/>
  <c r="N5" i="5"/>
  <c r="O5" i="5"/>
  <c r="P5" i="5"/>
  <c r="N86" i="5"/>
  <c r="O86" i="5"/>
  <c r="P86" i="5"/>
  <c r="N94" i="5"/>
  <c r="O94" i="5"/>
  <c r="P94" i="5"/>
  <c r="N14" i="5"/>
  <c r="O14" i="5"/>
  <c r="P14" i="5"/>
  <c r="N52" i="5"/>
  <c r="O52" i="5"/>
  <c r="P52" i="5"/>
  <c r="N89" i="5"/>
  <c r="O89" i="5"/>
  <c r="P89" i="5"/>
  <c r="N72" i="5"/>
  <c r="O72" i="5"/>
  <c r="P72" i="5"/>
  <c r="A4" i="4"/>
  <c r="N4" i="5"/>
  <c r="O4" i="5"/>
  <c r="P4" i="5"/>
  <c r="E4" i="4"/>
  <c r="N64" i="5"/>
  <c r="O64" i="5"/>
  <c r="P64" i="5"/>
  <c r="N43" i="5"/>
  <c r="O43" i="5"/>
  <c r="P43" i="5"/>
  <c r="N47" i="5"/>
  <c r="O47" i="5"/>
  <c r="P47" i="5"/>
  <c r="N28" i="5"/>
  <c r="O28" i="5"/>
  <c r="P28" i="5"/>
  <c r="N61" i="5"/>
  <c r="O61" i="5"/>
  <c r="P61" i="5"/>
  <c r="N44" i="5"/>
  <c r="O44" i="5"/>
  <c r="P44" i="5"/>
  <c r="N29" i="5"/>
  <c r="O29" i="5"/>
  <c r="P29" i="5"/>
  <c r="N31" i="5"/>
  <c r="O31" i="5"/>
  <c r="P31" i="5"/>
  <c r="N39" i="5"/>
  <c r="O39" i="5"/>
  <c r="P39" i="5"/>
  <c r="N81" i="5"/>
  <c r="O81" i="5"/>
  <c r="P81" i="5"/>
  <c r="N50" i="5"/>
  <c r="O50" i="5"/>
  <c r="P50" i="5"/>
  <c r="N60" i="5"/>
  <c r="O60" i="5"/>
  <c r="P60" i="5"/>
  <c r="N26" i="5"/>
  <c r="O26" i="5"/>
  <c r="P26" i="5"/>
  <c r="N100" i="5"/>
  <c r="O100" i="5"/>
  <c r="P100" i="5"/>
  <c r="N76" i="5"/>
  <c r="O76" i="5"/>
  <c r="P76" i="5"/>
  <c r="N93" i="5"/>
  <c r="O93" i="5"/>
  <c r="P93" i="5"/>
  <c r="N95" i="5"/>
  <c r="O95" i="5"/>
  <c r="P95" i="5"/>
  <c r="N71" i="5"/>
  <c r="O71" i="5"/>
  <c r="P71" i="5"/>
  <c r="A10" i="4"/>
  <c r="E10" i="4"/>
  <c r="N10" i="5"/>
  <c r="O10" i="5"/>
  <c r="P10" i="5"/>
  <c r="N18" i="5"/>
  <c r="O18" i="5"/>
  <c r="P18" i="5"/>
  <c r="N57" i="5"/>
  <c r="O57" i="5"/>
  <c r="P57" i="5"/>
  <c r="N59" i="5"/>
  <c r="O59" i="5"/>
  <c r="P59" i="5"/>
  <c r="N73" i="5"/>
  <c r="O73" i="5"/>
  <c r="P73" i="5"/>
  <c r="A8" i="4"/>
  <c r="E8" i="4"/>
  <c r="N8" i="5"/>
  <c r="O8" i="5"/>
  <c r="P8" i="5"/>
  <c r="N79" i="5"/>
  <c r="O79" i="5"/>
  <c r="P79" i="5"/>
  <c r="N58" i="5"/>
  <c r="O58" i="5"/>
  <c r="P58" i="5"/>
  <c r="N27" i="5"/>
  <c r="O27" i="5"/>
  <c r="P27" i="5"/>
  <c r="N40" i="5"/>
  <c r="O40" i="5"/>
  <c r="P40" i="5"/>
  <c r="N42" i="5"/>
  <c r="O42" i="5"/>
  <c r="P42" i="5"/>
  <c r="N84" i="5"/>
  <c r="O84" i="5"/>
  <c r="P84" i="5"/>
  <c r="N85" i="5"/>
  <c r="O85" i="5"/>
  <c r="P85" i="5"/>
  <c r="A3" i="4"/>
  <c r="N3" i="5"/>
  <c r="O3" i="5"/>
  <c r="P3" i="5"/>
  <c r="E3" i="4"/>
  <c r="N25" i="5"/>
  <c r="O25" i="5"/>
  <c r="P25" i="5"/>
  <c r="N54" i="5"/>
  <c r="O54" i="5"/>
  <c r="P54" i="5"/>
  <c r="N83" i="5"/>
  <c r="O83" i="5"/>
  <c r="P83" i="5"/>
  <c r="N32" i="5"/>
  <c r="O32" i="5"/>
  <c r="P32" i="5"/>
  <c r="N24" i="5"/>
  <c r="O24" i="5"/>
  <c r="P24" i="5"/>
  <c r="N62" i="5"/>
  <c r="O62" i="5"/>
  <c r="P62" i="5"/>
  <c r="N69" i="5"/>
  <c r="O69" i="5"/>
  <c r="P69" i="5"/>
  <c r="N66" i="5"/>
  <c r="O66" i="5"/>
  <c r="P66" i="5"/>
  <c r="N15" i="5"/>
  <c r="O15" i="5"/>
  <c r="P15" i="5"/>
  <c r="N41" i="5"/>
  <c r="O41" i="5"/>
  <c r="P41" i="5"/>
  <c r="N70" i="5"/>
  <c r="O70" i="5"/>
  <c r="P70" i="5"/>
  <c r="N99" i="5"/>
  <c r="O99" i="5"/>
  <c r="P99" i="5"/>
  <c r="N53" i="5"/>
  <c r="O53" i="5"/>
  <c r="P53" i="5"/>
  <c r="N87" i="5"/>
  <c r="O87" i="5"/>
  <c r="P87" i="5"/>
  <c r="N30" i="5"/>
  <c r="O30" i="5"/>
  <c r="P30" i="5"/>
  <c r="N34" i="5"/>
  <c r="O34" i="5"/>
  <c r="P34" i="5"/>
  <c r="N48" i="5"/>
  <c r="O48" i="5"/>
  <c r="P48" i="5"/>
  <c r="N77" i="5"/>
  <c r="O77" i="5"/>
  <c r="P77" i="5"/>
  <c r="A9" i="4"/>
  <c r="E9" i="4"/>
  <c r="N9" i="5"/>
  <c r="O9" i="5"/>
  <c r="P9" i="5"/>
  <c r="N20" i="5"/>
  <c r="O20" i="5"/>
  <c r="P20" i="5"/>
  <c r="N49" i="5"/>
  <c r="O49" i="5"/>
  <c r="P49" i="5"/>
  <c r="N78" i="5"/>
  <c r="O78" i="5"/>
  <c r="P78" i="5"/>
  <c r="N92" i="5"/>
  <c r="O92" i="5"/>
  <c r="P92" i="5"/>
  <c r="N22" i="5"/>
  <c r="O22" i="5"/>
  <c r="P22" i="5"/>
  <c r="N51" i="5"/>
  <c r="O51" i="5"/>
  <c r="P51" i="5"/>
  <c r="N88" i="5"/>
  <c r="O88" i="5"/>
  <c r="P88" i="5"/>
  <c r="N55" i="5"/>
  <c r="O55" i="5"/>
  <c r="P55" i="5"/>
  <c r="N97" i="5"/>
  <c r="O97" i="5"/>
  <c r="P97" i="5"/>
  <c r="N11" i="5"/>
  <c r="O11" i="5"/>
  <c r="P11" i="5"/>
  <c r="N37" i="5"/>
  <c r="O37" i="5"/>
  <c r="P37" i="5"/>
  <c r="N13" i="5"/>
  <c r="O13" i="5"/>
  <c r="P13" i="5"/>
  <c r="N38" i="5"/>
  <c r="O38" i="5"/>
  <c r="P38" i="5"/>
  <c r="N67" i="5"/>
  <c r="O67" i="5"/>
  <c r="P67" i="5"/>
  <c r="N56" i="5"/>
  <c r="O56" i="5"/>
  <c r="P56" i="5"/>
  <c r="N23" i="5"/>
  <c r="O23" i="5"/>
  <c r="P23" i="5"/>
  <c r="N65" i="5"/>
  <c r="O65" i="5"/>
  <c r="P65" i="5"/>
  <c r="N91" i="5"/>
  <c r="O91" i="5"/>
  <c r="P91" i="5"/>
  <c r="A6" i="4"/>
  <c r="E6" i="4"/>
  <c r="N6" i="5"/>
  <c r="O6" i="5"/>
  <c r="P6" i="5"/>
  <c r="N16" i="5"/>
  <c r="O16" i="5"/>
  <c r="P16" i="5"/>
  <c r="N45" i="5"/>
  <c r="O45" i="5"/>
  <c r="P45" i="5"/>
  <c r="N74" i="5"/>
  <c r="O74" i="5"/>
  <c r="P74" i="5"/>
  <c r="N12" i="5"/>
  <c r="O12" i="5"/>
  <c r="P12" i="5"/>
  <c r="N90" i="5"/>
  <c r="O90" i="5"/>
  <c r="P90" i="5"/>
  <c r="N68" i="5"/>
  <c r="O68" i="5"/>
  <c r="P68" i="5"/>
  <c r="N17" i="5"/>
  <c r="O17" i="5"/>
  <c r="P17" i="5"/>
  <c r="N46" i="5"/>
  <c r="O46" i="5"/>
  <c r="P46" i="5"/>
  <c r="N75" i="5"/>
  <c r="O75" i="5"/>
  <c r="P75" i="5"/>
  <c r="N21" i="5"/>
  <c r="O21" i="5"/>
  <c r="P21" i="5"/>
  <c r="N82" i="5"/>
  <c r="O82" i="5"/>
  <c r="P82" i="5"/>
  <c r="A33" i="4"/>
  <c r="E33" i="4"/>
  <c r="A78" i="4"/>
  <c r="E78" i="4"/>
  <c r="A70" i="4"/>
  <c r="E70" i="4"/>
  <c r="A69" i="4"/>
  <c r="E69" i="4"/>
  <c r="A96" i="4"/>
  <c r="E96" i="4"/>
  <c r="A28" i="4"/>
  <c r="E28" i="4"/>
  <c r="A19" i="4"/>
  <c r="E19" i="4"/>
  <c r="A22" i="4"/>
  <c r="E22" i="4"/>
  <c r="A45" i="4"/>
  <c r="E45" i="4"/>
  <c r="A74" i="4"/>
  <c r="E74" i="4"/>
  <c r="A62" i="4"/>
  <c r="E62" i="4"/>
  <c r="A91" i="4"/>
  <c r="E91" i="4"/>
  <c r="A53" i="4"/>
  <c r="E53" i="4"/>
  <c r="A82" i="4"/>
  <c r="E82" i="4"/>
  <c r="A12" i="4"/>
  <c r="E12" i="4"/>
  <c r="A54" i="4"/>
  <c r="E54" i="4"/>
  <c r="A57" i="4"/>
  <c r="E57" i="4"/>
  <c r="A29" i="4"/>
  <c r="E29" i="4"/>
  <c r="A58" i="4"/>
  <c r="E58" i="4"/>
  <c r="A87" i="4"/>
  <c r="E87" i="4"/>
  <c r="A65" i="4"/>
  <c r="E65" i="4"/>
  <c r="A99" i="4"/>
  <c r="E99" i="4"/>
  <c r="A24" i="4"/>
  <c r="E24" i="4"/>
  <c r="A35" i="4"/>
  <c r="E35" i="4"/>
  <c r="A85" i="4"/>
  <c r="E85" i="4"/>
  <c r="A15" i="4"/>
  <c r="E15" i="4"/>
  <c r="A44" i="4"/>
  <c r="E44" i="4"/>
  <c r="A67" i="4"/>
  <c r="E67" i="4"/>
  <c r="A86" i="4"/>
  <c r="E86" i="4"/>
  <c r="A61" i="4"/>
  <c r="E61" i="4"/>
  <c r="A90" i="4"/>
  <c r="E90" i="4"/>
  <c r="A20" i="4"/>
  <c r="E20" i="4"/>
  <c r="A95" i="4"/>
  <c r="E95" i="4"/>
  <c r="A27" i="4"/>
  <c r="E27" i="4"/>
  <c r="A56" i="4"/>
  <c r="E56" i="4"/>
  <c r="A49" i="4"/>
  <c r="E49" i="4"/>
  <c r="A18" i="4"/>
  <c r="E18" i="4"/>
  <c r="A47" i="4"/>
  <c r="E47" i="4"/>
  <c r="A76" i="4"/>
  <c r="E76" i="4"/>
  <c r="A32" i="4"/>
  <c r="E32" i="4"/>
  <c r="A83" i="4"/>
  <c r="E83" i="4"/>
  <c r="A93" i="4"/>
  <c r="E93" i="4"/>
  <c r="A23" i="4"/>
  <c r="E23" i="4"/>
  <c r="A52" i="4"/>
  <c r="E52" i="4"/>
  <c r="A38" i="4"/>
  <c r="E38" i="4"/>
  <c r="A30" i="4"/>
  <c r="E30" i="4"/>
  <c r="A59" i="4"/>
  <c r="E59" i="4"/>
  <c r="A88" i="4"/>
  <c r="E88" i="4"/>
  <c r="A21" i="4"/>
  <c r="E21" i="4"/>
  <c r="A50" i="4"/>
  <c r="E50" i="4"/>
  <c r="A79" i="4"/>
  <c r="E79" i="4"/>
  <c r="A25" i="4"/>
  <c r="E25" i="4"/>
  <c r="A80" i="4"/>
  <c r="E80" i="4"/>
  <c r="A48" i="4"/>
  <c r="E48" i="4"/>
  <c r="A26" i="4"/>
  <c r="E26" i="4"/>
  <c r="A55" i="4"/>
  <c r="E55" i="4"/>
  <c r="A84" i="4"/>
  <c r="E84" i="4"/>
  <c r="A46" i="4"/>
  <c r="E46" i="4"/>
  <c r="A75" i="4"/>
  <c r="E75" i="4"/>
  <c r="A41" i="4"/>
  <c r="E41" i="4"/>
  <c r="A37" i="4"/>
  <c r="E37" i="4"/>
  <c r="A66" i="4"/>
  <c r="E66" i="4"/>
  <c r="A98" i="4"/>
  <c r="E98" i="4"/>
  <c r="A89" i="4"/>
  <c r="E89" i="4"/>
  <c r="A97" i="4"/>
  <c r="E97" i="4"/>
  <c r="A13" i="4"/>
  <c r="E13" i="4"/>
  <c r="A42" i="4"/>
  <c r="E42" i="4"/>
  <c r="A71" i="4"/>
  <c r="E71" i="4"/>
  <c r="A81" i="4"/>
  <c r="E81" i="4"/>
  <c r="A11" i="4"/>
  <c r="E11" i="4"/>
  <c r="A40" i="4"/>
  <c r="E40" i="4"/>
  <c r="A17" i="4"/>
  <c r="E17" i="4"/>
  <c r="A31" i="4"/>
  <c r="E31" i="4"/>
  <c r="A60" i="4"/>
  <c r="E60" i="4"/>
  <c r="A100" i="4"/>
  <c r="E100" i="4"/>
  <c r="A51" i="4"/>
  <c r="E51" i="4"/>
  <c r="A77" i="4"/>
  <c r="E77" i="4"/>
  <c r="A36" i="4"/>
  <c r="E36" i="4"/>
  <c r="A94" i="4"/>
  <c r="E94" i="4"/>
  <c r="A73" i="4"/>
  <c r="E73" i="4"/>
  <c r="A14" i="4"/>
  <c r="E14" i="4"/>
  <c r="A43" i="4"/>
  <c r="E43" i="4"/>
  <c r="A72" i="4"/>
  <c r="E72" i="4"/>
  <c r="A34" i="4"/>
  <c r="E34" i="4"/>
  <c r="A63" i="4"/>
  <c r="E63" i="4"/>
  <c r="A92" i="4"/>
  <c r="E92" i="4"/>
  <c r="A64" i="4"/>
  <c r="E64" i="4"/>
  <c r="A16" i="4"/>
  <c r="E16" i="4"/>
  <c r="A39" i="4"/>
  <c r="E39" i="4"/>
  <c r="A68" i="4"/>
  <c r="E68" i="4"/>
  <c r="R3" i="5"/>
  <c r="G3" i="4"/>
  <c r="G6" i="4"/>
  <c r="R4" i="5"/>
  <c r="G4" i="4"/>
  <c r="G5" i="4"/>
  <c r="G7" i="4"/>
  <c r="G8" i="4"/>
  <c r="G84" i="4"/>
  <c r="G68" i="4"/>
  <c r="G52" i="4"/>
  <c r="G36" i="4"/>
  <c r="G20" i="4"/>
  <c r="G87" i="4"/>
  <c r="G71" i="4"/>
  <c r="G55" i="4"/>
  <c r="G39" i="4"/>
  <c r="G23" i="4"/>
  <c r="G90" i="4"/>
  <c r="G74" i="4"/>
  <c r="G58" i="4"/>
  <c r="G42" i="4"/>
  <c r="G26" i="4"/>
  <c r="G10" i="4"/>
  <c r="G93" i="4"/>
  <c r="G77" i="4"/>
  <c r="G61" i="4"/>
  <c r="G45" i="4"/>
  <c r="G29" i="4"/>
  <c r="G13" i="4"/>
  <c r="G48" i="4"/>
  <c r="G16" i="4"/>
  <c r="G83" i="4"/>
  <c r="G51" i="4"/>
  <c r="G86" i="4"/>
  <c r="G22" i="4"/>
  <c r="G57" i="4"/>
  <c r="G97" i="4"/>
  <c r="G80" i="4"/>
  <c r="G64" i="4"/>
  <c r="G32" i="4"/>
  <c r="G100" i="4"/>
  <c r="G67" i="4"/>
  <c r="G19" i="4"/>
  <c r="G54" i="4"/>
  <c r="G89" i="4"/>
  <c r="G25" i="4"/>
  <c r="G92" i="4"/>
  <c r="G76" i="4"/>
  <c r="G60" i="4"/>
  <c r="G44" i="4"/>
  <c r="G28" i="4"/>
  <c r="G12" i="4"/>
  <c r="G98" i="4"/>
  <c r="G79" i="4"/>
  <c r="G63" i="4"/>
  <c r="G47" i="4"/>
  <c r="G31" i="4"/>
  <c r="G15" i="4"/>
  <c r="G96" i="4"/>
  <c r="G82" i="4"/>
  <c r="G66" i="4"/>
  <c r="G50" i="4"/>
  <c r="G34" i="4"/>
  <c r="G18" i="4"/>
  <c r="G85" i="4"/>
  <c r="G69" i="4"/>
  <c r="G53" i="4"/>
  <c r="G37" i="4"/>
  <c r="G21" i="4"/>
  <c r="G49" i="4"/>
  <c r="G17" i="4"/>
  <c r="G35" i="4"/>
  <c r="G70" i="4"/>
  <c r="G41" i="4"/>
  <c r="G88" i="4"/>
  <c r="G72" i="4"/>
  <c r="G56" i="4"/>
  <c r="G40" i="4"/>
  <c r="G24" i="4"/>
  <c r="G91" i="4"/>
  <c r="G75" i="4"/>
  <c r="G59" i="4"/>
  <c r="G43" i="4"/>
  <c r="G27" i="4"/>
  <c r="G11" i="4"/>
  <c r="G99" i="4"/>
  <c r="G78" i="4"/>
  <c r="G62" i="4"/>
  <c r="G46" i="4"/>
  <c r="G30" i="4"/>
  <c r="G14" i="4"/>
  <c r="G95" i="4"/>
  <c r="G81" i="4"/>
  <c r="G65" i="4"/>
  <c r="G33" i="4"/>
  <c r="G94" i="4"/>
  <c r="G38" i="4"/>
  <c r="G73" i="4"/>
  <c r="G9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F47" i="4"/>
  <c r="F46" i="4"/>
  <c r="F45" i="4"/>
  <c r="F44" i="4"/>
  <c r="F43" i="4"/>
  <c r="F42" i="4"/>
  <c r="F41" i="4"/>
  <c r="F40" i="4"/>
  <c r="F39" i="4"/>
  <c r="F38" i="4"/>
  <c r="F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F2" i="4"/>
</calcChain>
</file>

<file path=xl/sharedStrings.xml><?xml version="1.0" encoding="utf-8"?>
<sst xmlns="http://schemas.openxmlformats.org/spreadsheetml/2006/main" count="101" uniqueCount="92">
  <si>
    <t>Atelier</t>
  </si>
  <si>
    <t>Contact</t>
  </si>
  <si>
    <t>Nombre de visiteurs</t>
  </si>
  <si>
    <t>Mail</t>
  </si>
  <si>
    <t>Téléphone</t>
  </si>
  <si>
    <t>Bilan Visiteurs</t>
  </si>
  <si>
    <t>Bilan MEB</t>
  </si>
  <si>
    <t>Date visite</t>
  </si>
  <si>
    <t>Nom de l'établissement</t>
  </si>
  <si>
    <t>Jour</t>
  </si>
  <si>
    <t>Visiteur</t>
  </si>
  <si>
    <t>Type</t>
  </si>
  <si>
    <t>Nom complet</t>
  </si>
  <si>
    <t>Valeur Thématique avec doublon</t>
  </si>
  <si>
    <t>Valeur Thème sans doublon</t>
  </si>
  <si>
    <t>Valeur Thème Liste</t>
  </si>
  <si>
    <t>Valeur établissement avec doublon</t>
  </si>
  <si>
    <t>Valeur établissement sans doublon</t>
  </si>
  <si>
    <t>valeur établissement liste</t>
  </si>
  <si>
    <t>N° téléphone</t>
  </si>
  <si>
    <t>Référent</t>
  </si>
  <si>
    <t>référent</t>
  </si>
  <si>
    <t>téléphone</t>
  </si>
  <si>
    <t>N° référence établissement</t>
  </si>
  <si>
    <t>séquence ref</t>
  </si>
  <si>
    <t>Retours</t>
  </si>
  <si>
    <t>Type de prestation</t>
  </si>
  <si>
    <t>Atelier avec doublon</t>
  </si>
  <si>
    <t>Atelier sans doublon</t>
  </si>
  <si>
    <t>Atelier liste</t>
  </si>
  <si>
    <t>Note</t>
  </si>
  <si>
    <t>Nombre de visiteurs total</t>
  </si>
  <si>
    <t>N° référence</t>
  </si>
  <si>
    <t>NB visiteurs de l'établissement (liste)</t>
  </si>
  <si>
    <t>NB accompagnant de l'établissement</t>
  </si>
  <si>
    <t>Colonne3</t>
  </si>
  <si>
    <t>Colonne4</t>
  </si>
  <si>
    <t>Colonne5</t>
  </si>
  <si>
    <t>Nombre de venues</t>
  </si>
  <si>
    <t>Nb visiteur par établissement</t>
  </si>
  <si>
    <t>Somme des notes établissement</t>
  </si>
  <si>
    <t>Moyenne note établissement</t>
  </si>
  <si>
    <t>Noté?</t>
  </si>
  <si>
    <t>Moyenne des notes par établissement</t>
  </si>
  <si>
    <t>Client</t>
  </si>
  <si>
    <t>Visite programée</t>
  </si>
  <si>
    <t>Visite + Atelier</t>
  </si>
  <si>
    <t>Externalisation</t>
  </si>
  <si>
    <t>Groupe indépendant</t>
  </si>
  <si>
    <t>Autre</t>
  </si>
  <si>
    <t>Accompagnant</t>
  </si>
  <si>
    <t>Date</t>
  </si>
  <si>
    <t xml:space="preserve">Référent de </t>
  </si>
  <si>
    <t>l'établissement</t>
  </si>
  <si>
    <t>Âge</t>
  </si>
  <si>
    <t>groupe</t>
  </si>
  <si>
    <t>Médiateur</t>
  </si>
  <si>
    <t>référent MEB</t>
  </si>
  <si>
    <t xml:space="preserve">Thèmatique </t>
  </si>
  <si>
    <t>de la visite</t>
  </si>
  <si>
    <t xml:space="preserve">Materiel </t>
  </si>
  <si>
    <t>requis</t>
  </si>
  <si>
    <t>Nombre</t>
  </si>
  <si>
    <t>d'activité</t>
  </si>
  <si>
    <t>Lycée</t>
  </si>
  <si>
    <t>Lycée Magendie</t>
  </si>
  <si>
    <t>École</t>
  </si>
  <si>
    <t>Collège</t>
  </si>
  <si>
    <t>Ecole de la Somme</t>
  </si>
  <si>
    <t>Collège Jean Jaurès</t>
  </si>
  <si>
    <t>M. Florent</t>
  </si>
  <si>
    <t>Mme. Catherine</t>
  </si>
  <si>
    <t>M. Lambert</t>
  </si>
  <si>
    <t>M. Gérard</t>
  </si>
  <si>
    <t>ca@gmail.com</t>
  </si>
  <si>
    <t>la@gmail.com</t>
  </si>
  <si>
    <t>Bonjour@gmail.com</t>
  </si>
  <si>
    <t>jsp@gmail.com</t>
  </si>
  <si>
    <t>M. Florent
Mme Catherine</t>
  </si>
  <si>
    <t>ca@gmail.com
Bonjour@gmail.com</t>
  </si>
  <si>
    <t>M. Flamkuch</t>
  </si>
  <si>
    <t>cc.hotmail.fr</t>
  </si>
  <si>
    <t>M. Lambert
M. Flamkuch</t>
  </si>
  <si>
    <t>33
2</t>
  </si>
  <si>
    <t>la@gmail.com
cc.hotmail.fr</t>
  </si>
  <si>
    <t>40
1000</t>
  </si>
  <si>
    <t>J'aurais aimé que ces contacts se répercutent sur la feuille contact…</t>
  </si>
  <si>
    <t>… Comme cela, avec pour chaque ligne le mail et le numéro correspondant</t>
  </si>
  <si>
    <t>Bien qu'un peu en désordre, je pense que la feuille "à cacher" peut aider</t>
  </si>
  <si>
    <t>On a ici toutes les infos qui nou intéressent, avec en M:M le n° de référence de chaque établissement</t>
  </si>
  <si>
    <t>Comment passer de ça à la base de contact dans l'onglet contact?</t>
  </si>
  <si>
    <t>Merci d'avoir prit le temps de regarder!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</si>
</sst>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6" x14ac:knownFonts="1">
    <font>
      <sz val="11"/>
      <color theme="1"/>
      <name val="Cambria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mbria"/>
      <family val="2"/>
    </font>
    <font>
      <u/>
      <sz val="11"/>
      <color theme="10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theme="7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7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7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indexed="64"/>
      </left>
      <right/>
      <top style="thin">
        <color theme="7" tint="-0.24994659260841701"/>
      </top>
      <bottom style="thin">
        <color theme="7" tint="-0.2499465926084170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C00000"/>
      </top>
      <bottom style="thin">
        <color indexed="64"/>
      </bottom>
      <diagonal/>
    </border>
    <border>
      <left style="thin">
        <color indexed="64"/>
      </left>
      <right style="thick">
        <color rgb="FFC00000"/>
      </right>
      <top style="thick">
        <color rgb="FFC00000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C00000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n">
        <color indexed="64"/>
      </top>
      <bottom style="thick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C00000"/>
      </bottom>
      <diagonal/>
    </border>
    <border>
      <left style="thin">
        <color indexed="64"/>
      </left>
      <right style="thick">
        <color rgb="FFC00000"/>
      </right>
      <top style="thin">
        <color indexed="64"/>
      </top>
      <bottom style="thick">
        <color rgb="FFC00000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/>
      <diagonal/>
    </border>
    <border>
      <left/>
      <right style="thick">
        <color rgb="FFC00000"/>
      </right>
      <top/>
      <bottom/>
      <diagonal/>
    </border>
    <border>
      <left style="thick">
        <color rgb="FFC00000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8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quotePrefix="1"/>
    <xf numFmtId="0" fontId="2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49" fontId="0" fillId="0" borderId="0" xfId="0" applyNumberFormat="1" applyAlignment="1">
      <alignment wrapText="1"/>
    </xf>
    <xf numFmtId="49" fontId="0" fillId="0" borderId="0" xfId="0" applyNumberFormat="1"/>
    <xf numFmtId="0" fontId="0" fillId="0" borderId="0" xfId="0" applyNumberFormat="1" applyAlignment="1">
      <alignment wrapText="1"/>
    </xf>
    <xf numFmtId="0" fontId="0" fillId="0" borderId="0" xfId="0" applyNumberFormat="1"/>
    <xf numFmtId="1" fontId="0" fillId="0" borderId="0" xfId="0" applyNumberFormat="1" applyAlignment="1">
      <alignment wrapText="1"/>
    </xf>
    <xf numFmtId="1" fontId="0" fillId="0" borderId="0" xfId="0" applyNumberFormat="1"/>
    <xf numFmtId="0" fontId="1" fillId="2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top" wrapText="1"/>
    </xf>
    <xf numFmtId="0" fontId="1" fillId="2" borderId="10" xfId="0" applyFont="1" applyFill="1" applyBorder="1" applyAlignment="1">
      <alignment horizontal="center" wrapText="1"/>
    </xf>
    <xf numFmtId="0" fontId="1" fillId="2" borderId="11" xfId="0" applyFont="1" applyFill="1" applyBorder="1" applyAlignment="1">
      <alignment horizontal="center" vertical="top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64" fontId="2" fillId="0" borderId="0" xfId="0" applyNumberFormat="1" applyFont="1" applyAlignment="1">
      <alignment horizontal="left" vertical="center" wrapText="1"/>
    </xf>
    <xf numFmtId="0" fontId="3" fillId="0" borderId="4" xfId="0" applyFont="1" applyBorder="1" applyAlignment="1">
      <alignment horizontal="right" vertical="center" wrapText="1"/>
    </xf>
    <xf numFmtId="164" fontId="3" fillId="0" borderId="5" xfId="0" applyNumberFormat="1" applyFont="1" applyBorder="1" applyAlignment="1">
      <alignment horizontal="left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5" fillId="0" borderId="16" xfId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NumberFormat="1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0" fillId="0" borderId="23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25" xfId="0" applyBorder="1" applyAlignment="1">
      <alignment wrapText="1"/>
    </xf>
    <xf numFmtId="0" fontId="0" fillId="0" borderId="26" xfId="0" applyBorder="1" applyAlignment="1">
      <alignment wrapText="1"/>
    </xf>
    <xf numFmtId="0" fontId="0" fillId="0" borderId="0" xfId="0" applyBorder="1" applyAlignment="1">
      <alignment horizontal="left" wrapText="1"/>
    </xf>
    <xf numFmtId="0" fontId="0" fillId="0" borderId="27" xfId="0" applyBorder="1"/>
    <xf numFmtId="0" fontId="0" fillId="0" borderId="28" xfId="0" applyBorder="1" applyAlignment="1">
      <alignment wrapText="1"/>
    </xf>
    <xf numFmtId="0" fontId="0" fillId="0" borderId="29" xfId="0" applyBorder="1" applyAlignment="1">
      <alignment wrapText="1"/>
    </xf>
    <xf numFmtId="0" fontId="0" fillId="0" borderId="30" xfId="0" applyBorder="1" applyAlignment="1">
      <alignment wrapText="1"/>
    </xf>
    <xf numFmtId="0" fontId="0" fillId="0" borderId="23" xfId="0" applyNumberFormat="1" applyBorder="1"/>
    <xf numFmtId="1" fontId="0" fillId="0" borderId="24" xfId="0" applyNumberFormat="1" applyBorder="1"/>
    <xf numFmtId="0" fontId="0" fillId="0" borderId="24" xfId="0" applyBorder="1"/>
    <xf numFmtId="0" fontId="0" fillId="0" borderId="25" xfId="0" applyBorder="1"/>
    <xf numFmtId="0" fontId="0" fillId="0" borderId="26" xfId="0" applyNumberFormat="1" applyBorder="1"/>
    <xf numFmtId="1" fontId="0" fillId="0" borderId="0" xfId="0" applyNumberFormat="1" applyBorder="1"/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28" xfId="0" applyNumberFormat="1" applyBorder="1"/>
    <xf numFmtId="1" fontId="0" fillId="0" borderId="29" xfId="0" applyNumberFormat="1" applyBorder="1"/>
    <xf numFmtId="0" fontId="0" fillId="0" borderId="29" xfId="0" applyBorder="1"/>
    <xf numFmtId="0" fontId="0" fillId="0" borderId="30" xfId="0" applyBorder="1"/>
    <xf numFmtId="0" fontId="0" fillId="3" borderId="0" xfId="0" applyFill="1" applyAlignment="1">
      <alignment wrapText="1"/>
    </xf>
    <xf numFmtId="0" fontId="0" fillId="3" borderId="0" xfId="0" applyFill="1"/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general" vertical="bottom" textRotation="0" wrapText="1" indent="0" justifyLastLine="0" shrinkToFit="0" readingOrder="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7" tint="-0.24994659260841701"/>
        </top>
        <bottom style="thin">
          <color theme="7" tint="-0.24994659260841701"/>
        </bottom>
        <vertical/>
        <horizontal style="thin">
          <color theme="7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d\ mmmm\ yyyy;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8" name="Tableau8" displayName="Tableau8" ref="A2:R500" totalsRowShown="0" headerRowDxfId="56" dataDxfId="54" headerRowBorderDxfId="55" tableBorderDxfId="53" totalsRowBorderDxfId="52">
  <autoFilter ref="A2:R500"/>
  <tableColumns count="18">
    <tableColumn id="1" name="Jour" dataDxfId="51">
      <calculatedColumnFormula>IF(B3&lt;&gt;"",TEXT(B3,"jjjj"),"")</calculatedColumnFormula>
    </tableColumn>
    <tableColumn id="2" name="Date" dataDxfId="50"/>
    <tableColumn id="4" name="d'activité" dataDxfId="49">
      <calculatedColumnFormula>#REF!</calculatedColumnFormula>
    </tableColumn>
    <tableColumn id="5" name="Type" dataDxfId="48"/>
    <tableColumn id="7" name="Nom complet" dataDxfId="47"/>
    <tableColumn id="8" name="l'établissement" dataDxfId="46"/>
    <tableColumn id="9" name="Mail" dataDxfId="45"/>
    <tableColumn id="10" name="Téléphone" dataDxfId="44"/>
    <tableColumn id="11" name="Visiteur" dataDxfId="43"/>
    <tableColumn id="12" name="Accompagnant" dataDxfId="42"/>
    <tableColumn id="13" name="groupe" dataDxfId="41"/>
    <tableColumn id="14" name="référent MEB" dataDxfId="40"/>
    <tableColumn id="15" name="de la visite" dataDxfId="39"/>
    <tableColumn id="16" name="Atelier" dataDxfId="38"/>
    <tableColumn id="17" name="requis" dataDxfId="37"/>
    <tableColumn id="18" name="Bilan Visiteurs" dataDxfId="36"/>
    <tableColumn id="19" name="Bilan MEB" dataDxfId="35"/>
    <tableColumn id="20" name="Note" dataDxfId="34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500" totalsRowShown="0" headerRowDxfId="33" dataDxfId="32">
  <autoFilter ref="A1:J500"/>
  <sortState ref="A2:J500">
    <sortCondition descending="1" ref="A1:A500"/>
  </sortState>
  <tableColumns count="10">
    <tableColumn id="1" name="Nom de l'établissement" dataDxfId="31"/>
    <tableColumn id="2" name="Référent" dataDxfId="30"/>
    <tableColumn id="3" name="N° téléphone" dataDxfId="29"/>
    <tableColumn id="4" name="Mail" dataDxfId="28"/>
    <tableColumn id="5" name="Nombre de visiteurs total" dataDxfId="27">
      <calculatedColumnFormula>IF(A2&lt;&gt;"",Tableau1[[#This Row],[Nb visiteur par établissement]],"")</calculatedColumnFormula>
    </tableColumn>
    <tableColumn id="6" name="Nombre de venues" dataDxfId="26">
      <calculatedColumnFormula>IF(A2&lt;&gt;"",COUNTIF('Récap prestation'!$E$3:$E$500,A2),"")</calculatedColumnFormula>
    </tableColumn>
    <tableColumn id="7" name="Moyenne des notes par établissement" dataDxfId="25">
      <calculatedColumnFormula>IF(A2&lt;&gt;"",a_cacher!R2,"")</calculatedColumnFormula>
    </tableColumn>
    <tableColumn id="8" name="Colonne3" dataDxfId="24"/>
    <tableColumn id="9" name="Colonne4" dataDxfId="23"/>
    <tableColumn id="10" name="Colonne5" dataDxfId="22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V500" totalsRowShown="0" headerRowDxfId="21">
  <autoFilter ref="A1:V500"/>
  <sortState ref="A2:R500">
    <sortCondition ref="E1:E500"/>
  </sortState>
  <tableColumns count="22">
    <tableColumn id="1" name="Valeur Thématique avec doublon">
      <calculatedColumnFormula>'Récap prestation'!M3</calculatedColumnFormula>
    </tableColumn>
    <tableColumn id="2" name="Valeur Thème sans doublon" dataDxfId="20">
      <calculatedColumnFormula array="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doublon])-ROW($A$2)+1),ROWS(B$2:B2)))</calculatedColumnFormula>
    </tableColumn>
    <tableColumn id="3" name="Valeur Thème Liste" dataDxfId="19">
      <calculatedColumnFormula>IF(ISERROR(B2),"",B2)</calculatedColumnFormula>
    </tableColumn>
    <tableColumn id="4" name="Valeur établissement avec doublon" dataDxfId="18">
      <calculatedColumnFormula>IF('Récap prestation'!E3&lt;&gt;0,'Récap prestation'!E3,"")</calculatedColumnFormula>
    </tableColumn>
    <tableColumn id="17" name="N° référence" dataDxfId="17">
      <calculatedColumnFormula>INDEX($L$2:M100,MATCH(D2,Tableau1[valeur établissement liste],0),2)</calculatedColumnFormula>
    </tableColumn>
    <tableColumn id="10" name="séquence ref" dataDxfId="16">
      <calculatedColumnFormula>IF(E2=E1,IF(G2&lt;&gt;0,F1&amp;G2&amp;CHAR(10),F1),IF(G2&lt;&gt;0,G2&amp;CHAR(10),""))</calculatedColumnFormula>
    </tableColumn>
    <tableColumn id="7" name="référent" dataDxfId="15">
      <calculatedColumnFormula>'Récap prestation'!F3</calculatedColumnFormula>
    </tableColumn>
    <tableColumn id="8" name="téléphone" dataDxfId="14">
      <calculatedColumnFormula>IF(ISBLANK('Récap prestation'!H3),"",'Récap prestation'!H3)</calculatedColumnFormula>
    </tableColumn>
    <tableColumn id="9" name="Mail" dataDxfId="13">
      <calculatedColumnFormula>IF(ISBLANK('Récap prestation'!G3),"",'Récap prestation'!G3)</calculatedColumnFormula>
    </tableColumn>
    <tableColumn id="25" name="Noté?" dataDxfId="12"/>
    <tableColumn id="5" name="Valeur établissement sans doublon" dataDxfId="11">
      <calculatedColumnFormula array="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doublon])-ROW($D$2)+1),ROWS(K$2:K2)))</calculatedColumnFormula>
    </tableColumn>
    <tableColumn id="6" name="valeur établissement liste" dataDxfId="10">
      <calculatedColumnFormula>IF(ISERROR(K2),"",K2)</calculatedColumnFormula>
    </tableColumn>
    <tableColumn id="11" name="N° référence établissement" dataDxfId="9">
      <calculatedColumnFormula>COUNTIF(Tableau1[Valeur établissement avec doublon],Tableau1[valeur établissement liste])</calculatedColumnFormula>
    </tableColumn>
    <tableColumn id="16" name="NB visiteurs de l'établissement (liste)" dataDxfId="8">
      <calculatedColumnFormula>SUMIF('Récap prestation'!$E$3:$E$500,L2,'Récap prestation'!I3)</calculatedColumnFormula>
    </tableColumn>
    <tableColumn id="20" name="NB accompagnant de l'établissement" dataDxfId="7">
      <calculatedColumnFormula>SUMIF('Récap prestation'!$E$3:$E$500,L2,'Récap prestation'!J3)</calculatedColumnFormula>
    </tableColumn>
    <tableColumn id="21" name="Nb visiteur par établissement" dataDxfId="6">
      <calculatedColumnFormula>N2+O2</calculatedColumnFormula>
    </tableColumn>
    <tableColumn id="22" name="Somme des notes établissement" dataDxfId="5">
      <calculatedColumnFormula>SUMIF('Récap prestation'!$E$3:$E$500,L2,'Récap prestation'!R3)</calculatedColumnFormula>
    </tableColumn>
    <tableColumn id="23" name="Moyenne note établissement" dataDxfId="4">
      <calculatedColumnFormula>IF(ISERROR(AVERAGEIF('Récap prestation'!$E$3:$E$500,L2,'Récap prestation'!$R$3)),"N/A",AVERAGEIF('Récap prestation'!$E$3:$E$500,L2,'Récap prestation'!$R$3:$R$500))</calculatedColumnFormula>
    </tableColumn>
    <tableColumn id="12" name="Atelier avec doublon" dataDxfId="3">
      <calculatedColumnFormula>'Récap prestation'!N3</calculatedColumnFormula>
    </tableColumn>
    <tableColumn id="13" name="Atelier sans doublon" dataDxfId="2">
      <calculatedColumnFormula array="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doublon])-ROW($S$2)+1),ROWS(T$2:T2)))</calculatedColumnFormula>
    </tableColumn>
    <tableColumn id="14" name="Atelier liste" dataDxfId="1">
      <calculatedColumnFormula>IF(ISERROR(T2),"",T2)</calculatedColumnFormula>
    </tableColumn>
    <tableColumn id="15" name="Type de prest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onjour@gmail.com" TargetMode="External"/><Relationship Id="rId2" Type="http://schemas.openxmlformats.org/officeDocument/2006/relationships/hyperlink" Target="mailto:la@gmail.com" TargetMode="External"/><Relationship Id="rId1" Type="http://schemas.openxmlformats.org/officeDocument/2006/relationships/hyperlink" Target="mailto:ca@gmail.com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jsp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R1000"/>
  <sheetViews>
    <sheetView zoomScale="70" zoomScaleNormal="70" workbookViewId="0">
      <selection activeCell="I4" sqref="I4"/>
    </sheetView>
  </sheetViews>
  <sheetFormatPr baseColWidth="10" defaultColWidth="11.19921875" defaultRowHeight="30" customHeight="1" x14ac:dyDescent="0.25"/>
  <cols>
    <col min="1" max="1" width="9.3984375" style="4" customWidth="1"/>
    <col min="2" max="2" width="14.19921875" style="30" customWidth="1"/>
    <col min="3" max="3" width="10.3984375" style="35" customWidth="1"/>
    <col min="4" max="4" width="15.8984375" style="4" customWidth="1"/>
    <col min="5" max="5" width="16.09765625" style="4" customWidth="1"/>
    <col min="6" max="6" width="16" style="4" customWidth="1"/>
    <col min="7" max="7" width="11.19921875" style="4"/>
    <col min="8" max="8" width="12.09765625" style="4" customWidth="1"/>
    <col min="9" max="9" width="22.5" style="4" customWidth="1"/>
    <col min="10" max="10" width="15.8984375" style="4" customWidth="1"/>
    <col min="11" max="11" width="11.19921875" style="4" customWidth="1"/>
    <col min="12" max="12" width="11.19921875" style="4"/>
    <col min="13" max="13" width="11.59765625" style="4" customWidth="1"/>
    <col min="14" max="15" width="11.19921875" style="4"/>
    <col min="16" max="16" width="21" style="4" customWidth="1"/>
    <col min="17" max="17" width="22.8984375" style="4" customWidth="1"/>
    <col min="18" max="18" width="6.69921875" style="4" customWidth="1"/>
    <col min="19" max="16384" width="11.19921875" style="4"/>
  </cols>
  <sheetData>
    <row r="1" spans="1:18" ht="30" customHeight="1" x14ac:dyDescent="0.3">
      <c r="A1" s="75" t="s">
        <v>7</v>
      </c>
      <c r="B1" s="76"/>
      <c r="C1" s="25" t="s">
        <v>62</v>
      </c>
      <c r="D1" s="76" t="s">
        <v>44</v>
      </c>
      <c r="E1" s="77"/>
      <c r="F1" s="25" t="s">
        <v>52</v>
      </c>
      <c r="G1" s="75" t="s">
        <v>1</v>
      </c>
      <c r="H1" s="77"/>
      <c r="I1" s="75" t="s">
        <v>2</v>
      </c>
      <c r="J1" s="77"/>
      <c r="K1" s="25" t="s">
        <v>54</v>
      </c>
      <c r="L1" s="25" t="s">
        <v>56</v>
      </c>
      <c r="M1" s="25" t="s">
        <v>58</v>
      </c>
      <c r="N1" s="27"/>
      <c r="O1" s="25" t="s">
        <v>60</v>
      </c>
      <c r="P1" s="75" t="s">
        <v>25</v>
      </c>
      <c r="Q1" s="76"/>
      <c r="R1" s="77"/>
    </row>
    <row r="2" spans="1:18" ht="30" customHeight="1" thickBot="1" x14ac:dyDescent="0.3">
      <c r="A2" s="18" t="s">
        <v>9</v>
      </c>
      <c r="B2" s="23" t="s">
        <v>51</v>
      </c>
      <c r="C2" s="36" t="s">
        <v>63</v>
      </c>
      <c r="D2" s="29" t="s">
        <v>11</v>
      </c>
      <c r="E2" s="39" t="s">
        <v>12</v>
      </c>
      <c r="F2" s="24" t="s">
        <v>53</v>
      </c>
      <c r="G2" s="39" t="s">
        <v>3</v>
      </c>
      <c r="H2" s="39" t="s">
        <v>4</v>
      </c>
      <c r="I2" s="16" t="s">
        <v>10</v>
      </c>
      <c r="J2" s="16" t="s">
        <v>50</v>
      </c>
      <c r="K2" s="26" t="s">
        <v>55</v>
      </c>
      <c r="L2" s="26" t="s">
        <v>57</v>
      </c>
      <c r="M2" s="26" t="s">
        <v>59</v>
      </c>
      <c r="N2" s="28" t="s">
        <v>0</v>
      </c>
      <c r="O2" s="26" t="s">
        <v>61</v>
      </c>
      <c r="P2" s="16" t="s">
        <v>5</v>
      </c>
      <c r="Q2" s="16" t="s">
        <v>6</v>
      </c>
      <c r="R2" s="17" t="s">
        <v>30</v>
      </c>
    </row>
    <row r="3" spans="1:18" s="6" customFormat="1" ht="30" customHeight="1" thickTop="1" x14ac:dyDescent="0.25">
      <c r="A3" s="31" t="str">
        <f t="shared" ref="A3:A66" si="0">IF(B3&lt;&gt;"",TEXT(B3,"jjjj"),"")</f>
        <v>dimanche</v>
      </c>
      <c r="B3" s="32">
        <v>43254</v>
      </c>
      <c r="C3" s="38" t="e">
        <f>#REF!</f>
        <v>#REF!</v>
      </c>
      <c r="D3" s="42" t="s">
        <v>64</v>
      </c>
      <c r="E3" s="43" t="s">
        <v>65</v>
      </c>
      <c r="F3" s="43" t="s">
        <v>70</v>
      </c>
      <c r="G3" s="44" t="s">
        <v>74</v>
      </c>
      <c r="H3" s="45">
        <v>33</v>
      </c>
      <c r="I3" s="19"/>
      <c r="J3" s="5"/>
      <c r="K3" s="5"/>
      <c r="L3" s="5"/>
      <c r="M3" s="5"/>
      <c r="N3" s="5"/>
      <c r="O3" s="5"/>
      <c r="P3" s="5"/>
      <c r="Q3" s="5"/>
      <c r="R3" s="20"/>
    </row>
    <row r="4" spans="1:18" s="6" customFormat="1" ht="30" customHeight="1" x14ac:dyDescent="0.25">
      <c r="A4" s="31" t="str">
        <f t="shared" si="0"/>
        <v>mardi</v>
      </c>
      <c r="B4" s="32">
        <v>43256</v>
      </c>
      <c r="C4" s="38" t="e">
        <f>#REF!</f>
        <v>#REF!</v>
      </c>
      <c r="D4" s="46" t="s">
        <v>66</v>
      </c>
      <c r="E4" s="5" t="s">
        <v>68</v>
      </c>
      <c r="F4" s="5" t="s">
        <v>72</v>
      </c>
      <c r="G4" s="37" t="s">
        <v>75</v>
      </c>
      <c r="H4" s="47">
        <v>40</v>
      </c>
      <c r="I4" s="19" t="s">
        <v>86</v>
      </c>
      <c r="J4" s="5"/>
      <c r="K4" s="5"/>
      <c r="L4" s="5"/>
      <c r="M4" s="5"/>
      <c r="N4" s="5"/>
      <c r="O4" s="5"/>
      <c r="P4" s="5"/>
      <c r="Q4" s="5"/>
      <c r="R4" s="20"/>
    </row>
    <row r="5" spans="1:18" s="6" customFormat="1" ht="30" customHeight="1" x14ac:dyDescent="0.25">
      <c r="A5" s="31" t="str">
        <f t="shared" si="0"/>
        <v>dimanche</v>
      </c>
      <c r="B5" s="32">
        <v>43261</v>
      </c>
      <c r="C5" s="38" t="e">
        <f>#REF!</f>
        <v>#REF!</v>
      </c>
      <c r="D5" s="46" t="s">
        <v>64</v>
      </c>
      <c r="E5" s="5" t="s">
        <v>65</v>
      </c>
      <c r="F5" s="5" t="s">
        <v>71</v>
      </c>
      <c r="G5" s="37" t="s">
        <v>76</v>
      </c>
      <c r="H5" s="48">
        <v>2</v>
      </c>
      <c r="I5" s="19"/>
      <c r="J5" s="5"/>
      <c r="K5" s="5"/>
      <c r="L5" s="5"/>
      <c r="M5" s="5"/>
      <c r="N5" s="5"/>
      <c r="O5" s="5"/>
      <c r="P5" s="5"/>
      <c r="Q5" s="5"/>
      <c r="R5" s="20"/>
    </row>
    <row r="6" spans="1:18" s="6" customFormat="1" ht="30" customHeight="1" x14ac:dyDescent="0.25">
      <c r="A6" s="31" t="str">
        <f t="shared" si="0"/>
        <v>mercredi</v>
      </c>
      <c r="B6" s="32">
        <v>43264</v>
      </c>
      <c r="C6" s="38" t="e">
        <f>#REF!</f>
        <v>#REF!</v>
      </c>
      <c r="D6" s="46" t="s">
        <v>67</v>
      </c>
      <c r="E6" s="5" t="s">
        <v>69</v>
      </c>
      <c r="F6" s="5" t="s">
        <v>73</v>
      </c>
      <c r="G6" s="37" t="s">
        <v>77</v>
      </c>
      <c r="H6" s="48">
        <v>666</v>
      </c>
      <c r="I6" s="19"/>
      <c r="J6" s="5"/>
      <c r="K6" s="5"/>
      <c r="L6" s="5"/>
      <c r="M6" s="5"/>
      <c r="N6" s="5"/>
      <c r="O6" s="5"/>
      <c r="P6" s="5"/>
      <c r="Q6" s="5"/>
      <c r="R6" s="20"/>
    </row>
    <row r="7" spans="1:18" s="6" customFormat="1" ht="30" customHeight="1" thickBot="1" x14ac:dyDescent="0.3">
      <c r="A7" s="31" t="str">
        <f t="shared" si="0"/>
        <v>jeudi</v>
      </c>
      <c r="B7" s="32">
        <v>43265</v>
      </c>
      <c r="C7" s="38" t="e">
        <f>#REF!</f>
        <v>#REF!</v>
      </c>
      <c r="D7" s="49" t="s">
        <v>66</v>
      </c>
      <c r="E7" s="50" t="s">
        <v>68</v>
      </c>
      <c r="F7" s="50" t="s">
        <v>80</v>
      </c>
      <c r="G7" s="50" t="s">
        <v>81</v>
      </c>
      <c r="H7" s="51">
        <v>1000</v>
      </c>
      <c r="I7" s="19"/>
      <c r="J7" s="5"/>
      <c r="K7" s="5"/>
      <c r="L7" s="5"/>
      <c r="M7" s="5"/>
      <c r="N7" s="5"/>
      <c r="O7" s="5"/>
      <c r="P7" s="5"/>
      <c r="Q7" s="5"/>
      <c r="R7" s="20"/>
    </row>
    <row r="8" spans="1:18" s="6" customFormat="1" ht="30" customHeight="1" thickTop="1" x14ac:dyDescent="0.25">
      <c r="A8" s="31" t="e">
        <f t="shared" si="0"/>
        <v>#REF!</v>
      </c>
      <c r="B8" s="32" t="e">
        <f>#REF!</f>
        <v>#REF!</v>
      </c>
      <c r="C8" s="34" t="e">
        <f>#REF!</f>
        <v>#REF!</v>
      </c>
      <c r="D8" s="40"/>
      <c r="E8" s="41"/>
      <c r="F8" s="41"/>
      <c r="G8" s="41"/>
      <c r="H8" s="41"/>
      <c r="I8" s="5"/>
      <c r="J8" s="5"/>
      <c r="K8" s="5"/>
      <c r="L8" s="5"/>
      <c r="M8" s="5"/>
      <c r="N8" s="5"/>
      <c r="O8" s="5"/>
      <c r="P8" s="5"/>
      <c r="Q8" s="5"/>
      <c r="R8" s="20"/>
    </row>
    <row r="9" spans="1:18" s="6" customFormat="1" ht="30" customHeight="1" x14ac:dyDescent="0.25">
      <c r="A9" s="31" t="e">
        <f t="shared" si="0"/>
        <v>#REF!</v>
      </c>
      <c r="B9" s="32" t="e">
        <f>#REF!</f>
        <v>#REF!</v>
      </c>
      <c r="C9" s="34" t="e">
        <f>#REF!</f>
        <v>#REF!</v>
      </c>
      <c r="D9" s="19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20"/>
    </row>
    <row r="10" spans="1:18" s="6" customFormat="1" ht="30" customHeight="1" x14ac:dyDescent="0.25">
      <c r="A10" s="31" t="e">
        <f t="shared" si="0"/>
        <v>#REF!</v>
      </c>
      <c r="B10" s="32" t="e">
        <f>#REF!</f>
        <v>#REF!</v>
      </c>
      <c r="C10" s="34" t="e">
        <f>#REF!</f>
        <v>#REF!</v>
      </c>
      <c r="D10" s="19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20"/>
    </row>
    <row r="11" spans="1:18" s="6" customFormat="1" ht="30" customHeight="1" x14ac:dyDescent="0.25">
      <c r="A11" s="31" t="e">
        <f t="shared" si="0"/>
        <v>#REF!</v>
      </c>
      <c r="B11" s="32" t="e">
        <f>#REF!</f>
        <v>#REF!</v>
      </c>
      <c r="C11" s="34" t="e">
        <f>#REF!</f>
        <v>#REF!</v>
      </c>
      <c r="D11" s="19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20"/>
    </row>
    <row r="12" spans="1:18" s="6" customFormat="1" ht="30" customHeight="1" x14ac:dyDescent="0.25">
      <c r="A12" s="19" t="e">
        <f t="shared" si="0"/>
        <v>#REF!</v>
      </c>
      <c r="B12" s="32" t="e">
        <f>#REF!</f>
        <v>#REF!</v>
      </c>
      <c r="C12" s="34" t="e">
        <f>#REF!</f>
        <v>#REF!</v>
      </c>
      <c r="D12" s="19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20"/>
    </row>
    <row r="13" spans="1:18" s="6" customFormat="1" ht="30" customHeight="1" x14ac:dyDescent="0.25">
      <c r="A13" s="19" t="e">
        <f t="shared" si="0"/>
        <v>#REF!</v>
      </c>
      <c r="B13" s="32" t="e">
        <f>#REF!</f>
        <v>#REF!</v>
      </c>
      <c r="C13" s="34" t="e">
        <f>#REF!</f>
        <v>#REF!</v>
      </c>
      <c r="D13" s="19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20"/>
    </row>
    <row r="14" spans="1:18" s="6" customFormat="1" ht="30" customHeight="1" x14ac:dyDescent="0.25">
      <c r="A14" s="19" t="e">
        <f t="shared" si="0"/>
        <v>#REF!</v>
      </c>
      <c r="B14" s="32" t="e">
        <f>#REF!</f>
        <v>#REF!</v>
      </c>
      <c r="C14" s="34" t="e">
        <f>#REF!</f>
        <v>#REF!</v>
      </c>
      <c r="D14" s="19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20"/>
    </row>
    <row r="15" spans="1:18" s="6" customFormat="1" ht="30" customHeight="1" x14ac:dyDescent="0.25">
      <c r="A15" s="19" t="e">
        <f t="shared" si="0"/>
        <v>#REF!</v>
      </c>
      <c r="B15" s="32" t="e">
        <f>#REF!</f>
        <v>#REF!</v>
      </c>
      <c r="C15" s="34" t="e">
        <f>#REF!</f>
        <v>#REF!</v>
      </c>
      <c r="D15" s="19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20"/>
    </row>
    <row r="16" spans="1:18" s="6" customFormat="1" ht="30" customHeight="1" x14ac:dyDescent="0.25">
      <c r="A16" s="19" t="e">
        <f t="shared" si="0"/>
        <v>#REF!</v>
      </c>
      <c r="B16" s="32" t="e">
        <f>#REF!</f>
        <v>#REF!</v>
      </c>
      <c r="C16" s="34" t="e">
        <f>#REF!</f>
        <v>#REF!</v>
      </c>
      <c r="D16" s="19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20"/>
    </row>
    <row r="17" spans="1:18" s="6" customFormat="1" ht="30" customHeight="1" x14ac:dyDescent="0.25">
      <c r="A17" s="19" t="e">
        <f t="shared" si="0"/>
        <v>#REF!</v>
      </c>
      <c r="B17" s="32" t="e">
        <f>#REF!</f>
        <v>#REF!</v>
      </c>
      <c r="C17" s="34" t="e">
        <f>#REF!</f>
        <v>#REF!</v>
      </c>
      <c r="D17" s="19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20"/>
    </row>
    <row r="18" spans="1:18" s="6" customFormat="1" ht="30" customHeight="1" x14ac:dyDescent="0.25">
      <c r="A18" s="19" t="e">
        <f t="shared" si="0"/>
        <v>#REF!</v>
      </c>
      <c r="B18" s="32" t="e">
        <f>#REF!</f>
        <v>#REF!</v>
      </c>
      <c r="C18" s="34" t="e">
        <f>#REF!</f>
        <v>#REF!</v>
      </c>
      <c r="D18" s="19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20"/>
    </row>
    <row r="19" spans="1:18" s="6" customFormat="1" ht="30" customHeight="1" x14ac:dyDescent="0.25">
      <c r="A19" s="19" t="e">
        <f t="shared" si="0"/>
        <v>#REF!</v>
      </c>
      <c r="B19" s="32" t="e">
        <f>#REF!</f>
        <v>#REF!</v>
      </c>
      <c r="C19" s="34" t="e">
        <f>#REF!</f>
        <v>#REF!</v>
      </c>
      <c r="D19" s="19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20"/>
    </row>
    <row r="20" spans="1:18" s="6" customFormat="1" ht="30" customHeight="1" x14ac:dyDescent="0.25">
      <c r="A20" s="19" t="e">
        <f t="shared" si="0"/>
        <v>#REF!</v>
      </c>
      <c r="B20" s="32" t="e">
        <f>#REF!</f>
        <v>#REF!</v>
      </c>
      <c r="C20" s="34" t="e">
        <f>#REF!</f>
        <v>#REF!</v>
      </c>
      <c r="D20" s="19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20"/>
    </row>
    <row r="21" spans="1:18" s="6" customFormat="1" ht="30" customHeight="1" x14ac:dyDescent="0.25">
      <c r="A21" s="19" t="e">
        <f t="shared" si="0"/>
        <v>#REF!</v>
      </c>
      <c r="B21" s="32" t="e">
        <f>#REF!</f>
        <v>#REF!</v>
      </c>
      <c r="C21" s="34" t="e">
        <f>#REF!</f>
        <v>#REF!</v>
      </c>
      <c r="D21" s="19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20"/>
    </row>
    <row r="22" spans="1:18" s="6" customFormat="1" ht="30" customHeight="1" x14ac:dyDescent="0.25">
      <c r="A22" s="19" t="e">
        <f t="shared" si="0"/>
        <v>#REF!</v>
      </c>
      <c r="B22" s="32" t="e">
        <f>#REF!</f>
        <v>#REF!</v>
      </c>
      <c r="C22" s="34" t="e">
        <f>#REF!</f>
        <v>#REF!</v>
      </c>
      <c r="D22" s="19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20"/>
    </row>
    <row r="23" spans="1:18" s="6" customFormat="1" ht="30" customHeight="1" x14ac:dyDescent="0.25">
      <c r="A23" s="19" t="e">
        <f t="shared" si="0"/>
        <v>#REF!</v>
      </c>
      <c r="B23" s="32" t="e">
        <f>#REF!</f>
        <v>#REF!</v>
      </c>
      <c r="C23" s="34" t="e">
        <f>#REF!</f>
        <v>#REF!</v>
      </c>
      <c r="D23" s="19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20"/>
    </row>
    <row r="24" spans="1:18" s="6" customFormat="1" ht="30" customHeight="1" x14ac:dyDescent="0.25">
      <c r="A24" s="19" t="e">
        <f t="shared" si="0"/>
        <v>#REF!</v>
      </c>
      <c r="B24" s="32" t="e">
        <f>#REF!</f>
        <v>#REF!</v>
      </c>
      <c r="C24" s="34" t="e">
        <f>#REF!</f>
        <v>#REF!</v>
      </c>
      <c r="D24" s="19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20"/>
    </row>
    <row r="25" spans="1:18" s="6" customFormat="1" ht="30" customHeight="1" x14ac:dyDescent="0.25">
      <c r="A25" s="19" t="e">
        <f t="shared" si="0"/>
        <v>#REF!</v>
      </c>
      <c r="B25" s="32" t="e">
        <f>#REF!</f>
        <v>#REF!</v>
      </c>
      <c r="C25" s="34" t="e">
        <f>#REF!</f>
        <v>#REF!</v>
      </c>
      <c r="D25" s="19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20"/>
    </row>
    <row r="26" spans="1:18" s="6" customFormat="1" ht="30" customHeight="1" x14ac:dyDescent="0.25">
      <c r="A26" s="19" t="e">
        <f t="shared" si="0"/>
        <v>#REF!</v>
      </c>
      <c r="B26" s="32" t="e">
        <f>#REF!</f>
        <v>#REF!</v>
      </c>
      <c r="C26" s="34" t="e">
        <f>#REF!</f>
        <v>#REF!</v>
      </c>
      <c r="D26" s="19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20"/>
    </row>
    <row r="27" spans="1:18" s="6" customFormat="1" ht="30" customHeight="1" x14ac:dyDescent="0.25">
      <c r="A27" s="19" t="e">
        <f t="shared" si="0"/>
        <v>#REF!</v>
      </c>
      <c r="B27" s="32" t="e">
        <f>#REF!</f>
        <v>#REF!</v>
      </c>
      <c r="C27" s="34" t="e">
        <f>#REF!</f>
        <v>#REF!</v>
      </c>
      <c r="D27" s="19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20"/>
    </row>
    <row r="28" spans="1:18" s="6" customFormat="1" ht="30" customHeight="1" x14ac:dyDescent="0.25">
      <c r="A28" s="19" t="e">
        <f t="shared" si="0"/>
        <v>#REF!</v>
      </c>
      <c r="B28" s="32" t="e">
        <f>#REF!</f>
        <v>#REF!</v>
      </c>
      <c r="C28" s="34" t="e">
        <f>#REF!</f>
        <v>#REF!</v>
      </c>
      <c r="D28" s="19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20"/>
    </row>
    <row r="29" spans="1:18" s="6" customFormat="1" ht="30" customHeight="1" x14ac:dyDescent="0.25">
      <c r="A29" s="19" t="e">
        <f t="shared" si="0"/>
        <v>#REF!</v>
      </c>
      <c r="B29" s="32" t="e">
        <f>#REF!</f>
        <v>#REF!</v>
      </c>
      <c r="C29" s="34" t="e">
        <f>#REF!</f>
        <v>#REF!</v>
      </c>
      <c r="D29" s="19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20"/>
    </row>
    <row r="30" spans="1:18" s="6" customFormat="1" ht="30" customHeight="1" x14ac:dyDescent="0.25">
      <c r="A30" s="19" t="e">
        <f t="shared" si="0"/>
        <v>#REF!</v>
      </c>
      <c r="B30" s="32" t="e">
        <f>#REF!</f>
        <v>#REF!</v>
      </c>
      <c r="C30" s="34" t="e">
        <f>#REF!</f>
        <v>#REF!</v>
      </c>
      <c r="D30" s="19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20"/>
    </row>
    <row r="31" spans="1:18" s="6" customFormat="1" ht="30" customHeight="1" x14ac:dyDescent="0.25">
      <c r="A31" s="19" t="e">
        <f t="shared" si="0"/>
        <v>#REF!</v>
      </c>
      <c r="B31" s="32" t="e">
        <f>#REF!</f>
        <v>#REF!</v>
      </c>
      <c r="C31" s="34" t="e">
        <f>#REF!</f>
        <v>#REF!</v>
      </c>
      <c r="D31" s="19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20"/>
    </row>
    <row r="32" spans="1:18" s="6" customFormat="1" ht="30" customHeight="1" x14ac:dyDescent="0.25">
      <c r="A32" s="19" t="e">
        <f t="shared" si="0"/>
        <v>#REF!</v>
      </c>
      <c r="B32" s="32" t="e">
        <f>#REF!</f>
        <v>#REF!</v>
      </c>
      <c r="C32" s="34" t="e">
        <f>#REF!</f>
        <v>#REF!</v>
      </c>
      <c r="D32" s="19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20"/>
    </row>
    <row r="33" spans="1:18" s="6" customFormat="1" ht="30" customHeight="1" x14ac:dyDescent="0.25">
      <c r="A33" s="19" t="e">
        <f t="shared" si="0"/>
        <v>#REF!</v>
      </c>
      <c r="B33" s="32" t="e">
        <f>#REF!</f>
        <v>#REF!</v>
      </c>
      <c r="C33" s="34" t="e">
        <f>#REF!</f>
        <v>#REF!</v>
      </c>
      <c r="D33" s="19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20"/>
    </row>
    <row r="34" spans="1:18" s="6" customFormat="1" ht="30" customHeight="1" x14ac:dyDescent="0.25">
      <c r="A34" s="19" t="e">
        <f t="shared" si="0"/>
        <v>#REF!</v>
      </c>
      <c r="B34" s="32" t="e">
        <f>#REF!</f>
        <v>#REF!</v>
      </c>
      <c r="C34" s="34" t="e">
        <f>#REF!</f>
        <v>#REF!</v>
      </c>
      <c r="D34" s="19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20"/>
    </row>
    <row r="35" spans="1:18" s="6" customFormat="1" ht="30" customHeight="1" x14ac:dyDescent="0.25">
      <c r="A35" s="19" t="e">
        <f t="shared" si="0"/>
        <v>#REF!</v>
      </c>
      <c r="B35" s="32" t="e">
        <f>#REF!</f>
        <v>#REF!</v>
      </c>
      <c r="C35" s="34" t="e">
        <f>#REF!</f>
        <v>#REF!</v>
      </c>
      <c r="D35" s="19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20"/>
    </row>
    <row r="36" spans="1:18" s="6" customFormat="1" ht="30" customHeight="1" x14ac:dyDescent="0.25">
      <c r="A36" s="19" t="e">
        <f t="shared" si="0"/>
        <v>#REF!</v>
      </c>
      <c r="B36" s="32" t="e">
        <f>#REF!</f>
        <v>#REF!</v>
      </c>
      <c r="C36" s="34" t="e">
        <f>#REF!</f>
        <v>#REF!</v>
      </c>
      <c r="D36" s="19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20"/>
    </row>
    <row r="37" spans="1:18" s="6" customFormat="1" ht="30" customHeight="1" x14ac:dyDescent="0.25">
      <c r="A37" s="19" t="e">
        <f t="shared" si="0"/>
        <v>#REF!</v>
      </c>
      <c r="B37" s="32" t="e">
        <f>#REF!</f>
        <v>#REF!</v>
      </c>
      <c r="C37" s="34" t="e">
        <f>#REF!</f>
        <v>#REF!</v>
      </c>
      <c r="D37" s="19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20"/>
    </row>
    <row r="38" spans="1:18" s="6" customFormat="1" ht="30" customHeight="1" x14ac:dyDescent="0.25">
      <c r="A38" s="19" t="e">
        <f t="shared" si="0"/>
        <v>#REF!</v>
      </c>
      <c r="B38" s="32" t="e">
        <f>#REF!</f>
        <v>#REF!</v>
      </c>
      <c r="C38" s="34" t="e">
        <f>#REF!</f>
        <v>#REF!</v>
      </c>
      <c r="D38" s="19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20"/>
    </row>
    <row r="39" spans="1:18" s="6" customFormat="1" ht="30" customHeight="1" x14ac:dyDescent="0.25">
      <c r="A39" s="19" t="e">
        <f t="shared" si="0"/>
        <v>#REF!</v>
      </c>
      <c r="B39" s="32" t="e">
        <f>#REF!</f>
        <v>#REF!</v>
      </c>
      <c r="C39" s="34" t="e">
        <f>#REF!</f>
        <v>#REF!</v>
      </c>
      <c r="D39" s="19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20"/>
    </row>
    <row r="40" spans="1:18" s="6" customFormat="1" ht="30" customHeight="1" x14ac:dyDescent="0.25">
      <c r="A40" s="19" t="e">
        <f t="shared" si="0"/>
        <v>#REF!</v>
      </c>
      <c r="B40" s="32" t="e">
        <f>#REF!</f>
        <v>#REF!</v>
      </c>
      <c r="C40" s="34" t="e">
        <f>#REF!</f>
        <v>#REF!</v>
      </c>
      <c r="D40" s="19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20"/>
    </row>
    <row r="41" spans="1:18" s="6" customFormat="1" ht="30" customHeight="1" x14ac:dyDescent="0.25">
      <c r="A41" s="19" t="e">
        <f t="shared" si="0"/>
        <v>#REF!</v>
      </c>
      <c r="B41" s="32" t="e">
        <f>#REF!</f>
        <v>#REF!</v>
      </c>
      <c r="C41" s="34" t="e">
        <f>#REF!</f>
        <v>#REF!</v>
      </c>
      <c r="D41" s="19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20"/>
    </row>
    <row r="42" spans="1:18" s="6" customFormat="1" ht="30" customHeight="1" x14ac:dyDescent="0.25">
      <c r="A42" s="19" t="e">
        <f t="shared" si="0"/>
        <v>#REF!</v>
      </c>
      <c r="B42" s="32" t="e">
        <f>#REF!</f>
        <v>#REF!</v>
      </c>
      <c r="C42" s="34" t="e">
        <f>#REF!</f>
        <v>#REF!</v>
      </c>
      <c r="D42" s="19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20"/>
    </row>
    <row r="43" spans="1:18" s="6" customFormat="1" ht="30" customHeight="1" x14ac:dyDescent="0.25">
      <c r="A43" s="19" t="e">
        <f t="shared" si="0"/>
        <v>#REF!</v>
      </c>
      <c r="B43" s="32" t="e">
        <f>#REF!</f>
        <v>#REF!</v>
      </c>
      <c r="C43" s="34" t="e">
        <f>#REF!</f>
        <v>#REF!</v>
      </c>
      <c r="D43" s="19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20"/>
    </row>
    <row r="44" spans="1:18" s="6" customFormat="1" ht="30" customHeight="1" x14ac:dyDescent="0.25">
      <c r="A44" s="19" t="e">
        <f t="shared" si="0"/>
        <v>#REF!</v>
      </c>
      <c r="B44" s="32" t="e">
        <f>#REF!</f>
        <v>#REF!</v>
      </c>
      <c r="C44" s="34" t="e">
        <f>#REF!</f>
        <v>#REF!</v>
      </c>
      <c r="D44" s="19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20"/>
    </row>
    <row r="45" spans="1:18" s="6" customFormat="1" ht="30" customHeight="1" x14ac:dyDescent="0.25">
      <c r="A45" s="19" t="e">
        <f t="shared" si="0"/>
        <v>#REF!</v>
      </c>
      <c r="B45" s="32" t="e">
        <f>#REF!</f>
        <v>#REF!</v>
      </c>
      <c r="C45" s="34" t="e">
        <f>#REF!</f>
        <v>#REF!</v>
      </c>
      <c r="D45" s="19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20"/>
    </row>
    <row r="46" spans="1:18" s="6" customFormat="1" ht="30" customHeight="1" x14ac:dyDescent="0.25">
      <c r="A46" s="19" t="e">
        <f t="shared" si="0"/>
        <v>#REF!</v>
      </c>
      <c r="B46" s="32" t="e">
        <f>#REF!</f>
        <v>#REF!</v>
      </c>
      <c r="C46" s="34" t="e">
        <f>#REF!</f>
        <v>#REF!</v>
      </c>
      <c r="D46" s="19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20"/>
    </row>
    <row r="47" spans="1:18" s="6" customFormat="1" ht="30" customHeight="1" x14ac:dyDescent="0.25">
      <c r="A47" s="19" t="e">
        <f t="shared" si="0"/>
        <v>#REF!</v>
      </c>
      <c r="B47" s="32" t="e">
        <f>#REF!</f>
        <v>#REF!</v>
      </c>
      <c r="C47" s="34" t="e">
        <f>#REF!</f>
        <v>#REF!</v>
      </c>
      <c r="D47" s="19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20"/>
    </row>
    <row r="48" spans="1:18" s="6" customFormat="1" ht="30" customHeight="1" x14ac:dyDescent="0.25">
      <c r="A48" s="19" t="e">
        <f t="shared" si="0"/>
        <v>#REF!</v>
      </c>
      <c r="B48" s="32" t="e">
        <f>#REF!</f>
        <v>#REF!</v>
      </c>
      <c r="C48" s="34" t="e">
        <f>#REF!</f>
        <v>#REF!</v>
      </c>
      <c r="D48" s="19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20"/>
    </row>
    <row r="49" spans="1:18" s="6" customFormat="1" ht="30" customHeight="1" x14ac:dyDescent="0.25">
      <c r="A49" s="19" t="e">
        <f t="shared" si="0"/>
        <v>#REF!</v>
      </c>
      <c r="B49" s="32" t="e">
        <f>#REF!</f>
        <v>#REF!</v>
      </c>
      <c r="C49" s="34" t="e">
        <f>#REF!</f>
        <v>#REF!</v>
      </c>
      <c r="D49" s="19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20"/>
    </row>
    <row r="50" spans="1:18" s="6" customFormat="1" ht="30" customHeight="1" x14ac:dyDescent="0.25">
      <c r="A50" s="19" t="e">
        <f t="shared" si="0"/>
        <v>#REF!</v>
      </c>
      <c r="B50" s="32" t="e">
        <f>#REF!</f>
        <v>#REF!</v>
      </c>
      <c r="C50" s="34" t="e">
        <f>#REF!</f>
        <v>#REF!</v>
      </c>
      <c r="D50" s="19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20"/>
    </row>
    <row r="51" spans="1:18" s="6" customFormat="1" ht="30" customHeight="1" x14ac:dyDescent="0.25">
      <c r="A51" s="19" t="e">
        <f t="shared" si="0"/>
        <v>#REF!</v>
      </c>
      <c r="B51" s="32" t="e">
        <f>#REF!</f>
        <v>#REF!</v>
      </c>
      <c r="C51" s="34" t="e">
        <f>#REF!</f>
        <v>#REF!</v>
      </c>
      <c r="D51" s="19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20"/>
    </row>
    <row r="52" spans="1:18" s="6" customFormat="1" ht="30" customHeight="1" x14ac:dyDescent="0.25">
      <c r="A52" s="19" t="e">
        <f t="shared" si="0"/>
        <v>#REF!</v>
      </c>
      <c r="B52" s="32" t="e">
        <f>#REF!</f>
        <v>#REF!</v>
      </c>
      <c r="C52" s="34" t="e">
        <f>#REF!</f>
        <v>#REF!</v>
      </c>
      <c r="D52" s="19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20"/>
    </row>
    <row r="53" spans="1:18" s="6" customFormat="1" ht="30" customHeight="1" x14ac:dyDescent="0.25">
      <c r="A53" s="19" t="e">
        <f t="shared" si="0"/>
        <v>#REF!</v>
      </c>
      <c r="B53" s="32" t="e">
        <f>#REF!</f>
        <v>#REF!</v>
      </c>
      <c r="C53" s="34" t="e">
        <f>#REF!</f>
        <v>#REF!</v>
      </c>
      <c r="D53" s="19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20"/>
    </row>
    <row r="54" spans="1:18" s="6" customFormat="1" ht="30" customHeight="1" x14ac:dyDescent="0.25">
      <c r="A54" s="19" t="e">
        <f t="shared" si="0"/>
        <v>#REF!</v>
      </c>
      <c r="B54" s="32" t="e">
        <f>#REF!</f>
        <v>#REF!</v>
      </c>
      <c r="C54" s="34" t="e">
        <f>#REF!</f>
        <v>#REF!</v>
      </c>
      <c r="D54" s="19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20"/>
    </row>
    <row r="55" spans="1:18" s="6" customFormat="1" ht="30" customHeight="1" x14ac:dyDescent="0.25">
      <c r="A55" s="19" t="e">
        <f t="shared" si="0"/>
        <v>#REF!</v>
      </c>
      <c r="B55" s="32" t="e">
        <f>#REF!</f>
        <v>#REF!</v>
      </c>
      <c r="C55" s="34" t="e">
        <f>#REF!</f>
        <v>#REF!</v>
      </c>
      <c r="D55" s="19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20"/>
    </row>
    <row r="56" spans="1:18" s="6" customFormat="1" ht="30" customHeight="1" x14ac:dyDescent="0.25">
      <c r="A56" s="19" t="e">
        <f t="shared" si="0"/>
        <v>#REF!</v>
      </c>
      <c r="B56" s="32" t="e">
        <f>#REF!</f>
        <v>#REF!</v>
      </c>
      <c r="C56" s="34" t="e">
        <f>#REF!</f>
        <v>#REF!</v>
      </c>
      <c r="D56" s="19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20"/>
    </row>
    <row r="57" spans="1:18" s="6" customFormat="1" ht="30" customHeight="1" x14ac:dyDescent="0.25">
      <c r="A57" s="19" t="e">
        <f t="shared" si="0"/>
        <v>#REF!</v>
      </c>
      <c r="B57" s="32" t="e">
        <f>#REF!</f>
        <v>#REF!</v>
      </c>
      <c r="C57" s="34" t="e">
        <f>#REF!</f>
        <v>#REF!</v>
      </c>
      <c r="D57" s="19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20"/>
    </row>
    <row r="58" spans="1:18" s="6" customFormat="1" ht="30" customHeight="1" x14ac:dyDescent="0.25">
      <c r="A58" s="19" t="e">
        <f t="shared" si="0"/>
        <v>#REF!</v>
      </c>
      <c r="B58" s="32" t="e">
        <f>#REF!</f>
        <v>#REF!</v>
      </c>
      <c r="C58" s="34" t="e">
        <f>#REF!</f>
        <v>#REF!</v>
      </c>
      <c r="D58" s="19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20"/>
    </row>
    <row r="59" spans="1:18" s="6" customFormat="1" ht="30" customHeight="1" x14ac:dyDescent="0.25">
      <c r="A59" s="19" t="e">
        <f t="shared" si="0"/>
        <v>#REF!</v>
      </c>
      <c r="B59" s="32" t="e">
        <f>#REF!</f>
        <v>#REF!</v>
      </c>
      <c r="C59" s="34" t="e">
        <f>#REF!</f>
        <v>#REF!</v>
      </c>
      <c r="D59" s="19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20"/>
    </row>
    <row r="60" spans="1:18" s="6" customFormat="1" ht="30" customHeight="1" x14ac:dyDescent="0.25">
      <c r="A60" s="19" t="e">
        <f t="shared" si="0"/>
        <v>#REF!</v>
      </c>
      <c r="B60" s="32" t="e">
        <f>#REF!</f>
        <v>#REF!</v>
      </c>
      <c r="C60" s="34" t="e">
        <f>#REF!</f>
        <v>#REF!</v>
      </c>
      <c r="D60" s="19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20"/>
    </row>
    <row r="61" spans="1:18" s="6" customFormat="1" ht="30" customHeight="1" x14ac:dyDescent="0.25">
      <c r="A61" s="19" t="e">
        <f t="shared" si="0"/>
        <v>#REF!</v>
      </c>
      <c r="B61" s="32" t="e">
        <f>#REF!</f>
        <v>#REF!</v>
      </c>
      <c r="C61" s="34" t="e">
        <f>#REF!</f>
        <v>#REF!</v>
      </c>
      <c r="D61" s="19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20"/>
    </row>
    <row r="62" spans="1:18" s="6" customFormat="1" ht="30" customHeight="1" x14ac:dyDescent="0.25">
      <c r="A62" s="19" t="e">
        <f t="shared" si="0"/>
        <v>#REF!</v>
      </c>
      <c r="B62" s="32" t="e">
        <f>#REF!</f>
        <v>#REF!</v>
      </c>
      <c r="C62" s="34" t="e">
        <f>#REF!</f>
        <v>#REF!</v>
      </c>
      <c r="D62" s="19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20"/>
    </row>
    <row r="63" spans="1:18" s="6" customFormat="1" ht="30" customHeight="1" x14ac:dyDescent="0.25">
      <c r="A63" s="19" t="e">
        <f t="shared" si="0"/>
        <v>#REF!</v>
      </c>
      <c r="B63" s="32" t="e">
        <f>#REF!</f>
        <v>#REF!</v>
      </c>
      <c r="C63" s="34" t="e">
        <f>#REF!</f>
        <v>#REF!</v>
      </c>
      <c r="D63" s="19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20"/>
    </row>
    <row r="64" spans="1:18" s="6" customFormat="1" ht="30" customHeight="1" x14ac:dyDescent="0.25">
      <c r="A64" s="19" t="e">
        <f t="shared" si="0"/>
        <v>#REF!</v>
      </c>
      <c r="B64" s="32" t="e">
        <f>#REF!</f>
        <v>#REF!</v>
      </c>
      <c r="C64" s="34" t="e">
        <f>#REF!</f>
        <v>#REF!</v>
      </c>
      <c r="D64" s="19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20"/>
    </row>
    <row r="65" spans="1:18" s="6" customFormat="1" ht="30" customHeight="1" x14ac:dyDescent="0.25">
      <c r="A65" s="19" t="e">
        <f t="shared" si="0"/>
        <v>#REF!</v>
      </c>
      <c r="B65" s="32" t="e">
        <f>#REF!</f>
        <v>#REF!</v>
      </c>
      <c r="C65" s="34" t="e">
        <f>#REF!</f>
        <v>#REF!</v>
      </c>
      <c r="D65" s="19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20"/>
    </row>
    <row r="66" spans="1:18" s="6" customFormat="1" ht="30" customHeight="1" x14ac:dyDescent="0.25">
      <c r="A66" s="19" t="e">
        <f t="shared" si="0"/>
        <v>#REF!</v>
      </c>
      <c r="B66" s="32" t="e">
        <f>#REF!</f>
        <v>#REF!</v>
      </c>
      <c r="C66" s="34" t="e">
        <f>#REF!</f>
        <v>#REF!</v>
      </c>
      <c r="D66" s="19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20"/>
    </row>
    <row r="67" spans="1:18" s="6" customFormat="1" ht="30" customHeight="1" x14ac:dyDescent="0.25">
      <c r="A67" s="19" t="e">
        <f t="shared" ref="A67:A130" si="1">IF(B67&lt;&gt;"",TEXT(B67,"jjjj"),"")</f>
        <v>#REF!</v>
      </c>
      <c r="B67" s="32" t="e">
        <f>#REF!</f>
        <v>#REF!</v>
      </c>
      <c r="C67" s="34" t="e">
        <f>#REF!</f>
        <v>#REF!</v>
      </c>
      <c r="D67" s="19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20"/>
    </row>
    <row r="68" spans="1:18" s="6" customFormat="1" ht="30" customHeight="1" x14ac:dyDescent="0.25">
      <c r="A68" s="19" t="e">
        <f t="shared" si="1"/>
        <v>#REF!</v>
      </c>
      <c r="B68" s="32" t="e">
        <f>#REF!</f>
        <v>#REF!</v>
      </c>
      <c r="C68" s="34" t="e">
        <f>#REF!</f>
        <v>#REF!</v>
      </c>
      <c r="D68" s="19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20"/>
    </row>
    <row r="69" spans="1:18" s="6" customFormat="1" ht="30" customHeight="1" x14ac:dyDescent="0.25">
      <c r="A69" s="19" t="e">
        <f t="shared" si="1"/>
        <v>#REF!</v>
      </c>
      <c r="B69" s="32" t="e">
        <f>#REF!</f>
        <v>#REF!</v>
      </c>
      <c r="C69" s="34" t="e">
        <f>#REF!</f>
        <v>#REF!</v>
      </c>
      <c r="D69" s="19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20"/>
    </row>
    <row r="70" spans="1:18" s="6" customFormat="1" ht="30" customHeight="1" x14ac:dyDescent="0.25">
      <c r="A70" s="19" t="e">
        <f t="shared" si="1"/>
        <v>#REF!</v>
      </c>
      <c r="B70" s="32" t="e">
        <f>#REF!</f>
        <v>#REF!</v>
      </c>
      <c r="C70" s="34" t="e">
        <f>#REF!</f>
        <v>#REF!</v>
      </c>
      <c r="D70" s="19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20"/>
    </row>
    <row r="71" spans="1:18" s="6" customFormat="1" ht="30" customHeight="1" x14ac:dyDescent="0.25">
      <c r="A71" s="19" t="e">
        <f t="shared" si="1"/>
        <v>#REF!</v>
      </c>
      <c r="B71" s="32" t="e">
        <f>#REF!</f>
        <v>#REF!</v>
      </c>
      <c r="C71" s="34" t="e">
        <f>#REF!</f>
        <v>#REF!</v>
      </c>
      <c r="D71" s="19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20"/>
    </row>
    <row r="72" spans="1:18" s="6" customFormat="1" ht="30" customHeight="1" x14ac:dyDescent="0.25">
      <c r="A72" s="19" t="e">
        <f t="shared" si="1"/>
        <v>#REF!</v>
      </c>
      <c r="B72" s="32" t="e">
        <f>#REF!</f>
        <v>#REF!</v>
      </c>
      <c r="C72" s="34" t="e">
        <f>#REF!</f>
        <v>#REF!</v>
      </c>
      <c r="D72" s="19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20"/>
    </row>
    <row r="73" spans="1:18" s="6" customFormat="1" ht="30" customHeight="1" x14ac:dyDescent="0.25">
      <c r="A73" s="19" t="e">
        <f t="shared" si="1"/>
        <v>#REF!</v>
      </c>
      <c r="B73" s="32" t="e">
        <f>#REF!</f>
        <v>#REF!</v>
      </c>
      <c r="C73" s="34" t="e">
        <f>#REF!</f>
        <v>#REF!</v>
      </c>
      <c r="D73" s="19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20"/>
    </row>
    <row r="74" spans="1:18" s="6" customFormat="1" ht="30" customHeight="1" x14ac:dyDescent="0.25">
      <c r="A74" s="19" t="e">
        <f t="shared" si="1"/>
        <v>#REF!</v>
      </c>
      <c r="B74" s="32" t="e">
        <f>#REF!</f>
        <v>#REF!</v>
      </c>
      <c r="C74" s="34" t="e">
        <f>#REF!</f>
        <v>#REF!</v>
      </c>
      <c r="D74" s="19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20"/>
    </row>
    <row r="75" spans="1:18" s="6" customFormat="1" ht="30" customHeight="1" x14ac:dyDescent="0.25">
      <c r="A75" s="19" t="e">
        <f t="shared" si="1"/>
        <v>#REF!</v>
      </c>
      <c r="B75" s="32" t="e">
        <f>#REF!</f>
        <v>#REF!</v>
      </c>
      <c r="C75" s="34" t="e">
        <f>#REF!</f>
        <v>#REF!</v>
      </c>
      <c r="D75" s="19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20"/>
    </row>
    <row r="76" spans="1:18" s="6" customFormat="1" ht="30" customHeight="1" x14ac:dyDescent="0.25">
      <c r="A76" s="19" t="e">
        <f t="shared" si="1"/>
        <v>#REF!</v>
      </c>
      <c r="B76" s="32" t="e">
        <f>#REF!</f>
        <v>#REF!</v>
      </c>
      <c r="C76" s="34" t="e">
        <f>#REF!</f>
        <v>#REF!</v>
      </c>
      <c r="D76" s="19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20"/>
    </row>
    <row r="77" spans="1:18" s="6" customFormat="1" ht="30" customHeight="1" x14ac:dyDescent="0.25">
      <c r="A77" s="19" t="e">
        <f t="shared" si="1"/>
        <v>#REF!</v>
      </c>
      <c r="B77" s="32" t="e">
        <f>#REF!</f>
        <v>#REF!</v>
      </c>
      <c r="C77" s="34" t="e">
        <f>#REF!</f>
        <v>#REF!</v>
      </c>
      <c r="D77" s="19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20"/>
    </row>
    <row r="78" spans="1:18" s="6" customFormat="1" ht="30" customHeight="1" x14ac:dyDescent="0.25">
      <c r="A78" s="19" t="e">
        <f t="shared" si="1"/>
        <v>#REF!</v>
      </c>
      <c r="B78" s="32" t="e">
        <f>#REF!</f>
        <v>#REF!</v>
      </c>
      <c r="C78" s="34" t="e">
        <f>#REF!</f>
        <v>#REF!</v>
      </c>
      <c r="D78" s="19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20"/>
    </row>
    <row r="79" spans="1:18" s="6" customFormat="1" ht="30" customHeight="1" x14ac:dyDescent="0.25">
      <c r="A79" s="19" t="e">
        <f t="shared" si="1"/>
        <v>#REF!</v>
      </c>
      <c r="B79" s="32" t="e">
        <f>#REF!</f>
        <v>#REF!</v>
      </c>
      <c r="C79" s="34" t="e">
        <f>#REF!</f>
        <v>#REF!</v>
      </c>
      <c r="D79" s="19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20"/>
    </row>
    <row r="80" spans="1:18" s="6" customFormat="1" ht="30" customHeight="1" x14ac:dyDescent="0.25">
      <c r="A80" s="19" t="e">
        <f t="shared" si="1"/>
        <v>#REF!</v>
      </c>
      <c r="B80" s="32" t="e">
        <f>#REF!</f>
        <v>#REF!</v>
      </c>
      <c r="C80" s="34" t="e">
        <f>#REF!</f>
        <v>#REF!</v>
      </c>
      <c r="D80" s="19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20"/>
    </row>
    <row r="81" spans="1:18" s="6" customFormat="1" ht="30" customHeight="1" x14ac:dyDescent="0.25">
      <c r="A81" s="19" t="e">
        <f t="shared" si="1"/>
        <v>#REF!</v>
      </c>
      <c r="B81" s="32" t="e">
        <f>#REF!</f>
        <v>#REF!</v>
      </c>
      <c r="C81" s="34" t="e">
        <f>#REF!</f>
        <v>#REF!</v>
      </c>
      <c r="D81" s="19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20"/>
    </row>
    <row r="82" spans="1:18" s="6" customFormat="1" ht="30" customHeight="1" x14ac:dyDescent="0.25">
      <c r="A82" s="19" t="e">
        <f t="shared" si="1"/>
        <v>#REF!</v>
      </c>
      <c r="B82" s="32" t="e">
        <f>#REF!</f>
        <v>#REF!</v>
      </c>
      <c r="C82" s="34" t="e">
        <f>#REF!</f>
        <v>#REF!</v>
      </c>
      <c r="D82" s="19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20"/>
    </row>
    <row r="83" spans="1:18" s="6" customFormat="1" ht="30" customHeight="1" x14ac:dyDescent="0.25">
      <c r="A83" s="19" t="e">
        <f t="shared" si="1"/>
        <v>#REF!</v>
      </c>
      <c r="B83" s="32" t="e">
        <f>#REF!</f>
        <v>#REF!</v>
      </c>
      <c r="C83" s="34" t="e">
        <f>#REF!</f>
        <v>#REF!</v>
      </c>
      <c r="D83" s="19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20"/>
    </row>
    <row r="84" spans="1:18" s="6" customFormat="1" ht="30" customHeight="1" x14ac:dyDescent="0.25">
      <c r="A84" s="19" t="e">
        <f t="shared" si="1"/>
        <v>#REF!</v>
      </c>
      <c r="B84" s="32" t="e">
        <f>#REF!</f>
        <v>#REF!</v>
      </c>
      <c r="C84" s="34" t="e">
        <f>#REF!</f>
        <v>#REF!</v>
      </c>
      <c r="D84" s="19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20"/>
    </row>
    <row r="85" spans="1:18" s="6" customFormat="1" ht="30" customHeight="1" x14ac:dyDescent="0.25">
      <c r="A85" s="19" t="e">
        <f t="shared" si="1"/>
        <v>#REF!</v>
      </c>
      <c r="B85" s="32" t="e">
        <f>#REF!</f>
        <v>#REF!</v>
      </c>
      <c r="C85" s="34" t="e">
        <f>#REF!</f>
        <v>#REF!</v>
      </c>
      <c r="D85" s="19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20"/>
    </row>
    <row r="86" spans="1:18" s="6" customFormat="1" ht="30" customHeight="1" x14ac:dyDescent="0.25">
      <c r="A86" s="19" t="e">
        <f t="shared" si="1"/>
        <v>#REF!</v>
      </c>
      <c r="B86" s="32" t="e">
        <f>#REF!</f>
        <v>#REF!</v>
      </c>
      <c r="C86" s="34" t="e">
        <f>#REF!</f>
        <v>#REF!</v>
      </c>
      <c r="D86" s="19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20"/>
    </row>
    <row r="87" spans="1:18" s="6" customFormat="1" ht="30" customHeight="1" x14ac:dyDescent="0.25">
      <c r="A87" s="19" t="e">
        <f t="shared" si="1"/>
        <v>#REF!</v>
      </c>
      <c r="B87" s="32" t="e">
        <f>#REF!</f>
        <v>#REF!</v>
      </c>
      <c r="C87" s="34" t="e">
        <f>#REF!</f>
        <v>#REF!</v>
      </c>
      <c r="D87" s="19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20"/>
    </row>
    <row r="88" spans="1:18" s="6" customFormat="1" ht="30" customHeight="1" x14ac:dyDescent="0.25">
      <c r="A88" s="19" t="e">
        <f t="shared" si="1"/>
        <v>#REF!</v>
      </c>
      <c r="B88" s="32" t="e">
        <f>#REF!</f>
        <v>#REF!</v>
      </c>
      <c r="C88" s="34" t="e">
        <f>#REF!</f>
        <v>#REF!</v>
      </c>
      <c r="D88" s="19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20"/>
    </row>
    <row r="89" spans="1:18" s="6" customFormat="1" ht="30" customHeight="1" x14ac:dyDescent="0.25">
      <c r="A89" s="19" t="e">
        <f t="shared" si="1"/>
        <v>#REF!</v>
      </c>
      <c r="B89" s="32" t="e">
        <f>#REF!</f>
        <v>#REF!</v>
      </c>
      <c r="C89" s="34" t="e">
        <f>#REF!</f>
        <v>#REF!</v>
      </c>
      <c r="D89" s="19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20"/>
    </row>
    <row r="90" spans="1:18" s="6" customFormat="1" ht="30" customHeight="1" x14ac:dyDescent="0.25">
      <c r="A90" s="19" t="e">
        <f t="shared" si="1"/>
        <v>#REF!</v>
      </c>
      <c r="B90" s="32" t="e">
        <f>#REF!</f>
        <v>#REF!</v>
      </c>
      <c r="C90" s="34" t="e">
        <f>#REF!</f>
        <v>#REF!</v>
      </c>
      <c r="D90" s="19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20"/>
    </row>
    <row r="91" spans="1:18" s="6" customFormat="1" ht="30" customHeight="1" x14ac:dyDescent="0.25">
      <c r="A91" s="19" t="e">
        <f t="shared" si="1"/>
        <v>#REF!</v>
      </c>
      <c r="B91" s="32" t="e">
        <f>#REF!</f>
        <v>#REF!</v>
      </c>
      <c r="C91" s="34" t="e">
        <f>#REF!</f>
        <v>#REF!</v>
      </c>
      <c r="D91" s="19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20"/>
    </row>
    <row r="92" spans="1:18" s="6" customFormat="1" ht="30" customHeight="1" x14ac:dyDescent="0.25">
      <c r="A92" s="19" t="e">
        <f t="shared" si="1"/>
        <v>#REF!</v>
      </c>
      <c r="B92" s="32" t="e">
        <f>#REF!</f>
        <v>#REF!</v>
      </c>
      <c r="C92" s="34" t="e">
        <f>#REF!</f>
        <v>#REF!</v>
      </c>
      <c r="D92" s="19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20"/>
    </row>
    <row r="93" spans="1:18" s="6" customFormat="1" ht="30" customHeight="1" x14ac:dyDescent="0.25">
      <c r="A93" s="19" t="e">
        <f t="shared" si="1"/>
        <v>#REF!</v>
      </c>
      <c r="B93" s="32" t="e">
        <f>#REF!</f>
        <v>#REF!</v>
      </c>
      <c r="C93" s="34" t="e">
        <f>#REF!</f>
        <v>#REF!</v>
      </c>
      <c r="D93" s="19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20"/>
    </row>
    <row r="94" spans="1:18" s="6" customFormat="1" ht="30" customHeight="1" x14ac:dyDescent="0.25">
      <c r="A94" s="19" t="e">
        <f t="shared" si="1"/>
        <v>#REF!</v>
      </c>
      <c r="B94" s="32" t="e">
        <f>#REF!</f>
        <v>#REF!</v>
      </c>
      <c r="C94" s="34" t="e">
        <f>#REF!</f>
        <v>#REF!</v>
      </c>
      <c r="D94" s="19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20"/>
    </row>
    <row r="95" spans="1:18" s="6" customFormat="1" ht="30" customHeight="1" x14ac:dyDescent="0.25">
      <c r="A95" s="19" t="e">
        <f t="shared" si="1"/>
        <v>#REF!</v>
      </c>
      <c r="B95" s="32" t="e">
        <f>#REF!</f>
        <v>#REF!</v>
      </c>
      <c r="C95" s="34" t="e">
        <f>#REF!</f>
        <v>#REF!</v>
      </c>
      <c r="D95" s="19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20"/>
    </row>
    <row r="96" spans="1:18" s="6" customFormat="1" ht="30" customHeight="1" x14ac:dyDescent="0.25">
      <c r="A96" s="19" t="e">
        <f t="shared" si="1"/>
        <v>#REF!</v>
      </c>
      <c r="B96" s="32" t="e">
        <f>#REF!</f>
        <v>#REF!</v>
      </c>
      <c r="C96" s="34" t="e">
        <f>#REF!</f>
        <v>#REF!</v>
      </c>
      <c r="D96" s="19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20"/>
    </row>
    <row r="97" spans="1:18" s="6" customFormat="1" ht="30" customHeight="1" x14ac:dyDescent="0.25">
      <c r="A97" s="19" t="e">
        <f t="shared" si="1"/>
        <v>#REF!</v>
      </c>
      <c r="B97" s="32" t="e">
        <f>#REF!</f>
        <v>#REF!</v>
      </c>
      <c r="C97" s="34" t="e">
        <f>#REF!</f>
        <v>#REF!</v>
      </c>
      <c r="D97" s="19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20"/>
    </row>
    <row r="98" spans="1:18" s="6" customFormat="1" ht="30" customHeight="1" x14ac:dyDescent="0.25">
      <c r="A98" s="19" t="e">
        <f t="shared" si="1"/>
        <v>#REF!</v>
      </c>
      <c r="B98" s="32" t="e">
        <f>#REF!</f>
        <v>#REF!</v>
      </c>
      <c r="C98" s="34" t="e">
        <f>#REF!</f>
        <v>#REF!</v>
      </c>
      <c r="D98" s="19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20"/>
    </row>
    <row r="99" spans="1:18" s="6" customFormat="1" ht="30" customHeight="1" x14ac:dyDescent="0.25">
      <c r="A99" s="19" t="e">
        <f t="shared" si="1"/>
        <v>#REF!</v>
      </c>
      <c r="B99" s="32" t="e">
        <f>#REF!</f>
        <v>#REF!</v>
      </c>
      <c r="C99" s="34" t="e">
        <f>#REF!</f>
        <v>#REF!</v>
      </c>
      <c r="D99" s="19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20"/>
    </row>
    <row r="100" spans="1:18" s="6" customFormat="1" ht="30" customHeight="1" x14ac:dyDescent="0.25">
      <c r="A100" s="19" t="e">
        <f t="shared" si="1"/>
        <v>#REF!</v>
      </c>
      <c r="B100" s="32" t="e">
        <f>#REF!</f>
        <v>#REF!</v>
      </c>
      <c r="C100" s="34" t="e">
        <f>#REF!</f>
        <v>#REF!</v>
      </c>
      <c r="D100" s="19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20"/>
    </row>
    <row r="101" spans="1:18" ht="30" customHeight="1" x14ac:dyDescent="0.25">
      <c r="A101" s="19" t="e">
        <f t="shared" si="1"/>
        <v>#REF!</v>
      </c>
      <c r="B101" s="32" t="e">
        <f>#REF!</f>
        <v>#REF!</v>
      </c>
      <c r="C101" s="34" t="e">
        <f>#REF!</f>
        <v>#REF!</v>
      </c>
      <c r="D101" s="19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20"/>
    </row>
    <row r="102" spans="1:18" ht="30" customHeight="1" x14ac:dyDescent="0.25">
      <c r="A102" s="19" t="e">
        <f t="shared" si="1"/>
        <v>#REF!</v>
      </c>
      <c r="B102" s="32" t="e">
        <f>#REF!</f>
        <v>#REF!</v>
      </c>
      <c r="C102" s="34" t="e">
        <f>#REF!</f>
        <v>#REF!</v>
      </c>
      <c r="D102" s="19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20"/>
    </row>
    <row r="103" spans="1:18" ht="30" customHeight="1" x14ac:dyDescent="0.25">
      <c r="A103" s="19" t="e">
        <f t="shared" si="1"/>
        <v>#REF!</v>
      </c>
      <c r="B103" s="32" t="e">
        <f>#REF!</f>
        <v>#REF!</v>
      </c>
      <c r="C103" s="34" t="e">
        <f>#REF!</f>
        <v>#REF!</v>
      </c>
      <c r="D103" s="19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20"/>
    </row>
    <row r="104" spans="1:18" ht="30" customHeight="1" x14ac:dyDescent="0.25">
      <c r="A104" s="19" t="e">
        <f t="shared" si="1"/>
        <v>#REF!</v>
      </c>
      <c r="B104" s="32" t="e">
        <f>#REF!</f>
        <v>#REF!</v>
      </c>
      <c r="C104" s="34" t="e">
        <f>#REF!</f>
        <v>#REF!</v>
      </c>
      <c r="D104" s="19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20"/>
    </row>
    <row r="105" spans="1:18" ht="30" customHeight="1" x14ac:dyDescent="0.25">
      <c r="A105" s="19" t="e">
        <f t="shared" si="1"/>
        <v>#REF!</v>
      </c>
      <c r="B105" s="32" t="e">
        <f>#REF!</f>
        <v>#REF!</v>
      </c>
      <c r="C105" s="34" t="e">
        <f>#REF!</f>
        <v>#REF!</v>
      </c>
      <c r="D105" s="19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20"/>
    </row>
    <row r="106" spans="1:18" ht="30" customHeight="1" x14ac:dyDescent="0.25">
      <c r="A106" s="19" t="e">
        <f t="shared" si="1"/>
        <v>#REF!</v>
      </c>
      <c r="B106" s="32" t="e">
        <f>#REF!</f>
        <v>#REF!</v>
      </c>
      <c r="C106" s="34" t="e">
        <f>#REF!</f>
        <v>#REF!</v>
      </c>
      <c r="D106" s="19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20"/>
    </row>
    <row r="107" spans="1:18" ht="30" customHeight="1" x14ac:dyDescent="0.25">
      <c r="A107" s="19" t="e">
        <f t="shared" si="1"/>
        <v>#REF!</v>
      </c>
      <c r="B107" s="32" t="e">
        <f>#REF!</f>
        <v>#REF!</v>
      </c>
      <c r="C107" s="34" t="e">
        <f>#REF!</f>
        <v>#REF!</v>
      </c>
      <c r="D107" s="19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20"/>
    </row>
    <row r="108" spans="1:18" ht="30" customHeight="1" x14ac:dyDescent="0.25">
      <c r="A108" s="19" t="e">
        <f t="shared" si="1"/>
        <v>#REF!</v>
      </c>
      <c r="B108" s="32" t="e">
        <f>#REF!</f>
        <v>#REF!</v>
      </c>
      <c r="C108" s="34" t="e">
        <f>#REF!</f>
        <v>#REF!</v>
      </c>
      <c r="D108" s="19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20"/>
    </row>
    <row r="109" spans="1:18" ht="30" customHeight="1" x14ac:dyDescent="0.25">
      <c r="A109" s="19" t="e">
        <f t="shared" si="1"/>
        <v>#REF!</v>
      </c>
      <c r="B109" s="32" t="e">
        <f>#REF!</f>
        <v>#REF!</v>
      </c>
      <c r="C109" s="34" t="e">
        <f>#REF!</f>
        <v>#REF!</v>
      </c>
      <c r="D109" s="19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20"/>
    </row>
    <row r="110" spans="1:18" ht="30" customHeight="1" x14ac:dyDescent="0.25">
      <c r="A110" s="19" t="e">
        <f t="shared" si="1"/>
        <v>#REF!</v>
      </c>
      <c r="B110" s="32" t="e">
        <f>#REF!</f>
        <v>#REF!</v>
      </c>
      <c r="C110" s="34" t="e">
        <f>#REF!</f>
        <v>#REF!</v>
      </c>
      <c r="D110" s="19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20"/>
    </row>
    <row r="111" spans="1:18" ht="30" customHeight="1" x14ac:dyDescent="0.25">
      <c r="A111" s="19" t="e">
        <f t="shared" si="1"/>
        <v>#REF!</v>
      </c>
      <c r="B111" s="32" t="e">
        <f>#REF!</f>
        <v>#REF!</v>
      </c>
      <c r="C111" s="34" t="e">
        <f>#REF!</f>
        <v>#REF!</v>
      </c>
      <c r="D111" s="19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20"/>
    </row>
    <row r="112" spans="1:18" ht="30" customHeight="1" x14ac:dyDescent="0.25">
      <c r="A112" s="19" t="e">
        <f t="shared" si="1"/>
        <v>#REF!</v>
      </c>
      <c r="B112" s="32" t="e">
        <f>#REF!</f>
        <v>#REF!</v>
      </c>
      <c r="C112" s="34" t="e">
        <f>#REF!</f>
        <v>#REF!</v>
      </c>
      <c r="D112" s="19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20"/>
    </row>
    <row r="113" spans="1:18" ht="30" customHeight="1" x14ac:dyDescent="0.25">
      <c r="A113" s="19" t="e">
        <f t="shared" si="1"/>
        <v>#REF!</v>
      </c>
      <c r="B113" s="32" t="e">
        <f>#REF!</f>
        <v>#REF!</v>
      </c>
      <c r="C113" s="34" t="e">
        <f>#REF!</f>
        <v>#REF!</v>
      </c>
      <c r="D113" s="19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20"/>
    </row>
    <row r="114" spans="1:18" ht="30" customHeight="1" x14ac:dyDescent="0.25">
      <c r="A114" s="19" t="e">
        <f t="shared" si="1"/>
        <v>#REF!</v>
      </c>
      <c r="B114" s="32" t="e">
        <f>#REF!</f>
        <v>#REF!</v>
      </c>
      <c r="C114" s="34" t="e">
        <f>#REF!</f>
        <v>#REF!</v>
      </c>
      <c r="D114" s="19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20"/>
    </row>
    <row r="115" spans="1:18" ht="30" customHeight="1" x14ac:dyDescent="0.25">
      <c r="A115" s="19" t="e">
        <f t="shared" si="1"/>
        <v>#REF!</v>
      </c>
      <c r="B115" s="32" t="e">
        <f>#REF!</f>
        <v>#REF!</v>
      </c>
      <c r="C115" s="34" t="e">
        <f>#REF!</f>
        <v>#REF!</v>
      </c>
      <c r="D115" s="19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20"/>
    </row>
    <row r="116" spans="1:18" ht="30" customHeight="1" x14ac:dyDescent="0.25">
      <c r="A116" s="19" t="e">
        <f t="shared" si="1"/>
        <v>#REF!</v>
      </c>
      <c r="B116" s="32" t="e">
        <f>#REF!</f>
        <v>#REF!</v>
      </c>
      <c r="C116" s="34" t="e">
        <f>#REF!</f>
        <v>#REF!</v>
      </c>
      <c r="D116" s="19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20"/>
    </row>
    <row r="117" spans="1:18" ht="30" customHeight="1" x14ac:dyDescent="0.25">
      <c r="A117" s="19" t="e">
        <f t="shared" si="1"/>
        <v>#REF!</v>
      </c>
      <c r="B117" s="32" t="e">
        <f>#REF!</f>
        <v>#REF!</v>
      </c>
      <c r="C117" s="34" t="e">
        <f>#REF!</f>
        <v>#REF!</v>
      </c>
      <c r="D117" s="19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20"/>
    </row>
    <row r="118" spans="1:18" ht="30" customHeight="1" x14ac:dyDescent="0.25">
      <c r="A118" s="19" t="e">
        <f t="shared" si="1"/>
        <v>#REF!</v>
      </c>
      <c r="B118" s="32" t="e">
        <f>#REF!</f>
        <v>#REF!</v>
      </c>
      <c r="C118" s="34" t="e">
        <f>#REF!</f>
        <v>#REF!</v>
      </c>
      <c r="D118" s="19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20"/>
    </row>
    <row r="119" spans="1:18" ht="30" customHeight="1" x14ac:dyDescent="0.25">
      <c r="A119" s="19" t="e">
        <f t="shared" si="1"/>
        <v>#REF!</v>
      </c>
      <c r="B119" s="32" t="e">
        <f>#REF!</f>
        <v>#REF!</v>
      </c>
      <c r="C119" s="34" t="e">
        <f>#REF!</f>
        <v>#REF!</v>
      </c>
      <c r="D119" s="19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20"/>
    </row>
    <row r="120" spans="1:18" ht="30" customHeight="1" x14ac:dyDescent="0.25">
      <c r="A120" s="19" t="e">
        <f t="shared" si="1"/>
        <v>#REF!</v>
      </c>
      <c r="B120" s="32" t="e">
        <f>#REF!</f>
        <v>#REF!</v>
      </c>
      <c r="C120" s="34" t="e">
        <f>#REF!</f>
        <v>#REF!</v>
      </c>
      <c r="D120" s="19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20"/>
    </row>
    <row r="121" spans="1:18" ht="30" customHeight="1" x14ac:dyDescent="0.25">
      <c r="A121" s="19" t="e">
        <f t="shared" si="1"/>
        <v>#REF!</v>
      </c>
      <c r="B121" s="32" t="e">
        <f>#REF!</f>
        <v>#REF!</v>
      </c>
      <c r="C121" s="34" t="e">
        <f>#REF!</f>
        <v>#REF!</v>
      </c>
      <c r="D121" s="19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20"/>
    </row>
    <row r="122" spans="1:18" ht="30" customHeight="1" x14ac:dyDescent="0.25">
      <c r="A122" s="19" t="e">
        <f t="shared" si="1"/>
        <v>#REF!</v>
      </c>
      <c r="B122" s="32" t="e">
        <f>#REF!</f>
        <v>#REF!</v>
      </c>
      <c r="C122" s="34" t="e">
        <f>#REF!</f>
        <v>#REF!</v>
      </c>
      <c r="D122" s="19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20"/>
    </row>
    <row r="123" spans="1:18" ht="30" customHeight="1" x14ac:dyDescent="0.25">
      <c r="A123" s="19" t="e">
        <f t="shared" si="1"/>
        <v>#REF!</v>
      </c>
      <c r="B123" s="32" t="e">
        <f>#REF!</f>
        <v>#REF!</v>
      </c>
      <c r="C123" s="34" t="e">
        <f>#REF!</f>
        <v>#REF!</v>
      </c>
      <c r="D123" s="19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20"/>
    </row>
    <row r="124" spans="1:18" ht="30" customHeight="1" x14ac:dyDescent="0.25">
      <c r="A124" s="19" t="e">
        <f t="shared" si="1"/>
        <v>#REF!</v>
      </c>
      <c r="B124" s="32" t="e">
        <f>#REF!</f>
        <v>#REF!</v>
      </c>
      <c r="C124" s="34" t="e">
        <f>#REF!</f>
        <v>#REF!</v>
      </c>
      <c r="D124" s="19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20"/>
    </row>
    <row r="125" spans="1:18" ht="30" customHeight="1" x14ac:dyDescent="0.25">
      <c r="A125" s="19" t="e">
        <f t="shared" si="1"/>
        <v>#REF!</v>
      </c>
      <c r="B125" s="32" t="e">
        <f>#REF!</f>
        <v>#REF!</v>
      </c>
      <c r="C125" s="34" t="e">
        <f>#REF!</f>
        <v>#REF!</v>
      </c>
      <c r="D125" s="19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20"/>
    </row>
    <row r="126" spans="1:18" ht="30" customHeight="1" x14ac:dyDescent="0.25">
      <c r="A126" s="19" t="e">
        <f t="shared" si="1"/>
        <v>#REF!</v>
      </c>
      <c r="B126" s="32" t="e">
        <f>#REF!</f>
        <v>#REF!</v>
      </c>
      <c r="C126" s="34" t="e">
        <f>#REF!</f>
        <v>#REF!</v>
      </c>
      <c r="D126" s="19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20"/>
    </row>
    <row r="127" spans="1:18" ht="30" customHeight="1" x14ac:dyDescent="0.25">
      <c r="A127" s="19" t="e">
        <f t="shared" si="1"/>
        <v>#REF!</v>
      </c>
      <c r="B127" s="32" t="e">
        <f>#REF!</f>
        <v>#REF!</v>
      </c>
      <c r="C127" s="34" t="e">
        <f>#REF!</f>
        <v>#REF!</v>
      </c>
      <c r="D127" s="19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20"/>
    </row>
    <row r="128" spans="1:18" ht="30" customHeight="1" x14ac:dyDescent="0.25">
      <c r="A128" s="19" t="e">
        <f t="shared" si="1"/>
        <v>#REF!</v>
      </c>
      <c r="B128" s="32" t="e">
        <f>#REF!</f>
        <v>#REF!</v>
      </c>
      <c r="C128" s="34" t="e">
        <f>#REF!</f>
        <v>#REF!</v>
      </c>
      <c r="D128" s="19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20"/>
    </row>
    <row r="129" spans="1:18" ht="30" customHeight="1" x14ac:dyDescent="0.25">
      <c r="A129" s="19" t="e">
        <f t="shared" si="1"/>
        <v>#REF!</v>
      </c>
      <c r="B129" s="32" t="e">
        <f>#REF!</f>
        <v>#REF!</v>
      </c>
      <c r="C129" s="34" t="e">
        <f>#REF!</f>
        <v>#REF!</v>
      </c>
      <c r="D129" s="19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20"/>
    </row>
    <row r="130" spans="1:18" ht="30" customHeight="1" x14ac:dyDescent="0.25">
      <c r="A130" s="19" t="e">
        <f t="shared" si="1"/>
        <v>#REF!</v>
      </c>
      <c r="B130" s="32" t="e">
        <f>#REF!</f>
        <v>#REF!</v>
      </c>
      <c r="C130" s="34" t="e">
        <f>#REF!</f>
        <v>#REF!</v>
      </c>
      <c r="D130" s="19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20"/>
    </row>
    <row r="131" spans="1:18" ht="30" customHeight="1" x14ac:dyDescent="0.25">
      <c r="A131" s="19" t="e">
        <f t="shared" ref="A131:A194" si="2">IF(B131&lt;&gt;"",TEXT(B131,"jjjj"),"")</f>
        <v>#REF!</v>
      </c>
      <c r="B131" s="32" t="e">
        <f>#REF!</f>
        <v>#REF!</v>
      </c>
      <c r="C131" s="34" t="e">
        <f>#REF!</f>
        <v>#REF!</v>
      </c>
      <c r="D131" s="19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20"/>
    </row>
    <row r="132" spans="1:18" ht="30" customHeight="1" x14ac:dyDescent="0.25">
      <c r="A132" s="19" t="e">
        <f t="shared" si="2"/>
        <v>#REF!</v>
      </c>
      <c r="B132" s="32" t="e">
        <f>#REF!</f>
        <v>#REF!</v>
      </c>
      <c r="C132" s="34" t="e">
        <f>#REF!</f>
        <v>#REF!</v>
      </c>
      <c r="D132" s="19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20"/>
    </row>
    <row r="133" spans="1:18" ht="30" customHeight="1" x14ac:dyDescent="0.25">
      <c r="A133" s="19" t="e">
        <f t="shared" si="2"/>
        <v>#REF!</v>
      </c>
      <c r="B133" s="32" t="e">
        <f>#REF!</f>
        <v>#REF!</v>
      </c>
      <c r="C133" s="34" t="e">
        <f>#REF!</f>
        <v>#REF!</v>
      </c>
      <c r="D133" s="19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20"/>
    </row>
    <row r="134" spans="1:18" ht="30" customHeight="1" x14ac:dyDescent="0.25">
      <c r="A134" s="19" t="e">
        <f t="shared" si="2"/>
        <v>#REF!</v>
      </c>
      <c r="B134" s="32" t="e">
        <f>#REF!</f>
        <v>#REF!</v>
      </c>
      <c r="C134" s="34" t="e">
        <f>#REF!</f>
        <v>#REF!</v>
      </c>
      <c r="D134" s="19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20"/>
    </row>
    <row r="135" spans="1:18" ht="30" customHeight="1" x14ac:dyDescent="0.25">
      <c r="A135" s="19" t="e">
        <f t="shared" si="2"/>
        <v>#REF!</v>
      </c>
      <c r="B135" s="32" t="e">
        <f>#REF!</f>
        <v>#REF!</v>
      </c>
      <c r="C135" s="34" t="e">
        <f>#REF!</f>
        <v>#REF!</v>
      </c>
      <c r="D135" s="19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20"/>
    </row>
    <row r="136" spans="1:18" ht="30" customHeight="1" x14ac:dyDescent="0.25">
      <c r="A136" s="19" t="e">
        <f t="shared" si="2"/>
        <v>#REF!</v>
      </c>
      <c r="B136" s="32" t="e">
        <f>#REF!</f>
        <v>#REF!</v>
      </c>
      <c r="C136" s="34" t="e">
        <f>#REF!</f>
        <v>#REF!</v>
      </c>
      <c r="D136" s="19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20"/>
    </row>
    <row r="137" spans="1:18" ht="30" customHeight="1" x14ac:dyDescent="0.25">
      <c r="A137" s="19" t="e">
        <f t="shared" si="2"/>
        <v>#REF!</v>
      </c>
      <c r="B137" s="32" t="e">
        <f>#REF!</f>
        <v>#REF!</v>
      </c>
      <c r="C137" s="34" t="e">
        <f>#REF!</f>
        <v>#REF!</v>
      </c>
      <c r="D137" s="19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20"/>
    </row>
    <row r="138" spans="1:18" ht="30" customHeight="1" x14ac:dyDescent="0.25">
      <c r="A138" s="19" t="e">
        <f t="shared" si="2"/>
        <v>#REF!</v>
      </c>
      <c r="B138" s="32" t="e">
        <f>#REF!</f>
        <v>#REF!</v>
      </c>
      <c r="C138" s="34" t="e">
        <f>#REF!</f>
        <v>#REF!</v>
      </c>
      <c r="D138" s="19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20"/>
    </row>
    <row r="139" spans="1:18" ht="30" customHeight="1" x14ac:dyDescent="0.25">
      <c r="A139" s="19" t="e">
        <f t="shared" si="2"/>
        <v>#REF!</v>
      </c>
      <c r="B139" s="32" t="e">
        <f>#REF!</f>
        <v>#REF!</v>
      </c>
      <c r="C139" s="34" t="e">
        <f>#REF!</f>
        <v>#REF!</v>
      </c>
      <c r="D139" s="19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20"/>
    </row>
    <row r="140" spans="1:18" ht="30" customHeight="1" x14ac:dyDescent="0.25">
      <c r="A140" s="19" t="e">
        <f t="shared" si="2"/>
        <v>#REF!</v>
      </c>
      <c r="B140" s="32" t="e">
        <f>#REF!</f>
        <v>#REF!</v>
      </c>
      <c r="C140" s="34" t="e">
        <f>#REF!</f>
        <v>#REF!</v>
      </c>
      <c r="D140" s="19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20"/>
    </row>
    <row r="141" spans="1:18" ht="30" customHeight="1" x14ac:dyDescent="0.25">
      <c r="A141" s="19" t="e">
        <f t="shared" si="2"/>
        <v>#REF!</v>
      </c>
      <c r="B141" s="32" t="e">
        <f>#REF!</f>
        <v>#REF!</v>
      </c>
      <c r="C141" s="34" t="e">
        <f>#REF!</f>
        <v>#REF!</v>
      </c>
      <c r="D141" s="19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20"/>
    </row>
    <row r="142" spans="1:18" ht="30" customHeight="1" x14ac:dyDescent="0.25">
      <c r="A142" s="19" t="e">
        <f t="shared" si="2"/>
        <v>#REF!</v>
      </c>
      <c r="B142" s="32" t="e">
        <f>#REF!</f>
        <v>#REF!</v>
      </c>
      <c r="C142" s="34" t="e">
        <f>#REF!</f>
        <v>#REF!</v>
      </c>
      <c r="D142" s="19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20"/>
    </row>
    <row r="143" spans="1:18" ht="30" customHeight="1" x14ac:dyDescent="0.25">
      <c r="A143" s="19" t="e">
        <f t="shared" si="2"/>
        <v>#REF!</v>
      </c>
      <c r="B143" s="32" t="e">
        <f>#REF!</f>
        <v>#REF!</v>
      </c>
      <c r="C143" s="34" t="e">
        <f>#REF!</f>
        <v>#REF!</v>
      </c>
      <c r="D143" s="19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20"/>
    </row>
    <row r="144" spans="1:18" ht="30" customHeight="1" x14ac:dyDescent="0.25">
      <c r="A144" s="19" t="e">
        <f t="shared" si="2"/>
        <v>#REF!</v>
      </c>
      <c r="B144" s="32" t="e">
        <f>#REF!</f>
        <v>#REF!</v>
      </c>
      <c r="C144" s="34" t="e">
        <f>#REF!</f>
        <v>#REF!</v>
      </c>
      <c r="D144" s="19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20"/>
    </row>
    <row r="145" spans="1:18" ht="30" customHeight="1" x14ac:dyDescent="0.25">
      <c r="A145" s="19" t="e">
        <f t="shared" si="2"/>
        <v>#REF!</v>
      </c>
      <c r="B145" s="32" t="e">
        <f>#REF!</f>
        <v>#REF!</v>
      </c>
      <c r="C145" s="34" t="e">
        <f>#REF!</f>
        <v>#REF!</v>
      </c>
      <c r="D145" s="19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20"/>
    </row>
    <row r="146" spans="1:18" ht="30" customHeight="1" x14ac:dyDescent="0.25">
      <c r="A146" s="19" t="e">
        <f t="shared" si="2"/>
        <v>#REF!</v>
      </c>
      <c r="B146" s="32" t="e">
        <f>#REF!</f>
        <v>#REF!</v>
      </c>
      <c r="C146" s="34" t="e">
        <f>#REF!</f>
        <v>#REF!</v>
      </c>
      <c r="D146" s="19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20"/>
    </row>
    <row r="147" spans="1:18" ht="30" customHeight="1" x14ac:dyDescent="0.25">
      <c r="A147" s="19" t="e">
        <f t="shared" si="2"/>
        <v>#REF!</v>
      </c>
      <c r="B147" s="32" t="e">
        <f>#REF!</f>
        <v>#REF!</v>
      </c>
      <c r="C147" s="34" t="e">
        <f>#REF!</f>
        <v>#REF!</v>
      </c>
      <c r="D147" s="19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20"/>
    </row>
    <row r="148" spans="1:18" ht="30" customHeight="1" x14ac:dyDescent="0.25">
      <c r="A148" s="19" t="e">
        <f t="shared" si="2"/>
        <v>#REF!</v>
      </c>
      <c r="B148" s="32" t="e">
        <f>#REF!</f>
        <v>#REF!</v>
      </c>
      <c r="C148" s="34" t="e">
        <f>#REF!</f>
        <v>#REF!</v>
      </c>
      <c r="D148" s="19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20"/>
    </row>
    <row r="149" spans="1:18" ht="30" customHeight="1" x14ac:dyDescent="0.25">
      <c r="A149" s="19" t="e">
        <f t="shared" si="2"/>
        <v>#REF!</v>
      </c>
      <c r="B149" s="32" t="e">
        <f>#REF!</f>
        <v>#REF!</v>
      </c>
      <c r="C149" s="34" t="e">
        <f>#REF!</f>
        <v>#REF!</v>
      </c>
      <c r="D149" s="19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20"/>
    </row>
    <row r="150" spans="1:18" ht="30" customHeight="1" x14ac:dyDescent="0.25">
      <c r="A150" s="19" t="e">
        <f t="shared" si="2"/>
        <v>#REF!</v>
      </c>
      <c r="B150" s="32" t="e">
        <f>#REF!</f>
        <v>#REF!</v>
      </c>
      <c r="C150" s="34" t="e">
        <f>#REF!</f>
        <v>#REF!</v>
      </c>
      <c r="D150" s="19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20"/>
    </row>
    <row r="151" spans="1:18" ht="30" customHeight="1" x14ac:dyDescent="0.25">
      <c r="A151" s="19" t="e">
        <f t="shared" si="2"/>
        <v>#REF!</v>
      </c>
      <c r="B151" s="32" t="e">
        <f>#REF!</f>
        <v>#REF!</v>
      </c>
      <c r="C151" s="34" t="e">
        <f>#REF!</f>
        <v>#REF!</v>
      </c>
      <c r="D151" s="19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20"/>
    </row>
    <row r="152" spans="1:18" ht="30" customHeight="1" x14ac:dyDescent="0.25">
      <c r="A152" s="19" t="e">
        <f t="shared" si="2"/>
        <v>#REF!</v>
      </c>
      <c r="B152" s="32" t="e">
        <f>#REF!</f>
        <v>#REF!</v>
      </c>
      <c r="C152" s="34" t="e">
        <f>#REF!</f>
        <v>#REF!</v>
      </c>
      <c r="D152" s="19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20"/>
    </row>
    <row r="153" spans="1:18" ht="30" customHeight="1" x14ac:dyDescent="0.25">
      <c r="A153" s="19" t="e">
        <f t="shared" si="2"/>
        <v>#REF!</v>
      </c>
      <c r="B153" s="32" t="e">
        <f>#REF!</f>
        <v>#REF!</v>
      </c>
      <c r="C153" s="34" t="e">
        <f>#REF!</f>
        <v>#REF!</v>
      </c>
      <c r="D153" s="19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20"/>
    </row>
    <row r="154" spans="1:18" ht="30" customHeight="1" x14ac:dyDescent="0.25">
      <c r="A154" s="19" t="e">
        <f t="shared" si="2"/>
        <v>#REF!</v>
      </c>
      <c r="B154" s="32" t="e">
        <f>#REF!</f>
        <v>#REF!</v>
      </c>
      <c r="C154" s="34" t="e">
        <f>#REF!</f>
        <v>#REF!</v>
      </c>
      <c r="D154" s="19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20"/>
    </row>
    <row r="155" spans="1:18" ht="30" customHeight="1" x14ac:dyDescent="0.25">
      <c r="A155" s="19" t="e">
        <f t="shared" si="2"/>
        <v>#REF!</v>
      </c>
      <c r="B155" s="32" t="e">
        <f>#REF!</f>
        <v>#REF!</v>
      </c>
      <c r="C155" s="34" t="e">
        <f>#REF!</f>
        <v>#REF!</v>
      </c>
      <c r="D155" s="19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20"/>
    </row>
    <row r="156" spans="1:18" ht="30" customHeight="1" x14ac:dyDescent="0.25">
      <c r="A156" s="19" t="e">
        <f t="shared" si="2"/>
        <v>#REF!</v>
      </c>
      <c r="B156" s="32" t="e">
        <f>#REF!</f>
        <v>#REF!</v>
      </c>
      <c r="C156" s="34" t="e">
        <f>#REF!</f>
        <v>#REF!</v>
      </c>
      <c r="D156" s="19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20"/>
    </row>
    <row r="157" spans="1:18" ht="30" customHeight="1" x14ac:dyDescent="0.25">
      <c r="A157" s="19" t="e">
        <f t="shared" si="2"/>
        <v>#REF!</v>
      </c>
      <c r="B157" s="32" t="e">
        <f>#REF!</f>
        <v>#REF!</v>
      </c>
      <c r="C157" s="34" t="e">
        <f>#REF!</f>
        <v>#REF!</v>
      </c>
      <c r="D157" s="19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0"/>
    </row>
    <row r="158" spans="1:18" ht="30" customHeight="1" x14ac:dyDescent="0.25">
      <c r="A158" s="19" t="e">
        <f t="shared" si="2"/>
        <v>#REF!</v>
      </c>
      <c r="B158" s="32" t="e">
        <f>#REF!</f>
        <v>#REF!</v>
      </c>
      <c r="C158" s="34" t="e">
        <f>#REF!</f>
        <v>#REF!</v>
      </c>
      <c r="D158" s="19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20"/>
    </row>
    <row r="159" spans="1:18" ht="30" customHeight="1" x14ac:dyDescent="0.25">
      <c r="A159" s="19" t="e">
        <f t="shared" si="2"/>
        <v>#REF!</v>
      </c>
      <c r="B159" s="32" t="e">
        <f>#REF!</f>
        <v>#REF!</v>
      </c>
      <c r="C159" s="34" t="e">
        <f>#REF!</f>
        <v>#REF!</v>
      </c>
      <c r="D159" s="19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20"/>
    </row>
    <row r="160" spans="1:18" ht="30" customHeight="1" x14ac:dyDescent="0.25">
      <c r="A160" s="19" t="e">
        <f t="shared" si="2"/>
        <v>#REF!</v>
      </c>
      <c r="B160" s="32" t="e">
        <f>#REF!</f>
        <v>#REF!</v>
      </c>
      <c r="C160" s="34" t="e">
        <f>#REF!</f>
        <v>#REF!</v>
      </c>
      <c r="D160" s="19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20"/>
    </row>
    <row r="161" spans="1:18" ht="30" customHeight="1" x14ac:dyDescent="0.25">
      <c r="A161" s="19" t="e">
        <f t="shared" si="2"/>
        <v>#REF!</v>
      </c>
      <c r="B161" s="32" t="e">
        <f>#REF!</f>
        <v>#REF!</v>
      </c>
      <c r="C161" s="34" t="e">
        <f>#REF!</f>
        <v>#REF!</v>
      </c>
      <c r="D161" s="19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20"/>
    </row>
    <row r="162" spans="1:18" ht="30" customHeight="1" x14ac:dyDescent="0.25">
      <c r="A162" s="19" t="e">
        <f t="shared" si="2"/>
        <v>#REF!</v>
      </c>
      <c r="B162" s="32" t="e">
        <f>#REF!</f>
        <v>#REF!</v>
      </c>
      <c r="C162" s="34" t="e">
        <f>#REF!</f>
        <v>#REF!</v>
      </c>
      <c r="D162" s="19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20"/>
    </row>
    <row r="163" spans="1:18" ht="30" customHeight="1" x14ac:dyDescent="0.25">
      <c r="A163" s="19" t="e">
        <f t="shared" si="2"/>
        <v>#REF!</v>
      </c>
      <c r="B163" s="32" t="e">
        <f>#REF!</f>
        <v>#REF!</v>
      </c>
      <c r="C163" s="34" t="e">
        <f>#REF!</f>
        <v>#REF!</v>
      </c>
      <c r="D163" s="19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20"/>
    </row>
    <row r="164" spans="1:18" ht="30" customHeight="1" x14ac:dyDescent="0.25">
      <c r="A164" s="19" t="e">
        <f t="shared" si="2"/>
        <v>#REF!</v>
      </c>
      <c r="B164" s="32" t="e">
        <f>#REF!</f>
        <v>#REF!</v>
      </c>
      <c r="C164" s="34" t="e">
        <f>#REF!</f>
        <v>#REF!</v>
      </c>
      <c r="D164" s="19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20"/>
    </row>
    <row r="165" spans="1:18" ht="30" customHeight="1" x14ac:dyDescent="0.25">
      <c r="A165" s="19" t="e">
        <f t="shared" si="2"/>
        <v>#REF!</v>
      </c>
      <c r="B165" s="32" t="e">
        <f>#REF!</f>
        <v>#REF!</v>
      </c>
      <c r="C165" s="34" t="e">
        <f>#REF!</f>
        <v>#REF!</v>
      </c>
      <c r="D165" s="19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20"/>
    </row>
    <row r="166" spans="1:18" ht="30" customHeight="1" x14ac:dyDescent="0.25">
      <c r="A166" s="19" t="e">
        <f t="shared" si="2"/>
        <v>#REF!</v>
      </c>
      <c r="B166" s="32" t="e">
        <f>#REF!</f>
        <v>#REF!</v>
      </c>
      <c r="C166" s="34" t="e">
        <f>#REF!</f>
        <v>#REF!</v>
      </c>
      <c r="D166" s="19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20"/>
    </row>
    <row r="167" spans="1:18" ht="30" customHeight="1" x14ac:dyDescent="0.25">
      <c r="A167" s="19" t="e">
        <f t="shared" si="2"/>
        <v>#REF!</v>
      </c>
      <c r="B167" s="32" t="e">
        <f>#REF!</f>
        <v>#REF!</v>
      </c>
      <c r="C167" s="34" t="e">
        <f>#REF!</f>
        <v>#REF!</v>
      </c>
      <c r="D167" s="19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20"/>
    </row>
    <row r="168" spans="1:18" ht="30" customHeight="1" x14ac:dyDescent="0.25">
      <c r="A168" s="19" t="e">
        <f t="shared" si="2"/>
        <v>#REF!</v>
      </c>
      <c r="B168" s="32" t="e">
        <f>#REF!</f>
        <v>#REF!</v>
      </c>
      <c r="C168" s="34" t="e">
        <f>#REF!</f>
        <v>#REF!</v>
      </c>
      <c r="D168" s="19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20"/>
    </row>
    <row r="169" spans="1:18" ht="30" customHeight="1" x14ac:dyDescent="0.25">
      <c r="A169" s="19" t="e">
        <f t="shared" si="2"/>
        <v>#REF!</v>
      </c>
      <c r="B169" s="32" t="e">
        <f>#REF!</f>
        <v>#REF!</v>
      </c>
      <c r="C169" s="34" t="e">
        <f>#REF!</f>
        <v>#REF!</v>
      </c>
      <c r="D169" s="19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20"/>
    </row>
    <row r="170" spans="1:18" ht="30" customHeight="1" x14ac:dyDescent="0.25">
      <c r="A170" s="19" t="e">
        <f t="shared" si="2"/>
        <v>#REF!</v>
      </c>
      <c r="B170" s="32" t="e">
        <f>#REF!</f>
        <v>#REF!</v>
      </c>
      <c r="C170" s="34" t="e">
        <f>#REF!</f>
        <v>#REF!</v>
      </c>
      <c r="D170" s="19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20"/>
    </row>
    <row r="171" spans="1:18" ht="30" customHeight="1" x14ac:dyDescent="0.25">
      <c r="A171" s="19" t="e">
        <f t="shared" si="2"/>
        <v>#REF!</v>
      </c>
      <c r="B171" s="32" t="e">
        <f>#REF!</f>
        <v>#REF!</v>
      </c>
      <c r="C171" s="34" t="e">
        <f>#REF!</f>
        <v>#REF!</v>
      </c>
      <c r="D171" s="19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20"/>
    </row>
    <row r="172" spans="1:18" ht="30" customHeight="1" x14ac:dyDescent="0.25">
      <c r="A172" s="19" t="e">
        <f t="shared" si="2"/>
        <v>#REF!</v>
      </c>
      <c r="B172" s="32" t="e">
        <f>#REF!</f>
        <v>#REF!</v>
      </c>
      <c r="C172" s="34" t="e">
        <f>#REF!</f>
        <v>#REF!</v>
      </c>
      <c r="D172" s="19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20"/>
    </row>
    <row r="173" spans="1:18" ht="30" customHeight="1" x14ac:dyDescent="0.25">
      <c r="A173" s="19" t="e">
        <f t="shared" si="2"/>
        <v>#REF!</v>
      </c>
      <c r="B173" s="32" t="e">
        <f>#REF!</f>
        <v>#REF!</v>
      </c>
      <c r="C173" s="34" t="e">
        <f>#REF!</f>
        <v>#REF!</v>
      </c>
      <c r="D173" s="19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20"/>
    </row>
    <row r="174" spans="1:18" ht="30" customHeight="1" x14ac:dyDescent="0.25">
      <c r="A174" s="19" t="e">
        <f t="shared" si="2"/>
        <v>#REF!</v>
      </c>
      <c r="B174" s="32" t="e">
        <f>#REF!</f>
        <v>#REF!</v>
      </c>
      <c r="C174" s="34" t="e">
        <f>#REF!</f>
        <v>#REF!</v>
      </c>
      <c r="D174" s="19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20"/>
    </row>
    <row r="175" spans="1:18" ht="30" customHeight="1" x14ac:dyDescent="0.25">
      <c r="A175" s="19" t="e">
        <f t="shared" si="2"/>
        <v>#REF!</v>
      </c>
      <c r="B175" s="32" t="e">
        <f>#REF!</f>
        <v>#REF!</v>
      </c>
      <c r="C175" s="34" t="e">
        <f>#REF!</f>
        <v>#REF!</v>
      </c>
      <c r="D175" s="19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20"/>
    </row>
    <row r="176" spans="1:18" ht="30" customHeight="1" x14ac:dyDescent="0.25">
      <c r="A176" s="19" t="e">
        <f t="shared" si="2"/>
        <v>#REF!</v>
      </c>
      <c r="B176" s="32" t="e">
        <f>#REF!</f>
        <v>#REF!</v>
      </c>
      <c r="C176" s="34" t="e">
        <f>#REF!</f>
        <v>#REF!</v>
      </c>
      <c r="D176" s="19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20"/>
    </row>
    <row r="177" spans="1:18" ht="30" customHeight="1" x14ac:dyDescent="0.25">
      <c r="A177" s="19" t="e">
        <f t="shared" si="2"/>
        <v>#REF!</v>
      </c>
      <c r="B177" s="32" t="e">
        <f>#REF!</f>
        <v>#REF!</v>
      </c>
      <c r="C177" s="34" t="e">
        <f>#REF!</f>
        <v>#REF!</v>
      </c>
      <c r="D177" s="19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20"/>
    </row>
    <row r="178" spans="1:18" ht="30" customHeight="1" x14ac:dyDescent="0.25">
      <c r="A178" s="19" t="e">
        <f t="shared" si="2"/>
        <v>#REF!</v>
      </c>
      <c r="B178" s="32" t="e">
        <f>#REF!</f>
        <v>#REF!</v>
      </c>
      <c r="C178" s="34" t="e">
        <f>#REF!</f>
        <v>#REF!</v>
      </c>
      <c r="D178" s="19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20"/>
    </row>
    <row r="179" spans="1:18" ht="30" customHeight="1" x14ac:dyDescent="0.25">
      <c r="A179" s="19" t="e">
        <f t="shared" si="2"/>
        <v>#REF!</v>
      </c>
      <c r="B179" s="32" t="e">
        <f>#REF!</f>
        <v>#REF!</v>
      </c>
      <c r="C179" s="34" t="e">
        <f>#REF!</f>
        <v>#REF!</v>
      </c>
      <c r="D179" s="19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20"/>
    </row>
    <row r="180" spans="1:18" ht="30" customHeight="1" x14ac:dyDescent="0.25">
      <c r="A180" s="19" t="e">
        <f t="shared" si="2"/>
        <v>#REF!</v>
      </c>
      <c r="B180" s="32" t="e">
        <f>#REF!</f>
        <v>#REF!</v>
      </c>
      <c r="C180" s="34" t="e">
        <f>#REF!</f>
        <v>#REF!</v>
      </c>
      <c r="D180" s="19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20"/>
    </row>
    <row r="181" spans="1:18" ht="30" customHeight="1" x14ac:dyDescent="0.25">
      <c r="A181" s="19" t="e">
        <f t="shared" si="2"/>
        <v>#REF!</v>
      </c>
      <c r="B181" s="32" t="e">
        <f>#REF!</f>
        <v>#REF!</v>
      </c>
      <c r="C181" s="34" t="e">
        <f>#REF!</f>
        <v>#REF!</v>
      </c>
      <c r="D181" s="19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20"/>
    </row>
    <row r="182" spans="1:18" ht="30" customHeight="1" x14ac:dyDescent="0.25">
      <c r="A182" s="19" t="e">
        <f t="shared" si="2"/>
        <v>#REF!</v>
      </c>
      <c r="B182" s="32" t="e">
        <f>#REF!</f>
        <v>#REF!</v>
      </c>
      <c r="C182" s="34" t="e">
        <f>#REF!</f>
        <v>#REF!</v>
      </c>
      <c r="D182" s="19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20"/>
    </row>
    <row r="183" spans="1:18" ht="30" customHeight="1" x14ac:dyDescent="0.25">
      <c r="A183" s="19" t="e">
        <f t="shared" si="2"/>
        <v>#REF!</v>
      </c>
      <c r="B183" s="32" t="e">
        <f>#REF!</f>
        <v>#REF!</v>
      </c>
      <c r="C183" s="34" t="e">
        <f>#REF!</f>
        <v>#REF!</v>
      </c>
      <c r="D183" s="19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20"/>
    </row>
    <row r="184" spans="1:18" ht="30" customHeight="1" x14ac:dyDescent="0.25">
      <c r="A184" s="19" t="e">
        <f t="shared" si="2"/>
        <v>#REF!</v>
      </c>
      <c r="B184" s="32" t="e">
        <f>#REF!</f>
        <v>#REF!</v>
      </c>
      <c r="C184" s="34" t="e">
        <f>#REF!</f>
        <v>#REF!</v>
      </c>
      <c r="D184" s="19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20"/>
    </row>
    <row r="185" spans="1:18" ht="30" customHeight="1" x14ac:dyDescent="0.25">
      <c r="A185" s="19" t="e">
        <f t="shared" si="2"/>
        <v>#REF!</v>
      </c>
      <c r="B185" s="32" t="e">
        <f>#REF!</f>
        <v>#REF!</v>
      </c>
      <c r="C185" s="34" t="e">
        <f>#REF!</f>
        <v>#REF!</v>
      </c>
      <c r="D185" s="19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20"/>
    </row>
    <row r="186" spans="1:18" ht="30" customHeight="1" x14ac:dyDescent="0.25">
      <c r="A186" s="19" t="e">
        <f t="shared" si="2"/>
        <v>#REF!</v>
      </c>
      <c r="B186" s="32" t="e">
        <f>#REF!</f>
        <v>#REF!</v>
      </c>
      <c r="C186" s="34" t="e">
        <f>#REF!</f>
        <v>#REF!</v>
      </c>
      <c r="D186" s="19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20"/>
    </row>
    <row r="187" spans="1:18" ht="30" customHeight="1" x14ac:dyDescent="0.25">
      <c r="A187" s="19" t="e">
        <f t="shared" si="2"/>
        <v>#REF!</v>
      </c>
      <c r="B187" s="32" t="e">
        <f>#REF!</f>
        <v>#REF!</v>
      </c>
      <c r="C187" s="34" t="e">
        <f>#REF!</f>
        <v>#REF!</v>
      </c>
      <c r="D187" s="19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20"/>
    </row>
    <row r="188" spans="1:18" ht="30" customHeight="1" x14ac:dyDescent="0.25">
      <c r="A188" s="19" t="e">
        <f t="shared" si="2"/>
        <v>#REF!</v>
      </c>
      <c r="B188" s="32" t="e">
        <f>#REF!</f>
        <v>#REF!</v>
      </c>
      <c r="C188" s="34" t="e">
        <f>#REF!</f>
        <v>#REF!</v>
      </c>
      <c r="D188" s="19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20"/>
    </row>
    <row r="189" spans="1:18" ht="30" customHeight="1" x14ac:dyDescent="0.25">
      <c r="A189" s="19" t="e">
        <f t="shared" si="2"/>
        <v>#REF!</v>
      </c>
      <c r="B189" s="32" t="e">
        <f>#REF!</f>
        <v>#REF!</v>
      </c>
      <c r="C189" s="34" t="e">
        <f>#REF!</f>
        <v>#REF!</v>
      </c>
      <c r="D189" s="19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20"/>
    </row>
    <row r="190" spans="1:18" ht="30" customHeight="1" x14ac:dyDescent="0.25">
      <c r="A190" s="19" t="e">
        <f t="shared" si="2"/>
        <v>#REF!</v>
      </c>
      <c r="B190" s="32" t="e">
        <f>#REF!</f>
        <v>#REF!</v>
      </c>
      <c r="C190" s="34" t="e">
        <f>#REF!</f>
        <v>#REF!</v>
      </c>
      <c r="D190" s="19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20"/>
    </row>
    <row r="191" spans="1:18" ht="30" customHeight="1" x14ac:dyDescent="0.25">
      <c r="A191" s="19" t="e">
        <f t="shared" si="2"/>
        <v>#REF!</v>
      </c>
      <c r="B191" s="32" t="e">
        <f>#REF!</f>
        <v>#REF!</v>
      </c>
      <c r="C191" s="34" t="e">
        <f>#REF!</f>
        <v>#REF!</v>
      </c>
      <c r="D191" s="19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20"/>
    </row>
    <row r="192" spans="1:18" ht="30" customHeight="1" x14ac:dyDescent="0.25">
      <c r="A192" s="19" t="e">
        <f t="shared" si="2"/>
        <v>#REF!</v>
      </c>
      <c r="B192" s="32" t="e">
        <f>#REF!</f>
        <v>#REF!</v>
      </c>
      <c r="C192" s="34" t="e">
        <f>#REF!</f>
        <v>#REF!</v>
      </c>
      <c r="D192" s="19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20"/>
    </row>
    <row r="193" spans="1:18" ht="30" customHeight="1" x14ac:dyDescent="0.25">
      <c r="A193" s="19" t="e">
        <f t="shared" si="2"/>
        <v>#REF!</v>
      </c>
      <c r="B193" s="32" t="e">
        <f>#REF!</f>
        <v>#REF!</v>
      </c>
      <c r="C193" s="34" t="e">
        <f>#REF!</f>
        <v>#REF!</v>
      </c>
      <c r="D193" s="19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20"/>
    </row>
    <row r="194" spans="1:18" ht="30" customHeight="1" x14ac:dyDescent="0.25">
      <c r="A194" s="19" t="e">
        <f t="shared" si="2"/>
        <v>#REF!</v>
      </c>
      <c r="B194" s="32" t="e">
        <f>#REF!</f>
        <v>#REF!</v>
      </c>
      <c r="C194" s="34" t="e">
        <f>#REF!</f>
        <v>#REF!</v>
      </c>
      <c r="D194" s="19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20"/>
    </row>
    <row r="195" spans="1:18" ht="30" customHeight="1" x14ac:dyDescent="0.25">
      <c r="A195" s="19" t="e">
        <f t="shared" ref="A195:A258" si="3">IF(B195&lt;&gt;"",TEXT(B195,"jjjj"),"")</f>
        <v>#REF!</v>
      </c>
      <c r="B195" s="32" t="e">
        <f>#REF!</f>
        <v>#REF!</v>
      </c>
      <c r="C195" s="34" t="e">
        <f>#REF!</f>
        <v>#REF!</v>
      </c>
      <c r="D195" s="19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20"/>
    </row>
    <row r="196" spans="1:18" ht="30" customHeight="1" x14ac:dyDescent="0.25">
      <c r="A196" s="19" t="e">
        <f t="shared" si="3"/>
        <v>#REF!</v>
      </c>
      <c r="B196" s="32" t="e">
        <f>#REF!</f>
        <v>#REF!</v>
      </c>
      <c r="C196" s="34" t="e">
        <f>#REF!</f>
        <v>#REF!</v>
      </c>
      <c r="D196" s="19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20"/>
    </row>
    <row r="197" spans="1:18" ht="30" customHeight="1" x14ac:dyDescent="0.25">
      <c r="A197" s="19" t="e">
        <f t="shared" si="3"/>
        <v>#REF!</v>
      </c>
      <c r="B197" s="32" t="e">
        <f>#REF!</f>
        <v>#REF!</v>
      </c>
      <c r="C197" s="34" t="e">
        <f>#REF!</f>
        <v>#REF!</v>
      </c>
      <c r="D197" s="19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20"/>
    </row>
    <row r="198" spans="1:18" ht="30" customHeight="1" x14ac:dyDescent="0.25">
      <c r="A198" s="19" t="e">
        <f t="shared" si="3"/>
        <v>#REF!</v>
      </c>
      <c r="B198" s="32" t="e">
        <f>#REF!</f>
        <v>#REF!</v>
      </c>
      <c r="C198" s="34" t="e">
        <f>#REF!</f>
        <v>#REF!</v>
      </c>
      <c r="D198" s="19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20"/>
    </row>
    <row r="199" spans="1:18" ht="30" customHeight="1" x14ac:dyDescent="0.25">
      <c r="A199" s="19" t="e">
        <f t="shared" si="3"/>
        <v>#REF!</v>
      </c>
      <c r="B199" s="32" t="e">
        <f>#REF!</f>
        <v>#REF!</v>
      </c>
      <c r="C199" s="34" t="e">
        <f>#REF!</f>
        <v>#REF!</v>
      </c>
      <c r="D199" s="19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20"/>
    </row>
    <row r="200" spans="1:18" ht="30" customHeight="1" x14ac:dyDescent="0.25">
      <c r="A200" s="19" t="e">
        <f t="shared" si="3"/>
        <v>#REF!</v>
      </c>
      <c r="B200" s="32" t="e">
        <f>#REF!</f>
        <v>#REF!</v>
      </c>
      <c r="C200" s="34" t="e">
        <f>#REF!</f>
        <v>#REF!</v>
      </c>
      <c r="D200" s="19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20"/>
    </row>
    <row r="201" spans="1:18" ht="30" customHeight="1" x14ac:dyDescent="0.25">
      <c r="A201" s="19" t="e">
        <f t="shared" si="3"/>
        <v>#REF!</v>
      </c>
      <c r="B201" s="32" t="e">
        <f>#REF!</f>
        <v>#REF!</v>
      </c>
      <c r="C201" s="34" t="e">
        <f>#REF!</f>
        <v>#REF!</v>
      </c>
      <c r="D201" s="19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20"/>
    </row>
    <row r="202" spans="1:18" ht="30" customHeight="1" x14ac:dyDescent="0.25">
      <c r="A202" s="19" t="e">
        <f t="shared" si="3"/>
        <v>#REF!</v>
      </c>
      <c r="B202" s="32" t="e">
        <f>#REF!</f>
        <v>#REF!</v>
      </c>
      <c r="C202" s="34" t="e">
        <f>#REF!</f>
        <v>#REF!</v>
      </c>
      <c r="D202" s="19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20"/>
    </row>
    <row r="203" spans="1:18" ht="30" customHeight="1" x14ac:dyDescent="0.25">
      <c r="A203" s="19" t="e">
        <f t="shared" si="3"/>
        <v>#REF!</v>
      </c>
      <c r="B203" s="32" t="e">
        <f>#REF!</f>
        <v>#REF!</v>
      </c>
      <c r="C203" s="34" t="e">
        <f>#REF!</f>
        <v>#REF!</v>
      </c>
      <c r="D203" s="19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20"/>
    </row>
    <row r="204" spans="1:18" ht="30" customHeight="1" x14ac:dyDescent="0.25">
      <c r="A204" s="19" t="e">
        <f t="shared" si="3"/>
        <v>#REF!</v>
      </c>
      <c r="B204" s="32" t="e">
        <f>#REF!</f>
        <v>#REF!</v>
      </c>
      <c r="C204" s="34" t="e">
        <f>#REF!</f>
        <v>#REF!</v>
      </c>
      <c r="D204" s="19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20"/>
    </row>
    <row r="205" spans="1:18" ht="30" customHeight="1" x14ac:dyDescent="0.25">
      <c r="A205" s="19" t="e">
        <f t="shared" si="3"/>
        <v>#REF!</v>
      </c>
      <c r="B205" s="32" t="e">
        <f>#REF!</f>
        <v>#REF!</v>
      </c>
      <c r="C205" s="34" t="e">
        <f>#REF!</f>
        <v>#REF!</v>
      </c>
      <c r="D205" s="19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20"/>
    </row>
    <row r="206" spans="1:18" ht="30" customHeight="1" x14ac:dyDescent="0.25">
      <c r="A206" s="19" t="e">
        <f t="shared" si="3"/>
        <v>#REF!</v>
      </c>
      <c r="B206" s="32" t="e">
        <f>#REF!</f>
        <v>#REF!</v>
      </c>
      <c r="C206" s="34" t="e">
        <f>#REF!</f>
        <v>#REF!</v>
      </c>
      <c r="D206" s="19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20"/>
    </row>
    <row r="207" spans="1:18" ht="30" customHeight="1" x14ac:dyDescent="0.25">
      <c r="A207" s="19" t="e">
        <f t="shared" si="3"/>
        <v>#REF!</v>
      </c>
      <c r="B207" s="32" t="e">
        <f>#REF!</f>
        <v>#REF!</v>
      </c>
      <c r="C207" s="34" t="e">
        <f>#REF!</f>
        <v>#REF!</v>
      </c>
      <c r="D207" s="19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20"/>
    </row>
    <row r="208" spans="1:18" ht="30" customHeight="1" x14ac:dyDescent="0.25">
      <c r="A208" s="19" t="e">
        <f t="shared" si="3"/>
        <v>#REF!</v>
      </c>
      <c r="B208" s="32" t="e">
        <f>#REF!</f>
        <v>#REF!</v>
      </c>
      <c r="C208" s="34" t="e">
        <f>#REF!</f>
        <v>#REF!</v>
      </c>
      <c r="D208" s="19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20"/>
    </row>
    <row r="209" spans="1:18" ht="30" customHeight="1" x14ac:dyDescent="0.25">
      <c r="A209" s="19" t="e">
        <f t="shared" si="3"/>
        <v>#REF!</v>
      </c>
      <c r="B209" s="32" t="e">
        <f>#REF!</f>
        <v>#REF!</v>
      </c>
      <c r="C209" s="34" t="e">
        <f>#REF!</f>
        <v>#REF!</v>
      </c>
      <c r="D209" s="19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20"/>
    </row>
    <row r="210" spans="1:18" ht="30" customHeight="1" x14ac:dyDescent="0.25">
      <c r="A210" s="19" t="e">
        <f t="shared" si="3"/>
        <v>#REF!</v>
      </c>
      <c r="B210" s="32" t="e">
        <f>#REF!</f>
        <v>#REF!</v>
      </c>
      <c r="C210" s="34" t="e">
        <f>#REF!</f>
        <v>#REF!</v>
      </c>
      <c r="D210" s="19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20"/>
    </row>
    <row r="211" spans="1:18" ht="30" customHeight="1" x14ac:dyDescent="0.25">
      <c r="A211" s="19" t="e">
        <f t="shared" si="3"/>
        <v>#REF!</v>
      </c>
      <c r="B211" s="32" t="e">
        <f>#REF!</f>
        <v>#REF!</v>
      </c>
      <c r="C211" s="34" t="e">
        <f>#REF!</f>
        <v>#REF!</v>
      </c>
      <c r="D211" s="19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20"/>
    </row>
    <row r="212" spans="1:18" ht="30" customHeight="1" x14ac:dyDescent="0.25">
      <c r="A212" s="19" t="e">
        <f t="shared" si="3"/>
        <v>#REF!</v>
      </c>
      <c r="B212" s="32" t="e">
        <f>#REF!</f>
        <v>#REF!</v>
      </c>
      <c r="C212" s="34" t="e">
        <f>#REF!</f>
        <v>#REF!</v>
      </c>
      <c r="D212" s="19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20"/>
    </row>
    <row r="213" spans="1:18" ht="30" customHeight="1" x14ac:dyDescent="0.25">
      <c r="A213" s="19" t="e">
        <f t="shared" si="3"/>
        <v>#REF!</v>
      </c>
      <c r="B213" s="32" t="e">
        <f>#REF!</f>
        <v>#REF!</v>
      </c>
      <c r="C213" s="34" t="e">
        <f>#REF!</f>
        <v>#REF!</v>
      </c>
      <c r="D213" s="19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20"/>
    </row>
    <row r="214" spans="1:18" ht="30" customHeight="1" x14ac:dyDescent="0.25">
      <c r="A214" s="19" t="e">
        <f t="shared" si="3"/>
        <v>#REF!</v>
      </c>
      <c r="B214" s="32" t="e">
        <f>#REF!</f>
        <v>#REF!</v>
      </c>
      <c r="C214" s="34" t="e">
        <f>#REF!</f>
        <v>#REF!</v>
      </c>
      <c r="D214" s="19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20"/>
    </row>
    <row r="215" spans="1:18" ht="30" customHeight="1" x14ac:dyDescent="0.25">
      <c r="A215" s="19" t="e">
        <f t="shared" si="3"/>
        <v>#REF!</v>
      </c>
      <c r="B215" s="32" t="e">
        <f>#REF!</f>
        <v>#REF!</v>
      </c>
      <c r="C215" s="34" t="e">
        <f>#REF!</f>
        <v>#REF!</v>
      </c>
      <c r="D215" s="19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20"/>
    </row>
    <row r="216" spans="1:18" ht="30" customHeight="1" x14ac:dyDescent="0.25">
      <c r="A216" s="19" t="e">
        <f t="shared" si="3"/>
        <v>#REF!</v>
      </c>
      <c r="B216" s="32" t="e">
        <f>#REF!</f>
        <v>#REF!</v>
      </c>
      <c r="C216" s="34" t="e">
        <f>#REF!</f>
        <v>#REF!</v>
      </c>
      <c r="D216" s="19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20"/>
    </row>
    <row r="217" spans="1:18" ht="30" customHeight="1" x14ac:dyDescent="0.25">
      <c r="A217" s="19" t="e">
        <f t="shared" si="3"/>
        <v>#REF!</v>
      </c>
      <c r="B217" s="32" t="e">
        <f>#REF!</f>
        <v>#REF!</v>
      </c>
      <c r="C217" s="34" t="e">
        <f>#REF!</f>
        <v>#REF!</v>
      </c>
      <c r="D217" s="19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20"/>
    </row>
    <row r="218" spans="1:18" ht="30" customHeight="1" x14ac:dyDescent="0.25">
      <c r="A218" s="19" t="e">
        <f t="shared" si="3"/>
        <v>#REF!</v>
      </c>
      <c r="B218" s="32" t="e">
        <f>#REF!</f>
        <v>#REF!</v>
      </c>
      <c r="C218" s="34" t="e">
        <f>#REF!</f>
        <v>#REF!</v>
      </c>
      <c r="D218" s="19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20"/>
    </row>
    <row r="219" spans="1:18" ht="30" customHeight="1" x14ac:dyDescent="0.25">
      <c r="A219" s="19" t="e">
        <f t="shared" si="3"/>
        <v>#REF!</v>
      </c>
      <c r="B219" s="32" t="e">
        <f>#REF!</f>
        <v>#REF!</v>
      </c>
      <c r="C219" s="34" t="e">
        <f>#REF!</f>
        <v>#REF!</v>
      </c>
      <c r="D219" s="19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20"/>
    </row>
    <row r="220" spans="1:18" ht="30" customHeight="1" x14ac:dyDescent="0.25">
      <c r="A220" s="19" t="e">
        <f t="shared" si="3"/>
        <v>#REF!</v>
      </c>
      <c r="B220" s="32" t="e">
        <f>#REF!</f>
        <v>#REF!</v>
      </c>
      <c r="C220" s="34" t="e">
        <f>#REF!</f>
        <v>#REF!</v>
      </c>
      <c r="D220" s="19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20"/>
    </row>
    <row r="221" spans="1:18" ht="30" customHeight="1" x14ac:dyDescent="0.25">
      <c r="A221" s="19" t="e">
        <f t="shared" si="3"/>
        <v>#REF!</v>
      </c>
      <c r="B221" s="32" t="e">
        <f>#REF!</f>
        <v>#REF!</v>
      </c>
      <c r="C221" s="34" t="e">
        <f>#REF!</f>
        <v>#REF!</v>
      </c>
      <c r="D221" s="19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20"/>
    </row>
    <row r="222" spans="1:18" ht="30" customHeight="1" x14ac:dyDescent="0.25">
      <c r="A222" s="19" t="e">
        <f t="shared" si="3"/>
        <v>#REF!</v>
      </c>
      <c r="B222" s="32" t="e">
        <f>#REF!</f>
        <v>#REF!</v>
      </c>
      <c r="C222" s="34" t="e">
        <f>#REF!</f>
        <v>#REF!</v>
      </c>
      <c r="D222" s="19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20"/>
    </row>
    <row r="223" spans="1:18" ht="30" customHeight="1" x14ac:dyDescent="0.25">
      <c r="A223" s="19" t="e">
        <f t="shared" si="3"/>
        <v>#REF!</v>
      </c>
      <c r="B223" s="32" t="e">
        <f>#REF!</f>
        <v>#REF!</v>
      </c>
      <c r="C223" s="34" t="e">
        <f>#REF!</f>
        <v>#REF!</v>
      </c>
      <c r="D223" s="19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20"/>
    </row>
    <row r="224" spans="1:18" ht="30" customHeight="1" x14ac:dyDescent="0.25">
      <c r="A224" s="19" t="e">
        <f t="shared" si="3"/>
        <v>#REF!</v>
      </c>
      <c r="B224" s="32" t="e">
        <f>#REF!</f>
        <v>#REF!</v>
      </c>
      <c r="C224" s="34" t="e">
        <f>#REF!</f>
        <v>#REF!</v>
      </c>
      <c r="D224" s="19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20"/>
    </row>
    <row r="225" spans="1:18" ht="30" customHeight="1" x14ac:dyDescent="0.25">
      <c r="A225" s="19" t="e">
        <f t="shared" si="3"/>
        <v>#REF!</v>
      </c>
      <c r="B225" s="32" t="e">
        <f>#REF!</f>
        <v>#REF!</v>
      </c>
      <c r="C225" s="34" t="e">
        <f>#REF!</f>
        <v>#REF!</v>
      </c>
      <c r="D225" s="19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20"/>
    </row>
    <row r="226" spans="1:18" ht="30" customHeight="1" x14ac:dyDescent="0.25">
      <c r="A226" s="19" t="e">
        <f t="shared" si="3"/>
        <v>#REF!</v>
      </c>
      <c r="B226" s="32" t="e">
        <f>#REF!</f>
        <v>#REF!</v>
      </c>
      <c r="C226" s="34" t="e">
        <f>#REF!</f>
        <v>#REF!</v>
      </c>
      <c r="D226" s="19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20"/>
    </row>
    <row r="227" spans="1:18" ht="30" customHeight="1" x14ac:dyDescent="0.25">
      <c r="A227" s="19" t="e">
        <f t="shared" si="3"/>
        <v>#REF!</v>
      </c>
      <c r="B227" s="32" t="e">
        <f>#REF!</f>
        <v>#REF!</v>
      </c>
      <c r="C227" s="34" t="e">
        <f>#REF!</f>
        <v>#REF!</v>
      </c>
      <c r="D227" s="19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20"/>
    </row>
    <row r="228" spans="1:18" ht="30" customHeight="1" x14ac:dyDescent="0.25">
      <c r="A228" s="19" t="e">
        <f t="shared" si="3"/>
        <v>#REF!</v>
      </c>
      <c r="B228" s="32" t="e">
        <f>#REF!</f>
        <v>#REF!</v>
      </c>
      <c r="C228" s="34" t="e">
        <f>#REF!</f>
        <v>#REF!</v>
      </c>
      <c r="D228" s="19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20"/>
    </row>
    <row r="229" spans="1:18" ht="30" customHeight="1" x14ac:dyDescent="0.25">
      <c r="A229" s="19" t="e">
        <f t="shared" si="3"/>
        <v>#REF!</v>
      </c>
      <c r="B229" s="32" t="e">
        <f>#REF!</f>
        <v>#REF!</v>
      </c>
      <c r="C229" s="34" t="e">
        <f>#REF!</f>
        <v>#REF!</v>
      </c>
      <c r="D229" s="19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20"/>
    </row>
    <row r="230" spans="1:18" ht="30" customHeight="1" x14ac:dyDescent="0.25">
      <c r="A230" s="19" t="e">
        <f t="shared" si="3"/>
        <v>#REF!</v>
      </c>
      <c r="B230" s="32" t="e">
        <f>#REF!</f>
        <v>#REF!</v>
      </c>
      <c r="C230" s="34" t="e">
        <f>#REF!</f>
        <v>#REF!</v>
      </c>
      <c r="D230" s="19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20"/>
    </row>
    <row r="231" spans="1:18" ht="30" customHeight="1" x14ac:dyDescent="0.25">
      <c r="A231" s="19" t="e">
        <f t="shared" si="3"/>
        <v>#REF!</v>
      </c>
      <c r="B231" s="32" t="e">
        <f>#REF!</f>
        <v>#REF!</v>
      </c>
      <c r="C231" s="34" t="e">
        <f>#REF!</f>
        <v>#REF!</v>
      </c>
      <c r="D231" s="19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20"/>
    </row>
    <row r="232" spans="1:18" ht="30" customHeight="1" x14ac:dyDescent="0.25">
      <c r="A232" s="19" t="e">
        <f t="shared" si="3"/>
        <v>#REF!</v>
      </c>
      <c r="B232" s="32" t="e">
        <f>#REF!</f>
        <v>#REF!</v>
      </c>
      <c r="C232" s="34" t="e">
        <f>#REF!</f>
        <v>#REF!</v>
      </c>
      <c r="D232" s="19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20"/>
    </row>
    <row r="233" spans="1:18" ht="30" customHeight="1" x14ac:dyDescent="0.25">
      <c r="A233" s="19" t="e">
        <f t="shared" si="3"/>
        <v>#REF!</v>
      </c>
      <c r="B233" s="32" t="e">
        <f>#REF!</f>
        <v>#REF!</v>
      </c>
      <c r="C233" s="34" t="e">
        <f>#REF!</f>
        <v>#REF!</v>
      </c>
      <c r="D233" s="19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20"/>
    </row>
    <row r="234" spans="1:18" ht="30" customHeight="1" x14ac:dyDescent="0.25">
      <c r="A234" s="19" t="e">
        <f t="shared" si="3"/>
        <v>#REF!</v>
      </c>
      <c r="B234" s="32" t="e">
        <f>#REF!</f>
        <v>#REF!</v>
      </c>
      <c r="C234" s="34" t="e">
        <f>#REF!</f>
        <v>#REF!</v>
      </c>
      <c r="D234" s="19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20"/>
    </row>
    <row r="235" spans="1:18" ht="30" customHeight="1" x14ac:dyDescent="0.25">
      <c r="A235" s="19" t="e">
        <f t="shared" si="3"/>
        <v>#REF!</v>
      </c>
      <c r="B235" s="32" t="e">
        <f>#REF!</f>
        <v>#REF!</v>
      </c>
      <c r="C235" s="34" t="e">
        <f>#REF!</f>
        <v>#REF!</v>
      </c>
      <c r="D235" s="19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20"/>
    </row>
    <row r="236" spans="1:18" ht="30" customHeight="1" x14ac:dyDescent="0.25">
      <c r="A236" s="19" t="e">
        <f t="shared" si="3"/>
        <v>#REF!</v>
      </c>
      <c r="B236" s="32" t="e">
        <f>#REF!</f>
        <v>#REF!</v>
      </c>
      <c r="C236" s="34" t="e">
        <f>#REF!</f>
        <v>#REF!</v>
      </c>
      <c r="D236" s="19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20"/>
    </row>
    <row r="237" spans="1:18" ht="30" customHeight="1" x14ac:dyDescent="0.25">
      <c r="A237" s="19" t="e">
        <f t="shared" si="3"/>
        <v>#REF!</v>
      </c>
      <c r="B237" s="32" t="e">
        <f>#REF!</f>
        <v>#REF!</v>
      </c>
      <c r="C237" s="34" t="e">
        <f>#REF!</f>
        <v>#REF!</v>
      </c>
      <c r="D237" s="19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20"/>
    </row>
    <row r="238" spans="1:18" ht="30" customHeight="1" x14ac:dyDescent="0.25">
      <c r="A238" s="19" t="e">
        <f t="shared" si="3"/>
        <v>#REF!</v>
      </c>
      <c r="B238" s="32" t="e">
        <f>#REF!</f>
        <v>#REF!</v>
      </c>
      <c r="C238" s="34" t="e">
        <f>#REF!</f>
        <v>#REF!</v>
      </c>
      <c r="D238" s="19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20"/>
    </row>
    <row r="239" spans="1:18" ht="30" customHeight="1" x14ac:dyDescent="0.25">
      <c r="A239" s="19" t="e">
        <f t="shared" si="3"/>
        <v>#REF!</v>
      </c>
      <c r="B239" s="32" t="e">
        <f>#REF!</f>
        <v>#REF!</v>
      </c>
      <c r="C239" s="34" t="e">
        <f>#REF!</f>
        <v>#REF!</v>
      </c>
      <c r="D239" s="19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20"/>
    </row>
    <row r="240" spans="1:18" ht="30" customHeight="1" x14ac:dyDescent="0.25">
      <c r="A240" s="19" t="e">
        <f t="shared" si="3"/>
        <v>#REF!</v>
      </c>
      <c r="B240" s="32" t="e">
        <f>#REF!</f>
        <v>#REF!</v>
      </c>
      <c r="C240" s="34" t="e">
        <f>#REF!</f>
        <v>#REF!</v>
      </c>
      <c r="D240" s="19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20"/>
    </row>
    <row r="241" spans="1:18" ht="30" customHeight="1" x14ac:dyDescent="0.25">
      <c r="A241" s="19" t="e">
        <f t="shared" si="3"/>
        <v>#REF!</v>
      </c>
      <c r="B241" s="32" t="e">
        <f>#REF!</f>
        <v>#REF!</v>
      </c>
      <c r="C241" s="34" t="e">
        <f>#REF!</f>
        <v>#REF!</v>
      </c>
      <c r="D241" s="19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20"/>
    </row>
    <row r="242" spans="1:18" ht="30" customHeight="1" x14ac:dyDescent="0.25">
      <c r="A242" s="19" t="e">
        <f t="shared" si="3"/>
        <v>#REF!</v>
      </c>
      <c r="B242" s="32" t="e">
        <f>#REF!</f>
        <v>#REF!</v>
      </c>
      <c r="C242" s="34" t="e">
        <f>#REF!</f>
        <v>#REF!</v>
      </c>
      <c r="D242" s="19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20"/>
    </row>
    <row r="243" spans="1:18" ht="30" customHeight="1" x14ac:dyDescent="0.25">
      <c r="A243" s="19" t="e">
        <f t="shared" si="3"/>
        <v>#REF!</v>
      </c>
      <c r="B243" s="32" t="e">
        <f>#REF!</f>
        <v>#REF!</v>
      </c>
      <c r="C243" s="34" t="e">
        <f>#REF!</f>
        <v>#REF!</v>
      </c>
      <c r="D243" s="19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20"/>
    </row>
    <row r="244" spans="1:18" ht="30" customHeight="1" x14ac:dyDescent="0.25">
      <c r="A244" s="19" t="e">
        <f t="shared" si="3"/>
        <v>#REF!</v>
      </c>
      <c r="B244" s="32" t="e">
        <f>#REF!</f>
        <v>#REF!</v>
      </c>
      <c r="C244" s="34" t="e">
        <f>#REF!</f>
        <v>#REF!</v>
      </c>
      <c r="D244" s="19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20"/>
    </row>
    <row r="245" spans="1:18" ht="30" customHeight="1" x14ac:dyDescent="0.25">
      <c r="A245" s="19" t="e">
        <f t="shared" si="3"/>
        <v>#REF!</v>
      </c>
      <c r="B245" s="32" t="e">
        <f>#REF!</f>
        <v>#REF!</v>
      </c>
      <c r="C245" s="34" t="e">
        <f>#REF!</f>
        <v>#REF!</v>
      </c>
      <c r="D245" s="19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20"/>
    </row>
    <row r="246" spans="1:18" ht="30" customHeight="1" x14ac:dyDescent="0.25">
      <c r="A246" s="19" t="e">
        <f t="shared" si="3"/>
        <v>#REF!</v>
      </c>
      <c r="B246" s="32" t="e">
        <f>#REF!</f>
        <v>#REF!</v>
      </c>
      <c r="C246" s="34" t="e">
        <f>#REF!</f>
        <v>#REF!</v>
      </c>
      <c r="D246" s="19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20"/>
    </row>
    <row r="247" spans="1:18" ht="30" customHeight="1" x14ac:dyDescent="0.25">
      <c r="A247" s="19" t="e">
        <f t="shared" si="3"/>
        <v>#REF!</v>
      </c>
      <c r="B247" s="32" t="e">
        <f>#REF!</f>
        <v>#REF!</v>
      </c>
      <c r="C247" s="34" t="e">
        <f>#REF!</f>
        <v>#REF!</v>
      </c>
      <c r="D247" s="19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20"/>
    </row>
    <row r="248" spans="1:18" ht="30" customHeight="1" x14ac:dyDescent="0.25">
      <c r="A248" s="19" t="e">
        <f t="shared" si="3"/>
        <v>#REF!</v>
      </c>
      <c r="B248" s="32" t="e">
        <f>#REF!</f>
        <v>#REF!</v>
      </c>
      <c r="C248" s="34" t="e">
        <f>#REF!</f>
        <v>#REF!</v>
      </c>
      <c r="D248" s="19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20"/>
    </row>
    <row r="249" spans="1:18" ht="30" customHeight="1" x14ac:dyDescent="0.25">
      <c r="A249" s="19" t="e">
        <f t="shared" si="3"/>
        <v>#REF!</v>
      </c>
      <c r="B249" s="32" t="e">
        <f>#REF!</f>
        <v>#REF!</v>
      </c>
      <c r="C249" s="34" t="e">
        <f>#REF!</f>
        <v>#REF!</v>
      </c>
      <c r="D249" s="19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20"/>
    </row>
    <row r="250" spans="1:18" ht="30" customHeight="1" x14ac:dyDescent="0.25">
      <c r="A250" s="19" t="e">
        <f t="shared" si="3"/>
        <v>#REF!</v>
      </c>
      <c r="B250" s="32" t="e">
        <f>#REF!</f>
        <v>#REF!</v>
      </c>
      <c r="C250" s="34" t="e">
        <f>#REF!</f>
        <v>#REF!</v>
      </c>
      <c r="D250" s="19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20"/>
    </row>
    <row r="251" spans="1:18" ht="30" customHeight="1" x14ac:dyDescent="0.25">
      <c r="A251" s="19" t="e">
        <f t="shared" si="3"/>
        <v>#REF!</v>
      </c>
      <c r="B251" s="32" t="e">
        <f>#REF!</f>
        <v>#REF!</v>
      </c>
      <c r="C251" s="34" t="e">
        <f>#REF!</f>
        <v>#REF!</v>
      </c>
      <c r="D251" s="19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20"/>
    </row>
    <row r="252" spans="1:18" ht="30" customHeight="1" x14ac:dyDescent="0.25">
      <c r="A252" s="19" t="e">
        <f t="shared" si="3"/>
        <v>#REF!</v>
      </c>
      <c r="B252" s="32" t="e">
        <f>#REF!</f>
        <v>#REF!</v>
      </c>
      <c r="C252" s="34" t="e">
        <f>#REF!</f>
        <v>#REF!</v>
      </c>
      <c r="D252" s="19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20"/>
    </row>
    <row r="253" spans="1:18" ht="30" customHeight="1" x14ac:dyDescent="0.25">
      <c r="A253" s="19" t="e">
        <f t="shared" si="3"/>
        <v>#REF!</v>
      </c>
      <c r="B253" s="32" t="e">
        <f>#REF!</f>
        <v>#REF!</v>
      </c>
      <c r="C253" s="34" t="e">
        <f>#REF!</f>
        <v>#REF!</v>
      </c>
      <c r="D253" s="19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20"/>
    </row>
    <row r="254" spans="1:18" ht="30" customHeight="1" x14ac:dyDescent="0.25">
      <c r="A254" s="19" t="e">
        <f t="shared" si="3"/>
        <v>#REF!</v>
      </c>
      <c r="B254" s="32" t="e">
        <f>#REF!</f>
        <v>#REF!</v>
      </c>
      <c r="C254" s="34" t="e">
        <f>#REF!</f>
        <v>#REF!</v>
      </c>
      <c r="D254" s="19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20"/>
    </row>
    <row r="255" spans="1:18" ht="30" customHeight="1" x14ac:dyDescent="0.25">
      <c r="A255" s="19" t="e">
        <f t="shared" si="3"/>
        <v>#REF!</v>
      </c>
      <c r="B255" s="32" t="e">
        <f>#REF!</f>
        <v>#REF!</v>
      </c>
      <c r="C255" s="34" t="e">
        <f>#REF!</f>
        <v>#REF!</v>
      </c>
      <c r="D255" s="19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20"/>
    </row>
    <row r="256" spans="1:18" ht="30" customHeight="1" x14ac:dyDescent="0.25">
      <c r="A256" s="19" t="e">
        <f t="shared" si="3"/>
        <v>#REF!</v>
      </c>
      <c r="B256" s="32" t="e">
        <f>#REF!</f>
        <v>#REF!</v>
      </c>
      <c r="C256" s="34" t="e">
        <f>#REF!</f>
        <v>#REF!</v>
      </c>
      <c r="D256" s="19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20"/>
    </row>
    <row r="257" spans="1:18" ht="30" customHeight="1" x14ac:dyDescent="0.25">
      <c r="A257" s="19" t="e">
        <f t="shared" si="3"/>
        <v>#REF!</v>
      </c>
      <c r="B257" s="32" t="e">
        <f>#REF!</f>
        <v>#REF!</v>
      </c>
      <c r="C257" s="34" t="e">
        <f>#REF!</f>
        <v>#REF!</v>
      </c>
      <c r="D257" s="19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20"/>
    </row>
    <row r="258" spans="1:18" ht="30" customHeight="1" x14ac:dyDescent="0.25">
      <c r="A258" s="19" t="e">
        <f t="shared" si="3"/>
        <v>#REF!</v>
      </c>
      <c r="B258" s="32" t="e">
        <f>#REF!</f>
        <v>#REF!</v>
      </c>
      <c r="C258" s="34" t="e">
        <f>#REF!</f>
        <v>#REF!</v>
      </c>
      <c r="D258" s="19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20"/>
    </row>
    <row r="259" spans="1:18" ht="30" customHeight="1" x14ac:dyDescent="0.25">
      <c r="A259" s="19" t="e">
        <f t="shared" ref="A259:A322" si="4">IF(B259&lt;&gt;"",TEXT(B259,"jjjj"),"")</f>
        <v>#REF!</v>
      </c>
      <c r="B259" s="32" t="e">
        <f>#REF!</f>
        <v>#REF!</v>
      </c>
      <c r="C259" s="34" t="e">
        <f>#REF!</f>
        <v>#REF!</v>
      </c>
      <c r="D259" s="19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20"/>
    </row>
    <row r="260" spans="1:18" ht="30" customHeight="1" x14ac:dyDescent="0.25">
      <c r="A260" s="19" t="e">
        <f t="shared" si="4"/>
        <v>#REF!</v>
      </c>
      <c r="B260" s="32" t="e">
        <f>#REF!</f>
        <v>#REF!</v>
      </c>
      <c r="C260" s="34" t="e">
        <f>#REF!</f>
        <v>#REF!</v>
      </c>
      <c r="D260" s="19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20"/>
    </row>
    <row r="261" spans="1:18" ht="30" customHeight="1" x14ac:dyDescent="0.25">
      <c r="A261" s="19" t="e">
        <f t="shared" si="4"/>
        <v>#REF!</v>
      </c>
      <c r="B261" s="32" t="e">
        <f>#REF!</f>
        <v>#REF!</v>
      </c>
      <c r="C261" s="34" t="e">
        <f>#REF!</f>
        <v>#REF!</v>
      </c>
      <c r="D261" s="19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20"/>
    </row>
    <row r="262" spans="1:18" ht="30" customHeight="1" x14ac:dyDescent="0.25">
      <c r="A262" s="19" t="e">
        <f t="shared" si="4"/>
        <v>#REF!</v>
      </c>
      <c r="B262" s="32" t="e">
        <f>#REF!</f>
        <v>#REF!</v>
      </c>
      <c r="C262" s="34" t="e">
        <f>#REF!</f>
        <v>#REF!</v>
      </c>
      <c r="D262" s="19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20"/>
    </row>
    <row r="263" spans="1:18" ht="30" customHeight="1" x14ac:dyDescent="0.25">
      <c r="A263" s="19" t="e">
        <f t="shared" si="4"/>
        <v>#REF!</v>
      </c>
      <c r="B263" s="32" t="e">
        <f>#REF!</f>
        <v>#REF!</v>
      </c>
      <c r="C263" s="34" t="e">
        <f>#REF!</f>
        <v>#REF!</v>
      </c>
      <c r="D263" s="19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20"/>
    </row>
    <row r="264" spans="1:18" ht="30" customHeight="1" x14ac:dyDescent="0.25">
      <c r="A264" s="19" t="e">
        <f t="shared" si="4"/>
        <v>#REF!</v>
      </c>
      <c r="B264" s="32" t="e">
        <f>#REF!</f>
        <v>#REF!</v>
      </c>
      <c r="C264" s="34" t="e">
        <f>#REF!</f>
        <v>#REF!</v>
      </c>
      <c r="D264" s="19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20"/>
    </row>
    <row r="265" spans="1:18" ht="30" customHeight="1" x14ac:dyDescent="0.25">
      <c r="A265" s="19" t="e">
        <f t="shared" si="4"/>
        <v>#REF!</v>
      </c>
      <c r="B265" s="32" t="e">
        <f>#REF!</f>
        <v>#REF!</v>
      </c>
      <c r="C265" s="34" t="e">
        <f>#REF!</f>
        <v>#REF!</v>
      </c>
      <c r="D265" s="19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20"/>
    </row>
    <row r="266" spans="1:18" ht="30" customHeight="1" x14ac:dyDescent="0.25">
      <c r="A266" s="19" t="e">
        <f t="shared" si="4"/>
        <v>#REF!</v>
      </c>
      <c r="B266" s="32" t="e">
        <f>#REF!</f>
        <v>#REF!</v>
      </c>
      <c r="C266" s="34" t="e">
        <f>#REF!</f>
        <v>#REF!</v>
      </c>
      <c r="D266" s="19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20"/>
    </row>
    <row r="267" spans="1:18" ht="30" customHeight="1" x14ac:dyDescent="0.25">
      <c r="A267" s="19" t="e">
        <f t="shared" si="4"/>
        <v>#REF!</v>
      </c>
      <c r="B267" s="32" t="e">
        <f>#REF!</f>
        <v>#REF!</v>
      </c>
      <c r="C267" s="34" t="e">
        <f>#REF!</f>
        <v>#REF!</v>
      </c>
      <c r="D267" s="19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20"/>
    </row>
    <row r="268" spans="1:18" ht="30" customHeight="1" x14ac:dyDescent="0.25">
      <c r="A268" s="19" t="e">
        <f t="shared" si="4"/>
        <v>#REF!</v>
      </c>
      <c r="B268" s="32" t="e">
        <f>#REF!</f>
        <v>#REF!</v>
      </c>
      <c r="C268" s="34" t="e">
        <f>#REF!</f>
        <v>#REF!</v>
      </c>
      <c r="D268" s="19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20"/>
    </row>
    <row r="269" spans="1:18" ht="30" customHeight="1" x14ac:dyDescent="0.25">
      <c r="A269" s="19" t="e">
        <f t="shared" si="4"/>
        <v>#REF!</v>
      </c>
      <c r="B269" s="32" t="e">
        <f>#REF!</f>
        <v>#REF!</v>
      </c>
      <c r="C269" s="34" t="e">
        <f>#REF!</f>
        <v>#REF!</v>
      </c>
      <c r="D269" s="19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20"/>
    </row>
    <row r="270" spans="1:18" ht="30" customHeight="1" x14ac:dyDescent="0.25">
      <c r="A270" s="19" t="e">
        <f t="shared" si="4"/>
        <v>#REF!</v>
      </c>
      <c r="B270" s="32" t="e">
        <f>#REF!</f>
        <v>#REF!</v>
      </c>
      <c r="C270" s="34" t="e">
        <f>#REF!</f>
        <v>#REF!</v>
      </c>
      <c r="D270" s="19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20"/>
    </row>
    <row r="271" spans="1:18" ht="30" customHeight="1" x14ac:dyDescent="0.25">
      <c r="A271" s="19" t="e">
        <f t="shared" si="4"/>
        <v>#REF!</v>
      </c>
      <c r="B271" s="32" t="e">
        <f>#REF!</f>
        <v>#REF!</v>
      </c>
      <c r="C271" s="34" t="e">
        <f>#REF!</f>
        <v>#REF!</v>
      </c>
      <c r="D271" s="19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20"/>
    </row>
    <row r="272" spans="1:18" ht="30" customHeight="1" x14ac:dyDescent="0.25">
      <c r="A272" s="19" t="e">
        <f t="shared" si="4"/>
        <v>#REF!</v>
      </c>
      <c r="B272" s="32" t="e">
        <f>#REF!</f>
        <v>#REF!</v>
      </c>
      <c r="C272" s="34" t="e">
        <f>#REF!</f>
        <v>#REF!</v>
      </c>
      <c r="D272" s="19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20"/>
    </row>
    <row r="273" spans="1:18" ht="30" customHeight="1" x14ac:dyDescent="0.25">
      <c r="A273" s="19" t="e">
        <f t="shared" si="4"/>
        <v>#REF!</v>
      </c>
      <c r="B273" s="32" t="e">
        <f>#REF!</f>
        <v>#REF!</v>
      </c>
      <c r="C273" s="34" t="e">
        <f>#REF!</f>
        <v>#REF!</v>
      </c>
      <c r="D273" s="19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20"/>
    </row>
    <row r="274" spans="1:18" ht="30" customHeight="1" x14ac:dyDescent="0.25">
      <c r="A274" s="19" t="e">
        <f t="shared" si="4"/>
        <v>#REF!</v>
      </c>
      <c r="B274" s="32" t="e">
        <f>#REF!</f>
        <v>#REF!</v>
      </c>
      <c r="C274" s="34" t="e">
        <f>#REF!</f>
        <v>#REF!</v>
      </c>
      <c r="D274" s="19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20"/>
    </row>
    <row r="275" spans="1:18" ht="30" customHeight="1" x14ac:dyDescent="0.25">
      <c r="A275" s="19" t="e">
        <f t="shared" si="4"/>
        <v>#REF!</v>
      </c>
      <c r="B275" s="32" t="e">
        <f>#REF!</f>
        <v>#REF!</v>
      </c>
      <c r="C275" s="34" t="e">
        <f>#REF!</f>
        <v>#REF!</v>
      </c>
      <c r="D275" s="19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20"/>
    </row>
    <row r="276" spans="1:18" ht="30" customHeight="1" x14ac:dyDescent="0.25">
      <c r="A276" s="19" t="e">
        <f t="shared" si="4"/>
        <v>#REF!</v>
      </c>
      <c r="B276" s="32" t="e">
        <f>#REF!</f>
        <v>#REF!</v>
      </c>
      <c r="C276" s="34" t="e">
        <f>#REF!</f>
        <v>#REF!</v>
      </c>
      <c r="D276" s="19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20"/>
    </row>
    <row r="277" spans="1:18" ht="30" customHeight="1" x14ac:dyDescent="0.25">
      <c r="A277" s="19" t="e">
        <f t="shared" si="4"/>
        <v>#REF!</v>
      </c>
      <c r="B277" s="32" t="e">
        <f>#REF!</f>
        <v>#REF!</v>
      </c>
      <c r="C277" s="34" t="e">
        <f>#REF!</f>
        <v>#REF!</v>
      </c>
      <c r="D277" s="19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20"/>
    </row>
    <row r="278" spans="1:18" ht="30" customHeight="1" x14ac:dyDescent="0.25">
      <c r="A278" s="19" t="e">
        <f t="shared" si="4"/>
        <v>#REF!</v>
      </c>
      <c r="B278" s="32" t="e">
        <f>#REF!</f>
        <v>#REF!</v>
      </c>
      <c r="C278" s="34" t="e">
        <f>#REF!</f>
        <v>#REF!</v>
      </c>
      <c r="D278" s="19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20"/>
    </row>
    <row r="279" spans="1:18" ht="30" customHeight="1" x14ac:dyDescent="0.25">
      <c r="A279" s="19" t="e">
        <f t="shared" si="4"/>
        <v>#REF!</v>
      </c>
      <c r="B279" s="32" t="e">
        <f>#REF!</f>
        <v>#REF!</v>
      </c>
      <c r="C279" s="34" t="e">
        <f>#REF!</f>
        <v>#REF!</v>
      </c>
      <c r="D279" s="19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20"/>
    </row>
    <row r="280" spans="1:18" ht="30" customHeight="1" x14ac:dyDescent="0.25">
      <c r="A280" s="19" t="e">
        <f t="shared" si="4"/>
        <v>#REF!</v>
      </c>
      <c r="B280" s="32" t="e">
        <f>#REF!</f>
        <v>#REF!</v>
      </c>
      <c r="C280" s="34" t="e">
        <f>#REF!</f>
        <v>#REF!</v>
      </c>
      <c r="D280" s="19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20"/>
    </row>
    <row r="281" spans="1:18" ht="30" customHeight="1" x14ac:dyDescent="0.25">
      <c r="A281" s="19" t="e">
        <f t="shared" si="4"/>
        <v>#REF!</v>
      </c>
      <c r="B281" s="32" t="e">
        <f>#REF!</f>
        <v>#REF!</v>
      </c>
      <c r="C281" s="34" t="e">
        <f>#REF!</f>
        <v>#REF!</v>
      </c>
      <c r="D281" s="19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20"/>
    </row>
    <row r="282" spans="1:18" ht="30" customHeight="1" x14ac:dyDescent="0.25">
      <c r="A282" s="19" t="e">
        <f t="shared" si="4"/>
        <v>#REF!</v>
      </c>
      <c r="B282" s="32" t="e">
        <f>#REF!</f>
        <v>#REF!</v>
      </c>
      <c r="C282" s="34" t="e">
        <f>#REF!</f>
        <v>#REF!</v>
      </c>
      <c r="D282" s="19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20"/>
    </row>
    <row r="283" spans="1:18" ht="30" customHeight="1" x14ac:dyDescent="0.25">
      <c r="A283" s="19" t="e">
        <f t="shared" si="4"/>
        <v>#REF!</v>
      </c>
      <c r="B283" s="32" t="e">
        <f>#REF!</f>
        <v>#REF!</v>
      </c>
      <c r="C283" s="34" t="e">
        <f>#REF!</f>
        <v>#REF!</v>
      </c>
      <c r="D283" s="19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20"/>
    </row>
    <row r="284" spans="1:18" ht="30" customHeight="1" x14ac:dyDescent="0.25">
      <c r="A284" s="19" t="e">
        <f t="shared" si="4"/>
        <v>#REF!</v>
      </c>
      <c r="B284" s="32" t="e">
        <f>#REF!</f>
        <v>#REF!</v>
      </c>
      <c r="C284" s="34" t="e">
        <f>#REF!</f>
        <v>#REF!</v>
      </c>
      <c r="D284" s="19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20"/>
    </row>
    <row r="285" spans="1:18" ht="30" customHeight="1" x14ac:dyDescent="0.25">
      <c r="A285" s="19" t="e">
        <f t="shared" si="4"/>
        <v>#REF!</v>
      </c>
      <c r="B285" s="32" t="e">
        <f>#REF!</f>
        <v>#REF!</v>
      </c>
      <c r="C285" s="34" t="e">
        <f>#REF!</f>
        <v>#REF!</v>
      </c>
      <c r="D285" s="19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20"/>
    </row>
    <row r="286" spans="1:18" ht="30" customHeight="1" x14ac:dyDescent="0.25">
      <c r="A286" s="19" t="e">
        <f t="shared" si="4"/>
        <v>#REF!</v>
      </c>
      <c r="B286" s="32" t="e">
        <f>#REF!</f>
        <v>#REF!</v>
      </c>
      <c r="C286" s="34" t="e">
        <f>#REF!</f>
        <v>#REF!</v>
      </c>
      <c r="D286" s="19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20"/>
    </row>
    <row r="287" spans="1:18" ht="30" customHeight="1" x14ac:dyDescent="0.25">
      <c r="A287" s="19" t="e">
        <f t="shared" si="4"/>
        <v>#REF!</v>
      </c>
      <c r="B287" s="32" t="e">
        <f>#REF!</f>
        <v>#REF!</v>
      </c>
      <c r="C287" s="34" t="e">
        <f>#REF!</f>
        <v>#REF!</v>
      </c>
      <c r="D287" s="19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20"/>
    </row>
    <row r="288" spans="1:18" ht="30" customHeight="1" x14ac:dyDescent="0.25">
      <c r="A288" s="19" t="e">
        <f t="shared" si="4"/>
        <v>#REF!</v>
      </c>
      <c r="B288" s="32" t="e">
        <f>#REF!</f>
        <v>#REF!</v>
      </c>
      <c r="C288" s="34" t="e">
        <f>#REF!</f>
        <v>#REF!</v>
      </c>
      <c r="D288" s="19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20"/>
    </row>
    <row r="289" spans="1:18" ht="30" customHeight="1" x14ac:dyDescent="0.25">
      <c r="A289" s="19" t="e">
        <f t="shared" si="4"/>
        <v>#REF!</v>
      </c>
      <c r="B289" s="32" t="e">
        <f>#REF!</f>
        <v>#REF!</v>
      </c>
      <c r="C289" s="34" t="e">
        <f>#REF!</f>
        <v>#REF!</v>
      </c>
      <c r="D289" s="19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20"/>
    </row>
    <row r="290" spans="1:18" ht="30" customHeight="1" x14ac:dyDescent="0.25">
      <c r="A290" s="19" t="e">
        <f t="shared" si="4"/>
        <v>#REF!</v>
      </c>
      <c r="B290" s="32" t="e">
        <f>#REF!</f>
        <v>#REF!</v>
      </c>
      <c r="C290" s="34" t="e">
        <f>#REF!</f>
        <v>#REF!</v>
      </c>
      <c r="D290" s="19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20"/>
    </row>
    <row r="291" spans="1:18" ht="30" customHeight="1" x14ac:dyDescent="0.25">
      <c r="A291" s="19" t="e">
        <f t="shared" si="4"/>
        <v>#REF!</v>
      </c>
      <c r="B291" s="32" t="e">
        <f>#REF!</f>
        <v>#REF!</v>
      </c>
      <c r="C291" s="34" t="e">
        <f>#REF!</f>
        <v>#REF!</v>
      </c>
      <c r="D291" s="19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20"/>
    </row>
    <row r="292" spans="1:18" ht="30" customHeight="1" x14ac:dyDescent="0.25">
      <c r="A292" s="19" t="e">
        <f t="shared" si="4"/>
        <v>#REF!</v>
      </c>
      <c r="B292" s="32" t="e">
        <f>#REF!</f>
        <v>#REF!</v>
      </c>
      <c r="C292" s="34" t="e">
        <f>#REF!</f>
        <v>#REF!</v>
      </c>
      <c r="D292" s="19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20"/>
    </row>
    <row r="293" spans="1:18" ht="30" customHeight="1" x14ac:dyDescent="0.25">
      <c r="A293" s="19" t="e">
        <f t="shared" si="4"/>
        <v>#REF!</v>
      </c>
      <c r="B293" s="32" t="e">
        <f>#REF!</f>
        <v>#REF!</v>
      </c>
      <c r="C293" s="34" t="e">
        <f>#REF!</f>
        <v>#REF!</v>
      </c>
      <c r="D293" s="19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20"/>
    </row>
    <row r="294" spans="1:18" ht="30" customHeight="1" x14ac:dyDescent="0.25">
      <c r="A294" s="19" t="e">
        <f t="shared" si="4"/>
        <v>#REF!</v>
      </c>
      <c r="B294" s="32" t="e">
        <f>#REF!</f>
        <v>#REF!</v>
      </c>
      <c r="C294" s="34" t="e">
        <f>#REF!</f>
        <v>#REF!</v>
      </c>
      <c r="D294" s="19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20"/>
    </row>
    <row r="295" spans="1:18" ht="30" customHeight="1" x14ac:dyDescent="0.25">
      <c r="A295" s="19" t="e">
        <f t="shared" si="4"/>
        <v>#REF!</v>
      </c>
      <c r="B295" s="32" t="e">
        <f>#REF!</f>
        <v>#REF!</v>
      </c>
      <c r="C295" s="34" t="e">
        <f>#REF!</f>
        <v>#REF!</v>
      </c>
      <c r="D295" s="19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20"/>
    </row>
    <row r="296" spans="1:18" ht="30" customHeight="1" x14ac:dyDescent="0.25">
      <c r="A296" s="19" t="e">
        <f t="shared" si="4"/>
        <v>#REF!</v>
      </c>
      <c r="B296" s="32" t="e">
        <f>#REF!</f>
        <v>#REF!</v>
      </c>
      <c r="C296" s="34" t="e">
        <f>#REF!</f>
        <v>#REF!</v>
      </c>
      <c r="D296" s="19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20"/>
    </row>
    <row r="297" spans="1:18" ht="30" customHeight="1" x14ac:dyDescent="0.25">
      <c r="A297" s="19" t="e">
        <f t="shared" si="4"/>
        <v>#REF!</v>
      </c>
      <c r="B297" s="32" t="e">
        <f>#REF!</f>
        <v>#REF!</v>
      </c>
      <c r="C297" s="34" t="e">
        <f>#REF!</f>
        <v>#REF!</v>
      </c>
      <c r="D297" s="19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20"/>
    </row>
    <row r="298" spans="1:18" ht="30" customHeight="1" x14ac:dyDescent="0.25">
      <c r="A298" s="19" t="e">
        <f t="shared" si="4"/>
        <v>#REF!</v>
      </c>
      <c r="B298" s="32" t="e">
        <f>#REF!</f>
        <v>#REF!</v>
      </c>
      <c r="C298" s="34" t="e">
        <f>#REF!</f>
        <v>#REF!</v>
      </c>
      <c r="D298" s="19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20"/>
    </row>
    <row r="299" spans="1:18" ht="30" customHeight="1" x14ac:dyDescent="0.25">
      <c r="A299" s="19" t="e">
        <f t="shared" si="4"/>
        <v>#REF!</v>
      </c>
      <c r="B299" s="32" t="e">
        <f>#REF!</f>
        <v>#REF!</v>
      </c>
      <c r="C299" s="34" t="e">
        <f>#REF!</f>
        <v>#REF!</v>
      </c>
      <c r="D299" s="19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20"/>
    </row>
    <row r="300" spans="1:18" ht="30" customHeight="1" x14ac:dyDescent="0.25">
      <c r="A300" s="19" t="e">
        <f t="shared" si="4"/>
        <v>#REF!</v>
      </c>
      <c r="B300" s="32" t="e">
        <f>#REF!</f>
        <v>#REF!</v>
      </c>
      <c r="C300" s="34" t="e">
        <f>#REF!</f>
        <v>#REF!</v>
      </c>
      <c r="D300" s="19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20"/>
    </row>
    <row r="301" spans="1:18" ht="30" customHeight="1" x14ac:dyDescent="0.25">
      <c r="A301" s="19" t="e">
        <f t="shared" si="4"/>
        <v>#REF!</v>
      </c>
      <c r="B301" s="32" t="e">
        <f>#REF!</f>
        <v>#REF!</v>
      </c>
      <c r="C301" s="34" t="e">
        <f>#REF!</f>
        <v>#REF!</v>
      </c>
      <c r="D301" s="19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20"/>
    </row>
    <row r="302" spans="1:18" ht="30" customHeight="1" x14ac:dyDescent="0.25">
      <c r="A302" s="19" t="e">
        <f t="shared" si="4"/>
        <v>#REF!</v>
      </c>
      <c r="B302" s="32" t="e">
        <f>#REF!</f>
        <v>#REF!</v>
      </c>
      <c r="C302" s="34" t="e">
        <f>#REF!</f>
        <v>#REF!</v>
      </c>
      <c r="D302" s="19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20"/>
    </row>
    <row r="303" spans="1:18" ht="30" customHeight="1" x14ac:dyDescent="0.25">
      <c r="A303" s="19" t="e">
        <f t="shared" si="4"/>
        <v>#REF!</v>
      </c>
      <c r="B303" s="32" t="e">
        <f>#REF!</f>
        <v>#REF!</v>
      </c>
      <c r="C303" s="34" t="e">
        <f>#REF!</f>
        <v>#REF!</v>
      </c>
      <c r="D303" s="19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20"/>
    </row>
    <row r="304" spans="1:18" ht="30" customHeight="1" x14ac:dyDescent="0.25">
      <c r="A304" s="19" t="e">
        <f t="shared" si="4"/>
        <v>#REF!</v>
      </c>
      <c r="B304" s="32" t="e">
        <f>#REF!</f>
        <v>#REF!</v>
      </c>
      <c r="C304" s="34" t="e">
        <f>#REF!</f>
        <v>#REF!</v>
      </c>
      <c r="D304" s="19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20"/>
    </row>
    <row r="305" spans="1:18" ht="30" customHeight="1" x14ac:dyDescent="0.25">
      <c r="A305" s="19" t="e">
        <f t="shared" si="4"/>
        <v>#REF!</v>
      </c>
      <c r="B305" s="32" t="e">
        <f>#REF!</f>
        <v>#REF!</v>
      </c>
      <c r="C305" s="34" t="e">
        <f>#REF!</f>
        <v>#REF!</v>
      </c>
      <c r="D305" s="19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20"/>
    </row>
    <row r="306" spans="1:18" ht="30" customHeight="1" x14ac:dyDescent="0.25">
      <c r="A306" s="19" t="e">
        <f t="shared" si="4"/>
        <v>#REF!</v>
      </c>
      <c r="B306" s="32" t="e">
        <f>#REF!</f>
        <v>#REF!</v>
      </c>
      <c r="C306" s="34" t="e">
        <f>#REF!</f>
        <v>#REF!</v>
      </c>
      <c r="D306" s="19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20"/>
    </row>
    <row r="307" spans="1:18" ht="30" customHeight="1" x14ac:dyDescent="0.25">
      <c r="A307" s="19" t="e">
        <f t="shared" si="4"/>
        <v>#REF!</v>
      </c>
      <c r="B307" s="32" t="e">
        <f>#REF!</f>
        <v>#REF!</v>
      </c>
      <c r="C307" s="34" t="e">
        <f>#REF!</f>
        <v>#REF!</v>
      </c>
      <c r="D307" s="19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20"/>
    </row>
    <row r="308" spans="1:18" ht="30" customHeight="1" x14ac:dyDescent="0.25">
      <c r="A308" s="19" t="e">
        <f t="shared" si="4"/>
        <v>#REF!</v>
      </c>
      <c r="B308" s="32" t="e">
        <f>#REF!</f>
        <v>#REF!</v>
      </c>
      <c r="C308" s="34" t="e">
        <f>#REF!</f>
        <v>#REF!</v>
      </c>
      <c r="D308" s="19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20"/>
    </row>
    <row r="309" spans="1:18" ht="30" customHeight="1" x14ac:dyDescent="0.25">
      <c r="A309" s="19" t="e">
        <f t="shared" si="4"/>
        <v>#REF!</v>
      </c>
      <c r="B309" s="32" t="e">
        <f>#REF!</f>
        <v>#REF!</v>
      </c>
      <c r="C309" s="34" t="e">
        <f>#REF!</f>
        <v>#REF!</v>
      </c>
      <c r="D309" s="19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20"/>
    </row>
    <row r="310" spans="1:18" ht="30" customHeight="1" x14ac:dyDescent="0.25">
      <c r="A310" s="19" t="e">
        <f t="shared" si="4"/>
        <v>#REF!</v>
      </c>
      <c r="B310" s="32" t="e">
        <f>#REF!</f>
        <v>#REF!</v>
      </c>
      <c r="C310" s="34" t="e">
        <f>#REF!</f>
        <v>#REF!</v>
      </c>
      <c r="D310" s="19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20"/>
    </row>
    <row r="311" spans="1:18" ht="30" customHeight="1" x14ac:dyDescent="0.25">
      <c r="A311" s="19" t="e">
        <f t="shared" si="4"/>
        <v>#REF!</v>
      </c>
      <c r="B311" s="32" t="e">
        <f>#REF!</f>
        <v>#REF!</v>
      </c>
      <c r="C311" s="34" t="e">
        <f>#REF!</f>
        <v>#REF!</v>
      </c>
      <c r="D311" s="19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20"/>
    </row>
    <row r="312" spans="1:18" ht="30" customHeight="1" x14ac:dyDescent="0.25">
      <c r="A312" s="19" t="e">
        <f t="shared" si="4"/>
        <v>#REF!</v>
      </c>
      <c r="B312" s="32" t="e">
        <f>#REF!</f>
        <v>#REF!</v>
      </c>
      <c r="C312" s="34" t="e">
        <f>#REF!</f>
        <v>#REF!</v>
      </c>
      <c r="D312" s="19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20"/>
    </row>
    <row r="313" spans="1:18" ht="30" customHeight="1" x14ac:dyDescent="0.25">
      <c r="A313" s="19" t="e">
        <f t="shared" si="4"/>
        <v>#REF!</v>
      </c>
      <c r="B313" s="32" t="e">
        <f>#REF!</f>
        <v>#REF!</v>
      </c>
      <c r="C313" s="34" t="e">
        <f>#REF!</f>
        <v>#REF!</v>
      </c>
      <c r="D313" s="19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20"/>
    </row>
    <row r="314" spans="1:18" ht="30" customHeight="1" x14ac:dyDescent="0.25">
      <c r="A314" s="19" t="e">
        <f t="shared" si="4"/>
        <v>#REF!</v>
      </c>
      <c r="B314" s="32" t="e">
        <f>#REF!</f>
        <v>#REF!</v>
      </c>
      <c r="C314" s="34" t="e">
        <f>#REF!</f>
        <v>#REF!</v>
      </c>
      <c r="D314" s="19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20"/>
    </row>
    <row r="315" spans="1:18" ht="30" customHeight="1" x14ac:dyDescent="0.25">
      <c r="A315" s="19" t="e">
        <f t="shared" si="4"/>
        <v>#REF!</v>
      </c>
      <c r="B315" s="32" t="e">
        <f>#REF!</f>
        <v>#REF!</v>
      </c>
      <c r="C315" s="34" t="e">
        <f>#REF!</f>
        <v>#REF!</v>
      </c>
      <c r="D315" s="19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20"/>
    </row>
    <row r="316" spans="1:18" ht="30" customHeight="1" x14ac:dyDescent="0.25">
      <c r="A316" s="19" t="e">
        <f t="shared" si="4"/>
        <v>#REF!</v>
      </c>
      <c r="B316" s="32" t="e">
        <f>#REF!</f>
        <v>#REF!</v>
      </c>
      <c r="C316" s="34" t="e">
        <f>#REF!</f>
        <v>#REF!</v>
      </c>
      <c r="D316" s="19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20"/>
    </row>
    <row r="317" spans="1:18" ht="30" customHeight="1" x14ac:dyDescent="0.25">
      <c r="A317" s="19" t="e">
        <f t="shared" si="4"/>
        <v>#REF!</v>
      </c>
      <c r="B317" s="32" t="e">
        <f>#REF!</f>
        <v>#REF!</v>
      </c>
      <c r="C317" s="34" t="e">
        <f>#REF!</f>
        <v>#REF!</v>
      </c>
      <c r="D317" s="19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20"/>
    </row>
    <row r="318" spans="1:18" ht="30" customHeight="1" x14ac:dyDescent="0.25">
      <c r="A318" s="19" t="e">
        <f t="shared" si="4"/>
        <v>#REF!</v>
      </c>
      <c r="B318" s="32" t="e">
        <f>#REF!</f>
        <v>#REF!</v>
      </c>
      <c r="C318" s="34" t="e">
        <f>#REF!</f>
        <v>#REF!</v>
      </c>
      <c r="D318" s="19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20"/>
    </row>
    <row r="319" spans="1:18" ht="30" customHeight="1" x14ac:dyDescent="0.25">
      <c r="A319" s="19" t="e">
        <f t="shared" si="4"/>
        <v>#REF!</v>
      </c>
      <c r="B319" s="32" t="e">
        <f>#REF!</f>
        <v>#REF!</v>
      </c>
      <c r="C319" s="34" t="e">
        <f>#REF!</f>
        <v>#REF!</v>
      </c>
      <c r="D319" s="19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20"/>
    </row>
    <row r="320" spans="1:18" ht="30" customHeight="1" x14ac:dyDescent="0.25">
      <c r="A320" s="19" t="e">
        <f t="shared" si="4"/>
        <v>#REF!</v>
      </c>
      <c r="B320" s="32" t="e">
        <f>#REF!</f>
        <v>#REF!</v>
      </c>
      <c r="C320" s="34" t="e">
        <f>#REF!</f>
        <v>#REF!</v>
      </c>
      <c r="D320" s="19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20"/>
    </row>
    <row r="321" spans="1:18" ht="30" customHeight="1" x14ac:dyDescent="0.25">
      <c r="A321" s="19" t="e">
        <f t="shared" si="4"/>
        <v>#REF!</v>
      </c>
      <c r="B321" s="32" t="e">
        <f>#REF!</f>
        <v>#REF!</v>
      </c>
      <c r="C321" s="34" t="e">
        <f>#REF!</f>
        <v>#REF!</v>
      </c>
      <c r="D321" s="19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20"/>
    </row>
    <row r="322" spans="1:18" ht="30" customHeight="1" x14ac:dyDescent="0.25">
      <c r="A322" s="19" t="e">
        <f t="shared" si="4"/>
        <v>#REF!</v>
      </c>
      <c r="B322" s="32" t="e">
        <f>#REF!</f>
        <v>#REF!</v>
      </c>
      <c r="C322" s="34" t="e">
        <f>#REF!</f>
        <v>#REF!</v>
      </c>
      <c r="D322" s="19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20"/>
    </row>
    <row r="323" spans="1:18" ht="30" customHeight="1" x14ac:dyDescent="0.25">
      <c r="A323" s="19" t="e">
        <f t="shared" ref="A323:A336" si="5">IF(B323&lt;&gt;"",TEXT(B323,"jjjj"),"")</f>
        <v>#REF!</v>
      </c>
      <c r="B323" s="32" t="e">
        <f>#REF!</f>
        <v>#REF!</v>
      </c>
      <c r="C323" s="34" t="e">
        <f>#REF!</f>
        <v>#REF!</v>
      </c>
      <c r="D323" s="19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20"/>
    </row>
    <row r="324" spans="1:18" ht="30" customHeight="1" x14ac:dyDescent="0.25">
      <c r="A324" s="19" t="e">
        <f t="shared" si="5"/>
        <v>#REF!</v>
      </c>
      <c r="B324" s="32" t="e">
        <f>#REF!</f>
        <v>#REF!</v>
      </c>
      <c r="C324" s="34" t="e">
        <f>#REF!</f>
        <v>#REF!</v>
      </c>
      <c r="D324" s="19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20"/>
    </row>
    <row r="325" spans="1:18" ht="30" customHeight="1" x14ac:dyDescent="0.25">
      <c r="A325" s="19" t="e">
        <f t="shared" si="5"/>
        <v>#REF!</v>
      </c>
      <c r="B325" s="32" t="e">
        <f>#REF!</f>
        <v>#REF!</v>
      </c>
      <c r="C325" s="34" t="e">
        <f>#REF!</f>
        <v>#REF!</v>
      </c>
      <c r="D325" s="19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20"/>
    </row>
    <row r="326" spans="1:18" ht="30" customHeight="1" x14ac:dyDescent="0.25">
      <c r="A326" s="19" t="e">
        <f t="shared" si="5"/>
        <v>#REF!</v>
      </c>
      <c r="B326" s="32" t="e">
        <f>#REF!</f>
        <v>#REF!</v>
      </c>
      <c r="C326" s="34" t="e">
        <f>#REF!</f>
        <v>#REF!</v>
      </c>
      <c r="D326" s="19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20"/>
    </row>
    <row r="327" spans="1:18" ht="30" customHeight="1" x14ac:dyDescent="0.25">
      <c r="A327" s="19" t="e">
        <f t="shared" si="5"/>
        <v>#REF!</v>
      </c>
      <c r="B327" s="32" t="e">
        <f>#REF!</f>
        <v>#REF!</v>
      </c>
      <c r="C327" s="34" t="e">
        <f>#REF!</f>
        <v>#REF!</v>
      </c>
      <c r="D327" s="19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20"/>
    </row>
    <row r="328" spans="1:18" ht="30" customHeight="1" x14ac:dyDescent="0.25">
      <c r="A328" s="19" t="e">
        <f t="shared" si="5"/>
        <v>#REF!</v>
      </c>
      <c r="B328" s="32" t="e">
        <f>#REF!</f>
        <v>#REF!</v>
      </c>
      <c r="C328" s="34" t="e">
        <f>#REF!</f>
        <v>#REF!</v>
      </c>
      <c r="D328" s="19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20"/>
    </row>
    <row r="329" spans="1:18" ht="30" customHeight="1" x14ac:dyDescent="0.25">
      <c r="A329" s="19" t="e">
        <f t="shared" si="5"/>
        <v>#REF!</v>
      </c>
      <c r="B329" s="32" t="e">
        <f>#REF!</f>
        <v>#REF!</v>
      </c>
      <c r="C329" s="34" t="e">
        <f>#REF!</f>
        <v>#REF!</v>
      </c>
      <c r="D329" s="19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20"/>
    </row>
    <row r="330" spans="1:18" ht="30" customHeight="1" x14ac:dyDescent="0.25">
      <c r="A330" s="19" t="e">
        <f t="shared" si="5"/>
        <v>#REF!</v>
      </c>
      <c r="B330" s="32" t="e">
        <f>#REF!</f>
        <v>#REF!</v>
      </c>
      <c r="C330" s="34" t="e">
        <f>#REF!</f>
        <v>#REF!</v>
      </c>
      <c r="D330" s="19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20"/>
    </row>
    <row r="331" spans="1:18" ht="30" customHeight="1" x14ac:dyDescent="0.25">
      <c r="A331" s="19" t="e">
        <f t="shared" si="5"/>
        <v>#REF!</v>
      </c>
      <c r="B331" s="32" t="e">
        <f>#REF!</f>
        <v>#REF!</v>
      </c>
      <c r="C331" s="34" t="e">
        <f>#REF!</f>
        <v>#REF!</v>
      </c>
      <c r="D331" s="19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20"/>
    </row>
    <row r="332" spans="1:18" ht="30" customHeight="1" x14ac:dyDescent="0.25">
      <c r="A332" s="19" t="e">
        <f t="shared" si="5"/>
        <v>#REF!</v>
      </c>
      <c r="B332" s="32" t="e">
        <f>#REF!</f>
        <v>#REF!</v>
      </c>
      <c r="C332" s="34" t="e">
        <f>#REF!</f>
        <v>#REF!</v>
      </c>
      <c r="D332" s="19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20"/>
    </row>
    <row r="333" spans="1:18" ht="30" customHeight="1" x14ac:dyDescent="0.25">
      <c r="A333" s="19" t="e">
        <f t="shared" si="5"/>
        <v>#REF!</v>
      </c>
      <c r="B333" s="32" t="e">
        <f>#REF!</f>
        <v>#REF!</v>
      </c>
      <c r="C333" s="34" t="e">
        <f>#REF!</f>
        <v>#REF!</v>
      </c>
      <c r="D333" s="19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20"/>
    </row>
    <row r="334" spans="1:18" ht="30" customHeight="1" x14ac:dyDescent="0.25">
      <c r="A334" s="19" t="e">
        <f t="shared" si="5"/>
        <v>#REF!</v>
      </c>
      <c r="B334" s="32" t="e">
        <f>#REF!</f>
        <v>#REF!</v>
      </c>
      <c r="C334" s="34" t="e">
        <f>#REF!</f>
        <v>#REF!</v>
      </c>
      <c r="D334" s="19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20"/>
    </row>
    <row r="335" spans="1:18" ht="30" customHeight="1" x14ac:dyDescent="0.25">
      <c r="A335" s="19" t="e">
        <f t="shared" si="5"/>
        <v>#REF!</v>
      </c>
      <c r="B335" s="32" t="e">
        <f>#REF!</f>
        <v>#REF!</v>
      </c>
      <c r="C335" s="34" t="e">
        <f>#REF!</f>
        <v>#REF!</v>
      </c>
      <c r="D335" s="19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20"/>
    </row>
    <row r="336" spans="1:18" ht="30" customHeight="1" x14ac:dyDescent="0.25">
      <c r="A336" s="19" t="e">
        <f t="shared" si="5"/>
        <v>#REF!</v>
      </c>
      <c r="B336" s="32" t="e">
        <f>#REF!</f>
        <v>#REF!</v>
      </c>
      <c r="C336" s="34" t="e">
        <f>#REF!</f>
        <v>#REF!</v>
      </c>
      <c r="D336" s="19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20"/>
    </row>
    <row r="337" spans="1:18" ht="30" customHeight="1" x14ac:dyDescent="0.25">
      <c r="A337" s="19"/>
      <c r="B337" s="32"/>
      <c r="C337" s="34" t="e">
        <f>#REF!</f>
        <v>#REF!</v>
      </c>
      <c r="D337" s="19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20"/>
    </row>
    <row r="338" spans="1:18" ht="30" customHeight="1" x14ac:dyDescent="0.25">
      <c r="A338" s="19"/>
      <c r="B338" s="32"/>
      <c r="C338" s="34" t="e">
        <f>#REF!</f>
        <v>#REF!</v>
      </c>
      <c r="D338" s="19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20"/>
    </row>
    <row r="339" spans="1:18" ht="30" customHeight="1" x14ac:dyDescent="0.25">
      <c r="A339" s="19"/>
      <c r="B339" s="32"/>
      <c r="C339" s="34" t="e">
        <f>#REF!</f>
        <v>#REF!</v>
      </c>
      <c r="D339" s="19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20"/>
    </row>
    <row r="340" spans="1:18" ht="30" customHeight="1" x14ac:dyDescent="0.25">
      <c r="A340" s="19"/>
      <c r="B340" s="32"/>
      <c r="C340" s="34" t="e">
        <f>#REF!</f>
        <v>#REF!</v>
      </c>
      <c r="D340" s="19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20"/>
    </row>
    <row r="341" spans="1:18" ht="30" customHeight="1" x14ac:dyDescent="0.25">
      <c r="A341" s="19"/>
      <c r="B341" s="32"/>
      <c r="C341" s="34" t="e">
        <f>#REF!</f>
        <v>#REF!</v>
      </c>
      <c r="D341" s="19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20"/>
    </row>
    <row r="342" spans="1:18" ht="30" customHeight="1" x14ac:dyDescent="0.25">
      <c r="A342" s="19"/>
      <c r="B342" s="32"/>
      <c r="C342" s="34" t="e">
        <f>#REF!</f>
        <v>#REF!</v>
      </c>
      <c r="D342" s="19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20"/>
    </row>
    <row r="343" spans="1:18" ht="30" customHeight="1" x14ac:dyDescent="0.25">
      <c r="A343" s="19"/>
      <c r="B343" s="32"/>
      <c r="C343" s="34" t="e">
        <f>#REF!</f>
        <v>#REF!</v>
      </c>
      <c r="D343" s="19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20"/>
    </row>
    <row r="344" spans="1:18" ht="30" customHeight="1" x14ac:dyDescent="0.25">
      <c r="A344" s="19"/>
      <c r="B344" s="32"/>
      <c r="C344" s="34" t="e">
        <f>#REF!</f>
        <v>#REF!</v>
      </c>
      <c r="D344" s="19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20"/>
    </row>
    <row r="345" spans="1:18" ht="30" customHeight="1" x14ac:dyDescent="0.25">
      <c r="A345" s="19"/>
      <c r="B345" s="32"/>
      <c r="C345" s="34" t="e">
        <f>#REF!</f>
        <v>#REF!</v>
      </c>
      <c r="D345" s="19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20"/>
    </row>
    <row r="346" spans="1:18" ht="30" customHeight="1" x14ac:dyDescent="0.25">
      <c r="A346" s="19"/>
      <c r="B346" s="32"/>
      <c r="C346" s="34" t="e">
        <f>#REF!</f>
        <v>#REF!</v>
      </c>
      <c r="D346" s="19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20"/>
    </row>
    <row r="347" spans="1:18" ht="30" customHeight="1" x14ac:dyDescent="0.25">
      <c r="A347" s="19"/>
      <c r="B347" s="32"/>
      <c r="C347" s="34" t="e">
        <f>#REF!</f>
        <v>#REF!</v>
      </c>
      <c r="D347" s="19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20"/>
    </row>
    <row r="348" spans="1:18" ht="30" customHeight="1" x14ac:dyDescent="0.25">
      <c r="A348" s="19"/>
      <c r="B348" s="32"/>
      <c r="C348" s="34" t="e">
        <f>#REF!</f>
        <v>#REF!</v>
      </c>
      <c r="D348" s="19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20"/>
    </row>
    <row r="349" spans="1:18" ht="30" customHeight="1" x14ac:dyDescent="0.25">
      <c r="A349" s="19"/>
      <c r="B349" s="32"/>
      <c r="C349" s="34" t="e">
        <f>#REF!</f>
        <v>#REF!</v>
      </c>
      <c r="D349" s="19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20"/>
    </row>
    <row r="350" spans="1:18" ht="30" customHeight="1" x14ac:dyDescent="0.25">
      <c r="A350" s="19"/>
      <c r="B350" s="32"/>
      <c r="C350" s="34" t="e">
        <f>#REF!</f>
        <v>#REF!</v>
      </c>
      <c r="D350" s="19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20"/>
    </row>
    <row r="351" spans="1:18" ht="30" customHeight="1" x14ac:dyDescent="0.25">
      <c r="A351" s="19"/>
      <c r="B351" s="32"/>
      <c r="C351" s="34" t="e">
        <f>#REF!</f>
        <v>#REF!</v>
      </c>
      <c r="D351" s="19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20"/>
    </row>
    <row r="352" spans="1:18" ht="30" customHeight="1" x14ac:dyDescent="0.25">
      <c r="A352" s="19"/>
      <c r="B352" s="32"/>
      <c r="C352" s="34" t="e">
        <f>#REF!</f>
        <v>#REF!</v>
      </c>
      <c r="D352" s="19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20"/>
    </row>
    <row r="353" spans="1:18" ht="30" customHeight="1" x14ac:dyDescent="0.25">
      <c r="A353" s="19"/>
      <c r="B353" s="32"/>
      <c r="C353" s="34" t="e">
        <f>#REF!</f>
        <v>#REF!</v>
      </c>
      <c r="D353" s="19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20"/>
    </row>
    <row r="354" spans="1:18" ht="30" customHeight="1" x14ac:dyDescent="0.25">
      <c r="A354" s="19"/>
      <c r="B354" s="32"/>
      <c r="C354" s="34" t="e">
        <f>#REF!</f>
        <v>#REF!</v>
      </c>
      <c r="D354" s="19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20"/>
    </row>
    <row r="355" spans="1:18" ht="30" customHeight="1" x14ac:dyDescent="0.25">
      <c r="A355" s="19"/>
      <c r="B355" s="32"/>
      <c r="C355" s="34" t="e">
        <f>#REF!</f>
        <v>#REF!</v>
      </c>
      <c r="D355" s="19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20"/>
    </row>
    <row r="356" spans="1:18" ht="30" customHeight="1" x14ac:dyDescent="0.25">
      <c r="A356" s="19"/>
      <c r="B356" s="32"/>
      <c r="C356" s="34" t="e">
        <f>#REF!</f>
        <v>#REF!</v>
      </c>
      <c r="D356" s="19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20"/>
    </row>
    <row r="357" spans="1:18" ht="30" customHeight="1" x14ac:dyDescent="0.25">
      <c r="A357" s="19"/>
      <c r="B357" s="32"/>
      <c r="C357" s="34" t="e">
        <f>#REF!</f>
        <v>#REF!</v>
      </c>
      <c r="D357" s="19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20"/>
    </row>
    <row r="358" spans="1:18" ht="30" customHeight="1" x14ac:dyDescent="0.25">
      <c r="A358" s="19"/>
      <c r="B358" s="32"/>
      <c r="C358" s="34" t="e">
        <f>#REF!</f>
        <v>#REF!</v>
      </c>
      <c r="D358" s="19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20"/>
    </row>
    <row r="359" spans="1:18" ht="30" customHeight="1" x14ac:dyDescent="0.25">
      <c r="A359" s="19"/>
      <c r="B359" s="32"/>
      <c r="C359" s="34" t="e">
        <f>#REF!</f>
        <v>#REF!</v>
      </c>
      <c r="D359" s="19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20"/>
    </row>
    <row r="360" spans="1:18" ht="30" customHeight="1" x14ac:dyDescent="0.25">
      <c r="A360" s="19"/>
      <c r="B360" s="32"/>
      <c r="C360" s="34" t="e">
        <f>#REF!</f>
        <v>#REF!</v>
      </c>
      <c r="D360" s="19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20"/>
    </row>
    <row r="361" spans="1:18" ht="30" customHeight="1" x14ac:dyDescent="0.25">
      <c r="A361" s="19"/>
      <c r="B361" s="32"/>
      <c r="C361" s="34" t="e">
        <f>#REF!</f>
        <v>#REF!</v>
      </c>
      <c r="D361" s="19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20"/>
    </row>
    <row r="362" spans="1:18" ht="30" customHeight="1" x14ac:dyDescent="0.25">
      <c r="A362" s="19"/>
      <c r="B362" s="32"/>
      <c r="C362" s="34" t="e">
        <f>#REF!</f>
        <v>#REF!</v>
      </c>
      <c r="D362" s="19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20"/>
    </row>
    <row r="363" spans="1:18" ht="30" customHeight="1" x14ac:dyDescent="0.25">
      <c r="A363" s="19"/>
      <c r="B363" s="32"/>
      <c r="C363" s="34" t="e">
        <f>#REF!</f>
        <v>#REF!</v>
      </c>
      <c r="D363" s="19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20"/>
    </row>
    <row r="364" spans="1:18" ht="30" customHeight="1" x14ac:dyDescent="0.25">
      <c r="A364" s="19"/>
      <c r="B364" s="32"/>
      <c r="C364" s="34" t="e">
        <f>#REF!</f>
        <v>#REF!</v>
      </c>
      <c r="D364" s="19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20"/>
    </row>
    <row r="365" spans="1:18" ht="30" customHeight="1" x14ac:dyDescent="0.25">
      <c r="A365" s="19"/>
      <c r="B365" s="32"/>
      <c r="C365" s="34" t="e">
        <f>#REF!</f>
        <v>#REF!</v>
      </c>
      <c r="D365" s="19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20"/>
    </row>
    <row r="366" spans="1:18" ht="30" customHeight="1" x14ac:dyDescent="0.25">
      <c r="A366" s="19"/>
      <c r="B366" s="32"/>
      <c r="C366" s="34" t="e">
        <f>#REF!</f>
        <v>#REF!</v>
      </c>
      <c r="D366" s="19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20"/>
    </row>
    <row r="367" spans="1:18" ht="30" customHeight="1" x14ac:dyDescent="0.25">
      <c r="A367" s="19"/>
      <c r="B367" s="32"/>
      <c r="C367" s="34" t="e">
        <f>#REF!</f>
        <v>#REF!</v>
      </c>
      <c r="D367" s="19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20"/>
    </row>
    <row r="368" spans="1:18" ht="30" customHeight="1" x14ac:dyDescent="0.25">
      <c r="A368" s="19"/>
      <c r="B368" s="32"/>
      <c r="C368" s="34" t="e">
        <f>#REF!</f>
        <v>#REF!</v>
      </c>
      <c r="D368" s="19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20"/>
    </row>
    <row r="369" spans="1:18" ht="30" customHeight="1" x14ac:dyDescent="0.25">
      <c r="A369" s="19"/>
      <c r="B369" s="32"/>
      <c r="C369" s="34" t="e">
        <f>#REF!</f>
        <v>#REF!</v>
      </c>
      <c r="D369" s="19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20"/>
    </row>
    <row r="370" spans="1:18" ht="30" customHeight="1" x14ac:dyDescent="0.25">
      <c r="A370" s="19"/>
      <c r="B370" s="32"/>
      <c r="C370" s="34" t="e">
        <f>#REF!</f>
        <v>#REF!</v>
      </c>
      <c r="D370" s="19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20"/>
    </row>
    <row r="371" spans="1:18" ht="30" customHeight="1" x14ac:dyDescent="0.25">
      <c r="A371" s="19"/>
      <c r="B371" s="32"/>
      <c r="C371" s="34" t="e">
        <f>#REF!</f>
        <v>#REF!</v>
      </c>
      <c r="D371" s="19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20"/>
    </row>
    <row r="372" spans="1:18" ht="30" customHeight="1" x14ac:dyDescent="0.25">
      <c r="A372" s="19"/>
      <c r="B372" s="32"/>
      <c r="C372" s="34" t="e">
        <f>#REF!</f>
        <v>#REF!</v>
      </c>
      <c r="D372" s="19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20"/>
    </row>
    <row r="373" spans="1:18" ht="30" customHeight="1" x14ac:dyDescent="0.25">
      <c r="A373" s="19"/>
      <c r="B373" s="32"/>
      <c r="C373" s="34" t="e">
        <f>#REF!</f>
        <v>#REF!</v>
      </c>
      <c r="D373" s="19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20"/>
    </row>
    <row r="374" spans="1:18" ht="30" customHeight="1" x14ac:dyDescent="0.25">
      <c r="A374" s="19"/>
      <c r="B374" s="32"/>
      <c r="C374" s="34" t="e">
        <f>#REF!</f>
        <v>#REF!</v>
      </c>
      <c r="D374" s="19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20"/>
    </row>
    <row r="375" spans="1:18" ht="30" customHeight="1" x14ac:dyDescent="0.25">
      <c r="A375" s="19"/>
      <c r="B375" s="32"/>
      <c r="C375" s="34" t="e">
        <f>#REF!</f>
        <v>#REF!</v>
      </c>
      <c r="D375" s="19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20"/>
    </row>
    <row r="376" spans="1:18" ht="30" customHeight="1" x14ac:dyDescent="0.25">
      <c r="A376" s="19"/>
      <c r="B376" s="32"/>
      <c r="C376" s="34" t="e">
        <f>#REF!</f>
        <v>#REF!</v>
      </c>
      <c r="D376" s="19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20"/>
    </row>
    <row r="377" spans="1:18" ht="30" customHeight="1" x14ac:dyDescent="0.25">
      <c r="A377" s="19"/>
      <c r="B377" s="32"/>
      <c r="C377" s="34" t="e">
        <f>#REF!</f>
        <v>#REF!</v>
      </c>
      <c r="D377" s="19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20"/>
    </row>
    <row r="378" spans="1:18" ht="30" customHeight="1" x14ac:dyDescent="0.25">
      <c r="A378" s="19"/>
      <c r="B378" s="32"/>
      <c r="C378" s="34" t="e">
        <f>#REF!</f>
        <v>#REF!</v>
      </c>
      <c r="D378" s="19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20"/>
    </row>
    <row r="379" spans="1:18" ht="30" customHeight="1" x14ac:dyDescent="0.25">
      <c r="A379" s="19"/>
      <c r="B379" s="32"/>
      <c r="C379" s="34" t="e">
        <f>#REF!</f>
        <v>#REF!</v>
      </c>
      <c r="D379" s="19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20"/>
    </row>
    <row r="380" spans="1:18" ht="30" customHeight="1" x14ac:dyDescent="0.25">
      <c r="A380" s="19"/>
      <c r="B380" s="32"/>
      <c r="C380" s="34" t="e">
        <f>#REF!</f>
        <v>#REF!</v>
      </c>
      <c r="D380" s="19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20"/>
    </row>
    <row r="381" spans="1:18" ht="30" customHeight="1" x14ac:dyDescent="0.25">
      <c r="A381" s="19"/>
      <c r="B381" s="32"/>
      <c r="C381" s="34" t="e">
        <f>#REF!</f>
        <v>#REF!</v>
      </c>
      <c r="D381" s="19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20"/>
    </row>
    <row r="382" spans="1:18" ht="30" customHeight="1" x14ac:dyDescent="0.25">
      <c r="A382" s="19"/>
      <c r="B382" s="32"/>
      <c r="C382" s="34" t="e">
        <f>#REF!</f>
        <v>#REF!</v>
      </c>
      <c r="D382" s="19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20"/>
    </row>
    <row r="383" spans="1:18" ht="30" customHeight="1" x14ac:dyDescent="0.25">
      <c r="A383" s="19"/>
      <c r="B383" s="32"/>
      <c r="C383" s="34" t="e">
        <f>#REF!</f>
        <v>#REF!</v>
      </c>
      <c r="D383" s="19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20"/>
    </row>
    <row r="384" spans="1:18" ht="30" customHeight="1" x14ac:dyDescent="0.25">
      <c r="A384" s="19"/>
      <c r="B384" s="32"/>
      <c r="C384" s="34" t="e">
        <f>#REF!</f>
        <v>#REF!</v>
      </c>
      <c r="D384" s="19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20"/>
    </row>
    <row r="385" spans="1:18" ht="30" customHeight="1" x14ac:dyDescent="0.25">
      <c r="A385" s="19"/>
      <c r="B385" s="32"/>
      <c r="C385" s="34" t="e">
        <f>#REF!</f>
        <v>#REF!</v>
      </c>
      <c r="D385" s="19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20"/>
    </row>
    <row r="386" spans="1:18" ht="30" customHeight="1" x14ac:dyDescent="0.25">
      <c r="A386" s="19"/>
      <c r="B386" s="32"/>
      <c r="C386" s="34" t="e">
        <f>#REF!</f>
        <v>#REF!</v>
      </c>
      <c r="D386" s="19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20"/>
    </row>
    <row r="387" spans="1:18" ht="30" customHeight="1" x14ac:dyDescent="0.25">
      <c r="A387" s="19"/>
      <c r="B387" s="32"/>
      <c r="C387" s="34" t="e">
        <f>#REF!</f>
        <v>#REF!</v>
      </c>
      <c r="D387" s="19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20"/>
    </row>
    <row r="388" spans="1:18" ht="30" customHeight="1" x14ac:dyDescent="0.25">
      <c r="A388" s="19"/>
      <c r="B388" s="32"/>
      <c r="C388" s="34" t="e">
        <f>#REF!</f>
        <v>#REF!</v>
      </c>
      <c r="D388" s="19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20"/>
    </row>
    <row r="389" spans="1:18" ht="30" customHeight="1" x14ac:dyDescent="0.25">
      <c r="A389" s="19"/>
      <c r="B389" s="32"/>
      <c r="C389" s="34" t="e">
        <f>#REF!</f>
        <v>#REF!</v>
      </c>
      <c r="D389" s="19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20"/>
    </row>
    <row r="390" spans="1:18" ht="30" customHeight="1" x14ac:dyDescent="0.25">
      <c r="A390" s="19"/>
      <c r="B390" s="32"/>
      <c r="C390" s="34" t="e">
        <f>#REF!</f>
        <v>#REF!</v>
      </c>
      <c r="D390" s="19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20"/>
    </row>
    <row r="391" spans="1:18" ht="30" customHeight="1" x14ac:dyDescent="0.25">
      <c r="A391" s="19"/>
      <c r="B391" s="32"/>
      <c r="C391" s="34" t="e">
        <f>#REF!</f>
        <v>#REF!</v>
      </c>
      <c r="D391" s="19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20"/>
    </row>
    <row r="392" spans="1:18" ht="30" customHeight="1" x14ac:dyDescent="0.25">
      <c r="A392" s="19"/>
      <c r="B392" s="32"/>
      <c r="C392" s="34" t="e">
        <f>#REF!</f>
        <v>#REF!</v>
      </c>
      <c r="D392" s="19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20"/>
    </row>
    <row r="393" spans="1:18" ht="30" customHeight="1" x14ac:dyDescent="0.25">
      <c r="A393" s="19"/>
      <c r="B393" s="32"/>
      <c r="C393" s="34" t="e">
        <f>#REF!</f>
        <v>#REF!</v>
      </c>
      <c r="D393" s="19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20"/>
    </row>
    <row r="394" spans="1:18" ht="30" customHeight="1" x14ac:dyDescent="0.25">
      <c r="A394" s="19"/>
      <c r="B394" s="32"/>
      <c r="C394" s="34" t="e">
        <f>#REF!</f>
        <v>#REF!</v>
      </c>
      <c r="D394" s="19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20"/>
    </row>
    <row r="395" spans="1:18" ht="30" customHeight="1" x14ac:dyDescent="0.25">
      <c r="A395" s="19"/>
      <c r="B395" s="32"/>
      <c r="C395" s="34" t="e">
        <f>#REF!</f>
        <v>#REF!</v>
      </c>
      <c r="D395" s="19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20"/>
    </row>
    <row r="396" spans="1:18" ht="30" customHeight="1" x14ac:dyDescent="0.25">
      <c r="A396" s="19"/>
      <c r="B396" s="32"/>
      <c r="C396" s="34" t="e">
        <f>#REF!</f>
        <v>#REF!</v>
      </c>
      <c r="D396" s="19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20"/>
    </row>
    <row r="397" spans="1:18" ht="30" customHeight="1" x14ac:dyDescent="0.25">
      <c r="A397" s="19"/>
      <c r="B397" s="32"/>
      <c r="C397" s="34" t="e">
        <f>#REF!</f>
        <v>#REF!</v>
      </c>
      <c r="D397" s="19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20"/>
    </row>
    <row r="398" spans="1:18" ht="30" customHeight="1" x14ac:dyDescent="0.25">
      <c r="A398" s="19"/>
      <c r="B398" s="32"/>
      <c r="C398" s="34" t="e">
        <f>#REF!</f>
        <v>#REF!</v>
      </c>
      <c r="D398" s="19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20"/>
    </row>
    <row r="399" spans="1:18" ht="30" customHeight="1" x14ac:dyDescent="0.25">
      <c r="A399" s="19"/>
      <c r="B399" s="32"/>
      <c r="C399" s="34" t="e">
        <f>#REF!</f>
        <v>#REF!</v>
      </c>
      <c r="D399" s="19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20"/>
    </row>
    <row r="400" spans="1:18" ht="30" customHeight="1" x14ac:dyDescent="0.25">
      <c r="A400" s="19"/>
      <c r="B400" s="32"/>
      <c r="C400" s="34" t="e">
        <f>#REF!</f>
        <v>#REF!</v>
      </c>
      <c r="D400" s="19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20"/>
    </row>
    <row r="401" spans="1:18" ht="30" customHeight="1" x14ac:dyDescent="0.25">
      <c r="A401" s="19"/>
      <c r="B401" s="32"/>
      <c r="C401" s="34" t="e">
        <f>#REF!</f>
        <v>#REF!</v>
      </c>
      <c r="D401" s="19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20"/>
    </row>
    <row r="402" spans="1:18" ht="30" customHeight="1" x14ac:dyDescent="0.25">
      <c r="A402" s="19"/>
      <c r="B402" s="32"/>
      <c r="C402" s="34" t="e">
        <f>#REF!</f>
        <v>#REF!</v>
      </c>
      <c r="D402" s="19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20"/>
    </row>
    <row r="403" spans="1:18" ht="30" customHeight="1" x14ac:dyDescent="0.25">
      <c r="A403" s="19"/>
      <c r="B403" s="32"/>
      <c r="C403" s="34" t="e">
        <f>#REF!</f>
        <v>#REF!</v>
      </c>
      <c r="D403" s="19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20"/>
    </row>
    <row r="404" spans="1:18" ht="30" customHeight="1" x14ac:dyDescent="0.25">
      <c r="A404" s="19"/>
      <c r="B404" s="32"/>
      <c r="C404" s="34" t="e">
        <f>#REF!</f>
        <v>#REF!</v>
      </c>
      <c r="D404" s="19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20"/>
    </row>
    <row r="405" spans="1:18" ht="30" customHeight="1" x14ac:dyDescent="0.25">
      <c r="A405" s="19"/>
      <c r="B405" s="32"/>
      <c r="C405" s="34" t="e">
        <f>#REF!</f>
        <v>#REF!</v>
      </c>
      <c r="D405" s="19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20"/>
    </row>
    <row r="406" spans="1:18" ht="30" customHeight="1" x14ac:dyDescent="0.25">
      <c r="A406" s="19"/>
      <c r="B406" s="32"/>
      <c r="C406" s="34" t="e">
        <f>#REF!</f>
        <v>#REF!</v>
      </c>
      <c r="D406" s="19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20"/>
    </row>
    <row r="407" spans="1:18" ht="30" customHeight="1" x14ac:dyDescent="0.25">
      <c r="A407" s="19"/>
      <c r="B407" s="32"/>
      <c r="C407" s="34" t="e">
        <f>#REF!</f>
        <v>#REF!</v>
      </c>
      <c r="D407" s="19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20"/>
    </row>
    <row r="408" spans="1:18" ht="30" customHeight="1" x14ac:dyDescent="0.25">
      <c r="A408" s="19"/>
      <c r="B408" s="32"/>
      <c r="C408" s="34" t="e">
        <f>#REF!</f>
        <v>#REF!</v>
      </c>
      <c r="D408" s="19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20"/>
    </row>
    <row r="409" spans="1:18" ht="30" customHeight="1" x14ac:dyDescent="0.25">
      <c r="A409" s="19"/>
      <c r="B409" s="32"/>
      <c r="C409" s="34" t="e">
        <f>#REF!</f>
        <v>#REF!</v>
      </c>
      <c r="D409" s="19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20"/>
    </row>
    <row r="410" spans="1:18" ht="30" customHeight="1" x14ac:dyDescent="0.25">
      <c r="A410" s="19"/>
      <c r="B410" s="32"/>
      <c r="C410" s="34" t="e">
        <f>#REF!</f>
        <v>#REF!</v>
      </c>
      <c r="D410" s="19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20"/>
    </row>
    <row r="411" spans="1:18" ht="30" customHeight="1" x14ac:dyDescent="0.25">
      <c r="A411" s="19"/>
      <c r="B411" s="32"/>
      <c r="C411" s="34" t="e">
        <f>#REF!</f>
        <v>#REF!</v>
      </c>
      <c r="D411" s="19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20"/>
    </row>
    <row r="412" spans="1:18" ht="30" customHeight="1" x14ac:dyDescent="0.25">
      <c r="A412" s="19"/>
      <c r="B412" s="32"/>
      <c r="C412" s="34" t="e">
        <f>#REF!</f>
        <v>#REF!</v>
      </c>
      <c r="D412" s="19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20"/>
    </row>
    <row r="413" spans="1:18" ht="30" customHeight="1" x14ac:dyDescent="0.25">
      <c r="A413" s="19"/>
      <c r="B413" s="32"/>
      <c r="C413" s="34" t="e">
        <f>#REF!</f>
        <v>#REF!</v>
      </c>
      <c r="D413" s="19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20"/>
    </row>
    <row r="414" spans="1:18" ht="30" customHeight="1" x14ac:dyDescent="0.25">
      <c r="A414" s="19"/>
      <c r="B414" s="32"/>
      <c r="C414" s="34" t="e">
        <f>#REF!</f>
        <v>#REF!</v>
      </c>
      <c r="D414" s="19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20"/>
    </row>
    <row r="415" spans="1:18" ht="30" customHeight="1" x14ac:dyDescent="0.25">
      <c r="A415" s="19"/>
      <c r="B415" s="32"/>
      <c r="C415" s="34" t="e">
        <f>#REF!</f>
        <v>#REF!</v>
      </c>
      <c r="D415" s="19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20"/>
    </row>
    <row r="416" spans="1:18" ht="30" customHeight="1" x14ac:dyDescent="0.25">
      <c r="A416" s="19"/>
      <c r="B416" s="32"/>
      <c r="C416" s="34" t="e">
        <f>#REF!</f>
        <v>#REF!</v>
      </c>
      <c r="D416" s="19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20"/>
    </row>
    <row r="417" spans="1:18" ht="30" customHeight="1" x14ac:dyDescent="0.25">
      <c r="A417" s="19"/>
      <c r="B417" s="32"/>
      <c r="C417" s="34" t="e">
        <f>#REF!</f>
        <v>#REF!</v>
      </c>
      <c r="D417" s="19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20"/>
    </row>
    <row r="418" spans="1:18" ht="30" customHeight="1" x14ac:dyDescent="0.25">
      <c r="A418" s="19"/>
      <c r="B418" s="32"/>
      <c r="C418" s="34" t="e">
        <f>#REF!</f>
        <v>#REF!</v>
      </c>
      <c r="D418" s="19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20"/>
    </row>
    <row r="419" spans="1:18" ht="30" customHeight="1" x14ac:dyDescent="0.25">
      <c r="A419" s="19"/>
      <c r="B419" s="32"/>
      <c r="C419" s="34" t="e">
        <f>#REF!</f>
        <v>#REF!</v>
      </c>
      <c r="D419" s="19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20"/>
    </row>
    <row r="420" spans="1:18" ht="30" customHeight="1" x14ac:dyDescent="0.25">
      <c r="A420" s="19"/>
      <c r="B420" s="32"/>
      <c r="C420" s="34" t="e">
        <f>#REF!</f>
        <v>#REF!</v>
      </c>
      <c r="D420" s="19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20"/>
    </row>
    <row r="421" spans="1:18" ht="30" customHeight="1" x14ac:dyDescent="0.25">
      <c r="A421" s="19"/>
      <c r="B421" s="32"/>
      <c r="C421" s="34" t="e">
        <f>#REF!</f>
        <v>#REF!</v>
      </c>
      <c r="D421" s="19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20"/>
    </row>
    <row r="422" spans="1:18" ht="30" customHeight="1" x14ac:dyDescent="0.25">
      <c r="A422" s="19"/>
      <c r="B422" s="32"/>
      <c r="C422" s="34" t="e">
        <f>#REF!</f>
        <v>#REF!</v>
      </c>
      <c r="D422" s="19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20"/>
    </row>
    <row r="423" spans="1:18" ht="30" customHeight="1" x14ac:dyDescent="0.25">
      <c r="A423" s="19"/>
      <c r="B423" s="32"/>
      <c r="C423" s="34" t="e">
        <f>#REF!</f>
        <v>#REF!</v>
      </c>
      <c r="D423" s="19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20"/>
    </row>
    <row r="424" spans="1:18" ht="30" customHeight="1" x14ac:dyDescent="0.25">
      <c r="A424" s="19"/>
      <c r="B424" s="32"/>
      <c r="C424" s="34" t="e">
        <f>#REF!</f>
        <v>#REF!</v>
      </c>
      <c r="D424" s="19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20"/>
    </row>
    <row r="425" spans="1:18" ht="30" customHeight="1" x14ac:dyDescent="0.25">
      <c r="A425" s="19"/>
      <c r="B425" s="32"/>
      <c r="C425" s="34" t="e">
        <f>#REF!</f>
        <v>#REF!</v>
      </c>
      <c r="D425" s="19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20"/>
    </row>
    <row r="426" spans="1:18" ht="30" customHeight="1" x14ac:dyDescent="0.25">
      <c r="A426" s="19"/>
      <c r="B426" s="32"/>
      <c r="C426" s="34" t="e">
        <f>#REF!</f>
        <v>#REF!</v>
      </c>
      <c r="D426" s="19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20"/>
    </row>
    <row r="427" spans="1:18" ht="30" customHeight="1" x14ac:dyDescent="0.25">
      <c r="A427" s="19"/>
      <c r="B427" s="32"/>
      <c r="C427" s="34" t="e">
        <f>#REF!</f>
        <v>#REF!</v>
      </c>
      <c r="D427" s="19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20"/>
    </row>
    <row r="428" spans="1:18" ht="30" customHeight="1" x14ac:dyDescent="0.25">
      <c r="A428" s="19"/>
      <c r="B428" s="32"/>
      <c r="C428" s="34" t="e">
        <f>#REF!</f>
        <v>#REF!</v>
      </c>
      <c r="D428" s="19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20"/>
    </row>
    <row r="429" spans="1:18" ht="30" customHeight="1" x14ac:dyDescent="0.25">
      <c r="A429" s="19"/>
      <c r="B429" s="32"/>
      <c r="C429" s="34" t="e">
        <f>#REF!</f>
        <v>#REF!</v>
      </c>
      <c r="D429" s="19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20"/>
    </row>
    <row r="430" spans="1:18" ht="30" customHeight="1" x14ac:dyDescent="0.25">
      <c r="A430" s="19"/>
      <c r="B430" s="32"/>
      <c r="C430" s="34" t="e">
        <f>#REF!</f>
        <v>#REF!</v>
      </c>
      <c r="D430" s="19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20"/>
    </row>
    <row r="431" spans="1:18" ht="30" customHeight="1" x14ac:dyDescent="0.25">
      <c r="A431" s="19"/>
      <c r="B431" s="32"/>
      <c r="C431" s="34" t="e">
        <f>#REF!</f>
        <v>#REF!</v>
      </c>
      <c r="D431" s="19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20"/>
    </row>
    <row r="432" spans="1:18" ht="30" customHeight="1" x14ac:dyDescent="0.25">
      <c r="A432" s="19"/>
      <c r="B432" s="32"/>
      <c r="C432" s="34" t="e">
        <f>#REF!</f>
        <v>#REF!</v>
      </c>
      <c r="D432" s="19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20"/>
    </row>
    <row r="433" spans="1:18" ht="30" customHeight="1" x14ac:dyDescent="0.25">
      <c r="A433" s="19"/>
      <c r="B433" s="32"/>
      <c r="C433" s="34" t="e">
        <f>#REF!</f>
        <v>#REF!</v>
      </c>
      <c r="D433" s="19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20"/>
    </row>
    <row r="434" spans="1:18" ht="30" customHeight="1" x14ac:dyDescent="0.25">
      <c r="A434" s="19"/>
      <c r="B434" s="32"/>
      <c r="C434" s="34" t="e">
        <f>#REF!</f>
        <v>#REF!</v>
      </c>
      <c r="D434" s="19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20"/>
    </row>
    <row r="435" spans="1:18" ht="30" customHeight="1" x14ac:dyDescent="0.25">
      <c r="A435" s="19"/>
      <c r="B435" s="32"/>
      <c r="C435" s="34" t="e">
        <f>#REF!</f>
        <v>#REF!</v>
      </c>
      <c r="D435" s="19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20"/>
    </row>
    <row r="436" spans="1:18" ht="30" customHeight="1" x14ac:dyDescent="0.25">
      <c r="A436" s="19"/>
      <c r="B436" s="32"/>
      <c r="C436" s="34" t="e">
        <f>#REF!</f>
        <v>#REF!</v>
      </c>
      <c r="D436" s="19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20"/>
    </row>
    <row r="437" spans="1:18" ht="30" customHeight="1" x14ac:dyDescent="0.25">
      <c r="A437" s="19"/>
      <c r="B437" s="32"/>
      <c r="C437" s="34" t="e">
        <f>#REF!</f>
        <v>#REF!</v>
      </c>
      <c r="D437" s="19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20"/>
    </row>
    <row r="438" spans="1:18" ht="30" customHeight="1" x14ac:dyDescent="0.25">
      <c r="A438" s="19"/>
      <c r="B438" s="32"/>
      <c r="C438" s="34" t="e">
        <f>#REF!</f>
        <v>#REF!</v>
      </c>
      <c r="D438" s="19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20"/>
    </row>
    <row r="439" spans="1:18" ht="30" customHeight="1" x14ac:dyDescent="0.25">
      <c r="A439" s="19"/>
      <c r="B439" s="32"/>
      <c r="C439" s="34" t="e">
        <f>#REF!</f>
        <v>#REF!</v>
      </c>
      <c r="D439" s="19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20"/>
    </row>
    <row r="440" spans="1:18" ht="30" customHeight="1" x14ac:dyDescent="0.25">
      <c r="A440" s="19"/>
      <c r="B440" s="32"/>
      <c r="C440" s="34" t="e">
        <f>#REF!</f>
        <v>#REF!</v>
      </c>
      <c r="D440" s="19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20"/>
    </row>
    <row r="441" spans="1:18" ht="30" customHeight="1" x14ac:dyDescent="0.25">
      <c r="A441" s="19"/>
      <c r="B441" s="32"/>
      <c r="C441" s="34" t="e">
        <f>#REF!</f>
        <v>#REF!</v>
      </c>
      <c r="D441" s="19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20"/>
    </row>
    <row r="442" spans="1:18" ht="30" customHeight="1" x14ac:dyDescent="0.25">
      <c r="A442" s="19"/>
      <c r="B442" s="32"/>
      <c r="C442" s="34" t="e">
        <f>#REF!</f>
        <v>#REF!</v>
      </c>
      <c r="D442" s="19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20"/>
    </row>
    <row r="443" spans="1:18" ht="30" customHeight="1" x14ac:dyDescent="0.25">
      <c r="A443" s="19"/>
      <c r="B443" s="32"/>
      <c r="C443" s="34" t="e">
        <f>#REF!</f>
        <v>#REF!</v>
      </c>
      <c r="D443" s="19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20"/>
    </row>
    <row r="444" spans="1:18" ht="30" customHeight="1" x14ac:dyDescent="0.25">
      <c r="A444" s="19"/>
      <c r="B444" s="32"/>
      <c r="C444" s="34" t="e">
        <f>#REF!</f>
        <v>#REF!</v>
      </c>
      <c r="D444" s="19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20"/>
    </row>
    <row r="445" spans="1:18" ht="30" customHeight="1" x14ac:dyDescent="0.25">
      <c r="A445" s="19"/>
      <c r="B445" s="32"/>
      <c r="C445" s="34" t="e">
        <f>#REF!</f>
        <v>#REF!</v>
      </c>
      <c r="D445" s="19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20"/>
    </row>
    <row r="446" spans="1:18" ht="30" customHeight="1" x14ac:dyDescent="0.25">
      <c r="A446" s="19"/>
      <c r="B446" s="32"/>
      <c r="C446" s="34" t="e">
        <f>#REF!</f>
        <v>#REF!</v>
      </c>
      <c r="D446" s="19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20"/>
    </row>
    <row r="447" spans="1:18" ht="30" customHeight="1" x14ac:dyDescent="0.25">
      <c r="A447" s="19"/>
      <c r="B447" s="32"/>
      <c r="C447" s="34" t="e">
        <f>#REF!</f>
        <v>#REF!</v>
      </c>
      <c r="D447" s="19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20"/>
    </row>
    <row r="448" spans="1:18" ht="30" customHeight="1" x14ac:dyDescent="0.25">
      <c r="A448" s="19"/>
      <c r="B448" s="32"/>
      <c r="C448" s="34" t="e">
        <f>#REF!</f>
        <v>#REF!</v>
      </c>
      <c r="D448" s="19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20"/>
    </row>
    <row r="449" spans="1:18" ht="30" customHeight="1" x14ac:dyDescent="0.25">
      <c r="A449" s="19"/>
      <c r="B449" s="32"/>
      <c r="C449" s="34" t="e">
        <f>#REF!</f>
        <v>#REF!</v>
      </c>
      <c r="D449" s="19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20"/>
    </row>
    <row r="450" spans="1:18" ht="30" customHeight="1" x14ac:dyDescent="0.25">
      <c r="A450" s="19"/>
      <c r="B450" s="32"/>
      <c r="C450" s="34" t="e">
        <f>#REF!</f>
        <v>#REF!</v>
      </c>
      <c r="D450" s="19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20"/>
    </row>
    <row r="451" spans="1:18" ht="30" customHeight="1" x14ac:dyDescent="0.25">
      <c r="A451" s="19"/>
      <c r="B451" s="32"/>
      <c r="C451" s="34" t="e">
        <f>#REF!</f>
        <v>#REF!</v>
      </c>
      <c r="D451" s="19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20"/>
    </row>
    <row r="452" spans="1:18" ht="30" customHeight="1" x14ac:dyDescent="0.25">
      <c r="A452" s="19"/>
      <c r="B452" s="32"/>
      <c r="C452" s="34" t="e">
        <f>#REF!</f>
        <v>#REF!</v>
      </c>
      <c r="D452" s="19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20"/>
    </row>
    <row r="453" spans="1:18" ht="30" customHeight="1" x14ac:dyDescent="0.25">
      <c r="A453" s="19"/>
      <c r="B453" s="32"/>
      <c r="C453" s="34" t="e">
        <f>#REF!</f>
        <v>#REF!</v>
      </c>
      <c r="D453" s="19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20"/>
    </row>
    <row r="454" spans="1:18" ht="30" customHeight="1" x14ac:dyDescent="0.25">
      <c r="A454" s="19"/>
      <c r="B454" s="32"/>
      <c r="C454" s="34" t="e">
        <f>#REF!</f>
        <v>#REF!</v>
      </c>
      <c r="D454" s="19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20"/>
    </row>
    <row r="455" spans="1:18" ht="30" customHeight="1" x14ac:dyDescent="0.25">
      <c r="A455" s="19"/>
      <c r="B455" s="32"/>
      <c r="C455" s="34" t="e">
        <f>#REF!</f>
        <v>#REF!</v>
      </c>
      <c r="D455" s="19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20"/>
    </row>
    <row r="456" spans="1:18" ht="30" customHeight="1" x14ac:dyDescent="0.25">
      <c r="A456" s="19"/>
      <c r="B456" s="32"/>
      <c r="C456" s="34" t="e">
        <f>#REF!</f>
        <v>#REF!</v>
      </c>
      <c r="D456" s="19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20"/>
    </row>
    <row r="457" spans="1:18" ht="30" customHeight="1" x14ac:dyDescent="0.25">
      <c r="A457" s="19"/>
      <c r="B457" s="32"/>
      <c r="C457" s="34" t="e">
        <f>#REF!</f>
        <v>#REF!</v>
      </c>
      <c r="D457" s="19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20"/>
    </row>
    <row r="458" spans="1:18" ht="30" customHeight="1" x14ac:dyDescent="0.25">
      <c r="A458" s="19"/>
      <c r="B458" s="32"/>
      <c r="C458" s="34" t="e">
        <f>#REF!</f>
        <v>#REF!</v>
      </c>
      <c r="D458" s="19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20"/>
    </row>
    <row r="459" spans="1:18" ht="30" customHeight="1" x14ac:dyDescent="0.25">
      <c r="A459" s="19"/>
      <c r="B459" s="32"/>
      <c r="C459" s="34" t="e">
        <f>#REF!</f>
        <v>#REF!</v>
      </c>
      <c r="D459" s="19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20"/>
    </row>
    <row r="460" spans="1:18" ht="30" customHeight="1" x14ac:dyDescent="0.25">
      <c r="A460" s="19"/>
      <c r="B460" s="32"/>
      <c r="C460" s="34" t="e">
        <f>#REF!</f>
        <v>#REF!</v>
      </c>
      <c r="D460" s="19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20"/>
    </row>
    <row r="461" spans="1:18" ht="30" customHeight="1" x14ac:dyDescent="0.25">
      <c r="A461" s="19"/>
      <c r="B461" s="32"/>
      <c r="C461" s="34" t="e">
        <f>#REF!</f>
        <v>#REF!</v>
      </c>
      <c r="D461" s="19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20"/>
    </row>
    <row r="462" spans="1:18" ht="30" customHeight="1" x14ac:dyDescent="0.25">
      <c r="A462" s="19"/>
      <c r="B462" s="32"/>
      <c r="C462" s="34" t="e">
        <f>#REF!</f>
        <v>#REF!</v>
      </c>
      <c r="D462" s="19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20"/>
    </row>
    <row r="463" spans="1:18" ht="30" customHeight="1" x14ac:dyDescent="0.25">
      <c r="A463" s="19"/>
      <c r="B463" s="32"/>
      <c r="C463" s="34" t="e">
        <f>#REF!</f>
        <v>#REF!</v>
      </c>
      <c r="D463" s="19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20"/>
    </row>
    <row r="464" spans="1:18" ht="30" customHeight="1" x14ac:dyDescent="0.25">
      <c r="A464" s="19"/>
      <c r="B464" s="32"/>
      <c r="C464" s="34" t="e">
        <f>#REF!</f>
        <v>#REF!</v>
      </c>
      <c r="D464" s="19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20"/>
    </row>
    <row r="465" spans="1:18" ht="30" customHeight="1" x14ac:dyDescent="0.25">
      <c r="A465" s="19"/>
      <c r="B465" s="32"/>
      <c r="C465" s="34" t="e">
        <f>#REF!</f>
        <v>#REF!</v>
      </c>
      <c r="D465" s="19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20"/>
    </row>
    <row r="466" spans="1:18" ht="30" customHeight="1" x14ac:dyDescent="0.25">
      <c r="A466" s="19"/>
      <c r="B466" s="32"/>
      <c r="C466" s="34" t="e">
        <f>#REF!</f>
        <v>#REF!</v>
      </c>
      <c r="D466" s="19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20"/>
    </row>
    <row r="467" spans="1:18" ht="30" customHeight="1" x14ac:dyDescent="0.25">
      <c r="A467" s="19"/>
      <c r="B467" s="32"/>
      <c r="C467" s="34" t="e">
        <f>#REF!</f>
        <v>#REF!</v>
      </c>
      <c r="D467" s="19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20"/>
    </row>
    <row r="468" spans="1:18" ht="30" customHeight="1" x14ac:dyDescent="0.25">
      <c r="A468" s="19"/>
      <c r="B468" s="32"/>
      <c r="C468" s="34" t="e">
        <f>#REF!</f>
        <v>#REF!</v>
      </c>
      <c r="D468" s="19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20"/>
    </row>
    <row r="469" spans="1:18" ht="30" customHeight="1" x14ac:dyDescent="0.25">
      <c r="A469" s="19"/>
      <c r="B469" s="32"/>
      <c r="C469" s="34" t="e">
        <f>#REF!</f>
        <v>#REF!</v>
      </c>
      <c r="D469" s="19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20"/>
    </row>
    <row r="470" spans="1:18" ht="30" customHeight="1" x14ac:dyDescent="0.25">
      <c r="A470" s="19"/>
      <c r="B470" s="32"/>
      <c r="C470" s="34" t="e">
        <f>#REF!</f>
        <v>#REF!</v>
      </c>
      <c r="D470" s="19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20"/>
    </row>
    <row r="471" spans="1:18" ht="30" customHeight="1" x14ac:dyDescent="0.25">
      <c r="A471" s="19"/>
      <c r="B471" s="32"/>
      <c r="C471" s="34" t="e">
        <f>#REF!</f>
        <v>#REF!</v>
      </c>
      <c r="D471" s="19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20"/>
    </row>
    <row r="472" spans="1:18" ht="30" customHeight="1" x14ac:dyDescent="0.25">
      <c r="A472" s="19"/>
      <c r="B472" s="32"/>
      <c r="C472" s="34" t="e">
        <f>#REF!</f>
        <v>#REF!</v>
      </c>
      <c r="D472" s="19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20"/>
    </row>
    <row r="473" spans="1:18" ht="30" customHeight="1" x14ac:dyDescent="0.25">
      <c r="A473" s="19"/>
      <c r="B473" s="32"/>
      <c r="C473" s="34" t="e">
        <f>#REF!</f>
        <v>#REF!</v>
      </c>
      <c r="D473" s="19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20"/>
    </row>
    <row r="474" spans="1:18" ht="30" customHeight="1" x14ac:dyDescent="0.25">
      <c r="A474" s="19"/>
      <c r="B474" s="32"/>
      <c r="C474" s="34" t="e">
        <f>#REF!</f>
        <v>#REF!</v>
      </c>
      <c r="D474" s="19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20"/>
    </row>
    <row r="475" spans="1:18" ht="30" customHeight="1" x14ac:dyDescent="0.25">
      <c r="A475" s="19"/>
      <c r="B475" s="32"/>
      <c r="C475" s="34" t="e">
        <f>#REF!</f>
        <v>#REF!</v>
      </c>
      <c r="D475" s="19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20"/>
    </row>
    <row r="476" spans="1:18" ht="30" customHeight="1" x14ac:dyDescent="0.25">
      <c r="A476" s="19"/>
      <c r="B476" s="32"/>
      <c r="C476" s="34" t="e">
        <f>#REF!</f>
        <v>#REF!</v>
      </c>
      <c r="D476" s="19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20"/>
    </row>
    <row r="477" spans="1:18" ht="30" customHeight="1" x14ac:dyDescent="0.25">
      <c r="A477" s="19"/>
      <c r="B477" s="32"/>
      <c r="C477" s="34" t="e">
        <f>#REF!</f>
        <v>#REF!</v>
      </c>
      <c r="D477" s="19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20"/>
    </row>
    <row r="478" spans="1:18" ht="30" customHeight="1" x14ac:dyDescent="0.25">
      <c r="A478" s="19"/>
      <c r="B478" s="32"/>
      <c r="C478" s="34" t="e">
        <f>#REF!</f>
        <v>#REF!</v>
      </c>
      <c r="D478" s="19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20"/>
    </row>
    <row r="479" spans="1:18" ht="30" customHeight="1" x14ac:dyDescent="0.25">
      <c r="A479" s="19"/>
      <c r="B479" s="32"/>
      <c r="C479" s="34" t="e">
        <f>#REF!</f>
        <v>#REF!</v>
      </c>
      <c r="D479" s="19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20"/>
    </row>
    <row r="480" spans="1:18" ht="30" customHeight="1" x14ac:dyDescent="0.25">
      <c r="A480" s="19"/>
      <c r="B480" s="32"/>
      <c r="C480" s="34" t="e">
        <f>#REF!</f>
        <v>#REF!</v>
      </c>
      <c r="D480" s="19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20"/>
    </row>
    <row r="481" spans="1:18" ht="30" customHeight="1" x14ac:dyDescent="0.25">
      <c r="A481" s="19"/>
      <c r="B481" s="32"/>
      <c r="C481" s="34" t="e">
        <f>#REF!</f>
        <v>#REF!</v>
      </c>
      <c r="D481" s="19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20"/>
    </row>
    <row r="482" spans="1:18" ht="30" customHeight="1" x14ac:dyDescent="0.25">
      <c r="A482" s="19"/>
      <c r="B482" s="32"/>
      <c r="C482" s="34" t="e">
        <f>#REF!</f>
        <v>#REF!</v>
      </c>
      <c r="D482" s="19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20"/>
    </row>
    <row r="483" spans="1:18" ht="30" customHeight="1" x14ac:dyDescent="0.25">
      <c r="A483" s="19"/>
      <c r="B483" s="32"/>
      <c r="C483" s="34" t="e">
        <f>#REF!</f>
        <v>#REF!</v>
      </c>
      <c r="D483" s="19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20"/>
    </row>
    <row r="484" spans="1:18" ht="30" customHeight="1" x14ac:dyDescent="0.25">
      <c r="A484" s="19"/>
      <c r="B484" s="32"/>
      <c r="C484" s="34" t="e">
        <f>#REF!</f>
        <v>#REF!</v>
      </c>
      <c r="D484" s="19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20"/>
    </row>
    <row r="485" spans="1:18" ht="30" customHeight="1" x14ac:dyDescent="0.25">
      <c r="A485" s="19"/>
      <c r="B485" s="32"/>
      <c r="C485" s="34" t="e">
        <f>#REF!</f>
        <v>#REF!</v>
      </c>
      <c r="D485" s="19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20"/>
    </row>
    <row r="486" spans="1:18" ht="30" customHeight="1" x14ac:dyDescent="0.25">
      <c r="A486" s="19"/>
      <c r="B486" s="32"/>
      <c r="C486" s="34" t="e">
        <f>#REF!</f>
        <v>#REF!</v>
      </c>
      <c r="D486" s="19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20"/>
    </row>
    <row r="487" spans="1:18" ht="30" customHeight="1" x14ac:dyDescent="0.25">
      <c r="A487" s="19"/>
      <c r="B487" s="32"/>
      <c r="C487" s="34" t="e">
        <f>#REF!</f>
        <v>#REF!</v>
      </c>
      <c r="D487" s="19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20"/>
    </row>
    <row r="488" spans="1:18" ht="30" customHeight="1" x14ac:dyDescent="0.25">
      <c r="A488" s="19"/>
      <c r="B488" s="32"/>
      <c r="C488" s="34" t="e">
        <f>#REF!</f>
        <v>#REF!</v>
      </c>
      <c r="D488" s="19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20"/>
    </row>
    <row r="489" spans="1:18" ht="30" customHeight="1" x14ac:dyDescent="0.25">
      <c r="A489" s="19"/>
      <c r="B489" s="32"/>
      <c r="C489" s="34" t="e">
        <f>#REF!</f>
        <v>#REF!</v>
      </c>
      <c r="D489" s="19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20"/>
    </row>
    <row r="490" spans="1:18" ht="30" customHeight="1" x14ac:dyDescent="0.25">
      <c r="A490" s="19"/>
      <c r="B490" s="32"/>
      <c r="C490" s="34" t="e">
        <f>#REF!</f>
        <v>#REF!</v>
      </c>
      <c r="D490" s="19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20"/>
    </row>
    <row r="491" spans="1:18" ht="30" customHeight="1" x14ac:dyDescent="0.25">
      <c r="A491" s="19"/>
      <c r="B491" s="32"/>
      <c r="C491" s="34" t="e">
        <f>#REF!</f>
        <v>#REF!</v>
      </c>
      <c r="D491" s="19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20"/>
    </row>
    <row r="492" spans="1:18" ht="30" customHeight="1" x14ac:dyDescent="0.25">
      <c r="A492" s="19"/>
      <c r="B492" s="32"/>
      <c r="C492" s="34" t="e">
        <f>#REF!</f>
        <v>#REF!</v>
      </c>
      <c r="D492" s="19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20"/>
    </row>
    <row r="493" spans="1:18" ht="30" customHeight="1" x14ac:dyDescent="0.25">
      <c r="A493" s="19"/>
      <c r="B493" s="32"/>
      <c r="C493" s="34" t="e">
        <f>#REF!</f>
        <v>#REF!</v>
      </c>
      <c r="D493" s="19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20"/>
    </row>
    <row r="494" spans="1:18" ht="30" customHeight="1" x14ac:dyDescent="0.25">
      <c r="A494" s="19"/>
      <c r="B494" s="32"/>
      <c r="C494" s="34" t="e">
        <f>#REF!</f>
        <v>#REF!</v>
      </c>
      <c r="D494" s="19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20"/>
    </row>
    <row r="495" spans="1:18" ht="30" customHeight="1" x14ac:dyDescent="0.25">
      <c r="A495" s="19"/>
      <c r="B495" s="32"/>
      <c r="C495" s="34" t="e">
        <f>#REF!</f>
        <v>#REF!</v>
      </c>
      <c r="D495" s="19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20"/>
    </row>
    <row r="496" spans="1:18" ht="30" customHeight="1" x14ac:dyDescent="0.25">
      <c r="A496" s="19"/>
      <c r="B496" s="32"/>
      <c r="C496" s="34" t="e">
        <f>#REF!</f>
        <v>#REF!</v>
      </c>
      <c r="D496" s="19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20"/>
    </row>
    <row r="497" spans="1:18" ht="30" customHeight="1" x14ac:dyDescent="0.25">
      <c r="A497" s="19"/>
      <c r="B497" s="32"/>
      <c r="C497" s="34" t="e">
        <f>#REF!</f>
        <v>#REF!</v>
      </c>
      <c r="D497" s="19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20"/>
    </row>
    <row r="498" spans="1:18" ht="30" customHeight="1" x14ac:dyDescent="0.25">
      <c r="A498" s="19"/>
      <c r="B498" s="32"/>
      <c r="C498" s="34" t="e">
        <f>#REF!</f>
        <v>#REF!</v>
      </c>
      <c r="D498" s="19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20"/>
    </row>
    <row r="499" spans="1:18" ht="30" customHeight="1" x14ac:dyDescent="0.25">
      <c r="A499" s="19"/>
      <c r="B499" s="32"/>
      <c r="C499" s="34" t="e">
        <f>#REF!</f>
        <v>#REF!</v>
      </c>
      <c r="D499" s="19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20"/>
    </row>
    <row r="500" spans="1:18" ht="30" customHeight="1" x14ac:dyDescent="0.25">
      <c r="A500" s="19"/>
      <c r="B500" s="32"/>
      <c r="C500" s="34" t="e">
        <f>#REF!</f>
        <v>#REF!</v>
      </c>
      <c r="D500" s="33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2"/>
    </row>
    <row r="501" spans="1:18" ht="30" customHeight="1" x14ac:dyDescent="0.25">
      <c r="A501" s="4" t="str">
        <f t="shared" ref="A501:A514" si="6">IF(ISBLANK(B501),"",TEXT(B501,"jjjj"))</f>
        <v/>
      </c>
    </row>
    <row r="502" spans="1:18" ht="30" customHeight="1" x14ac:dyDescent="0.25">
      <c r="A502" s="4" t="str">
        <f t="shared" si="6"/>
        <v/>
      </c>
    </row>
    <row r="503" spans="1:18" ht="30" customHeight="1" x14ac:dyDescent="0.25">
      <c r="A503" s="4" t="str">
        <f t="shared" si="6"/>
        <v/>
      </c>
    </row>
    <row r="504" spans="1:18" ht="30" customHeight="1" x14ac:dyDescent="0.25">
      <c r="A504" s="4" t="str">
        <f t="shared" si="6"/>
        <v/>
      </c>
    </row>
    <row r="505" spans="1:18" ht="30" customHeight="1" x14ac:dyDescent="0.25">
      <c r="A505" s="4" t="str">
        <f t="shared" si="6"/>
        <v/>
      </c>
    </row>
    <row r="506" spans="1:18" ht="30" customHeight="1" x14ac:dyDescent="0.25">
      <c r="A506" s="4" t="str">
        <f t="shared" si="6"/>
        <v/>
      </c>
    </row>
    <row r="507" spans="1:18" ht="30" customHeight="1" x14ac:dyDescent="0.25">
      <c r="A507" s="4" t="str">
        <f t="shared" si="6"/>
        <v/>
      </c>
    </row>
    <row r="508" spans="1:18" ht="30" customHeight="1" x14ac:dyDescent="0.25">
      <c r="A508" s="4" t="str">
        <f t="shared" si="6"/>
        <v/>
      </c>
    </row>
    <row r="509" spans="1:18" ht="30" customHeight="1" x14ac:dyDescent="0.25">
      <c r="A509" s="4" t="str">
        <f t="shared" si="6"/>
        <v/>
      </c>
    </row>
    <row r="510" spans="1:18" ht="30" customHeight="1" x14ac:dyDescent="0.25">
      <c r="A510" s="4" t="str">
        <f t="shared" si="6"/>
        <v/>
      </c>
    </row>
    <row r="511" spans="1:18" ht="30" customHeight="1" x14ac:dyDescent="0.25">
      <c r="A511" s="4" t="str">
        <f t="shared" si="6"/>
        <v/>
      </c>
    </row>
    <row r="512" spans="1:18" ht="30" customHeight="1" x14ac:dyDescent="0.25">
      <c r="A512" s="4" t="str">
        <f t="shared" si="6"/>
        <v/>
      </c>
    </row>
    <row r="513" spans="1:1" ht="30" customHeight="1" x14ac:dyDescent="0.25">
      <c r="A513" s="4" t="str">
        <f t="shared" si="6"/>
        <v/>
      </c>
    </row>
    <row r="514" spans="1:1" ht="30" customHeight="1" x14ac:dyDescent="0.25">
      <c r="A514" s="4" t="str">
        <f t="shared" si="6"/>
        <v/>
      </c>
    </row>
    <row r="515" spans="1:1" ht="30" customHeight="1" x14ac:dyDescent="0.25">
      <c r="A515" s="4" t="str">
        <f t="shared" ref="A515:A578" si="7">IF(ISBLANK(B515),"",TEXT(B515,"jjjj"))</f>
        <v/>
      </c>
    </row>
    <row r="516" spans="1:1" ht="30" customHeight="1" x14ac:dyDescent="0.25">
      <c r="A516" s="4" t="str">
        <f t="shared" si="7"/>
        <v/>
      </c>
    </row>
    <row r="517" spans="1:1" ht="30" customHeight="1" x14ac:dyDescent="0.25">
      <c r="A517" s="4" t="str">
        <f t="shared" si="7"/>
        <v/>
      </c>
    </row>
    <row r="518" spans="1:1" ht="30" customHeight="1" x14ac:dyDescent="0.25">
      <c r="A518" s="4" t="str">
        <f t="shared" si="7"/>
        <v/>
      </c>
    </row>
    <row r="519" spans="1:1" ht="30" customHeight="1" x14ac:dyDescent="0.25">
      <c r="A519" s="4" t="str">
        <f t="shared" si="7"/>
        <v/>
      </c>
    </row>
    <row r="520" spans="1:1" ht="30" customHeight="1" x14ac:dyDescent="0.25">
      <c r="A520" s="4" t="str">
        <f t="shared" si="7"/>
        <v/>
      </c>
    </row>
    <row r="521" spans="1:1" ht="30" customHeight="1" x14ac:dyDescent="0.25">
      <c r="A521" s="4" t="str">
        <f t="shared" si="7"/>
        <v/>
      </c>
    </row>
    <row r="522" spans="1:1" ht="30" customHeight="1" x14ac:dyDescent="0.25">
      <c r="A522" s="4" t="str">
        <f t="shared" si="7"/>
        <v/>
      </c>
    </row>
    <row r="523" spans="1:1" ht="30" customHeight="1" x14ac:dyDescent="0.25">
      <c r="A523" s="4" t="str">
        <f t="shared" si="7"/>
        <v/>
      </c>
    </row>
    <row r="524" spans="1:1" ht="30" customHeight="1" x14ac:dyDescent="0.25">
      <c r="A524" s="4" t="str">
        <f t="shared" si="7"/>
        <v/>
      </c>
    </row>
    <row r="525" spans="1:1" ht="30" customHeight="1" x14ac:dyDescent="0.25">
      <c r="A525" s="4" t="str">
        <f t="shared" si="7"/>
        <v/>
      </c>
    </row>
    <row r="526" spans="1:1" ht="30" customHeight="1" x14ac:dyDescent="0.25">
      <c r="A526" s="4" t="str">
        <f t="shared" si="7"/>
        <v/>
      </c>
    </row>
    <row r="527" spans="1:1" ht="30" customHeight="1" x14ac:dyDescent="0.25">
      <c r="A527" s="4" t="str">
        <f t="shared" si="7"/>
        <v/>
      </c>
    </row>
    <row r="528" spans="1:1" ht="30" customHeight="1" x14ac:dyDescent="0.25">
      <c r="A528" s="4" t="str">
        <f t="shared" si="7"/>
        <v/>
      </c>
    </row>
    <row r="529" spans="1:1" ht="30" customHeight="1" x14ac:dyDescent="0.25">
      <c r="A529" s="4" t="str">
        <f t="shared" si="7"/>
        <v/>
      </c>
    </row>
    <row r="530" spans="1:1" ht="30" customHeight="1" x14ac:dyDescent="0.25">
      <c r="A530" s="4" t="str">
        <f t="shared" si="7"/>
        <v/>
      </c>
    </row>
    <row r="531" spans="1:1" ht="30" customHeight="1" x14ac:dyDescent="0.25">
      <c r="A531" s="4" t="str">
        <f t="shared" si="7"/>
        <v/>
      </c>
    </row>
    <row r="532" spans="1:1" ht="30" customHeight="1" x14ac:dyDescent="0.25">
      <c r="A532" s="4" t="str">
        <f t="shared" si="7"/>
        <v/>
      </c>
    </row>
    <row r="533" spans="1:1" ht="30" customHeight="1" x14ac:dyDescent="0.25">
      <c r="A533" s="4" t="str">
        <f t="shared" si="7"/>
        <v/>
      </c>
    </row>
    <row r="534" spans="1:1" ht="30" customHeight="1" x14ac:dyDescent="0.25">
      <c r="A534" s="4" t="str">
        <f t="shared" si="7"/>
        <v/>
      </c>
    </row>
    <row r="535" spans="1:1" ht="30" customHeight="1" x14ac:dyDescent="0.25">
      <c r="A535" s="4" t="str">
        <f t="shared" si="7"/>
        <v/>
      </c>
    </row>
    <row r="536" spans="1:1" ht="30" customHeight="1" x14ac:dyDescent="0.25">
      <c r="A536" s="4" t="str">
        <f t="shared" si="7"/>
        <v/>
      </c>
    </row>
    <row r="537" spans="1:1" ht="30" customHeight="1" x14ac:dyDescent="0.25">
      <c r="A537" s="4" t="str">
        <f t="shared" si="7"/>
        <v/>
      </c>
    </row>
    <row r="538" spans="1:1" ht="30" customHeight="1" x14ac:dyDescent="0.25">
      <c r="A538" s="4" t="str">
        <f t="shared" si="7"/>
        <v/>
      </c>
    </row>
    <row r="539" spans="1:1" ht="30" customHeight="1" x14ac:dyDescent="0.25">
      <c r="A539" s="4" t="str">
        <f t="shared" si="7"/>
        <v/>
      </c>
    </row>
    <row r="540" spans="1:1" ht="30" customHeight="1" x14ac:dyDescent="0.25">
      <c r="A540" s="4" t="str">
        <f t="shared" si="7"/>
        <v/>
      </c>
    </row>
    <row r="541" spans="1:1" ht="30" customHeight="1" x14ac:dyDescent="0.25">
      <c r="A541" s="4" t="str">
        <f t="shared" si="7"/>
        <v/>
      </c>
    </row>
    <row r="542" spans="1:1" ht="30" customHeight="1" x14ac:dyDescent="0.25">
      <c r="A542" s="4" t="str">
        <f t="shared" si="7"/>
        <v/>
      </c>
    </row>
    <row r="543" spans="1:1" ht="30" customHeight="1" x14ac:dyDescent="0.25">
      <c r="A543" s="4" t="str">
        <f t="shared" si="7"/>
        <v/>
      </c>
    </row>
    <row r="544" spans="1:1" ht="30" customHeight="1" x14ac:dyDescent="0.25">
      <c r="A544" s="4" t="str">
        <f t="shared" si="7"/>
        <v/>
      </c>
    </row>
    <row r="545" spans="1:1" ht="30" customHeight="1" x14ac:dyDescent="0.25">
      <c r="A545" s="4" t="str">
        <f t="shared" si="7"/>
        <v/>
      </c>
    </row>
    <row r="546" spans="1:1" ht="30" customHeight="1" x14ac:dyDescent="0.25">
      <c r="A546" s="4" t="str">
        <f t="shared" si="7"/>
        <v/>
      </c>
    </row>
    <row r="547" spans="1:1" ht="30" customHeight="1" x14ac:dyDescent="0.25">
      <c r="A547" s="4" t="str">
        <f t="shared" si="7"/>
        <v/>
      </c>
    </row>
    <row r="548" spans="1:1" ht="30" customHeight="1" x14ac:dyDescent="0.25">
      <c r="A548" s="4" t="str">
        <f t="shared" si="7"/>
        <v/>
      </c>
    </row>
    <row r="549" spans="1:1" ht="30" customHeight="1" x14ac:dyDescent="0.25">
      <c r="A549" s="4" t="str">
        <f t="shared" si="7"/>
        <v/>
      </c>
    </row>
    <row r="550" spans="1:1" ht="30" customHeight="1" x14ac:dyDescent="0.25">
      <c r="A550" s="4" t="str">
        <f t="shared" si="7"/>
        <v/>
      </c>
    </row>
    <row r="551" spans="1:1" ht="30" customHeight="1" x14ac:dyDescent="0.25">
      <c r="A551" s="4" t="str">
        <f t="shared" si="7"/>
        <v/>
      </c>
    </row>
    <row r="552" spans="1:1" ht="30" customHeight="1" x14ac:dyDescent="0.25">
      <c r="A552" s="4" t="str">
        <f t="shared" si="7"/>
        <v/>
      </c>
    </row>
    <row r="553" spans="1:1" ht="30" customHeight="1" x14ac:dyDescent="0.25">
      <c r="A553" s="4" t="str">
        <f t="shared" si="7"/>
        <v/>
      </c>
    </row>
    <row r="554" spans="1:1" ht="30" customHeight="1" x14ac:dyDescent="0.25">
      <c r="A554" s="4" t="str">
        <f t="shared" si="7"/>
        <v/>
      </c>
    </row>
    <row r="555" spans="1:1" ht="30" customHeight="1" x14ac:dyDescent="0.25">
      <c r="A555" s="4" t="str">
        <f t="shared" si="7"/>
        <v/>
      </c>
    </row>
    <row r="556" spans="1:1" ht="30" customHeight="1" x14ac:dyDescent="0.25">
      <c r="A556" s="4" t="str">
        <f t="shared" si="7"/>
        <v/>
      </c>
    </row>
    <row r="557" spans="1:1" ht="30" customHeight="1" x14ac:dyDescent="0.25">
      <c r="A557" s="4" t="str">
        <f t="shared" si="7"/>
        <v/>
      </c>
    </row>
    <row r="558" spans="1:1" ht="30" customHeight="1" x14ac:dyDescent="0.25">
      <c r="A558" s="4" t="str">
        <f t="shared" si="7"/>
        <v/>
      </c>
    </row>
    <row r="559" spans="1:1" ht="30" customHeight="1" x14ac:dyDescent="0.25">
      <c r="A559" s="4" t="str">
        <f t="shared" si="7"/>
        <v/>
      </c>
    </row>
    <row r="560" spans="1:1" ht="30" customHeight="1" x14ac:dyDescent="0.25">
      <c r="A560" s="4" t="str">
        <f t="shared" si="7"/>
        <v/>
      </c>
    </row>
    <row r="561" spans="1:1" ht="30" customHeight="1" x14ac:dyDescent="0.25">
      <c r="A561" s="4" t="str">
        <f t="shared" si="7"/>
        <v/>
      </c>
    </row>
    <row r="562" spans="1:1" ht="30" customHeight="1" x14ac:dyDescent="0.25">
      <c r="A562" s="4" t="str">
        <f t="shared" si="7"/>
        <v/>
      </c>
    </row>
    <row r="563" spans="1:1" ht="30" customHeight="1" x14ac:dyDescent="0.25">
      <c r="A563" s="4" t="str">
        <f t="shared" si="7"/>
        <v/>
      </c>
    </row>
    <row r="564" spans="1:1" ht="30" customHeight="1" x14ac:dyDescent="0.25">
      <c r="A564" s="4" t="str">
        <f t="shared" si="7"/>
        <v/>
      </c>
    </row>
    <row r="565" spans="1:1" ht="30" customHeight="1" x14ac:dyDescent="0.25">
      <c r="A565" s="4" t="str">
        <f t="shared" si="7"/>
        <v/>
      </c>
    </row>
    <row r="566" spans="1:1" ht="30" customHeight="1" x14ac:dyDescent="0.25">
      <c r="A566" s="4" t="str">
        <f t="shared" si="7"/>
        <v/>
      </c>
    </row>
    <row r="567" spans="1:1" ht="30" customHeight="1" x14ac:dyDescent="0.25">
      <c r="A567" s="4" t="str">
        <f t="shared" si="7"/>
        <v/>
      </c>
    </row>
    <row r="568" spans="1:1" ht="30" customHeight="1" x14ac:dyDescent="0.25">
      <c r="A568" s="4" t="str">
        <f t="shared" si="7"/>
        <v/>
      </c>
    </row>
    <row r="569" spans="1:1" ht="30" customHeight="1" x14ac:dyDescent="0.25">
      <c r="A569" s="4" t="str">
        <f t="shared" si="7"/>
        <v/>
      </c>
    </row>
    <row r="570" spans="1:1" ht="30" customHeight="1" x14ac:dyDescent="0.25">
      <c r="A570" s="4" t="str">
        <f t="shared" si="7"/>
        <v/>
      </c>
    </row>
    <row r="571" spans="1:1" ht="30" customHeight="1" x14ac:dyDescent="0.25">
      <c r="A571" s="4" t="str">
        <f t="shared" si="7"/>
        <v/>
      </c>
    </row>
    <row r="572" spans="1:1" ht="30" customHeight="1" x14ac:dyDescent="0.25">
      <c r="A572" s="4" t="str">
        <f t="shared" si="7"/>
        <v/>
      </c>
    </row>
    <row r="573" spans="1:1" ht="30" customHeight="1" x14ac:dyDescent="0.25">
      <c r="A573" s="4" t="str">
        <f t="shared" si="7"/>
        <v/>
      </c>
    </row>
    <row r="574" spans="1:1" ht="30" customHeight="1" x14ac:dyDescent="0.25">
      <c r="A574" s="4" t="str">
        <f t="shared" si="7"/>
        <v/>
      </c>
    </row>
    <row r="575" spans="1:1" ht="30" customHeight="1" x14ac:dyDescent="0.25">
      <c r="A575" s="4" t="str">
        <f t="shared" si="7"/>
        <v/>
      </c>
    </row>
    <row r="576" spans="1:1" ht="30" customHeight="1" x14ac:dyDescent="0.25">
      <c r="A576" s="4" t="str">
        <f t="shared" si="7"/>
        <v/>
      </c>
    </row>
    <row r="577" spans="1:1" ht="30" customHeight="1" x14ac:dyDescent="0.25">
      <c r="A577" s="4" t="str">
        <f t="shared" si="7"/>
        <v/>
      </c>
    </row>
    <row r="578" spans="1:1" ht="30" customHeight="1" x14ac:dyDescent="0.25">
      <c r="A578" s="4" t="str">
        <f t="shared" si="7"/>
        <v/>
      </c>
    </row>
    <row r="579" spans="1:1" ht="30" customHeight="1" x14ac:dyDescent="0.25">
      <c r="A579" s="4" t="str">
        <f t="shared" ref="A579:A642" si="8">IF(ISBLANK(B579),"",TEXT(B579,"jjjj"))</f>
        <v/>
      </c>
    </row>
    <row r="580" spans="1:1" ht="30" customHeight="1" x14ac:dyDescent="0.25">
      <c r="A580" s="4" t="str">
        <f t="shared" si="8"/>
        <v/>
      </c>
    </row>
    <row r="581" spans="1:1" ht="30" customHeight="1" x14ac:dyDescent="0.25">
      <c r="A581" s="4" t="str">
        <f t="shared" si="8"/>
        <v/>
      </c>
    </row>
    <row r="582" spans="1:1" ht="30" customHeight="1" x14ac:dyDescent="0.25">
      <c r="A582" s="4" t="str">
        <f t="shared" si="8"/>
        <v/>
      </c>
    </row>
    <row r="583" spans="1:1" ht="30" customHeight="1" x14ac:dyDescent="0.25">
      <c r="A583" s="4" t="str">
        <f t="shared" si="8"/>
        <v/>
      </c>
    </row>
    <row r="584" spans="1:1" ht="30" customHeight="1" x14ac:dyDescent="0.25">
      <c r="A584" s="4" t="str">
        <f t="shared" si="8"/>
        <v/>
      </c>
    </row>
    <row r="585" spans="1:1" ht="30" customHeight="1" x14ac:dyDescent="0.25">
      <c r="A585" s="4" t="str">
        <f t="shared" si="8"/>
        <v/>
      </c>
    </row>
    <row r="586" spans="1:1" ht="30" customHeight="1" x14ac:dyDescent="0.25">
      <c r="A586" s="4" t="str">
        <f t="shared" si="8"/>
        <v/>
      </c>
    </row>
    <row r="587" spans="1:1" ht="30" customHeight="1" x14ac:dyDescent="0.25">
      <c r="A587" s="4" t="str">
        <f t="shared" si="8"/>
        <v/>
      </c>
    </row>
    <row r="588" spans="1:1" ht="30" customHeight="1" x14ac:dyDescent="0.25">
      <c r="A588" s="4" t="str">
        <f t="shared" si="8"/>
        <v/>
      </c>
    </row>
    <row r="589" spans="1:1" ht="30" customHeight="1" x14ac:dyDescent="0.25">
      <c r="A589" s="4" t="str">
        <f t="shared" si="8"/>
        <v/>
      </c>
    </row>
    <row r="590" spans="1:1" ht="30" customHeight="1" x14ac:dyDescent="0.25">
      <c r="A590" s="4" t="str">
        <f t="shared" si="8"/>
        <v/>
      </c>
    </row>
    <row r="591" spans="1:1" ht="30" customHeight="1" x14ac:dyDescent="0.25">
      <c r="A591" s="4" t="str">
        <f t="shared" si="8"/>
        <v/>
      </c>
    </row>
    <row r="592" spans="1:1" ht="30" customHeight="1" x14ac:dyDescent="0.25">
      <c r="A592" s="4" t="str">
        <f t="shared" si="8"/>
        <v/>
      </c>
    </row>
    <row r="593" spans="1:1" ht="30" customHeight="1" x14ac:dyDescent="0.25">
      <c r="A593" s="4" t="str">
        <f t="shared" si="8"/>
        <v/>
      </c>
    </row>
    <row r="594" spans="1:1" ht="30" customHeight="1" x14ac:dyDescent="0.25">
      <c r="A594" s="4" t="str">
        <f t="shared" si="8"/>
        <v/>
      </c>
    </row>
    <row r="595" spans="1:1" ht="30" customHeight="1" x14ac:dyDescent="0.25">
      <c r="A595" s="4" t="str">
        <f t="shared" si="8"/>
        <v/>
      </c>
    </row>
    <row r="596" spans="1:1" ht="30" customHeight="1" x14ac:dyDescent="0.25">
      <c r="A596" s="4" t="str">
        <f t="shared" si="8"/>
        <v/>
      </c>
    </row>
    <row r="597" spans="1:1" ht="30" customHeight="1" x14ac:dyDescent="0.25">
      <c r="A597" s="4" t="str">
        <f t="shared" si="8"/>
        <v/>
      </c>
    </row>
    <row r="598" spans="1:1" ht="30" customHeight="1" x14ac:dyDescent="0.25">
      <c r="A598" s="4" t="str">
        <f t="shared" si="8"/>
        <v/>
      </c>
    </row>
    <row r="599" spans="1:1" ht="30" customHeight="1" x14ac:dyDescent="0.25">
      <c r="A599" s="4" t="str">
        <f t="shared" si="8"/>
        <v/>
      </c>
    </row>
    <row r="600" spans="1:1" ht="30" customHeight="1" x14ac:dyDescent="0.25">
      <c r="A600" s="4" t="str">
        <f t="shared" si="8"/>
        <v/>
      </c>
    </row>
    <row r="601" spans="1:1" ht="30" customHeight="1" x14ac:dyDescent="0.25">
      <c r="A601" s="4" t="str">
        <f t="shared" si="8"/>
        <v/>
      </c>
    </row>
    <row r="602" spans="1:1" ht="30" customHeight="1" x14ac:dyDescent="0.25">
      <c r="A602" s="4" t="str">
        <f t="shared" si="8"/>
        <v/>
      </c>
    </row>
    <row r="603" spans="1:1" ht="30" customHeight="1" x14ac:dyDescent="0.25">
      <c r="A603" s="4" t="str">
        <f t="shared" si="8"/>
        <v/>
      </c>
    </row>
    <row r="604" spans="1:1" ht="30" customHeight="1" x14ac:dyDescent="0.25">
      <c r="A604" s="4" t="str">
        <f t="shared" si="8"/>
        <v/>
      </c>
    </row>
    <row r="605" spans="1:1" ht="30" customHeight="1" x14ac:dyDescent="0.25">
      <c r="A605" s="4" t="str">
        <f t="shared" si="8"/>
        <v/>
      </c>
    </row>
    <row r="606" spans="1:1" ht="30" customHeight="1" x14ac:dyDescent="0.25">
      <c r="A606" s="4" t="str">
        <f t="shared" si="8"/>
        <v/>
      </c>
    </row>
    <row r="607" spans="1:1" ht="30" customHeight="1" x14ac:dyDescent="0.25">
      <c r="A607" s="4" t="str">
        <f t="shared" si="8"/>
        <v/>
      </c>
    </row>
    <row r="608" spans="1:1" ht="30" customHeight="1" x14ac:dyDescent="0.25">
      <c r="A608" s="4" t="str">
        <f t="shared" si="8"/>
        <v/>
      </c>
    </row>
    <row r="609" spans="1:1" ht="30" customHeight="1" x14ac:dyDescent="0.25">
      <c r="A609" s="4" t="str">
        <f t="shared" si="8"/>
        <v/>
      </c>
    </row>
    <row r="610" spans="1:1" ht="30" customHeight="1" x14ac:dyDescent="0.25">
      <c r="A610" s="4" t="str">
        <f t="shared" si="8"/>
        <v/>
      </c>
    </row>
    <row r="611" spans="1:1" ht="30" customHeight="1" x14ac:dyDescent="0.25">
      <c r="A611" s="4" t="str">
        <f t="shared" si="8"/>
        <v/>
      </c>
    </row>
    <row r="612" spans="1:1" ht="30" customHeight="1" x14ac:dyDescent="0.25">
      <c r="A612" s="4" t="str">
        <f t="shared" si="8"/>
        <v/>
      </c>
    </row>
    <row r="613" spans="1:1" ht="30" customHeight="1" x14ac:dyDescent="0.25">
      <c r="A613" s="4" t="str">
        <f t="shared" si="8"/>
        <v/>
      </c>
    </row>
    <row r="614" spans="1:1" ht="30" customHeight="1" x14ac:dyDescent="0.25">
      <c r="A614" s="4" t="str">
        <f t="shared" si="8"/>
        <v/>
      </c>
    </row>
    <row r="615" spans="1:1" ht="30" customHeight="1" x14ac:dyDescent="0.25">
      <c r="A615" s="4" t="str">
        <f t="shared" si="8"/>
        <v/>
      </c>
    </row>
    <row r="616" spans="1:1" ht="30" customHeight="1" x14ac:dyDescent="0.25">
      <c r="A616" s="4" t="str">
        <f t="shared" si="8"/>
        <v/>
      </c>
    </row>
    <row r="617" spans="1:1" ht="30" customHeight="1" x14ac:dyDescent="0.25">
      <c r="A617" s="4" t="str">
        <f t="shared" si="8"/>
        <v/>
      </c>
    </row>
    <row r="618" spans="1:1" ht="30" customHeight="1" x14ac:dyDescent="0.25">
      <c r="A618" s="4" t="str">
        <f t="shared" si="8"/>
        <v/>
      </c>
    </row>
    <row r="619" spans="1:1" ht="30" customHeight="1" x14ac:dyDescent="0.25">
      <c r="A619" s="4" t="str">
        <f t="shared" si="8"/>
        <v/>
      </c>
    </row>
    <row r="620" spans="1:1" ht="30" customHeight="1" x14ac:dyDescent="0.25">
      <c r="A620" s="4" t="str">
        <f t="shared" si="8"/>
        <v/>
      </c>
    </row>
    <row r="621" spans="1:1" ht="30" customHeight="1" x14ac:dyDescent="0.25">
      <c r="A621" s="4" t="str">
        <f t="shared" si="8"/>
        <v/>
      </c>
    </row>
    <row r="622" spans="1:1" ht="30" customHeight="1" x14ac:dyDescent="0.25">
      <c r="A622" s="4" t="str">
        <f t="shared" si="8"/>
        <v/>
      </c>
    </row>
    <row r="623" spans="1:1" ht="30" customHeight="1" x14ac:dyDescent="0.25">
      <c r="A623" s="4" t="str">
        <f t="shared" si="8"/>
        <v/>
      </c>
    </row>
    <row r="624" spans="1:1" ht="30" customHeight="1" x14ac:dyDescent="0.25">
      <c r="A624" s="4" t="str">
        <f t="shared" si="8"/>
        <v/>
      </c>
    </row>
    <row r="625" spans="1:1" ht="30" customHeight="1" x14ac:dyDescent="0.25">
      <c r="A625" s="4" t="str">
        <f t="shared" si="8"/>
        <v/>
      </c>
    </row>
    <row r="626" spans="1:1" ht="30" customHeight="1" x14ac:dyDescent="0.25">
      <c r="A626" s="4" t="str">
        <f t="shared" si="8"/>
        <v/>
      </c>
    </row>
    <row r="627" spans="1:1" ht="30" customHeight="1" x14ac:dyDescent="0.25">
      <c r="A627" s="4" t="str">
        <f t="shared" si="8"/>
        <v/>
      </c>
    </row>
    <row r="628" spans="1:1" ht="30" customHeight="1" x14ac:dyDescent="0.25">
      <c r="A628" s="4" t="str">
        <f t="shared" si="8"/>
        <v/>
      </c>
    </row>
    <row r="629" spans="1:1" ht="30" customHeight="1" x14ac:dyDescent="0.25">
      <c r="A629" s="4" t="str">
        <f t="shared" si="8"/>
        <v/>
      </c>
    </row>
    <row r="630" spans="1:1" ht="30" customHeight="1" x14ac:dyDescent="0.25">
      <c r="A630" s="4" t="str">
        <f t="shared" si="8"/>
        <v/>
      </c>
    </row>
    <row r="631" spans="1:1" ht="30" customHeight="1" x14ac:dyDescent="0.25">
      <c r="A631" s="4" t="str">
        <f t="shared" si="8"/>
        <v/>
      </c>
    </row>
    <row r="632" spans="1:1" ht="30" customHeight="1" x14ac:dyDescent="0.25">
      <c r="A632" s="4" t="str">
        <f t="shared" si="8"/>
        <v/>
      </c>
    </row>
    <row r="633" spans="1:1" ht="30" customHeight="1" x14ac:dyDescent="0.25">
      <c r="A633" s="4" t="str">
        <f t="shared" si="8"/>
        <v/>
      </c>
    </row>
    <row r="634" spans="1:1" ht="30" customHeight="1" x14ac:dyDescent="0.25">
      <c r="A634" s="4" t="str">
        <f t="shared" si="8"/>
        <v/>
      </c>
    </row>
    <row r="635" spans="1:1" ht="30" customHeight="1" x14ac:dyDescent="0.25">
      <c r="A635" s="4" t="str">
        <f t="shared" si="8"/>
        <v/>
      </c>
    </row>
    <row r="636" spans="1:1" ht="30" customHeight="1" x14ac:dyDescent="0.25">
      <c r="A636" s="4" t="str">
        <f t="shared" si="8"/>
        <v/>
      </c>
    </row>
    <row r="637" spans="1:1" ht="30" customHeight="1" x14ac:dyDescent="0.25">
      <c r="A637" s="4" t="str">
        <f t="shared" si="8"/>
        <v/>
      </c>
    </row>
    <row r="638" spans="1:1" ht="30" customHeight="1" x14ac:dyDescent="0.25">
      <c r="A638" s="4" t="str">
        <f t="shared" si="8"/>
        <v/>
      </c>
    </row>
    <row r="639" spans="1:1" ht="30" customHeight="1" x14ac:dyDescent="0.25">
      <c r="A639" s="4" t="str">
        <f t="shared" si="8"/>
        <v/>
      </c>
    </row>
    <row r="640" spans="1:1" ht="30" customHeight="1" x14ac:dyDescent="0.25">
      <c r="A640" s="4" t="str">
        <f t="shared" si="8"/>
        <v/>
      </c>
    </row>
    <row r="641" spans="1:1" ht="30" customHeight="1" x14ac:dyDescent="0.25">
      <c r="A641" s="4" t="str">
        <f t="shared" si="8"/>
        <v/>
      </c>
    </row>
    <row r="642" spans="1:1" ht="30" customHeight="1" x14ac:dyDescent="0.25">
      <c r="A642" s="4" t="str">
        <f t="shared" si="8"/>
        <v/>
      </c>
    </row>
    <row r="643" spans="1:1" ht="30" customHeight="1" x14ac:dyDescent="0.25">
      <c r="A643" s="4" t="str">
        <f t="shared" ref="A643:A706" si="9">IF(ISBLANK(B643),"",TEXT(B643,"jjjj"))</f>
        <v/>
      </c>
    </row>
    <row r="644" spans="1:1" ht="30" customHeight="1" x14ac:dyDescent="0.25">
      <c r="A644" s="4" t="str">
        <f t="shared" si="9"/>
        <v/>
      </c>
    </row>
    <row r="645" spans="1:1" ht="30" customHeight="1" x14ac:dyDescent="0.25">
      <c r="A645" s="4" t="str">
        <f t="shared" si="9"/>
        <v/>
      </c>
    </row>
    <row r="646" spans="1:1" ht="30" customHeight="1" x14ac:dyDescent="0.25">
      <c r="A646" s="4" t="str">
        <f t="shared" si="9"/>
        <v/>
      </c>
    </row>
    <row r="647" spans="1:1" ht="30" customHeight="1" x14ac:dyDescent="0.25">
      <c r="A647" s="4" t="str">
        <f t="shared" si="9"/>
        <v/>
      </c>
    </row>
    <row r="648" spans="1:1" ht="30" customHeight="1" x14ac:dyDescent="0.25">
      <c r="A648" s="4" t="str">
        <f t="shared" si="9"/>
        <v/>
      </c>
    </row>
    <row r="649" spans="1:1" ht="30" customHeight="1" x14ac:dyDescent="0.25">
      <c r="A649" s="4" t="str">
        <f t="shared" si="9"/>
        <v/>
      </c>
    </row>
    <row r="650" spans="1:1" ht="30" customHeight="1" x14ac:dyDescent="0.25">
      <c r="A650" s="4" t="str">
        <f t="shared" si="9"/>
        <v/>
      </c>
    </row>
    <row r="651" spans="1:1" ht="30" customHeight="1" x14ac:dyDescent="0.25">
      <c r="A651" s="4" t="str">
        <f t="shared" si="9"/>
        <v/>
      </c>
    </row>
    <row r="652" spans="1:1" ht="30" customHeight="1" x14ac:dyDescent="0.25">
      <c r="A652" s="4" t="str">
        <f t="shared" si="9"/>
        <v/>
      </c>
    </row>
    <row r="653" spans="1:1" ht="30" customHeight="1" x14ac:dyDescent="0.25">
      <c r="A653" s="4" t="str">
        <f t="shared" si="9"/>
        <v/>
      </c>
    </row>
    <row r="654" spans="1:1" ht="30" customHeight="1" x14ac:dyDescent="0.25">
      <c r="A654" s="4" t="str">
        <f t="shared" si="9"/>
        <v/>
      </c>
    </row>
    <row r="655" spans="1:1" ht="30" customHeight="1" x14ac:dyDescent="0.25">
      <c r="A655" s="4" t="str">
        <f t="shared" si="9"/>
        <v/>
      </c>
    </row>
    <row r="656" spans="1:1" ht="30" customHeight="1" x14ac:dyDescent="0.25">
      <c r="A656" s="4" t="str">
        <f t="shared" si="9"/>
        <v/>
      </c>
    </row>
    <row r="657" spans="1:1" ht="30" customHeight="1" x14ac:dyDescent="0.25">
      <c r="A657" s="4" t="str">
        <f t="shared" si="9"/>
        <v/>
      </c>
    </row>
    <row r="658" spans="1:1" ht="30" customHeight="1" x14ac:dyDescent="0.25">
      <c r="A658" s="4" t="str">
        <f t="shared" si="9"/>
        <v/>
      </c>
    </row>
    <row r="659" spans="1:1" ht="30" customHeight="1" x14ac:dyDescent="0.25">
      <c r="A659" s="4" t="str">
        <f t="shared" si="9"/>
        <v/>
      </c>
    </row>
    <row r="660" spans="1:1" ht="30" customHeight="1" x14ac:dyDescent="0.25">
      <c r="A660" s="4" t="str">
        <f t="shared" si="9"/>
        <v/>
      </c>
    </row>
    <row r="661" spans="1:1" ht="30" customHeight="1" x14ac:dyDescent="0.25">
      <c r="A661" s="4" t="str">
        <f t="shared" si="9"/>
        <v/>
      </c>
    </row>
    <row r="662" spans="1:1" ht="30" customHeight="1" x14ac:dyDescent="0.25">
      <c r="A662" s="4" t="str">
        <f t="shared" si="9"/>
        <v/>
      </c>
    </row>
    <row r="663" spans="1:1" ht="30" customHeight="1" x14ac:dyDescent="0.25">
      <c r="A663" s="4" t="str">
        <f t="shared" si="9"/>
        <v/>
      </c>
    </row>
    <row r="664" spans="1:1" ht="30" customHeight="1" x14ac:dyDescent="0.25">
      <c r="A664" s="4" t="str">
        <f t="shared" si="9"/>
        <v/>
      </c>
    </row>
    <row r="665" spans="1:1" ht="30" customHeight="1" x14ac:dyDescent="0.25">
      <c r="A665" s="4" t="str">
        <f t="shared" si="9"/>
        <v/>
      </c>
    </row>
    <row r="666" spans="1:1" ht="30" customHeight="1" x14ac:dyDescent="0.25">
      <c r="A666" s="4" t="str">
        <f t="shared" si="9"/>
        <v/>
      </c>
    </row>
    <row r="667" spans="1:1" ht="30" customHeight="1" x14ac:dyDescent="0.25">
      <c r="A667" s="4" t="str">
        <f t="shared" si="9"/>
        <v/>
      </c>
    </row>
    <row r="668" spans="1:1" ht="30" customHeight="1" x14ac:dyDescent="0.25">
      <c r="A668" s="4" t="str">
        <f t="shared" si="9"/>
        <v/>
      </c>
    </row>
    <row r="669" spans="1:1" ht="30" customHeight="1" x14ac:dyDescent="0.25">
      <c r="A669" s="4" t="str">
        <f t="shared" si="9"/>
        <v/>
      </c>
    </row>
    <row r="670" spans="1:1" ht="30" customHeight="1" x14ac:dyDescent="0.25">
      <c r="A670" s="4" t="str">
        <f t="shared" si="9"/>
        <v/>
      </c>
    </row>
    <row r="671" spans="1:1" ht="30" customHeight="1" x14ac:dyDescent="0.25">
      <c r="A671" s="4" t="str">
        <f t="shared" si="9"/>
        <v/>
      </c>
    </row>
    <row r="672" spans="1:1" ht="30" customHeight="1" x14ac:dyDescent="0.25">
      <c r="A672" s="4" t="str">
        <f t="shared" si="9"/>
        <v/>
      </c>
    </row>
    <row r="673" spans="1:1" ht="30" customHeight="1" x14ac:dyDescent="0.25">
      <c r="A673" s="4" t="str">
        <f t="shared" si="9"/>
        <v/>
      </c>
    </row>
    <row r="674" spans="1:1" ht="30" customHeight="1" x14ac:dyDescent="0.25">
      <c r="A674" s="4" t="str">
        <f t="shared" si="9"/>
        <v/>
      </c>
    </row>
    <row r="675" spans="1:1" ht="30" customHeight="1" x14ac:dyDescent="0.25">
      <c r="A675" s="4" t="str">
        <f t="shared" si="9"/>
        <v/>
      </c>
    </row>
    <row r="676" spans="1:1" ht="30" customHeight="1" x14ac:dyDescent="0.25">
      <c r="A676" s="4" t="str">
        <f t="shared" si="9"/>
        <v/>
      </c>
    </row>
    <row r="677" spans="1:1" ht="30" customHeight="1" x14ac:dyDescent="0.25">
      <c r="A677" s="4" t="str">
        <f t="shared" si="9"/>
        <v/>
      </c>
    </row>
    <row r="678" spans="1:1" ht="30" customHeight="1" x14ac:dyDescent="0.25">
      <c r="A678" s="4" t="str">
        <f t="shared" si="9"/>
        <v/>
      </c>
    </row>
    <row r="679" spans="1:1" ht="30" customHeight="1" x14ac:dyDescent="0.25">
      <c r="A679" s="4" t="str">
        <f t="shared" si="9"/>
        <v/>
      </c>
    </row>
    <row r="680" spans="1:1" ht="30" customHeight="1" x14ac:dyDescent="0.25">
      <c r="A680" s="4" t="str">
        <f t="shared" si="9"/>
        <v/>
      </c>
    </row>
    <row r="681" spans="1:1" ht="30" customHeight="1" x14ac:dyDescent="0.25">
      <c r="A681" s="4" t="str">
        <f t="shared" si="9"/>
        <v/>
      </c>
    </row>
    <row r="682" spans="1:1" ht="30" customHeight="1" x14ac:dyDescent="0.25">
      <c r="A682" s="4" t="str">
        <f t="shared" si="9"/>
        <v/>
      </c>
    </row>
    <row r="683" spans="1:1" ht="30" customHeight="1" x14ac:dyDescent="0.25">
      <c r="A683" s="4" t="str">
        <f t="shared" si="9"/>
        <v/>
      </c>
    </row>
    <row r="684" spans="1:1" ht="30" customHeight="1" x14ac:dyDescent="0.25">
      <c r="A684" s="4" t="str">
        <f t="shared" si="9"/>
        <v/>
      </c>
    </row>
    <row r="685" spans="1:1" ht="30" customHeight="1" x14ac:dyDescent="0.25">
      <c r="A685" s="4" t="str">
        <f t="shared" si="9"/>
        <v/>
      </c>
    </row>
    <row r="686" spans="1:1" ht="30" customHeight="1" x14ac:dyDescent="0.25">
      <c r="A686" s="4" t="str">
        <f t="shared" si="9"/>
        <v/>
      </c>
    </row>
    <row r="687" spans="1:1" ht="30" customHeight="1" x14ac:dyDescent="0.25">
      <c r="A687" s="4" t="str">
        <f t="shared" si="9"/>
        <v/>
      </c>
    </row>
    <row r="688" spans="1:1" ht="30" customHeight="1" x14ac:dyDescent="0.25">
      <c r="A688" s="4" t="str">
        <f t="shared" si="9"/>
        <v/>
      </c>
    </row>
    <row r="689" spans="1:1" ht="30" customHeight="1" x14ac:dyDescent="0.25">
      <c r="A689" s="4" t="str">
        <f t="shared" si="9"/>
        <v/>
      </c>
    </row>
    <row r="690" spans="1:1" ht="30" customHeight="1" x14ac:dyDescent="0.25">
      <c r="A690" s="4" t="str">
        <f t="shared" si="9"/>
        <v/>
      </c>
    </row>
    <row r="691" spans="1:1" ht="30" customHeight="1" x14ac:dyDescent="0.25">
      <c r="A691" s="4" t="str">
        <f t="shared" si="9"/>
        <v/>
      </c>
    </row>
    <row r="692" spans="1:1" ht="30" customHeight="1" x14ac:dyDescent="0.25">
      <c r="A692" s="4" t="str">
        <f t="shared" si="9"/>
        <v/>
      </c>
    </row>
    <row r="693" spans="1:1" ht="30" customHeight="1" x14ac:dyDescent="0.25">
      <c r="A693" s="4" t="str">
        <f t="shared" si="9"/>
        <v/>
      </c>
    </row>
    <row r="694" spans="1:1" ht="30" customHeight="1" x14ac:dyDescent="0.25">
      <c r="A694" s="4" t="str">
        <f t="shared" si="9"/>
        <v/>
      </c>
    </row>
    <row r="695" spans="1:1" ht="30" customHeight="1" x14ac:dyDescent="0.25">
      <c r="A695" s="4" t="str">
        <f t="shared" si="9"/>
        <v/>
      </c>
    </row>
    <row r="696" spans="1:1" ht="30" customHeight="1" x14ac:dyDescent="0.25">
      <c r="A696" s="4" t="str">
        <f t="shared" si="9"/>
        <v/>
      </c>
    </row>
    <row r="697" spans="1:1" ht="30" customHeight="1" x14ac:dyDescent="0.25">
      <c r="A697" s="4" t="str">
        <f t="shared" si="9"/>
        <v/>
      </c>
    </row>
    <row r="698" spans="1:1" ht="30" customHeight="1" x14ac:dyDescent="0.25">
      <c r="A698" s="4" t="str">
        <f t="shared" si="9"/>
        <v/>
      </c>
    </row>
    <row r="699" spans="1:1" ht="30" customHeight="1" x14ac:dyDescent="0.25">
      <c r="A699" s="4" t="str">
        <f t="shared" si="9"/>
        <v/>
      </c>
    </row>
    <row r="700" spans="1:1" ht="30" customHeight="1" x14ac:dyDescent="0.25">
      <c r="A700" s="4" t="str">
        <f t="shared" si="9"/>
        <v/>
      </c>
    </row>
    <row r="701" spans="1:1" ht="30" customHeight="1" x14ac:dyDescent="0.25">
      <c r="A701" s="4" t="str">
        <f t="shared" si="9"/>
        <v/>
      </c>
    </row>
    <row r="702" spans="1:1" ht="30" customHeight="1" x14ac:dyDescent="0.25">
      <c r="A702" s="4" t="str">
        <f t="shared" si="9"/>
        <v/>
      </c>
    </row>
    <row r="703" spans="1:1" ht="30" customHeight="1" x14ac:dyDescent="0.25">
      <c r="A703" s="4" t="str">
        <f t="shared" si="9"/>
        <v/>
      </c>
    </row>
    <row r="704" spans="1:1" ht="30" customHeight="1" x14ac:dyDescent="0.25">
      <c r="A704" s="4" t="str">
        <f t="shared" si="9"/>
        <v/>
      </c>
    </row>
    <row r="705" spans="1:1" ht="30" customHeight="1" x14ac:dyDescent="0.25">
      <c r="A705" s="4" t="str">
        <f t="shared" si="9"/>
        <v/>
      </c>
    </row>
    <row r="706" spans="1:1" ht="30" customHeight="1" x14ac:dyDescent="0.25">
      <c r="A706" s="4" t="str">
        <f t="shared" si="9"/>
        <v/>
      </c>
    </row>
    <row r="707" spans="1:1" ht="30" customHeight="1" x14ac:dyDescent="0.25">
      <c r="A707" s="4" t="str">
        <f t="shared" ref="A707:A770" si="10">IF(ISBLANK(B707),"",TEXT(B707,"jjjj"))</f>
        <v/>
      </c>
    </row>
    <row r="708" spans="1:1" ht="30" customHeight="1" x14ac:dyDescent="0.25">
      <c r="A708" s="4" t="str">
        <f t="shared" si="10"/>
        <v/>
      </c>
    </row>
    <row r="709" spans="1:1" ht="30" customHeight="1" x14ac:dyDescent="0.25">
      <c r="A709" s="4" t="str">
        <f t="shared" si="10"/>
        <v/>
      </c>
    </row>
    <row r="710" spans="1:1" ht="30" customHeight="1" x14ac:dyDescent="0.25">
      <c r="A710" s="4" t="str">
        <f t="shared" si="10"/>
        <v/>
      </c>
    </row>
    <row r="711" spans="1:1" ht="30" customHeight="1" x14ac:dyDescent="0.25">
      <c r="A711" s="4" t="str">
        <f t="shared" si="10"/>
        <v/>
      </c>
    </row>
    <row r="712" spans="1:1" ht="30" customHeight="1" x14ac:dyDescent="0.25">
      <c r="A712" s="4" t="str">
        <f t="shared" si="10"/>
        <v/>
      </c>
    </row>
    <row r="713" spans="1:1" ht="30" customHeight="1" x14ac:dyDescent="0.25">
      <c r="A713" s="4" t="str">
        <f t="shared" si="10"/>
        <v/>
      </c>
    </row>
    <row r="714" spans="1:1" ht="30" customHeight="1" x14ac:dyDescent="0.25">
      <c r="A714" s="4" t="str">
        <f t="shared" si="10"/>
        <v/>
      </c>
    </row>
    <row r="715" spans="1:1" ht="30" customHeight="1" x14ac:dyDescent="0.25">
      <c r="A715" s="4" t="str">
        <f t="shared" si="10"/>
        <v/>
      </c>
    </row>
    <row r="716" spans="1:1" ht="30" customHeight="1" x14ac:dyDescent="0.25">
      <c r="A716" s="4" t="str">
        <f t="shared" si="10"/>
        <v/>
      </c>
    </row>
    <row r="717" spans="1:1" ht="30" customHeight="1" x14ac:dyDescent="0.25">
      <c r="A717" s="4" t="str">
        <f t="shared" si="10"/>
        <v/>
      </c>
    </row>
    <row r="718" spans="1:1" ht="30" customHeight="1" x14ac:dyDescent="0.25">
      <c r="A718" s="4" t="str">
        <f t="shared" si="10"/>
        <v/>
      </c>
    </row>
    <row r="719" spans="1:1" ht="30" customHeight="1" x14ac:dyDescent="0.25">
      <c r="A719" s="4" t="str">
        <f t="shared" si="10"/>
        <v/>
      </c>
    </row>
    <row r="720" spans="1:1" ht="30" customHeight="1" x14ac:dyDescent="0.25">
      <c r="A720" s="4" t="str">
        <f t="shared" si="10"/>
        <v/>
      </c>
    </row>
    <row r="721" spans="1:1" ht="30" customHeight="1" x14ac:dyDescent="0.25">
      <c r="A721" s="4" t="str">
        <f t="shared" si="10"/>
        <v/>
      </c>
    </row>
    <row r="722" spans="1:1" ht="30" customHeight="1" x14ac:dyDescent="0.25">
      <c r="A722" s="4" t="str">
        <f t="shared" si="10"/>
        <v/>
      </c>
    </row>
    <row r="723" spans="1:1" ht="30" customHeight="1" x14ac:dyDescent="0.25">
      <c r="A723" s="4" t="str">
        <f t="shared" si="10"/>
        <v/>
      </c>
    </row>
    <row r="724" spans="1:1" ht="30" customHeight="1" x14ac:dyDescent="0.25">
      <c r="A724" s="4" t="str">
        <f t="shared" si="10"/>
        <v/>
      </c>
    </row>
    <row r="725" spans="1:1" ht="30" customHeight="1" x14ac:dyDescent="0.25">
      <c r="A725" s="4" t="str">
        <f t="shared" si="10"/>
        <v/>
      </c>
    </row>
    <row r="726" spans="1:1" ht="30" customHeight="1" x14ac:dyDescent="0.25">
      <c r="A726" s="4" t="str">
        <f t="shared" si="10"/>
        <v/>
      </c>
    </row>
    <row r="727" spans="1:1" ht="30" customHeight="1" x14ac:dyDescent="0.25">
      <c r="A727" s="4" t="str">
        <f t="shared" si="10"/>
        <v/>
      </c>
    </row>
    <row r="728" spans="1:1" ht="30" customHeight="1" x14ac:dyDescent="0.25">
      <c r="A728" s="4" t="str">
        <f t="shared" si="10"/>
        <v/>
      </c>
    </row>
    <row r="729" spans="1:1" ht="30" customHeight="1" x14ac:dyDescent="0.25">
      <c r="A729" s="4" t="str">
        <f t="shared" si="10"/>
        <v/>
      </c>
    </row>
    <row r="730" spans="1:1" ht="30" customHeight="1" x14ac:dyDescent="0.25">
      <c r="A730" s="4" t="str">
        <f t="shared" si="10"/>
        <v/>
      </c>
    </row>
    <row r="731" spans="1:1" ht="30" customHeight="1" x14ac:dyDescent="0.25">
      <c r="A731" s="4" t="str">
        <f t="shared" si="10"/>
        <v/>
      </c>
    </row>
    <row r="732" spans="1:1" ht="30" customHeight="1" x14ac:dyDescent="0.25">
      <c r="A732" s="4" t="str">
        <f t="shared" si="10"/>
        <v/>
      </c>
    </row>
    <row r="733" spans="1:1" ht="30" customHeight="1" x14ac:dyDescent="0.25">
      <c r="A733" s="4" t="str">
        <f t="shared" si="10"/>
        <v/>
      </c>
    </row>
    <row r="734" spans="1:1" ht="30" customHeight="1" x14ac:dyDescent="0.25">
      <c r="A734" s="4" t="str">
        <f t="shared" si="10"/>
        <v/>
      </c>
    </row>
    <row r="735" spans="1:1" ht="30" customHeight="1" x14ac:dyDescent="0.25">
      <c r="A735" s="4" t="str">
        <f t="shared" si="10"/>
        <v/>
      </c>
    </row>
    <row r="736" spans="1:1" ht="30" customHeight="1" x14ac:dyDescent="0.25">
      <c r="A736" s="4" t="str">
        <f t="shared" si="10"/>
        <v/>
      </c>
    </row>
    <row r="737" spans="1:1" ht="30" customHeight="1" x14ac:dyDescent="0.25">
      <c r="A737" s="4" t="str">
        <f t="shared" si="10"/>
        <v/>
      </c>
    </row>
    <row r="738" spans="1:1" ht="30" customHeight="1" x14ac:dyDescent="0.25">
      <c r="A738" s="4" t="str">
        <f t="shared" si="10"/>
        <v/>
      </c>
    </row>
    <row r="739" spans="1:1" ht="30" customHeight="1" x14ac:dyDescent="0.25">
      <c r="A739" s="4" t="str">
        <f t="shared" si="10"/>
        <v/>
      </c>
    </row>
    <row r="740" spans="1:1" ht="30" customHeight="1" x14ac:dyDescent="0.25">
      <c r="A740" s="4" t="str">
        <f t="shared" si="10"/>
        <v/>
      </c>
    </row>
    <row r="741" spans="1:1" ht="30" customHeight="1" x14ac:dyDescent="0.25">
      <c r="A741" s="4" t="str">
        <f t="shared" si="10"/>
        <v/>
      </c>
    </row>
    <row r="742" spans="1:1" ht="30" customHeight="1" x14ac:dyDescent="0.25">
      <c r="A742" s="4" t="str">
        <f t="shared" si="10"/>
        <v/>
      </c>
    </row>
    <row r="743" spans="1:1" ht="30" customHeight="1" x14ac:dyDescent="0.25">
      <c r="A743" s="4" t="str">
        <f t="shared" si="10"/>
        <v/>
      </c>
    </row>
    <row r="744" spans="1:1" ht="30" customHeight="1" x14ac:dyDescent="0.25">
      <c r="A744" s="4" t="str">
        <f t="shared" si="10"/>
        <v/>
      </c>
    </row>
    <row r="745" spans="1:1" ht="30" customHeight="1" x14ac:dyDescent="0.25">
      <c r="A745" s="4" t="str">
        <f t="shared" si="10"/>
        <v/>
      </c>
    </row>
    <row r="746" spans="1:1" ht="30" customHeight="1" x14ac:dyDescent="0.25">
      <c r="A746" s="4" t="str">
        <f t="shared" si="10"/>
        <v/>
      </c>
    </row>
    <row r="747" spans="1:1" ht="30" customHeight="1" x14ac:dyDescent="0.25">
      <c r="A747" s="4" t="str">
        <f t="shared" si="10"/>
        <v/>
      </c>
    </row>
    <row r="748" spans="1:1" ht="30" customHeight="1" x14ac:dyDescent="0.25">
      <c r="A748" s="4" t="str">
        <f t="shared" si="10"/>
        <v/>
      </c>
    </row>
    <row r="749" spans="1:1" ht="30" customHeight="1" x14ac:dyDescent="0.25">
      <c r="A749" s="4" t="str">
        <f t="shared" si="10"/>
        <v/>
      </c>
    </row>
    <row r="750" spans="1:1" ht="30" customHeight="1" x14ac:dyDescent="0.25">
      <c r="A750" s="4" t="str">
        <f t="shared" si="10"/>
        <v/>
      </c>
    </row>
    <row r="751" spans="1:1" ht="30" customHeight="1" x14ac:dyDescent="0.25">
      <c r="A751" s="4" t="str">
        <f t="shared" si="10"/>
        <v/>
      </c>
    </row>
    <row r="752" spans="1:1" ht="30" customHeight="1" x14ac:dyDescent="0.25">
      <c r="A752" s="4" t="str">
        <f t="shared" si="10"/>
        <v/>
      </c>
    </row>
    <row r="753" spans="1:1" ht="30" customHeight="1" x14ac:dyDescent="0.25">
      <c r="A753" s="4" t="str">
        <f t="shared" si="10"/>
        <v/>
      </c>
    </row>
    <row r="754" spans="1:1" ht="30" customHeight="1" x14ac:dyDescent="0.25">
      <c r="A754" s="4" t="str">
        <f t="shared" si="10"/>
        <v/>
      </c>
    </row>
    <row r="755" spans="1:1" ht="30" customHeight="1" x14ac:dyDescent="0.25">
      <c r="A755" s="4" t="str">
        <f t="shared" si="10"/>
        <v/>
      </c>
    </row>
    <row r="756" spans="1:1" ht="30" customHeight="1" x14ac:dyDescent="0.25">
      <c r="A756" s="4" t="str">
        <f t="shared" si="10"/>
        <v/>
      </c>
    </row>
    <row r="757" spans="1:1" ht="30" customHeight="1" x14ac:dyDescent="0.25">
      <c r="A757" s="4" t="str">
        <f t="shared" si="10"/>
        <v/>
      </c>
    </row>
    <row r="758" spans="1:1" ht="30" customHeight="1" x14ac:dyDescent="0.25">
      <c r="A758" s="4" t="str">
        <f t="shared" si="10"/>
        <v/>
      </c>
    </row>
    <row r="759" spans="1:1" ht="30" customHeight="1" x14ac:dyDescent="0.25">
      <c r="A759" s="4" t="str">
        <f t="shared" si="10"/>
        <v/>
      </c>
    </row>
    <row r="760" spans="1:1" ht="30" customHeight="1" x14ac:dyDescent="0.25">
      <c r="A760" s="4" t="str">
        <f t="shared" si="10"/>
        <v/>
      </c>
    </row>
    <row r="761" spans="1:1" ht="30" customHeight="1" x14ac:dyDescent="0.25">
      <c r="A761" s="4" t="str">
        <f t="shared" si="10"/>
        <v/>
      </c>
    </row>
    <row r="762" spans="1:1" ht="30" customHeight="1" x14ac:dyDescent="0.25">
      <c r="A762" s="4" t="str">
        <f t="shared" si="10"/>
        <v/>
      </c>
    </row>
    <row r="763" spans="1:1" ht="30" customHeight="1" x14ac:dyDescent="0.25">
      <c r="A763" s="4" t="str">
        <f t="shared" si="10"/>
        <v/>
      </c>
    </row>
    <row r="764" spans="1:1" ht="30" customHeight="1" x14ac:dyDescent="0.25">
      <c r="A764" s="4" t="str">
        <f t="shared" si="10"/>
        <v/>
      </c>
    </row>
    <row r="765" spans="1:1" ht="30" customHeight="1" x14ac:dyDescent="0.25">
      <c r="A765" s="4" t="str">
        <f t="shared" si="10"/>
        <v/>
      </c>
    </row>
    <row r="766" spans="1:1" ht="30" customHeight="1" x14ac:dyDescent="0.25">
      <c r="A766" s="4" t="str">
        <f t="shared" si="10"/>
        <v/>
      </c>
    </row>
    <row r="767" spans="1:1" ht="30" customHeight="1" x14ac:dyDescent="0.25">
      <c r="A767" s="4" t="str">
        <f t="shared" si="10"/>
        <v/>
      </c>
    </row>
    <row r="768" spans="1:1" ht="30" customHeight="1" x14ac:dyDescent="0.25">
      <c r="A768" s="4" t="str">
        <f t="shared" si="10"/>
        <v/>
      </c>
    </row>
    <row r="769" spans="1:1" ht="30" customHeight="1" x14ac:dyDescent="0.25">
      <c r="A769" s="4" t="str">
        <f t="shared" si="10"/>
        <v/>
      </c>
    </row>
    <row r="770" spans="1:1" ht="30" customHeight="1" x14ac:dyDescent="0.25">
      <c r="A770" s="4" t="str">
        <f t="shared" si="10"/>
        <v/>
      </c>
    </row>
    <row r="771" spans="1:1" ht="30" customHeight="1" x14ac:dyDescent="0.25">
      <c r="A771" s="4" t="str">
        <f t="shared" ref="A771:A834" si="11">IF(ISBLANK(B771),"",TEXT(B771,"jjjj"))</f>
        <v/>
      </c>
    </row>
    <row r="772" spans="1:1" ht="30" customHeight="1" x14ac:dyDescent="0.25">
      <c r="A772" s="4" t="str">
        <f t="shared" si="11"/>
        <v/>
      </c>
    </row>
    <row r="773" spans="1:1" ht="30" customHeight="1" x14ac:dyDescent="0.25">
      <c r="A773" s="4" t="str">
        <f t="shared" si="11"/>
        <v/>
      </c>
    </row>
    <row r="774" spans="1:1" ht="30" customHeight="1" x14ac:dyDescent="0.25">
      <c r="A774" s="4" t="str">
        <f t="shared" si="11"/>
        <v/>
      </c>
    </row>
    <row r="775" spans="1:1" ht="30" customHeight="1" x14ac:dyDescent="0.25">
      <c r="A775" s="4" t="str">
        <f t="shared" si="11"/>
        <v/>
      </c>
    </row>
    <row r="776" spans="1:1" ht="30" customHeight="1" x14ac:dyDescent="0.25">
      <c r="A776" s="4" t="str">
        <f t="shared" si="11"/>
        <v/>
      </c>
    </row>
    <row r="777" spans="1:1" ht="30" customHeight="1" x14ac:dyDescent="0.25">
      <c r="A777" s="4" t="str">
        <f t="shared" si="11"/>
        <v/>
      </c>
    </row>
    <row r="778" spans="1:1" ht="30" customHeight="1" x14ac:dyDescent="0.25">
      <c r="A778" s="4" t="str">
        <f t="shared" si="11"/>
        <v/>
      </c>
    </row>
    <row r="779" spans="1:1" ht="30" customHeight="1" x14ac:dyDescent="0.25">
      <c r="A779" s="4" t="str">
        <f t="shared" si="11"/>
        <v/>
      </c>
    </row>
    <row r="780" spans="1:1" ht="30" customHeight="1" x14ac:dyDescent="0.25">
      <c r="A780" s="4" t="str">
        <f t="shared" si="11"/>
        <v/>
      </c>
    </row>
    <row r="781" spans="1:1" ht="30" customHeight="1" x14ac:dyDescent="0.25">
      <c r="A781" s="4" t="str">
        <f t="shared" si="11"/>
        <v/>
      </c>
    </row>
    <row r="782" spans="1:1" ht="30" customHeight="1" x14ac:dyDescent="0.25">
      <c r="A782" s="4" t="str">
        <f t="shared" si="11"/>
        <v/>
      </c>
    </row>
    <row r="783" spans="1:1" ht="30" customHeight="1" x14ac:dyDescent="0.25">
      <c r="A783" s="4" t="str">
        <f t="shared" si="11"/>
        <v/>
      </c>
    </row>
    <row r="784" spans="1:1" ht="30" customHeight="1" x14ac:dyDescent="0.25">
      <c r="A784" s="4" t="str">
        <f t="shared" si="11"/>
        <v/>
      </c>
    </row>
    <row r="785" spans="1:1" ht="30" customHeight="1" x14ac:dyDescent="0.25">
      <c r="A785" s="4" t="str">
        <f t="shared" si="11"/>
        <v/>
      </c>
    </row>
    <row r="786" spans="1:1" ht="30" customHeight="1" x14ac:dyDescent="0.25">
      <c r="A786" s="4" t="str">
        <f t="shared" si="11"/>
        <v/>
      </c>
    </row>
    <row r="787" spans="1:1" ht="30" customHeight="1" x14ac:dyDescent="0.25">
      <c r="A787" s="4" t="str">
        <f t="shared" si="11"/>
        <v/>
      </c>
    </row>
    <row r="788" spans="1:1" ht="30" customHeight="1" x14ac:dyDescent="0.25">
      <c r="A788" s="4" t="str">
        <f t="shared" si="11"/>
        <v/>
      </c>
    </row>
    <row r="789" spans="1:1" ht="30" customHeight="1" x14ac:dyDescent="0.25">
      <c r="A789" s="4" t="str">
        <f t="shared" si="11"/>
        <v/>
      </c>
    </row>
    <row r="790" spans="1:1" ht="30" customHeight="1" x14ac:dyDescent="0.25">
      <c r="A790" s="4" t="str">
        <f t="shared" si="11"/>
        <v/>
      </c>
    </row>
    <row r="791" spans="1:1" ht="30" customHeight="1" x14ac:dyDescent="0.25">
      <c r="A791" s="4" t="str">
        <f t="shared" si="11"/>
        <v/>
      </c>
    </row>
    <row r="792" spans="1:1" ht="30" customHeight="1" x14ac:dyDescent="0.25">
      <c r="A792" s="4" t="str">
        <f t="shared" si="11"/>
        <v/>
      </c>
    </row>
    <row r="793" spans="1:1" ht="30" customHeight="1" x14ac:dyDescent="0.25">
      <c r="A793" s="4" t="str">
        <f t="shared" si="11"/>
        <v/>
      </c>
    </row>
    <row r="794" spans="1:1" ht="30" customHeight="1" x14ac:dyDescent="0.25">
      <c r="A794" s="4" t="str">
        <f t="shared" si="11"/>
        <v/>
      </c>
    </row>
    <row r="795" spans="1:1" ht="30" customHeight="1" x14ac:dyDescent="0.25">
      <c r="A795" s="4" t="str">
        <f t="shared" si="11"/>
        <v/>
      </c>
    </row>
    <row r="796" spans="1:1" ht="30" customHeight="1" x14ac:dyDescent="0.25">
      <c r="A796" s="4" t="str">
        <f t="shared" si="11"/>
        <v/>
      </c>
    </row>
    <row r="797" spans="1:1" ht="30" customHeight="1" x14ac:dyDescent="0.25">
      <c r="A797" s="4" t="str">
        <f t="shared" si="11"/>
        <v/>
      </c>
    </row>
    <row r="798" spans="1:1" ht="30" customHeight="1" x14ac:dyDescent="0.25">
      <c r="A798" s="4" t="str">
        <f t="shared" si="11"/>
        <v/>
      </c>
    </row>
    <row r="799" spans="1:1" ht="30" customHeight="1" x14ac:dyDescent="0.25">
      <c r="A799" s="4" t="str">
        <f t="shared" si="11"/>
        <v/>
      </c>
    </row>
    <row r="800" spans="1:1" ht="30" customHeight="1" x14ac:dyDescent="0.25">
      <c r="A800" s="4" t="str">
        <f t="shared" si="11"/>
        <v/>
      </c>
    </row>
    <row r="801" spans="1:1" ht="30" customHeight="1" x14ac:dyDescent="0.25">
      <c r="A801" s="4" t="str">
        <f t="shared" si="11"/>
        <v/>
      </c>
    </row>
    <row r="802" spans="1:1" ht="30" customHeight="1" x14ac:dyDescent="0.25">
      <c r="A802" s="4" t="str">
        <f t="shared" si="11"/>
        <v/>
      </c>
    </row>
    <row r="803" spans="1:1" ht="30" customHeight="1" x14ac:dyDescent="0.25">
      <c r="A803" s="4" t="str">
        <f t="shared" si="11"/>
        <v/>
      </c>
    </row>
    <row r="804" spans="1:1" ht="30" customHeight="1" x14ac:dyDescent="0.25">
      <c r="A804" s="4" t="str">
        <f t="shared" si="11"/>
        <v/>
      </c>
    </row>
    <row r="805" spans="1:1" ht="30" customHeight="1" x14ac:dyDescent="0.25">
      <c r="A805" s="4" t="str">
        <f t="shared" si="11"/>
        <v/>
      </c>
    </row>
    <row r="806" spans="1:1" ht="30" customHeight="1" x14ac:dyDescent="0.25">
      <c r="A806" s="4" t="str">
        <f t="shared" si="11"/>
        <v/>
      </c>
    </row>
    <row r="807" spans="1:1" ht="30" customHeight="1" x14ac:dyDescent="0.25">
      <c r="A807" s="4" t="str">
        <f t="shared" si="11"/>
        <v/>
      </c>
    </row>
    <row r="808" spans="1:1" ht="30" customHeight="1" x14ac:dyDescent="0.25">
      <c r="A808" s="4" t="str">
        <f t="shared" si="11"/>
        <v/>
      </c>
    </row>
    <row r="809" spans="1:1" ht="30" customHeight="1" x14ac:dyDescent="0.25">
      <c r="A809" s="4" t="str">
        <f t="shared" si="11"/>
        <v/>
      </c>
    </row>
    <row r="810" spans="1:1" ht="30" customHeight="1" x14ac:dyDescent="0.25">
      <c r="A810" s="4" t="str">
        <f t="shared" si="11"/>
        <v/>
      </c>
    </row>
    <row r="811" spans="1:1" ht="30" customHeight="1" x14ac:dyDescent="0.25">
      <c r="A811" s="4" t="str">
        <f t="shared" si="11"/>
        <v/>
      </c>
    </row>
    <row r="812" spans="1:1" ht="30" customHeight="1" x14ac:dyDescent="0.25">
      <c r="A812" s="4" t="str">
        <f t="shared" si="11"/>
        <v/>
      </c>
    </row>
    <row r="813" spans="1:1" ht="30" customHeight="1" x14ac:dyDescent="0.25">
      <c r="A813" s="4" t="str">
        <f t="shared" si="11"/>
        <v/>
      </c>
    </row>
    <row r="814" spans="1:1" ht="30" customHeight="1" x14ac:dyDescent="0.25">
      <c r="A814" s="4" t="str">
        <f t="shared" si="11"/>
        <v/>
      </c>
    </row>
    <row r="815" spans="1:1" ht="30" customHeight="1" x14ac:dyDescent="0.25">
      <c r="A815" s="4" t="str">
        <f t="shared" si="11"/>
        <v/>
      </c>
    </row>
    <row r="816" spans="1:1" ht="30" customHeight="1" x14ac:dyDescent="0.25">
      <c r="A816" s="4" t="str">
        <f t="shared" si="11"/>
        <v/>
      </c>
    </row>
    <row r="817" spans="1:1" ht="30" customHeight="1" x14ac:dyDescent="0.25">
      <c r="A817" s="4" t="str">
        <f t="shared" si="11"/>
        <v/>
      </c>
    </row>
    <row r="818" spans="1:1" ht="30" customHeight="1" x14ac:dyDescent="0.25">
      <c r="A818" s="4" t="str">
        <f t="shared" si="11"/>
        <v/>
      </c>
    </row>
    <row r="819" spans="1:1" ht="30" customHeight="1" x14ac:dyDescent="0.25">
      <c r="A819" s="4" t="str">
        <f t="shared" si="11"/>
        <v/>
      </c>
    </row>
    <row r="820" spans="1:1" ht="30" customHeight="1" x14ac:dyDescent="0.25">
      <c r="A820" s="4" t="str">
        <f t="shared" si="11"/>
        <v/>
      </c>
    </row>
    <row r="821" spans="1:1" ht="30" customHeight="1" x14ac:dyDescent="0.25">
      <c r="A821" s="4" t="str">
        <f t="shared" si="11"/>
        <v/>
      </c>
    </row>
    <row r="822" spans="1:1" ht="30" customHeight="1" x14ac:dyDescent="0.25">
      <c r="A822" s="4" t="str">
        <f t="shared" si="11"/>
        <v/>
      </c>
    </row>
    <row r="823" spans="1:1" ht="30" customHeight="1" x14ac:dyDescent="0.25">
      <c r="A823" s="4" t="str">
        <f t="shared" si="11"/>
        <v/>
      </c>
    </row>
    <row r="824" spans="1:1" ht="30" customHeight="1" x14ac:dyDescent="0.25">
      <c r="A824" s="4" t="str">
        <f t="shared" si="11"/>
        <v/>
      </c>
    </row>
    <row r="825" spans="1:1" ht="30" customHeight="1" x14ac:dyDescent="0.25">
      <c r="A825" s="4" t="str">
        <f t="shared" si="11"/>
        <v/>
      </c>
    </row>
    <row r="826" spans="1:1" ht="30" customHeight="1" x14ac:dyDescent="0.25">
      <c r="A826" s="4" t="str">
        <f t="shared" si="11"/>
        <v/>
      </c>
    </row>
    <row r="827" spans="1:1" ht="30" customHeight="1" x14ac:dyDescent="0.25">
      <c r="A827" s="4" t="str">
        <f t="shared" si="11"/>
        <v/>
      </c>
    </row>
    <row r="828" spans="1:1" ht="30" customHeight="1" x14ac:dyDescent="0.25">
      <c r="A828" s="4" t="str">
        <f t="shared" si="11"/>
        <v/>
      </c>
    </row>
    <row r="829" spans="1:1" ht="30" customHeight="1" x14ac:dyDescent="0.25">
      <c r="A829" s="4" t="str">
        <f t="shared" si="11"/>
        <v/>
      </c>
    </row>
    <row r="830" spans="1:1" ht="30" customHeight="1" x14ac:dyDescent="0.25">
      <c r="A830" s="4" t="str">
        <f t="shared" si="11"/>
        <v/>
      </c>
    </row>
    <row r="831" spans="1:1" ht="30" customHeight="1" x14ac:dyDescent="0.25">
      <c r="A831" s="4" t="str">
        <f t="shared" si="11"/>
        <v/>
      </c>
    </row>
    <row r="832" spans="1:1" ht="30" customHeight="1" x14ac:dyDescent="0.25">
      <c r="A832" s="4" t="str">
        <f t="shared" si="11"/>
        <v/>
      </c>
    </row>
    <row r="833" spans="1:1" ht="30" customHeight="1" x14ac:dyDescent="0.25">
      <c r="A833" s="4" t="str">
        <f t="shared" si="11"/>
        <v/>
      </c>
    </row>
    <row r="834" spans="1:1" ht="30" customHeight="1" x14ac:dyDescent="0.25">
      <c r="A834" s="4" t="str">
        <f t="shared" si="11"/>
        <v/>
      </c>
    </row>
    <row r="835" spans="1:1" ht="30" customHeight="1" x14ac:dyDescent="0.25">
      <c r="A835" s="4" t="str">
        <f t="shared" ref="A835:A898" si="12">IF(ISBLANK(B835),"",TEXT(B835,"jjjj"))</f>
        <v/>
      </c>
    </row>
    <row r="836" spans="1:1" ht="30" customHeight="1" x14ac:dyDescent="0.25">
      <c r="A836" s="4" t="str">
        <f t="shared" si="12"/>
        <v/>
      </c>
    </row>
    <row r="837" spans="1:1" ht="30" customHeight="1" x14ac:dyDescent="0.25">
      <c r="A837" s="4" t="str">
        <f t="shared" si="12"/>
        <v/>
      </c>
    </row>
    <row r="838" spans="1:1" ht="30" customHeight="1" x14ac:dyDescent="0.25">
      <c r="A838" s="4" t="str">
        <f t="shared" si="12"/>
        <v/>
      </c>
    </row>
    <row r="839" spans="1:1" ht="30" customHeight="1" x14ac:dyDescent="0.25">
      <c r="A839" s="4" t="str">
        <f t="shared" si="12"/>
        <v/>
      </c>
    </row>
    <row r="840" spans="1:1" ht="30" customHeight="1" x14ac:dyDescent="0.25">
      <c r="A840" s="4" t="str">
        <f t="shared" si="12"/>
        <v/>
      </c>
    </row>
    <row r="841" spans="1:1" ht="30" customHeight="1" x14ac:dyDescent="0.25">
      <c r="A841" s="4" t="str">
        <f t="shared" si="12"/>
        <v/>
      </c>
    </row>
    <row r="842" spans="1:1" ht="30" customHeight="1" x14ac:dyDescent="0.25">
      <c r="A842" s="4" t="str">
        <f t="shared" si="12"/>
        <v/>
      </c>
    </row>
    <row r="843" spans="1:1" ht="30" customHeight="1" x14ac:dyDescent="0.25">
      <c r="A843" s="4" t="str">
        <f t="shared" si="12"/>
        <v/>
      </c>
    </row>
    <row r="844" spans="1:1" ht="30" customHeight="1" x14ac:dyDescent="0.25">
      <c r="A844" s="4" t="str">
        <f t="shared" si="12"/>
        <v/>
      </c>
    </row>
    <row r="845" spans="1:1" ht="30" customHeight="1" x14ac:dyDescent="0.25">
      <c r="A845" s="4" t="str">
        <f t="shared" si="12"/>
        <v/>
      </c>
    </row>
    <row r="846" spans="1:1" ht="30" customHeight="1" x14ac:dyDescent="0.25">
      <c r="A846" s="4" t="str">
        <f t="shared" si="12"/>
        <v/>
      </c>
    </row>
    <row r="847" spans="1:1" ht="30" customHeight="1" x14ac:dyDescent="0.25">
      <c r="A847" s="4" t="str">
        <f t="shared" si="12"/>
        <v/>
      </c>
    </row>
    <row r="848" spans="1:1" ht="30" customHeight="1" x14ac:dyDescent="0.25">
      <c r="A848" s="4" t="str">
        <f t="shared" si="12"/>
        <v/>
      </c>
    </row>
    <row r="849" spans="1:1" ht="30" customHeight="1" x14ac:dyDescent="0.25">
      <c r="A849" s="4" t="str">
        <f t="shared" si="12"/>
        <v/>
      </c>
    </row>
    <row r="850" spans="1:1" ht="30" customHeight="1" x14ac:dyDescent="0.25">
      <c r="A850" s="4" t="str">
        <f t="shared" si="12"/>
        <v/>
      </c>
    </row>
    <row r="851" spans="1:1" ht="30" customHeight="1" x14ac:dyDescent="0.25">
      <c r="A851" s="4" t="str">
        <f t="shared" si="12"/>
        <v/>
      </c>
    </row>
    <row r="852" spans="1:1" ht="30" customHeight="1" x14ac:dyDescent="0.25">
      <c r="A852" s="4" t="str">
        <f t="shared" si="12"/>
        <v/>
      </c>
    </row>
    <row r="853" spans="1:1" ht="30" customHeight="1" x14ac:dyDescent="0.25">
      <c r="A853" s="4" t="str">
        <f t="shared" si="12"/>
        <v/>
      </c>
    </row>
    <row r="854" spans="1:1" ht="30" customHeight="1" x14ac:dyDescent="0.25">
      <c r="A854" s="4" t="str">
        <f t="shared" si="12"/>
        <v/>
      </c>
    </row>
    <row r="855" spans="1:1" ht="30" customHeight="1" x14ac:dyDescent="0.25">
      <c r="A855" s="4" t="str">
        <f t="shared" si="12"/>
        <v/>
      </c>
    </row>
    <row r="856" spans="1:1" ht="30" customHeight="1" x14ac:dyDescent="0.25">
      <c r="A856" s="4" t="str">
        <f t="shared" si="12"/>
        <v/>
      </c>
    </row>
    <row r="857" spans="1:1" ht="30" customHeight="1" x14ac:dyDescent="0.25">
      <c r="A857" s="4" t="str">
        <f t="shared" si="12"/>
        <v/>
      </c>
    </row>
    <row r="858" spans="1:1" ht="30" customHeight="1" x14ac:dyDescent="0.25">
      <c r="A858" s="4" t="str">
        <f t="shared" si="12"/>
        <v/>
      </c>
    </row>
    <row r="859" spans="1:1" ht="30" customHeight="1" x14ac:dyDescent="0.25">
      <c r="A859" s="4" t="str">
        <f t="shared" si="12"/>
        <v/>
      </c>
    </row>
    <row r="860" spans="1:1" ht="30" customHeight="1" x14ac:dyDescent="0.25">
      <c r="A860" s="4" t="str">
        <f t="shared" si="12"/>
        <v/>
      </c>
    </row>
    <row r="861" spans="1:1" ht="30" customHeight="1" x14ac:dyDescent="0.25">
      <c r="A861" s="4" t="str">
        <f t="shared" si="12"/>
        <v/>
      </c>
    </row>
    <row r="862" spans="1:1" ht="30" customHeight="1" x14ac:dyDescent="0.25">
      <c r="A862" s="4" t="str">
        <f t="shared" si="12"/>
        <v/>
      </c>
    </row>
    <row r="863" spans="1:1" ht="30" customHeight="1" x14ac:dyDescent="0.25">
      <c r="A863" s="4" t="str">
        <f t="shared" si="12"/>
        <v/>
      </c>
    </row>
    <row r="864" spans="1:1" ht="30" customHeight="1" x14ac:dyDescent="0.25">
      <c r="A864" s="4" t="str">
        <f t="shared" si="12"/>
        <v/>
      </c>
    </row>
    <row r="865" spans="1:1" ht="30" customHeight="1" x14ac:dyDescent="0.25">
      <c r="A865" s="4" t="str">
        <f t="shared" si="12"/>
        <v/>
      </c>
    </row>
    <row r="866" spans="1:1" ht="30" customHeight="1" x14ac:dyDescent="0.25">
      <c r="A866" s="4" t="str">
        <f t="shared" si="12"/>
        <v/>
      </c>
    </row>
    <row r="867" spans="1:1" ht="30" customHeight="1" x14ac:dyDescent="0.25">
      <c r="A867" s="4" t="str">
        <f t="shared" si="12"/>
        <v/>
      </c>
    </row>
    <row r="868" spans="1:1" ht="30" customHeight="1" x14ac:dyDescent="0.25">
      <c r="A868" s="4" t="str">
        <f t="shared" si="12"/>
        <v/>
      </c>
    </row>
    <row r="869" spans="1:1" ht="30" customHeight="1" x14ac:dyDescent="0.25">
      <c r="A869" s="4" t="str">
        <f t="shared" si="12"/>
        <v/>
      </c>
    </row>
    <row r="870" spans="1:1" ht="30" customHeight="1" x14ac:dyDescent="0.25">
      <c r="A870" s="4" t="str">
        <f t="shared" si="12"/>
        <v/>
      </c>
    </row>
    <row r="871" spans="1:1" ht="30" customHeight="1" x14ac:dyDescent="0.25">
      <c r="A871" s="4" t="str">
        <f t="shared" si="12"/>
        <v/>
      </c>
    </row>
    <row r="872" spans="1:1" ht="30" customHeight="1" x14ac:dyDescent="0.25">
      <c r="A872" s="4" t="str">
        <f t="shared" si="12"/>
        <v/>
      </c>
    </row>
    <row r="873" spans="1:1" ht="30" customHeight="1" x14ac:dyDescent="0.25">
      <c r="A873" s="4" t="str">
        <f t="shared" si="12"/>
        <v/>
      </c>
    </row>
    <row r="874" spans="1:1" ht="30" customHeight="1" x14ac:dyDescent="0.25">
      <c r="A874" s="4" t="str">
        <f t="shared" si="12"/>
        <v/>
      </c>
    </row>
    <row r="875" spans="1:1" ht="30" customHeight="1" x14ac:dyDescent="0.25">
      <c r="A875" s="4" t="str">
        <f t="shared" si="12"/>
        <v/>
      </c>
    </row>
    <row r="876" spans="1:1" ht="30" customHeight="1" x14ac:dyDescent="0.25">
      <c r="A876" s="4" t="str">
        <f t="shared" si="12"/>
        <v/>
      </c>
    </row>
    <row r="877" spans="1:1" ht="30" customHeight="1" x14ac:dyDescent="0.25">
      <c r="A877" s="4" t="str">
        <f t="shared" si="12"/>
        <v/>
      </c>
    </row>
    <row r="878" spans="1:1" ht="30" customHeight="1" x14ac:dyDescent="0.25">
      <c r="A878" s="4" t="str">
        <f t="shared" si="12"/>
        <v/>
      </c>
    </row>
    <row r="879" spans="1:1" ht="30" customHeight="1" x14ac:dyDescent="0.25">
      <c r="A879" s="4" t="str">
        <f t="shared" si="12"/>
        <v/>
      </c>
    </row>
    <row r="880" spans="1:1" ht="30" customHeight="1" x14ac:dyDescent="0.25">
      <c r="A880" s="4" t="str">
        <f t="shared" si="12"/>
        <v/>
      </c>
    </row>
    <row r="881" spans="1:1" ht="30" customHeight="1" x14ac:dyDescent="0.25">
      <c r="A881" s="4" t="str">
        <f t="shared" si="12"/>
        <v/>
      </c>
    </row>
    <row r="882" spans="1:1" ht="30" customHeight="1" x14ac:dyDescent="0.25">
      <c r="A882" s="4" t="str">
        <f t="shared" si="12"/>
        <v/>
      </c>
    </row>
    <row r="883" spans="1:1" ht="30" customHeight="1" x14ac:dyDescent="0.25">
      <c r="A883" s="4" t="str">
        <f t="shared" si="12"/>
        <v/>
      </c>
    </row>
    <row r="884" spans="1:1" ht="30" customHeight="1" x14ac:dyDescent="0.25">
      <c r="A884" s="4" t="str">
        <f t="shared" si="12"/>
        <v/>
      </c>
    </row>
    <row r="885" spans="1:1" ht="30" customHeight="1" x14ac:dyDescent="0.25">
      <c r="A885" s="4" t="str">
        <f t="shared" si="12"/>
        <v/>
      </c>
    </row>
    <row r="886" spans="1:1" ht="30" customHeight="1" x14ac:dyDescent="0.25">
      <c r="A886" s="4" t="str">
        <f t="shared" si="12"/>
        <v/>
      </c>
    </row>
    <row r="887" spans="1:1" ht="30" customHeight="1" x14ac:dyDescent="0.25">
      <c r="A887" s="4" t="str">
        <f t="shared" si="12"/>
        <v/>
      </c>
    </row>
    <row r="888" spans="1:1" ht="30" customHeight="1" x14ac:dyDescent="0.25">
      <c r="A888" s="4" t="str">
        <f t="shared" si="12"/>
        <v/>
      </c>
    </row>
    <row r="889" spans="1:1" ht="30" customHeight="1" x14ac:dyDescent="0.25">
      <c r="A889" s="4" t="str">
        <f t="shared" si="12"/>
        <v/>
      </c>
    </row>
    <row r="890" spans="1:1" ht="30" customHeight="1" x14ac:dyDescent="0.25">
      <c r="A890" s="4" t="str">
        <f t="shared" si="12"/>
        <v/>
      </c>
    </row>
    <row r="891" spans="1:1" ht="30" customHeight="1" x14ac:dyDescent="0.25">
      <c r="A891" s="4" t="str">
        <f t="shared" si="12"/>
        <v/>
      </c>
    </row>
    <row r="892" spans="1:1" ht="30" customHeight="1" x14ac:dyDescent="0.25">
      <c r="A892" s="4" t="str">
        <f t="shared" si="12"/>
        <v/>
      </c>
    </row>
    <row r="893" spans="1:1" ht="30" customHeight="1" x14ac:dyDescent="0.25">
      <c r="A893" s="4" t="str">
        <f t="shared" si="12"/>
        <v/>
      </c>
    </row>
    <row r="894" spans="1:1" ht="30" customHeight="1" x14ac:dyDescent="0.25">
      <c r="A894" s="4" t="str">
        <f t="shared" si="12"/>
        <v/>
      </c>
    </row>
    <row r="895" spans="1:1" ht="30" customHeight="1" x14ac:dyDescent="0.25">
      <c r="A895" s="4" t="str">
        <f t="shared" si="12"/>
        <v/>
      </c>
    </row>
    <row r="896" spans="1:1" ht="30" customHeight="1" x14ac:dyDescent="0.25">
      <c r="A896" s="4" t="str">
        <f t="shared" si="12"/>
        <v/>
      </c>
    </row>
    <row r="897" spans="1:1" ht="30" customHeight="1" x14ac:dyDescent="0.25">
      <c r="A897" s="4" t="str">
        <f t="shared" si="12"/>
        <v/>
      </c>
    </row>
    <row r="898" spans="1:1" ht="30" customHeight="1" x14ac:dyDescent="0.25">
      <c r="A898" s="4" t="str">
        <f t="shared" si="12"/>
        <v/>
      </c>
    </row>
    <row r="899" spans="1:1" ht="30" customHeight="1" x14ac:dyDescent="0.25">
      <c r="A899" s="4" t="str">
        <f t="shared" ref="A899:A962" si="13">IF(ISBLANK(B899),"",TEXT(B899,"jjjj"))</f>
        <v/>
      </c>
    </row>
    <row r="900" spans="1:1" ht="30" customHeight="1" x14ac:dyDescent="0.25">
      <c r="A900" s="4" t="str">
        <f t="shared" si="13"/>
        <v/>
      </c>
    </row>
    <row r="901" spans="1:1" ht="30" customHeight="1" x14ac:dyDescent="0.25">
      <c r="A901" s="4" t="str">
        <f t="shared" si="13"/>
        <v/>
      </c>
    </row>
    <row r="902" spans="1:1" ht="30" customHeight="1" x14ac:dyDescent="0.25">
      <c r="A902" s="4" t="str">
        <f t="shared" si="13"/>
        <v/>
      </c>
    </row>
    <row r="903" spans="1:1" ht="30" customHeight="1" x14ac:dyDescent="0.25">
      <c r="A903" s="4" t="str">
        <f t="shared" si="13"/>
        <v/>
      </c>
    </row>
    <row r="904" spans="1:1" ht="30" customHeight="1" x14ac:dyDescent="0.25">
      <c r="A904" s="4" t="str">
        <f t="shared" si="13"/>
        <v/>
      </c>
    </row>
    <row r="905" spans="1:1" ht="30" customHeight="1" x14ac:dyDescent="0.25">
      <c r="A905" s="4" t="str">
        <f t="shared" si="13"/>
        <v/>
      </c>
    </row>
    <row r="906" spans="1:1" ht="30" customHeight="1" x14ac:dyDescent="0.25">
      <c r="A906" s="4" t="str">
        <f t="shared" si="13"/>
        <v/>
      </c>
    </row>
    <row r="907" spans="1:1" ht="30" customHeight="1" x14ac:dyDescent="0.25">
      <c r="A907" s="4" t="str">
        <f t="shared" si="13"/>
        <v/>
      </c>
    </row>
    <row r="908" spans="1:1" ht="30" customHeight="1" x14ac:dyDescent="0.25">
      <c r="A908" s="4" t="str">
        <f t="shared" si="13"/>
        <v/>
      </c>
    </row>
    <row r="909" spans="1:1" ht="30" customHeight="1" x14ac:dyDescent="0.25">
      <c r="A909" s="4" t="str">
        <f t="shared" si="13"/>
        <v/>
      </c>
    </row>
    <row r="910" spans="1:1" ht="30" customHeight="1" x14ac:dyDescent="0.25">
      <c r="A910" s="4" t="str">
        <f t="shared" si="13"/>
        <v/>
      </c>
    </row>
    <row r="911" spans="1:1" ht="30" customHeight="1" x14ac:dyDescent="0.25">
      <c r="A911" s="4" t="str">
        <f t="shared" si="13"/>
        <v/>
      </c>
    </row>
    <row r="912" spans="1:1" ht="30" customHeight="1" x14ac:dyDescent="0.25">
      <c r="A912" s="4" t="str">
        <f t="shared" si="13"/>
        <v/>
      </c>
    </row>
    <row r="913" spans="1:1" ht="30" customHeight="1" x14ac:dyDescent="0.25">
      <c r="A913" s="4" t="str">
        <f t="shared" si="13"/>
        <v/>
      </c>
    </row>
    <row r="914" spans="1:1" ht="30" customHeight="1" x14ac:dyDescent="0.25">
      <c r="A914" s="4" t="str">
        <f t="shared" si="13"/>
        <v/>
      </c>
    </row>
    <row r="915" spans="1:1" ht="30" customHeight="1" x14ac:dyDescent="0.25">
      <c r="A915" s="4" t="str">
        <f t="shared" si="13"/>
        <v/>
      </c>
    </row>
    <row r="916" spans="1:1" ht="30" customHeight="1" x14ac:dyDescent="0.25">
      <c r="A916" s="4" t="str">
        <f t="shared" si="13"/>
        <v/>
      </c>
    </row>
    <row r="917" spans="1:1" ht="30" customHeight="1" x14ac:dyDescent="0.25">
      <c r="A917" s="4" t="str">
        <f t="shared" si="13"/>
        <v/>
      </c>
    </row>
    <row r="918" spans="1:1" ht="30" customHeight="1" x14ac:dyDescent="0.25">
      <c r="A918" s="4" t="str">
        <f t="shared" si="13"/>
        <v/>
      </c>
    </row>
    <row r="919" spans="1:1" ht="30" customHeight="1" x14ac:dyDescent="0.25">
      <c r="A919" s="4" t="str">
        <f t="shared" si="13"/>
        <v/>
      </c>
    </row>
    <row r="920" spans="1:1" ht="30" customHeight="1" x14ac:dyDescent="0.25">
      <c r="A920" s="4" t="str">
        <f t="shared" si="13"/>
        <v/>
      </c>
    </row>
    <row r="921" spans="1:1" ht="30" customHeight="1" x14ac:dyDescent="0.25">
      <c r="A921" s="4" t="str">
        <f t="shared" si="13"/>
        <v/>
      </c>
    </row>
    <row r="922" spans="1:1" ht="30" customHeight="1" x14ac:dyDescent="0.25">
      <c r="A922" s="4" t="str">
        <f t="shared" si="13"/>
        <v/>
      </c>
    </row>
    <row r="923" spans="1:1" ht="30" customHeight="1" x14ac:dyDescent="0.25">
      <c r="A923" s="4" t="str">
        <f t="shared" si="13"/>
        <v/>
      </c>
    </row>
    <row r="924" spans="1:1" ht="30" customHeight="1" x14ac:dyDescent="0.25">
      <c r="A924" s="4" t="str">
        <f t="shared" si="13"/>
        <v/>
      </c>
    </row>
    <row r="925" spans="1:1" ht="30" customHeight="1" x14ac:dyDescent="0.25">
      <c r="A925" s="4" t="str">
        <f t="shared" si="13"/>
        <v/>
      </c>
    </row>
    <row r="926" spans="1:1" ht="30" customHeight="1" x14ac:dyDescent="0.25">
      <c r="A926" s="4" t="str">
        <f t="shared" si="13"/>
        <v/>
      </c>
    </row>
    <row r="927" spans="1:1" ht="30" customHeight="1" x14ac:dyDescent="0.25">
      <c r="A927" s="4" t="str">
        <f t="shared" si="13"/>
        <v/>
      </c>
    </row>
    <row r="928" spans="1:1" ht="30" customHeight="1" x14ac:dyDescent="0.25">
      <c r="A928" s="4" t="str">
        <f t="shared" si="13"/>
        <v/>
      </c>
    </row>
    <row r="929" spans="1:1" ht="30" customHeight="1" x14ac:dyDescent="0.25">
      <c r="A929" s="4" t="str">
        <f t="shared" si="13"/>
        <v/>
      </c>
    </row>
    <row r="930" spans="1:1" ht="30" customHeight="1" x14ac:dyDescent="0.25">
      <c r="A930" s="4" t="str">
        <f t="shared" si="13"/>
        <v/>
      </c>
    </row>
    <row r="931" spans="1:1" ht="30" customHeight="1" x14ac:dyDescent="0.25">
      <c r="A931" s="4" t="str">
        <f t="shared" si="13"/>
        <v/>
      </c>
    </row>
    <row r="932" spans="1:1" ht="30" customHeight="1" x14ac:dyDescent="0.25">
      <c r="A932" s="4" t="str">
        <f t="shared" si="13"/>
        <v/>
      </c>
    </row>
    <row r="933" spans="1:1" ht="30" customHeight="1" x14ac:dyDescent="0.25">
      <c r="A933" s="4" t="str">
        <f t="shared" si="13"/>
        <v/>
      </c>
    </row>
    <row r="934" spans="1:1" ht="30" customHeight="1" x14ac:dyDescent="0.25">
      <c r="A934" s="4" t="str">
        <f t="shared" si="13"/>
        <v/>
      </c>
    </row>
    <row r="935" spans="1:1" ht="30" customHeight="1" x14ac:dyDescent="0.25">
      <c r="A935" s="4" t="str">
        <f t="shared" si="13"/>
        <v/>
      </c>
    </row>
    <row r="936" spans="1:1" ht="30" customHeight="1" x14ac:dyDescent="0.25">
      <c r="A936" s="4" t="str">
        <f t="shared" si="13"/>
        <v/>
      </c>
    </row>
    <row r="937" spans="1:1" ht="30" customHeight="1" x14ac:dyDescent="0.25">
      <c r="A937" s="4" t="str">
        <f t="shared" si="13"/>
        <v/>
      </c>
    </row>
    <row r="938" spans="1:1" ht="30" customHeight="1" x14ac:dyDescent="0.25">
      <c r="A938" s="4" t="str">
        <f t="shared" si="13"/>
        <v/>
      </c>
    </row>
    <row r="939" spans="1:1" ht="30" customHeight="1" x14ac:dyDescent="0.25">
      <c r="A939" s="4" t="str">
        <f t="shared" si="13"/>
        <v/>
      </c>
    </row>
    <row r="940" spans="1:1" ht="30" customHeight="1" x14ac:dyDescent="0.25">
      <c r="A940" s="4" t="str">
        <f t="shared" si="13"/>
        <v/>
      </c>
    </row>
    <row r="941" spans="1:1" ht="30" customHeight="1" x14ac:dyDescent="0.25">
      <c r="A941" s="4" t="str">
        <f t="shared" si="13"/>
        <v/>
      </c>
    </row>
    <row r="942" spans="1:1" ht="30" customHeight="1" x14ac:dyDescent="0.25">
      <c r="A942" s="4" t="str">
        <f t="shared" si="13"/>
        <v/>
      </c>
    </row>
    <row r="943" spans="1:1" ht="30" customHeight="1" x14ac:dyDescent="0.25">
      <c r="A943" s="4" t="str">
        <f t="shared" si="13"/>
        <v/>
      </c>
    </row>
    <row r="944" spans="1:1" ht="30" customHeight="1" x14ac:dyDescent="0.25">
      <c r="A944" s="4" t="str">
        <f t="shared" si="13"/>
        <v/>
      </c>
    </row>
    <row r="945" spans="1:1" ht="30" customHeight="1" x14ac:dyDescent="0.25">
      <c r="A945" s="4" t="str">
        <f t="shared" si="13"/>
        <v/>
      </c>
    </row>
    <row r="946" spans="1:1" ht="30" customHeight="1" x14ac:dyDescent="0.25">
      <c r="A946" s="4" t="str">
        <f t="shared" si="13"/>
        <v/>
      </c>
    </row>
    <row r="947" spans="1:1" ht="30" customHeight="1" x14ac:dyDescent="0.25">
      <c r="A947" s="4" t="str">
        <f t="shared" si="13"/>
        <v/>
      </c>
    </row>
    <row r="948" spans="1:1" ht="30" customHeight="1" x14ac:dyDescent="0.25">
      <c r="A948" s="4" t="str">
        <f t="shared" si="13"/>
        <v/>
      </c>
    </row>
    <row r="949" spans="1:1" ht="30" customHeight="1" x14ac:dyDescent="0.25">
      <c r="A949" s="4" t="str">
        <f t="shared" si="13"/>
        <v/>
      </c>
    </row>
    <row r="950" spans="1:1" ht="30" customHeight="1" x14ac:dyDescent="0.25">
      <c r="A950" s="4" t="str">
        <f t="shared" si="13"/>
        <v/>
      </c>
    </row>
    <row r="951" spans="1:1" ht="30" customHeight="1" x14ac:dyDescent="0.25">
      <c r="A951" s="4" t="str">
        <f t="shared" si="13"/>
        <v/>
      </c>
    </row>
    <row r="952" spans="1:1" ht="30" customHeight="1" x14ac:dyDescent="0.25">
      <c r="A952" s="4" t="str">
        <f t="shared" si="13"/>
        <v/>
      </c>
    </row>
    <row r="953" spans="1:1" ht="30" customHeight="1" x14ac:dyDescent="0.25">
      <c r="A953" s="4" t="str">
        <f t="shared" si="13"/>
        <v/>
      </c>
    </row>
    <row r="954" spans="1:1" ht="30" customHeight="1" x14ac:dyDescent="0.25">
      <c r="A954" s="4" t="str">
        <f t="shared" si="13"/>
        <v/>
      </c>
    </row>
    <row r="955" spans="1:1" ht="30" customHeight="1" x14ac:dyDescent="0.25">
      <c r="A955" s="4" t="str">
        <f t="shared" si="13"/>
        <v/>
      </c>
    </row>
    <row r="956" spans="1:1" ht="30" customHeight="1" x14ac:dyDescent="0.25">
      <c r="A956" s="4" t="str">
        <f t="shared" si="13"/>
        <v/>
      </c>
    </row>
    <row r="957" spans="1:1" ht="30" customHeight="1" x14ac:dyDescent="0.25">
      <c r="A957" s="4" t="str">
        <f t="shared" si="13"/>
        <v/>
      </c>
    </row>
    <row r="958" spans="1:1" ht="30" customHeight="1" x14ac:dyDescent="0.25">
      <c r="A958" s="4" t="str">
        <f t="shared" si="13"/>
        <v/>
      </c>
    </row>
    <row r="959" spans="1:1" ht="30" customHeight="1" x14ac:dyDescent="0.25">
      <c r="A959" s="4" t="str">
        <f t="shared" si="13"/>
        <v/>
      </c>
    </row>
    <row r="960" spans="1:1" ht="30" customHeight="1" x14ac:dyDescent="0.25">
      <c r="A960" s="4" t="str">
        <f t="shared" si="13"/>
        <v/>
      </c>
    </row>
    <row r="961" spans="1:1" ht="30" customHeight="1" x14ac:dyDescent="0.25">
      <c r="A961" s="4" t="str">
        <f t="shared" si="13"/>
        <v/>
      </c>
    </row>
    <row r="962" spans="1:1" ht="30" customHeight="1" x14ac:dyDescent="0.25">
      <c r="A962" s="4" t="str">
        <f t="shared" si="13"/>
        <v/>
      </c>
    </row>
    <row r="963" spans="1:1" ht="30" customHeight="1" x14ac:dyDescent="0.25">
      <c r="A963" s="4" t="str">
        <f t="shared" ref="A963:A1000" si="14">IF(ISBLANK(B963),"",TEXT(B963,"jjjj"))</f>
        <v/>
      </c>
    </row>
    <row r="964" spans="1:1" ht="30" customHeight="1" x14ac:dyDescent="0.25">
      <c r="A964" s="4" t="str">
        <f t="shared" si="14"/>
        <v/>
      </c>
    </row>
    <row r="965" spans="1:1" ht="30" customHeight="1" x14ac:dyDescent="0.25">
      <c r="A965" s="4" t="str">
        <f t="shared" si="14"/>
        <v/>
      </c>
    </row>
    <row r="966" spans="1:1" ht="30" customHeight="1" x14ac:dyDescent="0.25">
      <c r="A966" s="4" t="str">
        <f t="shared" si="14"/>
        <v/>
      </c>
    </row>
    <row r="967" spans="1:1" ht="30" customHeight="1" x14ac:dyDescent="0.25">
      <c r="A967" s="4" t="str">
        <f t="shared" si="14"/>
        <v/>
      </c>
    </row>
    <row r="968" spans="1:1" ht="30" customHeight="1" x14ac:dyDescent="0.25">
      <c r="A968" s="4" t="str">
        <f t="shared" si="14"/>
        <v/>
      </c>
    </row>
    <row r="969" spans="1:1" ht="30" customHeight="1" x14ac:dyDescent="0.25">
      <c r="A969" s="4" t="str">
        <f t="shared" si="14"/>
        <v/>
      </c>
    </row>
    <row r="970" spans="1:1" ht="30" customHeight="1" x14ac:dyDescent="0.25">
      <c r="A970" s="4" t="str">
        <f t="shared" si="14"/>
        <v/>
      </c>
    </row>
    <row r="971" spans="1:1" ht="30" customHeight="1" x14ac:dyDescent="0.25">
      <c r="A971" s="4" t="str">
        <f t="shared" si="14"/>
        <v/>
      </c>
    </row>
    <row r="972" spans="1:1" ht="30" customHeight="1" x14ac:dyDescent="0.25">
      <c r="A972" s="4" t="str">
        <f t="shared" si="14"/>
        <v/>
      </c>
    </row>
    <row r="973" spans="1:1" ht="30" customHeight="1" x14ac:dyDescent="0.25">
      <c r="A973" s="4" t="str">
        <f t="shared" si="14"/>
        <v/>
      </c>
    </row>
    <row r="974" spans="1:1" ht="30" customHeight="1" x14ac:dyDescent="0.25">
      <c r="A974" s="4" t="str">
        <f t="shared" si="14"/>
        <v/>
      </c>
    </row>
    <row r="975" spans="1:1" ht="30" customHeight="1" x14ac:dyDescent="0.25">
      <c r="A975" s="4" t="str">
        <f t="shared" si="14"/>
        <v/>
      </c>
    </row>
    <row r="976" spans="1:1" ht="30" customHeight="1" x14ac:dyDescent="0.25">
      <c r="A976" s="4" t="str">
        <f t="shared" si="14"/>
        <v/>
      </c>
    </row>
    <row r="977" spans="1:1" ht="30" customHeight="1" x14ac:dyDescent="0.25">
      <c r="A977" s="4" t="str">
        <f t="shared" si="14"/>
        <v/>
      </c>
    </row>
    <row r="978" spans="1:1" ht="30" customHeight="1" x14ac:dyDescent="0.25">
      <c r="A978" s="4" t="str">
        <f t="shared" si="14"/>
        <v/>
      </c>
    </row>
    <row r="979" spans="1:1" ht="30" customHeight="1" x14ac:dyDescent="0.25">
      <c r="A979" s="4" t="str">
        <f t="shared" si="14"/>
        <v/>
      </c>
    </row>
    <row r="980" spans="1:1" ht="30" customHeight="1" x14ac:dyDescent="0.25">
      <c r="A980" s="4" t="str">
        <f t="shared" si="14"/>
        <v/>
      </c>
    </row>
    <row r="981" spans="1:1" ht="30" customHeight="1" x14ac:dyDescent="0.25">
      <c r="A981" s="4" t="str">
        <f t="shared" si="14"/>
        <v/>
      </c>
    </row>
    <row r="982" spans="1:1" ht="30" customHeight="1" x14ac:dyDescent="0.25">
      <c r="A982" s="4" t="str">
        <f t="shared" si="14"/>
        <v/>
      </c>
    </row>
    <row r="983" spans="1:1" ht="30" customHeight="1" x14ac:dyDescent="0.25">
      <c r="A983" s="4" t="str">
        <f t="shared" si="14"/>
        <v/>
      </c>
    </row>
    <row r="984" spans="1:1" ht="30" customHeight="1" x14ac:dyDescent="0.25">
      <c r="A984" s="4" t="str">
        <f t="shared" si="14"/>
        <v/>
      </c>
    </row>
    <row r="985" spans="1:1" ht="30" customHeight="1" x14ac:dyDescent="0.25">
      <c r="A985" s="4" t="str">
        <f t="shared" si="14"/>
        <v/>
      </c>
    </row>
    <row r="986" spans="1:1" ht="30" customHeight="1" x14ac:dyDescent="0.25">
      <c r="A986" s="4" t="str">
        <f t="shared" si="14"/>
        <v/>
      </c>
    </row>
    <row r="987" spans="1:1" ht="30" customHeight="1" x14ac:dyDescent="0.25">
      <c r="A987" s="4" t="str">
        <f t="shared" si="14"/>
        <v/>
      </c>
    </row>
    <row r="988" spans="1:1" ht="30" customHeight="1" x14ac:dyDescent="0.25">
      <c r="A988" s="4" t="str">
        <f t="shared" si="14"/>
        <v/>
      </c>
    </row>
    <row r="989" spans="1:1" ht="30" customHeight="1" x14ac:dyDescent="0.25">
      <c r="A989" s="4" t="str">
        <f t="shared" si="14"/>
        <v/>
      </c>
    </row>
    <row r="990" spans="1:1" ht="30" customHeight="1" x14ac:dyDescent="0.25">
      <c r="A990" s="4" t="str">
        <f t="shared" si="14"/>
        <v/>
      </c>
    </row>
    <row r="991" spans="1:1" ht="30" customHeight="1" x14ac:dyDescent="0.25">
      <c r="A991" s="4" t="str">
        <f t="shared" si="14"/>
        <v/>
      </c>
    </row>
    <row r="992" spans="1:1" ht="30" customHeight="1" x14ac:dyDescent="0.25">
      <c r="A992" s="4" t="str">
        <f t="shared" si="14"/>
        <v/>
      </c>
    </row>
    <row r="993" spans="1:1" ht="30" customHeight="1" x14ac:dyDescent="0.25">
      <c r="A993" s="4" t="str">
        <f t="shared" si="14"/>
        <v/>
      </c>
    </row>
    <row r="994" spans="1:1" ht="30" customHeight="1" x14ac:dyDescent="0.25">
      <c r="A994" s="4" t="str">
        <f t="shared" si="14"/>
        <v/>
      </c>
    </row>
    <row r="995" spans="1:1" ht="30" customHeight="1" x14ac:dyDescent="0.25">
      <c r="A995" s="4" t="str">
        <f t="shared" si="14"/>
        <v/>
      </c>
    </row>
    <row r="996" spans="1:1" ht="30" customHeight="1" x14ac:dyDescent="0.25">
      <c r="A996" s="4" t="str">
        <f t="shared" si="14"/>
        <v/>
      </c>
    </row>
    <row r="997" spans="1:1" ht="30" customHeight="1" x14ac:dyDescent="0.25">
      <c r="A997" s="4" t="str">
        <f t="shared" si="14"/>
        <v/>
      </c>
    </row>
    <row r="998" spans="1:1" ht="30" customHeight="1" x14ac:dyDescent="0.25">
      <c r="A998" s="4" t="str">
        <f t="shared" si="14"/>
        <v/>
      </c>
    </row>
    <row r="999" spans="1:1" ht="30" customHeight="1" x14ac:dyDescent="0.25">
      <c r="A999" s="4" t="str">
        <f t="shared" si="14"/>
        <v/>
      </c>
    </row>
    <row r="1000" spans="1:1" ht="30" customHeight="1" x14ac:dyDescent="0.25">
      <c r="A1000" s="4" t="str">
        <f t="shared" si="14"/>
        <v/>
      </c>
    </row>
  </sheetData>
  <mergeCells count="5">
    <mergeCell ref="P1:R1"/>
    <mergeCell ref="I1:J1"/>
    <mergeCell ref="A1:B1"/>
    <mergeCell ref="G1:H1"/>
    <mergeCell ref="D1:E1"/>
  </mergeCells>
  <conditionalFormatting sqref="R3:R500">
    <cfRule type="cellIs" dxfId="60" priority="2" operator="equal">
      <formula>"N/A"</formula>
    </cfRule>
  </conditionalFormatting>
  <conditionalFormatting sqref="A3:R500">
    <cfRule type="expression" dxfId="59" priority="1">
      <formula>MOD(ROW(),2)=0</formula>
    </cfRule>
  </conditionalFormatting>
  <conditionalFormatting sqref="F4:F500">
    <cfRule type="expression" dxfId="58" priority="42">
      <formula>ISNUMBER(SEARCH("Atelier",#REF!))</formula>
    </cfRule>
  </conditionalFormatting>
  <conditionalFormatting sqref="F3">
    <cfRule type="expression" dxfId="57" priority="45">
      <formula>ISNUMBER(SEARCH("Atelier",#REF!))</formula>
    </cfRule>
  </conditionalFormatting>
  <dataValidations count="2">
    <dataValidation type="list" allowBlank="1" showInputMessage="1" showErrorMessage="1" sqref="D3:D500">
      <formula1>",Association,Centre d'animation,Collège,École,Famille,Groupe privé,Lycée,Maison de retraite,Université,Autre"</formula1>
    </dataValidation>
    <dataValidation type="list" allowBlank="1" showInputMessage="1" showErrorMessage="1" errorTitle="Erreur" error="Ce champ n'accepte que des notes entre 1 et 5" sqref="R3:R500">
      <formula1>"1,2,3,4,5,N/A"</formula1>
    </dataValidation>
  </dataValidations>
  <hyperlinks>
    <hyperlink ref="G3" r:id="rId1"/>
    <hyperlink ref="G4" r:id="rId2"/>
    <hyperlink ref="G5" r:id="rId3"/>
    <hyperlink ref="G6" r:id="rId4"/>
  </hyperlinks>
  <pageMargins left="0.7" right="0.7" top="0.75" bottom="0.75" header="0.3" footer="0.3"/>
  <pageSetup paperSize="9" orientation="portrait"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a_cacher!$U$2:$U$100</xm:f>
          </x14:formula1>
          <xm:sqref>N3:N500</xm:sqref>
        </x14:dataValidation>
        <x14:dataValidation type="list" allowBlank="1" showInputMessage="1">
          <x14:formula1>
            <xm:f>a_cacher!$C$2:$C$100</xm:f>
          </x14:formula1>
          <xm:sqref>M3:M500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K500"/>
  <sheetViews>
    <sheetView workbookViewId="0">
      <selection activeCell="D8" sqref="D8"/>
    </sheetView>
  </sheetViews>
  <sheetFormatPr baseColWidth="10" defaultRowHeight="13.8" x14ac:dyDescent="0.25"/>
  <cols>
    <col min="1" max="1" width="22.59765625" style="9" customWidth="1"/>
    <col min="2" max="2" width="13.796875" style="2" customWidth="1"/>
    <col min="3" max="3" width="16.296875" style="2" customWidth="1"/>
    <col min="4" max="4" width="38" style="2" customWidth="1"/>
    <col min="5" max="5" width="21.59765625" style="2" customWidth="1"/>
    <col min="6" max="16384" width="11.19921875" style="2"/>
  </cols>
  <sheetData>
    <row r="1" spans="1:11" ht="42.6" customHeight="1" thickBot="1" x14ac:dyDescent="0.3">
      <c r="A1" s="13" t="s">
        <v>8</v>
      </c>
      <c r="B1" s="1" t="s">
        <v>20</v>
      </c>
      <c r="C1" s="1" t="s">
        <v>19</v>
      </c>
      <c r="D1" s="1" t="s">
        <v>3</v>
      </c>
      <c r="E1" s="1" t="s">
        <v>31</v>
      </c>
      <c r="F1" s="1" t="s">
        <v>38</v>
      </c>
      <c r="G1" s="1" t="s">
        <v>43</v>
      </c>
      <c r="H1" s="1" t="s">
        <v>35</v>
      </c>
      <c r="I1" s="1" t="s">
        <v>36</v>
      </c>
      <c r="J1" s="1" t="s">
        <v>37</v>
      </c>
      <c r="K1" s="1"/>
    </row>
    <row r="2" spans="1:11" ht="28.2" thickTop="1" x14ac:dyDescent="0.25">
      <c r="A2" s="9" t="str">
        <f>Tableau1[[#This Row],[valeur établissement liste]]</f>
        <v>Lycée Magendie</v>
      </c>
      <c r="B2" s="52" t="s">
        <v>78</v>
      </c>
      <c r="C2" s="53" t="s">
        <v>83</v>
      </c>
      <c r="D2" s="54" t="s">
        <v>79</v>
      </c>
      <c r="E2" s="2">
        <f ca="1">IF(A2&lt;&gt;"",Tableau1[[#This Row],[Nb visiteur par établissement]],"")</f>
        <v>0</v>
      </c>
      <c r="F2" s="2">
        <f>IF(A2&lt;&gt;"",COUNTIF('Récap prestation'!$E$3:$E$500,A2),"")</f>
        <v>2</v>
      </c>
      <c r="G2" s="2" t="str">
        <f ca="1">IF(A2&lt;&gt;"",a_cacher!R2,"")</f>
        <v>N/A</v>
      </c>
    </row>
    <row r="3" spans="1:11" x14ac:dyDescent="0.25">
      <c r="A3" s="9" t="str">
        <f>Tableau1[[#This Row],[valeur établissement liste]]</f>
        <v>Ecole de la Somme</v>
      </c>
      <c r="B3" s="55" t="s">
        <v>73</v>
      </c>
      <c r="C3" s="56">
        <v>666</v>
      </c>
      <c r="D3" s="57" t="s">
        <v>77</v>
      </c>
      <c r="E3" s="2">
        <f ca="1">IF(A3&lt;&gt;"",Tableau1[[#This Row],[Nb visiteur par établissement]],"")</f>
        <v>0</v>
      </c>
      <c r="F3" s="2">
        <f>IF(A3&lt;&gt;"",COUNTIF('Récap prestation'!$E$3:$E$500,A3),"")</f>
        <v>2</v>
      </c>
      <c r="G3" s="2" t="str">
        <f ca="1">IF(A3&lt;&gt;"",a_cacher!R3,"")</f>
        <v>N/A</v>
      </c>
    </row>
    <row r="4" spans="1:11" ht="28.2" thickBot="1" x14ac:dyDescent="0.3">
      <c r="A4" s="9" t="str">
        <f>Tableau1[[#This Row],[valeur établissement liste]]</f>
        <v>Collège Jean Jaurès</v>
      </c>
      <c r="B4" s="58" t="s">
        <v>82</v>
      </c>
      <c r="C4" s="59" t="s">
        <v>85</v>
      </c>
      <c r="D4" s="60" t="s">
        <v>84</v>
      </c>
      <c r="E4" s="2">
        <f ca="1">IF(A4&lt;&gt;"",Tableau1[[#This Row],[Nb visiteur par établissement]],"")</f>
        <v>0</v>
      </c>
      <c r="F4" s="2">
        <f>IF(A4&lt;&gt;"",COUNTIF('Récap prestation'!$E$3:$E$500,A4),"")</f>
        <v>1</v>
      </c>
      <c r="G4" s="2" t="str">
        <f ca="1">IF(A4&lt;&gt;"",a_cacher!R4,"")</f>
        <v>N/A</v>
      </c>
    </row>
    <row r="5" spans="1:11" ht="14.4" thickTop="1" x14ac:dyDescent="0.25">
      <c r="A5" s="9" t="str">
        <f>Tableau1[[#This Row],[valeur établissement liste]]</f>
        <v/>
      </c>
      <c r="E5" s="2" t="str">
        <f>IF(A5&lt;&gt;"",Tableau1[[#This Row],[Nb visiteur par établissement]],"")</f>
        <v/>
      </c>
      <c r="F5" s="2" t="str">
        <f>IF(A5&lt;&gt;"",COUNTIF('Récap prestation'!$E$3:$E$500,A5),"")</f>
        <v/>
      </c>
      <c r="G5" s="2" t="str">
        <f>IF(A5&lt;&gt;"",a_cacher!R5,"")</f>
        <v/>
      </c>
    </row>
    <row r="6" spans="1:11" ht="27.6" x14ac:dyDescent="0.25">
      <c r="A6" s="9" t="str">
        <f>Tableau1[[#This Row],[valeur établissement liste]]</f>
        <v/>
      </c>
      <c r="D6" s="2" t="s">
        <v>87</v>
      </c>
      <c r="E6" s="2" t="str">
        <f>IF(A6&lt;&gt;"",Tableau1[[#This Row],[Nb visiteur par établissement]],"")</f>
        <v/>
      </c>
      <c r="F6" s="2" t="str">
        <f>IF(A6&lt;&gt;"",COUNTIF('Récap prestation'!$E$3:$E$500,A6),"")</f>
        <v/>
      </c>
      <c r="G6" s="2" t="str">
        <f>IF(A6&lt;&gt;"",a_cacher!R6,"")</f>
        <v/>
      </c>
    </row>
    <row r="7" spans="1:11" ht="27.6" x14ac:dyDescent="0.25">
      <c r="A7" s="9" t="str">
        <f>Tableau1[[#This Row],[valeur établissement liste]]</f>
        <v/>
      </c>
      <c r="D7" s="2" t="s">
        <v>88</v>
      </c>
      <c r="E7" s="2" t="str">
        <f>IF(A7&lt;&gt;"",Tableau1[[#This Row],[Nb visiteur par établissement]],"")</f>
        <v/>
      </c>
      <c r="F7" s="2" t="str">
        <f>IF(A7&lt;&gt;"",COUNTIF('Récap prestation'!$E$3:$E$500,A7),"")</f>
        <v/>
      </c>
      <c r="G7" s="2" t="str">
        <f>IF(A7&lt;&gt;"",a_cacher!R7,"")</f>
        <v/>
      </c>
    </row>
    <row r="8" spans="1:11" x14ac:dyDescent="0.25">
      <c r="A8" s="9" t="str">
        <f>Tableau1[[#This Row],[valeur établissement liste]]</f>
        <v/>
      </c>
      <c r="E8" s="2" t="str">
        <f>IF(A8&lt;&gt;"",Tableau1[[#This Row],[Nb visiteur par établissement]],"")</f>
        <v/>
      </c>
      <c r="F8" s="2" t="str">
        <f>IF(A8&lt;&gt;"",COUNTIF('Récap prestation'!$E$3:$E$500,A8),"")</f>
        <v/>
      </c>
      <c r="G8" s="2" t="str">
        <f>IF(A8&lt;&gt;"",a_cacher!R8,"")</f>
        <v/>
      </c>
    </row>
    <row r="9" spans="1:11" x14ac:dyDescent="0.25">
      <c r="A9" s="9" t="str">
        <f>Tableau1[[#This Row],[valeur établissement liste]]</f>
        <v/>
      </c>
      <c r="E9" s="2" t="str">
        <f>IF(A9&lt;&gt;"",Tableau1[[#This Row],[Nb visiteur par établissement]],"")</f>
        <v/>
      </c>
      <c r="F9" s="2" t="str">
        <f>IF(A9&lt;&gt;"",COUNTIF('Récap prestation'!$E$3:$E$500,A9),"")</f>
        <v/>
      </c>
      <c r="G9" s="2" t="str">
        <f>IF(A9&lt;&gt;"",a_cacher!R9,"")</f>
        <v/>
      </c>
    </row>
    <row r="10" spans="1:11" x14ac:dyDescent="0.25">
      <c r="A10" s="9" t="str">
        <f>Tableau1[[#This Row],[valeur établissement liste]]</f>
        <v/>
      </c>
      <c r="E10" s="2" t="str">
        <f>IF(A10&lt;&gt;"",Tableau1[[#This Row],[Nb visiteur par établissement]],"")</f>
        <v/>
      </c>
      <c r="F10" s="2" t="str">
        <f>IF(A10&lt;&gt;"",COUNTIF('Récap prestation'!$E$3:$E$500,A10),"")</f>
        <v/>
      </c>
      <c r="G10" s="2" t="str">
        <f>IF(A10&lt;&gt;"",a_cacher!R10,"")</f>
        <v/>
      </c>
    </row>
    <row r="11" spans="1:11" x14ac:dyDescent="0.25">
      <c r="A11" s="9" t="str">
        <f>Tableau1[[#This Row],[valeur établissement liste]]</f>
        <v/>
      </c>
      <c r="E11" s="2" t="str">
        <f>IF(A11&lt;&gt;"",Tableau1[[#This Row],[Nb visiteur par établissement]],"")</f>
        <v/>
      </c>
      <c r="F11" s="2" t="str">
        <f>IF(A11&lt;&gt;"",COUNTIF('Récap prestation'!$E$3:$E$500,A11),"")</f>
        <v/>
      </c>
      <c r="G11" s="2" t="str">
        <f>IF(A11&lt;&gt;"",a_cacher!R11,"")</f>
        <v/>
      </c>
    </row>
    <row r="12" spans="1:11" x14ac:dyDescent="0.25">
      <c r="A12" s="9" t="str">
        <f>Tableau1[[#This Row],[valeur établissement liste]]</f>
        <v/>
      </c>
      <c r="E12" s="2" t="str">
        <f>IF(A12&lt;&gt;"",Tableau1[[#This Row],[Nb visiteur par établissement]],"")</f>
        <v/>
      </c>
      <c r="F12" s="2" t="str">
        <f>IF(A12&lt;&gt;"",COUNTIF('Récap prestation'!$E$3:$E$500,A12),"")</f>
        <v/>
      </c>
      <c r="G12" s="2" t="str">
        <f>IF(A12&lt;&gt;"",a_cacher!R12,"")</f>
        <v/>
      </c>
    </row>
    <row r="13" spans="1:11" x14ac:dyDescent="0.25">
      <c r="A13" s="9" t="str">
        <f>Tableau1[[#This Row],[valeur établissement liste]]</f>
        <v/>
      </c>
      <c r="E13" s="2" t="str">
        <f>IF(A13&lt;&gt;"",Tableau1[[#This Row],[Nb visiteur par établissement]],"")</f>
        <v/>
      </c>
      <c r="F13" s="2" t="str">
        <f>IF(A13&lt;&gt;"",COUNTIF('Récap prestation'!$E$3:$E$500,A13),"")</f>
        <v/>
      </c>
      <c r="G13" s="2" t="str">
        <f>IF(A13&lt;&gt;"",a_cacher!R13,"")</f>
        <v/>
      </c>
    </row>
    <row r="14" spans="1:11" x14ac:dyDescent="0.25">
      <c r="A14" s="9" t="str">
        <f>Tableau1[[#This Row],[valeur établissement liste]]</f>
        <v/>
      </c>
      <c r="E14" s="2" t="str">
        <f>IF(A14&lt;&gt;"",Tableau1[[#This Row],[Nb visiteur par établissement]],"")</f>
        <v/>
      </c>
      <c r="F14" s="2" t="str">
        <f>IF(A14&lt;&gt;"",COUNTIF('Récap prestation'!$E$3:$E$500,A14),"")</f>
        <v/>
      </c>
      <c r="G14" s="2" t="str">
        <f>IF(A14&lt;&gt;"",a_cacher!R14,"")</f>
        <v/>
      </c>
    </row>
    <row r="15" spans="1:11" x14ac:dyDescent="0.25">
      <c r="A15" s="9" t="str">
        <f>Tableau1[[#This Row],[valeur établissement liste]]</f>
        <v/>
      </c>
      <c r="E15" s="2" t="str">
        <f>IF(A15&lt;&gt;"",Tableau1[[#This Row],[Nb visiteur par établissement]],"")</f>
        <v/>
      </c>
      <c r="F15" s="2" t="str">
        <f>IF(A15&lt;&gt;"",COUNTIF('Récap prestation'!$E$3:$E$500,A15),"")</f>
        <v/>
      </c>
      <c r="G15" s="2" t="str">
        <f>IF(A15&lt;&gt;"",a_cacher!R15,"")</f>
        <v/>
      </c>
    </row>
    <row r="16" spans="1:11" x14ac:dyDescent="0.25">
      <c r="A16" s="9" t="str">
        <f>Tableau1[[#This Row],[valeur établissement liste]]</f>
        <v/>
      </c>
      <c r="E16" s="2" t="str">
        <f>IF(A16&lt;&gt;"",Tableau1[[#This Row],[Nb visiteur par établissement]],"")</f>
        <v/>
      </c>
      <c r="F16" s="2" t="str">
        <f>IF(A16&lt;&gt;"",COUNTIF('Récap prestation'!$E$3:$E$500,A16),"")</f>
        <v/>
      </c>
      <c r="G16" s="2" t="str">
        <f>IF(A16&lt;&gt;"",a_cacher!R16,"")</f>
        <v/>
      </c>
    </row>
    <row r="17" spans="1:7" x14ac:dyDescent="0.25">
      <c r="A17" s="9" t="str">
        <f>Tableau1[[#This Row],[valeur établissement liste]]</f>
        <v/>
      </c>
      <c r="E17" s="2" t="str">
        <f>IF(A17&lt;&gt;"",Tableau1[[#This Row],[Nb visiteur par établissement]],"")</f>
        <v/>
      </c>
      <c r="F17" s="2" t="str">
        <f>IF(A17&lt;&gt;"",COUNTIF('Récap prestation'!$E$3:$E$500,A17),"")</f>
        <v/>
      </c>
      <c r="G17" s="2" t="str">
        <f>IF(A17&lt;&gt;"",a_cacher!R17,"")</f>
        <v/>
      </c>
    </row>
    <row r="18" spans="1:7" x14ac:dyDescent="0.25">
      <c r="A18" s="9" t="str">
        <f>Tableau1[[#This Row],[valeur établissement liste]]</f>
        <v/>
      </c>
      <c r="E18" s="2" t="str">
        <f>IF(A18&lt;&gt;"",Tableau1[[#This Row],[Nb visiteur par établissement]],"")</f>
        <v/>
      </c>
      <c r="F18" s="2" t="str">
        <f>IF(A18&lt;&gt;"",COUNTIF('Récap prestation'!$E$3:$E$500,A18),"")</f>
        <v/>
      </c>
      <c r="G18" s="2" t="str">
        <f>IF(A18&lt;&gt;"",a_cacher!R18,"")</f>
        <v/>
      </c>
    </row>
    <row r="19" spans="1:7" x14ac:dyDescent="0.25">
      <c r="A19" s="9" t="str">
        <f>Tableau1[[#This Row],[valeur établissement liste]]</f>
        <v/>
      </c>
      <c r="E19" s="2" t="str">
        <f>IF(A19&lt;&gt;"",Tableau1[[#This Row],[Nb visiteur par établissement]],"")</f>
        <v/>
      </c>
      <c r="F19" s="2" t="str">
        <f>IF(A19&lt;&gt;"",COUNTIF('Récap prestation'!$E$3:$E$500,A19),"")</f>
        <v/>
      </c>
      <c r="G19" s="2" t="str">
        <f>IF(A19&lt;&gt;"",a_cacher!R19,"")</f>
        <v/>
      </c>
    </row>
    <row r="20" spans="1:7" x14ac:dyDescent="0.25">
      <c r="A20" s="9" t="str">
        <f>Tableau1[[#This Row],[valeur établissement liste]]</f>
        <v/>
      </c>
      <c r="E20" s="2" t="str">
        <f>IF(A20&lt;&gt;"",Tableau1[[#This Row],[Nb visiteur par établissement]],"")</f>
        <v/>
      </c>
      <c r="F20" s="2" t="str">
        <f>IF(A20&lt;&gt;"",COUNTIF('Récap prestation'!$E$3:$E$500,A20),"")</f>
        <v/>
      </c>
      <c r="G20" s="2" t="str">
        <f>IF(A20&lt;&gt;"",a_cacher!R20,"")</f>
        <v/>
      </c>
    </row>
    <row r="21" spans="1:7" x14ac:dyDescent="0.25">
      <c r="A21" s="9" t="str">
        <f>Tableau1[[#This Row],[valeur établissement liste]]</f>
        <v/>
      </c>
      <c r="E21" s="2" t="str">
        <f>IF(A21&lt;&gt;"",Tableau1[[#This Row],[Nb visiteur par établissement]],"")</f>
        <v/>
      </c>
      <c r="F21" s="2" t="str">
        <f>IF(A21&lt;&gt;"",COUNTIF('Récap prestation'!$E$3:$E$500,A21),"")</f>
        <v/>
      </c>
      <c r="G21" s="2" t="str">
        <f>IF(A21&lt;&gt;"",a_cacher!R21,"")</f>
        <v/>
      </c>
    </row>
    <row r="22" spans="1:7" x14ac:dyDescent="0.25">
      <c r="A22" s="9" t="str">
        <f>Tableau1[[#This Row],[valeur établissement liste]]</f>
        <v/>
      </c>
      <c r="E22" s="2" t="str">
        <f>IF(A22&lt;&gt;"",Tableau1[[#This Row],[Nb visiteur par établissement]],"")</f>
        <v/>
      </c>
      <c r="F22" s="2" t="str">
        <f>IF(A22&lt;&gt;"",COUNTIF('Récap prestation'!$E$3:$E$500,A22),"")</f>
        <v/>
      </c>
      <c r="G22" s="2" t="str">
        <f>IF(A22&lt;&gt;"",a_cacher!R22,"")</f>
        <v/>
      </c>
    </row>
    <row r="23" spans="1:7" x14ac:dyDescent="0.25">
      <c r="A23" s="9" t="str">
        <f>Tableau1[[#This Row],[valeur établissement liste]]</f>
        <v/>
      </c>
      <c r="E23" s="2" t="str">
        <f>IF(A23&lt;&gt;"",Tableau1[[#This Row],[Nb visiteur par établissement]],"")</f>
        <v/>
      </c>
      <c r="F23" s="2" t="str">
        <f>IF(A23&lt;&gt;"",COUNTIF('Récap prestation'!$E$3:$E$500,A23),"")</f>
        <v/>
      </c>
      <c r="G23" s="2" t="str">
        <f>IF(A23&lt;&gt;"",a_cacher!R23,"")</f>
        <v/>
      </c>
    </row>
    <row r="24" spans="1:7" x14ac:dyDescent="0.25">
      <c r="A24" s="9" t="str">
        <f>Tableau1[[#This Row],[valeur établissement liste]]</f>
        <v/>
      </c>
      <c r="E24" s="2" t="str">
        <f>IF(A24&lt;&gt;"",Tableau1[[#This Row],[Nb visiteur par établissement]],"")</f>
        <v/>
      </c>
      <c r="F24" s="2" t="str">
        <f>IF(A24&lt;&gt;"",COUNTIF('Récap prestation'!$E$3:$E$500,A24),"")</f>
        <v/>
      </c>
      <c r="G24" s="2" t="str">
        <f>IF(A24&lt;&gt;"",a_cacher!R24,"")</f>
        <v/>
      </c>
    </row>
    <row r="25" spans="1:7" x14ac:dyDescent="0.25">
      <c r="A25" s="9" t="str">
        <f>Tableau1[[#This Row],[valeur établissement liste]]</f>
        <v/>
      </c>
      <c r="E25" s="2" t="str">
        <f>IF(A25&lt;&gt;"",Tableau1[[#This Row],[Nb visiteur par établissement]],"")</f>
        <v/>
      </c>
      <c r="F25" s="2" t="str">
        <f>IF(A25&lt;&gt;"",COUNTIF('Récap prestation'!$E$3:$E$500,A25),"")</f>
        <v/>
      </c>
      <c r="G25" s="2" t="str">
        <f>IF(A25&lt;&gt;"",a_cacher!R25,"")</f>
        <v/>
      </c>
    </row>
    <row r="26" spans="1:7" x14ac:dyDescent="0.25">
      <c r="A26" s="9" t="str">
        <f>Tableau1[[#This Row],[valeur établissement liste]]</f>
        <v/>
      </c>
      <c r="E26" s="2" t="str">
        <f>IF(A26&lt;&gt;"",Tableau1[[#This Row],[Nb visiteur par établissement]],"")</f>
        <v/>
      </c>
      <c r="F26" s="2" t="str">
        <f>IF(A26&lt;&gt;"",COUNTIF('Récap prestation'!$E$3:$E$500,A26),"")</f>
        <v/>
      </c>
      <c r="G26" s="2" t="str">
        <f>IF(A26&lt;&gt;"",a_cacher!R26,"")</f>
        <v/>
      </c>
    </row>
    <row r="27" spans="1:7" x14ac:dyDescent="0.25">
      <c r="A27" s="9" t="str">
        <f>Tableau1[[#This Row],[valeur établissement liste]]</f>
        <v/>
      </c>
      <c r="E27" s="2" t="str">
        <f>IF(A27&lt;&gt;"",Tableau1[[#This Row],[Nb visiteur par établissement]],"")</f>
        <v/>
      </c>
      <c r="F27" s="2" t="str">
        <f>IF(A27&lt;&gt;"",COUNTIF('Récap prestation'!$E$3:$E$500,A27),"")</f>
        <v/>
      </c>
      <c r="G27" s="2" t="str">
        <f>IF(A27&lt;&gt;"",a_cacher!R27,"")</f>
        <v/>
      </c>
    </row>
    <row r="28" spans="1:7" x14ac:dyDescent="0.25">
      <c r="A28" s="9" t="str">
        <f>Tableau1[[#This Row],[valeur établissement liste]]</f>
        <v/>
      </c>
      <c r="E28" s="2" t="str">
        <f>IF(A28&lt;&gt;"",Tableau1[[#This Row],[Nb visiteur par établissement]],"")</f>
        <v/>
      </c>
      <c r="F28" s="2" t="str">
        <f>IF(A28&lt;&gt;"",COUNTIF('Récap prestation'!$E$3:$E$500,A28),"")</f>
        <v/>
      </c>
      <c r="G28" s="2" t="str">
        <f>IF(A28&lt;&gt;"",a_cacher!R28,"")</f>
        <v/>
      </c>
    </row>
    <row r="29" spans="1:7" x14ac:dyDescent="0.25">
      <c r="A29" s="9" t="str">
        <f>Tableau1[[#This Row],[valeur établissement liste]]</f>
        <v/>
      </c>
      <c r="E29" s="2" t="str">
        <f>IF(A29&lt;&gt;"",Tableau1[[#This Row],[Nb visiteur par établissement]],"")</f>
        <v/>
      </c>
      <c r="F29" s="2" t="str">
        <f>IF(A29&lt;&gt;"",COUNTIF('Récap prestation'!$E$3:$E$500,A29),"")</f>
        <v/>
      </c>
      <c r="G29" s="2" t="str">
        <f>IF(A29&lt;&gt;"",a_cacher!R29,"")</f>
        <v/>
      </c>
    </row>
    <row r="30" spans="1:7" x14ac:dyDescent="0.25">
      <c r="A30" s="9" t="str">
        <f>Tableau1[[#This Row],[valeur établissement liste]]</f>
        <v/>
      </c>
      <c r="E30" s="2" t="str">
        <f>IF(A30&lt;&gt;"",Tableau1[[#This Row],[Nb visiteur par établissement]],"")</f>
        <v/>
      </c>
      <c r="F30" s="2" t="str">
        <f>IF(A30&lt;&gt;"",COUNTIF('Récap prestation'!$E$3:$E$500,A30),"")</f>
        <v/>
      </c>
      <c r="G30" s="2" t="str">
        <f>IF(A30&lt;&gt;"",a_cacher!R30,"")</f>
        <v/>
      </c>
    </row>
    <row r="31" spans="1:7" x14ac:dyDescent="0.25">
      <c r="A31" s="9" t="str">
        <f>Tableau1[[#This Row],[valeur établissement liste]]</f>
        <v/>
      </c>
      <c r="E31" s="2" t="str">
        <f>IF(A31&lt;&gt;"",Tableau1[[#This Row],[Nb visiteur par établissement]],"")</f>
        <v/>
      </c>
      <c r="F31" s="2" t="str">
        <f>IF(A31&lt;&gt;"",COUNTIF('Récap prestation'!$E$3:$E$500,A31),"")</f>
        <v/>
      </c>
      <c r="G31" s="2" t="str">
        <f>IF(A31&lt;&gt;"",a_cacher!R31,"")</f>
        <v/>
      </c>
    </row>
    <row r="32" spans="1:7" x14ac:dyDescent="0.25">
      <c r="A32" s="9" t="str">
        <f>Tableau1[[#This Row],[valeur établissement liste]]</f>
        <v/>
      </c>
      <c r="E32" s="2" t="str">
        <f>IF(A32&lt;&gt;"",Tableau1[[#This Row],[Nb visiteur par établissement]],"")</f>
        <v/>
      </c>
      <c r="F32" s="2" t="str">
        <f>IF(A32&lt;&gt;"",COUNTIF('Récap prestation'!$E$3:$E$500,A32),"")</f>
        <v/>
      </c>
      <c r="G32" s="2" t="str">
        <f>IF(A32&lt;&gt;"",a_cacher!R32,"")</f>
        <v/>
      </c>
    </row>
    <row r="33" spans="1:7" x14ac:dyDescent="0.25">
      <c r="A33" s="9" t="str">
        <f>Tableau1[[#This Row],[valeur établissement liste]]</f>
        <v/>
      </c>
      <c r="E33" s="2" t="str">
        <f>IF(A33&lt;&gt;"",Tableau1[[#This Row],[Nb visiteur par établissement]],"")</f>
        <v/>
      </c>
      <c r="F33" s="2" t="str">
        <f>IF(A33&lt;&gt;"",COUNTIF('Récap prestation'!$E$3:$E$500,A33),"")</f>
        <v/>
      </c>
      <c r="G33" s="2" t="str">
        <f>IF(A33&lt;&gt;"",a_cacher!R33,"")</f>
        <v/>
      </c>
    </row>
    <row r="34" spans="1:7" x14ac:dyDescent="0.25">
      <c r="A34" s="9" t="str">
        <f>Tableau1[[#This Row],[valeur établissement liste]]</f>
        <v/>
      </c>
      <c r="E34" s="2" t="str">
        <f>IF(A34&lt;&gt;"",Tableau1[[#This Row],[Nb visiteur par établissement]],"")</f>
        <v/>
      </c>
      <c r="F34" s="2" t="str">
        <f>IF(A34&lt;&gt;"",COUNTIF('Récap prestation'!$E$3:$E$500,A34),"")</f>
        <v/>
      </c>
      <c r="G34" s="2" t="str">
        <f>IF(A34&lt;&gt;"",a_cacher!R34,"")</f>
        <v/>
      </c>
    </row>
    <row r="35" spans="1:7" x14ac:dyDescent="0.25">
      <c r="A35" s="9" t="str">
        <f>Tableau1[[#This Row],[valeur établissement liste]]</f>
        <v/>
      </c>
      <c r="E35" s="2" t="str">
        <f>IF(A35&lt;&gt;"",Tableau1[[#This Row],[Nb visiteur par établissement]],"")</f>
        <v/>
      </c>
      <c r="F35" s="2" t="str">
        <f>IF(A35&lt;&gt;"",COUNTIF('Récap prestation'!$E$3:$E$500,A35),"")</f>
        <v/>
      </c>
      <c r="G35" s="2" t="str">
        <f>IF(A35&lt;&gt;"",a_cacher!R35,"")</f>
        <v/>
      </c>
    </row>
    <row r="36" spans="1:7" x14ac:dyDescent="0.25">
      <c r="A36" s="9" t="str">
        <f>Tableau1[[#This Row],[valeur établissement liste]]</f>
        <v/>
      </c>
      <c r="E36" s="2" t="str">
        <f>IF(A36&lt;&gt;"",Tableau1[[#This Row],[Nb visiteur par établissement]],"")</f>
        <v/>
      </c>
      <c r="F36" s="2" t="str">
        <f>IF(A36&lt;&gt;"",COUNTIF('Récap prestation'!$E$3:$E$500,A36),"")</f>
        <v/>
      </c>
      <c r="G36" s="2" t="str">
        <f>IF(A36&lt;&gt;"",a_cacher!R36,"")</f>
        <v/>
      </c>
    </row>
    <row r="37" spans="1:7" x14ac:dyDescent="0.25">
      <c r="A37" s="9" t="str">
        <f>Tableau1[[#This Row],[valeur établissement liste]]</f>
        <v/>
      </c>
      <c r="E37" s="2" t="str">
        <f>IF(A37&lt;&gt;"",Tableau1[[#This Row],[Nb visiteur par établissement]],"")</f>
        <v/>
      </c>
      <c r="F37" s="2" t="str">
        <f>IF(A37&lt;&gt;"",COUNTIF('Récap prestation'!$E$3:$E$500,A37),"")</f>
        <v/>
      </c>
      <c r="G37" s="2" t="str">
        <f>IF(A37&lt;&gt;"",a_cacher!R37,"")</f>
        <v/>
      </c>
    </row>
    <row r="38" spans="1:7" x14ac:dyDescent="0.25">
      <c r="A38" s="9" t="str">
        <f>Tableau1[[#This Row],[valeur établissement liste]]</f>
        <v/>
      </c>
      <c r="E38" s="2" t="str">
        <f>IF(A38&lt;&gt;"",Tableau1[[#This Row],[Nb visiteur par établissement]],"")</f>
        <v/>
      </c>
      <c r="F38" s="2" t="str">
        <f>IF(A38&lt;&gt;"",COUNTIF('Récap prestation'!$E$3:$E$500,A38),"")</f>
        <v/>
      </c>
      <c r="G38" s="2" t="str">
        <f>IF(A38&lt;&gt;"",a_cacher!R38,"")</f>
        <v/>
      </c>
    </row>
    <row r="39" spans="1:7" x14ac:dyDescent="0.25">
      <c r="A39" s="9" t="str">
        <f>Tableau1[[#This Row],[valeur établissement liste]]</f>
        <v/>
      </c>
      <c r="E39" s="2" t="str">
        <f>IF(A39&lt;&gt;"",Tableau1[[#This Row],[Nb visiteur par établissement]],"")</f>
        <v/>
      </c>
      <c r="F39" s="2" t="str">
        <f>IF(A39&lt;&gt;"",COUNTIF('Récap prestation'!$E$3:$E$500,A39),"")</f>
        <v/>
      </c>
      <c r="G39" s="2" t="str">
        <f>IF(A39&lt;&gt;"",a_cacher!R39,"")</f>
        <v/>
      </c>
    </row>
    <row r="40" spans="1:7" x14ac:dyDescent="0.25">
      <c r="A40" s="9" t="str">
        <f>Tableau1[[#This Row],[valeur établissement liste]]</f>
        <v/>
      </c>
      <c r="E40" s="2" t="str">
        <f>IF(A40&lt;&gt;"",Tableau1[[#This Row],[Nb visiteur par établissement]],"")</f>
        <v/>
      </c>
      <c r="F40" s="2" t="str">
        <f>IF(A40&lt;&gt;"",COUNTIF('Récap prestation'!$E$3:$E$500,A40),"")</f>
        <v/>
      </c>
      <c r="G40" s="2" t="str">
        <f>IF(A40&lt;&gt;"",a_cacher!R40,"")</f>
        <v/>
      </c>
    </row>
    <row r="41" spans="1:7" x14ac:dyDescent="0.25">
      <c r="A41" s="9" t="str">
        <f>Tableau1[[#This Row],[valeur établissement liste]]</f>
        <v/>
      </c>
      <c r="E41" s="2" t="str">
        <f>IF(A41&lt;&gt;"",Tableau1[[#This Row],[Nb visiteur par établissement]],"")</f>
        <v/>
      </c>
      <c r="F41" s="2" t="str">
        <f>IF(A41&lt;&gt;"",COUNTIF('Récap prestation'!$E$3:$E$500,A41),"")</f>
        <v/>
      </c>
      <c r="G41" s="2" t="str">
        <f>IF(A41&lt;&gt;"",a_cacher!R41,"")</f>
        <v/>
      </c>
    </row>
    <row r="42" spans="1:7" x14ac:dyDescent="0.25">
      <c r="A42" s="9" t="str">
        <f>Tableau1[[#This Row],[valeur établissement liste]]</f>
        <v/>
      </c>
      <c r="E42" s="2" t="str">
        <f>IF(A42&lt;&gt;"",Tableau1[[#This Row],[Nb visiteur par établissement]],"")</f>
        <v/>
      </c>
      <c r="F42" s="2" t="str">
        <f>IF(A42&lt;&gt;"",COUNTIF('Récap prestation'!$E$3:$E$500,A42),"")</f>
        <v/>
      </c>
      <c r="G42" s="2" t="str">
        <f>IF(A42&lt;&gt;"",a_cacher!R42,"")</f>
        <v/>
      </c>
    </row>
    <row r="43" spans="1:7" x14ac:dyDescent="0.25">
      <c r="A43" s="9" t="str">
        <f>Tableau1[[#This Row],[valeur établissement liste]]</f>
        <v/>
      </c>
      <c r="E43" s="2" t="str">
        <f>IF(A43&lt;&gt;"",Tableau1[[#This Row],[Nb visiteur par établissement]],"")</f>
        <v/>
      </c>
      <c r="F43" s="2" t="str">
        <f>IF(A43&lt;&gt;"",COUNTIF('Récap prestation'!$E$3:$E$500,A43),"")</f>
        <v/>
      </c>
      <c r="G43" s="2" t="str">
        <f>IF(A43&lt;&gt;"",a_cacher!R43,"")</f>
        <v/>
      </c>
    </row>
    <row r="44" spans="1:7" x14ac:dyDescent="0.25">
      <c r="A44" s="9" t="str">
        <f>Tableau1[[#This Row],[valeur établissement liste]]</f>
        <v/>
      </c>
      <c r="E44" s="2" t="str">
        <f>IF(A44&lt;&gt;"",Tableau1[[#This Row],[Nb visiteur par établissement]],"")</f>
        <v/>
      </c>
      <c r="F44" s="2" t="str">
        <f>IF(A44&lt;&gt;"",COUNTIF('Récap prestation'!$E$3:$E$500,A44),"")</f>
        <v/>
      </c>
      <c r="G44" s="2" t="str">
        <f>IF(A44&lt;&gt;"",a_cacher!R44,"")</f>
        <v/>
      </c>
    </row>
    <row r="45" spans="1:7" x14ac:dyDescent="0.25">
      <c r="A45" s="9" t="str">
        <f>Tableau1[[#This Row],[valeur établissement liste]]</f>
        <v/>
      </c>
      <c r="E45" s="2" t="str">
        <f>IF(A45&lt;&gt;"",Tableau1[[#This Row],[Nb visiteur par établissement]],"")</f>
        <v/>
      </c>
      <c r="F45" s="2" t="str">
        <f>IF(A45&lt;&gt;"",COUNTIF('Récap prestation'!$E$3:$E$500,A45),"")</f>
        <v/>
      </c>
      <c r="G45" s="2" t="str">
        <f>IF(A45&lt;&gt;"",a_cacher!R45,"")</f>
        <v/>
      </c>
    </row>
    <row r="46" spans="1:7" x14ac:dyDescent="0.25">
      <c r="A46" s="9" t="str">
        <f>Tableau1[[#This Row],[valeur établissement liste]]</f>
        <v/>
      </c>
      <c r="E46" s="2" t="str">
        <f>IF(A46&lt;&gt;"",Tableau1[[#This Row],[Nb visiteur par établissement]],"")</f>
        <v/>
      </c>
      <c r="F46" s="2" t="str">
        <f>IF(A46&lt;&gt;"",COUNTIF('Récap prestation'!$E$3:$E$500,A46),"")</f>
        <v/>
      </c>
      <c r="G46" s="2" t="str">
        <f>IF(A46&lt;&gt;"",a_cacher!R46,"")</f>
        <v/>
      </c>
    </row>
    <row r="47" spans="1:7" x14ac:dyDescent="0.25">
      <c r="A47" s="9" t="str">
        <f>Tableau1[[#This Row],[valeur établissement liste]]</f>
        <v/>
      </c>
      <c r="E47" s="2" t="str">
        <f>IF(A47&lt;&gt;"",Tableau1[[#This Row],[Nb visiteur par établissement]],"")</f>
        <v/>
      </c>
      <c r="F47" s="2" t="str">
        <f>IF(A47&lt;&gt;"",COUNTIF('Récap prestation'!$E$3:$E$500,A47),"")</f>
        <v/>
      </c>
      <c r="G47" s="2" t="str">
        <f>IF(A47&lt;&gt;"",a_cacher!R47,"")</f>
        <v/>
      </c>
    </row>
    <row r="48" spans="1:7" x14ac:dyDescent="0.25">
      <c r="A48" s="9" t="str">
        <f>Tableau1[[#This Row],[valeur établissement liste]]</f>
        <v/>
      </c>
      <c r="E48" s="2" t="str">
        <f>IF(A48&lt;&gt;"",Tableau1[[#This Row],[Nb visiteur par établissement]],"")</f>
        <v/>
      </c>
      <c r="F48" s="2" t="str">
        <f>IF(A48&lt;&gt;"",COUNTIF('Récap prestation'!$E$3:$E$500,A48),"")</f>
        <v/>
      </c>
      <c r="G48" s="2" t="str">
        <f>IF(A48&lt;&gt;"",a_cacher!R48,"")</f>
        <v/>
      </c>
    </row>
    <row r="49" spans="1:7" x14ac:dyDescent="0.25">
      <c r="A49" s="9" t="str">
        <f>Tableau1[[#This Row],[valeur établissement liste]]</f>
        <v/>
      </c>
      <c r="E49" s="2" t="str">
        <f>IF(A49&lt;&gt;"",Tableau1[[#This Row],[Nb visiteur par établissement]],"")</f>
        <v/>
      </c>
      <c r="F49" s="2" t="str">
        <f>IF(A49&lt;&gt;"",COUNTIF('Récap prestation'!$E$3:$E$500,A49),"")</f>
        <v/>
      </c>
      <c r="G49" s="2" t="str">
        <f>IF(A49&lt;&gt;"",a_cacher!R49,"")</f>
        <v/>
      </c>
    </row>
    <row r="50" spans="1:7" x14ac:dyDescent="0.25">
      <c r="A50" s="9" t="str">
        <f>Tableau1[[#This Row],[valeur établissement liste]]</f>
        <v/>
      </c>
      <c r="E50" s="2" t="str">
        <f>IF(A50&lt;&gt;"",Tableau1[[#This Row],[Nb visiteur par établissement]],"")</f>
        <v/>
      </c>
      <c r="F50" s="2" t="str">
        <f>IF(A50&lt;&gt;"",COUNTIF('Récap prestation'!$E$3:$E$500,A50),"")</f>
        <v/>
      </c>
      <c r="G50" s="2" t="str">
        <f>IF(A50&lt;&gt;"",a_cacher!R50,"")</f>
        <v/>
      </c>
    </row>
    <row r="51" spans="1:7" x14ac:dyDescent="0.25">
      <c r="A51" s="9" t="str">
        <f>Tableau1[[#This Row],[valeur établissement liste]]</f>
        <v/>
      </c>
      <c r="E51" s="2" t="str">
        <f>IF(A51&lt;&gt;"",Tableau1[[#This Row],[Nb visiteur par établissement]],"")</f>
        <v/>
      </c>
      <c r="F51" s="2" t="str">
        <f>IF(A51&lt;&gt;"",COUNTIF('Récap prestation'!$E$3:$E$500,A51),"")</f>
        <v/>
      </c>
      <c r="G51" s="2" t="str">
        <f>IF(A51&lt;&gt;"",a_cacher!R51,"")</f>
        <v/>
      </c>
    </row>
    <row r="52" spans="1:7" x14ac:dyDescent="0.25">
      <c r="A52" s="9" t="str">
        <f>Tableau1[[#This Row],[valeur établissement liste]]</f>
        <v/>
      </c>
      <c r="E52" s="2" t="str">
        <f>IF(A52&lt;&gt;"",Tableau1[[#This Row],[Nb visiteur par établissement]],"")</f>
        <v/>
      </c>
      <c r="F52" s="2" t="str">
        <f>IF(A52&lt;&gt;"",COUNTIF('Récap prestation'!$E$3:$E$500,A52),"")</f>
        <v/>
      </c>
      <c r="G52" s="2" t="str">
        <f>IF(A52&lt;&gt;"",a_cacher!R52,"")</f>
        <v/>
      </c>
    </row>
    <row r="53" spans="1:7" x14ac:dyDescent="0.25">
      <c r="A53" s="9" t="str">
        <f>Tableau1[[#This Row],[valeur établissement liste]]</f>
        <v/>
      </c>
      <c r="E53" s="2" t="str">
        <f>IF(A53&lt;&gt;"",Tableau1[[#This Row],[Nb visiteur par établissement]],"")</f>
        <v/>
      </c>
      <c r="F53" s="2" t="str">
        <f>IF(A53&lt;&gt;"",COUNTIF('Récap prestation'!$E$3:$E$500,A53),"")</f>
        <v/>
      </c>
      <c r="G53" s="2" t="str">
        <f>IF(A53&lt;&gt;"",a_cacher!R53,"")</f>
        <v/>
      </c>
    </row>
    <row r="54" spans="1:7" x14ac:dyDescent="0.25">
      <c r="A54" s="9" t="str">
        <f>Tableau1[[#This Row],[valeur établissement liste]]</f>
        <v/>
      </c>
      <c r="E54" s="2" t="str">
        <f>IF(A54&lt;&gt;"",Tableau1[[#This Row],[Nb visiteur par établissement]],"")</f>
        <v/>
      </c>
      <c r="F54" s="2" t="str">
        <f>IF(A54&lt;&gt;"",COUNTIF('Récap prestation'!$E$3:$E$500,A54),"")</f>
        <v/>
      </c>
      <c r="G54" s="2" t="str">
        <f>IF(A54&lt;&gt;"",a_cacher!R54,"")</f>
        <v/>
      </c>
    </row>
    <row r="55" spans="1:7" x14ac:dyDescent="0.25">
      <c r="A55" s="9" t="str">
        <f>Tableau1[[#This Row],[valeur établissement liste]]</f>
        <v/>
      </c>
      <c r="E55" s="2" t="str">
        <f>IF(A55&lt;&gt;"",Tableau1[[#This Row],[Nb visiteur par établissement]],"")</f>
        <v/>
      </c>
      <c r="F55" s="2" t="str">
        <f>IF(A55&lt;&gt;"",COUNTIF('Récap prestation'!$E$3:$E$500,A55),"")</f>
        <v/>
      </c>
      <c r="G55" s="2" t="str">
        <f>IF(A55&lt;&gt;"",a_cacher!R55,"")</f>
        <v/>
      </c>
    </row>
    <row r="56" spans="1:7" x14ac:dyDescent="0.25">
      <c r="A56" s="9" t="str">
        <f>Tableau1[[#This Row],[valeur établissement liste]]</f>
        <v/>
      </c>
      <c r="E56" s="2" t="str">
        <f>IF(A56&lt;&gt;"",Tableau1[[#This Row],[Nb visiteur par établissement]],"")</f>
        <v/>
      </c>
      <c r="F56" s="2" t="str">
        <f>IF(A56&lt;&gt;"",COUNTIF('Récap prestation'!$E$3:$E$500,A56),"")</f>
        <v/>
      </c>
      <c r="G56" s="2" t="str">
        <f>IF(A56&lt;&gt;"",a_cacher!R56,"")</f>
        <v/>
      </c>
    </row>
    <row r="57" spans="1:7" x14ac:dyDescent="0.25">
      <c r="A57" s="9" t="str">
        <f>Tableau1[[#This Row],[valeur établissement liste]]</f>
        <v/>
      </c>
      <c r="E57" s="2" t="str">
        <f>IF(A57&lt;&gt;"",Tableau1[[#This Row],[Nb visiteur par établissement]],"")</f>
        <v/>
      </c>
      <c r="F57" s="2" t="str">
        <f>IF(A57&lt;&gt;"",COUNTIF('Récap prestation'!$E$3:$E$500,A57),"")</f>
        <v/>
      </c>
      <c r="G57" s="2" t="str">
        <f>IF(A57&lt;&gt;"",a_cacher!R57,"")</f>
        <v/>
      </c>
    </row>
    <row r="58" spans="1:7" x14ac:dyDescent="0.25">
      <c r="A58" s="9" t="str">
        <f>Tableau1[[#This Row],[valeur établissement liste]]</f>
        <v/>
      </c>
      <c r="E58" s="2" t="str">
        <f>IF(A58&lt;&gt;"",Tableau1[[#This Row],[Nb visiteur par établissement]],"")</f>
        <v/>
      </c>
      <c r="F58" s="2" t="str">
        <f>IF(A58&lt;&gt;"",COUNTIF('Récap prestation'!$E$3:$E$500,A58),"")</f>
        <v/>
      </c>
      <c r="G58" s="2" t="str">
        <f>IF(A58&lt;&gt;"",a_cacher!R58,"")</f>
        <v/>
      </c>
    </row>
    <row r="59" spans="1:7" x14ac:dyDescent="0.25">
      <c r="A59" s="9" t="str">
        <f>Tableau1[[#This Row],[valeur établissement liste]]</f>
        <v/>
      </c>
      <c r="E59" s="2" t="str">
        <f>IF(A59&lt;&gt;"",Tableau1[[#This Row],[Nb visiteur par établissement]],"")</f>
        <v/>
      </c>
      <c r="F59" s="2" t="str">
        <f>IF(A59&lt;&gt;"",COUNTIF('Récap prestation'!$E$3:$E$500,A59),"")</f>
        <v/>
      </c>
      <c r="G59" s="2" t="str">
        <f>IF(A59&lt;&gt;"",a_cacher!R59,"")</f>
        <v/>
      </c>
    </row>
    <row r="60" spans="1:7" x14ac:dyDescent="0.25">
      <c r="A60" s="9" t="str">
        <f>Tableau1[[#This Row],[valeur établissement liste]]</f>
        <v/>
      </c>
      <c r="E60" s="2" t="str">
        <f>IF(A60&lt;&gt;"",Tableau1[[#This Row],[Nb visiteur par établissement]],"")</f>
        <v/>
      </c>
      <c r="F60" s="2" t="str">
        <f>IF(A60&lt;&gt;"",COUNTIF('Récap prestation'!$E$3:$E$500,A60),"")</f>
        <v/>
      </c>
      <c r="G60" s="2" t="str">
        <f>IF(A60&lt;&gt;"",a_cacher!R60,"")</f>
        <v/>
      </c>
    </row>
    <row r="61" spans="1:7" x14ac:dyDescent="0.25">
      <c r="A61" s="9" t="str">
        <f>Tableau1[[#This Row],[valeur établissement liste]]</f>
        <v/>
      </c>
      <c r="E61" s="2" t="str">
        <f>IF(A61&lt;&gt;"",Tableau1[[#This Row],[Nb visiteur par établissement]],"")</f>
        <v/>
      </c>
      <c r="F61" s="2" t="str">
        <f>IF(A61&lt;&gt;"",COUNTIF('Récap prestation'!$E$3:$E$500,A61),"")</f>
        <v/>
      </c>
      <c r="G61" s="2" t="str">
        <f>IF(A61&lt;&gt;"",a_cacher!R61,"")</f>
        <v/>
      </c>
    </row>
    <row r="62" spans="1:7" x14ac:dyDescent="0.25">
      <c r="A62" s="9" t="str">
        <f>Tableau1[[#This Row],[valeur établissement liste]]</f>
        <v/>
      </c>
      <c r="E62" s="2" t="str">
        <f>IF(A62&lt;&gt;"",Tableau1[[#This Row],[Nb visiteur par établissement]],"")</f>
        <v/>
      </c>
      <c r="F62" s="2" t="str">
        <f>IF(A62&lt;&gt;"",COUNTIF('Récap prestation'!$E$3:$E$500,A62),"")</f>
        <v/>
      </c>
      <c r="G62" s="2" t="str">
        <f>IF(A62&lt;&gt;"",a_cacher!R62,"")</f>
        <v/>
      </c>
    </row>
    <row r="63" spans="1:7" x14ac:dyDescent="0.25">
      <c r="A63" s="9" t="str">
        <f>Tableau1[[#This Row],[valeur établissement liste]]</f>
        <v/>
      </c>
      <c r="E63" s="2" t="str">
        <f>IF(A63&lt;&gt;"",Tableau1[[#This Row],[Nb visiteur par établissement]],"")</f>
        <v/>
      </c>
      <c r="F63" s="2" t="str">
        <f>IF(A63&lt;&gt;"",COUNTIF('Récap prestation'!$E$3:$E$500,A63),"")</f>
        <v/>
      </c>
      <c r="G63" s="2" t="str">
        <f>IF(A63&lt;&gt;"",a_cacher!R63,"")</f>
        <v/>
      </c>
    </row>
    <row r="64" spans="1:7" x14ac:dyDescent="0.25">
      <c r="A64" s="9" t="str">
        <f>Tableau1[[#This Row],[valeur établissement liste]]</f>
        <v/>
      </c>
      <c r="E64" s="2" t="str">
        <f>IF(A64&lt;&gt;"",Tableau1[[#This Row],[Nb visiteur par établissement]],"")</f>
        <v/>
      </c>
      <c r="F64" s="2" t="str">
        <f>IF(A64&lt;&gt;"",COUNTIF('Récap prestation'!$E$3:$E$500,A64),"")</f>
        <v/>
      </c>
      <c r="G64" s="2" t="str">
        <f>IF(A64&lt;&gt;"",a_cacher!R64,"")</f>
        <v/>
      </c>
    </row>
    <row r="65" spans="1:7" x14ac:dyDescent="0.25">
      <c r="A65" s="9" t="str">
        <f>Tableau1[[#This Row],[valeur établissement liste]]</f>
        <v/>
      </c>
      <c r="E65" s="2" t="str">
        <f>IF(A65&lt;&gt;"",Tableau1[[#This Row],[Nb visiteur par établissement]],"")</f>
        <v/>
      </c>
      <c r="F65" s="2" t="str">
        <f>IF(A65&lt;&gt;"",COUNTIF('Récap prestation'!$E$3:$E$500,A65),"")</f>
        <v/>
      </c>
      <c r="G65" s="2" t="str">
        <f>IF(A65&lt;&gt;"",a_cacher!R65,"")</f>
        <v/>
      </c>
    </row>
    <row r="66" spans="1:7" x14ac:dyDescent="0.25">
      <c r="A66" s="9" t="str">
        <f>Tableau1[[#This Row],[valeur établissement liste]]</f>
        <v/>
      </c>
      <c r="E66" s="2" t="str">
        <f>IF(A66&lt;&gt;"",Tableau1[[#This Row],[Nb visiteur par établissement]],"")</f>
        <v/>
      </c>
      <c r="F66" s="2" t="str">
        <f>IF(A66&lt;&gt;"",COUNTIF('Récap prestation'!$E$3:$E$500,A66),"")</f>
        <v/>
      </c>
      <c r="G66" s="2" t="str">
        <f>IF(A66&lt;&gt;"",a_cacher!R66,"")</f>
        <v/>
      </c>
    </row>
    <row r="67" spans="1:7" x14ac:dyDescent="0.25">
      <c r="A67" s="9" t="str">
        <f>Tableau1[[#This Row],[valeur établissement liste]]</f>
        <v/>
      </c>
      <c r="E67" s="2" t="str">
        <f>IF(A67&lt;&gt;"",Tableau1[[#This Row],[Nb visiteur par établissement]],"")</f>
        <v/>
      </c>
      <c r="F67" s="2" t="str">
        <f>IF(A67&lt;&gt;"",COUNTIF('Récap prestation'!$E$3:$E$500,A67),"")</f>
        <v/>
      </c>
      <c r="G67" s="2" t="str">
        <f>IF(A67&lt;&gt;"",a_cacher!R67,"")</f>
        <v/>
      </c>
    </row>
    <row r="68" spans="1:7" x14ac:dyDescent="0.25">
      <c r="A68" s="9" t="str">
        <f>Tableau1[[#This Row],[valeur établissement liste]]</f>
        <v/>
      </c>
      <c r="E68" s="2" t="str">
        <f>IF(A68&lt;&gt;"",Tableau1[[#This Row],[Nb visiteur par établissement]],"")</f>
        <v/>
      </c>
      <c r="F68" s="2" t="str">
        <f>IF(A68&lt;&gt;"",COUNTIF('Récap prestation'!$E$3:$E$500,A68),"")</f>
        <v/>
      </c>
      <c r="G68" s="2" t="str">
        <f>IF(A68&lt;&gt;"",a_cacher!R68,"")</f>
        <v/>
      </c>
    </row>
    <row r="69" spans="1:7" x14ac:dyDescent="0.25">
      <c r="A69" s="9" t="str">
        <f>Tableau1[[#This Row],[valeur établissement liste]]</f>
        <v/>
      </c>
      <c r="E69" s="2" t="str">
        <f>IF(A69&lt;&gt;"",Tableau1[[#This Row],[Nb visiteur par établissement]],"")</f>
        <v/>
      </c>
      <c r="F69" s="2" t="str">
        <f>IF(A69&lt;&gt;"",COUNTIF('Récap prestation'!$E$3:$E$500,A69),"")</f>
        <v/>
      </c>
      <c r="G69" s="2" t="str">
        <f>IF(A69&lt;&gt;"",a_cacher!R69,"")</f>
        <v/>
      </c>
    </row>
    <row r="70" spans="1:7" x14ac:dyDescent="0.25">
      <c r="A70" s="9" t="str">
        <f>Tableau1[[#This Row],[valeur établissement liste]]</f>
        <v/>
      </c>
      <c r="E70" s="2" t="str">
        <f>IF(A70&lt;&gt;"",Tableau1[[#This Row],[Nb visiteur par établissement]],"")</f>
        <v/>
      </c>
      <c r="F70" s="2" t="str">
        <f>IF(A70&lt;&gt;"",COUNTIF('Récap prestation'!$E$3:$E$500,A70),"")</f>
        <v/>
      </c>
      <c r="G70" s="2" t="str">
        <f>IF(A70&lt;&gt;"",a_cacher!R70,"")</f>
        <v/>
      </c>
    </row>
    <row r="71" spans="1:7" x14ac:dyDescent="0.25">
      <c r="A71" s="9" t="str">
        <f>Tableau1[[#This Row],[valeur établissement liste]]</f>
        <v/>
      </c>
      <c r="E71" s="2" t="str">
        <f>IF(A71&lt;&gt;"",Tableau1[[#This Row],[Nb visiteur par établissement]],"")</f>
        <v/>
      </c>
      <c r="F71" s="2" t="str">
        <f>IF(A71&lt;&gt;"",COUNTIF('Récap prestation'!$E$3:$E$500,A71),"")</f>
        <v/>
      </c>
      <c r="G71" s="2" t="str">
        <f>IF(A71&lt;&gt;"",a_cacher!R71,"")</f>
        <v/>
      </c>
    </row>
    <row r="72" spans="1:7" x14ac:dyDescent="0.25">
      <c r="A72" s="9" t="str">
        <f>Tableau1[[#This Row],[valeur établissement liste]]</f>
        <v/>
      </c>
      <c r="E72" s="2" t="str">
        <f>IF(A72&lt;&gt;"",Tableau1[[#This Row],[Nb visiteur par établissement]],"")</f>
        <v/>
      </c>
      <c r="F72" s="2" t="str">
        <f>IF(A72&lt;&gt;"",COUNTIF('Récap prestation'!$E$3:$E$500,A72),"")</f>
        <v/>
      </c>
      <c r="G72" s="2" t="str">
        <f>IF(A72&lt;&gt;"",a_cacher!R72,"")</f>
        <v/>
      </c>
    </row>
    <row r="73" spans="1:7" x14ac:dyDescent="0.25">
      <c r="A73" s="9" t="str">
        <f>Tableau1[[#This Row],[valeur établissement liste]]</f>
        <v/>
      </c>
      <c r="E73" s="2" t="str">
        <f>IF(A73&lt;&gt;"",Tableau1[[#This Row],[Nb visiteur par établissement]],"")</f>
        <v/>
      </c>
      <c r="F73" s="2" t="str">
        <f>IF(A73&lt;&gt;"",COUNTIF('Récap prestation'!$E$3:$E$500,A73),"")</f>
        <v/>
      </c>
      <c r="G73" s="2" t="str">
        <f>IF(A73&lt;&gt;"",a_cacher!R73,"")</f>
        <v/>
      </c>
    </row>
    <row r="74" spans="1:7" x14ac:dyDescent="0.25">
      <c r="A74" s="9" t="str">
        <f>Tableau1[[#This Row],[valeur établissement liste]]</f>
        <v/>
      </c>
      <c r="E74" s="2" t="str">
        <f>IF(A74&lt;&gt;"",Tableau1[[#This Row],[Nb visiteur par établissement]],"")</f>
        <v/>
      </c>
      <c r="F74" s="2" t="str">
        <f>IF(A74&lt;&gt;"",COUNTIF('Récap prestation'!$E$3:$E$500,A74),"")</f>
        <v/>
      </c>
      <c r="G74" s="2" t="str">
        <f>IF(A74&lt;&gt;"",a_cacher!R74,"")</f>
        <v/>
      </c>
    </row>
    <row r="75" spans="1:7" x14ac:dyDescent="0.25">
      <c r="A75" s="9" t="str">
        <f>Tableau1[[#This Row],[valeur établissement liste]]</f>
        <v/>
      </c>
      <c r="E75" s="2" t="str">
        <f>IF(A75&lt;&gt;"",Tableau1[[#This Row],[Nb visiteur par établissement]],"")</f>
        <v/>
      </c>
      <c r="F75" s="2" t="str">
        <f>IF(A75&lt;&gt;"",COUNTIF('Récap prestation'!$E$3:$E$500,A75),"")</f>
        <v/>
      </c>
      <c r="G75" s="2" t="str">
        <f>IF(A75&lt;&gt;"",a_cacher!R75,"")</f>
        <v/>
      </c>
    </row>
    <row r="76" spans="1:7" x14ac:dyDescent="0.25">
      <c r="A76" s="9" t="str">
        <f>Tableau1[[#This Row],[valeur établissement liste]]</f>
        <v/>
      </c>
      <c r="E76" s="2" t="str">
        <f>IF(A76&lt;&gt;"",Tableau1[[#This Row],[Nb visiteur par établissement]],"")</f>
        <v/>
      </c>
      <c r="F76" s="2" t="str">
        <f>IF(A76&lt;&gt;"",COUNTIF('Récap prestation'!$E$3:$E$500,A76),"")</f>
        <v/>
      </c>
      <c r="G76" s="2" t="str">
        <f>IF(A76&lt;&gt;"",a_cacher!R76,"")</f>
        <v/>
      </c>
    </row>
    <row r="77" spans="1:7" x14ac:dyDescent="0.25">
      <c r="A77" s="9" t="str">
        <f>Tableau1[[#This Row],[valeur établissement liste]]</f>
        <v/>
      </c>
      <c r="E77" s="2" t="str">
        <f>IF(A77&lt;&gt;"",Tableau1[[#This Row],[Nb visiteur par établissement]],"")</f>
        <v/>
      </c>
      <c r="F77" s="2" t="str">
        <f>IF(A77&lt;&gt;"",COUNTIF('Récap prestation'!$E$3:$E$500,A77),"")</f>
        <v/>
      </c>
      <c r="G77" s="2" t="str">
        <f>IF(A77&lt;&gt;"",a_cacher!R77,"")</f>
        <v/>
      </c>
    </row>
    <row r="78" spans="1:7" x14ac:dyDescent="0.25">
      <c r="A78" s="9" t="str">
        <f>Tableau1[[#This Row],[valeur établissement liste]]</f>
        <v/>
      </c>
      <c r="E78" s="2" t="str">
        <f>IF(A78&lt;&gt;"",Tableau1[[#This Row],[Nb visiteur par établissement]],"")</f>
        <v/>
      </c>
      <c r="F78" s="2" t="str">
        <f>IF(A78&lt;&gt;"",COUNTIF('Récap prestation'!$E$3:$E$500,A78),"")</f>
        <v/>
      </c>
      <c r="G78" s="2" t="str">
        <f>IF(A78&lt;&gt;"",a_cacher!R78,"")</f>
        <v/>
      </c>
    </row>
    <row r="79" spans="1:7" x14ac:dyDescent="0.25">
      <c r="A79" s="9" t="str">
        <f>Tableau1[[#This Row],[valeur établissement liste]]</f>
        <v/>
      </c>
      <c r="E79" s="2" t="str">
        <f>IF(A79&lt;&gt;"",Tableau1[[#This Row],[Nb visiteur par établissement]],"")</f>
        <v/>
      </c>
      <c r="F79" s="2" t="str">
        <f>IF(A79&lt;&gt;"",COUNTIF('Récap prestation'!$E$3:$E$500,A79),"")</f>
        <v/>
      </c>
      <c r="G79" s="2" t="str">
        <f>IF(A79&lt;&gt;"",a_cacher!R79,"")</f>
        <v/>
      </c>
    </row>
    <row r="80" spans="1:7" x14ac:dyDescent="0.25">
      <c r="A80" s="9" t="str">
        <f>Tableau1[[#This Row],[valeur établissement liste]]</f>
        <v/>
      </c>
      <c r="E80" s="2" t="str">
        <f>IF(A80&lt;&gt;"",Tableau1[[#This Row],[Nb visiteur par établissement]],"")</f>
        <v/>
      </c>
      <c r="F80" s="2" t="str">
        <f>IF(A80&lt;&gt;"",COUNTIF('Récap prestation'!$E$3:$E$500,A80),"")</f>
        <v/>
      </c>
      <c r="G80" s="2" t="str">
        <f>IF(A80&lt;&gt;"",a_cacher!R80,"")</f>
        <v/>
      </c>
    </row>
    <row r="81" spans="1:7" x14ac:dyDescent="0.25">
      <c r="A81" s="9" t="str">
        <f>Tableau1[[#This Row],[valeur établissement liste]]</f>
        <v/>
      </c>
      <c r="E81" s="2" t="str">
        <f>IF(A81&lt;&gt;"",Tableau1[[#This Row],[Nb visiteur par établissement]],"")</f>
        <v/>
      </c>
      <c r="F81" s="2" t="str">
        <f>IF(A81&lt;&gt;"",COUNTIF('Récap prestation'!$E$3:$E$500,A81),"")</f>
        <v/>
      </c>
      <c r="G81" s="2" t="str">
        <f>IF(A81&lt;&gt;"",a_cacher!R81,"")</f>
        <v/>
      </c>
    </row>
    <row r="82" spans="1:7" x14ac:dyDescent="0.25">
      <c r="A82" s="9" t="str">
        <f>Tableau1[[#This Row],[valeur établissement liste]]</f>
        <v/>
      </c>
      <c r="E82" s="2" t="str">
        <f>IF(A82&lt;&gt;"",Tableau1[[#This Row],[Nb visiteur par établissement]],"")</f>
        <v/>
      </c>
      <c r="F82" s="2" t="str">
        <f>IF(A82&lt;&gt;"",COUNTIF('Récap prestation'!$E$3:$E$500,A82),"")</f>
        <v/>
      </c>
      <c r="G82" s="2" t="str">
        <f>IF(A82&lt;&gt;"",a_cacher!R82,"")</f>
        <v/>
      </c>
    </row>
    <row r="83" spans="1:7" x14ac:dyDescent="0.25">
      <c r="A83" s="9" t="str">
        <f>Tableau1[[#This Row],[valeur établissement liste]]</f>
        <v/>
      </c>
      <c r="E83" s="2" t="str">
        <f>IF(A83&lt;&gt;"",Tableau1[[#This Row],[Nb visiteur par établissement]],"")</f>
        <v/>
      </c>
      <c r="F83" s="2" t="str">
        <f>IF(A83&lt;&gt;"",COUNTIF('Récap prestation'!$E$3:$E$500,A83),"")</f>
        <v/>
      </c>
      <c r="G83" s="2" t="str">
        <f>IF(A83&lt;&gt;"",a_cacher!R83,"")</f>
        <v/>
      </c>
    </row>
    <row r="84" spans="1:7" x14ac:dyDescent="0.25">
      <c r="A84" s="9" t="str">
        <f>Tableau1[[#This Row],[valeur établissement liste]]</f>
        <v/>
      </c>
      <c r="E84" s="2" t="str">
        <f>IF(A84&lt;&gt;"",Tableau1[[#This Row],[Nb visiteur par établissement]],"")</f>
        <v/>
      </c>
      <c r="F84" s="2" t="str">
        <f>IF(A84&lt;&gt;"",COUNTIF('Récap prestation'!$E$3:$E$500,A84),"")</f>
        <v/>
      </c>
      <c r="G84" s="2" t="str">
        <f>IF(A84&lt;&gt;"",a_cacher!R84,"")</f>
        <v/>
      </c>
    </row>
    <row r="85" spans="1:7" x14ac:dyDescent="0.25">
      <c r="A85" s="9" t="str">
        <f>Tableau1[[#This Row],[valeur établissement liste]]</f>
        <v/>
      </c>
      <c r="E85" s="2" t="str">
        <f>IF(A85&lt;&gt;"",Tableau1[[#This Row],[Nb visiteur par établissement]],"")</f>
        <v/>
      </c>
      <c r="F85" s="2" t="str">
        <f>IF(A85&lt;&gt;"",COUNTIF('Récap prestation'!$E$3:$E$500,A85),"")</f>
        <v/>
      </c>
      <c r="G85" s="2" t="str">
        <f>IF(A85&lt;&gt;"",a_cacher!R85,"")</f>
        <v/>
      </c>
    </row>
    <row r="86" spans="1:7" x14ac:dyDescent="0.25">
      <c r="A86" s="9" t="str">
        <f>Tableau1[[#This Row],[valeur établissement liste]]</f>
        <v/>
      </c>
      <c r="E86" s="2" t="str">
        <f>IF(A86&lt;&gt;"",Tableau1[[#This Row],[Nb visiteur par établissement]],"")</f>
        <v/>
      </c>
      <c r="F86" s="2" t="str">
        <f>IF(A86&lt;&gt;"",COUNTIF('Récap prestation'!$E$3:$E$500,A86),"")</f>
        <v/>
      </c>
      <c r="G86" s="2" t="str">
        <f>IF(A86&lt;&gt;"",a_cacher!R86,"")</f>
        <v/>
      </c>
    </row>
    <row r="87" spans="1:7" x14ac:dyDescent="0.25">
      <c r="A87" s="9" t="str">
        <f>Tableau1[[#This Row],[valeur établissement liste]]</f>
        <v/>
      </c>
      <c r="E87" s="2" t="str">
        <f>IF(A87&lt;&gt;"",Tableau1[[#This Row],[Nb visiteur par établissement]],"")</f>
        <v/>
      </c>
      <c r="F87" s="2" t="str">
        <f>IF(A87&lt;&gt;"",COUNTIF('Récap prestation'!$E$3:$E$500,A87),"")</f>
        <v/>
      </c>
      <c r="G87" s="2" t="str">
        <f>IF(A87&lt;&gt;"",a_cacher!R87,"")</f>
        <v/>
      </c>
    </row>
    <row r="88" spans="1:7" x14ac:dyDescent="0.25">
      <c r="A88" s="9" t="str">
        <f>Tableau1[[#This Row],[valeur établissement liste]]</f>
        <v/>
      </c>
      <c r="E88" s="2" t="str">
        <f>IF(A88&lt;&gt;"",Tableau1[[#This Row],[Nb visiteur par établissement]],"")</f>
        <v/>
      </c>
      <c r="F88" s="2" t="str">
        <f>IF(A88&lt;&gt;"",COUNTIF('Récap prestation'!$E$3:$E$500,A88),"")</f>
        <v/>
      </c>
      <c r="G88" s="2" t="str">
        <f>IF(A88&lt;&gt;"",a_cacher!R88,"")</f>
        <v/>
      </c>
    </row>
    <row r="89" spans="1:7" x14ac:dyDescent="0.25">
      <c r="A89" s="9" t="str">
        <f>Tableau1[[#This Row],[valeur établissement liste]]</f>
        <v/>
      </c>
      <c r="E89" s="2" t="str">
        <f>IF(A89&lt;&gt;"",Tableau1[[#This Row],[Nb visiteur par établissement]],"")</f>
        <v/>
      </c>
      <c r="F89" s="2" t="str">
        <f>IF(A89&lt;&gt;"",COUNTIF('Récap prestation'!$E$3:$E$500,A89),"")</f>
        <v/>
      </c>
      <c r="G89" s="2" t="str">
        <f>IF(A89&lt;&gt;"",a_cacher!R89,"")</f>
        <v/>
      </c>
    </row>
    <row r="90" spans="1:7" x14ac:dyDescent="0.25">
      <c r="A90" s="9" t="str">
        <f>Tableau1[[#This Row],[valeur établissement liste]]</f>
        <v/>
      </c>
      <c r="E90" s="2" t="str">
        <f>IF(A90&lt;&gt;"",Tableau1[[#This Row],[Nb visiteur par établissement]],"")</f>
        <v/>
      </c>
      <c r="F90" s="2" t="str">
        <f>IF(A90&lt;&gt;"",COUNTIF('Récap prestation'!$E$3:$E$500,A90),"")</f>
        <v/>
      </c>
      <c r="G90" s="2" t="str">
        <f>IF(A90&lt;&gt;"",a_cacher!R90,"")</f>
        <v/>
      </c>
    </row>
    <row r="91" spans="1:7" x14ac:dyDescent="0.25">
      <c r="A91" s="9" t="str">
        <f>Tableau1[[#This Row],[valeur établissement liste]]</f>
        <v/>
      </c>
      <c r="E91" s="2" t="str">
        <f>IF(A91&lt;&gt;"",Tableau1[[#This Row],[Nb visiteur par établissement]],"")</f>
        <v/>
      </c>
      <c r="F91" s="2" t="str">
        <f>IF(A91&lt;&gt;"",COUNTIF('Récap prestation'!$E$3:$E$500,A91),"")</f>
        <v/>
      </c>
      <c r="G91" s="2" t="str">
        <f>IF(A91&lt;&gt;"",a_cacher!R91,"")</f>
        <v/>
      </c>
    </row>
    <row r="92" spans="1:7" x14ac:dyDescent="0.25">
      <c r="A92" s="9" t="str">
        <f>Tableau1[[#This Row],[valeur établissement liste]]</f>
        <v/>
      </c>
      <c r="E92" s="2" t="str">
        <f>IF(A92&lt;&gt;"",Tableau1[[#This Row],[Nb visiteur par établissement]],"")</f>
        <v/>
      </c>
      <c r="F92" s="2" t="str">
        <f>IF(A92&lt;&gt;"",COUNTIF('Récap prestation'!$E$3:$E$500,A92),"")</f>
        <v/>
      </c>
      <c r="G92" s="2" t="str">
        <f>IF(A92&lt;&gt;"",a_cacher!R92,"")</f>
        <v/>
      </c>
    </row>
    <row r="93" spans="1:7" x14ac:dyDescent="0.25">
      <c r="A93" s="9" t="str">
        <f>Tableau1[[#This Row],[valeur établissement liste]]</f>
        <v/>
      </c>
      <c r="E93" s="2" t="str">
        <f>IF(A93&lt;&gt;"",Tableau1[[#This Row],[Nb visiteur par établissement]],"")</f>
        <v/>
      </c>
      <c r="F93" s="2" t="str">
        <f>IF(A93&lt;&gt;"",COUNTIF('Récap prestation'!$E$3:$E$500,A93),"")</f>
        <v/>
      </c>
      <c r="G93" s="2" t="str">
        <f>IF(A93&lt;&gt;"",a_cacher!R93,"")</f>
        <v/>
      </c>
    </row>
    <row r="94" spans="1:7" x14ac:dyDescent="0.25">
      <c r="A94" s="9" t="str">
        <f>Tableau1[[#This Row],[valeur établissement liste]]</f>
        <v/>
      </c>
      <c r="E94" s="2" t="str">
        <f>IF(A94&lt;&gt;"",Tableau1[[#This Row],[Nb visiteur par établissement]],"")</f>
        <v/>
      </c>
      <c r="F94" s="2" t="str">
        <f>IF(A94&lt;&gt;"",COUNTIF('Récap prestation'!$E$3:$E$500,A94),"")</f>
        <v/>
      </c>
      <c r="G94" s="2" t="str">
        <f>IF(A94&lt;&gt;"",a_cacher!R94,"")</f>
        <v/>
      </c>
    </row>
    <row r="95" spans="1:7" x14ac:dyDescent="0.25">
      <c r="A95" s="9" t="str">
        <f>Tableau1[[#This Row],[valeur établissement liste]]</f>
        <v/>
      </c>
      <c r="E95" s="2" t="str">
        <f>IF(A95&lt;&gt;"",Tableau1[[#This Row],[Nb visiteur par établissement]],"")</f>
        <v/>
      </c>
      <c r="F95" s="2" t="str">
        <f>IF(A95&lt;&gt;"",COUNTIF('Récap prestation'!$E$3:$E$500,A95),"")</f>
        <v/>
      </c>
      <c r="G95" s="2" t="str">
        <f>IF(A95&lt;&gt;"",a_cacher!R95,"")</f>
        <v/>
      </c>
    </row>
    <row r="96" spans="1:7" x14ac:dyDescent="0.25">
      <c r="A96" s="9" t="str">
        <f>Tableau1[[#This Row],[valeur établissement liste]]</f>
        <v/>
      </c>
      <c r="E96" s="2" t="str">
        <f>IF(A96&lt;&gt;"",Tableau1[[#This Row],[Nb visiteur par établissement]],"")</f>
        <v/>
      </c>
      <c r="F96" s="2" t="str">
        <f>IF(A96&lt;&gt;"",COUNTIF('Récap prestation'!$E$3:$E$500,A96),"")</f>
        <v/>
      </c>
      <c r="G96" s="2" t="str">
        <f>IF(A96&lt;&gt;"",a_cacher!R96,"")</f>
        <v/>
      </c>
    </row>
    <row r="97" spans="1:7" x14ac:dyDescent="0.25">
      <c r="A97" s="9" t="str">
        <f>Tableau1[[#This Row],[valeur établissement liste]]</f>
        <v/>
      </c>
      <c r="E97" s="2" t="str">
        <f>IF(A97&lt;&gt;"",Tableau1[[#This Row],[Nb visiteur par établissement]],"")</f>
        <v/>
      </c>
      <c r="F97" s="2" t="str">
        <f>IF(A97&lt;&gt;"",COUNTIF('Récap prestation'!$E$3:$E$500,A97),"")</f>
        <v/>
      </c>
      <c r="G97" s="2" t="str">
        <f>IF(A97&lt;&gt;"",a_cacher!R97,"")</f>
        <v/>
      </c>
    </row>
    <row r="98" spans="1:7" x14ac:dyDescent="0.25">
      <c r="A98" s="9" t="str">
        <f>Tableau1[[#This Row],[valeur établissement liste]]</f>
        <v/>
      </c>
      <c r="E98" s="2" t="str">
        <f>IF(A98&lt;&gt;"",Tableau1[[#This Row],[Nb visiteur par établissement]],"")</f>
        <v/>
      </c>
      <c r="F98" s="2" t="str">
        <f>IF(A98&lt;&gt;"",COUNTIF('Récap prestation'!$E$3:$E$500,A98),"")</f>
        <v/>
      </c>
      <c r="G98" s="2" t="str">
        <f>IF(A98&lt;&gt;"",a_cacher!R98,"")</f>
        <v/>
      </c>
    </row>
    <row r="99" spans="1:7" x14ac:dyDescent="0.25">
      <c r="A99" s="9" t="str">
        <f>Tableau1[[#This Row],[valeur établissement liste]]</f>
        <v/>
      </c>
      <c r="E99" s="2" t="str">
        <f>IF(A99&lt;&gt;"",Tableau1[[#This Row],[Nb visiteur par établissement]],"")</f>
        <v/>
      </c>
      <c r="F99" s="2" t="str">
        <f>IF(A99&lt;&gt;"",COUNTIF('Récap prestation'!$E$3:$E$500,A99),"")</f>
        <v/>
      </c>
      <c r="G99" s="2" t="str">
        <f>IF(A99&lt;&gt;"",a_cacher!R99,"")</f>
        <v/>
      </c>
    </row>
    <row r="100" spans="1:7" x14ac:dyDescent="0.25">
      <c r="A100" s="9" t="str">
        <f>Tableau1[[#This Row],[valeur établissement liste]]</f>
        <v/>
      </c>
      <c r="E100" s="2" t="str">
        <f>IF(A100&lt;&gt;"",Tableau1[[#This Row],[Nb visiteur par établissement]],"")</f>
        <v/>
      </c>
      <c r="F100" s="2" t="str">
        <f>IF(A100&lt;&gt;"",COUNTIF('Récap prestation'!$E$3:$E$500,A100),"")</f>
        <v/>
      </c>
      <c r="G100" s="2" t="str">
        <f>IF(A100&lt;&gt;"",a_cacher!R100,"")</f>
        <v/>
      </c>
    </row>
    <row r="101" spans="1:7" x14ac:dyDescent="0.25">
      <c r="E101" s="2" t="str">
        <f>IF(A101&lt;&gt;"",Tableau1[[#This Row],[Nb visiteur par établissement]],"")</f>
        <v/>
      </c>
      <c r="F101" s="2" t="str">
        <f>IF(A101&lt;&gt;"",COUNTIF('Récap prestation'!$E$3:$E$500,A101),"")</f>
        <v/>
      </c>
      <c r="G101" s="2" t="str">
        <f>IF(A101&lt;&gt;"",a_cacher!R101,"")</f>
        <v/>
      </c>
    </row>
    <row r="102" spans="1:7" x14ac:dyDescent="0.25">
      <c r="E102" s="2" t="str">
        <f>IF(A102&lt;&gt;"",Tableau1[[#This Row],[Nb visiteur par établissement]],"")</f>
        <v/>
      </c>
      <c r="F102" s="2" t="str">
        <f>IF(A102&lt;&gt;"",COUNTIF('Récap prestation'!$E$3:$E$500,A102),"")</f>
        <v/>
      </c>
      <c r="G102" s="2" t="str">
        <f>IF(A102&lt;&gt;"",a_cacher!R102,"")</f>
        <v/>
      </c>
    </row>
    <row r="103" spans="1:7" x14ac:dyDescent="0.25">
      <c r="E103" s="2" t="str">
        <f>IF(A103&lt;&gt;"",Tableau1[[#This Row],[Nb visiteur par établissement]],"")</f>
        <v/>
      </c>
      <c r="F103" s="2" t="str">
        <f>IF(A103&lt;&gt;"",COUNTIF('Récap prestation'!$E$3:$E$500,A103),"")</f>
        <v/>
      </c>
      <c r="G103" s="2" t="str">
        <f>IF(A103&lt;&gt;"",a_cacher!R103,"")</f>
        <v/>
      </c>
    </row>
    <row r="104" spans="1:7" x14ac:dyDescent="0.25">
      <c r="E104" s="2" t="str">
        <f>IF(A104&lt;&gt;"",Tableau1[[#This Row],[Nb visiteur par établissement]],"")</f>
        <v/>
      </c>
      <c r="F104" s="2" t="str">
        <f>IF(A104&lt;&gt;"",COUNTIF('Récap prestation'!$E$3:$E$500,A104),"")</f>
        <v/>
      </c>
      <c r="G104" s="2" t="str">
        <f>IF(A104&lt;&gt;"",a_cacher!R104,"")</f>
        <v/>
      </c>
    </row>
    <row r="105" spans="1:7" x14ac:dyDescent="0.25">
      <c r="E105" s="2" t="str">
        <f>IF(A105&lt;&gt;"",Tableau1[[#This Row],[Nb visiteur par établissement]],"")</f>
        <v/>
      </c>
      <c r="F105" s="2" t="str">
        <f>IF(A105&lt;&gt;"",COUNTIF('Récap prestation'!$E$3:$E$500,A105),"")</f>
        <v/>
      </c>
      <c r="G105" s="2" t="str">
        <f>IF(A105&lt;&gt;"",a_cacher!R105,"")</f>
        <v/>
      </c>
    </row>
    <row r="106" spans="1:7" x14ac:dyDescent="0.25">
      <c r="E106" s="2" t="str">
        <f>IF(A106&lt;&gt;"",Tableau1[[#This Row],[Nb visiteur par établissement]],"")</f>
        <v/>
      </c>
      <c r="F106" s="2" t="str">
        <f>IF(A106&lt;&gt;"",COUNTIF('Récap prestation'!$E$3:$E$500,A106),"")</f>
        <v/>
      </c>
      <c r="G106" s="2" t="str">
        <f>IF(A106&lt;&gt;"",a_cacher!R106,"")</f>
        <v/>
      </c>
    </row>
    <row r="107" spans="1:7" x14ac:dyDescent="0.25">
      <c r="E107" s="2" t="str">
        <f>IF(A107&lt;&gt;"",Tableau1[[#This Row],[Nb visiteur par établissement]],"")</f>
        <v/>
      </c>
      <c r="F107" s="2" t="str">
        <f>IF(A107&lt;&gt;"",COUNTIF('Récap prestation'!$E$3:$E$500,A107),"")</f>
        <v/>
      </c>
      <c r="G107" s="2" t="str">
        <f>IF(A107&lt;&gt;"",a_cacher!R107,"")</f>
        <v/>
      </c>
    </row>
    <row r="108" spans="1:7" x14ac:dyDescent="0.25">
      <c r="E108" s="2" t="str">
        <f>IF(A108&lt;&gt;"",Tableau1[[#This Row],[Nb visiteur par établissement]],"")</f>
        <v/>
      </c>
      <c r="F108" s="2" t="str">
        <f>IF(A108&lt;&gt;"",COUNTIF('Récap prestation'!$E$3:$E$500,A108),"")</f>
        <v/>
      </c>
      <c r="G108" s="2" t="str">
        <f>IF(A108&lt;&gt;"",a_cacher!R108,"")</f>
        <v/>
      </c>
    </row>
    <row r="109" spans="1:7" x14ac:dyDescent="0.25">
      <c r="E109" s="2" t="str">
        <f>IF(A109&lt;&gt;"",Tableau1[[#This Row],[Nb visiteur par établissement]],"")</f>
        <v/>
      </c>
      <c r="F109" s="2" t="str">
        <f>IF(A109&lt;&gt;"",COUNTIF('Récap prestation'!$E$3:$E$500,A109),"")</f>
        <v/>
      </c>
      <c r="G109" s="2" t="str">
        <f>IF(A109&lt;&gt;"",a_cacher!R109,"")</f>
        <v/>
      </c>
    </row>
    <row r="110" spans="1:7" x14ac:dyDescent="0.25">
      <c r="E110" s="2" t="str">
        <f>IF(A110&lt;&gt;"",Tableau1[[#This Row],[Nb visiteur par établissement]],"")</f>
        <v/>
      </c>
      <c r="F110" s="2" t="str">
        <f>IF(A110&lt;&gt;"",COUNTIF('Récap prestation'!$E$3:$E$500,A110),"")</f>
        <v/>
      </c>
      <c r="G110" s="2" t="str">
        <f>IF(A110&lt;&gt;"",a_cacher!R110,"")</f>
        <v/>
      </c>
    </row>
    <row r="111" spans="1:7" x14ac:dyDescent="0.25">
      <c r="E111" s="2" t="str">
        <f>IF(A111&lt;&gt;"",Tableau1[[#This Row],[Nb visiteur par établissement]],"")</f>
        <v/>
      </c>
      <c r="F111" s="2" t="str">
        <f>IF(A111&lt;&gt;"",COUNTIF('Récap prestation'!$E$3:$E$500,A111),"")</f>
        <v/>
      </c>
      <c r="G111" s="2" t="str">
        <f>IF(A111&lt;&gt;"",a_cacher!R111,"")</f>
        <v/>
      </c>
    </row>
    <row r="112" spans="1:7" x14ac:dyDescent="0.25">
      <c r="E112" s="2" t="str">
        <f>IF(A112&lt;&gt;"",Tableau1[[#This Row],[Nb visiteur par établissement]],"")</f>
        <v/>
      </c>
      <c r="F112" s="2" t="str">
        <f>IF(A112&lt;&gt;"",COUNTIF('Récap prestation'!$E$3:$E$500,A112),"")</f>
        <v/>
      </c>
      <c r="G112" s="2" t="str">
        <f>IF(A112&lt;&gt;"",a_cacher!R112,"")</f>
        <v/>
      </c>
    </row>
    <row r="113" spans="5:7" x14ac:dyDescent="0.25">
      <c r="E113" s="2" t="str">
        <f>IF(A113&lt;&gt;"",Tableau1[[#This Row],[Nb visiteur par établissement]],"")</f>
        <v/>
      </c>
      <c r="F113" s="2" t="str">
        <f>IF(A113&lt;&gt;"",COUNTIF('Récap prestation'!$E$3:$E$500,A113),"")</f>
        <v/>
      </c>
      <c r="G113" s="2" t="str">
        <f>IF(A113&lt;&gt;"",a_cacher!R113,"")</f>
        <v/>
      </c>
    </row>
    <row r="114" spans="5:7" x14ac:dyDescent="0.25">
      <c r="E114" s="2" t="str">
        <f>IF(A114&lt;&gt;"",Tableau1[[#This Row],[Nb visiteur par établissement]],"")</f>
        <v/>
      </c>
      <c r="F114" s="2" t="str">
        <f>IF(A114&lt;&gt;"",COUNTIF('Récap prestation'!$E$3:$E$500,A114),"")</f>
        <v/>
      </c>
      <c r="G114" s="2" t="str">
        <f>IF(A114&lt;&gt;"",a_cacher!R114,"")</f>
        <v/>
      </c>
    </row>
    <row r="115" spans="5:7" x14ac:dyDescent="0.25">
      <c r="E115" s="2" t="str">
        <f>IF(A115&lt;&gt;"",Tableau1[[#This Row],[Nb visiteur par établissement]],"")</f>
        <v/>
      </c>
      <c r="F115" s="2" t="str">
        <f>IF(A115&lt;&gt;"",COUNTIF('Récap prestation'!$E$3:$E$500,A115),"")</f>
        <v/>
      </c>
      <c r="G115" s="2" t="str">
        <f>IF(A115&lt;&gt;"",a_cacher!R115,"")</f>
        <v/>
      </c>
    </row>
    <row r="116" spans="5:7" x14ac:dyDescent="0.25">
      <c r="E116" s="2" t="str">
        <f>IF(A116&lt;&gt;"",Tableau1[[#This Row],[Nb visiteur par établissement]],"")</f>
        <v/>
      </c>
      <c r="F116" s="2" t="str">
        <f>IF(A116&lt;&gt;"",COUNTIF('Récap prestation'!$E$3:$E$500,A116),"")</f>
        <v/>
      </c>
      <c r="G116" s="2" t="str">
        <f>IF(A116&lt;&gt;"",a_cacher!R116,"")</f>
        <v/>
      </c>
    </row>
    <row r="117" spans="5:7" x14ac:dyDescent="0.25">
      <c r="E117" s="2" t="str">
        <f>IF(A117&lt;&gt;"",Tableau1[[#This Row],[Nb visiteur par établissement]],"")</f>
        <v/>
      </c>
      <c r="F117" s="2" t="str">
        <f>IF(A117&lt;&gt;"",COUNTIF('Récap prestation'!$E$3:$E$500,A117),"")</f>
        <v/>
      </c>
      <c r="G117" s="2" t="str">
        <f>IF(A117&lt;&gt;"",a_cacher!R117,"")</f>
        <v/>
      </c>
    </row>
    <row r="118" spans="5:7" x14ac:dyDescent="0.25">
      <c r="E118" s="2" t="str">
        <f>IF(A118&lt;&gt;"",Tableau1[[#This Row],[Nb visiteur par établissement]],"")</f>
        <v/>
      </c>
      <c r="F118" s="2" t="str">
        <f>IF(A118&lt;&gt;"",COUNTIF('Récap prestation'!$E$3:$E$500,A118),"")</f>
        <v/>
      </c>
      <c r="G118" s="2" t="str">
        <f>IF(A118&lt;&gt;"",a_cacher!R118,"")</f>
        <v/>
      </c>
    </row>
    <row r="119" spans="5:7" x14ac:dyDescent="0.25">
      <c r="E119" s="2" t="str">
        <f>IF(A119&lt;&gt;"",Tableau1[[#This Row],[Nb visiteur par établissement]],"")</f>
        <v/>
      </c>
      <c r="F119" s="2" t="str">
        <f>IF(A119&lt;&gt;"",COUNTIF('Récap prestation'!$E$3:$E$500,A119),"")</f>
        <v/>
      </c>
      <c r="G119" s="2" t="str">
        <f>IF(A119&lt;&gt;"",a_cacher!R119,"")</f>
        <v/>
      </c>
    </row>
    <row r="120" spans="5:7" x14ac:dyDescent="0.25">
      <c r="E120" s="2" t="str">
        <f>IF(A120&lt;&gt;"",Tableau1[[#This Row],[Nb visiteur par établissement]],"")</f>
        <v/>
      </c>
      <c r="F120" s="2" t="str">
        <f>IF(A120&lt;&gt;"",COUNTIF('Récap prestation'!$E$3:$E$500,A120),"")</f>
        <v/>
      </c>
      <c r="G120" s="2" t="str">
        <f>IF(A120&lt;&gt;"",a_cacher!R120,"")</f>
        <v/>
      </c>
    </row>
    <row r="121" spans="5:7" x14ac:dyDescent="0.25">
      <c r="E121" s="2" t="str">
        <f>IF(A121&lt;&gt;"",Tableau1[[#This Row],[Nb visiteur par établissement]],"")</f>
        <v/>
      </c>
      <c r="F121" s="2" t="str">
        <f>IF(A121&lt;&gt;"",COUNTIF('Récap prestation'!$E$3:$E$500,A121),"")</f>
        <v/>
      </c>
      <c r="G121" s="2" t="str">
        <f>IF(A121&lt;&gt;"",a_cacher!R121,"")</f>
        <v/>
      </c>
    </row>
    <row r="122" spans="5:7" x14ac:dyDescent="0.25">
      <c r="E122" s="2" t="str">
        <f>IF(A122&lt;&gt;"",Tableau1[[#This Row],[Nb visiteur par établissement]],"")</f>
        <v/>
      </c>
      <c r="F122" s="2" t="str">
        <f>IF(A122&lt;&gt;"",COUNTIF('Récap prestation'!$E$3:$E$500,A122),"")</f>
        <v/>
      </c>
      <c r="G122" s="2" t="str">
        <f>IF(A122&lt;&gt;"",a_cacher!R122,"")</f>
        <v/>
      </c>
    </row>
    <row r="123" spans="5:7" x14ac:dyDescent="0.25">
      <c r="E123" s="2" t="str">
        <f>IF(A123&lt;&gt;"",Tableau1[[#This Row],[Nb visiteur par établissement]],"")</f>
        <v/>
      </c>
      <c r="F123" s="2" t="str">
        <f>IF(A123&lt;&gt;"",COUNTIF('Récap prestation'!$E$3:$E$500,A123),"")</f>
        <v/>
      </c>
      <c r="G123" s="2" t="str">
        <f>IF(A123&lt;&gt;"",a_cacher!R123,"")</f>
        <v/>
      </c>
    </row>
    <row r="124" spans="5:7" x14ac:dyDescent="0.25">
      <c r="E124" s="2" t="str">
        <f>IF(A124&lt;&gt;"",Tableau1[[#This Row],[Nb visiteur par établissement]],"")</f>
        <v/>
      </c>
      <c r="F124" s="2" t="str">
        <f>IF(A124&lt;&gt;"",COUNTIF('Récap prestation'!$E$3:$E$500,A124),"")</f>
        <v/>
      </c>
      <c r="G124" s="2" t="str">
        <f>IF(A124&lt;&gt;"",a_cacher!R124,"")</f>
        <v/>
      </c>
    </row>
    <row r="125" spans="5:7" x14ac:dyDescent="0.25">
      <c r="E125" s="2" t="str">
        <f>IF(A125&lt;&gt;"",Tableau1[[#This Row],[Nb visiteur par établissement]],"")</f>
        <v/>
      </c>
      <c r="F125" s="2" t="str">
        <f>IF(A125&lt;&gt;"",COUNTIF('Récap prestation'!$E$3:$E$500,A125),"")</f>
        <v/>
      </c>
      <c r="G125" s="2" t="str">
        <f>IF(A125&lt;&gt;"",a_cacher!R125,"")</f>
        <v/>
      </c>
    </row>
    <row r="126" spans="5:7" x14ac:dyDescent="0.25">
      <c r="E126" s="2" t="str">
        <f>IF(A126&lt;&gt;"",Tableau1[[#This Row],[Nb visiteur par établissement]],"")</f>
        <v/>
      </c>
      <c r="F126" s="2" t="str">
        <f>IF(A126&lt;&gt;"",COUNTIF('Récap prestation'!$E$3:$E$500,A126),"")</f>
        <v/>
      </c>
      <c r="G126" s="2" t="str">
        <f>IF(A126&lt;&gt;"",a_cacher!R126,"")</f>
        <v/>
      </c>
    </row>
    <row r="127" spans="5:7" x14ac:dyDescent="0.25">
      <c r="E127" s="2" t="str">
        <f>IF(A127&lt;&gt;"",Tableau1[[#This Row],[Nb visiteur par établissement]],"")</f>
        <v/>
      </c>
      <c r="F127" s="2" t="str">
        <f>IF(A127&lt;&gt;"",COUNTIF('Récap prestation'!$E$3:$E$500,A127),"")</f>
        <v/>
      </c>
      <c r="G127" s="2" t="str">
        <f>IF(A127&lt;&gt;"",a_cacher!R127,"")</f>
        <v/>
      </c>
    </row>
    <row r="128" spans="5:7" x14ac:dyDescent="0.25">
      <c r="E128" s="2" t="str">
        <f>IF(A128&lt;&gt;"",Tableau1[[#This Row],[Nb visiteur par établissement]],"")</f>
        <v/>
      </c>
      <c r="F128" s="2" t="str">
        <f>IF(A128&lt;&gt;"",COUNTIF('Récap prestation'!$E$3:$E$500,A128),"")</f>
        <v/>
      </c>
      <c r="G128" s="2" t="str">
        <f>IF(A128&lt;&gt;"",a_cacher!R128,"")</f>
        <v/>
      </c>
    </row>
    <row r="129" spans="5:7" x14ac:dyDescent="0.25">
      <c r="E129" s="2" t="str">
        <f>IF(A129&lt;&gt;"",Tableau1[[#This Row],[Nb visiteur par établissement]],"")</f>
        <v/>
      </c>
      <c r="F129" s="2" t="str">
        <f>IF(A129&lt;&gt;"",COUNTIF('Récap prestation'!$E$3:$E$500,A129),"")</f>
        <v/>
      </c>
      <c r="G129" s="2" t="str">
        <f>IF(A129&lt;&gt;"",a_cacher!R129,"")</f>
        <v/>
      </c>
    </row>
    <row r="130" spans="5:7" x14ac:dyDescent="0.25">
      <c r="E130" s="2" t="str">
        <f>IF(A130&lt;&gt;"",Tableau1[[#This Row],[Nb visiteur par établissement]],"")</f>
        <v/>
      </c>
      <c r="F130" s="2" t="str">
        <f>IF(A130&lt;&gt;"",COUNTIF('Récap prestation'!$E$3:$E$500,A130),"")</f>
        <v/>
      </c>
      <c r="G130" s="2" t="str">
        <f>IF(A130&lt;&gt;"",a_cacher!R130,"")</f>
        <v/>
      </c>
    </row>
    <row r="131" spans="5:7" x14ac:dyDescent="0.25">
      <c r="E131" s="2" t="str">
        <f>IF(A131&lt;&gt;"",Tableau1[[#This Row],[Nb visiteur par établissement]],"")</f>
        <v/>
      </c>
      <c r="F131" s="2" t="str">
        <f>IF(A131&lt;&gt;"",COUNTIF('Récap prestation'!$E$3:$E$500,A131),"")</f>
        <v/>
      </c>
      <c r="G131" s="2" t="str">
        <f>IF(A131&lt;&gt;"",a_cacher!R131,"")</f>
        <v/>
      </c>
    </row>
    <row r="132" spans="5:7" x14ac:dyDescent="0.25">
      <c r="E132" s="2" t="str">
        <f>IF(A132&lt;&gt;"",Tableau1[[#This Row],[Nb visiteur par établissement]],"")</f>
        <v/>
      </c>
      <c r="F132" s="2" t="str">
        <f>IF(A132&lt;&gt;"",COUNTIF('Récap prestation'!$E$3:$E$500,A132),"")</f>
        <v/>
      </c>
      <c r="G132" s="2" t="str">
        <f>IF(A132&lt;&gt;"",a_cacher!R132,"")</f>
        <v/>
      </c>
    </row>
    <row r="133" spans="5:7" x14ac:dyDescent="0.25">
      <c r="E133" s="2" t="str">
        <f>IF(A133&lt;&gt;"",Tableau1[[#This Row],[Nb visiteur par établissement]],"")</f>
        <v/>
      </c>
      <c r="F133" s="2" t="str">
        <f>IF(A133&lt;&gt;"",COUNTIF('Récap prestation'!$E$3:$E$500,A133),"")</f>
        <v/>
      </c>
      <c r="G133" s="2" t="str">
        <f>IF(A133&lt;&gt;"",a_cacher!R133,"")</f>
        <v/>
      </c>
    </row>
    <row r="134" spans="5:7" x14ac:dyDescent="0.25">
      <c r="E134" s="2" t="str">
        <f>IF(A134&lt;&gt;"",Tableau1[[#This Row],[Nb visiteur par établissement]],"")</f>
        <v/>
      </c>
      <c r="F134" s="2" t="str">
        <f>IF(A134&lt;&gt;"",COUNTIF('Récap prestation'!$E$3:$E$500,A134),"")</f>
        <v/>
      </c>
      <c r="G134" s="2" t="str">
        <f>IF(A134&lt;&gt;"",a_cacher!R134,"")</f>
        <v/>
      </c>
    </row>
    <row r="135" spans="5:7" x14ac:dyDescent="0.25">
      <c r="E135" s="2" t="str">
        <f>IF(A135&lt;&gt;"",Tableau1[[#This Row],[Nb visiteur par établissement]],"")</f>
        <v/>
      </c>
      <c r="F135" s="2" t="str">
        <f>IF(A135&lt;&gt;"",COUNTIF('Récap prestation'!$E$3:$E$500,A135),"")</f>
        <v/>
      </c>
      <c r="G135" s="2" t="str">
        <f>IF(A135&lt;&gt;"",a_cacher!R135,"")</f>
        <v/>
      </c>
    </row>
    <row r="136" spans="5:7" x14ac:dyDescent="0.25">
      <c r="E136" s="2" t="str">
        <f>IF(A136&lt;&gt;"",Tableau1[[#This Row],[Nb visiteur par établissement]],"")</f>
        <v/>
      </c>
      <c r="F136" s="2" t="str">
        <f>IF(A136&lt;&gt;"",COUNTIF('Récap prestation'!$E$3:$E$500,A136),"")</f>
        <v/>
      </c>
      <c r="G136" s="2" t="str">
        <f>IF(A136&lt;&gt;"",a_cacher!R136,"")</f>
        <v/>
      </c>
    </row>
    <row r="137" spans="5:7" x14ac:dyDescent="0.25">
      <c r="E137" s="2" t="str">
        <f>IF(A137&lt;&gt;"",Tableau1[[#This Row],[Nb visiteur par établissement]],"")</f>
        <v/>
      </c>
      <c r="F137" s="2" t="str">
        <f>IF(A137&lt;&gt;"",COUNTIF('Récap prestation'!$E$3:$E$500,A137),"")</f>
        <v/>
      </c>
      <c r="G137" s="2" t="str">
        <f>IF(A137&lt;&gt;"",a_cacher!R137,"")</f>
        <v/>
      </c>
    </row>
    <row r="138" spans="5:7" x14ac:dyDescent="0.25">
      <c r="E138" s="2" t="str">
        <f>IF(A138&lt;&gt;"",Tableau1[[#This Row],[Nb visiteur par établissement]],"")</f>
        <v/>
      </c>
      <c r="F138" s="2" t="str">
        <f>IF(A138&lt;&gt;"",COUNTIF('Récap prestation'!$E$3:$E$500,A138),"")</f>
        <v/>
      </c>
      <c r="G138" s="2" t="str">
        <f>IF(A138&lt;&gt;"",a_cacher!R138,"")</f>
        <v/>
      </c>
    </row>
    <row r="139" spans="5:7" x14ac:dyDescent="0.25">
      <c r="E139" s="2" t="str">
        <f>IF(A139&lt;&gt;"",Tableau1[[#This Row],[Nb visiteur par établissement]],"")</f>
        <v/>
      </c>
      <c r="F139" s="2" t="str">
        <f>IF(A139&lt;&gt;"",COUNTIF('Récap prestation'!$E$3:$E$500,A139),"")</f>
        <v/>
      </c>
      <c r="G139" s="2" t="str">
        <f>IF(A139&lt;&gt;"",a_cacher!R139,"")</f>
        <v/>
      </c>
    </row>
    <row r="140" spans="5:7" x14ac:dyDescent="0.25">
      <c r="E140" s="2" t="str">
        <f>IF(A140&lt;&gt;"",Tableau1[[#This Row],[Nb visiteur par établissement]],"")</f>
        <v/>
      </c>
      <c r="F140" s="2" t="str">
        <f>IF(A140&lt;&gt;"",COUNTIF('Récap prestation'!$E$3:$E$500,A140),"")</f>
        <v/>
      </c>
      <c r="G140" s="2" t="str">
        <f>IF(A140&lt;&gt;"",a_cacher!R140,"")</f>
        <v/>
      </c>
    </row>
    <row r="141" spans="5:7" x14ac:dyDescent="0.25">
      <c r="E141" s="2" t="str">
        <f>IF(A141&lt;&gt;"",Tableau1[[#This Row],[Nb visiteur par établissement]],"")</f>
        <v/>
      </c>
      <c r="F141" s="2" t="str">
        <f>IF(A141&lt;&gt;"",COUNTIF('Récap prestation'!$E$3:$E$500,A141),"")</f>
        <v/>
      </c>
      <c r="G141" s="2" t="str">
        <f>IF(A141&lt;&gt;"",a_cacher!R141,"")</f>
        <v/>
      </c>
    </row>
    <row r="142" spans="5:7" x14ac:dyDescent="0.25">
      <c r="E142" s="2" t="str">
        <f>IF(A142&lt;&gt;"",Tableau1[[#This Row],[Nb visiteur par établissement]],"")</f>
        <v/>
      </c>
      <c r="F142" s="2" t="str">
        <f>IF(A142&lt;&gt;"",COUNTIF('Récap prestation'!$E$3:$E$500,A142),"")</f>
        <v/>
      </c>
      <c r="G142" s="2" t="str">
        <f>IF(A142&lt;&gt;"",a_cacher!R142,"")</f>
        <v/>
      </c>
    </row>
    <row r="143" spans="5:7" x14ac:dyDescent="0.25">
      <c r="E143" s="2" t="str">
        <f>IF(A143&lt;&gt;"",Tableau1[[#This Row],[Nb visiteur par établissement]],"")</f>
        <v/>
      </c>
      <c r="F143" s="2" t="str">
        <f>IF(A143&lt;&gt;"",COUNTIF('Récap prestation'!$E$3:$E$500,A143),"")</f>
        <v/>
      </c>
      <c r="G143" s="2" t="str">
        <f>IF(A143&lt;&gt;"",a_cacher!R143,"")</f>
        <v/>
      </c>
    </row>
    <row r="144" spans="5:7" x14ac:dyDescent="0.25">
      <c r="E144" s="2" t="str">
        <f>IF(A144&lt;&gt;"",Tableau1[[#This Row],[Nb visiteur par établissement]],"")</f>
        <v/>
      </c>
      <c r="F144" s="2" t="str">
        <f>IF(A144&lt;&gt;"",COUNTIF('Récap prestation'!$E$3:$E$500,A144),"")</f>
        <v/>
      </c>
      <c r="G144" s="2" t="str">
        <f>IF(A144&lt;&gt;"",a_cacher!R144,"")</f>
        <v/>
      </c>
    </row>
    <row r="145" spans="5:7" x14ac:dyDescent="0.25">
      <c r="E145" s="2" t="str">
        <f>IF(A145&lt;&gt;"",Tableau1[[#This Row],[Nb visiteur par établissement]],"")</f>
        <v/>
      </c>
      <c r="F145" s="2" t="str">
        <f>IF(A145&lt;&gt;"",COUNTIF('Récap prestation'!$E$3:$E$500,A145),"")</f>
        <v/>
      </c>
      <c r="G145" s="2" t="str">
        <f>IF(A145&lt;&gt;"",a_cacher!R145,"")</f>
        <v/>
      </c>
    </row>
    <row r="146" spans="5:7" x14ac:dyDescent="0.25">
      <c r="E146" s="2" t="str">
        <f>IF(A146&lt;&gt;"",Tableau1[[#This Row],[Nb visiteur par établissement]],"")</f>
        <v/>
      </c>
      <c r="F146" s="2" t="str">
        <f>IF(A146&lt;&gt;"",COUNTIF('Récap prestation'!$E$3:$E$500,A146),"")</f>
        <v/>
      </c>
      <c r="G146" s="2" t="str">
        <f>IF(A146&lt;&gt;"",a_cacher!R146,"")</f>
        <v/>
      </c>
    </row>
    <row r="147" spans="5:7" x14ac:dyDescent="0.25">
      <c r="E147" s="2" t="str">
        <f>IF(A147&lt;&gt;"",Tableau1[[#This Row],[Nb visiteur par établissement]],"")</f>
        <v/>
      </c>
      <c r="F147" s="2" t="str">
        <f>IF(A147&lt;&gt;"",COUNTIF('Récap prestation'!$E$3:$E$500,A147),"")</f>
        <v/>
      </c>
      <c r="G147" s="2" t="str">
        <f>IF(A147&lt;&gt;"",a_cacher!R147,"")</f>
        <v/>
      </c>
    </row>
    <row r="148" spans="5:7" x14ac:dyDescent="0.25">
      <c r="E148" s="2" t="str">
        <f>IF(A148&lt;&gt;"",Tableau1[[#This Row],[Nb visiteur par établissement]],"")</f>
        <v/>
      </c>
      <c r="F148" s="2" t="str">
        <f>IF(A148&lt;&gt;"",COUNTIF('Récap prestation'!$E$3:$E$500,A148),"")</f>
        <v/>
      </c>
      <c r="G148" s="2" t="str">
        <f>IF(A148&lt;&gt;"",a_cacher!R148,"")</f>
        <v/>
      </c>
    </row>
    <row r="149" spans="5:7" x14ac:dyDescent="0.25">
      <c r="E149" s="2" t="str">
        <f>IF(A149&lt;&gt;"",Tableau1[[#This Row],[Nb visiteur par établissement]],"")</f>
        <v/>
      </c>
      <c r="F149" s="2" t="str">
        <f>IF(A149&lt;&gt;"",COUNTIF('Récap prestation'!$E$3:$E$500,A149),"")</f>
        <v/>
      </c>
      <c r="G149" s="2" t="str">
        <f>IF(A149&lt;&gt;"",a_cacher!R149,"")</f>
        <v/>
      </c>
    </row>
    <row r="150" spans="5:7" x14ac:dyDescent="0.25">
      <c r="E150" s="2" t="str">
        <f>IF(A150&lt;&gt;"",Tableau1[[#This Row],[Nb visiteur par établissement]],"")</f>
        <v/>
      </c>
      <c r="F150" s="2" t="str">
        <f>IF(A150&lt;&gt;"",COUNTIF('Récap prestation'!$E$3:$E$500,A150),"")</f>
        <v/>
      </c>
      <c r="G150" s="2" t="str">
        <f>IF(A150&lt;&gt;"",a_cacher!R150,"")</f>
        <v/>
      </c>
    </row>
    <row r="151" spans="5:7" x14ac:dyDescent="0.25">
      <c r="E151" s="2" t="str">
        <f>IF(A151&lt;&gt;"",Tableau1[[#This Row],[Nb visiteur par établissement]],"")</f>
        <v/>
      </c>
      <c r="F151" s="2" t="str">
        <f>IF(A151&lt;&gt;"",COUNTIF('Récap prestation'!$E$3:$E$500,A151),"")</f>
        <v/>
      </c>
      <c r="G151" s="2" t="str">
        <f>IF(A151&lt;&gt;"",a_cacher!R151,"")</f>
        <v/>
      </c>
    </row>
    <row r="152" spans="5:7" x14ac:dyDescent="0.25">
      <c r="E152" s="2" t="str">
        <f>IF(A152&lt;&gt;"",Tableau1[[#This Row],[Nb visiteur par établissement]],"")</f>
        <v/>
      </c>
      <c r="F152" s="2" t="str">
        <f>IF(A152&lt;&gt;"",COUNTIF('Récap prestation'!$E$3:$E$500,A152),"")</f>
        <v/>
      </c>
      <c r="G152" s="2" t="str">
        <f>IF(A152&lt;&gt;"",a_cacher!R152,"")</f>
        <v/>
      </c>
    </row>
    <row r="153" spans="5:7" x14ac:dyDescent="0.25">
      <c r="E153" s="2" t="str">
        <f>IF(A153&lt;&gt;"",Tableau1[[#This Row],[Nb visiteur par établissement]],"")</f>
        <v/>
      </c>
      <c r="F153" s="2" t="str">
        <f>IF(A153&lt;&gt;"",COUNTIF('Récap prestation'!$E$3:$E$500,A153),"")</f>
        <v/>
      </c>
      <c r="G153" s="2" t="str">
        <f>IF(A153&lt;&gt;"",a_cacher!R153,"")</f>
        <v/>
      </c>
    </row>
    <row r="154" spans="5:7" x14ac:dyDescent="0.25">
      <c r="E154" s="2" t="str">
        <f>IF(A154&lt;&gt;"",Tableau1[[#This Row],[Nb visiteur par établissement]],"")</f>
        <v/>
      </c>
      <c r="F154" s="2" t="str">
        <f>IF(A154&lt;&gt;"",COUNTIF('Récap prestation'!$E$3:$E$500,A154),"")</f>
        <v/>
      </c>
      <c r="G154" s="2" t="str">
        <f>IF(A154&lt;&gt;"",a_cacher!R154,"")</f>
        <v/>
      </c>
    </row>
    <row r="155" spans="5:7" x14ac:dyDescent="0.25">
      <c r="E155" s="2" t="str">
        <f>IF(A155&lt;&gt;"",Tableau1[[#This Row],[Nb visiteur par établissement]],"")</f>
        <v/>
      </c>
      <c r="F155" s="2" t="str">
        <f>IF(A155&lt;&gt;"",COUNTIF('Récap prestation'!$E$3:$E$500,A155),"")</f>
        <v/>
      </c>
      <c r="G155" s="2" t="str">
        <f>IF(A155&lt;&gt;"",a_cacher!R155,"")</f>
        <v/>
      </c>
    </row>
    <row r="156" spans="5:7" x14ac:dyDescent="0.25">
      <c r="E156" s="2" t="str">
        <f>IF(A156&lt;&gt;"",Tableau1[[#This Row],[Nb visiteur par établissement]],"")</f>
        <v/>
      </c>
      <c r="F156" s="2" t="str">
        <f>IF(A156&lt;&gt;"",COUNTIF('Récap prestation'!$E$3:$E$500,A156),"")</f>
        <v/>
      </c>
      <c r="G156" s="2" t="str">
        <f>IF(A156&lt;&gt;"",a_cacher!R156,"")</f>
        <v/>
      </c>
    </row>
    <row r="157" spans="5:7" x14ac:dyDescent="0.25">
      <c r="E157" s="2" t="str">
        <f>IF(A157&lt;&gt;"",Tableau1[[#This Row],[Nb visiteur par établissement]],"")</f>
        <v/>
      </c>
      <c r="F157" s="2" t="str">
        <f>IF(A157&lt;&gt;"",COUNTIF('Récap prestation'!$E$3:$E$500,A157),"")</f>
        <v/>
      </c>
      <c r="G157" s="2" t="str">
        <f>IF(A157&lt;&gt;"",a_cacher!R157,"")</f>
        <v/>
      </c>
    </row>
    <row r="158" spans="5:7" x14ac:dyDescent="0.25">
      <c r="E158" s="2" t="str">
        <f>IF(A158&lt;&gt;"",Tableau1[[#This Row],[Nb visiteur par établissement]],"")</f>
        <v/>
      </c>
      <c r="F158" s="2" t="str">
        <f>IF(A158&lt;&gt;"",COUNTIF('Récap prestation'!$E$3:$E$500,A158),"")</f>
        <v/>
      </c>
      <c r="G158" s="2" t="str">
        <f>IF(A158&lt;&gt;"",a_cacher!R158,"")</f>
        <v/>
      </c>
    </row>
    <row r="159" spans="5:7" x14ac:dyDescent="0.25">
      <c r="E159" s="2" t="str">
        <f>IF(A159&lt;&gt;"",Tableau1[[#This Row],[Nb visiteur par établissement]],"")</f>
        <v/>
      </c>
      <c r="F159" s="2" t="str">
        <f>IF(A159&lt;&gt;"",COUNTIF('Récap prestation'!$E$3:$E$500,A159),"")</f>
        <v/>
      </c>
      <c r="G159" s="2" t="str">
        <f>IF(A159&lt;&gt;"",a_cacher!R159,"")</f>
        <v/>
      </c>
    </row>
    <row r="160" spans="5:7" x14ac:dyDescent="0.25">
      <c r="E160" s="2" t="str">
        <f>IF(A160&lt;&gt;"",Tableau1[[#This Row],[Nb visiteur par établissement]],"")</f>
        <v/>
      </c>
      <c r="F160" s="2" t="str">
        <f>IF(A160&lt;&gt;"",COUNTIF('Récap prestation'!$E$3:$E$500,A160),"")</f>
        <v/>
      </c>
      <c r="G160" s="2" t="str">
        <f>IF(A160&lt;&gt;"",a_cacher!R160,"")</f>
        <v/>
      </c>
    </row>
    <row r="161" spans="5:7" x14ac:dyDescent="0.25">
      <c r="E161" s="2" t="str">
        <f>IF(A161&lt;&gt;"",Tableau1[[#This Row],[Nb visiteur par établissement]],"")</f>
        <v/>
      </c>
      <c r="F161" s="2" t="str">
        <f>IF(A161&lt;&gt;"",COUNTIF('Récap prestation'!$E$3:$E$500,A161),"")</f>
        <v/>
      </c>
      <c r="G161" s="2" t="str">
        <f>IF(A161&lt;&gt;"",a_cacher!R161,"")</f>
        <v/>
      </c>
    </row>
    <row r="162" spans="5:7" x14ac:dyDescent="0.25">
      <c r="E162" s="2" t="str">
        <f>IF(A162&lt;&gt;"",Tableau1[[#This Row],[Nb visiteur par établissement]],"")</f>
        <v/>
      </c>
      <c r="F162" s="2" t="str">
        <f>IF(A162&lt;&gt;"",COUNTIF('Récap prestation'!$E$3:$E$500,A162),"")</f>
        <v/>
      </c>
      <c r="G162" s="2" t="str">
        <f>IF(A162&lt;&gt;"",a_cacher!R162,"")</f>
        <v/>
      </c>
    </row>
    <row r="163" spans="5:7" x14ac:dyDescent="0.25">
      <c r="E163" s="2" t="str">
        <f>IF(A163&lt;&gt;"",Tableau1[[#This Row],[Nb visiteur par établissement]],"")</f>
        <v/>
      </c>
      <c r="F163" s="2" t="str">
        <f>IF(A163&lt;&gt;"",COUNTIF('Récap prestation'!$E$3:$E$500,A163),"")</f>
        <v/>
      </c>
      <c r="G163" s="2" t="str">
        <f>IF(A163&lt;&gt;"",a_cacher!R163,"")</f>
        <v/>
      </c>
    </row>
    <row r="164" spans="5:7" x14ac:dyDescent="0.25">
      <c r="E164" s="2" t="str">
        <f>IF(A164&lt;&gt;"",Tableau1[[#This Row],[Nb visiteur par établissement]],"")</f>
        <v/>
      </c>
      <c r="F164" s="2" t="str">
        <f>IF(A164&lt;&gt;"",COUNTIF('Récap prestation'!$E$3:$E$500,A164),"")</f>
        <v/>
      </c>
      <c r="G164" s="2" t="str">
        <f>IF(A164&lt;&gt;"",a_cacher!R164,"")</f>
        <v/>
      </c>
    </row>
    <row r="165" spans="5:7" x14ac:dyDescent="0.25">
      <c r="E165" s="2" t="str">
        <f>IF(A165&lt;&gt;"",Tableau1[[#This Row],[Nb visiteur par établissement]],"")</f>
        <v/>
      </c>
      <c r="F165" s="2" t="str">
        <f>IF(A165&lt;&gt;"",COUNTIF('Récap prestation'!$E$3:$E$500,A165),"")</f>
        <v/>
      </c>
      <c r="G165" s="2" t="str">
        <f>IF(A165&lt;&gt;"",a_cacher!R165,"")</f>
        <v/>
      </c>
    </row>
    <row r="166" spans="5:7" x14ac:dyDescent="0.25">
      <c r="E166" s="2" t="str">
        <f>IF(A166&lt;&gt;"",Tableau1[[#This Row],[Nb visiteur par établissement]],"")</f>
        <v/>
      </c>
      <c r="F166" s="2" t="str">
        <f>IF(A166&lt;&gt;"",COUNTIF('Récap prestation'!$E$3:$E$500,A166),"")</f>
        <v/>
      </c>
      <c r="G166" s="2" t="str">
        <f>IF(A166&lt;&gt;"",a_cacher!R166,"")</f>
        <v/>
      </c>
    </row>
    <row r="167" spans="5:7" x14ac:dyDescent="0.25">
      <c r="E167" s="2" t="str">
        <f>IF(A167&lt;&gt;"",Tableau1[[#This Row],[Nb visiteur par établissement]],"")</f>
        <v/>
      </c>
      <c r="F167" s="2" t="str">
        <f>IF(A167&lt;&gt;"",COUNTIF('Récap prestation'!$E$3:$E$500,A167),"")</f>
        <v/>
      </c>
      <c r="G167" s="2" t="str">
        <f>IF(A167&lt;&gt;"",a_cacher!R167,"")</f>
        <v/>
      </c>
    </row>
    <row r="168" spans="5:7" x14ac:dyDescent="0.25">
      <c r="E168" s="2" t="str">
        <f>IF(A168&lt;&gt;"",Tableau1[[#This Row],[Nb visiteur par établissement]],"")</f>
        <v/>
      </c>
      <c r="F168" s="2" t="str">
        <f>IF(A168&lt;&gt;"",COUNTIF('Récap prestation'!$E$3:$E$500,A168),"")</f>
        <v/>
      </c>
      <c r="G168" s="2" t="str">
        <f>IF(A168&lt;&gt;"",a_cacher!R168,"")</f>
        <v/>
      </c>
    </row>
    <row r="169" spans="5:7" x14ac:dyDescent="0.25">
      <c r="E169" s="2" t="str">
        <f>IF(A169&lt;&gt;"",Tableau1[[#This Row],[Nb visiteur par établissement]],"")</f>
        <v/>
      </c>
      <c r="F169" s="2" t="str">
        <f>IF(A169&lt;&gt;"",COUNTIF('Récap prestation'!$E$3:$E$500,A169),"")</f>
        <v/>
      </c>
      <c r="G169" s="2" t="str">
        <f>IF(A169&lt;&gt;"",a_cacher!R169,"")</f>
        <v/>
      </c>
    </row>
    <row r="170" spans="5:7" x14ac:dyDescent="0.25">
      <c r="E170" s="2" t="str">
        <f>IF(A170&lt;&gt;"",Tableau1[[#This Row],[Nb visiteur par établissement]],"")</f>
        <v/>
      </c>
      <c r="F170" s="2" t="str">
        <f>IF(A170&lt;&gt;"",COUNTIF('Récap prestation'!$E$3:$E$500,A170),"")</f>
        <v/>
      </c>
      <c r="G170" s="2" t="str">
        <f>IF(A170&lt;&gt;"",a_cacher!R170,"")</f>
        <v/>
      </c>
    </row>
    <row r="171" spans="5:7" x14ac:dyDescent="0.25">
      <c r="E171" s="2" t="str">
        <f>IF(A171&lt;&gt;"",Tableau1[[#This Row],[Nb visiteur par établissement]],"")</f>
        <v/>
      </c>
      <c r="F171" s="2" t="str">
        <f>IF(A171&lt;&gt;"",COUNTIF('Récap prestation'!$E$3:$E$500,A171),"")</f>
        <v/>
      </c>
      <c r="G171" s="2" t="str">
        <f>IF(A171&lt;&gt;"",a_cacher!R171,"")</f>
        <v/>
      </c>
    </row>
    <row r="172" spans="5:7" x14ac:dyDescent="0.25">
      <c r="E172" s="2" t="str">
        <f>IF(A172&lt;&gt;"",Tableau1[[#This Row],[Nb visiteur par établissement]],"")</f>
        <v/>
      </c>
      <c r="F172" s="2" t="str">
        <f>IF(A172&lt;&gt;"",COUNTIF('Récap prestation'!$E$3:$E$500,A172),"")</f>
        <v/>
      </c>
      <c r="G172" s="2" t="str">
        <f>IF(A172&lt;&gt;"",a_cacher!R172,"")</f>
        <v/>
      </c>
    </row>
    <row r="173" spans="5:7" x14ac:dyDescent="0.25">
      <c r="E173" s="2" t="str">
        <f>IF(A173&lt;&gt;"",Tableau1[[#This Row],[Nb visiteur par établissement]],"")</f>
        <v/>
      </c>
      <c r="F173" s="2" t="str">
        <f>IF(A173&lt;&gt;"",COUNTIF('Récap prestation'!$E$3:$E$500,A173),"")</f>
        <v/>
      </c>
      <c r="G173" s="2" t="str">
        <f>IF(A173&lt;&gt;"",a_cacher!R173,"")</f>
        <v/>
      </c>
    </row>
    <row r="174" spans="5:7" x14ac:dyDescent="0.25">
      <c r="E174" s="2" t="str">
        <f>IF(A174&lt;&gt;"",Tableau1[[#This Row],[Nb visiteur par établissement]],"")</f>
        <v/>
      </c>
      <c r="F174" s="2" t="str">
        <f>IF(A174&lt;&gt;"",COUNTIF('Récap prestation'!$E$3:$E$500,A174),"")</f>
        <v/>
      </c>
      <c r="G174" s="2" t="str">
        <f>IF(A174&lt;&gt;"",a_cacher!R174,"")</f>
        <v/>
      </c>
    </row>
    <row r="175" spans="5:7" x14ac:dyDescent="0.25">
      <c r="E175" s="2" t="str">
        <f>IF(A175&lt;&gt;"",Tableau1[[#This Row],[Nb visiteur par établissement]],"")</f>
        <v/>
      </c>
      <c r="F175" s="2" t="str">
        <f>IF(A175&lt;&gt;"",COUNTIF('Récap prestation'!$E$3:$E$500,A175),"")</f>
        <v/>
      </c>
      <c r="G175" s="2" t="str">
        <f>IF(A175&lt;&gt;"",a_cacher!R175,"")</f>
        <v/>
      </c>
    </row>
    <row r="176" spans="5:7" x14ac:dyDescent="0.25">
      <c r="E176" s="2" t="str">
        <f>IF(A176&lt;&gt;"",Tableau1[[#This Row],[Nb visiteur par établissement]],"")</f>
        <v/>
      </c>
      <c r="F176" s="2" t="str">
        <f>IF(A176&lt;&gt;"",COUNTIF('Récap prestation'!$E$3:$E$500,A176),"")</f>
        <v/>
      </c>
      <c r="G176" s="2" t="str">
        <f>IF(A176&lt;&gt;"",a_cacher!R176,"")</f>
        <v/>
      </c>
    </row>
    <row r="177" spans="5:7" x14ac:dyDescent="0.25">
      <c r="E177" s="2" t="str">
        <f>IF(A177&lt;&gt;"",Tableau1[[#This Row],[Nb visiteur par établissement]],"")</f>
        <v/>
      </c>
      <c r="F177" s="2" t="str">
        <f>IF(A177&lt;&gt;"",COUNTIF('Récap prestation'!$E$3:$E$500,A177),"")</f>
        <v/>
      </c>
      <c r="G177" s="2" t="str">
        <f>IF(A177&lt;&gt;"",a_cacher!R177,"")</f>
        <v/>
      </c>
    </row>
    <row r="178" spans="5:7" x14ac:dyDescent="0.25">
      <c r="E178" s="2" t="str">
        <f>IF(A178&lt;&gt;"",Tableau1[[#This Row],[Nb visiteur par établissement]],"")</f>
        <v/>
      </c>
      <c r="F178" s="2" t="str">
        <f>IF(A178&lt;&gt;"",COUNTIF('Récap prestation'!$E$3:$E$500,A178),"")</f>
        <v/>
      </c>
      <c r="G178" s="2" t="str">
        <f>IF(A178&lt;&gt;"",a_cacher!R178,"")</f>
        <v/>
      </c>
    </row>
    <row r="179" spans="5:7" x14ac:dyDescent="0.25">
      <c r="E179" s="2" t="str">
        <f>IF(A179&lt;&gt;"",Tableau1[[#This Row],[Nb visiteur par établissement]],"")</f>
        <v/>
      </c>
      <c r="F179" s="2" t="str">
        <f>IF(A179&lt;&gt;"",COUNTIF('Récap prestation'!$E$3:$E$500,A179),"")</f>
        <v/>
      </c>
      <c r="G179" s="2" t="str">
        <f>IF(A179&lt;&gt;"",a_cacher!R179,"")</f>
        <v/>
      </c>
    </row>
    <row r="180" spans="5:7" x14ac:dyDescent="0.25">
      <c r="E180" s="2" t="str">
        <f>IF(A180&lt;&gt;"",Tableau1[[#This Row],[Nb visiteur par établissement]],"")</f>
        <v/>
      </c>
      <c r="F180" s="2" t="str">
        <f>IF(A180&lt;&gt;"",COUNTIF('Récap prestation'!$E$3:$E$500,A180),"")</f>
        <v/>
      </c>
      <c r="G180" s="2" t="str">
        <f>IF(A180&lt;&gt;"",a_cacher!R180,"")</f>
        <v/>
      </c>
    </row>
    <row r="181" spans="5:7" x14ac:dyDescent="0.25">
      <c r="E181" s="2" t="str">
        <f>IF(A181&lt;&gt;"",Tableau1[[#This Row],[Nb visiteur par établissement]],"")</f>
        <v/>
      </c>
      <c r="F181" s="2" t="str">
        <f>IF(A181&lt;&gt;"",COUNTIF('Récap prestation'!$E$3:$E$500,A181),"")</f>
        <v/>
      </c>
      <c r="G181" s="2" t="str">
        <f>IF(A181&lt;&gt;"",a_cacher!R181,"")</f>
        <v/>
      </c>
    </row>
    <row r="182" spans="5:7" x14ac:dyDescent="0.25">
      <c r="E182" s="2" t="str">
        <f>IF(A182&lt;&gt;"",Tableau1[[#This Row],[Nb visiteur par établissement]],"")</f>
        <v/>
      </c>
      <c r="F182" s="2" t="str">
        <f>IF(A182&lt;&gt;"",COUNTIF('Récap prestation'!$E$3:$E$500,A182),"")</f>
        <v/>
      </c>
      <c r="G182" s="2" t="str">
        <f>IF(A182&lt;&gt;"",a_cacher!R182,"")</f>
        <v/>
      </c>
    </row>
    <row r="183" spans="5:7" x14ac:dyDescent="0.25">
      <c r="E183" s="2" t="str">
        <f>IF(A183&lt;&gt;"",Tableau1[[#This Row],[Nb visiteur par établissement]],"")</f>
        <v/>
      </c>
      <c r="F183" s="2" t="str">
        <f>IF(A183&lt;&gt;"",COUNTIF('Récap prestation'!$E$3:$E$500,A183),"")</f>
        <v/>
      </c>
      <c r="G183" s="2" t="str">
        <f>IF(A183&lt;&gt;"",a_cacher!R183,"")</f>
        <v/>
      </c>
    </row>
    <row r="184" spans="5:7" x14ac:dyDescent="0.25">
      <c r="E184" s="2" t="str">
        <f>IF(A184&lt;&gt;"",Tableau1[[#This Row],[Nb visiteur par établissement]],"")</f>
        <v/>
      </c>
      <c r="F184" s="2" t="str">
        <f>IF(A184&lt;&gt;"",COUNTIF('Récap prestation'!$E$3:$E$500,A184),"")</f>
        <v/>
      </c>
      <c r="G184" s="2" t="str">
        <f>IF(A184&lt;&gt;"",a_cacher!R184,"")</f>
        <v/>
      </c>
    </row>
    <row r="185" spans="5:7" x14ac:dyDescent="0.25">
      <c r="E185" s="2" t="str">
        <f>IF(A185&lt;&gt;"",Tableau1[[#This Row],[Nb visiteur par établissement]],"")</f>
        <v/>
      </c>
      <c r="F185" s="2" t="str">
        <f>IF(A185&lt;&gt;"",COUNTIF('Récap prestation'!$E$3:$E$500,A185),"")</f>
        <v/>
      </c>
      <c r="G185" s="2" t="str">
        <f>IF(A185&lt;&gt;"",a_cacher!R185,"")</f>
        <v/>
      </c>
    </row>
    <row r="186" spans="5:7" x14ac:dyDescent="0.25">
      <c r="E186" s="2" t="str">
        <f>IF(A186&lt;&gt;"",Tableau1[[#This Row],[Nb visiteur par établissement]],"")</f>
        <v/>
      </c>
      <c r="F186" s="2" t="str">
        <f>IF(A186&lt;&gt;"",COUNTIF('Récap prestation'!$E$3:$E$500,A186),"")</f>
        <v/>
      </c>
      <c r="G186" s="2" t="str">
        <f>IF(A186&lt;&gt;"",a_cacher!R186,"")</f>
        <v/>
      </c>
    </row>
    <row r="187" spans="5:7" x14ac:dyDescent="0.25">
      <c r="E187" s="2" t="str">
        <f>IF(A187&lt;&gt;"",Tableau1[[#This Row],[Nb visiteur par établissement]],"")</f>
        <v/>
      </c>
      <c r="F187" s="2" t="str">
        <f>IF(A187&lt;&gt;"",COUNTIF('Récap prestation'!$E$3:$E$500,A187),"")</f>
        <v/>
      </c>
      <c r="G187" s="2" t="str">
        <f>IF(A187&lt;&gt;"",a_cacher!R187,"")</f>
        <v/>
      </c>
    </row>
    <row r="188" spans="5:7" x14ac:dyDescent="0.25">
      <c r="E188" s="2" t="str">
        <f>IF(A188&lt;&gt;"",Tableau1[[#This Row],[Nb visiteur par établissement]],"")</f>
        <v/>
      </c>
      <c r="F188" s="2" t="str">
        <f>IF(A188&lt;&gt;"",COUNTIF('Récap prestation'!$E$3:$E$500,A188),"")</f>
        <v/>
      </c>
      <c r="G188" s="2" t="str">
        <f>IF(A188&lt;&gt;"",a_cacher!R188,"")</f>
        <v/>
      </c>
    </row>
    <row r="189" spans="5:7" x14ac:dyDescent="0.25">
      <c r="E189" s="2" t="str">
        <f>IF(A189&lt;&gt;"",Tableau1[[#This Row],[Nb visiteur par établissement]],"")</f>
        <v/>
      </c>
      <c r="F189" s="2" t="str">
        <f>IF(A189&lt;&gt;"",COUNTIF('Récap prestation'!$E$3:$E$500,A189),"")</f>
        <v/>
      </c>
      <c r="G189" s="2" t="str">
        <f>IF(A189&lt;&gt;"",a_cacher!R189,"")</f>
        <v/>
      </c>
    </row>
    <row r="190" spans="5:7" x14ac:dyDescent="0.25">
      <c r="E190" s="2" t="str">
        <f>IF(A190&lt;&gt;"",Tableau1[[#This Row],[Nb visiteur par établissement]],"")</f>
        <v/>
      </c>
      <c r="F190" s="2" t="str">
        <f>IF(A190&lt;&gt;"",COUNTIF('Récap prestation'!$E$3:$E$500,A190),"")</f>
        <v/>
      </c>
      <c r="G190" s="2" t="str">
        <f>IF(A190&lt;&gt;"",a_cacher!R190,"")</f>
        <v/>
      </c>
    </row>
    <row r="191" spans="5:7" x14ac:dyDescent="0.25">
      <c r="E191" s="2" t="str">
        <f>IF(A191&lt;&gt;"",Tableau1[[#This Row],[Nb visiteur par établissement]],"")</f>
        <v/>
      </c>
      <c r="F191" s="2" t="str">
        <f>IF(A191&lt;&gt;"",COUNTIF('Récap prestation'!$E$3:$E$500,A191),"")</f>
        <v/>
      </c>
      <c r="G191" s="2" t="str">
        <f>IF(A191&lt;&gt;"",a_cacher!R191,"")</f>
        <v/>
      </c>
    </row>
    <row r="192" spans="5:7" x14ac:dyDescent="0.25">
      <c r="E192" s="2" t="str">
        <f>IF(A192&lt;&gt;"",Tableau1[[#This Row],[Nb visiteur par établissement]],"")</f>
        <v/>
      </c>
      <c r="F192" s="2" t="str">
        <f>IF(A192&lt;&gt;"",COUNTIF('Récap prestation'!$E$3:$E$500,A192),"")</f>
        <v/>
      </c>
      <c r="G192" s="2" t="str">
        <f>IF(A192&lt;&gt;"",a_cacher!R192,"")</f>
        <v/>
      </c>
    </row>
    <row r="193" spans="5:7" x14ac:dyDescent="0.25">
      <c r="E193" s="2" t="str">
        <f>IF(A193&lt;&gt;"",Tableau1[[#This Row],[Nb visiteur par établissement]],"")</f>
        <v/>
      </c>
      <c r="F193" s="2" t="str">
        <f>IF(A193&lt;&gt;"",COUNTIF('Récap prestation'!$E$3:$E$500,A193),"")</f>
        <v/>
      </c>
      <c r="G193" s="2" t="str">
        <f>IF(A193&lt;&gt;"",a_cacher!R193,"")</f>
        <v/>
      </c>
    </row>
    <row r="194" spans="5:7" x14ac:dyDescent="0.25">
      <c r="E194" s="2" t="str">
        <f>IF(A194&lt;&gt;"",Tableau1[[#This Row],[Nb visiteur par établissement]],"")</f>
        <v/>
      </c>
      <c r="F194" s="2" t="str">
        <f>IF(A194&lt;&gt;"",COUNTIF('Récap prestation'!$E$3:$E$500,A194),"")</f>
        <v/>
      </c>
      <c r="G194" s="2" t="str">
        <f>IF(A194&lt;&gt;"",a_cacher!R194,"")</f>
        <v/>
      </c>
    </row>
    <row r="195" spans="5:7" x14ac:dyDescent="0.25">
      <c r="E195" s="2" t="str">
        <f>IF(A195&lt;&gt;"",Tableau1[[#This Row],[Nb visiteur par établissement]],"")</f>
        <v/>
      </c>
      <c r="F195" s="2" t="str">
        <f>IF(A195&lt;&gt;"",COUNTIF('Récap prestation'!$E$3:$E$500,A195),"")</f>
        <v/>
      </c>
      <c r="G195" s="2" t="str">
        <f>IF(A195&lt;&gt;"",a_cacher!R195,"")</f>
        <v/>
      </c>
    </row>
    <row r="196" spans="5:7" x14ac:dyDescent="0.25">
      <c r="E196" s="2" t="str">
        <f>IF(A196&lt;&gt;"",Tableau1[[#This Row],[Nb visiteur par établissement]],"")</f>
        <v/>
      </c>
      <c r="F196" s="2" t="str">
        <f>IF(A196&lt;&gt;"",COUNTIF('Récap prestation'!$E$3:$E$500,A196),"")</f>
        <v/>
      </c>
      <c r="G196" s="2" t="str">
        <f>IF(A196&lt;&gt;"",a_cacher!R196,"")</f>
        <v/>
      </c>
    </row>
    <row r="197" spans="5:7" x14ac:dyDescent="0.25">
      <c r="E197" s="2" t="str">
        <f>IF(A197&lt;&gt;"",Tableau1[[#This Row],[Nb visiteur par établissement]],"")</f>
        <v/>
      </c>
      <c r="F197" s="2" t="str">
        <f>IF(A197&lt;&gt;"",COUNTIF('Récap prestation'!$E$3:$E$500,A197),"")</f>
        <v/>
      </c>
      <c r="G197" s="2" t="str">
        <f>IF(A197&lt;&gt;"",a_cacher!R197,"")</f>
        <v/>
      </c>
    </row>
    <row r="198" spans="5:7" x14ac:dyDescent="0.25">
      <c r="E198" s="2" t="str">
        <f>IF(A198&lt;&gt;"",Tableau1[[#This Row],[Nb visiteur par établissement]],"")</f>
        <v/>
      </c>
      <c r="F198" s="2" t="str">
        <f>IF(A198&lt;&gt;"",COUNTIF('Récap prestation'!$E$3:$E$500,A198),"")</f>
        <v/>
      </c>
      <c r="G198" s="2" t="str">
        <f>IF(A198&lt;&gt;"",a_cacher!R198,"")</f>
        <v/>
      </c>
    </row>
    <row r="199" spans="5:7" x14ac:dyDescent="0.25">
      <c r="E199" s="2" t="str">
        <f>IF(A199&lt;&gt;"",Tableau1[[#This Row],[Nb visiteur par établissement]],"")</f>
        <v/>
      </c>
      <c r="F199" s="2" t="str">
        <f>IF(A199&lt;&gt;"",COUNTIF('Récap prestation'!$E$3:$E$500,A199),"")</f>
        <v/>
      </c>
      <c r="G199" s="2" t="str">
        <f>IF(A199&lt;&gt;"",a_cacher!R199,"")</f>
        <v/>
      </c>
    </row>
    <row r="200" spans="5:7" x14ac:dyDescent="0.25">
      <c r="E200" s="2" t="str">
        <f>IF(A200&lt;&gt;"",Tableau1[[#This Row],[Nb visiteur par établissement]],"")</f>
        <v/>
      </c>
      <c r="F200" s="2" t="str">
        <f>IF(A200&lt;&gt;"",COUNTIF('Récap prestation'!$E$3:$E$500,A200),"")</f>
        <v/>
      </c>
      <c r="G200" s="2" t="str">
        <f>IF(A200&lt;&gt;"",a_cacher!R200,"")</f>
        <v/>
      </c>
    </row>
    <row r="201" spans="5:7" x14ac:dyDescent="0.25">
      <c r="E201" s="2" t="str">
        <f>IF(A201&lt;&gt;"",Tableau1[[#This Row],[Nb visiteur par établissement]],"")</f>
        <v/>
      </c>
      <c r="F201" s="2" t="str">
        <f>IF(A201&lt;&gt;"",COUNTIF('Récap prestation'!$E$3:$E$500,A201),"")</f>
        <v/>
      </c>
      <c r="G201" s="2" t="str">
        <f>IF(A201&lt;&gt;"",a_cacher!R201,"")</f>
        <v/>
      </c>
    </row>
    <row r="202" spans="5:7" x14ac:dyDescent="0.25">
      <c r="E202" s="2" t="str">
        <f>IF(A202&lt;&gt;"",Tableau1[[#This Row],[Nb visiteur par établissement]],"")</f>
        <v/>
      </c>
      <c r="F202" s="2" t="str">
        <f>IF(A202&lt;&gt;"",COUNTIF('Récap prestation'!$E$3:$E$500,A202),"")</f>
        <v/>
      </c>
      <c r="G202" s="2" t="str">
        <f>IF(A202&lt;&gt;"",a_cacher!R202,"")</f>
        <v/>
      </c>
    </row>
    <row r="203" spans="5:7" x14ac:dyDescent="0.25">
      <c r="E203" s="2" t="str">
        <f>IF(A203&lt;&gt;"",Tableau1[[#This Row],[Nb visiteur par établissement]],"")</f>
        <v/>
      </c>
      <c r="F203" s="2" t="str">
        <f>IF(A203&lt;&gt;"",COUNTIF('Récap prestation'!$E$3:$E$500,A203),"")</f>
        <v/>
      </c>
      <c r="G203" s="2" t="str">
        <f>IF(A203&lt;&gt;"",a_cacher!R203,"")</f>
        <v/>
      </c>
    </row>
    <row r="204" spans="5:7" x14ac:dyDescent="0.25">
      <c r="E204" s="2" t="str">
        <f>IF(A204&lt;&gt;"",Tableau1[[#This Row],[Nb visiteur par établissement]],"")</f>
        <v/>
      </c>
      <c r="F204" s="2" t="str">
        <f>IF(A204&lt;&gt;"",COUNTIF('Récap prestation'!$E$3:$E$500,A204),"")</f>
        <v/>
      </c>
      <c r="G204" s="2" t="str">
        <f>IF(A204&lt;&gt;"",a_cacher!R204,"")</f>
        <v/>
      </c>
    </row>
    <row r="205" spans="5:7" x14ac:dyDescent="0.25">
      <c r="E205" s="2" t="str">
        <f>IF(A205&lt;&gt;"",Tableau1[[#This Row],[Nb visiteur par établissement]],"")</f>
        <v/>
      </c>
      <c r="F205" s="2" t="str">
        <f>IF(A205&lt;&gt;"",COUNTIF('Récap prestation'!$E$3:$E$500,A205),"")</f>
        <v/>
      </c>
      <c r="G205" s="2" t="str">
        <f>IF(A205&lt;&gt;"",a_cacher!R205,"")</f>
        <v/>
      </c>
    </row>
    <row r="206" spans="5:7" x14ac:dyDescent="0.25">
      <c r="E206" s="2" t="str">
        <f>IF(A206&lt;&gt;"",Tableau1[[#This Row],[Nb visiteur par établissement]],"")</f>
        <v/>
      </c>
      <c r="F206" s="2" t="str">
        <f>IF(A206&lt;&gt;"",COUNTIF('Récap prestation'!$E$3:$E$500,A206),"")</f>
        <v/>
      </c>
      <c r="G206" s="2" t="str">
        <f>IF(A206&lt;&gt;"",a_cacher!R206,"")</f>
        <v/>
      </c>
    </row>
    <row r="207" spans="5:7" x14ac:dyDescent="0.25">
      <c r="E207" s="2" t="str">
        <f>IF(A207&lt;&gt;"",Tableau1[[#This Row],[Nb visiteur par établissement]],"")</f>
        <v/>
      </c>
      <c r="F207" s="2" t="str">
        <f>IF(A207&lt;&gt;"",COUNTIF('Récap prestation'!$E$3:$E$500,A207),"")</f>
        <v/>
      </c>
      <c r="G207" s="2" t="str">
        <f>IF(A207&lt;&gt;"",a_cacher!R207,"")</f>
        <v/>
      </c>
    </row>
    <row r="208" spans="5:7" x14ac:dyDescent="0.25">
      <c r="E208" s="2" t="str">
        <f>IF(A208&lt;&gt;"",Tableau1[[#This Row],[Nb visiteur par établissement]],"")</f>
        <v/>
      </c>
      <c r="F208" s="2" t="str">
        <f>IF(A208&lt;&gt;"",COUNTIF('Récap prestation'!$E$3:$E$500,A208),"")</f>
        <v/>
      </c>
      <c r="G208" s="2" t="str">
        <f>IF(A208&lt;&gt;"",a_cacher!R208,"")</f>
        <v/>
      </c>
    </row>
    <row r="209" spans="5:7" x14ac:dyDescent="0.25">
      <c r="E209" s="2" t="str">
        <f>IF(A209&lt;&gt;"",Tableau1[[#This Row],[Nb visiteur par établissement]],"")</f>
        <v/>
      </c>
      <c r="F209" s="2" t="str">
        <f>IF(A209&lt;&gt;"",COUNTIF('Récap prestation'!$E$3:$E$500,A209),"")</f>
        <v/>
      </c>
      <c r="G209" s="2" t="str">
        <f>IF(A209&lt;&gt;"",a_cacher!R209,"")</f>
        <v/>
      </c>
    </row>
    <row r="210" spans="5:7" x14ac:dyDescent="0.25">
      <c r="E210" s="2" t="str">
        <f>IF(A210&lt;&gt;"",Tableau1[[#This Row],[Nb visiteur par établissement]],"")</f>
        <v/>
      </c>
      <c r="F210" s="2" t="str">
        <f>IF(A210&lt;&gt;"",COUNTIF('Récap prestation'!$E$3:$E$500,A210),"")</f>
        <v/>
      </c>
      <c r="G210" s="2" t="str">
        <f>IF(A210&lt;&gt;"",a_cacher!R210,"")</f>
        <v/>
      </c>
    </row>
    <row r="211" spans="5:7" x14ac:dyDescent="0.25">
      <c r="E211" s="2" t="str">
        <f>IF(A211&lt;&gt;"",Tableau1[[#This Row],[Nb visiteur par établissement]],"")</f>
        <v/>
      </c>
      <c r="F211" s="2" t="str">
        <f>IF(A211&lt;&gt;"",COUNTIF('Récap prestation'!$E$3:$E$500,A211),"")</f>
        <v/>
      </c>
      <c r="G211" s="2" t="str">
        <f>IF(A211&lt;&gt;"",a_cacher!R211,"")</f>
        <v/>
      </c>
    </row>
    <row r="212" spans="5:7" x14ac:dyDescent="0.25">
      <c r="E212" s="2" t="str">
        <f>IF(A212&lt;&gt;"",Tableau1[[#This Row],[Nb visiteur par établissement]],"")</f>
        <v/>
      </c>
      <c r="F212" s="2" t="str">
        <f>IF(A212&lt;&gt;"",COUNTIF('Récap prestation'!$E$3:$E$500,A212),"")</f>
        <v/>
      </c>
      <c r="G212" s="2" t="str">
        <f>IF(A212&lt;&gt;"",a_cacher!R212,"")</f>
        <v/>
      </c>
    </row>
    <row r="213" spans="5:7" x14ac:dyDescent="0.25">
      <c r="E213" s="2" t="str">
        <f>IF(A213&lt;&gt;"",Tableau1[[#This Row],[Nb visiteur par établissement]],"")</f>
        <v/>
      </c>
      <c r="F213" s="2" t="str">
        <f>IF(A213&lt;&gt;"",COUNTIF('Récap prestation'!$E$3:$E$500,A213),"")</f>
        <v/>
      </c>
      <c r="G213" s="2" t="str">
        <f>IF(A213&lt;&gt;"",a_cacher!R213,"")</f>
        <v/>
      </c>
    </row>
    <row r="214" spans="5:7" x14ac:dyDescent="0.25">
      <c r="E214" s="2" t="str">
        <f>IF(A214&lt;&gt;"",Tableau1[[#This Row],[Nb visiteur par établissement]],"")</f>
        <v/>
      </c>
      <c r="F214" s="2" t="str">
        <f>IF(A214&lt;&gt;"",COUNTIF('Récap prestation'!$E$3:$E$500,A214),"")</f>
        <v/>
      </c>
      <c r="G214" s="2" t="str">
        <f>IF(A214&lt;&gt;"",a_cacher!R214,"")</f>
        <v/>
      </c>
    </row>
    <row r="215" spans="5:7" x14ac:dyDescent="0.25">
      <c r="E215" s="2" t="str">
        <f>IF(A215&lt;&gt;"",Tableau1[[#This Row],[Nb visiteur par établissement]],"")</f>
        <v/>
      </c>
      <c r="F215" s="2" t="str">
        <f>IF(A215&lt;&gt;"",COUNTIF('Récap prestation'!$E$3:$E$500,A215),"")</f>
        <v/>
      </c>
      <c r="G215" s="2" t="str">
        <f>IF(A215&lt;&gt;"",a_cacher!R215,"")</f>
        <v/>
      </c>
    </row>
    <row r="216" spans="5:7" x14ac:dyDescent="0.25">
      <c r="E216" s="2" t="str">
        <f>IF(A216&lt;&gt;"",Tableau1[[#This Row],[Nb visiteur par établissement]],"")</f>
        <v/>
      </c>
      <c r="F216" s="2" t="str">
        <f>IF(A216&lt;&gt;"",COUNTIF('Récap prestation'!$E$3:$E$500,A216),"")</f>
        <v/>
      </c>
      <c r="G216" s="2" t="str">
        <f>IF(A216&lt;&gt;"",a_cacher!R216,"")</f>
        <v/>
      </c>
    </row>
    <row r="217" spans="5:7" x14ac:dyDescent="0.25">
      <c r="E217" s="2" t="str">
        <f>IF(A217&lt;&gt;"",Tableau1[[#This Row],[Nb visiteur par établissement]],"")</f>
        <v/>
      </c>
      <c r="F217" s="2" t="str">
        <f>IF(A217&lt;&gt;"",COUNTIF('Récap prestation'!$E$3:$E$500,A217),"")</f>
        <v/>
      </c>
      <c r="G217" s="2" t="str">
        <f>IF(A217&lt;&gt;"",a_cacher!R217,"")</f>
        <v/>
      </c>
    </row>
    <row r="218" spans="5:7" x14ac:dyDescent="0.25">
      <c r="E218" s="2" t="str">
        <f>IF(A218&lt;&gt;"",Tableau1[[#This Row],[Nb visiteur par établissement]],"")</f>
        <v/>
      </c>
      <c r="F218" s="2" t="str">
        <f>IF(A218&lt;&gt;"",COUNTIF('Récap prestation'!$E$3:$E$500,A218),"")</f>
        <v/>
      </c>
      <c r="G218" s="2" t="str">
        <f>IF(A218&lt;&gt;"",a_cacher!R218,"")</f>
        <v/>
      </c>
    </row>
    <row r="219" spans="5:7" x14ac:dyDescent="0.25">
      <c r="E219" s="2" t="str">
        <f>IF(A219&lt;&gt;"",Tableau1[[#This Row],[Nb visiteur par établissement]],"")</f>
        <v/>
      </c>
      <c r="F219" s="2" t="str">
        <f>IF(A219&lt;&gt;"",COUNTIF('Récap prestation'!$E$3:$E$500,A219),"")</f>
        <v/>
      </c>
      <c r="G219" s="2" t="str">
        <f>IF(A219&lt;&gt;"",a_cacher!R219,"")</f>
        <v/>
      </c>
    </row>
    <row r="220" spans="5:7" x14ac:dyDescent="0.25">
      <c r="E220" s="2" t="str">
        <f>IF(A220&lt;&gt;"",Tableau1[[#This Row],[Nb visiteur par établissement]],"")</f>
        <v/>
      </c>
      <c r="F220" s="2" t="str">
        <f>IF(A220&lt;&gt;"",COUNTIF('Récap prestation'!$E$3:$E$500,A220),"")</f>
        <v/>
      </c>
      <c r="G220" s="2" t="str">
        <f>IF(A220&lt;&gt;"",a_cacher!R220,"")</f>
        <v/>
      </c>
    </row>
    <row r="221" spans="5:7" x14ac:dyDescent="0.25">
      <c r="E221" s="2" t="str">
        <f>IF(A221&lt;&gt;"",Tableau1[[#This Row],[Nb visiteur par établissement]],"")</f>
        <v/>
      </c>
      <c r="F221" s="2" t="str">
        <f>IF(A221&lt;&gt;"",COUNTIF('Récap prestation'!$E$3:$E$500,A221),"")</f>
        <v/>
      </c>
      <c r="G221" s="2" t="str">
        <f>IF(A221&lt;&gt;"",a_cacher!R221,"")</f>
        <v/>
      </c>
    </row>
    <row r="222" spans="5:7" x14ac:dyDescent="0.25">
      <c r="E222" s="2" t="str">
        <f>IF(A222&lt;&gt;"",Tableau1[[#This Row],[Nb visiteur par établissement]],"")</f>
        <v/>
      </c>
      <c r="F222" s="2" t="str">
        <f>IF(A222&lt;&gt;"",COUNTIF('Récap prestation'!$E$3:$E$500,A222),"")</f>
        <v/>
      </c>
      <c r="G222" s="2" t="str">
        <f>IF(A222&lt;&gt;"",a_cacher!R222,"")</f>
        <v/>
      </c>
    </row>
    <row r="223" spans="5:7" x14ac:dyDescent="0.25">
      <c r="E223" s="2" t="str">
        <f>IF(A223&lt;&gt;"",Tableau1[[#This Row],[Nb visiteur par établissement]],"")</f>
        <v/>
      </c>
      <c r="F223" s="2" t="str">
        <f>IF(A223&lt;&gt;"",COUNTIF('Récap prestation'!$E$3:$E$500,A223),"")</f>
        <v/>
      </c>
      <c r="G223" s="2" t="str">
        <f>IF(A223&lt;&gt;"",a_cacher!R223,"")</f>
        <v/>
      </c>
    </row>
    <row r="224" spans="5:7" x14ac:dyDescent="0.25">
      <c r="E224" s="2" t="str">
        <f>IF(A224&lt;&gt;"",Tableau1[[#This Row],[Nb visiteur par établissement]],"")</f>
        <v/>
      </c>
      <c r="F224" s="2" t="str">
        <f>IF(A224&lt;&gt;"",COUNTIF('Récap prestation'!$E$3:$E$500,A224),"")</f>
        <v/>
      </c>
      <c r="G224" s="2" t="str">
        <f>IF(A224&lt;&gt;"",a_cacher!R224,"")</f>
        <v/>
      </c>
    </row>
    <row r="225" spans="5:7" x14ac:dyDescent="0.25">
      <c r="E225" s="2" t="str">
        <f>IF(A225&lt;&gt;"",Tableau1[[#This Row],[Nb visiteur par établissement]],"")</f>
        <v/>
      </c>
      <c r="F225" s="2" t="str">
        <f>IF(A225&lt;&gt;"",COUNTIF('Récap prestation'!$E$3:$E$500,A225),"")</f>
        <v/>
      </c>
      <c r="G225" s="2" t="str">
        <f>IF(A225&lt;&gt;"",a_cacher!R225,"")</f>
        <v/>
      </c>
    </row>
    <row r="226" spans="5:7" x14ac:dyDescent="0.25">
      <c r="E226" s="2" t="str">
        <f>IF(A226&lt;&gt;"",Tableau1[[#This Row],[Nb visiteur par établissement]],"")</f>
        <v/>
      </c>
      <c r="F226" s="2" t="str">
        <f>IF(A226&lt;&gt;"",COUNTIF('Récap prestation'!$E$3:$E$500,A226),"")</f>
        <v/>
      </c>
      <c r="G226" s="2" t="str">
        <f>IF(A226&lt;&gt;"",a_cacher!R226,"")</f>
        <v/>
      </c>
    </row>
    <row r="227" spans="5:7" x14ac:dyDescent="0.25">
      <c r="E227" s="2" t="str">
        <f>IF(A227&lt;&gt;"",Tableau1[[#This Row],[Nb visiteur par établissement]],"")</f>
        <v/>
      </c>
      <c r="F227" s="2" t="str">
        <f>IF(A227&lt;&gt;"",COUNTIF('Récap prestation'!$E$3:$E$500,A227),"")</f>
        <v/>
      </c>
      <c r="G227" s="2" t="str">
        <f>IF(A227&lt;&gt;"",a_cacher!R227,"")</f>
        <v/>
      </c>
    </row>
    <row r="228" spans="5:7" x14ac:dyDescent="0.25">
      <c r="E228" s="2" t="str">
        <f>IF(A228&lt;&gt;"",Tableau1[[#This Row],[Nb visiteur par établissement]],"")</f>
        <v/>
      </c>
      <c r="F228" s="2" t="str">
        <f>IF(A228&lt;&gt;"",COUNTIF('Récap prestation'!$E$3:$E$500,A228),"")</f>
        <v/>
      </c>
      <c r="G228" s="2" t="str">
        <f>IF(A228&lt;&gt;"",a_cacher!R228,"")</f>
        <v/>
      </c>
    </row>
    <row r="229" spans="5:7" x14ac:dyDescent="0.25">
      <c r="E229" s="2" t="str">
        <f>IF(A229&lt;&gt;"",Tableau1[[#This Row],[Nb visiteur par établissement]],"")</f>
        <v/>
      </c>
      <c r="F229" s="2" t="str">
        <f>IF(A229&lt;&gt;"",COUNTIF('Récap prestation'!$E$3:$E$500,A229),"")</f>
        <v/>
      </c>
      <c r="G229" s="2" t="str">
        <f>IF(A229&lt;&gt;"",a_cacher!R229,"")</f>
        <v/>
      </c>
    </row>
    <row r="230" spans="5:7" x14ac:dyDescent="0.25">
      <c r="E230" s="2" t="str">
        <f>IF(A230&lt;&gt;"",Tableau1[[#This Row],[Nb visiteur par établissement]],"")</f>
        <v/>
      </c>
      <c r="F230" s="2" t="str">
        <f>IF(A230&lt;&gt;"",COUNTIF('Récap prestation'!$E$3:$E$500,A230),"")</f>
        <v/>
      </c>
      <c r="G230" s="2" t="str">
        <f>IF(A230&lt;&gt;"",a_cacher!R230,"")</f>
        <v/>
      </c>
    </row>
    <row r="231" spans="5:7" x14ac:dyDescent="0.25">
      <c r="E231" s="2" t="str">
        <f>IF(A231&lt;&gt;"",Tableau1[[#This Row],[Nb visiteur par établissement]],"")</f>
        <v/>
      </c>
      <c r="F231" s="2" t="str">
        <f>IF(A231&lt;&gt;"",COUNTIF('Récap prestation'!$E$3:$E$500,A231),"")</f>
        <v/>
      </c>
      <c r="G231" s="2" t="str">
        <f>IF(A231&lt;&gt;"",a_cacher!R231,"")</f>
        <v/>
      </c>
    </row>
    <row r="232" spans="5:7" x14ac:dyDescent="0.25">
      <c r="E232" s="2" t="str">
        <f>IF(A232&lt;&gt;"",Tableau1[[#This Row],[Nb visiteur par établissement]],"")</f>
        <v/>
      </c>
      <c r="F232" s="2" t="str">
        <f>IF(A232&lt;&gt;"",COUNTIF('Récap prestation'!$E$3:$E$500,A232),"")</f>
        <v/>
      </c>
      <c r="G232" s="2" t="str">
        <f>IF(A232&lt;&gt;"",a_cacher!R232,"")</f>
        <v/>
      </c>
    </row>
    <row r="233" spans="5:7" x14ac:dyDescent="0.25">
      <c r="E233" s="2" t="str">
        <f>IF(A233&lt;&gt;"",Tableau1[[#This Row],[Nb visiteur par établissement]],"")</f>
        <v/>
      </c>
      <c r="F233" s="2" t="str">
        <f>IF(A233&lt;&gt;"",COUNTIF('Récap prestation'!$E$3:$E$500,A233),"")</f>
        <v/>
      </c>
      <c r="G233" s="2" t="str">
        <f>IF(A233&lt;&gt;"",a_cacher!R233,"")</f>
        <v/>
      </c>
    </row>
    <row r="234" spans="5:7" x14ac:dyDescent="0.25">
      <c r="E234" s="2" t="str">
        <f>IF(A234&lt;&gt;"",Tableau1[[#This Row],[Nb visiteur par établissement]],"")</f>
        <v/>
      </c>
      <c r="F234" s="2" t="str">
        <f>IF(A234&lt;&gt;"",COUNTIF('Récap prestation'!$E$3:$E$500,A234),"")</f>
        <v/>
      </c>
      <c r="G234" s="2" t="str">
        <f>IF(A234&lt;&gt;"",a_cacher!R234,"")</f>
        <v/>
      </c>
    </row>
    <row r="235" spans="5:7" x14ac:dyDescent="0.25">
      <c r="E235" s="2" t="str">
        <f>IF(A235&lt;&gt;"",Tableau1[[#This Row],[Nb visiteur par établissement]],"")</f>
        <v/>
      </c>
      <c r="F235" s="2" t="str">
        <f>IF(A235&lt;&gt;"",COUNTIF('Récap prestation'!$E$3:$E$500,A235),"")</f>
        <v/>
      </c>
      <c r="G235" s="2" t="str">
        <f>IF(A235&lt;&gt;"",a_cacher!R235,"")</f>
        <v/>
      </c>
    </row>
    <row r="236" spans="5:7" x14ac:dyDescent="0.25">
      <c r="E236" s="2" t="str">
        <f>IF(A236&lt;&gt;"",Tableau1[[#This Row],[Nb visiteur par établissement]],"")</f>
        <v/>
      </c>
      <c r="F236" s="2" t="str">
        <f>IF(A236&lt;&gt;"",COUNTIF('Récap prestation'!$E$3:$E$500,A236),"")</f>
        <v/>
      </c>
      <c r="G236" s="2" t="str">
        <f>IF(A236&lt;&gt;"",a_cacher!R236,"")</f>
        <v/>
      </c>
    </row>
    <row r="237" spans="5:7" x14ac:dyDescent="0.25">
      <c r="E237" s="2" t="str">
        <f>IF(A237&lt;&gt;"",Tableau1[[#This Row],[Nb visiteur par établissement]],"")</f>
        <v/>
      </c>
      <c r="F237" s="2" t="str">
        <f>IF(A237&lt;&gt;"",COUNTIF('Récap prestation'!$E$3:$E$500,A237),"")</f>
        <v/>
      </c>
      <c r="G237" s="2" t="str">
        <f>IF(A237&lt;&gt;"",a_cacher!R237,"")</f>
        <v/>
      </c>
    </row>
    <row r="238" spans="5:7" x14ac:dyDescent="0.25">
      <c r="E238" s="2" t="str">
        <f>IF(A238&lt;&gt;"",Tableau1[[#This Row],[Nb visiteur par établissement]],"")</f>
        <v/>
      </c>
      <c r="F238" s="2" t="str">
        <f>IF(A238&lt;&gt;"",COUNTIF('Récap prestation'!$E$3:$E$500,A238),"")</f>
        <v/>
      </c>
      <c r="G238" s="2" t="str">
        <f>IF(A238&lt;&gt;"",a_cacher!R238,"")</f>
        <v/>
      </c>
    </row>
    <row r="239" spans="5:7" x14ac:dyDescent="0.25">
      <c r="E239" s="2" t="str">
        <f>IF(A239&lt;&gt;"",Tableau1[[#This Row],[Nb visiteur par établissement]],"")</f>
        <v/>
      </c>
      <c r="F239" s="2" t="str">
        <f>IF(A239&lt;&gt;"",COUNTIF('Récap prestation'!$E$3:$E$500,A239),"")</f>
        <v/>
      </c>
      <c r="G239" s="2" t="str">
        <f>IF(A239&lt;&gt;"",a_cacher!R239,"")</f>
        <v/>
      </c>
    </row>
    <row r="240" spans="5:7" x14ac:dyDescent="0.25">
      <c r="E240" s="2" t="str">
        <f>IF(A240&lt;&gt;"",Tableau1[[#This Row],[Nb visiteur par établissement]],"")</f>
        <v/>
      </c>
      <c r="F240" s="2" t="str">
        <f>IF(A240&lt;&gt;"",COUNTIF('Récap prestation'!$E$3:$E$500,A240),"")</f>
        <v/>
      </c>
      <c r="G240" s="2" t="str">
        <f>IF(A240&lt;&gt;"",a_cacher!R240,"")</f>
        <v/>
      </c>
    </row>
    <row r="241" spans="5:7" x14ac:dyDescent="0.25">
      <c r="E241" s="2" t="str">
        <f>IF(A241&lt;&gt;"",Tableau1[[#This Row],[Nb visiteur par établissement]],"")</f>
        <v/>
      </c>
      <c r="F241" s="2" t="str">
        <f>IF(A241&lt;&gt;"",COUNTIF('Récap prestation'!$E$3:$E$500,A241),"")</f>
        <v/>
      </c>
      <c r="G241" s="2" t="str">
        <f>IF(A241&lt;&gt;"",a_cacher!R241,"")</f>
        <v/>
      </c>
    </row>
    <row r="242" spans="5:7" x14ac:dyDescent="0.25">
      <c r="E242" s="2" t="str">
        <f>IF(A242&lt;&gt;"",Tableau1[[#This Row],[Nb visiteur par établissement]],"")</f>
        <v/>
      </c>
      <c r="F242" s="2" t="str">
        <f>IF(A242&lt;&gt;"",COUNTIF('Récap prestation'!$E$3:$E$500,A242),"")</f>
        <v/>
      </c>
      <c r="G242" s="2" t="str">
        <f>IF(A242&lt;&gt;"",a_cacher!R242,"")</f>
        <v/>
      </c>
    </row>
    <row r="243" spans="5:7" x14ac:dyDescent="0.25">
      <c r="E243" s="2" t="str">
        <f>IF(A243&lt;&gt;"",Tableau1[[#This Row],[Nb visiteur par établissement]],"")</f>
        <v/>
      </c>
      <c r="F243" s="2" t="str">
        <f>IF(A243&lt;&gt;"",COUNTIF('Récap prestation'!$E$3:$E$500,A243),"")</f>
        <v/>
      </c>
      <c r="G243" s="2" t="str">
        <f>IF(A243&lt;&gt;"",a_cacher!R243,"")</f>
        <v/>
      </c>
    </row>
    <row r="244" spans="5:7" x14ac:dyDescent="0.25">
      <c r="E244" s="2" t="str">
        <f>IF(A244&lt;&gt;"",Tableau1[[#This Row],[Nb visiteur par établissement]],"")</f>
        <v/>
      </c>
      <c r="F244" s="2" t="str">
        <f>IF(A244&lt;&gt;"",COUNTIF('Récap prestation'!$E$3:$E$500,A244),"")</f>
        <v/>
      </c>
      <c r="G244" s="2" t="str">
        <f>IF(A244&lt;&gt;"",a_cacher!R244,"")</f>
        <v/>
      </c>
    </row>
    <row r="245" spans="5:7" x14ac:dyDescent="0.25">
      <c r="E245" s="2" t="str">
        <f>IF(A245&lt;&gt;"",Tableau1[[#This Row],[Nb visiteur par établissement]],"")</f>
        <v/>
      </c>
      <c r="F245" s="2" t="str">
        <f>IF(A245&lt;&gt;"",COUNTIF('Récap prestation'!$E$3:$E$500,A245),"")</f>
        <v/>
      </c>
      <c r="G245" s="2" t="str">
        <f>IF(A245&lt;&gt;"",a_cacher!R245,"")</f>
        <v/>
      </c>
    </row>
    <row r="246" spans="5:7" x14ac:dyDescent="0.25">
      <c r="E246" s="2" t="str">
        <f>IF(A246&lt;&gt;"",Tableau1[[#This Row],[Nb visiteur par établissement]],"")</f>
        <v/>
      </c>
      <c r="F246" s="2" t="str">
        <f>IF(A246&lt;&gt;"",COUNTIF('Récap prestation'!$E$3:$E$500,A246),"")</f>
        <v/>
      </c>
      <c r="G246" s="2" t="str">
        <f>IF(A246&lt;&gt;"",a_cacher!R246,"")</f>
        <v/>
      </c>
    </row>
    <row r="247" spans="5:7" x14ac:dyDescent="0.25">
      <c r="E247" s="2" t="str">
        <f>IF(A247&lt;&gt;"",Tableau1[[#This Row],[Nb visiteur par établissement]],"")</f>
        <v/>
      </c>
      <c r="F247" s="2" t="str">
        <f>IF(A247&lt;&gt;"",COUNTIF('Récap prestation'!$E$3:$E$500,A247),"")</f>
        <v/>
      </c>
      <c r="G247" s="2" t="str">
        <f>IF(A247&lt;&gt;"",a_cacher!R247,"")</f>
        <v/>
      </c>
    </row>
    <row r="248" spans="5:7" x14ac:dyDescent="0.25">
      <c r="E248" s="2" t="str">
        <f>IF(A248&lt;&gt;"",Tableau1[[#This Row],[Nb visiteur par établissement]],"")</f>
        <v/>
      </c>
      <c r="F248" s="2" t="str">
        <f>IF(A248&lt;&gt;"",COUNTIF('Récap prestation'!$E$3:$E$500,A248),"")</f>
        <v/>
      </c>
      <c r="G248" s="2" t="str">
        <f>IF(A248&lt;&gt;"",a_cacher!R248,"")</f>
        <v/>
      </c>
    </row>
    <row r="249" spans="5:7" x14ac:dyDescent="0.25">
      <c r="E249" s="2" t="str">
        <f>IF(A249&lt;&gt;"",Tableau1[[#This Row],[Nb visiteur par établissement]],"")</f>
        <v/>
      </c>
      <c r="F249" s="2" t="str">
        <f>IF(A249&lt;&gt;"",COUNTIF('Récap prestation'!$E$3:$E$500,A249),"")</f>
        <v/>
      </c>
      <c r="G249" s="2" t="str">
        <f>IF(A249&lt;&gt;"",a_cacher!R249,"")</f>
        <v/>
      </c>
    </row>
    <row r="250" spans="5:7" x14ac:dyDescent="0.25">
      <c r="E250" s="2" t="str">
        <f>IF(A250&lt;&gt;"",Tableau1[[#This Row],[Nb visiteur par établissement]],"")</f>
        <v/>
      </c>
      <c r="F250" s="2" t="str">
        <f>IF(A250&lt;&gt;"",COUNTIF('Récap prestation'!$E$3:$E$500,A250),"")</f>
        <v/>
      </c>
      <c r="G250" s="2" t="str">
        <f>IF(A250&lt;&gt;"",a_cacher!R250,"")</f>
        <v/>
      </c>
    </row>
    <row r="251" spans="5:7" x14ac:dyDescent="0.25">
      <c r="E251" s="2" t="str">
        <f>IF(A251&lt;&gt;"",Tableau1[[#This Row],[Nb visiteur par établissement]],"")</f>
        <v/>
      </c>
      <c r="F251" s="2" t="str">
        <f>IF(A251&lt;&gt;"",COUNTIF('Récap prestation'!$E$3:$E$500,A251),"")</f>
        <v/>
      </c>
      <c r="G251" s="2" t="str">
        <f>IF(A251&lt;&gt;"",a_cacher!R251,"")</f>
        <v/>
      </c>
    </row>
    <row r="252" spans="5:7" x14ac:dyDescent="0.25">
      <c r="E252" s="2" t="str">
        <f>IF(A252&lt;&gt;"",Tableau1[[#This Row],[Nb visiteur par établissement]],"")</f>
        <v/>
      </c>
      <c r="F252" s="2" t="str">
        <f>IF(A252&lt;&gt;"",COUNTIF('Récap prestation'!$E$3:$E$500,A252),"")</f>
        <v/>
      </c>
      <c r="G252" s="2" t="str">
        <f>IF(A252&lt;&gt;"",a_cacher!R252,"")</f>
        <v/>
      </c>
    </row>
    <row r="253" spans="5:7" x14ac:dyDescent="0.25">
      <c r="E253" s="2" t="str">
        <f>IF(A253&lt;&gt;"",Tableau1[[#This Row],[Nb visiteur par établissement]],"")</f>
        <v/>
      </c>
      <c r="F253" s="2" t="str">
        <f>IF(A253&lt;&gt;"",COUNTIF('Récap prestation'!$E$3:$E$500,A253),"")</f>
        <v/>
      </c>
      <c r="G253" s="2" t="str">
        <f>IF(A253&lt;&gt;"",a_cacher!R253,"")</f>
        <v/>
      </c>
    </row>
    <row r="254" spans="5:7" x14ac:dyDescent="0.25">
      <c r="E254" s="2" t="str">
        <f>IF(A254&lt;&gt;"",Tableau1[[#This Row],[Nb visiteur par établissement]],"")</f>
        <v/>
      </c>
      <c r="F254" s="2" t="str">
        <f>IF(A254&lt;&gt;"",COUNTIF('Récap prestation'!$E$3:$E$500,A254),"")</f>
        <v/>
      </c>
      <c r="G254" s="2" t="str">
        <f>IF(A254&lt;&gt;"",a_cacher!R254,"")</f>
        <v/>
      </c>
    </row>
    <row r="255" spans="5:7" x14ac:dyDescent="0.25">
      <c r="E255" s="2" t="str">
        <f>IF(A255&lt;&gt;"",Tableau1[[#This Row],[Nb visiteur par établissement]],"")</f>
        <v/>
      </c>
      <c r="F255" s="2" t="str">
        <f>IF(A255&lt;&gt;"",COUNTIF('Récap prestation'!$E$3:$E$500,A255),"")</f>
        <v/>
      </c>
      <c r="G255" s="2" t="str">
        <f>IF(A255&lt;&gt;"",a_cacher!R255,"")</f>
        <v/>
      </c>
    </row>
    <row r="256" spans="5:7" x14ac:dyDescent="0.25">
      <c r="E256" s="2" t="str">
        <f>IF(A256&lt;&gt;"",Tableau1[[#This Row],[Nb visiteur par établissement]],"")</f>
        <v/>
      </c>
      <c r="F256" s="2" t="str">
        <f>IF(A256&lt;&gt;"",COUNTIF('Récap prestation'!$E$3:$E$500,A256),"")</f>
        <v/>
      </c>
      <c r="G256" s="2" t="str">
        <f>IF(A256&lt;&gt;"",a_cacher!R256,"")</f>
        <v/>
      </c>
    </row>
    <row r="257" spans="5:7" x14ac:dyDescent="0.25">
      <c r="E257" s="2" t="str">
        <f>IF(A257&lt;&gt;"",Tableau1[[#This Row],[Nb visiteur par établissement]],"")</f>
        <v/>
      </c>
      <c r="F257" s="2" t="str">
        <f>IF(A257&lt;&gt;"",COUNTIF('Récap prestation'!$E$3:$E$500,A257),"")</f>
        <v/>
      </c>
      <c r="G257" s="2" t="str">
        <f>IF(A257&lt;&gt;"",a_cacher!R257,"")</f>
        <v/>
      </c>
    </row>
    <row r="258" spans="5:7" x14ac:dyDescent="0.25">
      <c r="E258" s="2" t="str">
        <f>IF(A258&lt;&gt;"",Tableau1[[#This Row],[Nb visiteur par établissement]],"")</f>
        <v/>
      </c>
      <c r="F258" s="2" t="str">
        <f>IF(A258&lt;&gt;"",COUNTIF('Récap prestation'!$E$3:$E$500,A258),"")</f>
        <v/>
      </c>
      <c r="G258" s="2" t="str">
        <f>IF(A258&lt;&gt;"",a_cacher!R258,"")</f>
        <v/>
      </c>
    </row>
    <row r="259" spans="5:7" x14ac:dyDescent="0.25">
      <c r="E259" s="2" t="str">
        <f>IF(A259&lt;&gt;"",Tableau1[[#This Row],[Nb visiteur par établissement]],"")</f>
        <v/>
      </c>
      <c r="F259" s="2" t="str">
        <f>IF(A259&lt;&gt;"",COUNTIF('Récap prestation'!$E$3:$E$500,A259),"")</f>
        <v/>
      </c>
      <c r="G259" s="2" t="str">
        <f>IF(A259&lt;&gt;"",a_cacher!R259,"")</f>
        <v/>
      </c>
    </row>
    <row r="260" spans="5:7" x14ac:dyDescent="0.25">
      <c r="E260" s="2" t="str">
        <f>IF(A260&lt;&gt;"",Tableau1[[#This Row],[Nb visiteur par établissement]],"")</f>
        <v/>
      </c>
      <c r="F260" s="2" t="str">
        <f>IF(A260&lt;&gt;"",COUNTIF('Récap prestation'!$E$3:$E$500,A260),"")</f>
        <v/>
      </c>
      <c r="G260" s="2" t="str">
        <f>IF(A260&lt;&gt;"",a_cacher!R260,"")</f>
        <v/>
      </c>
    </row>
    <row r="261" spans="5:7" x14ac:dyDescent="0.25">
      <c r="E261" s="2" t="str">
        <f>IF(A261&lt;&gt;"",Tableau1[[#This Row],[Nb visiteur par établissement]],"")</f>
        <v/>
      </c>
      <c r="F261" s="2" t="str">
        <f>IF(A261&lt;&gt;"",COUNTIF('Récap prestation'!$E$3:$E$500,A261),"")</f>
        <v/>
      </c>
      <c r="G261" s="2" t="str">
        <f>IF(A261&lt;&gt;"",a_cacher!R261,"")</f>
        <v/>
      </c>
    </row>
    <row r="262" spans="5:7" x14ac:dyDescent="0.25">
      <c r="E262" s="2" t="str">
        <f>IF(A262&lt;&gt;"",Tableau1[[#This Row],[Nb visiteur par établissement]],"")</f>
        <v/>
      </c>
      <c r="F262" s="2" t="str">
        <f>IF(A262&lt;&gt;"",COUNTIF('Récap prestation'!$E$3:$E$500,A262),"")</f>
        <v/>
      </c>
      <c r="G262" s="2" t="str">
        <f>IF(A262&lt;&gt;"",a_cacher!R262,"")</f>
        <v/>
      </c>
    </row>
    <row r="263" spans="5:7" x14ac:dyDescent="0.25">
      <c r="E263" s="2" t="str">
        <f>IF(A263&lt;&gt;"",Tableau1[[#This Row],[Nb visiteur par établissement]],"")</f>
        <v/>
      </c>
      <c r="F263" s="2" t="str">
        <f>IF(A263&lt;&gt;"",COUNTIF('Récap prestation'!$E$3:$E$500,A263),"")</f>
        <v/>
      </c>
      <c r="G263" s="2" t="str">
        <f>IF(A263&lt;&gt;"",a_cacher!R263,"")</f>
        <v/>
      </c>
    </row>
    <row r="264" spans="5:7" x14ac:dyDescent="0.25">
      <c r="E264" s="2" t="str">
        <f>IF(A264&lt;&gt;"",Tableau1[[#This Row],[Nb visiteur par établissement]],"")</f>
        <v/>
      </c>
      <c r="F264" s="2" t="str">
        <f>IF(A264&lt;&gt;"",COUNTIF('Récap prestation'!$E$3:$E$500,A264),"")</f>
        <v/>
      </c>
      <c r="G264" s="2" t="str">
        <f>IF(A264&lt;&gt;"",a_cacher!R264,"")</f>
        <v/>
      </c>
    </row>
    <row r="265" spans="5:7" x14ac:dyDescent="0.25">
      <c r="E265" s="2" t="str">
        <f>IF(A265&lt;&gt;"",Tableau1[[#This Row],[Nb visiteur par établissement]],"")</f>
        <v/>
      </c>
      <c r="F265" s="2" t="str">
        <f>IF(A265&lt;&gt;"",COUNTIF('Récap prestation'!$E$3:$E$500,A265),"")</f>
        <v/>
      </c>
      <c r="G265" s="2" t="str">
        <f>IF(A265&lt;&gt;"",a_cacher!R265,"")</f>
        <v/>
      </c>
    </row>
    <row r="266" spans="5:7" x14ac:dyDescent="0.25">
      <c r="E266" s="2" t="str">
        <f>IF(A266&lt;&gt;"",Tableau1[[#This Row],[Nb visiteur par établissement]],"")</f>
        <v/>
      </c>
      <c r="F266" s="2" t="str">
        <f>IF(A266&lt;&gt;"",COUNTIF('Récap prestation'!$E$3:$E$500,A266),"")</f>
        <v/>
      </c>
      <c r="G266" s="2" t="str">
        <f>IF(A266&lt;&gt;"",a_cacher!R266,"")</f>
        <v/>
      </c>
    </row>
    <row r="267" spans="5:7" x14ac:dyDescent="0.25">
      <c r="E267" s="2" t="str">
        <f>IF(A267&lt;&gt;"",Tableau1[[#This Row],[Nb visiteur par établissement]],"")</f>
        <v/>
      </c>
      <c r="F267" s="2" t="str">
        <f>IF(A267&lt;&gt;"",COUNTIF('Récap prestation'!$E$3:$E$500,A267),"")</f>
        <v/>
      </c>
      <c r="G267" s="2" t="str">
        <f>IF(A267&lt;&gt;"",a_cacher!R267,"")</f>
        <v/>
      </c>
    </row>
    <row r="268" spans="5:7" x14ac:dyDescent="0.25">
      <c r="E268" s="2" t="str">
        <f>IF(A268&lt;&gt;"",Tableau1[[#This Row],[Nb visiteur par établissement]],"")</f>
        <v/>
      </c>
      <c r="F268" s="2" t="str">
        <f>IF(A268&lt;&gt;"",COUNTIF('Récap prestation'!$E$3:$E$500,A268),"")</f>
        <v/>
      </c>
      <c r="G268" s="2" t="str">
        <f>IF(A268&lt;&gt;"",a_cacher!R268,"")</f>
        <v/>
      </c>
    </row>
    <row r="269" spans="5:7" x14ac:dyDescent="0.25">
      <c r="E269" s="2" t="str">
        <f>IF(A269&lt;&gt;"",Tableau1[[#This Row],[Nb visiteur par établissement]],"")</f>
        <v/>
      </c>
      <c r="F269" s="2" t="str">
        <f>IF(A269&lt;&gt;"",COUNTIF('Récap prestation'!$E$3:$E$500,A269),"")</f>
        <v/>
      </c>
      <c r="G269" s="2" t="str">
        <f>IF(A269&lt;&gt;"",a_cacher!R269,"")</f>
        <v/>
      </c>
    </row>
    <row r="270" spans="5:7" x14ac:dyDescent="0.25">
      <c r="E270" s="2" t="str">
        <f>IF(A270&lt;&gt;"",Tableau1[[#This Row],[Nb visiteur par établissement]],"")</f>
        <v/>
      </c>
      <c r="F270" s="2" t="str">
        <f>IF(A270&lt;&gt;"",COUNTIF('Récap prestation'!$E$3:$E$500,A270),"")</f>
        <v/>
      </c>
      <c r="G270" s="2" t="str">
        <f>IF(A270&lt;&gt;"",a_cacher!R270,"")</f>
        <v/>
      </c>
    </row>
    <row r="271" spans="5:7" x14ac:dyDescent="0.25">
      <c r="E271" s="2" t="str">
        <f>IF(A271&lt;&gt;"",Tableau1[[#This Row],[Nb visiteur par établissement]],"")</f>
        <v/>
      </c>
      <c r="F271" s="2" t="str">
        <f>IF(A271&lt;&gt;"",COUNTIF('Récap prestation'!$E$3:$E$500,A271),"")</f>
        <v/>
      </c>
      <c r="G271" s="2" t="str">
        <f>IF(A271&lt;&gt;"",a_cacher!R271,"")</f>
        <v/>
      </c>
    </row>
    <row r="272" spans="5:7" x14ac:dyDescent="0.25">
      <c r="E272" s="2" t="str">
        <f>IF(A272&lt;&gt;"",Tableau1[[#This Row],[Nb visiteur par établissement]],"")</f>
        <v/>
      </c>
      <c r="F272" s="2" t="str">
        <f>IF(A272&lt;&gt;"",COUNTIF('Récap prestation'!$E$3:$E$500,A272),"")</f>
        <v/>
      </c>
      <c r="G272" s="2" t="str">
        <f>IF(A272&lt;&gt;"",a_cacher!R272,"")</f>
        <v/>
      </c>
    </row>
    <row r="273" spans="5:7" x14ac:dyDescent="0.25">
      <c r="E273" s="2" t="str">
        <f>IF(A273&lt;&gt;"",Tableau1[[#This Row],[Nb visiteur par établissement]],"")</f>
        <v/>
      </c>
      <c r="F273" s="2" t="str">
        <f>IF(A273&lt;&gt;"",COUNTIF('Récap prestation'!$E$3:$E$500,A273),"")</f>
        <v/>
      </c>
      <c r="G273" s="2" t="str">
        <f>IF(A273&lt;&gt;"",a_cacher!R273,"")</f>
        <v/>
      </c>
    </row>
    <row r="274" spans="5:7" x14ac:dyDescent="0.25">
      <c r="E274" s="2" t="str">
        <f>IF(A274&lt;&gt;"",Tableau1[[#This Row],[Nb visiteur par établissement]],"")</f>
        <v/>
      </c>
      <c r="F274" s="2" t="str">
        <f>IF(A274&lt;&gt;"",COUNTIF('Récap prestation'!$E$3:$E$500,A274),"")</f>
        <v/>
      </c>
      <c r="G274" s="2" t="str">
        <f>IF(A274&lt;&gt;"",a_cacher!R274,"")</f>
        <v/>
      </c>
    </row>
    <row r="275" spans="5:7" x14ac:dyDescent="0.25">
      <c r="E275" s="2" t="str">
        <f>IF(A275&lt;&gt;"",Tableau1[[#This Row],[Nb visiteur par établissement]],"")</f>
        <v/>
      </c>
      <c r="F275" s="2" t="str">
        <f>IF(A275&lt;&gt;"",COUNTIF('Récap prestation'!$E$3:$E$500,A275),"")</f>
        <v/>
      </c>
      <c r="G275" s="2" t="str">
        <f>IF(A275&lt;&gt;"",a_cacher!R275,"")</f>
        <v/>
      </c>
    </row>
    <row r="276" spans="5:7" x14ac:dyDescent="0.25">
      <c r="E276" s="2" t="str">
        <f>IF(A276&lt;&gt;"",Tableau1[[#This Row],[Nb visiteur par établissement]],"")</f>
        <v/>
      </c>
      <c r="F276" s="2" t="str">
        <f>IF(A276&lt;&gt;"",COUNTIF('Récap prestation'!$E$3:$E$500,A276),"")</f>
        <v/>
      </c>
      <c r="G276" s="2" t="str">
        <f>IF(A276&lt;&gt;"",a_cacher!R276,"")</f>
        <v/>
      </c>
    </row>
    <row r="277" spans="5:7" x14ac:dyDescent="0.25">
      <c r="E277" s="2" t="str">
        <f>IF(A277&lt;&gt;"",Tableau1[[#This Row],[Nb visiteur par établissement]],"")</f>
        <v/>
      </c>
      <c r="F277" s="2" t="str">
        <f>IF(A277&lt;&gt;"",COUNTIF('Récap prestation'!$E$3:$E$500,A277),"")</f>
        <v/>
      </c>
      <c r="G277" s="2" t="str">
        <f>IF(A277&lt;&gt;"",a_cacher!R277,"")</f>
        <v/>
      </c>
    </row>
    <row r="278" spans="5:7" x14ac:dyDescent="0.25">
      <c r="E278" s="2" t="str">
        <f>IF(A278&lt;&gt;"",Tableau1[[#This Row],[Nb visiteur par établissement]],"")</f>
        <v/>
      </c>
      <c r="F278" s="2" t="str">
        <f>IF(A278&lt;&gt;"",COUNTIF('Récap prestation'!$E$3:$E$500,A278),"")</f>
        <v/>
      </c>
      <c r="G278" s="2" t="str">
        <f>IF(A278&lt;&gt;"",a_cacher!R278,"")</f>
        <v/>
      </c>
    </row>
    <row r="279" spans="5:7" x14ac:dyDescent="0.25">
      <c r="E279" s="2" t="str">
        <f>IF(A279&lt;&gt;"",Tableau1[[#This Row],[Nb visiteur par établissement]],"")</f>
        <v/>
      </c>
      <c r="F279" s="2" t="str">
        <f>IF(A279&lt;&gt;"",COUNTIF('Récap prestation'!$E$3:$E$500,A279),"")</f>
        <v/>
      </c>
      <c r="G279" s="2" t="str">
        <f>IF(A279&lt;&gt;"",a_cacher!R279,"")</f>
        <v/>
      </c>
    </row>
    <row r="280" spans="5:7" x14ac:dyDescent="0.25">
      <c r="E280" s="2" t="str">
        <f>IF(A280&lt;&gt;"",Tableau1[[#This Row],[Nb visiteur par établissement]],"")</f>
        <v/>
      </c>
      <c r="F280" s="2" t="str">
        <f>IF(A280&lt;&gt;"",COUNTIF('Récap prestation'!$E$3:$E$500,A280),"")</f>
        <v/>
      </c>
      <c r="G280" s="2" t="str">
        <f>IF(A280&lt;&gt;"",a_cacher!R280,"")</f>
        <v/>
      </c>
    </row>
    <row r="281" spans="5:7" x14ac:dyDescent="0.25">
      <c r="E281" s="2" t="str">
        <f>IF(A281&lt;&gt;"",Tableau1[[#This Row],[Nb visiteur par établissement]],"")</f>
        <v/>
      </c>
      <c r="F281" s="2" t="str">
        <f>IF(A281&lt;&gt;"",COUNTIF('Récap prestation'!$E$3:$E$500,A281),"")</f>
        <v/>
      </c>
      <c r="G281" s="2" t="str">
        <f>IF(A281&lt;&gt;"",a_cacher!R281,"")</f>
        <v/>
      </c>
    </row>
    <row r="282" spans="5:7" x14ac:dyDescent="0.25">
      <c r="E282" s="2" t="str">
        <f>IF(A282&lt;&gt;"",Tableau1[[#This Row],[Nb visiteur par établissement]],"")</f>
        <v/>
      </c>
      <c r="F282" s="2" t="str">
        <f>IF(A282&lt;&gt;"",COUNTIF('Récap prestation'!$E$3:$E$500,A282),"")</f>
        <v/>
      </c>
      <c r="G282" s="2" t="str">
        <f>IF(A282&lt;&gt;"",a_cacher!R282,"")</f>
        <v/>
      </c>
    </row>
    <row r="283" spans="5:7" x14ac:dyDescent="0.25">
      <c r="E283" s="2" t="str">
        <f>IF(A283&lt;&gt;"",Tableau1[[#This Row],[Nb visiteur par établissement]],"")</f>
        <v/>
      </c>
      <c r="F283" s="2" t="str">
        <f>IF(A283&lt;&gt;"",COUNTIF('Récap prestation'!$E$3:$E$500,A283),"")</f>
        <v/>
      </c>
      <c r="G283" s="2" t="str">
        <f>IF(A283&lt;&gt;"",a_cacher!R283,"")</f>
        <v/>
      </c>
    </row>
    <row r="284" spans="5:7" x14ac:dyDescent="0.25">
      <c r="E284" s="2" t="str">
        <f>IF(A284&lt;&gt;"",Tableau1[[#This Row],[Nb visiteur par établissement]],"")</f>
        <v/>
      </c>
      <c r="F284" s="2" t="str">
        <f>IF(A284&lt;&gt;"",COUNTIF('Récap prestation'!$E$3:$E$500,A284),"")</f>
        <v/>
      </c>
      <c r="G284" s="2" t="str">
        <f>IF(A284&lt;&gt;"",a_cacher!R284,"")</f>
        <v/>
      </c>
    </row>
    <row r="285" spans="5:7" x14ac:dyDescent="0.25">
      <c r="E285" s="2" t="str">
        <f>IF(A285&lt;&gt;"",Tableau1[[#This Row],[Nb visiteur par établissement]],"")</f>
        <v/>
      </c>
      <c r="F285" s="2" t="str">
        <f>IF(A285&lt;&gt;"",COUNTIF('Récap prestation'!$E$3:$E$500,A285),"")</f>
        <v/>
      </c>
      <c r="G285" s="2" t="str">
        <f>IF(A285&lt;&gt;"",a_cacher!R285,"")</f>
        <v/>
      </c>
    </row>
    <row r="286" spans="5:7" x14ac:dyDescent="0.25">
      <c r="E286" s="2" t="str">
        <f>IF(A286&lt;&gt;"",Tableau1[[#This Row],[Nb visiteur par établissement]],"")</f>
        <v/>
      </c>
      <c r="F286" s="2" t="str">
        <f>IF(A286&lt;&gt;"",COUNTIF('Récap prestation'!$E$3:$E$500,A286),"")</f>
        <v/>
      </c>
      <c r="G286" s="2" t="str">
        <f>IF(A286&lt;&gt;"",a_cacher!R286,"")</f>
        <v/>
      </c>
    </row>
    <row r="287" spans="5:7" x14ac:dyDescent="0.25">
      <c r="E287" s="2" t="str">
        <f>IF(A287&lt;&gt;"",Tableau1[[#This Row],[Nb visiteur par établissement]],"")</f>
        <v/>
      </c>
      <c r="F287" s="2" t="str">
        <f>IF(A287&lt;&gt;"",COUNTIF('Récap prestation'!$E$3:$E$500,A287),"")</f>
        <v/>
      </c>
      <c r="G287" s="2" t="str">
        <f>IF(A287&lt;&gt;"",a_cacher!R287,"")</f>
        <v/>
      </c>
    </row>
    <row r="288" spans="5:7" x14ac:dyDescent="0.25">
      <c r="E288" s="2" t="str">
        <f>IF(A288&lt;&gt;"",Tableau1[[#This Row],[Nb visiteur par établissement]],"")</f>
        <v/>
      </c>
      <c r="F288" s="2" t="str">
        <f>IF(A288&lt;&gt;"",COUNTIF('Récap prestation'!$E$3:$E$500,A288),"")</f>
        <v/>
      </c>
      <c r="G288" s="2" t="str">
        <f>IF(A288&lt;&gt;"",a_cacher!R288,"")</f>
        <v/>
      </c>
    </row>
    <row r="289" spans="5:7" x14ac:dyDescent="0.25">
      <c r="E289" s="2" t="str">
        <f>IF(A289&lt;&gt;"",Tableau1[[#This Row],[Nb visiteur par établissement]],"")</f>
        <v/>
      </c>
      <c r="F289" s="2" t="str">
        <f>IF(A289&lt;&gt;"",COUNTIF('Récap prestation'!$E$3:$E$500,A289),"")</f>
        <v/>
      </c>
      <c r="G289" s="2" t="str">
        <f>IF(A289&lt;&gt;"",a_cacher!R289,"")</f>
        <v/>
      </c>
    </row>
    <row r="290" spans="5:7" x14ac:dyDescent="0.25">
      <c r="E290" s="2" t="str">
        <f>IF(A290&lt;&gt;"",Tableau1[[#This Row],[Nb visiteur par établissement]],"")</f>
        <v/>
      </c>
      <c r="F290" s="2" t="str">
        <f>IF(A290&lt;&gt;"",COUNTIF('Récap prestation'!$E$3:$E$500,A290),"")</f>
        <v/>
      </c>
      <c r="G290" s="2" t="str">
        <f>IF(A290&lt;&gt;"",a_cacher!R290,"")</f>
        <v/>
      </c>
    </row>
    <row r="291" spans="5:7" x14ac:dyDescent="0.25">
      <c r="E291" s="2" t="str">
        <f>IF(A291&lt;&gt;"",Tableau1[[#This Row],[Nb visiteur par établissement]],"")</f>
        <v/>
      </c>
      <c r="F291" s="2" t="str">
        <f>IF(A291&lt;&gt;"",COUNTIF('Récap prestation'!$E$3:$E$500,A291),"")</f>
        <v/>
      </c>
      <c r="G291" s="2" t="str">
        <f>IF(A291&lt;&gt;"",a_cacher!R291,"")</f>
        <v/>
      </c>
    </row>
    <row r="292" spans="5:7" x14ac:dyDescent="0.25">
      <c r="E292" s="2" t="str">
        <f>IF(A292&lt;&gt;"",Tableau1[[#This Row],[Nb visiteur par établissement]],"")</f>
        <v/>
      </c>
      <c r="F292" s="2" t="str">
        <f>IF(A292&lt;&gt;"",COUNTIF('Récap prestation'!$E$3:$E$500,A292),"")</f>
        <v/>
      </c>
      <c r="G292" s="2" t="str">
        <f>IF(A292&lt;&gt;"",a_cacher!R292,"")</f>
        <v/>
      </c>
    </row>
    <row r="293" spans="5:7" x14ac:dyDescent="0.25">
      <c r="E293" s="2" t="str">
        <f>IF(A293&lt;&gt;"",Tableau1[[#This Row],[Nb visiteur par établissement]],"")</f>
        <v/>
      </c>
      <c r="F293" s="2" t="str">
        <f>IF(A293&lt;&gt;"",COUNTIF('Récap prestation'!$E$3:$E$500,A293),"")</f>
        <v/>
      </c>
      <c r="G293" s="2" t="str">
        <f>IF(A293&lt;&gt;"",a_cacher!R293,"")</f>
        <v/>
      </c>
    </row>
    <row r="294" spans="5:7" x14ac:dyDescent="0.25">
      <c r="E294" s="2" t="str">
        <f>IF(A294&lt;&gt;"",Tableau1[[#This Row],[Nb visiteur par établissement]],"")</f>
        <v/>
      </c>
      <c r="F294" s="2" t="str">
        <f>IF(A294&lt;&gt;"",COUNTIF('Récap prestation'!$E$3:$E$500,A294),"")</f>
        <v/>
      </c>
      <c r="G294" s="2" t="str">
        <f>IF(A294&lt;&gt;"",a_cacher!R294,"")</f>
        <v/>
      </c>
    </row>
    <row r="295" spans="5:7" x14ac:dyDescent="0.25">
      <c r="E295" s="2" t="str">
        <f>IF(A295&lt;&gt;"",Tableau1[[#This Row],[Nb visiteur par établissement]],"")</f>
        <v/>
      </c>
      <c r="F295" s="2" t="str">
        <f>IF(A295&lt;&gt;"",COUNTIF('Récap prestation'!$E$3:$E$500,A295),"")</f>
        <v/>
      </c>
      <c r="G295" s="2" t="str">
        <f>IF(A295&lt;&gt;"",a_cacher!R295,"")</f>
        <v/>
      </c>
    </row>
    <row r="296" spans="5:7" x14ac:dyDescent="0.25">
      <c r="E296" s="2" t="str">
        <f>IF(A296&lt;&gt;"",Tableau1[[#This Row],[Nb visiteur par établissement]],"")</f>
        <v/>
      </c>
      <c r="F296" s="2" t="str">
        <f>IF(A296&lt;&gt;"",COUNTIF('Récap prestation'!$E$3:$E$500,A296),"")</f>
        <v/>
      </c>
      <c r="G296" s="2" t="str">
        <f>IF(A296&lt;&gt;"",a_cacher!R296,"")</f>
        <v/>
      </c>
    </row>
    <row r="297" spans="5:7" x14ac:dyDescent="0.25">
      <c r="E297" s="2" t="str">
        <f>IF(A297&lt;&gt;"",Tableau1[[#This Row],[Nb visiteur par établissement]],"")</f>
        <v/>
      </c>
      <c r="F297" s="2" t="str">
        <f>IF(A297&lt;&gt;"",COUNTIF('Récap prestation'!$E$3:$E$500,A297),"")</f>
        <v/>
      </c>
      <c r="G297" s="2" t="str">
        <f>IF(A297&lt;&gt;"",a_cacher!R297,"")</f>
        <v/>
      </c>
    </row>
    <row r="298" spans="5:7" x14ac:dyDescent="0.25">
      <c r="E298" s="2" t="str">
        <f>IF(A298&lt;&gt;"",Tableau1[[#This Row],[Nb visiteur par établissement]],"")</f>
        <v/>
      </c>
      <c r="F298" s="2" t="str">
        <f>IF(A298&lt;&gt;"",COUNTIF('Récap prestation'!$E$3:$E$500,A298),"")</f>
        <v/>
      </c>
      <c r="G298" s="2" t="str">
        <f>IF(A298&lt;&gt;"",a_cacher!R298,"")</f>
        <v/>
      </c>
    </row>
    <row r="299" spans="5:7" x14ac:dyDescent="0.25">
      <c r="E299" s="2" t="str">
        <f>IF(A299&lt;&gt;"",Tableau1[[#This Row],[Nb visiteur par établissement]],"")</f>
        <v/>
      </c>
      <c r="F299" s="2" t="str">
        <f>IF(A299&lt;&gt;"",COUNTIF('Récap prestation'!$E$3:$E$500,A299),"")</f>
        <v/>
      </c>
      <c r="G299" s="2" t="str">
        <f>IF(A299&lt;&gt;"",a_cacher!R299,"")</f>
        <v/>
      </c>
    </row>
    <row r="300" spans="5:7" x14ac:dyDescent="0.25">
      <c r="E300" s="2" t="str">
        <f>IF(A300&lt;&gt;"",Tableau1[[#This Row],[Nb visiteur par établissement]],"")</f>
        <v/>
      </c>
      <c r="F300" s="2" t="str">
        <f>IF(A300&lt;&gt;"",COUNTIF('Récap prestation'!$E$3:$E$500,A300),"")</f>
        <v/>
      </c>
      <c r="G300" s="2" t="str">
        <f>IF(A300&lt;&gt;"",a_cacher!R300,"")</f>
        <v/>
      </c>
    </row>
    <row r="301" spans="5:7" x14ac:dyDescent="0.25">
      <c r="E301" s="2" t="str">
        <f>IF(A301&lt;&gt;"",Tableau1[[#This Row],[Nb visiteur par établissement]],"")</f>
        <v/>
      </c>
      <c r="F301" s="2" t="str">
        <f>IF(A301&lt;&gt;"",COUNTIF('Récap prestation'!$E$3:$E$500,A301),"")</f>
        <v/>
      </c>
      <c r="G301" s="2" t="str">
        <f>IF(A301&lt;&gt;"",a_cacher!R301,"")</f>
        <v/>
      </c>
    </row>
    <row r="302" spans="5:7" x14ac:dyDescent="0.25">
      <c r="E302" s="2" t="str">
        <f>IF(A302&lt;&gt;"",Tableau1[[#This Row],[Nb visiteur par établissement]],"")</f>
        <v/>
      </c>
      <c r="F302" s="2" t="str">
        <f>IF(A302&lt;&gt;"",COUNTIF('Récap prestation'!$E$3:$E$500,A302),"")</f>
        <v/>
      </c>
      <c r="G302" s="2" t="str">
        <f>IF(A302&lt;&gt;"",a_cacher!R302,"")</f>
        <v/>
      </c>
    </row>
    <row r="303" spans="5:7" x14ac:dyDescent="0.25">
      <c r="E303" s="2" t="str">
        <f>IF(A303&lt;&gt;"",Tableau1[[#This Row],[Nb visiteur par établissement]],"")</f>
        <v/>
      </c>
      <c r="F303" s="2" t="str">
        <f>IF(A303&lt;&gt;"",COUNTIF('Récap prestation'!$E$3:$E$500,A303),"")</f>
        <v/>
      </c>
      <c r="G303" s="2" t="str">
        <f>IF(A303&lt;&gt;"",a_cacher!R303,"")</f>
        <v/>
      </c>
    </row>
    <row r="304" spans="5:7" x14ac:dyDescent="0.25">
      <c r="E304" s="2" t="str">
        <f>IF(A304&lt;&gt;"",Tableau1[[#This Row],[Nb visiteur par établissement]],"")</f>
        <v/>
      </c>
      <c r="F304" s="2" t="str">
        <f>IF(A304&lt;&gt;"",COUNTIF('Récap prestation'!$E$3:$E$500,A304),"")</f>
        <v/>
      </c>
      <c r="G304" s="2" t="str">
        <f>IF(A304&lt;&gt;"",a_cacher!R304,"")</f>
        <v/>
      </c>
    </row>
    <row r="305" spans="5:7" x14ac:dyDescent="0.25">
      <c r="E305" s="2" t="str">
        <f>IF(A305&lt;&gt;"",Tableau1[[#This Row],[Nb visiteur par établissement]],"")</f>
        <v/>
      </c>
      <c r="F305" s="2" t="str">
        <f>IF(A305&lt;&gt;"",COUNTIF('Récap prestation'!$E$3:$E$500,A305),"")</f>
        <v/>
      </c>
      <c r="G305" s="2" t="str">
        <f>IF(A305&lt;&gt;"",a_cacher!R305,"")</f>
        <v/>
      </c>
    </row>
    <row r="306" spans="5:7" x14ac:dyDescent="0.25">
      <c r="E306" s="2" t="str">
        <f>IF(A306&lt;&gt;"",Tableau1[[#This Row],[Nb visiteur par établissement]],"")</f>
        <v/>
      </c>
      <c r="F306" s="2" t="str">
        <f>IF(A306&lt;&gt;"",COUNTIF('Récap prestation'!$E$3:$E$500,A306),"")</f>
        <v/>
      </c>
      <c r="G306" s="2" t="str">
        <f>IF(A306&lt;&gt;"",a_cacher!R306,"")</f>
        <v/>
      </c>
    </row>
    <row r="307" spans="5:7" x14ac:dyDescent="0.25">
      <c r="E307" s="2" t="str">
        <f>IF(A307&lt;&gt;"",Tableau1[[#This Row],[Nb visiteur par établissement]],"")</f>
        <v/>
      </c>
      <c r="F307" s="2" t="str">
        <f>IF(A307&lt;&gt;"",COUNTIF('Récap prestation'!$E$3:$E$500,A307),"")</f>
        <v/>
      </c>
      <c r="G307" s="2" t="str">
        <f>IF(A307&lt;&gt;"",a_cacher!R307,"")</f>
        <v/>
      </c>
    </row>
    <row r="308" spans="5:7" x14ac:dyDescent="0.25">
      <c r="E308" s="2" t="str">
        <f>IF(A308&lt;&gt;"",Tableau1[[#This Row],[Nb visiteur par établissement]],"")</f>
        <v/>
      </c>
      <c r="F308" s="2" t="str">
        <f>IF(A308&lt;&gt;"",COUNTIF('Récap prestation'!$E$3:$E$500,A308),"")</f>
        <v/>
      </c>
      <c r="G308" s="2" t="str">
        <f>IF(A308&lt;&gt;"",a_cacher!R308,"")</f>
        <v/>
      </c>
    </row>
    <row r="309" spans="5:7" x14ac:dyDescent="0.25">
      <c r="E309" s="2" t="str">
        <f>IF(A309&lt;&gt;"",Tableau1[[#This Row],[Nb visiteur par établissement]],"")</f>
        <v/>
      </c>
      <c r="F309" s="2" t="str">
        <f>IF(A309&lt;&gt;"",COUNTIF('Récap prestation'!$E$3:$E$500,A309),"")</f>
        <v/>
      </c>
      <c r="G309" s="2" t="str">
        <f>IF(A309&lt;&gt;"",a_cacher!R309,"")</f>
        <v/>
      </c>
    </row>
    <row r="310" spans="5:7" x14ac:dyDescent="0.25">
      <c r="E310" s="2" t="str">
        <f>IF(A310&lt;&gt;"",Tableau1[[#This Row],[Nb visiteur par établissement]],"")</f>
        <v/>
      </c>
      <c r="F310" s="2" t="str">
        <f>IF(A310&lt;&gt;"",COUNTIF('Récap prestation'!$E$3:$E$500,A310),"")</f>
        <v/>
      </c>
      <c r="G310" s="2" t="str">
        <f>IF(A310&lt;&gt;"",a_cacher!R310,"")</f>
        <v/>
      </c>
    </row>
    <row r="311" spans="5:7" x14ac:dyDescent="0.25">
      <c r="E311" s="2" t="str">
        <f>IF(A311&lt;&gt;"",Tableau1[[#This Row],[Nb visiteur par établissement]],"")</f>
        <v/>
      </c>
      <c r="F311" s="2" t="str">
        <f>IF(A311&lt;&gt;"",COUNTIF('Récap prestation'!$E$3:$E$500,A311),"")</f>
        <v/>
      </c>
      <c r="G311" s="2" t="str">
        <f>IF(A311&lt;&gt;"",a_cacher!R311,"")</f>
        <v/>
      </c>
    </row>
    <row r="312" spans="5:7" x14ac:dyDescent="0.25">
      <c r="E312" s="2" t="str">
        <f>IF(A312&lt;&gt;"",Tableau1[[#This Row],[Nb visiteur par établissement]],"")</f>
        <v/>
      </c>
      <c r="F312" s="2" t="str">
        <f>IF(A312&lt;&gt;"",COUNTIF('Récap prestation'!$E$3:$E$500,A312),"")</f>
        <v/>
      </c>
      <c r="G312" s="2" t="str">
        <f>IF(A312&lt;&gt;"",a_cacher!R312,"")</f>
        <v/>
      </c>
    </row>
    <row r="313" spans="5:7" x14ac:dyDescent="0.25">
      <c r="E313" s="2" t="str">
        <f>IF(A313&lt;&gt;"",Tableau1[[#This Row],[Nb visiteur par établissement]],"")</f>
        <v/>
      </c>
      <c r="F313" s="2" t="str">
        <f>IF(A313&lt;&gt;"",COUNTIF('Récap prestation'!$E$3:$E$500,A313),"")</f>
        <v/>
      </c>
      <c r="G313" s="2" t="str">
        <f>IF(A313&lt;&gt;"",a_cacher!R313,"")</f>
        <v/>
      </c>
    </row>
    <row r="314" spans="5:7" x14ac:dyDescent="0.25">
      <c r="E314" s="2" t="str">
        <f>IF(A314&lt;&gt;"",Tableau1[[#This Row],[Nb visiteur par établissement]],"")</f>
        <v/>
      </c>
      <c r="F314" s="2" t="str">
        <f>IF(A314&lt;&gt;"",COUNTIF('Récap prestation'!$E$3:$E$500,A314),"")</f>
        <v/>
      </c>
      <c r="G314" s="2" t="str">
        <f>IF(A314&lt;&gt;"",a_cacher!R314,"")</f>
        <v/>
      </c>
    </row>
    <row r="315" spans="5:7" x14ac:dyDescent="0.25">
      <c r="E315" s="2" t="str">
        <f>IF(A315&lt;&gt;"",Tableau1[[#This Row],[Nb visiteur par établissement]],"")</f>
        <v/>
      </c>
      <c r="F315" s="2" t="str">
        <f>IF(A315&lt;&gt;"",COUNTIF('Récap prestation'!$E$3:$E$500,A315),"")</f>
        <v/>
      </c>
      <c r="G315" s="2" t="str">
        <f>IF(A315&lt;&gt;"",a_cacher!R315,"")</f>
        <v/>
      </c>
    </row>
    <row r="316" spans="5:7" x14ac:dyDescent="0.25">
      <c r="E316" s="2" t="str">
        <f>IF(A316&lt;&gt;"",Tableau1[[#This Row],[Nb visiteur par établissement]],"")</f>
        <v/>
      </c>
      <c r="F316" s="2" t="str">
        <f>IF(A316&lt;&gt;"",COUNTIF('Récap prestation'!$E$3:$E$500,A316),"")</f>
        <v/>
      </c>
      <c r="G316" s="2" t="str">
        <f>IF(A316&lt;&gt;"",a_cacher!R316,"")</f>
        <v/>
      </c>
    </row>
    <row r="317" spans="5:7" x14ac:dyDescent="0.25">
      <c r="E317" s="2" t="str">
        <f>IF(A317&lt;&gt;"",Tableau1[[#This Row],[Nb visiteur par établissement]],"")</f>
        <v/>
      </c>
      <c r="F317" s="2" t="str">
        <f>IF(A317&lt;&gt;"",COUNTIF('Récap prestation'!$E$3:$E$500,A317),"")</f>
        <v/>
      </c>
      <c r="G317" s="2" t="str">
        <f>IF(A317&lt;&gt;"",a_cacher!R317,"")</f>
        <v/>
      </c>
    </row>
    <row r="318" spans="5:7" x14ac:dyDescent="0.25">
      <c r="E318" s="2" t="str">
        <f>IF(A318&lt;&gt;"",Tableau1[[#This Row],[Nb visiteur par établissement]],"")</f>
        <v/>
      </c>
      <c r="F318" s="2" t="str">
        <f>IF(A318&lt;&gt;"",COUNTIF('Récap prestation'!$E$3:$E$500,A318),"")</f>
        <v/>
      </c>
      <c r="G318" s="2" t="str">
        <f>IF(A318&lt;&gt;"",a_cacher!R318,"")</f>
        <v/>
      </c>
    </row>
    <row r="319" spans="5:7" x14ac:dyDescent="0.25">
      <c r="E319" s="2" t="str">
        <f>IF(A319&lt;&gt;"",Tableau1[[#This Row],[Nb visiteur par établissement]],"")</f>
        <v/>
      </c>
      <c r="F319" s="2" t="str">
        <f>IF(A319&lt;&gt;"",COUNTIF('Récap prestation'!$E$3:$E$500,A319),"")</f>
        <v/>
      </c>
      <c r="G319" s="2" t="str">
        <f>IF(A319&lt;&gt;"",a_cacher!R319,"")</f>
        <v/>
      </c>
    </row>
    <row r="320" spans="5:7" x14ac:dyDescent="0.25">
      <c r="E320" s="2" t="str">
        <f>IF(A320&lt;&gt;"",Tableau1[[#This Row],[Nb visiteur par établissement]],"")</f>
        <v/>
      </c>
      <c r="F320" s="2" t="str">
        <f>IF(A320&lt;&gt;"",COUNTIF('Récap prestation'!$E$3:$E$500,A320),"")</f>
        <v/>
      </c>
      <c r="G320" s="2" t="str">
        <f>IF(A320&lt;&gt;"",a_cacher!R320,"")</f>
        <v/>
      </c>
    </row>
    <row r="321" spans="5:7" x14ac:dyDescent="0.25">
      <c r="E321" s="2" t="str">
        <f>IF(A321&lt;&gt;"",Tableau1[[#This Row],[Nb visiteur par établissement]],"")</f>
        <v/>
      </c>
      <c r="F321" s="2" t="str">
        <f>IF(A321&lt;&gt;"",COUNTIF('Récap prestation'!$E$3:$E$500,A321),"")</f>
        <v/>
      </c>
      <c r="G321" s="2" t="str">
        <f>IF(A321&lt;&gt;"",a_cacher!R321,"")</f>
        <v/>
      </c>
    </row>
    <row r="322" spans="5:7" x14ac:dyDescent="0.25">
      <c r="E322" s="2" t="str">
        <f>IF(A322&lt;&gt;"",Tableau1[[#This Row],[Nb visiteur par établissement]],"")</f>
        <v/>
      </c>
      <c r="F322" s="2" t="str">
        <f>IF(A322&lt;&gt;"",COUNTIF('Récap prestation'!$E$3:$E$500,A322),"")</f>
        <v/>
      </c>
      <c r="G322" s="2" t="str">
        <f>IF(A322&lt;&gt;"",a_cacher!R322,"")</f>
        <v/>
      </c>
    </row>
    <row r="323" spans="5:7" x14ac:dyDescent="0.25">
      <c r="E323" s="2" t="str">
        <f>IF(A323&lt;&gt;"",Tableau1[[#This Row],[Nb visiteur par établissement]],"")</f>
        <v/>
      </c>
      <c r="F323" s="2" t="str">
        <f>IF(A323&lt;&gt;"",COUNTIF('Récap prestation'!$E$3:$E$500,A323),"")</f>
        <v/>
      </c>
      <c r="G323" s="2" t="str">
        <f>IF(A323&lt;&gt;"",a_cacher!R323,"")</f>
        <v/>
      </c>
    </row>
    <row r="324" spans="5:7" x14ac:dyDescent="0.25">
      <c r="E324" s="2" t="str">
        <f>IF(A324&lt;&gt;"",Tableau1[[#This Row],[Nb visiteur par établissement]],"")</f>
        <v/>
      </c>
      <c r="F324" s="2" t="str">
        <f>IF(A324&lt;&gt;"",COUNTIF('Récap prestation'!$E$3:$E$500,A324),"")</f>
        <v/>
      </c>
      <c r="G324" s="2" t="str">
        <f>IF(A324&lt;&gt;"",a_cacher!R324,"")</f>
        <v/>
      </c>
    </row>
    <row r="325" spans="5:7" x14ac:dyDescent="0.25">
      <c r="E325" s="2" t="str">
        <f>IF(A325&lt;&gt;"",Tableau1[[#This Row],[Nb visiteur par établissement]],"")</f>
        <v/>
      </c>
      <c r="F325" s="2" t="str">
        <f>IF(A325&lt;&gt;"",COUNTIF('Récap prestation'!$E$3:$E$500,A325),"")</f>
        <v/>
      </c>
      <c r="G325" s="2" t="str">
        <f>IF(A325&lt;&gt;"",a_cacher!R325,"")</f>
        <v/>
      </c>
    </row>
    <row r="326" spans="5:7" x14ac:dyDescent="0.25">
      <c r="E326" s="2" t="str">
        <f>IF(A326&lt;&gt;"",Tableau1[[#This Row],[Nb visiteur par établissement]],"")</f>
        <v/>
      </c>
      <c r="F326" s="2" t="str">
        <f>IF(A326&lt;&gt;"",COUNTIF('Récap prestation'!$E$3:$E$500,A326),"")</f>
        <v/>
      </c>
      <c r="G326" s="2" t="str">
        <f>IF(A326&lt;&gt;"",a_cacher!R326,"")</f>
        <v/>
      </c>
    </row>
    <row r="327" spans="5:7" x14ac:dyDescent="0.25">
      <c r="E327" s="2" t="str">
        <f>IF(A327&lt;&gt;"",Tableau1[[#This Row],[Nb visiteur par établissement]],"")</f>
        <v/>
      </c>
      <c r="F327" s="2" t="str">
        <f>IF(A327&lt;&gt;"",COUNTIF('Récap prestation'!$E$3:$E$500,A327),"")</f>
        <v/>
      </c>
      <c r="G327" s="2" t="str">
        <f>IF(A327&lt;&gt;"",a_cacher!R327,"")</f>
        <v/>
      </c>
    </row>
    <row r="328" spans="5:7" x14ac:dyDescent="0.25">
      <c r="E328" s="2" t="str">
        <f>IF(A328&lt;&gt;"",Tableau1[[#This Row],[Nb visiteur par établissement]],"")</f>
        <v/>
      </c>
      <c r="F328" s="2" t="str">
        <f>IF(A328&lt;&gt;"",COUNTIF('Récap prestation'!$E$3:$E$500,A328),"")</f>
        <v/>
      </c>
      <c r="G328" s="2" t="str">
        <f>IF(A328&lt;&gt;"",a_cacher!R328,"")</f>
        <v/>
      </c>
    </row>
    <row r="329" spans="5:7" x14ac:dyDescent="0.25">
      <c r="E329" s="2" t="str">
        <f>IF(A329&lt;&gt;"",Tableau1[[#This Row],[Nb visiteur par établissement]],"")</f>
        <v/>
      </c>
      <c r="F329" s="2" t="str">
        <f>IF(A329&lt;&gt;"",COUNTIF('Récap prestation'!$E$3:$E$500,A329),"")</f>
        <v/>
      </c>
      <c r="G329" s="2" t="str">
        <f>IF(A329&lt;&gt;"",a_cacher!R329,"")</f>
        <v/>
      </c>
    </row>
    <row r="330" spans="5:7" x14ac:dyDescent="0.25">
      <c r="E330" s="2" t="str">
        <f>IF(A330&lt;&gt;"",Tableau1[[#This Row],[Nb visiteur par établissement]],"")</f>
        <v/>
      </c>
      <c r="F330" s="2" t="str">
        <f>IF(A330&lt;&gt;"",COUNTIF('Récap prestation'!$E$3:$E$500,A330),"")</f>
        <v/>
      </c>
      <c r="G330" s="2" t="str">
        <f>IF(A330&lt;&gt;"",a_cacher!R330,"")</f>
        <v/>
      </c>
    </row>
    <row r="331" spans="5:7" x14ac:dyDescent="0.25">
      <c r="E331" s="2" t="str">
        <f>IF(A331&lt;&gt;"",Tableau1[[#This Row],[Nb visiteur par établissement]],"")</f>
        <v/>
      </c>
      <c r="F331" s="2" t="str">
        <f>IF(A331&lt;&gt;"",COUNTIF('Récap prestation'!$E$3:$E$500,A331),"")</f>
        <v/>
      </c>
      <c r="G331" s="2" t="str">
        <f>IF(A331&lt;&gt;"",a_cacher!R331,"")</f>
        <v/>
      </c>
    </row>
    <row r="332" spans="5:7" x14ac:dyDescent="0.25">
      <c r="E332" s="2" t="str">
        <f>IF(A332&lt;&gt;"",Tableau1[[#This Row],[Nb visiteur par établissement]],"")</f>
        <v/>
      </c>
      <c r="F332" s="2" t="str">
        <f>IF(A332&lt;&gt;"",COUNTIF('Récap prestation'!$E$3:$E$500,A332),"")</f>
        <v/>
      </c>
      <c r="G332" s="2" t="str">
        <f>IF(A332&lt;&gt;"",a_cacher!R332,"")</f>
        <v/>
      </c>
    </row>
    <row r="333" spans="5:7" x14ac:dyDescent="0.25">
      <c r="E333" s="2" t="str">
        <f>IF(A333&lt;&gt;"",Tableau1[[#This Row],[Nb visiteur par établissement]],"")</f>
        <v/>
      </c>
      <c r="F333" s="2" t="str">
        <f>IF(A333&lt;&gt;"",COUNTIF('Récap prestation'!$E$3:$E$500,A333),"")</f>
        <v/>
      </c>
      <c r="G333" s="2" t="str">
        <f>IF(A333&lt;&gt;"",a_cacher!R333,"")</f>
        <v/>
      </c>
    </row>
    <row r="334" spans="5:7" x14ac:dyDescent="0.25">
      <c r="E334" s="2" t="str">
        <f>IF(A334&lt;&gt;"",Tableau1[[#This Row],[Nb visiteur par établissement]],"")</f>
        <v/>
      </c>
      <c r="F334" s="2" t="str">
        <f>IF(A334&lt;&gt;"",COUNTIF('Récap prestation'!$E$3:$E$500,A334),"")</f>
        <v/>
      </c>
      <c r="G334" s="2" t="str">
        <f>IF(A334&lt;&gt;"",a_cacher!R334,"")</f>
        <v/>
      </c>
    </row>
    <row r="335" spans="5:7" x14ac:dyDescent="0.25">
      <c r="E335" s="2" t="str">
        <f>IF(A335&lt;&gt;"",Tableau1[[#This Row],[Nb visiteur par établissement]],"")</f>
        <v/>
      </c>
      <c r="F335" s="2" t="str">
        <f>IF(A335&lt;&gt;"",COUNTIF('Récap prestation'!$E$3:$E$500,A335),"")</f>
        <v/>
      </c>
      <c r="G335" s="2" t="str">
        <f>IF(A335&lt;&gt;"",a_cacher!R335,"")</f>
        <v/>
      </c>
    </row>
    <row r="336" spans="5:7" x14ac:dyDescent="0.25">
      <c r="E336" s="2" t="str">
        <f>IF(A336&lt;&gt;"",Tableau1[[#This Row],[Nb visiteur par établissement]],"")</f>
        <v/>
      </c>
      <c r="F336" s="2" t="str">
        <f>IF(A336&lt;&gt;"",COUNTIF('Récap prestation'!$E$3:$E$500,A336),"")</f>
        <v/>
      </c>
      <c r="G336" s="2" t="str">
        <f>IF(A336&lt;&gt;"",a_cacher!R336,"")</f>
        <v/>
      </c>
    </row>
    <row r="337" spans="5:7" x14ac:dyDescent="0.25">
      <c r="E337" s="2" t="str">
        <f>IF(A337&lt;&gt;"",Tableau1[[#This Row],[Nb visiteur par établissement]],"")</f>
        <v/>
      </c>
      <c r="F337" s="2" t="str">
        <f>IF(A337&lt;&gt;"",COUNTIF('Récap prestation'!$E$3:$E$500,A337),"")</f>
        <v/>
      </c>
      <c r="G337" s="2" t="str">
        <f>IF(A337&lt;&gt;"",a_cacher!R337,"")</f>
        <v/>
      </c>
    </row>
    <row r="338" spans="5:7" x14ac:dyDescent="0.25">
      <c r="E338" s="2" t="str">
        <f>IF(A338&lt;&gt;"",Tableau1[[#This Row],[Nb visiteur par établissement]],"")</f>
        <v/>
      </c>
      <c r="F338" s="2" t="str">
        <f>IF(A338&lt;&gt;"",COUNTIF('Récap prestation'!$E$3:$E$500,A338),"")</f>
        <v/>
      </c>
      <c r="G338" s="2" t="str">
        <f>IF(A338&lt;&gt;"",a_cacher!R338,"")</f>
        <v/>
      </c>
    </row>
    <row r="339" spans="5:7" x14ac:dyDescent="0.25">
      <c r="E339" s="2" t="str">
        <f>IF(A339&lt;&gt;"",Tableau1[[#This Row],[Nb visiteur par établissement]],"")</f>
        <v/>
      </c>
      <c r="F339" s="2" t="str">
        <f>IF(A339&lt;&gt;"",COUNTIF('Récap prestation'!$E$3:$E$500,A339),"")</f>
        <v/>
      </c>
      <c r="G339" s="2" t="str">
        <f>IF(A339&lt;&gt;"",a_cacher!R339,"")</f>
        <v/>
      </c>
    </row>
    <row r="340" spans="5:7" x14ac:dyDescent="0.25">
      <c r="E340" s="2" t="str">
        <f>IF(A340&lt;&gt;"",Tableau1[[#This Row],[Nb visiteur par établissement]],"")</f>
        <v/>
      </c>
      <c r="F340" s="2" t="str">
        <f>IF(A340&lt;&gt;"",COUNTIF('Récap prestation'!$E$3:$E$500,A340),"")</f>
        <v/>
      </c>
      <c r="G340" s="2" t="str">
        <f>IF(A340&lt;&gt;"",a_cacher!R340,"")</f>
        <v/>
      </c>
    </row>
    <row r="341" spans="5:7" x14ac:dyDescent="0.25">
      <c r="E341" s="2" t="str">
        <f>IF(A341&lt;&gt;"",Tableau1[[#This Row],[Nb visiteur par établissement]],"")</f>
        <v/>
      </c>
      <c r="F341" s="2" t="str">
        <f>IF(A341&lt;&gt;"",COUNTIF('Récap prestation'!$E$3:$E$500,A341),"")</f>
        <v/>
      </c>
      <c r="G341" s="2" t="str">
        <f>IF(A341&lt;&gt;"",a_cacher!R341,"")</f>
        <v/>
      </c>
    </row>
    <row r="342" spans="5:7" x14ac:dyDescent="0.25">
      <c r="E342" s="2" t="str">
        <f>IF(A342&lt;&gt;"",Tableau1[[#This Row],[Nb visiteur par établissement]],"")</f>
        <v/>
      </c>
      <c r="F342" s="2" t="str">
        <f>IF(A342&lt;&gt;"",COUNTIF('Récap prestation'!$E$3:$E$500,A342),"")</f>
        <v/>
      </c>
      <c r="G342" s="2" t="str">
        <f>IF(A342&lt;&gt;"",a_cacher!R342,"")</f>
        <v/>
      </c>
    </row>
    <row r="343" spans="5:7" x14ac:dyDescent="0.25">
      <c r="E343" s="2" t="str">
        <f>IF(A343&lt;&gt;"",Tableau1[[#This Row],[Nb visiteur par établissement]],"")</f>
        <v/>
      </c>
      <c r="F343" s="2" t="str">
        <f>IF(A343&lt;&gt;"",COUNTIF('Récap prestation'!$E$3:$E$500,A343),"")</f>
        <v/>
      </c>
      <c r="G343" s="2" t="str">
        <f>IF(A343&lt;&gt;"",a_cacher!R343,"")</f>
        <v/>
      </c>
    </row>
    <row r="344" spans="5:7" x14ac:dyDescent="0.25">
      <c r="E344" s="2" t="str">
        <f>IF(A344&lt;&gt;"",Tableau1[[#This Row],[Nb visiteur par établissement]],"")</f>
        <v/>
      </c>
      <c r="F344" s="2" t="str">
        <f>IF(A344&lt;&gt;"",COUNTIF('Récap prestation'!$E$3:$E$500,A344),"")</f>
        <v/>
      </c>
      <c r="G344" s="2" t="str">
        <f>IF(A344&lt;&gt;"",a_cacher!R344,"")</f>
        <v/>
      </c>
    </row>
    <row r="345" spans="5:7" x14ac:dyDescent="0.25">
      <c r="E345" s="2" t="str">
        <f>IF(A345&lt;&gt;"",Tableau1[[#This Row],[Nb visiteur par établissement]],"")</f>
        <v/>
      </c>
      <c r="F345" s="2" t="str">
        <f>IF(A345&lt;&gt;"",COUNTIF('Récap prestation'!$E$3:$E$500,A345),"")</f>
        <v/>
      </c>
      <c r="G345" s="2" t="str">
        <f>IF(A345&lt;&gt;"",a_cacher!R345,"")</f>
        <v/>
      </c>
    </row>
    <row r="346" spans="5:7" x14ac:dyDescent="0.25">
      <c r="E346" s="2" t="str">
        <f>IF(A346&lt;&gt;"",Tableau1[[#This Row],[Nb visiteur par établissement]],"")</f>
        <v/>
      </c>
      <c r="F346" s="2" t="str">
        <f>IF(A346&lt;&gt;"",COUNTIF('Récap prestation'!$E$3:$E$500,A346),"")</f>
        <v/>
      </c>
      <c r="G346" s="2" t="str">
        <f>IF(A346&lt;&gt;"",a_cacher!R346,"")</f>
        <v/>
      </c>
    </row>
    <row r="347" spans="5:7" x14ac:dyDescent="0.25">
      <c r="E347" s="2" t="str">
        <f>IF(A347&lt;&gt;"",Tableau1[[#This Row],[Nb visiteur par établissement]],"")</f>
        <v/>
      </c>
      <c r="F347" s="2" t="str">
        <f>IF(A347&lt;&gt;"",COUNTIF('Récap prestation'!$E$3:$E$500,A347),"")</f>
        <v/>
      </c>
      <c r="G347" s="2" t="str">
        <f>IF(A347&lt;&gt;"",a_cacher!R347,"")</f>
        <v/>
      </c>
    </row>
    <row r="348" spans="5:7" x14ac:dyDescent="0.25">
      <c r="E348" s="2" t="str">
        <f>IF(A348&lt;&gt;"",Tableau1[[#This Row],[Nb visiteur par établissement]],"")</f>
        <v/>
      </c>
      <c r="F348" s="2" t="str">
        <f>IF(A348&lt;&gt;"",COUNTIF('Récap prestation'!$E$3:$E$500,A348),"")</f>
        <v/>
      </c>
      <c r="G348" s="2" t="str">
        <f>IF(A348&lt;&gt;"",a_cacher!R348,"")</f>
        <v/>
      </c>
    </row>
    <row r="349" spans="5:7" x14ac:dyDescent="0.25">
      <c r="E349" s="2" t="str">
        <f>IF(A349&lt;&gt;"",Tableau1[[#This Row],[Nb visiteur par établissement]],"")</f>
        <v/>
      </c>
      <c r="F349" s="2" t="str">
        <f>IF(A349&lt;&gt;"",COUNTIF('Récap prestation'!$E$3:$E$500,A349),"")</f>
        <v/>
      </c>
      <c r="G349" s="2" t="str">
        <f>IF(A349&lt;&gt;"",a_cacher!R349,"")</f>
        <v/>
      </c>
    </row>
    <row r="350" spans="5:7" x14ac:dyDescent="0.25">
      <c r="E350" s="2" t="str">
        <f>IF(A350&lt;&gt;"",Tableau1[[#This Row],[Nb visiteur par établissement]],"")</f>
        <v/>
      </c>
      <c r="F350" s="2" t="str">
        <f>IF(A350&lt;&gt;"",COUNTIF('Récap prestation'!$E$3:$E$500,A350),"")</f>
        <v/>
      </c>
      <c r="G350" s="2" t="str">
        <f>IF(A350&lt;&gt;"",a_cacher!R350,"")</f>
        <v/>
      </c>
    </row>
    <row r="351" spans="5:7" x14ac:dyDescent="0.25">
      <c r="E351" s="2" t="str">
        <f>IF(A351&lt;&gt;"",Tableau1[[#This Row],[Nb visiteur par établissement]],"")</f>
        <v/>
      </c>
      <c r="F351" s="2" t="str">
        <f>IF(A351&lt;&gt;"",COUNTIF('Récap prestation'!$E$3:$E$500,A351),"")</f>
        <v/>
      </c>
      <c r="G351" s="2" t="str">
        <f>IF(A351&lt;&gt;"",a_cacher!R351,"")</f>
        <v/>
      </c>
    </row>
    <row r="352" spans="5:7" x14ac:dyDescent="0.25">
      <c r="E352" s="2" t="str">
        <f>IF(A352&lt;&gt;"",Tableau1[[#This Row],[Nb visiteur par établissement]],"")</f>
        <v/>
      </c>
      <c r="F352" s="2" t="str">
        <f>IF(A352&lt;&gt;"",COUNTIF('Récap prestation'!$E$3:$E$500,A352),"")</f>
        <v/>
      </c>
      <c r="G352" s="2" t="str">
        <f>IF(A352&lt;&gt;"",a_cacher!R352,"")</f>
        <v/>
      </c>
    </row>
    <row r="353" spans="5:7" x14ac:dyDescent="0.25">
      <c r="E353" s="2" t="str">
        <f>IF(A353&lt;&gt;"",Tableau1[[#This Row],[Nb visiteur par établissement]],"")</f>
        <v/>
      </c>
      <c r="F353" s="2" t="str">
        <f>IF(A353&lt;&gt;"",COUNTIF('Récap prestation'!$E$3:$E$500,A353),"")</f>
        <v/>
      </c>
      <c r="G353" s="2" t="str">
        <f>IF(A353&lt;&gt;"",a_cacher!R353,"")</f>
        <v/>
      </c>
    </row>
    <row r="354" spans="5:7" x14ac:dyDescent="0.25">
      <c r="E354" s="2" t="str">
        <f>IF(A354&lt;&gt;"",Tableau1[[#This Row],[Nb visiteur par établissement]],"")</f>
        <v/>
      </c>
      <c r="F354" s="2" t="str">
        <f>IF(A354&lt;&gt;"",COUNTIF('Récap prestation'!$E$3:$E$500,A354),"")</f>
        <v/>
      </c>
      <c r="G354" s="2" t="str">
        <f>IF(A354&lt;&gt;"",a_cacher!R354,"")</f>
        <v/>
      </c>
    </row>
    <row r="355" spans="5:7" x14ac:dyDescent="0.25">
      <c r="E355" s="2" t="str">
        <f>IF(A355&lt;&gt;"",Tableau1[[#This Row],[Nb visiteur par établissement]],"")</f>
        <v/>
      </c>
      <c r="F355" s="2" t="str">
        <f>IF(A355&lt;&gt;"",COUNTIF('Récap prestation'!$E$3:$E$500,A355),"")</f>
        <v/>
      </c>
      <c r="G355" s="2" t="str">
        <f>IF(A355&lt;&gt;"",a_cacher!R355,"")</f>
        <v/>
      </c>
    </row>
    <row r="356" spans="5:7" x14ac:dyDescent="0.25">
      <c r="E356" s="2" t="str">
        <f>IF(A356&lt;&gt;"",Tableau1[[#This Row],[Nb visiteur par établissement]],"")</f>
        <v/>
      </c>
      <c r="F356" s="2" t="str">
        <f>IF(A356&lt;&gt;"",COUNTIF('Récap prestation'!$E$3:$E$500,A356),"")</f>
        <v/>
      </c>
      <c r="G356" s="2" t="str">
        <f>IF(A356&lt;&gt;"",a_cacher!R356,"")</f>
        <v/>
      </c>
    </row>
    <row r="357" spans="5:7" x14ac:dyDescent="0.25">
      <c r="E357" s="2" t="str">
        <f>IF(A357&lt;&gt;"",Tableau1[[#This Row],[Nb visiteur par établissement]],"")</f>
        <v/>
      </c>
      <c r="F357" s="2" t="str">
        <f>IF(A357&lt;&gt;"",COUNTIF('Récap prestation'!$E$3:$E$500,A357),"")</f>
        <v/>
      </c>
      <c r="G357" s="2" t="str">
        <f>IF(A357&lt;&gt;"",a_cacher!R357,"")</f>
        <v/>
      </c>
    </row>
    <row r="358" spans="5:7" x14ac:dyDescent="0.25">
      <c r="E358" s="2" t="str">
        <f>IF(A358&lt;&gt;"",Tableau1[[#This Row],[Nb visiteur par établissement]],"")</f>
        <v/>
      </c>
      <c r="F358" s="2" t="str">
        <f>IF(A358&lt;&gt;"",COUNTIF('Récap prestation'!$E$3:$E$500,A358),"")</f>
        <v/>
      </c>
      <c r="G358" s="2" t="str">
        <f>IF(A358&lt;&gt;"",a_cacher!R358,"")</f>
        <v/>
      </c>
    </row>
    <row r="359" spans="5:7" x14ac:dyDescent="0.25">
      <c r="E359" s="2" t="str">
        <f>IF(A359&lt;&gt;"",Tableau1[[#This Row],[Nb visiteur par établissement]],"")</f>
        <v/>
      </c>
      <c r="F359" s="2" t="str">
        <f>IF(A359&lt;&gt;"",COUNTIF('Récap prestation'!$E$3:$E$500,A359),"")</f>
        <v/>
      </c>
      <c r="G359" s="2" t="str">
        <f>IF(A359&lt;&gt;"",a_cacher!R359,"")</f>
        <v/>
      </c>
    </row>
    <row r="360" spans="5:7" x14ac:dyDescent="0.25">
      <c r="E360" s="2" t="str">
        <f>IF(A360&lt;&gt;"",Tableau1[[#This Row],[Nb visiteur par établissement]],"")</f>
        <v/>
      </c>
      <c r="F360" s="2" t="str">
        <f>IF(A360&lt;&gt;"",COUNTIF('Récap prestation'!$E$3:$E$500,A360),"")</f>
        <v/>
      </c>
      <c r="G360" s="2" t="str">
        <f>IF(A360&lt;&gt;"",a_cacher!R360,"")</f>
        <v/>
      </c>
    </row>
    <row r="361" spans="5:7" x14ac:dyDescent="0.25">
      <c r="E361" s="2" t="str">
        <f>IF(A361&lt;&gt;"",Tableau1[[#This Row],[Nb visiteur par établissement]],"")</f>
        <v/>
      </c>
      <c r="F361" s="2" t="str">
        <f>IF(A361&lt;&gt;"",COUNTIF('Récap prestation'!$E$3:$E$500,A361),"")</f>
        <v/>
      </c>
      <c r="G361" s="2" t="str">
        <f>IF(A361&lt;&gt;"",a_cacher!R361,"")</f>
        <v/>
      </c>
    </row>
    <row r="362" spans="5:7" x14ac:dyDescent="0.25">
      <c r="E362" s="2" t="str">
        <f>IF(A362&lt;&gt;"",Tableau1[[#This Row],[Nb visiteur par établissement]],"")</f>
        <v/>
      </c>
      <c r="F362" s="2" t="str">
        <f>IF(A362&lt;&gt;"",COUNTIF('Récap prestation'!$E$3:$E$500,A362),"")</f>
        <v/>
      </c>
      <c r="G362" s="2" t="str">
        <f>IF(A362&lt;&gt;"",a_cacher!R362,"")</f>
        <v/>
      </c>
    </row>
    <row r="363" spans="5:7" x14ac:dyDescent="0.25">
      <c r="E363" s="2" t="str">
        <f>IF(A363&lt;&gt;"",Tableau1[[#This Row],[Nb visiteur par établissement]],"")</f>
        <v/>
      </c>
      <c r="F363" s="2" t="str">
        <f>IF(A363&lt;&gt;"",COUNTIF('Récap prestation'!$E$3:$E$500,A363),"")</f>
        <v/>
      </c>
      <c r="G363" s="2" t="str">
        <f>IF(A363&lt;&gt;"",a_cacher!R363,"")</f>
        <v/>
      </c>
    </row>
    <row r="364" spans="5:7" x14ac:dyDescent="0.25">
      <c r="E364" s="2" t="str">
        <f>IF(A364&lt;&gt;"",Tableau1[[#This Row],[Nb visiteur par établissement]],"")</f>
        <v/>
      </c>
      <c r="F364" s="2" t="str">
        <f>IF(A364&lt;&gt;"",COUNTIF('Récap prestation'!$E$3:$E$500,A364),"")</f>
        <v/>
      </c>
      <c r="G364" s="2" t="str">
        <f>IF(A364&lt;&gt;"",a_cacher!R364,"")</f>
        <v/>
      </c>
    </row>
    <row r="365" spans="5:7" x14ac:dyDescent="0.25">
      <c r="E365" s="2" t="str">
        <f>IF(A365&lt;&gt;"",Tableau1[[#This Row],[Nb visiteur par établissement]],"")</f>
        <v/>
      </c>
      <c r="F365" s="2" t="str">
        <f>IF(A365&lt;&gt;"",COUNTIF('Récap prestation'!$E$3:$E$500,A365),"")</f>
        <v/>
      </c>
      <c r="G365" s="2" t="str">
        <f>IF(A365&lt;&gt;"",a_cacher!R365,"")</f>
        <v/>
      </c>
    </row>
    <row r="366" spans="5:7" x14ac:dyDescent="0.25">
      <c r="E366" s="2" t="str">
        <f>IF(A366&lt;&gt;"",Tableau1[[#This Row],[Nb visiteur par établissement]],"")</f>
        <v/>
      </c>
      <c r="F366" s="2" t="str">
        <f>IF(A366&lt;&gt;"",COUNTIF('Récap prestation'!$E$3:$E$500,A366),"")</f>
        <v/>
      </c>
      <c r="G366" s="2" t="str">
        <f>IF(A366&lt;&gt;"",a_cacher!R366,"")</f>
        <v/>
      </c>
    </row>
    <row r="367" spans="5:7" x14ac:dyDescent="0.25">
      <c r="E367" s="2" t="str">
        <f>IF(A367&lt;&gt;"",Tableau1[[#This Row],[Nb visiteur par établissement]],"")</f>
        <v/>
      </c>
      <c r="F367" s="2" t="str">
        <f>IF(A367&lt;&gt;"",COUNTIF('Récap prestation'!$E$3:$E$500,A367),"")</f>
        <v/>
      </c>
      <c r="G367" s="2" t="str">
        <f>IF(A367&lt;&gt;"",a_cacher!R367,"")</f>
        <v/>
      </c>
    </row>
    <row r="368" spans="5:7" x14ac:dyDescent="0.25">
      <c r="E368" s="2" t="str">
        <f>IF(A368&lt;&gt;"",Tableau1[[#This Row],[Nb visiteur par établissement]],"")</f>
        <v/>
      </c>
      <c r="F368" s="2" t="str">
        <f>IF(A368&lt;&gt;"",COUNTIF('Récap prestation'!$E$3:$E$500,A368),"")</f>
        <v/>
      </c>
      <c r="G368" s="2" t="str">
        <f>IF(A368&lt;&gt;"",a_cacher!R368,"")</f>
        <v/>
      </c>
    </row>
    <row r="369" spans="5:7" x14ac:dyDescent="0.25">
      <c r="E369" s="2" t="str">
        <f>IF(A369&lt;&gt;"",Tableau1[[#This Row],[Nb visiteur par établissement]],"")</f>
        <v/>
      </c>
      <c r="F369" s="2" t="str">
        <f>IF(A369&lt;&gt;"",COUNTIF('Récap prestation'!$E$3:$E$500,A369),"")</f>
        <v/>
      </c>
      <c r="G369" s="2" t="str">
        <f>IF(A369&lt;&gt;"",a_cacher!R369,"")</f>
        <v/>
      </c>
    </row>
    <row r="370" spans="5:7" x14ac:dyDescent="0.25">
      <c r="E370" s="2" t="str">
        <f>IF(A370&lt;&gt;"",Tableau1[[#This Row],[Nb visiteur par établissement]],"")</f>
        <v/>
      </c>
      <c r="F370" s="2" t="str">
        <f>IF(A370&lt;&gt;"",COUNTIF('Récap prestation'!$E$3:$E$500,A370),"")</f>
        <v/>
      </c>
      <c r="G370" s="2" t="str">
        <f>IF(A370&lt;&gt;"",a_cacher!R370,"")</f>
        <v/>
      </c>
    </row>
    <row r="371" spans="5:7" x14ac:dyDescent="0.25">
      <c r="E371" s="2" t="str">
        <f>IF(A371&lt;&gt;"",Tableau1[[#This Row],[Nb visiteur par établissement]],"")</f>
        <v/>
      </c>
      <c r="F371" s="2" t="str">
        <f>IF(A371&lt;&gt;"",COUNTIF('Récap prestation'!$E$3:$E$500,A371),"")</f>
        <v/>
      </c>
      <c r="G371" s="2" t="str">
        <f>IF(A371&lt;&gt;"",a_cacher!R371,"")</f>
        <v/>
      </c>
    </row>
    <row r="372" spans="5:7" x14ac:dyDescent="0.25">
      <c r="E372" s="2" t="str">
        <f>IF(A372&lt;&gt;"",Tableau1[[#This Row],[Nb visiteur par établissement]],"")</f>
        <v/>
      </c>
      <c r="F372" s="2" t="str">
        <f>IF(A372&lt;&gt;"",COUNTIF('Récap prestation'!$E$3:$E$500,A372),"")</f>
        <v/>
      </c>
      <c r="G372" s="2" t="str">
        <f>IF(A372&lt;&gt;"",a_cacher!R372,"")</f>
        <v/>
      </c>
    </row>
    <row r="373" spans="5:7" x14ac:dyDescent="0.25">
      <c r="E373" s="2" t="str">
        <f>IF(A373&lt;&gt;"",Tableau1[[#This Row],[Nb visiteur par établissement]],"")</f>
        <v/>
      </c>
      <c r="F373" s="2" t="str">
        <f>IF(A373&lt;&gt;"",COUNTIF('Récap prestation'!$E$3:$E$500,A373),"")</f>
        <v/>
      </c>
      <c r="G373" s="2" t="str">
        <f>IF(A373&lt;&gt;"",a_cacher!R373,"")</f>
        <v/>
      </c>
    </row>
    <row r="374" spans="5:7" x14ac:dyDescent="0.25">
      <c r="E374" s="2" t="str">
        <f>IF(A374&lt;&gt;"",Tableau1[[#This Row],[Nb visiteur par établissement]],"")</f>
        <v/>
      </c>
      <c r="F374" s="2" t="str">
        <f>IF(A374&lt;&gt;"",COUNTIF('Récap prestation'!$E$3:$E$500,A374),"")</f>
        <v/>
      </c>
      <c r="G374" s="2" t="str">
        <f>IF(A374&lt;&gt;"",a_cacher!R374,"")</f>
        <v/>
      </c>
    </row>
    <row r="375" spans="5:7" x14ac:dyDescent="0.25">
      <c r="E375" s="2" t="str">
        <f>IF(A375&lt;&gt;"",Tableau1[[#This Row],[Nb visiteur par établissement]],"")</f>
        <v/>
      </c>
      <c r="F375" s="2" t="str">
        <f>IF(A375&lt;&gt;"",COUNTIF('Récap prestation'!$E$3:$E$500,A375),"")</f>
        <v/>
      </c>
      <c r="G375" s="2" t="str">
        <f>IF(A375&lt;&gt;"",a_cacher!R375,"")</f>
        <v/>
      </c>
    </row>
    <row r="376" spans="5:7" x14ac:dyDescent="0.25">
      <c r="E376" s="2" t="str">
        <f>IF(A376&lt;&gt;"",Tableau1[[#This Row],[Nb visiteur par établissement]],"")</f>
        <v/>
      </c>
      <c r="F376" s="2" t="str">
        <f>IF(A376&lt;&gt;"",COUNTIF('Récap prestation'!$E$3:$E$500,A376),"")</f>
        <v/>
      </c>
      <c r="G376" s="2" t="str">
        <f>IF(A376&lt;&gt;"",a_cacher!R376,"")</f>
        <v/>
      </c>
    </row>
    <row r="377" spans="5:7" x14ac:dyDescent="0.25">
      <c r="E377" s="2" t="str">
        <f>IF(A377&lt;&gt;"",Tableau1[[#This Row],[Nb visiteur par établissement]],"")</f>
        <v/>
      </c>
      <c r="F377" s="2" t="str">
        <f>IF(A377&lt;&gt;"",COUNTIF('Récap prestation'!$E$3:$E$500,A377),"")</f>
        <v/>
      </c>
      <c r="G377" s="2" t="str">
        <f>IF(A377&lt;&gt;"",a_cacher!R377,"")</f>
        <v/>
      </c>
    </row>
    <row r="378" spans="5:7" x14ac:dyDescent="0.25">
      <c r="E378" s="2" t="str">
        <f>IF(A378&lt;&gt;"",Tableau1[[#This Row],[Nb visiteur par établissement]],"")</f>
        <v/>
      </c>
      <c r="F378" s="2" t="str">
        <f>IF(A378&lt;&gt;"",COUNTIF('Récap prestation'!$E$3:$E$500,A378),"")</f>
        <v/>
      </c>
      <c r="G378" s="2" t="str">
        <f>IF(A378&lt;&gt;"",a_cacher!R378,"")</f>
        <v/>
      </c>
    </row>
    <row r="379" spans="5:7" x14ac:dyDescent="0.25">
      <c r="E379" s="2" t="str">
        <f>IF(A379&lt;&gt;"",Tableau1[[#This Row],[Nb visiteur par établissement]],"")</f>
        <v/>
      </c>
      <c r="F379" s="2" t="str">
        <f>IF(A379&lt;&gt;"",COUNTIF('Récap prestation'!$E$3:$E$500,A379),"")</f>
        <v/>
      </c>
      <c r="G379" s="2" t="str">
        <f>IF(A379&lt;&gt;"",a_cacher!R379,"")</f>
        <v/>
      </c>
    </row>
    <row r="380" spans="5:7" x14ac:dyDescent="0.25">
      <c r="E380" s="2" t="str">
        <f>IF(A380&lt;&gt;"",Tableau1[[#This Row],[Nb visiteur par établissement]],"")</f>
        <v/>
      </c>
      <c r="F380" s="2" t="str">
        <f>IF(A380&lt;&gt;"",COUNTIF('Récap prestation'!$E$3:$E$500,A380),"")</f>
        <v/>
      </c>
      <c r="G380" s="2" t="str">
        <f>IF(A380&lt;&gt;"",a_cacher!R380,"")</f>
        <v/>
      </c>
    </row>
    <row r="381" spans="5:7" x14ac:dyDescent="0.25">
      <c r="E381" s="2" t="str">
        <f>IF(A381&lt;&gt;"",Tableau1[[#This Row],[Nb visiteur par établissement]],"")</f>
        <v/>
      </c>
      <c r="F381" s="2" t="str">
        <f>IF(A381&lt;&gt;"",COUNTIF('Récap prestation'!$E$3:$E$500,A381),"")</f>
        <v/>
      </c>
      <c r="G381" s="2" t="str">
        <f>IF(A381&lt;&gt;"",a_cacher!R381,"")</f>
        <v/>
      </c>
    </row>
    <row r="382" spans="5:7" x14ac:dyDescent="0.25">
      <c r="E382" s="2" t="str">
        <f>IF(A382&lt;&gt;"",Tableau1[[#This Row],[Nb visiteur par établissement]],"")</f>
        <v/>
      </c>
      <c r="F382" s="2" t="str">
        <f>IF(A382&lt;&gt;"",COUNTIF('Récap prestation'!$E$3:$E$500,A382),"")</f>
        <v/>
      </c>
      <c r="G382" s="2" t="str">
        <f>IF(A382&lt;&gt;"",a_cacher!R382,"")</f>
        <v/>
      </c>
    </row>
    <row r="383" spans="5:7" x14ac:dyDescent="0.25">
      <c r="E383" s="2" t="str">
        <f>IF(A383&lt;&gt;"",Tableau1[[#This Row],[Nb visiteur par établissement]],"")</f>
        <v/>
      </c>
      <c r="F383" s="2" t="str">
        <f>IF(A383&lt;&gt;"",COUNTIF('Récap prestation'!$E$3:$E$500,A383),"")</f>
        <v/>
      </c>
      <c r="G383" s="2" t="str">
        <f>IF(A383&lt;&gt;"",a_cacher!R383,"")</f>
        <v/>
      </c>
    </row>
    <row r="384" spans="5:7" x14ac:dyDescent="0.25">
      <c r="E384" s="2" t="str">
        <f>IF(A384&lt;&gt;"",Tableau1[[#This Row],[Nb visiteur par établissement]],"")</f>
        <v/>
      </c>
      <c r="F384" s="2" t="str">
        <f>IF(A384&lt;&gt;"",COUNTIF('Récap prestation'!$E$3:$E$500,A384),"")</f>
        <v/>
      </c>
      <c r="G384" s="2" t="str">
        <f>IF(A384&lt;&gt;"",a_cacher!R384,"")</f>
        <v/>
      </c>
    </row>
    <row r="385" spans="5:7" x14ac:dyDescent="0.25">
      <c r="E385" s="2" t="str">
        <f>IF(A385&lt;&gt;"",Tableau1[[#This Row],[Nb visiteur par établissement]],"")</f>
        <v/>
      </c>
      <c r="F385" s="2" t="str">
        <f>IF(A385&lt;&gt;"",COUNTIF('Récap prestation'!$E$3:$E$500,A385),"")</f>
        <v/>
      </c>
      <c r="G385" s="2" t="str">
        <f>IF(A385&lt;&gt;"",a_cacher!R385,"")</f>
        <v/>
      </c>
    </row>
    <row r="386" spans="5:7" x14ac:dyDescent="0.25">
      <c r="E386" s="2" t="str">
        <f>IF(A386&lt;&gt;"",Tableau1[[#This Row],[Nb visiteur par établissement]],"")</f>
        <v/>
      </c>
      <c r="F386" s="2" t="str">
        <f>IF(A386&lt;&gt;"",COUNTIF('Récap prestation'!$E$3:$E$500,A386),"")</f>
        <v/>
      </c>
      <c r="G386" s="2" t="str">
        <f>IF(A386&lt;&gt;"",a_cacher!R386,"")</f>
        <v/>
      </c>
    </row>
    <row r="387" spans="5:7" x14ac:dyDescent="0.25">
      <c r="E387" s="2" t="str">
        <f>IF(A387&lt;&gt;"",Tableau1[[#This Row],[Nb visiteur par établissement]],"")</f>
        <v/>
      </c>
      <c r="F387" s="2" t="str">
        <f>IF(A387&lt;&gt;"",COUNTIF('Récap prestation'!$E$3:$E$500,A387),"")</f>
        <v/>
      </c>
      <c r="G387" s="2" t="str">
        <f>IF(A387&lt;&gt;"",a_cacher!R387,"")</f>
        <v/>
      </c>
    </row>
    <row r="388" spans="5:7" x14ac:dyDescent="0.25">
      <c r="E388" s="2" t="str">
        <f>IF(A388&lt;&gt;"",Tableau1[[#This Row],[Nb visiteur par établissement]],"")</f>
        <v/>
      </c>
      <c r="F388" s="2" t="str">
        <f>IF(A388&lt;&gt;"",COUNTIF('Récap prestation'!$E$3:$E$500,A388),"")</f>
        <v/>
      </c>
      <c r="G388" s="2" t="str">
        <f>IF(A388&lt;&gt;"",a_cacher!R388,"")</f>
        <v/>
      </c>
    </row>
    <row r="389" spans="5:7" x14ac:dyDescent="0.25">
      <c r="E389" s="2" t="str">
        <f>IF(A389&lt;&gt;"",Tableau1[[#This Row],[Nb visiteur par établissement]],"")</f>
        <v/>
      </c>
      <c r="F389" s="2" t="str">
        <f>IF(A389&lt;&gt;"",COUNTIF('Récap prestation'!$E$3:$E$500,A389),"")</f>
        <v/>
      </c>
      <c r="G389" s="2" t="str">
        <f>IF(A389&lt;&gt;"",a_cacher!R389,"")</f>
        <v/>
      </c>
    </row>
    <row r="390" spans="5:7" x14ac:dyDescent="0.25">
      <c r="E390" s="2" t="str">
        <f>IF(A390&lt;&gt;"",Tableau1[[#This Row],[Nb visiteur par établissement]],"")</f>
        <v/>
      </c>
      <c r="F390" s="2" t="str">
        <f>IF(A390&lt;&gt;"",COUNTIF('Récap prestation'!$E$3:$E$500,A390),"")</f>
        <v/>
      </c>
      <c r="G390" s="2" t="str">
        <f>IF(A390&lt;&gt;"",a_cacher!R390,"")</f>
        <v/>
      </c>
    </row>
    <row r="391" spans="5:7" x14ac:dyDescent="0.25">
      <c r="E391" s="2" t="str">
        <f>IF(A391&lt;&gt;"",Tableau1[[#This Row],[Nb visiteur par établissement]],"")</f>
        <v/>
      </c>
      <c r="F391" s="2" t="str">
        <f>IF(A391&lt;&gt;"",COUNTIF('Récap prestation'!$E$3:$E$500,A391),"")</f>
        <v/>
      </c>
      <c r="G391" s="2" t="str">
        <f>IF(A391&lt;&gt;"",a_cacher!R391,"")</f>
        <v/>
      </c>
    </row>
    <row r="392" spans="5:7" x14ac:dyDescent="0.25">
      <c r="E392" s="2" t="str">
        <f>IF(A392&lt;&gt;"",Tableau1[[#This Row],[Nb visiteur par établissement]],"")</f>
        <v/>
      </c>
      <c r="F392" s="2" t="str">
        <f>IF(A392&lt;&gt;"",COUNTIF('Récap prestation'!$E$3:$E$500,A392),"")</f>
        <v/>
      </c>
      <c r="G392" s="2" t="str">
        <f>IF(A392&lt;&gt;"",a_cacher!R392,"")</f>
        <v/>
      </c>
    </row>
    <row r="393" spans="5:7" x14ac:dyDescent="0.25">
      <c r="E393" s="2" t="str">
        <f>IF(A393&lt;&gt;"",Tableau1[[#This Row],[Nb visiteur par établissement]],"")</f>
        <v/>
      </c>
      <c r="F393" s="2" t="str">
        <f>IF(A393&lt;&gt;"",COUNTIF('Récap prestation'!$E$3:$E$500,A393),"")</f>
        <v/>
      </c>
      <c r="G393" s="2" t="str">
        <f>IF(A393&lt;&gt;"",a_cacher!R393,"")</f>
        <v/>
      </c>
    </row>
    <row r="394" spans="5:7" x14ac:dyDescent="0.25">
      <c r="E394" s="2" t="str">
        <f>IF(A394&lt;&gt;"",Tableau1[[#This Row],[Nb visiteur par établissement]],"")</f>
        <v/>
      </c>
      <c r="F394" s="2" t="str">
        <f>IF(A394&lt;&gt;"",COUNTIF('Récap prestation'!$E$3:$E$500,A394),"")</f>
        <v/>
      </c>
      <c r="G394" s="2" t="str">
        <f>IF(A394&lt;&gt;"",a_cacher!R394,"")</f>
        <v/>
      </c>
    </row>
    <row r="395" spans="5:7" x14ac:dyDescent="0.25">
      <c r="E395" s="2" t="str">
        <f>IF(A395&lt;&gt;"",Tableau1[[#This Row],[Nb visiteur par établissement]],"")</f>
        <v/>
      </c>
      <c r="F395" s="2" t="str">
        <f>IF(A395&lt;&gt;"",COUNTIF('Récap prestation'!$E$3:$E$500,A395),"")</f>
        <v/>
      </c>
      <c r="G395" s="2" t="str">
        <f>IF(A395&lt;&gt;"",a_cacher!R395,"")</f>
        <v/>
      </c>
    </row>
    <row r="396" spans="5:7" x14ac:dyDescent="0.25">
      <c r="E396" s="2" t="str">
        <f>IF(A396&lt;&gt;"",Tableau1[[#This Row],[Nb visiteur par établissement]],"")</f>
        <v/>
      </c>
      <c r="F396" s="2" t="str">
        <f>IF(A396&lt;&gt;"",COUNTIF('Récap prestation'!$E$3:$E$500,A396),"")</f>
        <v/>
      </c>
      <c r="G396" s="2" t="str">
        <f>IF(A396&lt;&gt;"",a_cacher!R396,"")</f>
        <v/>
      </c>
    </row>
    <row r="397" spans="5:7" x14ac:dyDescent="0.25">
      <c r="E397" s="2" t="str">
        <f>IF(A397&lt;&gt;"",Tableau1[[#This Row],[Nb visiteur par établissement]],"")</f>
        <v/>
      </c>
      <c r="F397" s="2" t="str">
        <f>IF(A397&lt;&gt;"",COUNTIF('Récap prestation'!$E$3:$E$500,A397),"")</f>
        <v/>
      </c>
      <c r="G397" s="2" t="str">
        <f>IF(A397&lt;&gt;"",a_cacher!R397,"")</f>
        <v/>
      </c>
    </row>
    <row r="398" spans="5:7" x14ac:dyDescent="0.25">
      <c r="E398" s="2" t="str">
        <f>IF(A398&lt;&gt;"",Tableau1[[#This Row],[Nb visiteur par établissement]],"")</f>
        <v/>
      </c>
      <c r="F398" s="2" t="str">
        <f>IF(A398&lt;&gt;"",COUNTIF('Récap prestation'!$E$3:$E$500,A398),"")</f>
        <v/>
      </c>
      <c r="G398" s="2" t="str">
        <f>IF(A398&lt;&gt;"",a_cacher!R398,"")</f>
        <v/>
      </c>
    </row>
    <row r="399" spans="5:7" x14ac:dyDescent="0.25">
      <c r="E399" s="2" t="str">
        <f>IF(A399&lt;&gt;"",Tableau1[[#This Row],[Nb visiteur par établissement]],"")</f>
        <v/>
      </c>
      <c r="F399" s="2" t="str">
        <f>IF(A399&lt;&gt;"",COUNTIF('Récap prestation'!$E$3:$E$500,A399),"")</f>
        <v/>
      </c>
      <c r="G399" s="2" t="str">
        <f>IF(A399&lt;&gt;"",a_cacher!R399,"")</f>
        <v/>
      </c>
    </row>
    <row r="400" spans="5:7" x14ac:dyDescent="0.25">
      <c r="E400" s="2" t="str">
        <f>IF(A400&lt;&gt;"",Tableau1[[#This Row],[Nb visiteur par établissement]],"")</f>
        <v/>
      </c>
      <c r="F400" s="2" t="str">
        <f>IF(A400&lt;&gt;"",COUNTIF('Récap prestation'!$E$3:$E$500,A400),"")</f>
        <v/>
      </c>
      <c r="G400" s="2" t="str">
        <f>IF(A400&lt;&gt;"",a_cacher!R400,"")</f>
        <v/>
      </c>
    </row>
    <row r="401" spans="5:7" x14ac:dyDescent="0.25">
      <c r="E401" s="2" t="str">
        <f>IF(A401&lt;&gt;"",Tableau1[[#This Row],[Nb visiteur par établissement]],"")</f>
        <v/>
      </c>
      <c r="F401" s="2" t="str">
        <f>IF(A401&lt;&gt;"",COUNTIF('Récap prestation'!$E$3:$E$500,A401),"")</f>
        <v/>
      </c>
      <c r="G401" s="2" t="str">
        <f>IF(A401&lt;&gt;"",a_cacher!R401,"")</f>
        <v/>
      </c>
    </row>
    <row r="402" spans="5:7" x14ac:dyDescent="0.25">
      <c r="E402" s="2" t="str">
        <f>IF(A402&lt;&gt;"",Tableau1[[#This Row],[Nb visiteur par établissement]],"")</f>
        <v/>
      </c>
      <c r="F402" s="2" t="str">
        <f>IF(A402&lt;&gt;"",COUNTIF('Récap prestation'!$E$3:$E$500,A402),"")</f>
        <v/>
      </c>
      <c r="G402" s="2" t="str">
        <f>IF(A402&lt;&gt;"",a_cacher!R402,"")</f>
        <v/>
      </c>
    </row>
    <row r="403" spans="5:7" x14ac:dyDescent="0.25">
      <c r="E403" s="2" t="str">
        <f>IF(A403&lt;&gt;"",Tableau1[[#This Row],[Nb visiteur par établissement]],"")</f>
        <v/>
      </c>
      <c r="F403" s="2" t="str">
        <f>IF(A403&lt;&gt;"",COUNTIF('Récap prestation'!$E$3:$E$500,A403),"")</f>
        <v/>
      </c>
      <c r="G403" s="2" t="str">
        <f>IF(A403&lt;&gt;"",a_cacher!R403,"")</f>
        <v/>
      </c>
    </row>
    <row r="404" spans="5:7" x14ac:dyDescent="0.25">
      <c r="E404" s="2" t="str">
        <f>IF(A404&lt;&gt;"",Tableau1[[#This Row],[Nb visiteur par établissement]],"")</f>
        <v/>
      </c>
      <c r="F404" s="2" t="str">
        <f>IF(A404&lt;&gt;"",COUNTIF('Récap prestation'!$E$3:$E$500,A404),"")</f>
        <v/>
      </c>
      <c r="G404" s="2" t="str">
        <f>IF(A404&lt;&gt;"",a_cacher!R404,"")</f>
        <v/>
      </c>
    </row>
    <row r="405" spans="5:7" x14ac:dyDescent="0.25">
      <c r="E405" s="2" t="str">
        <f>IF(A405&lt;&gt;"",Tableau1[[#This Row],[Nb visiteur par établissement]],"")</f>
        <v/>
      </c>
      <c r="F405" s="2" t="str">
        <f>IF(A405&lt;&gt;"",COUNTIF('Récap prestation'!$E$3:$E$500,A405),"")</f>
        <v/>
      </c>
      <c r="G405" s="2" t="str">
        <f>IF(A405&lt;&gt;"",a_cacher!R405,"")</f>
        <v/>
      </c>
    </row>
    <row r="406" spans="5:7" x14ac:dyDescent="0.25">
      <c r="E406" s="2" t="str">
        <f>IF(A406&lt;&gt;"",Tableau1[[#This Row],[Nb visiteur par établissement]],"")</f>
        <v/>
      </c>
      <c r="F406" s="2" t="str">
        <f>IF(A406&lt;&gt;"",COUNTIF('Récap prestation'!$E$3:$E$500,A406),"")</f>
        <v/>
      </c>
      <c r="G406" s="2" t="str">
        <f>IF(A406&lt;&gt;"",a_cacher!R406,"")</f>
        <v/>
      </c>
    </row>
    <row r="407" spans="5:7" x14ac:dyDescent="0.25">
      <c r="E407" s="2" t="str">
        <f>IF(A407&lt;&gt;"",Tableau1[[#This Row],[Nb visiteur par établissement]],"")</f>
        <v/>
      </c>
      <c r="F407" s="2" t="str">
        <f>IF(A407&lt;&gt;"",COUNTIF('Récap prestation'!$E$3:$E$500,A407),"")</f>
        <v/>
      </c>
      <c r="G407" s="2" t="str">
        <f>IF(A407&lt;&gt;"",a_cacher!R407,"")</f>
        <v/>
      </c>
    </row>
    <row r="408" spans="5:7" x14ac:dyDescent="0.25">
      <c r="E408" s="2" t="str">
        <f>IF(A408&lt;&gt;"",Tableau1[[#This Row],[Nb visiteur par établissement]],"")</f>
        <v/>
      </c>
      <c r="F408" s="2" t="str">
        <f>IF(A408&lt;&gt;"",COUNTIF('Récap prestation'!$E$3:$E$500,A408),"")</f>
        <v/>
      </c>
      <c r="G408" s="2" t="str">
        <f>IF(A408&lt;&gt;"",a_cacher!R408,"")</f>
        <v/>
      </c>
    </row>
    <row r="409" spans="5:7" x14ac:dyDescent="0.25">
      <c r="E409" s="2" t="str">
        <f>IF(A409&lt;&gt;"",Tableau1[[#This Row],[Nb visiteur par établissement]],"")</f>
        <v/>
      </c>
      <c r="F409" s="2" t="str">
        <f>IF(A409&lt;&gt;"",COUNTIF('Récap prestation'!$E$3:$E$500,A409),"")</f>
        <v/>
      </c>
      <c r="G409" s="2" t="str">
        <f>IF(A409&lt;&gt;"",a_cacher!R409,"")</f>
        <v/>
      </c>
    </row>
    <row r="410" spans="5:7" x14ac:dyDescent="0.25">
      <c r="E410" s="2" t="str">
        <f>IF(A410&lt;&gt;"",Tableau1[[#This Row],[Nb visiteur par établissement]],"")</f>
        <v/>
      </c>
      <c r="F410" s="2" t="str">
        <f>IF(A410&lt;&gt;"",COUNTIF('Récap prestation'!$E$3:$E$500,A410),"")</f>
        <v/>
      </c>
      <c r="G410" s="2" t="str">
        <f>IF(A410&lt;&gt;"",a_cacher!R410,"")</f>
        <v/>
      </c>
    </row>
    <row r="411" spans="5:7" x14ac:dyDescent="0.25">
      <c r="E411" s="2" t="str">
        <f>IF(A411&lt;&gt;"",Tableau1[[#This Row],[Nb visiteur par établissement]],"")</f>
        <v/>
      </c>
      <c r="F411" s="2" t="str">
        <f>IF(A411&lt;&gt;"",COUNTIF('Récap prestation'!$E$3:$E$500,A411),"")</f>
        <v/>
      </c>
      <c r="G411" s="2" t="str">
        <f>IF(A411&lt;&gt;"",a_cacher!R411,"")</f>
        <v/>
      </c>
    </row>
    <row r="412" spans="5:7" x14ac:dyDescent="0.25">
      <c r="E412" s="2" t="str">
        <f>IF(A412&lt;&gt;"",Tableau1[[#This Row],[Nb visiteur par établissement]],"")</f>
        <v/>
      </c>
      <c r="F412" s="2" t="str">
        <f>IF(A412&lt;&gt;"",COUNTIF('Récap prestation'!$E$3:$E$500,A412),"")</f>
        <v/>
      </c>
      <c r="G412" s="2" t="str">
        <f>IF(A412&lt;&gt;"",a_cacher!R412,"")</f>
        <v/>
      </c>
    </row>
    <row r="413" spans="5:7" x14ac:dyDescent="0.25">
      <c r="E413" s="2" t="str">
        <f>IF(A413&lt;&gt;"",Tableau1[[#This Row],[Nb visiteur par établissement]],"")</f>
        <v/>
      </c>
      <c r="F413" s="2" t="str">
        <f>IF(A413&lt;&gt;"",COUNTIF('Récap prestation'!$E$3:$E$500,A413),"")</f>
        <v/>
      </c>
      <c r="G413" s="2" t="str">
        <f>IF(A413&lt;&gt;"",a_cacher!R413,"")</f>
        <v/>
      </c>
    </row>
    <row r="414" spans="5:7" x14ac:dyDescent="0.25">
      <c r="E414" s="2" t="str">
        <f>IF(A414&lt;&gt;"",Tableau1[[#This Row],[Nb visiteur par établissement]],"")</f>
        <v/>
      </c>
      <c r="F414" s="2" t="str">
        <f>IF(A414&lt;&gt;"",COUNTIF('Récap prestation'!$E$3:$E$500,A414),"")</f>
        <v/>
      </c>
      <c r="G414" s="2" t="str">
        <f>IF(A414&lt;&gt;"",a_cacher!R414,"")</f>
        <v/>
      </c>
    </row>
    <row r="415" spans="5:7" x14ac:dyDescent="0.25">
      <c r="E415" s="2" t="str">
        <f>IF(A415&lt;&gt;"",Tableau1[[#This Row],[Nb visiteur par établissement]],"")</f>
        <v/>
      </c>
      <c r="F415" s="2" t="str">
        <f>IF(A415&lt;&gt;"",COUNTIF('Récap prestation'!$E$3:$E$500,A415),"")</f>
        <v/>
      </c>
      <c r="G415" s="2" t="str">
        <f>IF(A415&lt;&gt;"",a_cacher!R415,"")</f>
        <v/>
      </c>
    </row>
    <row r="416" spans="5:7" x14ac:dyDescent="0.25">
      <c r="E416" s="2" t="str">
        <f>IF(A416&lt;&gt;"",Tableau1[[#This Row],[Nb visiteur par établissement]],"")</f>
        <v/>
      </c>
      <c r="F416" s="2" t="str">
        <f>IF(A416&lt;&gt;"",COUNTIF('Récap prestation'!$E$3:$E$500,A416),"")</f>
        <v/>
      </c>
      <c r="G416" s="2" t="str">
        <f>IF(A416&lt;&gt;"",a_cacher!R416,"")</f>
        <v/>
      </c>
    </row>
    <row r="417" spans="5:7" x14ac:dyDescent="0.25">
      <c r="E417" s="2" t="str">
        <f>IF(A417&lt;&gt;"",Tableau1[[#This Row],[Nb visiteur par établissement]],"")</f>
        <v/>
      </c>
      <c r="F417" s="2" t="str">
        <f>IF(A417&lt;&gt;"",COUNTIF('Récap prestation'!$E$3:$E$500,A417),"")</f>
        <v/>
      </c>
      <c r="G417" s="2" t="str">
        <f>IF(A417&lt;&gt;"",a_cacher!R417,"")</f>
        <v/>
      </c>
    </row>
    <row r="418" spans="5:7" x14ac:dyDescent="0.25">
      <c r="E418" s="2" t="str">
        <f>IF(A418&lt;&gt;"",Tableau1[[#This Row],[Nb visiteur par établissement]],"")</f>
        <v/>
      </c>
      <c r="F418" s="2" t="str">
        <f>IF(A418&lt;&gt;"",COUNTIF('Récap prestation'!$E$3:$E$500,A418),"")</f>
        <v/>
      </c>
      <c r="G418" s="2" t="str">
        <f>IF(A418&lt;&gt;"",a_cacher!R418,"")</f>
        <v/>
      </c>
    </row>
    <row r="419" spans="5:7" x14ac:dyDescent="0.25">
      <c r="E419" s="2" t="str">
        <f>IF(A419&lt;&gt;"",Tableau1[[#This Row],[Nb visiteur par établissement]],"")</f>
        <v/>
      </c>
      <c r="F419" s="2" t="str">
        <f>IF(A419&lt;&gt;"",COUNTIF('Récap prestation'!$E$3:$E$500,A419),"")</f>
        <v/>
      </c>
      <c r="G419" s="2" t="str">
        <f>IF(A419&lt;&gt;"",a_cacher!R419,"")</f>
        <v/>
      </c>
    </row>
    <row r="420" spans="5:7" x14ac:dyDescent="0.25">
      <c r="E420" s="2" t="str">
        <f>IF(A420&lt;&gt;"",Tableau1[[#This Row],[Nb visiteur par établissement]],"")</f>
        <v/>
      </c>
      <c r="F420" s="2" t="str">
        <f>IF(A420&lt;&gt;"",COUNTIF('Récap prestation'!$E$3:$E$500,A420),"")</f>
        <v/>
      </c>
      <c r="G420" s="2" t="str">
        <f>IF(A420&lt;&gt;"",a_cacher!R420,"")</f>
        <v/>
      </c>
    </row>
    <row r="421" spans="5:7" x14ac:dyDescent="0.25">
      <c r="E421" s="2" t="str">
        <f>IF(A421&lt;&gt;"",Tableau1[[#This Row],[Nb visiteur par établissement]],"")</f>
        <v/>
      </c>
      <c r="F421" s="2" t="str">
        <f>IF(A421&lt;&gt;"",COUNTIF('Récap prestation'!$E$3:$E$500,A421),"")</f>
        <v/>
      </c>
      <c r="G421" s="2" t="str">
        <f>IF(A421&lt;&gt;"",a_cacher!R421,"")</f>
        <v/>
      </c>
    </row>
    <row r="422" spans="5:7" x14ac:dyDescent="0.25">
      <c r="E422" s="2" t="str">
        <f>IF(A422&lt;&gt;"",Tableau1[[#This Row],[Nb visiteur par établissement]],"")</f>
        <v/>
      </c>
      <c r="F422" s="2" t="str">
        <f>IF(A422&lt;&gt;"",COUNTIF('Récap prestation'!$E$3:$E$500,A422),"")</f>
        <v/>
      </c>
      <c r="G422" s="2" t="str">
        <f>IF(A422&lt;&gt;"",a_cacher!R422,"")</f>
        <v/>
      </c>
    </row>
    <row r="423" spans="5:7" x14ac:dyDescent="0.25">
      <c r="E423" s="2" t="str">
        <f>IF(A423&lt;&gt;"",Tableau1[[#This Row],[Nb visiteur par établissement]],"")</f>
        <v/>
      </c>
      <c r="F423" s="2" t="str">
        <f>IF(A423&lt;&gt;"",COUNTIF('Récap prestation'!$E$3:$E$500,A423),"")</f>
        <v/>
      </c>
      <c r="G423" s="2" t="str">
        <f>IF(A423&lt;&gt;"",a_cacher!R423,"")</f>
        <v/>
      </c>
    </row>
    <row r="424" spans="5:7" x14ac:dyDescent="0.25">
      <c r="E424" s="2" t="str">
        <f>IF(A424&lt;&gt;"",Tableau1[[#This Row],[Nb visiteur par établissement]],"")</f>
        <v/>
      </c>
      <c r="F424" s="2" t="str">
        <f>IF(A424&lt;&gt;"",COUNTIF('Récap prestation'!$E$3:$E$500,A424),"")</f>
        <v/>
      </c>
      <c r="G424" s="2" t="str">
        <f>IF(A424&lt;&gt;"",a_cacher!R424,"")</f>
        <v/>
      </c>
    </row>
    <row r="425" spans="5:7" x14ac:dyDescent="0.25">
      <c r="E425" s="2" t="str">
        <f>IF(A425&lt;&gt;"",Tableau1[[#This Row],[Nb visiteur par établissement]],"")</f>
        <v/>
      </c>
      <c r="F425" s="2" t="str">
        <f>IF(A425&lt;&gt;"",COUNTIF('Récap prestation'!$E$3:$E$500,A425),"")</f>
        <v/>
      </c>
      <c r="G425" s="2" t="str">
        <f>IF(A425&lt;&gt;"",a_cacher!R425,"")</f>
        <v/>
      </c>
    </row>
    <row r="426" spans="5:7" x14ac:dyDescent="0.25">
      <c r="E426" s="2" t="str">
        <f>IF(A426&lt;&gt;"",Tableau1[[#This Row],[Nb visiteur par établissement]],"")</f>
        <v/>
      </c>
      <c r="F426" s="2" t="str">
        <f>IF(A426&lt;&gt;"",COUNTIF('Récap prestation'!$E$3:$E$500,A426),"")</f>
        <v/>
      </c>
      <c r="G426" s="2" t="str">
        <f>IF(A426&lt;&gt;"",a_cacher!R426,"")</f>
        <v/>
      </c>
    </row>
    <row r="427" spans="5:7" x14ac:dyDescent="0.25">
      <c r="E427" s="2" t="str">
        <f>IF(A427&lt;&gt;"",Tableau1[[#This Row],[Nb visiteur par établissement]],"")</f>
        <v/>
      </c>
      <c r="F427" s="2" t="str">
        <f>IF(A427&lt;&gt;"",COUNTIF('Récap prestation'!$E$3:$E$500,A427),"")</f>
        <v/>
      </c>
      <c r="G427" s="2" t="str">
        <f>IF(A427&lt;&gt;"",a_cacher!R427,"")</f>
        <v/>
      </c>
    </row>
    <row r="428" spans="5:7" x14ac:dyDescent="0.25">
      <c r="E428" s="2" t="str">
        <f>IF(A428&lt;&gt;"",Tableau1[[#This Row],[Nb visiteur par établissement]],"")</f>
        <v/>
      </c>
      <c r="F428" s="2" t="str">
        <f>IF(A428&lt;&gt;"",COUNTIF('Récap prestation'!$E$3:$E$500,A428),"")</f>
        <v/>
      </c>
      <c r="G428" s="2" t="str">
        <f>IF(A428&lt;&gt;"",a_cacher!R428,"")</f>
        <v/>
      </c>
    </row>
    <row r="429" spans="5:7" x14ac:dyDescent="0.25">
      <c r="E429" s="2" t="str">
        <f>IF(A429&lt;&gt;"",Tableau1[[#This Row],[Nb visiteur par établissement]],"")</f>
        <v/>
      </c>
      <c r="F429" s="2" t="str">
        <f>IF(A429&lt;&gt;"",COUNTIF('Récap prestation'!$E$3:$E$500,A429),"")</f>
        <v/>
      </c>
      <c r="G429" s="2" t="str">
        <f>IF(A429&lt;&gt;"",a_cacher!R429,"")</f>
        <v/>
      </c>
    </row>
    <row r="430" spans="5:7" x14ac:dyDescent="0.25">
      <c r="E430" s="2" t="str">
        <f>IF(A430&lt;&gt;"",Tableau1[[#This Row],[Nb visiteur par établissement]],"")</f>
        <v/>
      </c>
      <c r="F430" s="2" t="str">
        <f>IF(A430&lt;&gt;"",COUNTIF('Récap prestation'!$E$3:$E$500,A430),"")</f>
        <v/>
      </c>
      <c r="G430" s="2" t="str">
        <f>IF(A430&lt;&gt;"",a_cacher!R430,"")</f>
        <v/>
      </c>
    </row>
    <row r="431" spans="5:7" x14ac:dyDescent="0.25">
      <c r="E431" s="2" t="str">
        <f>IF(A431&lt;&gt;"",Tableau1[[#This Row],[Nb visiteur par établissement]],"")</f>
        <v/>
      </c>
      <c r="F431" s="2" t="str">
        <f>IF(A431&lt;&gt;"",COUNTIF('Récap prestation'!$E$3:$E$500,A431),"")</f>
        <v/>
      </c>
      <c r="G431" s="2" t="str">
        <f>IF(A431&lt;&gt;"",a_cacher!R431,"")</f>
        <v/>
      </c>
    </row>
    <row r="432" spans="5:7" x14ac:dyDescent="0.25">
      <c r="E432" s="2" t="str">
        <f>IF(A432&lt;&gt;"",Tableau1[[#This Row],[Nb visiteur par établissement]],"")</f>
        <v/>
      </c>
      <c r="F432" s="2" t="str">
        <f>IF(A432&lt;&gt;"",COUNTIF('Récap prestation'!$E$3:$E$500,A432),"")</f>
        <v/>
      </c>
      <c r="G432" s="2" t="str">
        <f>IF(A432&lt;&gt;"",a_cacher!R432,"")</f>
        <v/>
      </c>
    </row>
    <row r="433" spans="5:7" x14ac:dyDescent="0.25">
      <c r="E433" s="2" t="str">
        <f>IF(A433&lt;&gt;"",Tableau1[[#This Row],[Nb visiteur par établissement]],"")</f>
        <v/>
      </c>
      <c r="F433" s="2" t="str">
        <f>IF(A433&lt;&gt;"",COUNTIF('Récap prestation'!$E$3:$E$500,A433),"")</f>
        <v/>
      </c>
      <c r="G433" s="2" t="str">
        <f>IF(A433&lt;&gt;"",a_cacher!R433,"")</f>
        <v/>
      </c>
    </row>
    <row r="434" spans="5:7" x14ac:dyDescent="0.25">
      <c r="E434" s="2" t="str">
        <f>IF(A434&lt;&gt;"",Tableau1[[#This Row],[Nb visiteur par établissement]],"")</f>
        <v/>
      </c>
      <c r="F434" s="2" t="str">
        <f>IF(A434&lt;&gt;"",COUNTIF('Récap prestation'!$E$3:$E$500,A434),"")</f>
        <v/>
      </c>
      <c r="G434" s="2" t="str">
        <f>IF(A434&lt;&gt;"",a_cacher!R434,"")</f>
        <v/>
      </c>
    </row>
    <row r="435" spans="5:7" x14ac:dyDescent="0.25">
      <c r="E435" s="2" t="str">
        <f>IF(A435&lt;&gt;"",Tableau1[[#This Row],[Nb visiteur par établissement]],"")</f>
        <v/>
      </c>
      <c r="F435" s="2" t="str">
        <f>IF(A435&lt;&gt;"",COUNTIF('Récap prestation'!$E$3:$E$500,A435),"")</f>
        <v/>
      </c>
      <c r="G435" s="2" t="str">
        <f>IF(A435&lt;&gt;"",a_cacher!R435,"")</f>
        <v/>
      </c>
    </row>
    <row r="436" spans="5:7" x14ac:dyDescent="0.25">
      <c r="E436" s="2" t="str">
        <f>IF(A436&lt;&gt;"",Tableau1[[#This Row],[Nb visiteur par établissement]],"")</f>
        <v/>
      </c>
      <c r="F436" s="2" t="str">
        <f>IF(A436&lt;&gt;"",COUNTIF('Récap prestation'!$E$3:$E$500,A436),"")</f>
        <v/>
      </c>
      <c r="G436" s="2" t="str">
        <f>IF(A436&lt;&gt;"",a_cacher!R436,"")</f>
        <v/>
      </c>
    </row>
    <row r="437" spans="5:7" x14ac:dyDescent="0.25">
      <c r="E437" s="2" t="str">
        <f>IF(A437&lt;&gt;"",Tableau1[[#This Row],[Nb visiteur par établissement]],"")</f>
        <v/>
      </c>
      <c r="F437" s="2" t="str">
        <f>IF(A437&lt;&gt;"",COUNTIF('Récap prestation'!$E$3:$E$500,A437),"")</f>
        <v/>
      </c>
      <c r="G437" s="2" t="str">
        <f>IF(A437&lt;&gt;"",a_cacher!R437,"")</f>
        <v/>
      </c>
    </row>
    <row r="438" spans="5:7" x14ac:dyDescent="0.25">
      <c r="E438" s="2" t="str">
        <f>IF(A438&lt;&gt;"",Tableau1[[#This Row],[Nb visiteur par établissement]],"")</f>
        <v/>
      </c>
      <c r="F438" s="2" t="str">
        <f>IF(A438&lt;&gt;"",COUNTIF('Récap prestation'!$E$3:$E$500,A438),"")</f>
        <v/>
      </c>
      <c r="G438" s="2" t="str">
        <f>IF(A438&lt;&gt;"",a_cacher!R438,"")</f>
        <v/>
      </c>
    </row>
    <row r="439" spans="5:7" x14ac:dyDescent="0.25">
      <c r="E439" s="2" t="str">
        <f>IF(A439&lt;&gt;"",Tableau1[[#This Row],[Nb visiteur par établissement]],"")</f>
        <v/>
      </c>
      <c r="F439" s="2" t="str">
        <f>IF(A439&lt;&gt;"",COUNTIF('Récap prestation'!$E$3:$E$500,A439),"")</f>
        <v/>
      </c>
      <c r="G439" s="2" t="str">
        <f>IF(A439&lt;&gt;"",a_cacher!R439,"")</f>
        <v/>
      </c>
    </row>
    <row r="440" spans="5:7" x14ac:dyDescent="0.25">
      <c r="E440" s="2" t="str">
        <f>IF(A440&lt;&gt;"",Tableau1[[#This Row],[Nb visiteur par établissement]],"")</f>
        <v/>
      </c>
      <c r="F440" s="2" t="str">
        <f>IF(A440&lt;&gt;"",COUNTIF('Récap prestation'!$E$3:$E$500,A440),"")</f>
        <v/>
      </c>
      <c r="G440" s="2" t="str">
        <f>IF(A440&lt;&gt;"",a_cacher!R440,"")</f>
        <v/>
      </c>
    </row>
    <row r="441" spans="5:7" x14ac:dyDescent="0.25">
      <c r="E441" s="2" t="str">
        <f>IF(A441&lt;&gt;"",Tableau1[[#This Row],[Nb visiteur par établissement]],"")</f>
        <v/>
      </c>
      <c r="F441" s="2" t="str">
        <f>IF(A441&lt;&gt;"",COUNTIF('Récap prestation'!$E$3:$E$500,A441),"")</f>
        <v/>
      </c>
      <c r="G441" s="2" t="str">
        <f>IF(A441&lt;&gt;"",a_cacher!R441,"")</f>
        <v/>
      </c>
    </row>
    <row r="442" spans="5:7" x14ac:dyDescent="0.25">
      <c r="E442" s="2" t="str">
        <f>IF(A442&lt;&gt;"",Tableau1[[#This Row],[Nb visiteur par établissement]],"")</f>
        <v/>
      </c>
      <c r="F442" s="2" t="str">
        <f>IF(A442&lt;&gt;"",COUNTIF('Récap prestation'!$E$3:$E$500,A442),"")</f>
        <v/>
      </c>
      <c r="G442" s="2" t="str">
        <f>IF(A442&lt;&gt;"",a_cacher!R442,"")</f>
        <v/>
      </c>
    </row>
    <row r="443" spans="5:7" x14ac:dyDescent="0.25">
      <c r="E443" s="2" t="str">
        <f>IF(A443&lt;&gt;"",Tableau1[[#This Row],[Nb visiteur par établissement]],"")</f>
        <v/>
      </c>
      <c r="F443" s="2" t="str">
        <f>IF(A443&lt;&gt;"",COUNTIF('Récap prestation'!$E$3:$E$500,A443),"")</f>
        <v/>
      </c>
      <c r="G443" s="2" t="str">
        <f>IF(A443&lt;&gt;"",a_cacher!R443,"")</f>
        <v/>
      </c>
    </row>
    <row r="444" spans="5:7" x14ac:dyDescent="0.25">
      <c r="E444" s="2" t="str">
        <f>IF(A444&lt;&gt;"",Tableau1[[#This Row],[Nb visiteur par établissement]],"")</f>
        <v/>
      </c>
      <c r="F444" s="2" t="str">
        <f>IF(A444&lt;&gt;"",COUNTIF('Récap prestation'!$E$3:$E$500,A444),"")</f>
        <v/>
      </c>
      <c r="G444" s="2" t="str">
        <f>IF(A444&lt;&gt;"",a_cacher!R444,"")</f>
        <v/>
      </c>
    </row>
    <row r="445" spans="5:7" x14ac:dyDescent="0.25">
      <c r="E445" s="2" t="str">
        <f>IF(A445&lt;&gt;"",Tableau1[[#This Row],[Nb visiteur par établissement]],"")</f>
        <v/>
      </c>
      <c r="F445" s="2" t="str">
        <f>IF(A445&lt;&gt;"",COUNTIF('Récap prestation'!$E$3:$E$500,A445),"")</f>
        <v/>
      </c>
      <c r="G445" s="2" t="str">
        <f>IF(A445&lt;&gt;"",a_cacher!R445,"")</f>
        <v/>
      </c>
    </row>
    <row r="446" spans="5:7" x14ac:dyDescent="0.25">
      <c r="E446" s="2" t="str">
        <f>IF(A446&lt;&gt;"",Tableau1[[#This Row],[Nb visiteur par établissement]],"")</f>
        <v/>
      </c>
      <c r="F446" s="2" t="str">
        <f>IF(A446&lt;&gt;"",COUNTIF('Récap prestation'!$E$3:$E$500,A446),"")</f>
        <v/>
      </c>
      <c r="G446" s="2" t="str">
        <f>IF(A446&lt;&gt;"",a_cacher!R446,"")</f>
        <v/>
      </c>
    </row>
    <row r="447" spans="5:7" x14ac:dyDescent="0.25">
      <c r="E447" s="2" t="str">
        <f>IF(A447&lt;&gt;"",Tableau1[[#This Row],[Nb visiteur par établissement]],"")</f>
        <v/>
      </c>
      <c r="F447" s="2" t="str">
        <f>IF(A447&lt;&gt;"",COUNTIF('Récap prestation'!$E$3:$E$500,A447),"")</f>
        <v/>
      </c>
      <c r="G447" s="2" t="str">
        <f>IF(A447&lt;&gt;"",a_cacher!R447,"")</f>
        <v/>
      </c>
    </row>
    <row r="448" spans="5:7" x14ac:dyDescent="0.25">
      <c r="E448" s="2" t="str">
        <f>IF(A448&lt;&gt;"",Tableau1[[#This Row],[Nb visiteur par établissement]],"")</f>
        <v/>
      </c>
      <c r="F448" s="2" t="str">
        <f>IF(A448&lt;&gt;"",COUNTIF('Récap prestation'!$E$3:$E$500,A448),"")</f>
        <v/>
      </c>
      <c r="G448" s="2" t="str">
        <f>IF(A448&lt;&gt;"",a_cacher!R448,"")</f>
        <v/>
      </c>
    </row>
    <row r="449" spans="5:7" x14ac:dyDescent="0.25">
      <c r="E449" s="2" t="str">
        <f>IF(A449&lt;&gt;"",Tableau1[[#This Row],[Nb visiteur par établissement]],"")</f>
        <v/>
      </c>
      <c r="F449" s="2" t="str">
        <f>IF(A449&lt;&gt;"",COUNTIF('Récap prestation'!$E$3:$E$500,A449),"")</f>
        <v/>
      </c>
      <c r="G449" s="2" t="str">
        <f>IF(A449&lt;&gt;"",a_cacher!R449,"")</f>
        <v/>
      </c>
    </row>
    <row r="450" spans="5:7" x14ac:dyDescent="0.25">
      <c r="E450" s="2" t="str">
        <f>IF(A450&lt;&gt;"",Tableau1[[#This Row],[Nb visiteur par établissement]],"")</f>
        <v/>
      </c>
      <c r="F450" s="2" t="str">
        <f>IF(A450&lt;&gt;"",COUNTIF('Récap prestation'!$E$3:$E$500,A450),"")</f>
        <v/>
      </c>
      <c r="G450" s="2" t="str">
        <f>IF(A450&lt;&gt;"",a_cacher!R450,"")</f>
        <v/>
      </c>
    </row>
    <row r="451" spans="5:7" x14ac:dyDescent="0.25">
      <c r="E451" s="2" t="str">
        <f>IF(A451&lt;&gt;"",Tableau1[[#This Row],[Nb visiteur par établissement]],"")</f>
        <v/>
      </c>
      <c r="F451" s="2" t="str">
        <f>IF(A451&lt;&gt;"",COUNTIF('Récap prestation'!$E$3:$E$500,A451),"")</f>
        <v/>
      </c>
      <c r="G451" s="2" t="str">
        <f>IF(A451&lt;&gt;"",a_cacher!R451,"")</f>
        <v/>
      </c>
    </row>
    <row r="452" spans="5:7" x14ac:dyDescent="0.25">
      <c r="E452" s="2" t="str">
        <f>IF(A452&lt;&gt;"",Tableau1[[#This Row],[Nb visiteur par établissement]],"")</f>
        <v/>
      </c>
      <c r="F452" s="2" t="str">
        <f>IF(A452&lt;&gt;"",COUNTIF('Récap prestation'!$E$3:$E$500,A452),"")</f>
        <v/>
      </c>
      <c r="G452" s="2" t="str">
        <f>IF(A452&lt;&gt;"",a_cacher!R452,"")</f>
        <v/>
      </c>
    </row>
    <row r="453" spans="5:7" x14ac:dyDescent="0.25">
      <c r="E453" s="2" t="str">
        <f>IF(A453&lt;&gt;"",Tableau1[[#This Row],[Nb visiteur par établissement]],"")</f>
        <v/>
      </c>
      <c r="F453" s="2" t="str">
        <f>IF(A453&lt;&gt;"",COUNTIF('Récap prestation'!$E$3:$E$500,A453),"")</f>
        <v/>
      </c>
      <c r="G453" s="2" t="str">
        <f>IF(A453&lt;&gt;"",a_cacher!R453,"")</f>
        <v/>
      </c>
    </row>
    <row r="454" spans="5:7" x14ac:dyDescent="0.25">
      <c r="E454" s="2" t="str">
        <f>IF(A454&lt;&gt;"",Tableau1[[#This Row],[Nb visiteur par établissement]],"")</f>
        <v/>
      </c>
      <c r="F454" s="2" t="str">
        <f>IF(A454&lt;&gt;"",COUNTIF('Récap prestation'!$E$3:$E$500,A454),"")</f>
        <v/>
      </c>
      <c r="G454" s="2" t="str">
        <f>IF(A454&lt;&gt;"",a_cacher!R454,"")</f>
        <v/>
      </c>
    </row>
    <row r="455" spans="5:7" x14ac:dyDescent="0.25">
      <c r="E455" s="2" t="str">
        <f>IF(A455&lt;&gt;"",Tableau1[[#This Row],[Nb visiteur par établissement]],"")</f>
        <v/>
      </c>
      <c r="F455" s="2" t="str">
        <f>IF(A455&lt;&gt;"",COUNTIF('Récap prestation'!$E$3:$E$500,A455),"")</f>
        <v/>
      </c>
      <c r="G455" s="2" t="str">
        <f>IF(A455&lt;&gt;"",a_cacher!R455,"")</f>
        <v/>
      </c>
    </row>
    <row r="456" spans="5:7" x14ac:dyDescent="0.25">
      <c r="E456" s="2" t="str">
        <f>IF(A456&lt;&gt;"",Tableau1[[#This Row],[Nb visiteur par établissement]],"")</f>
        <v/>
      </c>
      <c r="F456" s="2" t="str">
        <f>IF(A456&lt;&gt;"",COUNTIF('Récap prestation'!$E$3:$E$500,A456),"")</f>
        <v/>
      </c>
      <c r="G456" s="2" t="str">
        <f>IF(A456&lt;&gt;"",a_cacher!R456,"")</f>
        <v/>
      </c>
    </row>
    <row r="457" spans="5:7" x14ac:dyDescent="0.25">
      <c r="E457" s="2" t="str">
        <f>IF(A457&lt;&gt;"",Tableau1[[#This Row],[Nb visiteur par établissement]],"")</f>
        <v/>
      </c>
      <c r="F457" s="2" t="str">
        <f>IF(A457&lt;&gt;"",COUNTIF('Récap prestation'!$E$3:$E$500,A457),"")</f>
        <v/>
      </c>
      <c r="G457" s="2" t="str">
        <f>IF(A457&lt;&gt;"",a_cacher!R457,"")</f>
        <v/>
      </c>
    </row>
    <row r="458" spans="5:7" x14ac:dyDescent="0.25">
      <c r="E458" s="2" t="str">
        <f>IF(A458&lt;&gt;"",Tableau1[[#This Row],[Nb visiteur par établissement]],"")</f>
        <v/>
      </c>
      <c r="F458" s="2" t="str">
        <f>IF(A458&lt;&gt;"",COUNTIF('Récap prestation'!$E$3:$E$500,A458),"")</f>
        <v/>
      </c>
      <c r="G458" s="2" t="str">
        <f>IF(A458&lt;&gt;"",a_cacher!R458,"")</f>
        <v/>
      </c>
    </row>
    <row r="459" spans="5:7" x14ac:dyDescent="0.25">
      <c r="E459" s="2" t="str">
        <f>IF(A459&lt;&gt;"",Tableau1[[#This Row],[Nb visiteur par établissement]],"")</f>
        <v/>
      </c>
      <c r="F459" s="2" t="str">
        <f>IF(A459&lt;&gt;"",COUNTIF('Récap prestation'!$E$3:$E$500,A459),"")</f>
        <v/>
      </c>
      <c r="G459" s="2" t="str">
        <f>IF(A459&lt;&gt;"",a_cacher!R459,"")</f>
        <v/>
      </c>
    </row>
    <row r="460" spans="5:7" x14ac:dyDescent="0.25">
      <c r="E460" s="2" t="str">
        <f>IF(A460&lt;&gt;"",Tableau1[[#This Row],[Nb visiteur par établissement]],"")</f>
        <v/>
      </c>
      <c r="F460" s="2" t="str">
        <f>IF(A460&lt;&gt;"",COUNTIF('Récap prestation'!$E$3:$E$500,A460),"")</f>
        <v/>
      </c>
      <c r="G460" s="2" t="str">
        <f>IF(A460&lt;&gt;"",a_cacher!R460,"")</f>
        <v/>
      </c>
    </row>
    <row r="461" spans="5:7" x14ac:dyDescent="0.25">
      <c r="E461" s="2" t="str">
        <f>IF(A461&lt;&gt;"",Tableau1[[#This Row],[Nb visiteur par établissement]],"")</f>
        <v/>
      </c>
      <c r="F461" s="2" t="str">
        <f>IF(A461&lt;&gt;"",COUNTIF('Récap prestation'!$E$3:$E$500,A461),"")</f>
        <v/>
      </c>
      <c r="G461" s="2" t="str">
        <f>IF(A461&lt;&gt;"",a_cacher!R461,"")</f>
        <v/>
      </c>
    </row>
    <row r="462" spans="5:7" x14ac:dyDescent="0.25">
      <c r="E462" s="2" t="str">
        <f>IF(A462&lt;&gt;"",Tableau1[[#This Row],[Nb visiteur par établissement]],"")</f>
        <v/>
      </c>
      <c r="F462" s="2" t="str">
        <f>IF(A462&lt;&gt;"",COUNTIF('Récap prestation'!$E$3:$E$500,A462),"")</f>
        <v/>
      </c>
      <c r="G462" s="2" t="str">
        <f>IF(A462&lt;&gt;"",a_cacher!R462,"")</f>
        <v/>
      </c>
    </row>
    <row r="463" spans="5:7" x14ac:dyDescent="0.25">
      <c r="E463" s="2" t="str">
        <f>IF(A463&lt;&gt;"",Tableau1[[#This Row],[Nb visiteur par établissement]],"")</f>
        <v/>
      </c>
      <c r="F463" s="2" t="str">
        <f>IF(A463&lt;&gt;"",COUNTIF('Récap prestation'!$E$3:$E$500,A463),"")</f>
        <v/>
      </c>
      <c r="G463" s="2" t="str">
        <f>IF(A463&lt;&gt;"",a_cacher!R463,"")</f>
        <v/>
      </c>
    </row>
    <row r="464" spans="5:7" x14ac:dyDescent="0.25">
      <c r="E464" s="2" t="str">
        <f>IF(A464&lt;&gt;"",Tableau1[[#This Row],[Nb visiteur par établissement]],"")</f>
        <v/>
      </c>
      <c r="F464" s="2" t="str">
        <f>IF(A464&lt;&gt;"",COUNTIF('Récap prestation'!$E$3:$E$500,A464),"")</f>
        <v/>
      </c>
      <c r="G464" s="2" t="str">
        <f>IF(A464&lt;&gt;"",a_cacher!R464,"")</f>
        <v/>
      </c>
    </row>
    <row r="465" spans="5:7" x14ac:dyDescent="0.25">
      <c r="E465" s="2" t="str">
        <f>IF(A465&lt;&gt;"",Tableau1[[#This Row],[Nb visiteur par établissement]],"")</f>
        <v/>
      </c>
      <c r="F465" s="2" t="str">
        <f>IF(A465&lt;&gt;"",COUNTIF('Récap prestation'!$E$3:$E$500,A465),"")</f>
        <v/>
      </c>
      <c r="G465" s="2" t="str">
        <f>IF(A465&lt;&gt;"",a_cacher!R465,"")</f>
        <v/>
      </c>
    </row>
    <row r="466" spans="5:7" x14ac:dyDescent="0.25">
      <c r="E466" s="2" t="str">
        <f>IF(A466&lt;&gt;"",Tableau1[[#This Row],[Nb visiteur par établissement]],"")</f>
        <v/>
      </c>
      <c r="F466" s="2" t="str">
        <f>IF(A466&lt;&gt;"",COUNTIF('Récap prestation'!$E$3:$E$500,A466),"")</f>
        <v/>
      </c>
      <c r="G466" s="2" t="str">
        <f>IF(A466&lt;&gt;"",a_cacher!R466,"")</f>
        <v/>
      </c>
    </row>
    <row r="467" spans="5:7" x14ac:dyDescent="0.25">
      <c r="E467" s="2" t="str">
        <f>IF(A467&lt;&gt;"",Tableau1[[#This Row],[Nb visiteur par établissement]],"")</f>
        <v/>
      </c>
      <c r="F467" s="2" t="str">
        <f>IF(A467&lt;&gt;"",COUNTIF('Récap prestation'!$E$3:$E$500,A467),"")</f>
        <v/>
      </c>
      <c r="G467" s="2" t="str">
        <f>IF(A467&lt;&gt;"",a_cacher!R467,"")</f>
        <v/>
      </c>
    </row>
    <row r="468" spans="5:7" x14ac:dyDescent="0.25">
      <c r="E468" s="2" t="str">
        <f>IF(A468&lt;&gt;"",Tableau1[[#This Row],[Nb visiteur par établissement]],"")</f>
        <v/>
      </c>
      <c r="F468" s="2" t="str">
        <f>IF(A468&lt;&gt;"",COUNTIF('Récap prestation'!$E$3:$E$500,A468),"")</f>
        <v/>
      </c>
      <c r="G468" s="2" t="str">
        <f>IF(A468&lt;&gt;"",a_cacher!R468,"")</f>
        <v/>
      </c>
    </row>
    <row r="469" spans="5:7" x14ac:dyDescent="0.25">
      <c r="E469" s="2" t="str">
        <f>IF(A469&lt;&gt;"",Tableau1[[#This Row],[Nb visiteur par établissement]],"")</f>
        <v/>
      </c>
      <c r="F469" s="2" t="str">
        <f>IF(A469&lt;&gt;"",COUNTIF('Récap prestation'!$E$3:$E$500,A469),"")</f>
        <v/>
      </c>
      <c r="G469" s="2" t="str">
        <f>IF(A469&lt;&gt;"",a_cacher!R469,"")</f>
        <v/>
      </c>
    </row>
    <row r="470" spans="5:7" x14ac:dyDescent="0.25">
      <c r="E470" s="2" t="str">
        <f>IF(A470&lt;&gt;"",Tableau1[[#This Row],[Nb visiteur par établissement]],"")</f>
        <v/>
      </c>
      <c r="F470" s="2" t="str">
        <f>IF(A470&lt;&gt;"",COUNTIF('Récap prestation'!$E$3:$E$500,A470),"")</f>
        <v/>
      </c>
      <c r="G470" s="2" t="str">
        <f>IF(A470&lt;&gt;"",a_cacher!R470,"")</f>
        <v/>
      </c>
    </row>
    <row r="471" spans="5:7" x14ac:dyDescent="0.25">
      <c r="E471" s="2" t="str">
        <f>IF(A471&lt;&gt;"",Tableau1[[#This Row],[Nb visiteur par établissement]],"")</f>
        <v/>
      </c>
      <c r="F471" s="2" t="str">
        <f>IF(A471&lt;&gt;"",COUNTIF('Récap prestation'!$E$3:$E$500,A471),"")</f>
        <v/>
      </c>
      <c r="G471" s="2" t="str">
        <f>IF(A471&lt;&gt;"",a_cacher!R471,"")</f>
        <v/>
      </c>
    </row>
    <row r="472" spans="5:7" x14ac:dyDescent="0.25">
      <c r="E472" s="2" t="str">
        <f>IF(A472&lt;&gt;"",Tableau1[[#This Row],[Nb visiteur par établissement]],"")</f>
        <v/>
      </c>
      <c r="F472" s="2" t="str">
        <f>IF(A472&lt;&gt;"",COUNTIF('Récap prestation'!$E$3:$E$500,A472),"")</f>
        <v/>
      </c>
      <c r="G472" s="2" t="str">
        <f>IF(A472&lt;&gt;"",a_cacher!R472,"")</f>
        <v/>
      </c>
    </row>
    <row r="473" spans="5:7" x14ac:dyDescent="0.25">
      <c r="E473" s="2" t="str">
        <f>IF(A473&lt;&gt;"",Tableau1[[#This Row],[Nb visiteur par établissement]],"")</f>
        <v/>
      </c>
      <c r="F473" s="2" t="str">
        <f>IF(A473&lt;&gt;"",COUNTIF('Récap prestation'!$E$3:$E$500,A473),"")</f>
        <v/>
      </c>
      <c r="G473" s="2" t="str">
        <f>IF(A473&lt;&gt;"",a_cacher!R473,"")</f>
        <v/>
      </c>
    </row>
    <row r="474" spans="5:7" x14ac:dyDescent="0.25">
      <c r="E474" s="2" t="str">
        <f>IF(A474&lt;&gt;"",Tableau1[[#This Row],[Nb visiteur par établissement]],"")</f>
        <v/>
      </c>
      <c r="F474" s="2" t="str">
        <f>IF(A474&lt;&gt;"",COUNTIF('Récap prestation'!$E$3:$E$500,A474),"")</f>
        <v/>
      </c>
      <c r="G474" s="2" t="str">
        <f>IF(A474&lt;&gt;"",a_cacher!R474,"")</f>
        <v/>
      </c>
    </row>
    <row r="475" spans="5:7" x14ac:dyDescent="0.25">
      <c r="E475" s="2" t="str">
        <f>IF(A475&lt;&gt;"",Tableau1[[#This Row],[Nb visiteur par établissement]],"")</f>
        <v/>
      </c>
      <c r="F475" s="2" t="str">
        <f>IF(A475&lt;&gt;"",COUNTIF('Récap prestation'!$E$3:$E$500,A475),"")</f>
        <v/>
      </c>
      <c r="G475" s="2" t="str">
        <f>IF(A475&lt;&gt;"",a_cacher!R475,"")</f>
        <v/>
      </c>
    </row>
    <row r="476" spans="5:7" x14ac:dyDescent="0.25">
      <c r="E476" s="2" t="str">
        <f>IF(A476&lt;&gt;"",Tableau1[[#This Row],[Nb visiteur par établissement]],"")</f>
        <v/>
      </c>
      <c r="F476" s="2" t="str">
        <f>IF(A476&lt;&gt;"",COUNTIF('Récap prestation'!$E$3:$E$500,A476),"")</f>
        <v/>
      </c>
      <c r="G476" s="2" t="str">
        <f>IF(A476&lt;&gt;"",a_cacher!R476,"")</f>
        <v/>
      </c>
    </row>
    <row r="477" spans="5:7" x14ac:dyDescent="0.25">
      <c r="E477" s="2" t="str">
        <f>IF(A477&lt;&gt;"",Tableau1[[#This Row],[Nb visiteur par établissement]],"")</f>
        <v/>
      </c>
      <c r="F477" s="2" t="str">
        <f>IF(A477&lt;&gt;"",COUNTIF('Récap prestation'!$E$3:$E$500,A477),"")</f>
        <v/>
      </c>
      <c r="G477" s="2" t="str">
        <f>IF(A477&lt;&gt;"",a_cacher!R477,"")</f>
        <v/>
      </c>
    </row>
    <row r="478" spans="5:7" x14ac:dyDescent="0.25">
      <c r="E478" s="2" t="str">
        <f>IF(A478&lt;&gt;"",Tableau1[[#This Row],[Nb visiteur par établissement]],"")</f>
        <v/>
      </c>
      <c r="F478" s="2" t="str">
        <f>IF(A478&lt;&gt;"",COUNTIF('Récap prestation'!$E$3:$E$500,A478),"")</f>
        <v/>
      </c>
      <c r="G478" s="2" t="str">
        <f>IF(A478&lt;&gt;"",a_cacher!R478,"")</f>
        <v/>
      </c>
    </row>
    <row r="479" spans="5:7" x14ac:dyDescent="0.25">
      <c r="E479" s="2" t="str">
        <f>IF(A479&lt;&gt;"",Tableau1[[#This Row],[Nb visiteur par établissement]],"")</f>
        <v/>
      </c>
      <c r="F479" s="2" t="str">
        <f>IF(A479&lt;&gt;"",COUNTIF('Récap prestation'!$E$3:$E$500,A479),"")</f>
        <v/>
      </c>
      <c r="G479" s="2" t="str">
        <f>IF(A479&lt;&gt;"",a_cacher!R479,"")</f>
        <v/>
      </c>
    </row>
    <row r="480" spans="5:7" x14ac:dyDescent="0.25">
      <c r="E480" s="2" t="str">
        <f>IF(A480&lt;&gt;"",Tableau1[[#This Row],[Nb visiteur par établissement]],"")</f>
        <v/>
      </c>
      <c r="F480" s="2" t="str">
        <f>IF(A480&lt;&gt;"",COUNTIF('Récap prestation'!$E$3:$E$500,A480),"")</f>
        <v/>
      </c>
      <c r="G480" s="2" t="str">
        <f>IF(A480&lt;&gt;"",a_cacher!R480,"")</f>
        <v/>
      </c>
    </row>
    <row r="481" spans="5:7" x14ac:dyDescent="0.25">
      <c r="E481" s="2" t="str">
        <f>IF(A481&lt;&gt;"",Tableau1[[#This Row],[Nb visiteur par établissement]],"")</f>
        <v/>
      </c>
      <c r="F481" s="2" t="str">
        <f>IF(A481&lt;&gt;"",COUNTIF('Récap prestation'!$E$3:$E$500,A481),"")</f>
        <v/>
      </c>
      <c r="G481" s="2" t="str">
        <f>IF(A481&lt;&gt;"",a_cacher!R481,"")</f>
        <v/>
      </c>
    </row>
    <row r="482" spans="5:7" x14ac:dyDescent="0.25">
      <c r="E482" s="2" t="str">
        <f>IF(A482&lt;&gt;"",Tableau1[[#This Row],[Nb visiteur par établissement]],"")</f>
        <v/>
      </c>
      <c r="F482" s="2" t="str">
        <f>IF(A482&lt;&gt;"",COUNTIF('Récap prestation'!$E$3:$E$500,A482),"")</f>
        <v/>
      </c>
      <c r="G482" s="2" t="str">
        <f>IF(A482&lt;&gt;"",a_cacher!R482,"")</f>
        <v/>
      </c>
    </row>
    <row r="483" spans="5:7" x14ac:dyDescent="0.25">
      <c r="E483" s="2" t="str">
        <f>IF(A483&lt;&gt;"",Tableau1[[#This Row],[Nb visiteur par établissement]],"")</f>
        <v/>
      </c>
      <c r="F483" s="2" t="str">
        <f>IF(A483&lt;&gt;"",COUNTIF('Récap prestation'!$E$3:$E$500,A483),"")</f>
        <v/>
      </c>
      <c r="G483" s="2" t="str">
        <f>IF(A483&lt;&gt;"",a_cacher!R483,"")</f>
        <v/>
      </c>
    </row>
    <row r="484" spans="5:7" x14ac:dyDescent="0.25">
      <c r="E484" s="2" t="str">
        <f>IF(A484&lt;&gt;"",Tableau1[[#This Row],[Nb visiteur par établissement]],"")</f>
        <v/>
      </c>
      <c r="F484" s="2" t="str">
        <f>IF(A484&lt;&gt;"",COUNTIF('Récap prestation'!$E$3:$E$500,A484),"")</f>
        <v/>
      </c>
      <c r="G484" s="2" t="str">
        <f>IF(A484&lt;&gt;"",a_cacher!R484,"")</f>
        <v/>
      </c>
    </row>
    <row r="485" spans="5:7" x14ac:dyDescent="0.25">
      <c r="E485" s="2" t="str">
        <f>IF(A485&lt;&gt;"",Tableau1[[#This Row],[Nb visiteur par établissement]],"")</f>
        <v/>
      </c>
      <c r="F485" s="2" t="str">
        <f>IF(A485&lt;&gt;"",COUNTIF('Récap prestation'!$E$3:$E$500,A485),"")</f>
        <v/>
      </c>
      <c r="G485" s="2" t="str">
        <f>IF(A485&lt;&gt;"",a_cacher!R485,"")</f>
        <v/>
      </c>
    </row>
    <row r="486" spans="5:7" x14ac:dyDescent="0.25">
      <c r="E486" s="2" t="str">
        <f>IF(A486&lt;&gt;"",Tableau1[[#This Row],[Nb visiteur par établissement]],"")</f>
        <v/>
      </c>
      <c r="F486" s="2" t="str">
        <f>IF(A486&lt;&gt;"",COUNTIF('Récap prestation'!$E$3:$E$500,A486),"")</f>
        <v/>
      </c>
      <c r="G486" s="2" t="str">
        <f>IF(A486&lt;&gt;"",a_cacher!R486,"")</f>
        <v/>
      </c>
    </row>
    <row r="487" spans="5:7" x14ac:dyDescent="0.25">
      <c r="E487" s="2" t="str">
        <f>IF(A487&lt;&gt;"",Tableau1[[#This Row],[Nb visiteur par établissement]],"")</f>
        <v/>
      </c>
      <c r="F487" s="2" t="str">
        <f>IF(A487&lt;&gt;"",COUNTIF('Récap prestation'!$E$3:$E$500,A487),"")</f>
        <v/>
      </c>
      <c r="G487" s="2" t="str">
        <f>IF(A487&lt;&gt;"",a_cacher!R487,"")</f>
        <v/>
      </c>
    </row>
    <row r="488" spans="5:7" x14ac:dyDescent="0.25">
      <c r="E488" s="2" t="str">
        <f>IF(A488&lt;&gt;"",Tableau1[[#This Row],[Nb visiteur par établissement]],"")</f>
        <v/>
      </c>
      <c r="F488" s="2" t="str">
        <f>IF(A488&lt;&gt;"",COUNTIF('Récap prestation'!$E$3:$E$500,A488),"")</f>
        <v/>
      </c>
      <c r="G488" s="2" t="str">
        <f>IF(A488&lt;&gt;"",a_cacher!R488,"")</f>
        <v/>
      </c>
    </row>
    <row r="489" spans="5:7" x14ac:dyDescent="0.25">
      <c r="E489" s="2" t="str">
        <f>IF(A489&lt;&gt;"",Tableau1[[#This Row],[Nb visiteur par établissement]],"")</f>
        <v/>
      </c>
      <c r="F489" s="2" t="str">
        <f>IF(A489&lt;&gt;"",COUNTIF('Récap prestation'!$E$3:$E$500,A489),"")</f>
        <v/>
      </c>
      <c r="G489" s="2" t="str">
        <f>IF(A489&lt;&gt;"",a_cacher!R489,"")</f>
        <v/>
      </c>
    </row>
    <row r="490" spans="5:7" x14ac:dyDescent="0.25">
      <c r="E490" s="2" t="str">
        <f>IF(A490&lt;&gt;"",Tableau1[[#This Row],[Nb visiteur par établissement]],"")</f>
        <v/>
      </c>
      <c r="F490" s="2" t="str">
        <f>IF(A490&lt;&gt;"",COUNTIF('Récap prestation'!$E$3:$E$500,A490),"")</f>
        <v/>
      </c>
      <c r="G490" s="2" t="str">
        <f>IF(A490&lt;&gt;"",a_cacher!R490,"")</f>
        <v/>
      </c>
    </row>
    <row r="491" spans="5:7" x14ac:dyDescent="0.25">
      <c r="E491" s="2" t="str">
        <f>IF(A491&lt;&gt;"",Tableau1[[#This Row],[Nb visiteur par établissement]],"")</f>
        <v/>
      </c>
      <c r="F491" s="2" t="str">
        <f>IF(A491&lt;&gt;"",COUNTIF('Récap prestation'!$E$3:$E$500,A491),"")</f>
        <v/>
      </c>
      <c r="G491" s="2" t="str">
        <f>IF(A491&lt;&gt;"",a_cacher!R491,"")</f>
        <v/>
      </c>
    </row>
    <row r="492" spans="5:7" x14ac:dyDescent="0.25">
      <c r="E492" s="2" t="str">
        <f>IF(A492&lt;&gt;"",Tableau1[[#This Row],[Nb visiteur par établissement]],"")</f>
        <v/>
      </c>
      <c r="F492" s="2" t="str">
        <f>IF(A492&lt;&gt;"",COUNTIF('Récap prestation'!$E$3:$E$500,A492),"")</f>
        <v/>
      </c>
      <c r="G492" s="2" t="str">
        <f>IF(A492&lt;&gt;"",a_cacher!R492,"")</f>
        <v/>
      </c>
    </row>
    <row r="493" spans="5:7" x14ac:dyDescent="0.25">
      <c r="E493" s="2" t="str">
        <f>IF(A493&lt;&gt;"",Tableau1[[#This Row],[Nb visiteur par établissement]],"")</f>
        <v/>
      </c>
      <c r="F493" s="2" t="str">
        <f>IF(A493&lt;&gt;"",COUNTIF('Récap prestation'!$E$3:$E$500,A493),"")</f>
        <v/>
      </c>
      <c r="G493" s="2" t="str">
        <f>IF(A493&lt;&gt;"",a_cacher!R493,"")</f>
        <v/>
      </c>
    </row>
    <row r="494" spans="5:7" x14ac:dyDescent="0.25">
      <c r="E494" s="2" t="str">
        <f>IF(A494&lt;&gt;"",Tableau1[[#This Row],[Nb visiteur par établissement]],"")</f>
        <v/>
      </c>
      <c r="F494" s="2" t="str">
        <f>IF(A494&lt;&gt;"",COUNTIF('Récap prestation'!$E$3:$E$500,A494),"")</f>
        <v/>
      </c>
      <c r="G494" s="2" t="str">
        <f>IF(A494&lt;&gt;"",a_cacher!R494,"")</f>
        <v/>
      </c>
    </row>
    <row r="495" spans="5:7" x14ac:dyDescent="0.25">
      <c r="E495" s="2" t="str">
        <f>IF(A495&lt;&gt;"",Tableau1[[#This Row],[Nb visiteur par établissement]],"")</f>
        <v/>
      </c>
      <c r="F495" s="2" t="str">
        <f>IF(A495&lt;&gt;"",COUNTIF('Récap prestation'!$E$3:$E$500,A495),"")</f>
        <v/>
      </c>
      <c r="G495" s="2" t="str">
        <f>IF(A495&lt;&gt;"",a_cacher!R495,"")</f>
        <v/>
      </c>
    </row>
    <row r="496" spans="5:7" x14ac:dyDescent="0.25">
      <c r="E496" s="2" t="str">
        <f>IF(A496&lt;&gt;"",Tableau1[[#This Row],[Nb visiteur par établissement]],"")</f>
        <v/>
      </c>
      <c r="F496" s="2" t="str">
        <f>IF(A496&lt;&gt;"",COUNTIF('Récap prestation'!$E$3:$E$500,A496),"")</f>
        <v/>
      </c>
      <c r="G496" s="2" t="str">
        <f>IF(A496&lt;&gt;"",a_cacher!R496,"")</f>
        <v/>
      </c>
    </row>
    <row r="497" spans="5:7" x14ac:dyDescent="0.25">
      <c r="E497" s="2" t="str">
        <f>IF(A497&lt;&gt;"",Tableau1[[#This Row],[Nb visiteur par établissement]],"")</f>
        <v/>
      </c>
      <c r="F497" s="2" t="str">
        <f>IF(A497&lt;&gt;"",COUNTIF('Récap prestation'!$E$3:$E$500,A497),"")</f>
        <v/>
      </c>
      <c r="G497" s="2" t="str">
        <f>IF(A497&lt;&gt;"",a_cacher!R497,"")</f>
        <v/>
      </c>
    </row>
    <row r="498" spans="5:7" x14ac:dyDescent="0.25">
      <c r="E498" s="2" t="str">
        <f>IF(A498&lt;&gt;"",Tableau1[[#This Row],[Nb visiteur par établissement]],"")</f>
        <v/>
      </c>
      <c r="F498" s="2" t="str">
        <f>IF(A498&lt;&gt;"",COUNTIF('Récap prestation'!$E$3:$E$500,A498),"")</f>
        <v/>
      </c>
      <c r="G498" s="2" t="str">
        <f>IF(A498&lt;&gt;"",a_cacher!R498,"")</f>
        <v/>
      </c>
    </row>
    <row r="499" spans="5:7" x14ac:dyDescent="0.25">
      <c r="E499" s="2" t="str">
        <f>IF(A499&lt;&gt;"",Tableau1[[#This Row],[Nb visiteur par établissement]],"")</f>
        <v/>
      </c>
      <c r="F499" s="2" t="str">
        <f>IF(A499&lt;&gt;"",COUNTIF('Récap prestation'!$E$3:$E$500,A499),"")</f>
        <v/>
      </c>
      <c r="G499" s="2" t="str">
        <f>IF(A499&lt;&gt;"",a_cacher!R499,"")</f>
        <v/>
      </c>
    </row>
    <row r="500" spans="5:7" x14ac:dyDescent="0.25">
      <c r="E500" s="2" t="str">
        <f>IF(A500&lt;&gt;"",Tableau1[[#This Row],[Nb visiteur par établissement]],"")</f>
        <v/>
      </c>
      <c r="F500" s="2" t="str">
        <f>IF(A500&lt;&gt;"",COUNTIF('Récap prestation'!$E$3:$E$500,A500),"")</f>
        <v/>
      </c>
      <c r="G500" s="2" t="str">
        <f>IF(A500&lt;&gt;"",a_cacher!R500,"")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C00000"/>
  </sheetPr>
  <dimension ref="A1:Z500"/>
  <sheetViews>
    <sheetView tabSelected="1" topLeftCell="B1" workbookViewId="0">
      <selection activeCell="J13" sqref="J13"/>
    </sheetView>
  </sheetViews>
  <sheetFormatPr baseColWidth="10" defaultRowHeight="13.8" x14ac:dyDescent="0.25"/>
  <cols>
    <col min="1" max="1" width="31.5" customWidth="1"/>
    <col min="4" max="4" width="17.8984375" customWidth="1"/>
    <col min="5" max="5" width="11.19921875" style="12"/>
    <col min="6" max="6" width="22" style="12" customWidth="1"/>
    <col min="7" max="7" width="22" style="2" customWidth="1"/>
    <col min="9" max="9" width="16.69921875" customWidth="1"/>
    <col min="10" max="10" width="30.59765625" customWidth="1"/>
    <col min="11" max="11" width="16.69921875" customWidth="1"/>
    <col min="12" max="12" width="16.69921875" style="8" customWidth="1"/>
    <col min="13" max="13" width="15.19921875" customWidth="1"/>
    <col min="14" max="18" width="11.296875" customWidth="1"/>
    <col min="19" max="19" width="21.19921875" customWidth="1"/>
    <col min="20" max="20" width="11.19921875" customWidth="1"/>
    <col min="22" max="22" width="16.59765625" customWidth="1"/>
    <col min="24" max="24" width="15.59765625" customWidth="1"/>
  </cols>
  <sheetData>
    <row r="1" spans="1:26" ht="46.8" thickBot="1" x14ac:dyDescent="0.3">
      <c r="A1" s="2" t="s">
        <v>13</v>
      </c>
      <c r="B1" s="2" t="s">
        <v>14</v>
      </c>
      <c r="C1" s="2" t="s">
        <v>15</v>
      </c>
      <c r="D1" s="9" t="s">
        <v>16</v>
      </c>
      <c r="E1" s="11" t="s">
        <v>32</v>
      </c>
      <c r="F1" s="2" t="s">
        <v>24</v>
      </c>
      <c r="G1" s="2" t="s">
        <v>21</v>
      </c>
      <c r="H1" s="2" t="s">
        <v>22</v>
      </c>
      <c r="I1" s="2" t="s">
        <v>3</v>
      </c>
      <c r="J1" s="2" t="s">
        <v>42</v>
      </c>
      <c r="K1" s="7" t="s">
        <v>17</v>
      </c>
      <c r="L1" s="2" t="s">
        <v>18</v>
      </c>
      <c r="M1" s="2" t="s">
        <v>23</v>
      </c>
      <c r="N1" s="14" t="s">
        <v>33</v>
      </c>
      <c r="O1" s="14" t="s">
        <v>34</v>
      </c>
      <c r="P1" s="14" t="s">
        <v>39</v>
      </c>
      <c r="Q1" s="14" t="s">
        <v>40</v>
      </c>
      <c r="R1" s="14" t="s">
        <v>41</v>
      </c>
      <c r="S1" s="2" t="s">
        <v>27</v>
      </c>
      <c r="T1" s="2" t="s">
        <v>28</v>
      </c>
      <c r="U1" s="2" t="s">
        <v>29</v>
      </c>
      <c r="V1" s="2" t="s">
        <v>26</v>
      </c>
    </row>
    <row r="2" spans="1:26" ht="42" thickTop="1" x14ac:dyDescent="0.25">
      <c r="A2" s="3">
        <f>'Récap prestation'!M3</f>
        <v>0</v>
      </c>
      <c r="B2">
        <f t="array" ref="B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doublon])-ROW($A$2)+1),ROWS(B$2:B2)))</f>
        <v>0</v>
      </c>
      <c r="C2">
        <f t="shared" ref="C2:C65" si="0">IF(ISERROR(B2),"",B2)</f>
        <v>0</v>
      </c>
      <c r="D2" s="61" t="str">
        <f>IF('Récap prestation'!E3&lt;&gt;0,'Récap prestation'!E3,"")</f>
        <v>Lycée Magendie</v>
      </c>
      <c r="E2" s="62">
        <f>INDEX($L$2:M100,MATCH(D2,Tableau1[valeur établissement liste],0),2)</f>
        <v>1</v>
      </c>
      <c r="F2" s="53" t="str">
        <f t="shared" ref="F2:F65" si="1">IF(E2=E1,IF(G2&lt;&gt;0,F1&amp;G2&amp;CHAR(10),F1),IF(G2&lt;&gt;0,G2&amp;CHAR(10),""))</f>
        <v xml:space="preserve">M. Florent
</v>
      </c>
      <c r="G2" s="63" t="str">
        <f>'Récap prestation'!F3</f>
        <v>M. Florent</v>
      </c>
      <c r="H2" s="63">
        <f>IF(ISBLANK('Récap prestation'!H3),"",'Récap prestation'!H3)</f>
        <v>33</v>
      </c>
      <c r="I2" s="64" t="str">
        <f>IF(ISBLANK('Récap prestation'!G3),"",'Récap prestation'!G3)</f>
        <v>ca@gmail.com</v>
      </c>
      <c r="J2" s="73" t="s">
        <v>89</v>
      </c>
      <c r="K2" s="8" t="str">
        <f t="array" ref="K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doublon])-ROW($D$2)+1),ROWS(K$2:K2)))</f>
        <v>Lycée Magendie</v>
      </c>
      <c r="L2" t="str">
        <f t="shared" ref="L2:L65" si="2">IF(ISERROR(K2),"",K2)</f>
        <v>Lycée Magendie</v>
      </c>
      <c r="M2">
        <v>1</v>
      </c>
      <c r="N2">
        <f ca="1">SUMIF('Récap prestation'!$E$3:$E$500,L2,'Récap prestation'!I3)</f>
        <v>0</v>
      </c>
      <c r="O2">
        <f ca="1">SUMIF('Récap prestation'!$E$3:$E$500,L2,'Récap prestation'!J3)</f>
        <v>0</v>
      </c>
      <c r="P2">
        <f t="shared" ref="P2:P65" ca="1" si="3">N2+O2</f>
        <v>0</v>
      </c>
      <c r="Q2">
        <f ca="1">SUMIF('Récap prestation'!$E$3:$E$500,L2,'Récap prestation'!R3)</f>
        <v>0</v>
      </c>
      <c r="R2" t="str">
        <f ca="1">IF(ISERROR(AVERAGEIF('Récap prestation'!$E$3:$E$500,L2,'Récap prestation'!$R$3)),"N/A",AVERAGEIF('Récap prestation'!$E$3:$E$500,L2,'Récap prestation'!$R$3:$R$500))</f>
        <v>N/A</v>
      </c>
      <c r="S2" s="10">
        <f>'Récap prestation'!N3</f>
        <v>0</v>
      </c>
      <c r="T2" s="10">
        <f t="array" ref="T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doublon])-ROW($S$2)+1),ROWS(T$2:T2)))</f>
        <v>0</v>
      </c>
      <c r="U2" s="10">
        <f t="shared" ref="U2:U65" si="4">IF(ISERROR(T2),"",T2)</f>
        <v>0</v>
      </c>
      <c r="V2" s="10" t="s">
        <v>45</v>
      </c>
      <c r="X2" s="12" t="e">
        <f>#REF!</f>
        <v>#REF!</v>
      </c>
      <c r="Y2" s="12" t="e">
        <f>MATCH(TEXT(X3,"j mmmm aaaa"),#REF!,0)-MATCH(TEXT(X2,"j mmmm aaaa"),#REF!,0)</f>
        <v>#REF!</v>
      </c>
      <c r="Z2" t="e">
        <f>IF(AND(Y2=1,ISBLANK(VLOOKUP(X2,#REF!,5,FALSE))),"",Y2)</f>
        <v>#REF!</v>
      </c>
    </row>
    <row r="3" spans="1:26" ht="27.6" x14ac:dyDescent="0.25">
      <c r="A3" s="3">
        <f>'Récap prestation'!M16</f>
        <v>0</v>
      </c>
      <c r="B3" t="e">
        <f t="array" ref="B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doublon])-ROW($A$2)+1),ROWS(B$2:B3)))</f>
        <v>#NUM!</v>
      </c>
      <c r="C3" t="str">
        <f t="shared" si="0"/>
        <v/>
      </c>
      <c r="D3" s="65" t="str">
        <f>IF('Récap prestation'!E4&lt;&gt;0,'Récap prestation'!E4,"")</f>
        <v>Ecole de la Somme</v>
      </c>
      <c r="E3" s="66">
        <f>INDEX($L$2:M101,MATCH(D3,Tableau1[valeur établissement liste],0),2)</f>
        <v>2</v>
      </c>
      <c r="F3" s="67" t="str">
        <f t="shared" si="1"/>
        <v xml:space="preserve">M. Lambert
</v>
      </c>
      <c r="G3" s="68" t="str">
        <f>'Récap prestation'!F4</f>
        <v>M. Lambert</v>
      </c>
      <c r="H3" s="68">
        <f>IF(ISBLANK('Récap prestation'!H4),"",'Récap prestation'!H4)</f>
        <v>40</v>
      </c>
      <c r="I3" s="57" t="str">
        <f>IF(ISBLANK('Récap prestation'!G4),"",'Récap prestation'!G4)</f>
        <v>la@gmail.com</v>
      </c>
      <c r="J3" s="73" t="s">
        <v>90</v>
      </c>
      <c r="K3" s="8" t="str">
        <f t="array" ref="K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doublon])-ROW($D$2)+1),ROWS(K$2:K3)))</f>
        <v>Ecole de la Somme</v>
      </c>
      <c r="L3" t="str">
        <f t="shared" si="2"/>
        <v>Ecole de la Somme</v>
      </c>
      <c r="M3">
        <f t="shared" ref="M3:M66" si="5">SUM(M2,$M$2)</f>
        <v>2</v>
      </c>
      <c r="N3">
        <f ca="1">SUMIF('Récap prestation'!$E$3:$E$500,L3,'Récap prestation'!I4)</f>
        <v>0</v>
      </c>
      <c r="O3">
        <f ca="1">SUMIF('Récap prestation'!$E$3:$E$500,L3,'Récap prestation'!J4)</f>
        <v>0</v>
      </c>
      <c r="P3">
        <f t="shared" ca="1" si="3"/>
        <v>0</v>
      </c>
      <c r="Q3">
        <f ca="1">SUMIF('Récap prestation'!$E$3:$E$500,L3,'Récap prestation'!R4)</f>
        <v>0</v>
      </c>
      <c r="R3" t="str">
        <f ca="1">IF(ISERROR(AVERAGEIF('Récap prestation'!$E$3:$E$500,L3,'Récap prestation'!$R$3)),"N/A",AVERAGEIF('Récap prestation'!$E$3:$E$500,L3,'Récap prestation'!$R$3:$R$500))</f>
        <v>N/A</v>
      </c>
      <c r="S3" s="10">
        <f>'Récap prestation'!N16</f>
        <v>0</v>
      </c>
      <c r="T3" s="10" t="e">
        <f t="array" ref="T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doublon])-ROW($S$2)+1),ROWS(T$2:T3)))</f>
        <v>#NUM!</v>
      </c>
      <c r="U3" s="10" t="str">
        <f t="shared" si="4"/>
        <v/>
      </c>
      <c r="V3" s="10" t="s">
        <v>0</v>
      </c>
      <c r="X3" s="15" t="e">
        <f>#REF!</f>
        <v>#REF!</v>
      </c>
      <c r="Y3" s="12" t="e">
        <f>MATCH(TEXT(X4,"j mmmm aaaa"),#REF!,0)-MATCH(TEXT(X3,"j mmmm aaaa"),#REF!,0)</f>
        <v>#REF!</v>
      </c>
      <c r="Z3" t="e">
        <f>IF(AND(Y3=1,ISBLANK(VLOOKUP(X3,#REF!,5,FALSE))),"",Y3)</f>
        <v>#REF!</v>
      </c>
    </row>
    <row r="4" spans="1:26" ht="27.6" x14ac:dyDescent="0.25">
      <c r="A4" s="3">
        <f>'Récap prestation'!M7</f>
        <v>0</v>
      </c>
      <c r="B4" t="e">
        <f t="array" ref="B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doublon])-ROW($A$2)+1),ROWS(B$2:B4)))</f>
        <v>#NUM!</v>
      </c>
      <c r="C4" t="str">
        <f t="shared" si="0"/>
        <v/>
      </c>
      <c r="D4" s="65" t="str">
        <f>IF('Récap prestation'!E5&lt;&gt;0,'Récap prestation'!E5,"")</f>
        <v>Lycée Magendie</v>
      </c>
      <c r="E4" s="66">
        <f>INDEX($L$2:M102,MATCH(D4,Tableau1[valeur établissement liste],0),2)</f>
        <v>1</v>
      </c>
      <c r="F4" s="67" t="str">
        <f t="shared" si="1"/>
        <v xml:space="preserve">Mme. Catherine
</v>
      </c>
      <c r="G4" s="68" t="str">
        <f>'Récap prestation'!F5</f>
        <v>Mme. Catherine</v>
      </c>
      <c r="H4" s="68">
        <f>IF(ISBLANK('Récap prestation'!H5),"",'Récap prestation'!H5)</f>
        <v>2</v>
      </c>
      <c r="I4" s="57" t="str">
        <f>IF(ISBLANK('Récap prestation'!G5),"",'Récap prestation'!G5)</f>
        <v>Bonjour@gmail.com</v>
      </c>
      <c r="J4" s="74" t="s">
        <v>91</v>
      </c>
      <c r="K4" s="8" t="str">
        <f t="array" ref="K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doublon])-ROW($D$2)+1),ROWS(K$2:K4)))</f>
        <v>Collège Jean Jaurès</v>
      </c>
      <c r="L4" t="str">
        <f t="shared" si="2"/>
        <v>Collège Jean Jaurès</v>
      </c>
      <c r="M4">
        <f t="shared" si="5"/>
        <v>3</v>
      </c>
      <c r="N4">
        <f ca="1">SUMIF('Récap prestation'!$E$3:$E$500,L4,'Récap prestation'!I5)</f>
        <v>0</v>
      </c>
      <c r="O4">
        <f ca="1">SUMIF('Récap prestation'!$E$3:$E$500,L4,'Récap prestation'!J5)</f>
        <v>0</v>
      </c>
      <c r="P4">
        <f t="shared" ca="1" si="3"/>
        <v>0</v>
      </c>
      <c r="Q4">
        <f ca="1">SUMIF('Récap prestation'!$E$3:$E$500,L4,'Récap prestation'!R5)</f>
        <v>0</v>
      </c>
      <c r="R4" t="str">
        <f ca="1">IF(ISERROR(AVERAGEIF('Récap prestation'!$E$3:$E$500,L4,'Récap prestation'!$R$3)),"N/A",AVERAGEIF('Récap prestation'!$E$3:$E$500,L4,'Récap prestation'!$R$3:$R$500))</f>
        <v>N/A</v>
      </c>
      <c r="S4" s="10">
        <f>'Récap prestation'!N7</f>
        <v>0</v>
      </c>
      <c r="T4" s="10" t="e">
        <f t="array" ref="T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doublon])-ROW($S$2)+1),ROWS(T$2:T4)))</f>
        <v>#NUM!</v>
      </c>
      <c r="U4" s="10" t="str">
        <f t="shared" si="4"/>
        <v/>
      </c>
      <c r="V4" s="10" t="s">
        <v>46</v>
      </c>
      <c r="X4" s="12" t="e">
        <f>#REF!</f>
        <v>#REF!</v>
      </c>
      <c r="Y4" s="12" t="e">
        <f>MATCH(TEXT(X5,"j mmmm aaaa"),#REF!,0)-MATCH(TEXT(X4,"j mmmm aaaa"),#REF!,0)</f>
        <v>#REF!</v>
      </c>
      <c r="Z4" t="e">
        <f>IF(AND(Y4=1,ISBLANK(VLOOKUP(X4,#REF!,5,FALSE))),"",Y4)</f>
        <v>#REF!</v>
      </c>
    </row>
    <row r="5" spans="1:26" ht="27.6" x14ac:dyDescent="0.25">
      <c r="A5" s="3">
        <f>'Récap prestation'!M14</f>
        <v>0</v>
      </c>
      <c r="B5" t="e">
        <f t="array" ref="B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doublon])-ROW($A$2)+1),ROWS(B$2:B5)))</f>
        <v>#NUM!</v>
      </c>
      <c r="C5" t="str">
        <f t="shared" si="0"/>
        <v/>
      </c>
      <c r="D5" s="65" t="str">
        <f>IF('Récap prestation'!E6&lt;&gt;0,'Récap prestation'!E6,"")</f>
        <v>Collège Jean Jaurès</v>
      </c>
      <c r="E5" s="66">
        <f>INDEX($L$2:M103,MATCH(D5,Tableau1[valeur établissement liste],0),2)</f>
        <v>3</v>
      </c>
      <c r="F5" s="67" t="str">
        <f t="shared" si="1"/>
        <v xml:space="preserve">M. Gérard
</v>
      </c>
      <c r="G5" s="68" t="str">
        <f>'Récap prestation'!F6</f>
        <v>M. Gérard</v>
      </c>
      <c r="H5" s="68">
        <f>IF(ISBLANK('Récap prestation'!H6),"",'Récap prestation'!H6)</f>
        <v>666</v>
      </c>
      <c r="I5" s="57" t="str">
        <f>IF(ISBLANK('Récap prestation'!G6),"",'Récap prestation'!G6)</f>
        <v>jsp@gmail.com</v>
      </c>
      <c r="K5" s="8" t="e">
        <f t="array" ref="K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doublon])-ROW($D$2)+1),ROWS(K$2:K5)))</f>
        <v>#NUM!</v>
      </c>
      <c r="L5" t="str">
        <f t="shared" si="2"/>
        <v/>
      </c>
      <c r="M5">
        <f t="shared" si="5"/>
        <v>4</v>
      </c>
      <c r="N5">
        <f ca="1">SUMIF('Récap prestation'!$E$3:$E$500,L5,'Récap prestation'!I6)</f>
        <v>0</v>
      </c>
      <c r="O5">
        <f ca="1">SUMIF('Récap prestation'!$E$3:$E$500,L5,'Récap prestation'!J6)</f>
        <v>0</v>
      </c>
      <c r="P5">
        <f t="shared" ca="1" si="3"/>
        <v>0</v>
      </c>
      <c r="Q5">
        <f ca="1">SUMIF('Récap prestation'!$E$3:$E$500,L5,'Récap prestation'!R6)</f>
        <v>0</v>
      </c>
      <c r="R5" t="str">
        <f ca="1">IF(ISERROR(AVERAGEIF('Récap prestation'!$E$3:$E$500,L5,'Récap prestation'!$R$3)),"N/A",AVERAGEIF('Récap prestation'!$E$3:$E$500,L5,'Récap prestation'!$R$3:$R$500))</f>
        <v>N/A</v>
      </c>
      <c r="S5" s="10">
        <f>'Récap prestation'!N14</f>
        <v>0</v>
      </c>
      <c r="T5" s="10" t="e">
        <f t="array" ref="T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doublon])-ROW($S$2)+1),ROWS(T$2:T5)))</f>
        <v>#NUM!</v>
      </c>
      <c r="U5" s="10" t="str">
        <f t="shared" si="4"/>
        <v/>
      </c>
      <c r="V5" s="10" t="s">
        <v>47</v>
      </c>
      <c r="X5" s="12" t="e">
        <f>#REF!</f>
        <v>#REF!</v>
      </c>
      <c r="Y5" s="12" t="e">
        <f>MATCH(TEXT(X6,"j mmmm aaaa"),#REF!,0)-MATCH(TEXT(X5,"j mmmm aaaa"),#REF!,0)</f>
        <v>#REF!</v>
      </c>
      <c r="Z5" t="e">
        <f>IF(AND(Y5=1,ISBLANK(VLOOKUP(X5,#REF!,5,FALSE))),"",Y5)</f>
        <v>#REF!</v>
      </c>
    </row>
    <row r="6" spans="1:26" ht="28.2" thickBot="1" x14ac:dyDescent="0.3">
      <c r="A6" s="3">
        <f>'Récap prestation'!M6</f>
        <v>0</v>
      </c>
      <c r="B6" t="e">
        <f t="array" ref="B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doublon])-ROW($A$2)+1),ROWS(B$2:B6)))</f>
        <v>#NUM!</v>
      </c>
      <c r="C6" t="str">
        <f t="shared" si="0"/>
        <v/>
      </c>
      <c r="D6" s="69" t="str">
        <f>IF('Récap prestation'!E7&lt;&gt;0,'Récap prestation'!E7,"")</f>
        <v>Ecole de la Somme</v>
      </c>
      <c r="E6" s="70">
        <f>INDEX($L$2:M104,MATCH(D6,Tableau1[valeur établissement liste],0),2)</f>
        <v>2</v>
      </c>
      <c r="F6" s="59" t="str">
        <f t="shared" si="1"/>
        <v xml:space="preserve">M. Flamkuch
</v>
      </c>
      <c r="G6" s="71" t="str">
        <f>'Récap prestation'!F7</f>
        <v>M. Flamkuch</v>
      </c>
      <c r="H6" s="71">
        <f>IF(ISBLANK('Récap prestation'!H7),"",'Récap prestation'!H7)</f>
        <v>1000</v>
      </c>
      <c r="I6" s="72" t="str">
        <f>IF(ISBLANK('Récap prestation'!G7),"",'Récap prestation'!G7)</f>
        <v>cc.hotmail.fr</v>
      </c>
      <c r="K6" s="8" t="e">
        <f t="array" ref="K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doublon])-ROW($D$2)+1),ROWS(K$2:K6)))</f>
        <v>#NUM!</v>
      </c>
      <c r="L6" t="str">
        <f t="shared" si="2"/>
        <v/>
      </c>
      <c r="M6">
        <f t="shared" si="5"/>
        <v>5</v>
      </c>
      <c r="N6">
        <f ca="1">SUMIF('Récap prestation'!$E$3:$E$500,L6,'Récap prestation'!I7)</f>
        <v>0</v>
      </c>
      <c r="O6">
        <f ca="1">SUMIF('Récap prestation'!$E$3:$E$500,L6,'Récap prestation'!J7)</f>
        <v>0</v>
      </c>
      <c r="P6">
        <f t="shared" ca="1" si="3"/>
        <v>0</v>
      </c>
      <c r="Q6">
        <f ca="1">SUMIF('Récap prestation'!$E$3:$E$500,L6,'Récap prestation'!R7)</f>
        <v>0</v>
      </c>
      <c r="R6" t="str">
        <f ca="1">IF(ISERROR(AVERAGEIF('Récap prestation'!$E$3:$E$500,L6,'Récap prestation'!$R$3)),"N/A",AVERAGEIF('Récap prestation'!$E$3:$E$500,L6,'Récap prestation'!$R$3:$R$500))</f>
        <v>N/A</v>
      </c>
      <c r="S6" s="10">
        <f>'Récap prestation'!N6</f>
        <v>0</v>
      </c>
      <c r="T6" s="10" t="e">
        <f t="array" ref="T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doublon])-ROW($S$2)+1),ROWS(T$2:T6)))</f>
        <v>#NUM!</v>
      </c>
      <c r="U6" s="10" t="str">
        <f t="shared" si="4"/>
        <v/>
      </c>
      <c r="V6" s="10" t="s">
        <v>48</v>
      </c>
      <c r="X6" s="12" t="e">
        <f>#REF!</f>
        <v>#REF!</v>
      </c>
      <c r="Y6" s="12" t="e">
        <f>MATCH(TEXT(X7,"j mmmm aaaa"),#REF!,0)-MATCH(TEXT(X6,"j mmmm aaaa"),#REF!,0)</f>
        <v>#REF!</v>
      </c>
      <c r="Z6" t="e">
        <f>IF(AND(Y6=1,ISBLANK(VLOOKUP(X6,#REF!,5,FALSE))),"",Y6)</f>
        <v>#REF!</v>
      </c>
    </row>
    <row r="7" spans="1:26" ht="14.4" thickTop="1" x14ac:dyDescent="0.25">
      <c r="A7" s="3">
        <f>'Récap prestation'!M4</f>
        <v>0</v>
      </c>
      <c r="B7" t="e">
        <f t="array" ref="B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doublon])-ROW($A$2)+1),ROWS(B$2:B7)))</f>
        <v>#NUM!</v>
      </c>
      <c r="C7" t="str">
        <f t="shared" si="0"/>
        <v/>
      </c>
      <c r="D7" s="10" t="str">
        <f>IF('Récap prestation'!E8&lt;&gt;0,'Récap prestation'!E8,"")</f>
        <v/>
      </c>
      <c r="E7" s="12">
        <f>INDEX($L$2:M105,MATCH(D7,Tableau1[valeur établissement liste],0),2)</f>
        <v>4</v>
      </c>
      <c r="F7" s="2" t="str">
        <f t="shared" si="1"/>
        <v/>
      </c>
      <c r="G7">
        <f>'Récap prestation'!F8</f>
        <v>0</v>
      </c>
      <c r="H7" t="str">
        <f>IF(ISBLANK('Récap prestation'!H8),"",'Récap prestation'!H8)</f>
        <v/>
      </c>
      <c r="I7" t="str">
        <f>IF(ISBLANK('Récap prestation'!G8),"",'Récap prestation'!G8)</f>
        <v/>
      </c>
      <c r="K7" s="8" t="e">
        <f t="array" ref="K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doublon])-ROW($D$2)+1),ROWS(K$2:K7)))</f>
        <v>#NUM!</v>
      </c>
      <c r="L7" t="str">
        <f t="shared" si="2"/>
        <v/>
      </c>
      <c r="M7">
        <f t="shared" si="5"/>
        <v>6</v>
      </c>
      <c r="N7">
        <f ca="1">SUMIF('Récap prestation'!$E$3:$E$500,L7,'Récap prestation'!I8)</f>
        <v>0</v>
      </c>
      <c r="O7">
        <f ca="1">SUMIF('Récap prestation'!$E$3:$E$500,L7,'Récap prestation'!J8)</f>
        <v>0</v>
      </c>
      <c r="P7">
        <f t="shared" ca="1" si="3"/>
        <v>0</v>
      </c>
      <c r="Q7">
        <f ca="1">SUMIF('Récap prestation'!$E$3:$E$500,L7,'Récap prestation'!R8)</f>
        <v>0</v>
      </c>
      <c r="R7" t="str">
        <f ca="1">IF(ISERROR(AVERAGEIF('Récap prestation'!$E$3:$E$500,L7,'Récap prestation'!$R$3)),"N/A",AVERAGEIF('Récap prestation'!$E$3:$E$500,L7,'Récap prestation'!$R$3:$R$500))</f>
        <v>N/A</v>
      </c>
      <c r="S7" s="10">
        <f>'Récap prestation'!N4</f>
        <v>0</v>
      </c>
      <c r="T7" s="10" t="e">
        <f t="array" ref="T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doublon])-ROW($S$2)+1),ROWS(T$2:T7)))</f>
        <v>#NUM!</v>
      </c>
      <c r="U7" s="10" t="str">
        <f t="shared" si="4"/>
        <v/>
      </c>
      <c r="V7" s="10" t="s">
        <v>49</v>
      </c>
      <c r="X7" s="12" t="e">
        <f>#REF!</f>
        <v>#REF!</v>
      </c>
      <c r="Y7" s="12" t="e">
        <f>MATCH(TEXT(X8,"j mmmm aaaa"),#REF!,0)-MATCH(TEXT(X7,"j mmmm aaaa"),#REF!,0)</f>
        <v>#REF!</v>
      </c>
      <c r="Z7" t="e">
        <f>IF(AND(Y7=1,ISBLANK(VLOOKUP(X7,#REF!,5,FALSE))),"",Y7)</f>
        <v>#REF!</v>
      </c>
    </row>
    <row r="8" spans="1:26" x14ac:dyDescent="0.25">
      <c r="A8" s="3">
        <f>'Récap prestation'!M12</f>
        <v>0</v>
      </c>
      <c r="B8" t="e">
        <f t="array" ref="B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doublon])-ROW($A$2)+1),ROWS(B$2:B8)))</f>
        <v>#NUM!</v>
      </c>
      <c r="C8" t="str">
        <f t="shared" si="0"/>
        <v/>
      </c>
      <c r="D8" s="10" t="str">
        <f>IF('Récap prestation'!E9&lt;&gt;0,'Récap prestation'!E9,"")</f>
        <v/>
      </c>
      <c r="E8" s="12">
        <f>INDEX($L$2:M106,MATCH(D8,Tableau1[valeur établissement liste],0),2)</f>
        <v>4</v>
      </c>
      <c r="F8" s="2" t="str">
        <f t="shared" si="1"/>
        <v/>
      </c>
      <c r="G8">
        <f>'Récap prestation'!F9</f>
        <v>0</v>
      </c>
      <c r="H8" t="str">
        <f>IF(ISBLANK('Récap prestation'!H9),"",'Récap prestation'!H9)</f>
        <v/>
      </c>
      <c r="I8" t="str">
        <f>IF(ISBLANK('Récap prestation'!G9),"",'Récap prestation'!G9)</f>
        <v/>
      </c>
      <c r="K8" s="8" t="e">
        <f t="array" ref="K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doublon])-ROW($D$2)+1),ROWS(K$2:K8)))</f>
        <v>#NUM!</v>
      </c>
      <c r="L8" t="str">
        <f t="shared" si="2"/>
        <v/>
      </c>
      <c r="M8">
        <f t="shared" si="5"/>
        <v>7</v>
      </c>
      <c r="N8">
        <f ca="1">SUMIF('Récap prestation'!$E$3:$E$500,L8,'Récap prestation'!I9)</f>
        <v>0</v>
      </c>
      <c r="O8">
        <f ca="1">SUMIF('Récap prestation'!$E$3:$E$500,L8,'Récap prestation'!J9)</f>
        <v>0</v>
      </c>
      <c r="P8">
        <f t="shared" ca="1" si="3"/>
        <v>0</v>
      </c>
      <c r="Q8">
        <f ca="1">SUMIF('Récap prestation'!$E$3:$E$500,L8,'Récap prestation'!R9)</f>
        <v>0</v>
      </c>
      <c r="R8" t="str">
        <f ca="1">IF(ISERROR(AVERAGEIF('Récap prestation'!$E$3:$E$500,L8,'Récap prestation'!$R$3)),"N/A",AVERAGEIF('Récap prestation'!$E$3:$E$500,L8,'Récap prestation'!$R$3:$R$500))</f>
        <v>N/A</v>
      </c>
      <c r="S8" s="10">
        <f>'Récap prestation'!N12</f>
        <v>0</v>
      </c>
      <c r="T8" s="10" t="e">
        <f t="array" ref="T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doublon])-ROW($S$2)+1),ROWS(T$2:T8)))</f>
        <v>#NUM!</v>
      </c>
      <c r="U8" s="10" t="str">
        <f t="shared" si="4"/>
        <v/>
      </c>
      <c r="V8" s="10"/>
      <c r="X8" s="12" t="e">
        <f>#REF!</f>
        <v>#REF!</v>
      </c>
      <c r="Y8" s="12" t="e">
        <f>MATCH(TEXT(X9,"j mmmm aaaa"),#REF!,0)-MATCH(TEXT(X8,"j mmmm aaaa"),#REF!,0)</f>
        <v>#REF!</v>
      </c>
      <c r="Z8" t="e">
        <f>IF(AND(Y8=1,ISBLANK(VLOOKUP(X8,#REF!,5,FALSE))),"",Y8)</f>
        <v>#REF!</v>
      </c>
    </row>
    <row r="9" spans="1:26" x14ac:dyDescent="0.25">
      <c r="A9" s="3">
        <f>'Récap prestation'!M8</f>
        <v>0</v>
      </c>
      <c r="B9" t="e">
        <f t="array" ref="B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doublon])-ROW($A$2)+1),ROWS(B$2:B9)))</f>
        <v>#NUM!</v>
      </c>
      <c r="C9" t="str">
        <f t="shared" si="0"/>
        <v/>
      </c>
      <c r="D9" s="10" t="str">
        <f>IF('Récap prestation'!E10&lt;&gt;0,'Récap prestation'!E10,"")</f>
        <v/>
      </c>
      <c r="E9" s="12">
        <f>INDEX($L$2:M107,MATCH(D9,Tableau1[valeur établissement liste],0),2)</f>
        <v>4</v>
      </c>
      <c r="F9" s="2" t="str">
        <f t="shared" si="1"/>
        <v/>
      </c>
      <c r="G9">
        <f>'Récap prestation'!F10</f>
        <v>0</v>
      </c>
      <c r="H9" t="str">
        <f>IF(ISBLANK('Récap prestation'!H10),"",'Récap prestation'!H10)</f>
        <v/>
      </c>
      <c r="I9" t="str">
        <f>IF(ISBLANK('Récap prestation'!G10),"",'Récap prestation'!G10)</f>
        <v/>
      </c>
      <c r="K9" s="8" t="e">
        <f t="array" ref="K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doublon])-ROW($D$2)+1),ROWS(K$2:K9)))</f>
        <v>#NUM!</v>
      </c>
      <c r="L9" t="str">
        <f t="shared" si="2"/>
        <v/>
      </c>
      <c r="M9">
        <f t="shared" si="5"/>
        <v>8</v>
      </c>
      <c r="N9">
        <f ca="1">SUMIF('Récap prestation'!$E$3:$E$500,L9,'Récap prestation'!I10)</f>
        <v>0</v>
      </c>
      <c r="O9">
        <f ca="1">SUMIF('Récap prestation'!$E$3:$E$500,L9,'Récap prestation'!J10)</f>
        <v>0</v>
      </c>
      <c r="P9">
        <f t="shared" ca="1" si="3"/>
        <v>0</v>
      </c>
      <c r="Q9">
        <f ca="1">SUMIF('Récap prestation'!$E$3:$E$500,L9,'Récap prestation'!R10)</f>
        <v>0</v>
      </c>
      <c r="R9" t="str">
        <f ca="1">IF(ISERROR(AVERAGEIF('Récap prestation'!$E$3:$E$500,L9,'Récap prestation'!$R$3)),"N/A",AVERAGEIF('Récap prestation'!$E$3:$E$500,L9,'Récap prestation'!$R$3:$R$500))</f>
        <v>N/A</v>
      </c>
      <c r="S9" s="10">
        <f>'Récap prestation'!N8</f>
        <v>0</v>
      </c>
      <c r="T9" s="10" t="e">
        <f t="array" ref="T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doublon])-ROW($S$2)+1),ROWS(T$2:T9)))</f>
        <v>#NUM!</v>
      </c>
      <c r="U9" s="10" t="str">
        <f t="shared" si="4"/>
        <v/>
      </c>
      <c r="V9" s="10"/>
      <c r="X9" s="12" t="e">
        <f>#REF!</f>
        <v>#REF!</v>
      </c>
      <c r="Y9" s="12" t="e">
        <f>MATCH(TEXT(X10,"j mmmm aaaa"),#REF!,0)-MATCH(TEXT(X9,"j mmmm aaaa"),#REF!,0)</f>
        <v>#REF!</v>
      </c>
      <c r="Z9" t="e">
        <f>IF(AND(Y9=1,ISBLANK(VLOOKUP(X9,#REF!,5,FALSE))),"",Y9)</f>
        <v>#REF!</v>
      </c>
    </row>
    <row r="10" spans="1:26" x14ac:dyDescent="0.25">
      <c r="A10" s="3">
        <f>'Récap prestation'!M15</f>
        <v>0</v>
      </c>
      <c r="B10" t="e">
        <f t="array" ref="B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doublon])-ROW($A$2)+1),ROWS(B$2:B10)))</f>
        <v>#NUM!</v>
      </c>
      <c r="C10" t="str">
        <f t="shared" si="0"/>
        <v/>
      </c>
      <c r="D10" s="10" t="str">
        <f>IF('Récap prestation'!E11&lt;&gt;0,'Récap prestation'!E11,"")</f>
        <v/>
      </c>
      <c r="E10" s="12">
        <f>INDEX($L$2:M108,MATCH(D10,Tableau1[valeur établissement liste],0),2)</f>
        <v>4</v>
      </c>
      <c r="F10" s="2" t="str">
        <f t="shared" si="1"/>
        <v/>
      </c>
      <c r="G10">
        <f>'Récap prestation'!F11</f>
        <v>0</v>
      </c>
      <c r="H10" t="str">
        <f>IF(ISBLANK('Récap prestation'!H11),"",'Récap prestation'!H11)</f>
        <v/>
      </c>
      <c r="I10" t="str">
        <f>IF(ISBLANK('Récap prestation'!G11),"",'Récap prestation'!G11)</f>
        <v/>
      </c>
      <c r="K10" s="8" t="e">
        <f t="array" ref="K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doublon])-ROW($D$2)+1),ROWS(K$2:K10)))</f>
        <v>#NUM!</v>
      </c>
      <c r="L10" t="str">
        <f t="shared" si="2"/>
        <v/>
      </c>
      <c r="M10">
        <f t="shared" si="5"/>
        <v>9</v>
      </c>
      <c r="N10">
        <f ca="1">SUMIF('Récap prestation'!$E$3:$E$500,L10,'Récap prestation'!I11)</f>
        <v>0</v>
      </c>
      <c r="O10">
        <f ca="1">SUMIF('Récap prestation'!$E$3:$E$500,L10,'Récap prestation'!J11)</f>
        <v>0</v>
      </c>
      <c r="P10">
        <f t="shared" ca="1" si="3"/>
        <v>0</v>
      </c>
      <c r="Q10">
        <f ca="1">SUMIF('Récap prestation'!$E$3:$E$500,L10,'Récap prestation'!R11)</f>
        <v>0</v>
      </c>
      <c r="R10" t="str">
        <f ca="1">IF(ISERROR(AVERAGEIF('Récap prestation'!$E$3:$E$500,L10,'Récap prestation'!$R$3)),"N/A",AVERAGEIF('Récap prestation'!$E$3:$E$500,L10,'Récap prestation'!$R$3:$R$500))</f>
        <v>N/A</v>
      </c>
      <c r="S10" s="10">
        <f>'Récap prestation'!N15</f>
        <v>0</v>
      </c>
      <c r="T10" s="10" t="e">
        <f t="array" ref="T1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doublon])-ROW($S$2)+1),ROWS(T$2:T10)))</f>
        <v>#NUM!</v>
      </c>
      <c r="U10" s="10" t="str">
        <f t="shared" si="4"/>
        <v/>
      </c>
      <c r="V10" s="10"/>
      <c r="X10" s="12" t="e">
        <f>#REF!</f>
        <v>#REF!</v>
      </c>
      <c r="Y10" s="12" t="e">
        <f>MATCH(TEXT(X11,"j mmmm aaaa"),#REF!,0)-MATCH(TEXT(X10,"j mmmm aaaa"),#REF!,0)</f>
        <v>#REF!</v>
      </c>
      <c r="Z10" t="e">
        <f>IF(AND(Y10=1,ISBLANK(VLOOKUP(X10,#REF!,5,FALSE))),"",Y10)</f>
        <v>#REF!</v>
      </c>
    </row>
    <row r="11" spans="1:26" x14ac:dyDescent="0.25">
      <c r="A11" s="3">
        <f>'Récap prestation'!M9</f>
        <v>0</v>
      </c>
      <c r="B11" t="e">
        <f t="array" ref="B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doublon])-ROW($A$2)+1),ROWS(B$2:B11)))</f>
        <v>#NUM!</v>
      </c>
      <c r="C11" t="str">
        <f t="shared" si="0"/>
        <v/>
      </c>
      <c r="D11" s="10" t="str">
        <f>IF('Récap prestation'!E12&lt;&gt;0,'Récap prestation'!E12,"")</f>
        <v/>
      </c>
      <c r="E11" s="12">
        <f>INDEX($L$2:M109,MATCH(D11,Tableau1[valeur établissement liste],0),2)</f>
        <v>4</v>
      </c>
      <c r="F11" s="2" t="str">
        <f t="shared" si="1"/>
        <v/>
      </c>
      <c r="G11">
        <f>'Récap prestation'!F12</f>
        <v>0</v>
      </c>
      <c r="H11" t="str">
        <f>IF(ISBLANK('Récap prestation'!H12),"",'Récap prestation'!H12)</f>
        <v/>
      </c>
      <c r="I11" t="str">
        <f>IF(ISBLANK('Récap prestation'!G12),"",'Récap prestation'!G12)</f>
        <v/>
      </c>
      <c r="K11" s="8" t="e">
        <f t="array" ref="K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doublon])-ROW($D$2)+1),ROWS(K$2:K11)))</f>
        <v>#NUM!</v>
      </c>
      <c r="L11" t="str">
        <f t="shared" si="2"/>
        <v/>
      </c>
      <c r="M11">
        <f t="shared" si="5"/>
        <v>10</v>
      </c>
      <c r="N11">
        <f ca="1">SUMIF('Récap prestation'!$E$3:$E$500,L11,'Récap prestation'!I12)</f>
        <v>0</v>
      </c>
      <c r="O11">
        <f ca="1">SUMIF('Récap prestation'!$E$3:$E$500,L11,'Récap prestation'!J12)</f>
        <v>0</v>
      </c>
      <c r="P11">
        <f t="shared" ca="1" si="3"/>
        <v>0</v>
      </c>
      <c r="Q11">
        <f ca="1">SUMIF('Récap prestation'!$E$3:$E$500,L11,'Récap prestation'!R12)</f>
        <v>0</v>
      </c>
      <c r="R11" t="str">
        <f ca="1">IF(ISERROR(AVERAGEIF('Récap prestation'!$E$3:$E$500,L11,'Récap prestation'!$R$3)),"N/A",AVERAGEIF('Récap prestation'!$E$3:$E$500,L11,'Récap prestation'!$R$3:$R$500))</f>
        <v>N/A</v>
      </c>
      <c r="S11" s="10">
        <f>'Récap prestation'!N9</f>
        <v>0</v>
      </c>
      <c r="T11" s="10" t="e">
        <f t="array" ref="T1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doublon])-ROW($S$2)+1),ROWS(T$2:T11)))</f>
        <v>#NUM!</v>
      </c>
      <c r="U11" s="10" t="str">
        <f t="shared" si="4"/>
        <v/>
      </c>
      <c r="V11" s="10"/>
      <c r="X11" s="12" t="e">
        <f>#REF!</f>
        <v>#REF!</v>
      </c>
      <c r="Y11" s="12" t="e">
        <f>MATCH(TEXT(X12,"j mmmm aaaa"),#REF!,0)-MATCH(TEXT(X11,"j mmmm aaaa"),#REF!,0)</f>
        <v>#REF!</v>
      </c>
      <c r="Z11" t="e">
        <f>IF(AND(Y11=1,ISBLANK(VLOOKUP(X11,#REF!,5,FALSE))),"",Y11)</f>
        <v>#REF!</v>
      </c>
    </row>
    <row r="12" spans="1:26" x14ac:dyDescent="0.25">
      <c r="A12" s="3">
        <f>'Récap prestation'!M5</f>
        <v>0</v>
      </c>
      <c r="B12" t="e">
        <f t="array" ref="B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doublon])-ROW($A$2)+1),ROWS(B$2:B12)))</f>
        <v>#NUM!</v>
      </c>
      <c r="C12" t="str">
        <f t="shared" si="0"/>
        <v/>
      </c>
      <c r="D12" s="10" t="str">
        <f>IF('Récap prestation'!E13&lt;&gt;0,'Récap prestation'!E13,"")</f>
        <v/>
      </c>
      <c r="E12" s="12">
        <f>INDEX($L$2:M110,MATCH(D12,Tableau1[valeur établissement liste],0),2)</f>
        <v>4</v>
      </c>
      <c r="F12" s="2" t="str">
        <f t="shared" si="1"/>
        <v/>
      </c>
      <c r="G12">
        <f>'Récap prestation'!F13</f>
        <v>0</v>
      </c>
      <c r="H12" t="str">
        <f>IF(ISBLANK('Récap prestation'!H13),"",'Récap prestation'!H13)</f>
        <v/>
      </c>
      <c r="I12" t="str">
        <f>IF(ISBLANK('Récap prestation'!G13),"",'Récap prestation'!G13)</f>
        <v/>
      </c>
      <c r="K12" s="8" t="e">
        <f t="array" ref="K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doublon])-ROW($D$2)+1),ROWS(K$2:K12)))</f>
        <v>#NUM!</v>
      </c>
      <c r="L12" t="str">
        <f t="shared" si="2"/>
        <v/>
      </c>
      <c r="M12">
        <f t="shared" si="5"/>
        <v>11</v>
      </c>
      <c r="N12">
        <f ca="1">SUMIF('Récap prestation'!$E$3:$E$500,L12,'Récap prestation'!I13)</f>
        <v>0</v>
      </c>
      <c r="O12">
        <f ca="1">SUMIF('Récap prestation'!$E$3:$E$500,L12,'Récap prestation'!J13)</f>
        <v>0</v>
      </c>
      <c r="P12">
        <f t="shared" ca="1" si="3"/>
        <v>0</v>
      </c>
      <c r="Q12">
        <f ca="1">SUMIF('Récap prestation'!$E$3:$E$500,L12,'Récap prestation'!R13)</f>
        <v>0</v>
      </c>
      <c r="R12" t="str">
        <f ca="1">IF(ISERROR(AVERAGEIF('Récap prestation'!$E$3:$E$500,L12,'Récap prestation'!$R$3)),"N/A",AVERAGEIF('Récap prestation'!$E$3:$E$500,L12,'Récap prestation'!$R$3:$R$500))</f>
        <v>N/A</v>
      </c>
      <c r="S12" s="10">
        <f>'Récap prestation'!N5</f>
        <v>0</v>
      </c>
      <c r="T12" s="10" t="e">
        <f t="array" ref="T1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doublon])-ROW($S$2)+1),ROWS(T$2:T12)))</f>
        <v>#NUM!</v>
      </c>
      <c r="U12" s="10" t="str">
        <f t="shared" si="4"/>
        <v/>
      </c>
      <c r="V12" s="10"/>
      <c r="X12" s="12" t="e">
        <f>#REF!</f>
        <v>#REF!</v>
      </c>
      <c r="Y12" s="12" t="e">
        <f>MATCH(TEXT(X13,"j mmmm aaaa"),#REF!,0)-MATCH(TEXT(X12,"j mmmm aaaa"),#REF!,0)</f>
        <v>#REF!</v>
      </c>
      <c r="Z12" t="e">
        <f>IF(AND(Y12=1,ISBLANK(VLOOKUP(X12,#REF!,5,FALSE))),"",Y12)</f>
        <v>#REF!</v>
      </c>
    </row>
    <row r="13" spans="1:26" x14ac:dyDescent="0.25">
      <c r="A13" s="3">
        <f>'Récap prestation'!M10</f>
        <v>0</v>
      </c>
      <c r="B13" t="e">
        <f t="array" ref="B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doublon])-ROW($A$2)+1),ROWS(B$2:B13)))</f>
        <v>#NUM!</v>
      </c>
      <c r="C13" t="str">
        <f t="shared" si="0"/>
        <v/>
      </c>
      <c r="D13" s="10" t="str">
        <f>IF('Récap prestation'!E14&lt;&gt;0,'Récap prestation'!E14,"")</f>
        <v/>
      </c>
      <c r="E13" s="12">
        <f>INDEX($L$2:M111,MATCH(D13,Tableau1[valeur établissement liste],0),2)</f>
        <v>4</v>
      </c>
      <c r="F13" s="2" t="str">
        <f t="shared" si="1"/>
        <v/>
      </c>
      <c r="G13">
        <f>'Récap prestation'!F14</f>
        <v>0</v>
      </c>
      <c r="H13" t="str">
        <f>IF(ISBLANK('Récap prestation'!H14),"",'Récap prestation'!H14)</f>
        <v/>
      </c>
      <c r="I13" t="str">
        <f>IF(ISBLANK('Récap prestation'!G14),"",'Récap prestation'!G14)</f>
        <v/>
      </c>
      <c r="K13" s="8" t="e">
        <f t="array" ref="K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doublon])-ROW($D$2)+1),ROWS(K$2:K13)))</f>
        <v>#NUM!</v>
      </c>
      <c r="L13" t="str">
        <f t="shared" si="2"/>
        <v/>
      </c>
      <c r="M13">
        <f t="shared" si="5"/>
        <v>12</v>
      </c>
      <c r="N13">
        <f ca="1">SUMIF('Récap prestation'!$E$3:$E$500,L13,'Récap prestation'!I14)</f>
        <v>0</v>
      </c>
      <c r="O13">
        <f ca="1">SUMIF('Récap prestation'!$E$3:$E$500,L13,'Récap prestation'!J14)</f>
        <v>0</v>
      </c>
      <c r="P13">
        <f t="shared" ca="1" si="3"/>
        <v>0</v>
      </c>
      <c r="Q13">
        <f ca="1">SUMIF('Récap prestation'!$E$3:$E$500,L13,'Récap prestation'!R14)</f>
        <v>0</v>
      </c>
      <c r="R13" t="str">
        <f ca="1">IF(ISERROR(AVERAGEIF('Récap prestation'!$E$3:$E$500,L13,'Récap prestation'!$R$3)),"N/A",AVERAGEIF('Récap prestation'!$E$3:$E$500,L13,'Récap prestation'!$R$3:$R$500))</f>
        <v>N/A</v>
      </c>
      <c r="S13" s="10">
        <f>'Récap prestation'!N10</f>
        <v>0</v>
      </c>
      <c r="T13" s="10" t="e">
        <f t="array" ref="T1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doublon])-ROW($S$2)+1),ROWS(T$2:T13)))</f>
        <v>#NUM!</v>
      </c>
      <c r="U13" s="10" t="str">
        <f t="shared" si="4"/>
        <v/>
      </c>
      <c r="V13" s="10"/>
      <c r="X13" s="12" t="e">
        <f>#REF!</f>
        <v>#REF!</v>
      </c>
      <c r="Y13" s="12" t="e">
        <f>MATCH(TEXT(X14,"j mmmm aaaa"),#REF!,0)-MATCH(TEXT(X13,"j mmmm aaaa"),#REF!,0)</f>
        <v>#REF!</v>
      </c>
      <c r="Z13" t="e">
        <f>IF(AND(Y13=1,ISBLANK(VLOOKUP(X13,#REF!,5,FALSE))),"",Y13)</f>
        <v>#REF!</v>
      </c>
    </row>
    <row r="14" spans="1:26" x14ac:dyDescent="0.25">
      <c r="A14" s="3">
        <f>'Récap prestation'!M11</f>
        <v>0</v>
      </c>
      <c r="B14" t="e">
        <f t="array" ref="B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doublon])-ROW($A$2)+1),ROWS(B$2:B14)))</f>
        <v>#NUM!</v>
      </c>
      <c r="C14" t="str">
        <f t="shared" si="0"/>
        <v/>
      </c>
      <c r="D14" s="10" t="str">
        <f>IF('Récap prestation'!E15&lt;&gt;0,'Récap prestation'!E15,"")</f>
        <v/>
      </c>
      <c r="E14" s="12">
        <f>INDEX($L$2:M112,MATCH(D14,Tableau1[valeur établissement liste],0),2)</f>
        <v>4</v>
      </c>
      <c r="F14" s="2" t="str">
        <f t="shared" si="1"/>
        <v/>
      </c>
      <c r="G14">
        <f>'Récap prestation'!F15</f>
        <v>0</v>
      </c>
      <c r="H14" t="str">
        <f>IF(ISBLANK('Récap prestation'!H15),"",'Récap prestation'!H15)</f>
        <v/>
      </c>
      <c r="I14" t="str">
        <f>IF(ISBLANK('Récap prestation'!G15),"",'Récap prestation'!G15)</f>
        <v/>
      </c>
      <c r="K14" s="8" t="e">
        <f t="array" ref="K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doublon])-ROW($D$2)+1),ROWS(K$2:K14)))</f>
        <v>#NUM!</v>
      </c>
      <c r="L14" t="str">
        <f t="shared" si="2"/>
        <v/>
      </c>
      <c r="M14">
        <f t="shared" si="5"/>
        <v>13</v>
      </c>
      <c r="N14">
        <f ca="1">SUMIF('Récap prestation'!$E$3:$E$500,L14,'Récap prestation'!I15)</f>
        <v>0</v>
      </c>
      <c r="O14">
        <f ca="1">SUMIF('Récap prestation'!$E$3:$E$500,L14,'Récap prestation'!J15)</f>
        <v>0</v>
      </c>
      <c r="P14">
        <f t="shared" ca="1" si="3"/>
        <v>0</v>
      </c>
      <c r="Q14">
        <f ca="1">SUMIF('Récap prestation'!$E$3:$E$500,L14,'Récap prestation'!R15)</f>
        <v>0</v>
      </c>
      <c r="R14" t="str">
        <f ca="1">IF(ISERROR(AVERAGEIF('Récap prestation'!$E$3:$E$500,L14,'Récap prestation'!$R$3)),"N/A",AVERAGEIF('Récap prestation'!$E$3:$E$500,L14,'Récap prestation'!$R$3:$R$500))</f>
        <v>N/A</v>
      </c>
      <c r="S14" s="10">
        <f>'Récap prestation'!N11</f>
        <v>0</v>
      </c>
      <c r="T14" s="10" t="e">
        <f t="array" ref="T1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doublon])-ROW($S$2)+1),ROWS(T$2:T14)))</f>
        <v>#NUM!</v>
      </c>
      <c r="U14" s="10" t="str">
        <f t="shared" si="4"/>
        <v/>
      </c>
      <c r="V14" s="10"/>
      <c r="X14" s="12" t="e">
        <f>#REF!</f>
        <v>#REF!</v>
      </c>
      <c r="Y14" s="12" t="e">
        <f>MATCH(TEXT(X15,"j mmmm aaaa"),#REF!,0)-MATCH(TEXT(X14,"j mmmm aaaa"),#REF!,0)</f>
        <v>#REF!</v>
      </c>
      <c r="Z14" t="e">
        <f>IF(AND(Y14=1,ISBLANK(VLOOKUP(X14,#REF!,5,FALSE))),"",Y14)</f>
        <v>#REF!</v>
      </c>
    </row>
    <row r="15" spans="1:26" x14ac:dyDescent="0.25">
      <c r="A15" s="3">
        <f>'Récap prestation'!M13</f>
        <v>0</v>
      </c>
      <c r="B15" t="e">
        <f t="array" ref="B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doublon])-ROW($A$2)+1),ROWS(B$2:B15)))</f>
        <v>#NUM!</v>
      </c>
      <c r="C15" t="str">
        <f t="shared" si="0"/>
        <v/>
      </c>
      <c r="D15" s="10" t="str">
        <f>IF('Récap prestation'!E16&lt;&gt;0,'Récap prestation'!E16,"")</f>
        <v/>
      </c>
      <c r="E15" s="12">
        <f>INDEX($L$2:M113,MATCH(D15,Tableau1[valeur établissement liste],0),2)</f>
        <v>4</v>
      </c>
      <c r="F15" s="2" t="str">
        <f t="shared" si="1"/>
        <v/>
      </c>
      <c r="G15">
        <f>'Récap prestation'!F16</f>
        <v>0</v>
      </c>
      <c r="H15" t="str">
        <f>IF(ISBLANK('Récap prestation'!H16),"",'Récap prestation'!H16)</f>
        <v/>
      </c>
      <c r="I15" t="str">
        <f>IF(ISBLANK('Récap prestation'!G16),"",'Récap prestation'!G16)</f>
        <v/>
      </c>
      <c r="K15" s="8" t="e">
        <f t="array" ref="K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doublon])-ROW($D$2)+1),ROWS(K$2:K15)))</f>
        <v>#NUM!</v>
      </c>
      <c r="L15" t="str">
        <f t="shared" si="2"/>
        <v/>
      </c>
      <c r="M15">
        <f t="shared" si="5"/>
        <v>14</v>
      </c>
      <c r="N15">
        <f ca="1">SUMIF('Récap prestation'!$E$3:$E$500,L15,'Récap prestation'!I16)</f>
        <v>0</v>
      </c>
      <c r="O15">
        <f ca="1">SUMIF('Récap prestation'!$E$3:$E$500,L15,'Récap prestation'!J16)</f>
        <v>0</v>
      </c>
      <c r="P15">
        <f t="shared" ca="1" si="3"/>
        <v>0</v>
      </c>
      <c r="Q15">
        <f ca="1">SUMIF('Récap prestation'!$E$3:$E$500,L15,'Récap prestation'!R16)</f>
        <v>0</v>
      </c>
      <c r="R15" t="str">
        <f ca="1">IF(ISERROR(AVERAGEIF('Récap prestation'!$E$3:$E$500,L15,'Récap prestation'!$R$3)),"N/A",AVERAGEIF('Récap prestation'!$E$3:$E$500,L15,'Récap prestation'!$R$3:$R$500))</f>
        <v>N/A</v>
      </c>
      <c r="S15" s="10">
        <f>'Récap prestation'!N13</f>
        <v>0</v>
      </c>
      <c r="T15" s="10" t="e">
        <f t="array" ref="T1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doublon])-ROW($S$2)+1),ROWS(T$2:T15)))</f>
        <v>#NUM!</v>
      </c>
      <c r="U15" s="10" t="str">
        <f t="shared" si="4"/>
        <v/>
      </c>
      <c r="V15" s="10"/>
      <c r="X15" s="12" t="e">
        <f>#REF!</f>
        <v>#REF!</v>
      </c>
      <c r="Y15" s="12" t="e">
        <f>MATCH(TEXT(X16,"j mmmm aaaa"),#REF!,0)-MATCH(TEXT(X15,"j mmmm aaaa"),#REF!,0)</f>
        <v>#REF!</v>
      </c>
      <c r="Z15" t="e">
        <f>IF(AND(Y15=1,ISBLANK(VLOOKUP(X15,#REF!,5,FALSE))),"",Y15)</f>
        <v>#REF!</v>
      </c>
    </row>
    <row r="16" spans="1:26" x14ac:dyDescent="0.25">
      <c r="A16" s="3">
        <f>'Récap prestation'!M17</f>
        <v>0</v>
      </c>
      <c r="B16" t="e">
        <f t="array" ref="B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doublon])-ROW($A$2)+1),ROWS(B$2:B16)))</f>
        <v>#NUM!</v>
      </c>
      <c r="C16" t="str">
        <f t="shared" si="0"/>
        <v/>
      </c>
      <c r="D16" s="10" t="str">
        <f>IF('Récap prestation'!E17&lt;&gt;0,'Récap prestation'!E17,"")</f>
        <v/>
      </c>
      <c r="E16" s="12">
        <f>INDEX($L$2:M114,MATCH(D16,Tableau1[valeur établissement liste],0),2)</f>
        <v>4</v>
      </c>
      <c r="F16" s="2" t="str">
        <f t="shared" si="1"/>
        <v/>
      </c>
      <c r="G16">
        <f>'Récap prestation'!F17</f>
        <v>0</v>
      </c>
      <c r="H16" t="str">
        <f>IF(ISBLANK('Récap prestation'!H17),"",'Récap prestation'!H17)</f>
        <v/>
      </c>
      <c r="I16" t="str">
        <f>IF(ISBLANK('Récap prestation'!G17),"",'Récap prestation'!G17)</f>
        <v/>
      </c>
      <c r="K16" s="8" t="e">
        <f t="array" ref="K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doublon])-ROW($D$2)+1),ROWS(K$2:K16)))</f>
        <v>#NUM!</v>
      </c>
      <c r="L16" t="str">
        <f t="shared" si="2"/>
        <v/>
      </c>
      <c r="M16">
        <f t="shared" si="5"/>
        <v>15</v>
      </c>
      <c r="N16">
        <f ca="1">SUMIF('Récap prestation'!$E$3:$E$500,L16,'Récap prestation'!I17)</f>
        <v>0</v>
      </c>
      <c r="O16">
        <f ca="1">SUMIF('Récap prestation'!$E$3:$E$500,L16,'Récap prestation'!J17)</f>
        <v>0</v>
      </c>
      <c r="P16">
        <f t="shared" ca="1" si="3"/>
        <v>0</v>
      </c>
      <c r="Q16">
        <f ca="1">SUMIF('Récap prestation'!$E$3:$E$500,L16,'Récap prestation'!R17)</f>
        <v>0</v>
      </c>
      <c r="R16" t="str">
        <f ca="1">IF(ISERROR(AVERAGEIF('Récap prestation'!$E$3:$E$500,L16,'Récap prestation'!$R$3)),"N/A",AVERAGEIF('Récap prestation'!$E$3:$E$500,L16,'Récap prestation'!$R$3:$R$500))</f>
        <v>N/A</v>
      </c>
      <c r="S16" s="10">
        <f>'Récap prestation'!N17</f>
        <v>0</v>
      </c>
      <c r="T16" s="10" t="e">
        <f t="array" ref="T1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doublon])-ROW($S$2)+1),ROWS(T$2:T16)))</f>
        <v>#NUM!</v>
      </c>
      <c r="U16" s="10" t="str">
        <f t="shared" si="4"/>
        <v/>
      </c>
      <c r="V16" s="10"/>
      <c r="X16" s="12" t="e">
        <f>#REF!</f>
        <v>#REF!</v>
      </c>
      <c r="Y16" s="12" t="e">
        <f>MATCH(TEXT(X17,"j mmmm aaaa"),#REF!,0)-MATCH(TEXT(X16,"j mmmm aaaa"),#REF!,0)</f>
        <v>#REF!</v>
      </c>
      <c r="Z16" t="e">
        <f>IF(AND(Y16=1,ISBLANK(VLOOKUP(X16,#REF!,5,FALSE))),"",Y16)</f>
        <v>#REF!</v>
      </c>
    </row>
    <row r="17" spans="1:26" x14ac:dyDescent="0.25">
      <c r="A17" s="3">
        <f>'Récap prestation'!M18</f>
        <v>0</v>
      </c>
      <c r="B17" t="e">
        <f t="array" ref="B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doublon])-ROW($A$2)+1),ROWS(B$2:B17)))</f>
        <v>#NUM!</v>
      </c>
      <c r="C17" t="str">
        <f t="shared" si="0"/>
        <v/>
      </c>
      <c r="D17" s="10" t="str">
        <f>IF('Récap prestation'!E18&lt;&gt;0,'Récap prestation'!E18,"")</f>
        <v/>
      </c>
      <c r="E17" s="12">
        <f>INDEX($L$2:M115,MATCH(D17,Tableau1[valeur établissement liste],0),2)</f>
        <v>4</v>
      </c>
      <c r="F17" s="2" t="str">
        <f t="shared" si="1"/>
        <v/>
      </c>
      <c r="G17">
        <f>'Récap prestation'!F18</f>
        <v>0</v>
      </c>
      <c r="H17" t="str">
        <f>IF(ISBLANK('Récap prestation'!H18),"",'Récap prestation'!H18)</f>
        <v/>
      </c>
      <c r="I17" t="str">
        <f>IF(ISBLANK('Récap prestation'!G18),"",'Récap prestation'!G18)</f>
        <v/>
      </c>
      <c r="K17" s="8" t="e">
        <f t="array" ref="K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doublon])-ROW($D$2)+1),ROWS(K$2:K17)))</f>
        <v>#NUM!</v>
      </c>
      <c r="L17" t="str">
        <f t="shared" si="2"/>
        <v/>
      </c>
      <c r="M17">
        <f t="shared" si="5"/>
        <v>16</v>
      </c>
      <c r="N17">
        <f ca="1">SUMIF('Récap prestation'!$E$3:$E$500,L17,'Récap prestation'!I18)</f>
        <v>0</v>
      </c>
      <c r="O17">
        <f ca="1">SUMIF('Récap prestation'!$E$3:$E$500,L17,'Récap prestation'!J18)</f>
        <v>0</v>
      </c>
      <c r="P17">
        <f t="shared" ca="1" si="3"/>
        <v>0</v>
      </c>
      <c r="Q17">
        <f ca="1">SUMIF('Récap prestation'!$E$3:$E$500,L17,'Récap prestation'!R18)</f>
        <v>0</v>
      </c>
      <c r="R17" t="str">
        <f ca="1">IF(ISERROR(AVERAGEIF('Récap prestation'!$E$3:$E$500,L17,'Récap prestation'!$R$3)),"N/A",AVERAGEIF('Récap prestation'!$E$3:$E$500,L17,'Récap prestation'!$R$3:$R$500))</f>
        <v>N/A</v>
      </c>
      <c r="S17" s="10">
        <f>'Récap prestation'!N18</f>
        <v>0</v>
      </c>
      <c r="T17" s="10" t="e">
        <f t="array" ref="T1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doublon])-ROW($S$2)+1),ROWS(T$2:T17)))</f>
        <v>#NUM!</v>
      </c>
      <c r="U17" s="10" t="str">
        <f t="shared" si="4"/>
        <v/>
      </c>
      <c r="V17" s="10"/>
      <c r="X17" s="12" t="e">
        <f>#REF!</f>
        <v>#REF!</v>
      </c>
      <c r="Y17" s="12" t="e">
        <f>MATCH(TEXT(X18,"j mmmm aaaa"),#REF!,0)-MATCH(TEXT(X17,"j mmmm aaaa"),#REF!,0)</f>
        <v>#REF!</v>
      </c>
      <c r="Z17" t="e">
        <f>IF(AND(Y17=1,ISBLANK(VLOOKUP(X17,#REF!,5,FALSE))),"",Y17)</f>
        <v>#REF!</v>
      </c>
    </row>
    <row r="18" spans="1:26" x14ac:dyDescent="0.25">
      <c r="A18" s="3">
        <f>'Récap prestation'!M19</f>
        <v>0</v>
      </c>
      <c r="B18" t="e">
        <f t="array" ref="B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doublon])-ROW($A$2)+1),ROWS(B$2:B18)))</f>
        <v>#NUM!</v>
      </c>
      <c r="C18" t="str">
        <f t="shared" si="0"/>
        <v/>
      </c>
      <c r="D18" s="10" t="str">
        <f>IF('Récap prestation'!E19&lt;&gt;0,'Récap prestation'!E19,"")</f>
        <v/>
      </c>
      <c r="E18" s="12">
        <f>INDEX($L$2:M116,MATCH(D18,Tableau1[valeur établissement liste],0),2)</f>
        <v>4</v>
      </c>
      <c r="F18" s="2" t="str">
        <f t="shared" si="1"/>
        <v/>
      </c>
      <c r="G18">
        <f>'Récap prestation'!F19</f>
        <v>0</v>
      </c>
      <c r="H18" t="str">
        <f>IF(ISBLANK('Récap prestation'!H19),"",'Récap prestation'!H19)</f>
        <v/>
      </c>
      <c r="I18" t="str">
        <f>IF(ISBLANK('Récap prestation'!G19),"",'Récap prestation'!G19)</f>
        <v/>
      </c>
      <c r="K18" s="8" t="e">
        <f t="array" ref="K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doublon])-ROW($D$2)+1),ROWS(K$2:K18)))</f>
        <v>#NUM!</v>
      </c>
      <c r="L18" t="str">
        <f t="shared" si="2"/>
        <v/>
      </c>
      <c r="M18">
        <f t="shared" si="5"/>
        <v>17</v>
      </c>
      <c r="N18">
        <f ca="1">SUMIF('Récap prestation'!$E$3:$E$500,L18,'Récap prestation'!I19)</f>
        <v>0</v>
      </c>
      <c r="O18">
        <f ca="1">SUMIF('Récap prestation'!$E$3:$E$500,L18,'Récap prestation'!J19)</f>
        <v>0</v>
      </c>
      <c r="P18">
        <f t="shared" ca="1" si="3"/>
        <v>0</v>
      </c>
      <c r="Q18">
        <f ca="1">SUMIF('Récap prestation'!$E$3:$E$500,L18,'Récap prestation'!R19)</f>
        <v>0</v>
      </c>
      <c r="R18" t="str">
        <f ca="1">IF(ISERROR(AVERAGEIF('Récap prestation'!$E$3:$E$500,L18,'Récap prestation'!$R$3)),"N/A",AVERAGEIF('Récap prestation'!$E$3:$E$500,L18,'Récap prestation'!$R$3:$R$500))</f>
        <v>N/A</v>
      </c>
      <c r="S18" s="10">
        <f>'Récap prestation'!N19</f>
        <v>0</v>
      </c>
      <c r="T18" s="10" t="e">
        <f t="array" ref="T1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doublon])-ROW($S$2)+1),ROWS(T$2:T18)))</f>
        <v>#NUM!</v>
      </c>
      <c r="U18" s="10" t="str">
        <f t="shared" si="4"/>
        <v/>
      </c>
      <c r="V18" s="10"/>
      <c r="X18" s="12" t="e">
        <f>#REF!</f>
        <v>#REF!</v>
      </c>
      <c r="Y18" s="12" t="e">
        <f>MATCH(TEXT(X19,"j mmmm aaaa"),#REF!,0)-MATCH(TEXT(X18,"j mmmm aaaa"),#REF!,0)</f>
        <v>#REF!</v>
      </c>
      <c r="Z18" t="e">
        <f>IF(AND(Y18=1,ISBLANK(VLOOKUP(X18,#REF!,5,FALSE))),"",Y18)</f>
        <v>#REF!</v>
      </c>
    </row>
    <row r="19" spans="1:26" x14ac:dyDescent="0.25">
      <c r="A19" s="3">
        <f>'Récap prestation'!M20</f>
        <v>0</v>
      </c>
      <c r="B19" t="e">
        <f t="array" ref="B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doublon])-ROW($A$2)+1),ROWS(B$2:B19)))</f>
        <v>#NUM!</v>
      </c>
      <c r="C19" t="str">
        <f t="shared" si="0"/>
        <v/>
      </c>
      <c r="D19" s="10" t="str">
        <f>IF('Récap prestation'!E20&lt;&gt;0,'Récap prestation'!E20,"")</f>
        <v/>
      </c>
      <c r="E19" s="12">
        <f>INDEX($L$2:M117,MATCH(D19,Tableau1[valeur établissement liste],0),2)</f>
        <v>4</v>
      </c>
      <c r="F19" s="2" t="str">
        <f t="shared" si="1"/>
        <v/>
      </c>
      <c r="G19">
        <f>'Récap prestation'!F20</f>
        <v>0</v>
      </c>
      <c r="H19" t="str">
        <f>IF(ISBLANK('Récap prestation'!H20),"",'Récap prestation'!H20)</f>
        <v/>
      </c>
      <c r="I19" t="str">
        <f>IF(ISBLANK('Récap prestation'!G20),"",'Récap prestation'!G20)</f>
        <v/>
      </c>
      <c r="K19" s="8" t="e">
        <f t="array" ref="K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doublon])-ROW($D$2)+1),ROWS(K$2:K19)))</f>
        <v>#NUM!</v>
      </c>
      <c r="L19" t="str">
        <f t="shared" si="2"/>
        <v/>
      </c>
      <c r="M19">
        <f t="shared" si="5"/>
        <v>18</v>
      </c>
      <c r="N19">
        <f ca="1">SUMIF('Récap prestation'!$E$3:$E$500,L19,'Récap prestation'!I20)</f>
        <v>0</v>
      </c>
      <c r="O19">
        <f ca="1">SUMIF('Récap prestation'!$E$3:$E$500,L19,'Récap prestation'!J20)</f>
        <v>0</v>
      </c>
      <c r="P19">
        <f t="shared" ca="1" si="3"/>
        <v>0</v>
      </c>
      <c r="Q19">
        <f ca="1">SUMIF('Récap prestation'!$E$3:$E$500,L19,'Récap prestation'!R20)</f>
        <v>0</v>
      </c>
      <c r="R19" t="str">
        <f ca="1">IF(ISERROR(AVERAGEIF('Récap prestation'!$E$3:$E$500,L19,'Récap prestation'!$R$3)),"N/A",AVERAGEIF('Récap prestation'!$E$3:$E$500,L19,'Récap prestation'!$R$3:$R$500))</f>
        <v>N/A</v>
      </c>
      <c r="S19" s="10">
        <f>'Récap prestation'!N20</f>
        <v>0</v>
      </c>
      <c r="T19" s="10" t="e">
        <f t="array" ref="T1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doublon])-ROW($S$2)+1),ROWS(T$2:T19)))</f>
        <v>#NUM!</v>
      </c>
      <c r="U19" s="10" t="str">
        <f t="shared" si="4"/>
        <v/>
      </c>
      <c r="V19" s="10"/>
      <c r="X19" s="12" t="e">
        <f>#REF!</f>
        <v>#REF!</v>
      </c>
      <c r="Y19" s="12" t="e">
        <f>MATCH(TEXT(X20,"j mmmm aaaa"),#REF!,0)-MATCH(TEXT(X19,"j mmmm aaaa"),#REF!,0)</f>
        <v>#REF!</v>
      </c>
      <c r="Z19" t="e">
        <f>IF(AND(Y19=1,ISBLANK(VLOOKUP(X19,#REF!,5,FALSE))),"",Y19)</f>
        <v>#REF!</v>
      </c>
    </row>
    <row r="20" spans="1:26" x14ac:dyDescent="0.25">
      <c r="A20" s="3">
        <f>'Récap prestation'!M21</f>
        <v>0</v>
      </c>
      <c r="B20" t="e">
        <f t="array" ref="B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doublon])-ROW($A$2)+1),ROWS(B$2:B20)))</f>
        <v>#NUM!</v>
      </c>
      <c r="C20" t="str">
        <f t="shared" si="0"/>
        <v/>
      </c>
      <c r="D20" s="10" t="str">
        <f>IF('Récap prestation'!E21&lt;&gt;0,'Récap prestation'!E21,"")</f>
        <v/>
      </c>
      <c r="E20" s="12">
        <f>INDEX($L$2:M118,MATCH(D20,Tableau1[valeur établissement liste],0),2)</f>
        <v>4</v>
      </c>
      <c r="F20" s="2" t="str">
        <f t="shared" si="1"/>
        <v/>
      </c>
      <c r="G20">
        <f>'Récap prestation'!F21</f>
        <v>0</v>
      </c>
      <c r="H20" t="str">
        <f>IF(ISBLANK('Récap prestation'!H21),"",'Récap prestation'!H21)</f>
        <v/>
      </c>
      <c r="I20" t="str">
        <f>IF(ISBLANK('Récap prestation'!G21),"",'Récap prestation'!G21)</f>
        <v/>
      </c>
      <c r="K20" s="8" t="e">
        <f t="array" ref="K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doublon])-ROW($D$2)+1),ROWS(K$2:K20)))</f>
        <v>#NUM!</v>
      </c>
      <c r="L20" t="str">
        <f t="shared" si="2"/>
        <v/>
      </c>
      <c r="M20">
        <f t="shared" si="5"/>
        <v>19</v>
      </c>
      <c r="N20">
        <f ca="1">SUMIF('Récap prestation'!$E$3:$E$500,L20,'Récap prestation'!I21)</f>
        <v>0</v>
      </c>
      <c r="O20">
        <f ca="1">SUMIF('Récap prestation'!$E$3:$E$500,L20,'Récap prestation'!J21)</f>
        <v>0</v>
      </c>
      <c r="P20">
        <f t="shared" ca="1" si="3"/>
        <v>0</v>
      </c>
      <c r="Q20">
        <f ca="1">SUMIF('Récap prestation'!$E$3:$E$500,L20,'Récap prestation'!R21)</f>
        <v>0</v>
      </c>
      <c r="R20" t="str">
        <f ca="1">IF(ISERROR(AVERAGEIF('Récap prestation'!$E$3:$E$500,L20,'Récap prestation'!$R$3)),"N/A",AVERAGEIF('Récap prestation'!$E$3:$E$500,L20,'Récap prestation'!$R$3:$R$500))</f>
        <v>N/A</v>
      </c>
      <c r="S20" s="10">
        <f>'Récap prestation'!N21</f>
        <v>0</v>
      </c>
      <c r="T20" s="10" t="e">
        <f t="array" ref="T2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doublon])-ROW($S$2)+1),ROWS(T$2:T20)))</f>
        <v>#NUM!</v>
      </c>
      <c r="U20" s="10" t="str">
        <f t="shared" si="4"/>
        <v/>
      </c>
      <c r="V20" s="10"/>
      <c r="X20" s="12" t="e">
        <f>#REF!</f>
        <v>#REF!</v>
      </c>
      <c r="Y20" s="12" t="e">
        <f>MATCH(TEXT(X21,"j mmmm aaaa"),#REF!,0)-MATCH(TEXT(X20,"j mmmm aaaa"),#REF!,0)</f>
        <v>#REF!</v>
      </c>
      <c r="Z20" t="e">
        <f>IF(AND(Y20=1,ISBLANK(VLOOKUP(X20,#REF!,5,FALSE))),"",Y20)</f>
        <v>#REF!</v>
      </c>
    </row>
    <row r="21" spans="1:26" x14ac:dyDescent="0.25">
      <c r="A21" s="3">
        <f>'Récap prestation'!M22</f>
        <v>0</v>
      </c>
      <c r="B21" t="e">
        <f t="array" ref="B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doublon])-ROW($A$2)+1),ROWS(B$2:B21)))</f>
        <v>#NUM!</v>
      </c>
      <c r="C21" t="str">
        <f t="shared" si="0"/>
        <v/>
      </c>
      <c r="D21" s="10" t="str">
        <f>IF('Récap prestation'!E22&lt;&gt;0,'Récap prestation'!E22,"")</f>
        <v/>
      </c>
      <c r="E21" s="12">
        <f>INDEX($L$2:M119,MATCH(D21,Tableau1[valeur établissement liste],0),2)</f>
        <v>4</v>
      </c>
      <c r="F21" s="2" t="str">
        <f t="shared" si="1"/>
        <v/>
      </c>
      <c r="G21">
        <f>'Récap prestation'!F22</f>
        <v>0</v>
      </c>
      <c r="H21" t="str">
        <f>IF(ISBLANK('Récap prestation'!H22),"",'Récap prestation'!H22)</f>
        <v/>
      </c>
      <c r="I21" t="str">
        <f>IF(ISBLANK('Récap prestation'!G22),"",'Récap prestation'!G22)</f>
        <v/>
      </c>
      <c r="K21" s="8" t="e">
        <f t="array" ref="K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doublon])-ROW($D$2)+1),ROWS(K$2:K21)))</f>
        <v>#NUM!</v>
      </c>
      <c r="L21" t="str">
        <f t="shared" si="2"/>
        <v/>
      </c>
      <c r="M21">
        <f t="shared" si="5"/>
        <v>20</v>
      </c>
      <c r="N21">
        <f ca="1">SUMIF('Récap prestation'!$E$3:$E$500,L21,'Récap prestation'!I22)</f>
        <v>0</v>
      </c>
      <c r="O21">
        <f ca="1">SUMIF('Récap prestation'!$E$3:$E$500,L21,'Récap prestation'!J22)</f>
        <v>0</v>
      </c>
      <c r="P21">
        <f t="shared" ca="1" si="3"/>
        <v>0</v>
      </c>
      <c r="Q21">
        <f ca="1">SUMIF('Récap prestation'!$E$3:$E$500,L21,'Récap prestation'!R22)</f>
        <v>0</v>
      </c>
      <c r="R21" t="str">
        <f ca="1">IF(ISERROR(AVERAGEIF('Récap prestation'!$E$3:$E$500,L21,'Récap prestation'!$R$3)),"N/A",AVERAGEIF('Récap prestation'!$E$3:$E$500,L21,'Récap prestation'!$R$3:$R$500))</f>
        <v>N/A</v>
      </c>
      <c r="S21" s="10">
        <f>'Récap prestation'!N22</f>
        <v>0</v>
      </c>
      <c r="T21" s="10" t="e">
        <f t="array" ref="T2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doublon])-ROW($S$2)+1),ROWS(T$2:T21)))</f>
        <v>#NUM!</v>
      </c>
      <c r="U21" s="10" t="str">
        <f t="shared" si="4"/>
        <v/>
      </c>
      <c r="V21" s="10"/>
      <c r="X21" s="12" t="e">
        <f>#REF!</f>
        <v>#REF!</v>
      </c>
      <c r="Y21" s="12" t="e">
        <f>MATCH(TEXT(X22,"j mmmm aaaa"),#REF!,0)-MATCH(TEXT(X21,"j mmmm aaaa"),#REF!,0)</f>
        <v>#REF!</v>
      </c>
      <c r="Z21" t="e">
        <f>IF(AND(Y21=1,ISBLANK(VLOOKUP(X21,#REF!,5,FALSE))),"",Y21)</f>
        <v>#REF!</v>
      </c>
    </row>
    <row r="22" spans="1:26" x14ac:dyDescent="0.25">
      <c r="A22" s="3">
        <f>'Récap prestation'!M23</f>
        <v>0</v>
      </c>
      <c r="B22" t="e">
        <f t="array" ref="B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doublon])-ROW($A$2)+1),ROWS(B$2:B22)))</f>
        <v>#NUM!</v>
      </c>
      <c r="C22" t="str">
        <f t="shared" si="0"/>
        <v/>
      </c>
      <c r="D22" s="10" t="str">
        <f>IF('Récap prestation'!E23&lt;&gt;0,'Récap prestation'!E23,"")</f>
        <v/>
      </c>
      <c r="E22" s="12">
        <f>INDEX($L$2:M120,MATCH(D22,Tableau1[valeur établissement liste],0),2)</f>
        <v>4</v>
      </c>
      <c r="F22" s="2" t="str">
        <f t="shared" si="1"/>
        <v/>
      </c>
      <c r="G22">
        <f>'Récap prestation'!F23</f>
        <v>0</v>
      </c>
      <c r="H22" t="str">
        <f>IF(ISBLANK('Récap prestation'!H23),"",'Récap prestation'!H23)</f>
        <v/>
      </c>
      <c r="I22" t="str">
        <f>IF(ISBLANK('Récap prestation'!G23),"",'Récap prestation'!G23)</f>
        <v/>
      </c>
      <c r="K22" s="8" t="e">
        <f t="array" ref="K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doublon])-ROW($D$2)+1),ROWS(K$2:K22)))</f>
        <v>#NUM!</v>
      </c>
      <c r="L22" t="str">
        <f t="shared" si="2"/>
        <v/>
      </c>
      <c r="M22">
        <f t="shared" si="5"/>
        <v>21</v>
      </c>
      <c r="N22">
        <f ca="1">SUMIF('Récap prestation'!$E$3:$E$500,L22,'Récap prestation'!I23)</f>
        <v>0</v>
      </c>
      <c r="O22">
        <f ca="1">SUMIF('Récap prestation'!$E$3:$E$500,L22,'Récap prestation'!J23)</f>
        <v>0</v>
      </c>
      <c r="P22">
        <f t="shared" ca="1" si="3"/>
        <v>0</v>
      </c>
      <c r="Q22">
        <f ca="1">SUMIF('Récap prestation'!$E$3:$E$500,L22,'Récap prestation'!R23)</f>
        <v>0</v>
      </c>
      <c r="R22" t="str">
        <f ca="1">IF(ISERROR(AVERAGEIF('Récap prestation'!$E$3:$E$500,L22,'Récap prestation'!$R$3)),"N/A",AVERAGEIF('Récap prestation'!$E$3:$E$500,L22,'Récap prestation'!$R$3:$R$500))</f>
        <v>N/A</v>
      </c>
      <c r="S22" s="10">
        <f>'Récap prestation'!N23</f>
        <v>0</v>
      </c>
      <c r="T22" s="10" t="e">
        <f t="array" ref="T2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doublon])-ROW($S$2)+1),ROWS(T$2:T22)))</f>
        <v>#NUM!</v>
      </c>
      <c r="U22" s="10" t="str">
        <f t="shared" si="4"/>
        <v/>
      </c>
      <c r="V22" s="10"/>
      <c r="X22" s="12" t="e">
        <f>#REF!</f>
        <v>#REF!</v>
      </c>
      <c r="Y22" s="12" t="e">
        <f>MATCH(TEXT(X23,"j mmmm aaaa"),#REF!,0)-MATCH(TEXT(X22,"j mmmm aaaa"),#REF!,0)</f>
        <v>#REF!</v>
      </c>
      <c r="Z22" t="e">
        <f>IF(AND(Y22=1,ISBLANK(VLOOKUP(X22,#REF!,5,FALSE))),"",Y22)</f>
        <v>#REF!</v>
      </c>
    </row>
    <row r="23" spans="1:26" x14ac:dyDescent="0.25">
      <c r="A23" s="3">
        <f>'Récap prestation'!M24</f>
        <v>0</v>
      </c>
      <c r="B23" t="e">
        <f t="array" ref="B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doublon])-ROW($A$2)+1),ROWS(B$2:B23)))</f>
        <v>#NUM!</v>
      </c>
      <c r="C23" t="str">
        <f t="shared" si="0"/>
        <v/>
      </c>
      <c r="D23" s="10" t="str">
        <f>IF('Récap prestation'!E24&lt;&gt;0,'Récap prestation'!E24,"")</f>
        <v/>
      </c>
      <c r="E23" s="12">
        <f>INDEX($L$2:M121,MATCH(D23,Tableau1[valeur établissement liste],0),2)</f>
        <v>4</v>
      </c>
      <c r="F23" s="2" t="str">
        <f t="shared" si="1"/>
        <v/>
      </c>
      <c r="G23">
        <f>'Récap prestation'!F24</f>
        <v>0</v>
      </c>
      <c r="H23" t="str">
        <f>IF(ISBLANK('Récap prestation'!H24),"",'Récap prestation'!H24)</f>
        <v/>
      </c>
      <c r="I23" t="str">
        <f>IF(ISBLANK('Récap prestation'!G24),"",'Récap prestation'!G24)</f>
        <v/>
      </c>
      <c r="K23" s="8" t="e">
        <f t="array" ref="K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doublon])-ROW($D$2)+1),ROWS(K$2:K23)))</f>
        <v>#NUM!</v>
      </c>
      <c r="L23" t="str">
        <f t="shared" si="2"/>
        <v/>
      </c>
      <c r="M23">
        <f t="shared" si="5"/>
        <v>22</v>
      </c>
      <c r="N23">
        <f ca="1">SUMIF('Récap prestation'!$E$3:$E$500,L23,'Récap prestation'!I24)</f>
        <v>0</v>
      </c>
      <c r="O23">
        <f ca="1">SUMIF('Récap prestation'!$E$3:$E$500,L23,'Récap prestation'!J24)</f>
        <v>0</v>
      </c>
      <c r="P23">
        <f t="shared" ca="1" si="3"/>
        <v>0</v>
      </c>
      <c r="Q23">
        <f ca="1">SUMIF('Récap prestation'!$E$3:$E$500,L23,'Récap prestation'!R24)</f>
        <v>0</v>
      </c>
      <c r="R23" t="str">
        <f ca="1">IF(ISERROR(AVERAGEIF('Récap prestation'!$E$3:$E$500,L23,'Récap prestation'!$R$3)),"N/A",AVERAGEIF('Récap prestation'!$E$3:$E$500,L23,'Récap prestation'!$R$3:$R$500))</f>
        <v>N/A</v>
      </c>
      <c r="S23" s="10">
        <f>'Récap prestation'!N24</f>
        <v>0</v>
      </c>
      <c r="T23" s="10" t="e">
        <f t="array" ref="T2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doublon])-ROW($S$2)+1),ROWS(T$2:T23)))</f>
        <v>#NUM!</v>
      </c>
      <c r="U23" s="10" t="str">
        <f t="shared" si="4"/>
        <v/>
      </c>
      <c r="V23" s="10"/>
      <c r="X23" s="12" t="e">
        <f>#REF!</f>
        <v>#REF!</v>
      </c>
      <c r="Y23" s="12" t="e">
        <f>MATCH(TEXT(X24,"j mmmm aaaa"),#REF!,0)-MATCH(TEXT(X23,"j mmmm aaaa"),#REF!,0)</f>
        <v>#REF!</v>
      </c>
      <c r="Z23" t="e">
        <f>IF(AND(Y23=1,ISBLANK(VLOOKUP(X23,#REF!,5,FALSE))),"",Y23)</f>
        <v>#REF!</v>
      </c>
    </row>
    <row r="24" spans="1:26" x14ac:dyDescent="0.25">
      <c r="A24" s="3">
        <f>'Récap prestation'!M25</f>
        <v>0</v>
      </c>
      <c r="B24" t="e">
        <f t="array" ref="B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doublon])-ROW($A$2)+1),ROWS(B$2:B24)))</f>
        <v>#NUM!</v>
      </c>
      <c r="C24" t="str">
        <f t="shared" si="0"/>
        <v/>
      </c>
      <c r="D24" s="10" t="str">
        <f>IF('Récap prestation'!E25&lt;&gt;0,'Récap prestation'!E25,"")</f>
        <v/>
      </c>
      <c r="E24" s="12">
        <f>INDEX($L$2:M122,MATCH(D24,Tableau1[valeur établissement liste],0),2)</f>
        <v>4</v>
      </c>
      <c r="F24" s="2" t="str">
        <f t="shared" si="1"/>
        <v/>
      </c>
      <c r="G24">
        <f>'Récap prestation'!F25</f>
        <v>0</v>
      </c>
      <c r="H24" t="str">
        <f>IF(ISBLANK('Récap prestation'!H25),"",'Récap prestation'!H25)</f>
        <v/>
      </c>
      <c r="I24" t="str">
        <f>IF(ISBLANK('Récap prestation'!G25),"",'Récap prestation'!G25)</f>
        <v/>
      </c>
      <c r="K24" s="8" t="e">
        <f t="array" ref="K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doublon])-ROW($D$2)+1),ROWS(K$2:K24)))</f>
        <v>#NUM!</v>
      </c>
      <c r="L24" t="str">
        <f t="shared" si="2"/>
        <v/>
      </c>
      <c r="M24">
        <f t="shared" si="5"/>
        <v>23</v>
      </c>
      <c r="N24">
        <f ca="1">SUMIF('Récap prestation'!$E$3:$E$500,L24,'Récap prestation'!I25)</f>
        <v>0</v>
      </c>
      <c r="O24">
        <f ca="1">SUMIF('Récap prestation'!$E$3:$E$500,L24,'Récap prestation'!J25)</f>
        <v>0</v>
      </c>
      <c r="P24">
        <f t="shared" ca="1" si="3"/>
        <v>0</v>
      </c>
      <c r="Q24">
        <f ca="1">SUMIF('Récap prestation'!$E$3:$E$500,L24,'Récap prestation'!R25)</f>
        <v>0</v>
      </c>
      <c r="R24" t="str">
        <f ca="1">IF(ISERROR(AVERAGEIF('Récap prestation'!$E$3:$E$500,L24,'Récap prestation'!$R$3)),"N/A",AVERAGEIF('Récap prestation'!$E$3:$E$500,L24,'Récap prestation'!$R$3:$R$500))</f>
        <v>N/A</v>
      </c>
      <c r="S24" s="10">
        <f>'Récap prestation'!N25</f>
        <v>0</v>
      </c>
      <c r="T24" s="10" t="e">
        <f t="array" ref="T2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doublon])-ROW($S$2)+1),ROWS(T$2:T24)))</f>
        <v>#NUM!</v>
      </c>
      <c r="U24" s="10" t="str">
        <f t="shared" si="4"/>
        <v/>
      </c>
      <c r="V24" s="10"/>
      <c r="X24" s="12" t="e">
        <f>#REF!</f>
        <v>#REF!</v>
      </c>
      <c r="Y24" s="12" t="e">
        <f>MATCH(TEXT(X25,"j mmmm aaaa"),#REF!,0)-MATCH(TEXT(X24,"j mmmm aaaa"),#REF!,0)</f>
        <v>#REF!</v>
      </c>
      <c r="Z24" t="e">
        <f>IF(AND(Y24=1,ISBLANK(VLOOKUP(X24,#REF!,5,FALSE))),"",Y24)</f>
        <v>#REF!</v>
      </c>
    </row>
    <row r="25" spans="1:26" x14ac:dyDescent="0.25">
      <c r="A25" s="3">
        <f>'Récap prestation'!M26</f>
        <v>0</v>
      </c>
      <c r="B25" t="e">
        <f t="array" ref="B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doublon])-ROW($A$2)+1),ROWS(B$2:B25)))</f>
        <v>#NUM!</v>
      </c>
      <c r="C25" t="str">
        <f t="shared" si="0"/>
        <v/>
      </c>
      <c r="D25" s="10" t="str">
        <f>IF('Récap prestation'!E26&lt;&gt;0,'Récap prestation'!E26,"")</f>
        <v/>
      </c>
      <c r="E25" s="12">
        <f>INDEX($L$2:M123,MATCH(D25,Tableau1[valeur établissement liste],0),2)</f>
        <v>4</v>
      </c>
      <c r="F25" s="2" t="str">
        <f t="shared" si="1"/>
        <v/>
      </c>
      <c r="G25">
        <f>'Récap prestation'!F26</f>
        <v>0</v>
      </c>
      <c r="H25" t="str">
        <f>IF(ISBLANK('Récap prestation'!H26),"",'Récap prestation'!H26)</f>
        <v/>
      </c>
      <c r="I25" t="str">
        <f>IF(ISBLANK('Récap prestation'!G26),"",'Récap prestation'!G26)</f>
        <v/>
      </c>
      <c r="K25" s="8" t="e">
        <f t="array" ref="K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doublon])-ROW($D$2)+1),ROWS(K$2:K25)))</f>
        <v>#NUM!</v>
      </c>
      <c r="L25" t="str">
        <f t="shared" si="2"/>
        <v/>
      </c>
      <c r="M25">
        <f t="shared" si="5"/>
        <v>24</v>
      </c>
      <c r="N25">
        <f ca="1">SUMIF('Récap prestation'!$E$3:$E$500,L25,'Récap prestation'!I26)</f>
        <v>0</v>
      </c>
      <c r="O25">
        <f ca="1">SUMIF('Récap prestation'!$E$3:$E$500,L25,'Récap prestation'!J26)</f>
        <v>0</v>
      </c>
      <c r="P25">
        <f t="shared" ca="1" si="3"/>
        <v>0</v>
      </c>
      <c r="Q25">
        <f ca="1">SUMIF('Récap prestation'!$E$3:$E$500,L25,'Récap prestation'!R26)</f>
        <v>0</v>
      </c>
      <c r="R25" t="str">
        <f ca="1">IF(ISERROR(AVERAGEIF('Récap prestation'!$E$3:$E$500,L25,'Récap prestation'!$R$3)),"N/A",AVERAGEIF('Récap prestation'!$E$3:$E$500,L25,'Récap prestation'!$R$3:$R$500))</f>
        <v>N/A</v>
      </c>
      <c r="S25" s="10">
        <f>'Récap prestation'!N26</f>
        <v>0</v>
      </c>
      <c r="T25" s="10" t="e">
        <f t="array" ref="T2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doublon])-ROW($S$2)+1),ROWS(T$2:T25)))</f>
        <v>#NUM!</v>
      </c>
      <c r="U25" s="10" t="str">
        <f t="shared" si="4"/>
        <v/>
      </c>
      <c r="V25" s="10"/>
      <c r="X25" s="12" t="e">
        <f>#REF!</f>
        <v>#REF!</v>
      </c>
      <c r="Y25" s="12" t="e">
        <f>MATCH(TEXT(X26,"j mmmm aaaa"),#REF!,0)-MATCH(TEXT(X25,"j mmmm aaaa"),#REF!,0)</f>
        <v>#REF!</v>
      </c>
      <c r="Z25" t="e">
        <f>IF(AND(Y25=1,ISBLANK(VLOOKUP(X25,#REF!,5,FALSE))),"",Y25)</f>
        <v>#REF!</v>
      </c>
    </row>
    <row r="26" spans="1:26" x14ac:dyDescent="0.25">
      <c r="A26" s="3">
        <f>'Récap prestation'!M27</f>
        <v>0</v>
      </c>
      <c r="B26" t="e">
        <f t="array" ref="B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doublon])-ROW($A$2)+1),ROWS(B$2:B26)))</f>
        <v>#NUM!</v>
      </c>
      <c r="C26" t="str">
        <f t="shared" si="0"/>
        <v/>
      </c>
      <c r="D26" s="10" t="str">
        <f>IF('Récap prestation'!E27&lt;&gt;0,'Récap prestation'!E27,"")</f>
        <v/>
      </c>
      <c r="E26" s="12">
        <f>INDEX($L$2:M124,MATCH(D26,Tableau1[valeur établissement liste],0),2)</f>
        <v>4</v>
      </c>
      <c r="F26" s="2" t="str">
        <f t="shared" si="1"/>
        <v/>
      </c>
      <c r="G26">
        <f>'Récap prestation'!F27</f>
        <v>0</v>
      </c>
      <c r="H26" t="str">
        <f>IF(ISBLANK('Récap prestation'!H27),"",'Récap prestation'!H27)</f>
        <v/>
      </c>
      <c r="I26" t="str">
        <f>IF(ISBLANK('Récap prestation'!G27),"",'Récap prestation'!G27)</f>
        <v/>
      </c>
      <c r="K26" s="8" t="e">
        <f t="array" ref="K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doublon])-ROW($D$2)+1),ROWS(K$2:K26)))</f>
        <v>#NUM!</v>
      </c>
      <c r="L26" t="str">
        <f t="shared" si="2"/>
        <v/>
      </c>
      <c r="M26">
        <f t="shared" si="5"/>
        <v>25</v>
      </c>
      <c r="N26">
        <f ca="1">SUMIF('Récap prestation'!$E$3:$E$500,L26,'Récap prestation'!I27)</f>
        <v>0</v>
      </c>
      <c r="O26">
        <f ca="1">SUMIF('Récap prestation'!$E$3:$E$500,L26,'Récap prestation'!J27)</f>
        <v>0</v>
      </c>
      <c r="P26">
        <f t="shared" ca="1" si="3"/>
        <v>0</v>
      </c>
      <c r="Q26">
        <f ca="1">SUMIF('Récap prestation'!$E$3:$E$500,L26,'Récap prestation'!R27)</f>
        <v>0</v>
      </c>
      <c r="R26" t="str">
        <f ca="1">IF(ISERROR(AVERAGEIF('Récap prestation'!$E$3:$E$500,L26,'Récap prestation'!$R$3)),"N/A",AVERAGEIF('Récap prestation'!$E$3:$E$500,L26,'Récap prestation'!$R$3:$R$500))</f>
        <v>N/A</v>
      </c>
      <c r="S26" s="10">
        <f>'Récap prestation'!N27</f>
        <v>0</v>
      </c>
      <c r="T26" s="10" t="e">
        <f t="array" ref="T2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doublon])-ROW($S$2)+1),ROWS(T$2:T26)))</f>
        <v>#NUM!</v>
      </c>
      <c r="U26" s="10" t="str">
        <f t="shared" si="4"/>
        <v/>
      </c>
      <c r="V26" s="10"/>
      <c r="X26" s="12" t="e">
        <f>#REF!</f>
        <v>#REF!</v>
      </c>
      <c r="Y26" s="12" t="e">
        <f>MATCH(TEXT(X27,"j mmmm aaaa"),#REF!,0)-MATCH(TEXT(X26,"j mmmm aaaa"),#REF!,0)</f>
        <v>#REF!</v>
      </c>
      <c r="Z26" t="e">
        <f>IF(AND(Y26=1,ISBLANK(VLOOKUP(X26,#REF!,5,FALSE))),"",Y26)</f>
        <v>#REF!</v>
      </c>
    </row>
    <row r="27" spans="1:26" x14ac:dyDescent="0.25">
      <c r="A27" s="3">
        <f>'Récap prestation'!M28</f>
        <v>0</v>
      </c>
      <c r="B27" t="e">
        <f t="array" ref="B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doublon])-ROW($A$2)+1),ROWS(B$2:B27)))</f>
        <v>#NUM!</v>
      </c>
      <c r="C27" t="str">
        <f t="shared" si="0"/>
        <v/>
      </c>
      <c r="D27" s="10" t="str">
        <f>IF('Récap prestation'!E28&lt;&gt;0,'Récap prestation'!E28,"")</f>
        <v/>
      </c>
      <c r="E27" s="12">
        <f>INDEX($L$2:M125,MATCH(D27,Tableau1[valeur établissement liste],0),2)</f>
        <v>4</v>
      </c>
      <c r="F27" s="2" t="str">
        <f t="shared" si="1"/>
        <v/>
      </c>
      <c r="G27">
        <f>'Récap prestation'!F28</f>
        <v>0</v>
      </c>
      <c r="H27" t="str">
        <f>IF(ISBLANK('Récap prestation'!H28),"",'Récap prestation'!H28)</f>
        <v/>
      </c>
      <c r="I27" t="str">
        <f>IF(ISBLANK('Récap prestation'!G28),"",'Récap prestation'!G28)</f>
        <v/>
      </c>
      <c r="K27" s="8" t="e">
        <f t="array" ref="K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doublon])-ROW($D$2)+1),ROWS(K$2:K27)))</f>
        <v>#NUM!</v>
      </c>
      <c r="L27" t="str">
        <f t="shared" si="2"/>
        <v/>
      </c>
      <c r="M27">
        <f t="shared" si="5"/>
        <v>26</v>
      </c>
      <c r="N27">
        <f ca="1">SUMIF('Récap prestation'!$E$3:$E$500,L27,'Récap prestation'!I28)</f>
        <v>0</v>
      </c>
      <c r="O27">
        <f ca="1">SUMIF('Récap prestation'!$E$3:$E$500,L27,'Récap prestation'!J28)</f>
        <v>0</v>
      </c>
      <c r="P27">
        <f t="shared" ca="1" si="3"/>
        <v>0</v>
      </c>
      <c r="Q27">
        <f ca="1">SUMIF('Récap prestation'!$E$3:$E$500,L27,'Récap prestation'!R28)</f>
        <v>0</v>
      </c>
      <c r="R27" t="str">
        <f ca="1">IF(ISERROR(AVERAGEIF('Récap prestation'!$E$3:$E$500,L27,'Récap prestation'!$R$3)),"N/A",AVERAGEIF('Récap prestation'!$E$3:$E$500,L27,'Récap prestation'!$R$3:$R$500))</f>
        <v>N/A</v>
      </c>
      <c r="S27" s="10">
        <f>'Récap prestation'!N28</f>
        <v>0</v>
      </c>
      <c r="T27" s="10" t="e">
        <f t="array" ref="T2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doublon])-ROW($S$2)+1),ROWS(T$2:T27)))</f>
        <v>#NUM!</v>
      </c>
      <c r="U27" s="10" t="str">
        <f t="shared" si="4"/>
        <v/>
      </c>
      <c r="V27" s="10"/>
      <c r="X27" s="12" t="e">
        <f>#REF!</f>
        <v>#REF!</v>
      </c>
      <c r="Y27" s="12" t="e">
        <f>MATCH(TEXT(X28,"j mmmm aaaa"),#REF!,0)-MATCH(TEXT(X27,"j mmmm aaaa"),#REF!,0)</f>
        <v>#REF!</v>
      </c>
      <c r="Z27" t="e">
        <f>IF(AND(Y27=1,ISBLANK(VLOOKUP(X27,#REF!,5,FALSE))),"",Y27)</f>
        <v>#REF!</v>
      </c>
    </row>
    <row r="28" spans="1:26" x14ac:dyDescent="0.25">
      <c r="A28" s="3">
        <f>'Récap prestation'!M29</f>
        <v>0</v>
      </c>
      <c r="B28" t="e">
        <f t="array" ref="B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doublon])-ROW($A$2)+1),ROWS(B$2:B28)))</f>
        <v>#NUM!</v>
      </c>
      <c r="C28" t="str">
        <f t="shared" si="0"/>
        <v/>
      </c>
      <c r="D28" s="10" t="str">
        <f>IF('Récap prestation'!E29&lt;&gt;0,'Récap prestation'!E29,"")</f>
        <v/>
      </c>
      <c r="E28" s="12">
        <f>INDEX($L$2:M126,MATCH(D28,Tableau1[valeur établissement liste],0),2)</f>
        <v>4</v>
      </c>
      <c r="F28" s="2" t="str">
        <f t="shared" si="1"/>
        <v/>
      </c>
      <c r="G28">
        <f>'Récap prestation'!F29</f>
        <v>0</v>
      </c>
      <c r="H28" t="str">
        <f>IF(ISBLANK('Récap prestation'!H29),"",'Récap prestation'!H29)</f>
        <v/>
      </c>
      <c r="I28" t="str">
        <f>IF(ISBLANK('Récap prestation'!G29),"",'Récap prestation'!G29)</f>
        <v/>
      </c>
      <c r="K28" s="8" t="e">
        <f t="array" ref="K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doublon])-ROW($D$2)+1),ROWS(K$2:K28)))</f>
        <v>#NUM!</v>
      </c>
      <c r="L28" t="str">
        <f t="shared" si="2"/>
        <v/>
      </c>
      <c r="M28">
        <f t="shared" si="5"/>
        <v>27</v>
      </c>
      <c r="N28">
        <f ca="1">SUMIF('Récap prestation'!$E$3:$E$500,L28,'Récap prestation'!I29)</f>
        <v>0</v>
      </c>
      <c r="O28">
        <f ca="1">SUMIF('Récap prestation'!$E$3:$E$500,L28,'Récap prestation'!J29)</f>
        <v>0</v>
      </c>
      <c r="P28">
        <f t="shared" ca="1" si="3"/>
        <v>0</v>
      </c>
      <c r="Q28">
        <f ca="1">SUMIF('Récap prestation'!$E$3:$E$500,L28,'Récap prestation'!R29)</f>
        <v>0</v>
      </c>
      <c r="R28" t="str">
        <f ca="1">IF(ISERROR(AVERAGEIF('Récap prestation'!$E$3:$E$500,L28,'Récap prestation'!$R$3)),"N/A",AVERAGEIF('Récap prestation'!$E$3:$E$500,L28,'Récap prestation'!$R$3:$R$500))</f>
        <v>N/A</v>
      </c>
      <c r="S28" s="10">
        <f>'Récap prestation'!N29</f>
        <v>0</v>
      </c>
      <c r="T28" s="10" t="e">
        <f t="array" ref="T2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doublon])-ROW($S$2)+1),ROWS(T$2:T28)))</f>
        <v>#NUM!</v>
      </c>
      <c r="U28" s="10" t="str">
        <f t="shared" si="4"/>
        <v/>
      </c>
      <c r="V28" s="10"/>
      <c r="X28" s="12" t="e">
        <f>#REF!</f>
        <v>#REF!</v>
      </c>
      <c r="Y28" s="12" t="e">
        <f>MATCH(TEXT(X29,"j mmmm aaaa"),#REF!,0)-MATCH(TEXT(X28,"j mmmm aaaa"),#REF!,0)</f>
        <v>#REF!</v>
      </c>
      <c r="Z28" t="e">
        <f>IF(AND(Y28=1,ISBLANK(VLOOKUP(X28,#REF!,5,FALSE))),"",Y28)</f>
        <v>#REF!</v>
      </c>
    </row>
    <row r="29" spans="1:26" x14ac:dyDescent="0.25">
      <c r="A29" s="3">
        <f>'Récap prestation'!M30</f>
        <v>0</v>
      </c>
      <c r="B29" t="e">
        <f t="array" ref="B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doublon])-ROW($A$2)+1),ROWS(B$2:B29)))</f>
        <v>#NUM!</v>
      </c>
      <c r="C29" t="str">
        <f t="shared" si="0"/>
        <v/>
      </c>
      <c r="D29" s="10" t="str">
        <f>IF('Récap prestation'!E30&lt;&gt;0,'Récap prestation'!E30,"")</f>
        <v/>
      </c>
      <c r="E29" s="12">
        <f>INDEX($L$2:M127,MATCH(D29,Tableau1[valeur établissement liste],0),2)</f>
        <v>4</v>
      </c>
      <c r="F29" s="2" t="str">
        <f t="shared" si="1"/>
        <v/>
      </c>
      <c r="G29">
        <f>'Récap prestation'!F30</f>
        <v>0</v>
      </c>
      <c r="H29" t="str">
        <f>IF(ISBLANK('Récap prestation'!H30),"",'Récap prestation'!H30)</f>
        <v/>
      </c>
      <c r="I29" t="str">
        <f>IF(ISBLANK('Récap prestation'!G30),"",'Récap prestation'!G30)</f>
        <v/>
      </c>
      <c r="K29" s="8" t="e">
        <f t="array" ref="K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doublon])-ROW($D$2)+1),ROWS(K$2:K29)))</f>
        <v>#NUM!</v>
      </c>
      <c r="L29" t="str">
        <f t="shared" si="2"/>
        <v/>
      </c>
      <c r="M29">
        <f t="shared" si="5"/>
        <v>28</v>
      </c>
      <c r="N29">
        <f ca="1">SUMIF('Récap prestation'!$E$3:$E$500,L29,'Récap prestation'!I30)</f>
        <v>0</v>
      </c>
      <c r="O29">
        <f ca="1">SUMIF('Récap prestation'!$E$3:$E$500,L29,'Récap prestation'!J30)</f>
        <v>0</v>
      </c>
      <c r="P29">
        <f t="shared" ca="1" si="3"/>
        <v>0</v>
      </c>
      <c r="Q29">
        <f ca="1">SUMIF('Récap prestation'!$E$3:$E$500,L29,'Récap prestation'!R30)</f>
        <v>0</v>
      </c>
      <c r="R29" t="str">
        <f ca="1">IF(ISERROR(AVERAGEIF('Récap prestation'!$E$3:$E$500,L29,'Récap prestation'!$R$3)),"N/A",AVERAGEIF('Récap prestation'!$E$3:$E$500,L29,'Récap prestation'!$R$3:$R$500))</f>
        <v>N/A</v>
      </c>
      <c r="S29" s="10">
        <f>'Récap prestation'!N30</f>
        <v>0</v>
      </c>
      <c r="T29" s="10" t="e">
        <f t="array" ref="T2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doublon])-ROW($S$2)+1),ROWS(T$2:T29)))</f>
        <v>#NUM!</v>
      </c>
      <c r="U29" s="10" t="str">
        <f t="shared" si="4"/>
        <v/>
      </c>
      <c r="V29" s="10"/>
      <c r="X29" s="12" t="e">
        <f>#REF!</f>
        <v>#REF!</v>
      </c>
      <c r="Y29" s="12" t="e">
        <f>MATCH(TEXT(X30,"j mmmm aaaa"),#REF!,0)-MATCH(TEXT(X29,"j mmmm aaaa"),#REF!,0)</f>
        <v>#REF!</v>
      </c>
      <c r="Z29" t="e">
        <f>IF(AND(Y29=1,ISBLANK(VLOOKUP(X29,#REF!,5,FALSE))),"",Y29)</f>
        <v>#REF!</v>
      </c>
    </row>
    <row r="30" spans="1:26" x14ac:dyDescent="0.25">
      <c r="A30" s="3">
        <f>'Récap prestation'!M31</f>
        <v>0</v>
      </c>
      <c r="B30" t="e">
        <f t="array" ref="B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doublon])-ROW($A$2)+1),ROWS(B$2:B30)))</f>
        <v>#NUM!</v>
      </c>
      <c r="C30" t="str">
        <f t="shared" si="0"/>
        <v/>
      </c>
      <c r="D30" s="10" t="str">
        <f>IF('Récap prestation'!E31&lt;&gt;0,'Récap prestation'!E31,"")</f>
        <v/>
      </c>
      <c r="E30" s="12">
        <f>INDEX($L$2:M128,MATCH(D30,Tableau1[valeur établissement liste],0),2)</f>
        <v>4</v>
      </c>
      <c r="F30" s="2" t="str">
        <f t="shared" si="1"/>
        <v/>
      </c>
      <c r="G30">
        <f>'Récap prestation'!F31</f>
        <v>0</v>
      </c>
      <c r="H30" t="str">
        <f>IF(ISBLANK('Récap prestation'!H31),"",'Récap prestation'!H31)</f>
        <v/>
      </c>
      <c r="I30" t="str">
        <f>IF(ISBLANK('Récap prestation'!G31),"",'Récap prestation'!G31)</f>
        <v/>
      </c>
      <c r="K30" s="8" t="e">
        <f t="array" ref="K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doublon])-ROW($D$2)+1),ROWS(K$2:K30)))</f>
        <v>#NUM!</v>
      </c>
      <c r="L30" t="str">
        <f t="shared" si="2"/>
        <v/>
      </c>
      <c r="M30">
        <f t="shared" si="5"/>
        <v>29</v>
      </c>
      <c r="N30">
        <f ca="1">SUMIF('Récap prestation'!$E$3:$E$500,L30,'Récap prestation'!I31)</f>
        <v>0</v>
      </c>
      <c r="O30">
        <f ca="1">SUMIF('Récap prestation'!$E$3:$E$500,L30,'Récap prestation'!J31)</f>
        <v>0</v>
      </c>
      <c r="P30">
        <f t="shared" ca="1" si="3"/>
        <v>0</v>
      </c>
      <c r="Q30">
        <f ca="1">SUMIF('Récap prestation'!$E$3:$E$500,L30,'Récap prestation'!R31)</f>
        <v>0</v>
      </c>
      <c r="R30" t="str">
        <f ca="1">IF(ISERROR(AVERAGEIF('Récap prestation'!$E$3:$E$500,L30,'Récap prestation'!$R$3)),"N/A",AVERAGEIF('Récap prestation'!$E$3:$E$500,L30,'Récap prestation'!$R$3:$R$500))</f>
        <v>N/A</v>
      </c>
      <c r="S30" s="10">
        <f>'Récap prestation'!N31</f>
        <v>0</v>
      </c>
      <c r="T30" s="10" t="e">
        <f t="array" ref="T3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doublon])-ROW($S$2)+1),ROWS(T$2:T30)))</f>
        <v>#NUM!</v>
      </c>
      <c r="U30" s="10" t="str">
        <f t="shared" si="4"/>
        <v/>
      </c>
      <c r="V30" s="10"/>
      <c r="X30" s="12" t="e">
        <f>#REF!</f>
        <v>#REF!</v>
      </c>
      <c r="Y30" s="12" t="e">
        <f>MATCH(TEXT(X31,"j mmmm aaaa"),#REF!,0)-MATCH(TEXT(X30,"j mmmm aaaa"),#REF!,0)</f>
        <v>#REF!</v>
      </c>
      <c r="Z30" t="e">
        <f>IF(AND(Y30=1,ISBLANK(VLOOKUP(X30,#REF!,5,FALSE))),"",Y30)</f>
        <v>#REF!</v>
      </c>
    </row>
    <row r="31" spans="1:26" x14ac:dyDescent="0.25">
      <c r="A31" s="3">
        <f>'Récap prestation'!M32</f>
        <v>0</v>
      </c>
      <c r="B31" t="e">
        <f t="array" ref="B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doublon])-ROW($A$2)+1),ROWS(B$2:B31)))</f>
        <v>#NUM!</v>
      </c>
      <c r="C31" t="str">
        <f t="shared" si="0"/>
        <v/>
      </c>
      <c r="D31" s="10" t="str">
        <f>IF('Récap prestation'!E32&lt;&gt;0,'Récap prestation'!E32,"")</f>
        <v/>
      </c>
      <c r="E31" s="12">
        <f>INDEX($L$2:M129,MATCH(D31,Tableau1[valeur établissement liste],0),2)</f>
        <v>4</v>
      </c>
      <c r="F31" s="2" t="str">
        <f t="shared" si="1"/>
        <v/>
      </c>
      <c r="G31">
        <f>'Récap prestation'!F32</f>
        <v>0</v>
      </c>
      <c r="H31" t="str">
        <f>IF(ISBLANK('Récap prestation'!H32),"",'Récap prestation'!H32)</f>
        <v/>
      </c>
      <c r="I31" t="str">
        <f>IF(ISBLANK('Récap prestation'!G32),"",'Récap prestation'!G32)</f>
        <v/>
      </c>
      <c r="K31" s="8" t="e">
        <f t="array" ref="K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doublon])-ROW($D$2)+1),ROWS(K$2:K31)))</f>
        <v>#NUM!</v>
      </c>
      <c r="L31" t="str">
        <f t="shared" si="2"/>
        <v/>
      </c>
      <c r="M31">
        <f t="shared" si="5"/>
        <v>30</v>
      </c>
      <c r="N31">
        <f ca="1">SUMIF('Récap prestation'!$E$3:$E$500,L31,'Récap prestation'!I32)</f>
        <v>0</v>
      </c>
      <c r="O31">
        <f ca="1">SUMIF('Récap prestation'!$E$3:$E$500,L31,'Récap prestation'!J32)</f>
        <v>0</v>
      </c>
      <c r="P31">
        <f t="shared" ca="1" si="3"/>
        <v>0</v>
      </c>
      <c r="Q31">
        <f ca="1">SUMIF('Récap prestation'!$E$3:$E$500,L31,'Récap prestation'!R32)</f>
        <v>0</v>
      </c>
      <c r="R31" t="str">
        <f ca="1">IF(ISERROR(AVERAGEIF('Récap prestation'!$E$3:$E$500,L31,'Récap prestation'!$R$3)),"N/A",AVERAGEIF('Récap prestation'!$E$3:$E$500,L31,'Récap prestation'!$R$3:$R$500))</f>
        <v>N/A</v>
      </c>
      <c r="S31" s="10">
        <f>'Récap prestation'!N32</f>
        <v>0</v>
      </c>
      <c r="T31" s="10" t="e">
        <f t="array" ref="T3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doublon])-ROW($S$2)+1),ROWS(T$2:T31)))</f>
        <v>#NUM!</v>
      </c>
      <c r="U31" s="10" t="str">
        <f t="shared" si="4"/>
        <v/>
      </c>
      <c r="V31" s="10"/>
      <c r="X31" s="12" t="e">
        <f>#REF!</f>
        <v>#REF!</v>
      </c>
      <c r="Y31" s="12" t="e">
        <f>MATCH("Fin de septembre",#REF!,0)-MATCH(TEXT(X31,"j mmmm aaaa"),#REF!,0)</f>
        <v>#REF!</v>
      </c>
      <c r="Z31" t="e">
        <f>IF(AND(Y31=1,ISBLANK(VLOOKUP(X31,#REF!,5,FALSE))),"",Y31)</f>
        <v>#REF!</v>
      </c>
    </row>
    <row r="32" spans="1:26" x14ac:dyDescent="0.25">
      <c r="A32" s="3">
        <f>'Récap prestation'!M33</f>
        <v>0</v>
      </c>
      <c r="B32" t="e">
        <f t="array" ref="B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doublon])-ROW($A$2)+1),ROWS(B$2:B32)))</f>
        <v>#NUM!</v>
      </c>
      <c r="C32" t="str">
        <f t="shared" si="0"/>
        <v/>
      </c>
      <c r="D32" s="10" t="str">
        <f>IF('Récap prestation'!E33&lt;&gt;0,'Récap prestation'!E33,"")</f>
        <v/>
      </c>
      <c r="E32" s="12">
        <f>INDEX($L$2:M130,MATCH(D32,Tableau1[valeur établissement liste],0),2)</f>
        <v>4</v>
      </c>
      <c r="F32" s="2" t="str">
        <f t="shared" si="1"/>
        <v/>
      </c>
      <c r="G32">
        <f>'Récap prestation'!F33</f>
        <v>0</v>
      </c>
      <c r="H32" t="str">
        <f>IF(ISBLANK('Récap prestation'!H33),"",'Récap prestation'!H33)</f>
        <v/>
      </c>
      <c r="I32" t="str">
        <f>IF(ISBLANK('Récap prestation'!G33),"",'Récap prestation'!G33)</f>
        <v/>
      </c>
      <c r="K32" s="8" t="e">
        <f t="array" ref="K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doublon])-ROW($D$2)+1),ROWS(K$2:K32)))</f>
        <v>#NUM!</v>
      </c>
      <c r="L32" t="str">
        <f t="shared" si="2"/>
        <v/>
      </c>
      <c r="M32">
        <f t="shared" si="5"/>
        <v>31</v>
      </c>
      <c r="N32">
        <f ca="1">SUMIF('Récap prestation'!$E$3:$E$500,L32,'Récap prestation'!I33)</f>
        <v>0</v>
      </c>
      <c r="O32">
        <f ca="1">SUMIF('Récap prestation'!$E$3:$E$500,L32,'Récap prestation'!J33)</f>
        <v>0</v>
      </c>
      <c r="P32">
        <f t="shared" ca="1" si="3"/>
        <v>0</v>
      </c>
      <c r="Q32">
        <f ca="1">SUMIF('Récap prestation'!$E$3:$E$500,L32,'Récap prestation'!R33)</f>
        <v>0</v>
      </c>
      <c r="R32" t="str">
        <f ca="1">IF(ISERROR(AVERAGEIF('Récap prestation'!$E$3:$E$500,L32,'Récap prestation'!$R$3)),"N/A",AVERAGEIF('Récap prestation'!$E$3:$E$500,L32,'Récap prestation'!$R$3:$R$500))</f>
        <v>N/A</v>
      </c>
      <c r="S32" s="10">
        <f>'Récap prestation'!N33</f>
        <v>0</v>
      </c>
      <c r="T32" s="10" t="e">
        <f t="array" ref="T3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doublon])-ROW($S$2)+1),ROWS(T$2:T32)))</f>
        <v>#NUM!</v>
      </c>
      <c r="U32" s="10" t="str">
        <f t="shared" si="4"/>
        <v/>
      </c>
      <c r="V32" s="10"/>
      <c r="X32" s="12" t="e">
        <f>#REF!</f>
        <v>#REF!</v>
      </c>
      <c r="Y32" s="12" t="e">
        <f>MATCH(TEXT(X33,"j mmmm aaaa"),#REF!,0)-MATCH(TEXT(X32,"j mmmm aaaa"),#REF!,0)</f>
        <v>#REF!</v>
      </c>
      <c r="Z32" t="e">
        <f>IF(AND(Y32=1,ISBLANK(VLOOKUP(X32,#REF!,5,FALSE))),"",Y32)</f>
        <v>#REF!</v>
      </c>
    </row>
    <row r="33" spans="1:26" x14ac:dyDescent="0.25">
      <c r="A33" s="3">
        <f>'Récap prestation'!M34</f>
        <v>0</v>
      </c>
      <c r="B33" t="e">
        <f t="array" ref="B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doublon])-ROW($A$2)+1),ROWS(B$2:B33)))</f>
        <v>#NUM!</v>
      </c>
      <c r="C33" t="str">
        <f t="shared" si="0"/>
        <v/>
      </c>
      <c r="D33" s="10" t="str">
        <f>IF('Récap prestation'!E34&lt;&gt;0,'Récap prestation'!E34,"")</f>
        <v/>
      </c>
      <c r="E33" s="12">
        <f>INDEX($L$2:M131,MATCH(D33,Tableau1[valeur établissement liste],0),2)</f>
        <v>4</v>
      </c>
      <c r="F33" s="2" t="str">
        <f t="shared" si="1"/>
        <v/>
      </c>
      <c r="G33">
        <f>'Récap prestation'!F34</f>
        <v>0</v>
      </c>
      <c r="H33" t="str">
        <f>IF(ISBLANK('Récap prestation'!H34),"",'Récap prestation'!H34)</f>
        <v/>
      </c>
      <c r="I33" t="str">
        <f>IF(ISBLANK('Récap prestation'!G34),"",'Récap prestation'!G34)</f>
        <v/>
      </c>
      <c r="K33" s="8" t="e">
        <f t="array" ref="K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doublon])-ROW($D$2)+1),ROWS(K$2:K33)))</f>
        <v>#NUM!</v>
      </c>
      <c r="L33" t="str">
        <f t="shared" si="2"/>
        <v/>
      </c>
      <c r="M33">
        <f t="shared" si="5"/>
        <v>32</v>
      </c>
      <c r="N33">
        <f ca="1">SUMIF('Récap prestation'!$E$3:$E$500,L33,'Récap prestation'!I34)</f>
        <v>0</v>
      </c>
      <c r="O33">
        <f ca="1">SUMIF('Récap prestation'!$E$3:$E$500,L33,'Récap prestation'!J34)</f>
        <v>0</v>
      </c>
      <c r="P33">
        <f t="shared" ca="1" si="3"/>
        <v>0</v>
      </c>
      <c r="Q33">
        <f ca="1">SUMIF('Récap prestation'!$E$3:$E$500,L33,'Récap prestation'!R34)</f>
        <v>0</v>
      </c>
      <c r="R33" t="str">
        <f ca="1">IF(ISERROR(AVERAGEIF('Récap prestation'!$E$3:$E$500,L33,'Récap prestation'!$R$3)),"N/A",AVERAGEIF('Récap prestation'!$E$3:$E$500,L33,'Récap prestation'!$R$3:$R$500))</f>
        <v>N/A</v>
      </c>
      <c r="S33" s="10">
        <f>'Récap prestation'!N34</f>
        <v>0</v>
      </c>
      <c r="T33" s="10" t="e">
        <f t="array" ref="T3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doublon])-ROW($S$2)+1),ROWS(T$2:T33)))</f>
        <v>#NUM!</v>
      </c>
      <c r="U33" s="10" t="str">
        <f t="shared" si="4"/>
        <v/>
      </c>
      <c r="V33" s="10"/>
      <c r="X33" s="12" t="e">
        <f>#REF!</f>
        <v>#REF!</v>
      </c>
      <c r="Y33" s="12" t="e">
        <f>MATCH(TEXT(X34,"j mmmm aaaa"),#REF!,0)-MATCH(TEXT(X33,"j mmmm aaaa"),#REF!,0)</f>
        <v>#REF!</v>
      </c>
      <c r="Z33" t="e">
        <f>IF(AND(Y33=1,ISBLANK(VLOOKUP(X33,#REF!,5,FALSE))),"",Y33)</f>
        <v>#REF!</v>
      </c>
    </row>
    <row r="34" spans="1:26" x14ac:dyDescent="0.25">
      <c r="A34" s="3">
        <f>'Récap prestation'!M35</f>
        <v>0</v>
      </c>
      <c r="B34" t="e">
        <f t="array" ref="B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doublon])-ROW($A$2)+1),ROWS(B$2:B34)))</f>
        <v>#NUM!</v>
      </c>
      <c r="C34" t="str">
        <f t="shared" si="0"/>
        <v/>
      </c>
      <c r="D34" s="10" t="str">
        <f>IF('Récap prestation'!E35&lt;&gt;0,'Récap prestation'!E35,"")</f>
        <v/>
      </c>
      <c r="E34" s="12">
        <f>INDEX($L$2:M132,MATCH(D34,Tableau1[valeur établissement liste],0),2)</f>
        <v>4</v>
      </c>
      <c r="F34" s="2" t="str">
        <f t="shared" si="1"/>
        <v/>
      </c>
      <c r="G34">
        <f>'Récap prestation'!F35</f>
        <v>0</v>
      </c>
      <c r="H34" t="str">
        <f>IF(ISBLANK('Récap prestation'!H35),"",'Récap prestation'!H35)</f>
        <v/>
      </c>
      <c r="I34" t="str">
        <f>IF(ISBLANK('Récap prestation'!G35),"",'Récap prestation'!G35)</f>
        <v/>
      </c>
      <c r="K34" s="8" t="e">
        <f t="array" ref="K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doublon])-ROW($D$2)+1),ROWS(K$2:K34)))</f>
        <v>#NUM!</v>
      </c>
      <c r="L34" t="str">
        <f t="shared" si="2"/>
        <v/>
      </c>
      <c r="M34">
        <f t="shared" si="5"/>
        <v>33</v>
      </c>
      <c r="N34">
        <f ca="1">SUMIF('Récap prestation'!$E$3:$E$500,L34,'Récap prestation'!I35)</f>
        <v>0</v>
      </c>
      <c r="O34">
        <f ca="1">SUMIF('Récap prestation'!$E$3:$E$500,L34,'Récap prestation'!J35)</f>
        <v>0</v>
      </c>
      <c r="P34">
        <f t="shared" ca="1" si="3"/>
        <v>0</v>
      </c>
      <c r="Q34">
        <f ca="1">SUMIF('Récap prestation'!$E$3:$E$500,L34,'Récap prestation'!R35)</f>
        <v>0</v>
      </c>
      <c r="R34" t="str">
        <f ca="1">IF(ISERROR(AVERAGEIF('Récap prestation'!$E$3:$E$500,L34,'Récap prestation'!$R$3)),"N/A",AVERAGEIF('Récap prestation'!$E$3:$E$500,L34,'Récap prestation'!$R$3:$R$500))</f>
        <v>N/A</v>
      </c>
      <c r="S34" s="10">
        <f>'Récap prestation'!N35</f>
        <v>0</v>
      </c>
      <c r="T34" s="10" t="e">
        <f t="array" ref="T3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doublon])-ROW($S$2)+1),ROWS(T$2:T34)))</f>
        <v>#NUM!</v>
      </c>
      <c r="U34" s="10" t="str">
        <f t="shared" si="4"/>
        <v/>
      </c>
      <c r="V34" s="10"/>
      <c r="X34" s="12" t="e">
        <f>#REF!</f>
        <v>#REF!</v>
      </c>
      <c r="Y34" s="12" t="e">
        <f>MATCH(TEXT(X35,"j mmmm aaaa"),#REF!,0)-MATCH(TEXT(X34,"j mmmm aaaa"),#REF!,0)</f>
        <v>#REF!</v>
      </c>
      <c r="Z34" t="e">
        <f>IF(AND(Y34=1,ISBLANK(VLOOKUP(X34,#REF!,5,FALSE))),"",Y34)</f>
        <v>#REF!</v>
      </c>
    </row>
    <row r="35" spans="1:26" x14ac:dyDescent="0.25">
      <c r="A35" s="3">
        <f>'Récap prestation'!M36</f>
        <v>0</v>
      </c>
      <c r="B35" t="e">
        <f t="array" ref="B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doublon])-ROW($A$2)+1),ROWS(B$2:B35)))</f>
        <v>#NUM!</v>
      </c>
      <c r="C35" t="str">
        <f t="shared" si="0"/>
        <v/>
      </c>
      <c r="D35" s="10" t="str">
        <f>IF('Récap prestation'!E36&lt;&gt;0,'Récap prestation'!E36,"")</f>
        <v/>
      </c>
      <c r="E35" s="12">
        <f>INDEX($L$2:M133,MATCH(D35,Tableau1[valeur établissement liste],0),2)</f>
        <v>4</v>
      </c>
      <c r="F35" s="2" t="str">
        <f t="shared" si="1"/>
        <v/>
      </c>
      <c r="G35">
        <f>'Récap prestation'!F36</f>
        <v>0</v>
      </c>
      <c r="H35" t="str">
        <f>IF(ISBLANK('Récap prestation'!H36),"",'Récap prestation'!H36)</f>
        <v/>
      </c>
      <c r="I35" t="str">
        <f>IF(ISBLANK('Récap prestation'!G36),"",'Récap prestation'!G36)</f>
        <v/>
      </c>
      <c r="K35" s="8" t="e">
        <f t="array" ref="K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doublon])-ROW($D$2)+1),ROWS(K$2:K35)))</f>
        <v>#NUM!</v>
      </c>
      <c r="L35" t="str">
        <f t="shared" si="2"/>
        <v/>
      </c>
      <c r="M35">
        <f t="shared" si="5"/>
        <v>34</v>
      </c>
      <c r="N35">
        <f ca="1">SUMIF('Récap prestation'!$E$3:$E$500,L35,'Récap prestation'!I36)</f>
        <v>0</v>
      </c>
      <c r="O35">
        <f ca="1">SUMIF('Récap prestation'!$E$3:$E$500,L35,'Récap prestation'!J36)</f>
        <v>0</v>
      </c>
      <c r="P35">
        <f t="shared" ca="1" si="3"/>
        <v>0</v>
      </c>
      <c r="Q35">
        <f ca="1">SUMIF('Récap prestation'!$E$3:$E$500,L35,'Récap prestation'!R36)</f>
        <v>0</v>
      </c>
      <c r="R35" t="str">
        <f ca="1">IF(ISERROR(AVERAGEIF('Récap prestation'!$E$3:$E$500,L35,'Récap prestation'!$R$3)),"N/A",AVERAGEIF('Récap prestation'!$E$3:$E$500,L35,'Récap prestation'!$R$3:$R$500))</f>
        <v>N/A</v>
      </c>
      <c r="S35" s="10">
        <f>'Récap prestation'!N36</f>
        <v>0</v>
      </c>
      <c r="T35" s="10" t="e">
        <f t="array" ref="T3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doublon])-ROW($S$2)+1),ROWS(T$2:T35)))</f>
        <v>#NUM!</v>
      </c>
      <c r="U35" s="10" t="str">
        <f t="shared" si="4"/>
        <v/>
      </c>
      <c r="V35" s="10"/>
      <c r="X35" s="12" t="e">
        <f>#REF!</f>
        <v>#REF!</v>
      </c>
      <c r="Y35" s="12" t="e">
        <f>MATCH(TEXT(X36,"j mmmm aaaa"),#REF!,0)-MATCH(TEXT(X35,"j mmmm aaaa"),#REF!,0)</f>
        <v>#REF!</v>
      </c>
      <c r="Z35" t="e">
        <f>IF(AND(Y35=1,ISBLANK(VLOOKUP(X35,#REF!,5,FALSE))),"",Y35)</f>
        <v>#REF!</v>
      </c>
    </row>
    <row r="36" spans="1:26" x14ac:dyDescent="0.25">
      <c r="A36" s="3">
        <f>'Récap prestation'!M37</f>
        <v>0</v>
      </c>
      <c r="B36" t="e">
        <f t="array" ref="B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doublon])-ROW($A$2)+1),ROWS(B$2:B36)))</f>
        <v>#NUM!</v>
      </c>
      <c r="C36" t="str">
        <f t="shared" si="0"/>
        <v/>
      </c>
      <c r="D36" s="10" t="str">
        <f>IF('Récap prestation'!E37&lt;&gt;0,'Récap prestation'!E37,"")</f>
        <v/>
      </c>
      <c r="E36" s="12">
        <f>INDEX($L$2:M134,MATCH(D36,Tableau1[valeur établissement liste],0),2)</f>
        <v>4</v>
      </c>
      <c r="F36" s="2" t="str">
        <f t="shared" si="1"/>
        <v/>
      </c>
      <c r="G36">
        <f>'Récap prestation'!F37</f>
        <v>0</v>
      </c>
      <c r="H36" t="str">
        <f>IF(ISBLANK('Récap prestation'!H37),"",'Récap prestation'!H37)</f>
        <v/>
      </c>
      <c r="I36" t="str">
        <f>IF(ISBLANK('Récap prestation'!G37),"",'Récap prestation'!G37)</f>
        <v/>
      </c>
      <c r="K36" s="8" t="e">
        <f t="array" ref="K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doublon])-ROW($D$2)+1),ROWS(K$2:K36)))</f>
        <v>#NUM!</v>
      </c>
      <c r="L36" t="str">
        <f t="shared" si="2"/>
        <v/>
      </c>
      <c r="M36">
        <f t="shared" si="5"/>
        <v>35</v>
      </c>
      <c r="N36">
        <f ca="1">SUMIF('Récap prestation'!$E$3:$E$500,L36,'Récap prestation'!I37)</f>
        <v>0</v>
      </c>
      <c r="O36">
        <f ca="1">SUMIF('Récap prestation'!$E$3:$E$500,L36,'Récap prestation'!J37)</f>
        <v>0</v>
      </c>
      <c r="P36">
        <f t="shared" ca="1" si="3"/>
        <v>0</v>
      </c>
      <c r="Q36">
        <f ca="1">SUMIF('Récap prestation'!$E$3:$E$500,L36,'Récap prestation'!R37)</f>
        <v>0</v>
      </c>
      <c r="R36" t="str">
        <f ca="1">IF(ISERROR(AVERAGEIF('Récap prestation'!$E$3:$E$500,L36,'Récap prestation'!$R$3)),"N/A",AVERAGEIF('Récap prestation'!$E$3:$E$500,L36,'Récap prestation'!$R$3:$R$500))</f>
        <v>N/A</v>
      </c>
      <c r="S36" s="10">
        <f>'Récap prestation'!N37</f>
        <v>0</v>
      </c>
      <c r="T36" s="10" t="e">
        <f t="array" ref="T3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doublon])-ROW($S$2)+1),ROWS(T$2:T36)))</f>
        <v>#NUM!</v>
      </c>
      <c r="U36" s="10" t="str">
        <f t="shared" si="4"/>
        <v/>
      </c>
      <c r="V36" s="10"/>
      <c r="X36" s="12" t="e">
        <f>#REF!</f>
        <v>#REF!</v>
      </c>
      <c r="Y36" s="12" t="e">
        <f>MATCH(TEXT(X37,"j mmmm aaaa"),#REF!,0)-MATCH(TEXT(X36,"j mmmm aaaa"),#REF!,0)</f>
        <v>#REF!</v>
      </c>
      <c r="Z36" t="e">
        <f>IF(AND(Y36=1,ISBLANK(VLOOKUP(X36,#REF!,5,FALSE))),"",Y36)</f>
        <v>#REF!</v>
      </c>
    </row>
    <row r="37" spans="1:26" x14ac:dyDescent="0.25">
      <c r="A37" s="3">
        <f>'Récap prestation'!M38</f>
        <v>0</v>
      </c>
      <c r="B37" t="e">
        <f t="array" ref="B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doublon])-ROW($A$2)+1),ROWS(B$2:B37)))</f>
        <v>#NUM!</v>
      </c>
      <c r="C37" t="str">
        <f t="shared" si="0"/>
        <v/>
      </c>
      <c r="D37" s="10" t="str">
        <f>IF('Récap prestation'!E38&lt;&gt;0,'Récap prestation'!E38,"")</f>
        <v/>
      </c>
      <c r="E37" s="12">
        <f>INDEX($L$2:M135,MATCH(D37,Tableau1[valeur établissement liste],0),2)</f>
        <v>4</v>
      </c>
      <c r="F37" s="2" t="str">
        <f t="shared" si="1"/>
        <v/>
      </c>
      <c r="G37">
        <f>'Récap prestation'!F38</f>
        <v>0</v>
      </c>
      <c r="H37" t="str">
        <f>IF(ISBLANK('Récap prestation'!H38),"",'Récap prestation'!H38)</f>
        <v/>
      </c>
      <c r="I37" t="str">
        <f>IF(ISBLANK('Récap prestation'!G38),"",'Récap prestation'!G38)</f>
        <v/>
      </c>
      <c r="K37" s="8" t="e">
        <f t="array" ref="K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doublon])-ROW($D$2)+1),ROWS(K$2:K37)))</f>
        <v>#NUM!</v>
      </c>
      <c r="L37" t="str">
        <f t="shared" si="2"/>
        <v/>
      </c>
      <c r="M37">
        <f t="shared" si="5"/>
        <v>36</v>
      </c>
      <c r="N37">
        <f ca="1">SUMIF('Récap prestation'!$E$3:$E$500,L37,'Récap prestation'!I38)</f>
        <v>0</v>
      </c>
      <c r="O37">
        <f ca="1">SUMIF('Récap prestation'!$E$3:$E$500,L37,'Récap prestation'!J38)</f>
        <v>0</v>
      </c>
      <c r="P37">
        <f t="shared" ca="1" si="3"/>
        <v>0</v>
      </c>
      <c r="Q37">
        <f ca="1">SUMIF('Récap prestation'!$E$3:$E$500,L37,'Récap prestation'!R38)</f>
        <v>0</v>
      </c>
      <c r="R37" t="str">
        <f ca="1">IF(ISERROR(AVERAGEIF('Récap prestation'!$E$3:$E$500,L37,'Récap prestation'!$R$3)),"N/A",AVERAGEIF('Récap prestation'!$E$3:$E$500,L37,'Récap prestation'!$R$3:$R$500))</f>
        <v>N/A</v>
      </c>
      <c r="S37" s="10">
        <f>'Récap prestation'!N38</f>
        <v>0</v>
      </c>
      <c r="T37" s="10" t="e">
        <f t="array" ref="T3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doublon])-ROW($S$2)+1),ROWS(T$2:T37)))</f>
        <v>#NUM!</v>
      </c>
      <c r="U37" s="10" t="str">
        <f t="shared" si="4"/>
        <v/>
      </c>
      <c r="V37" s="10"/>
      <c r="X37" s="12" t="e">
        <f>#REF!</f>
        <v>#REF!</v>
      </c>
      <c r="Y37" s="12" t="e">
        <f>MATCH(TEXT(X38,"j mmmm aaaa"),#REF!,0)-MATCH(TEXT(X37,"j mmmm aaaa"),#REF!,0)</f>
        <v>#REF!</v>
      </c>
      <c r="Z37" t="e">
        <f>IF(AND(Y37=1,ISBLANK(VLOOKUP(X37,#REF!,5,FALSE))),"",Y37)</f>
        <v>#REF!</v>
      </c>
    </row>
    <row r="38" spans="1:26" x14ac:dyDescent="0.25">
      <c r="A38" s="3">
        <f>'Récap prestation'!M39</f>
        <v>0</v>
      </c>
      <c r="B38" t="e">
        <f t="array" ref="B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doublon])-ROW($A$2)+1),ROWS(B$2:B38)))</f>
        <v>#NUM!</v>
      </c>
      <c r="C38" t="str">
        <f t="shared" si="0"/>
        <v/>
      </c>
      <c r="D38" s="10" t="str">
        <f>IF('Récap prestation'!E39&lt;&gt;0,'Récap prestation'!E39,"")</f>
        <v/>
      </c>
      <c r="E38" s="12">
        <f>INDEX($L$2:M136,MATCH(D38,Tableau1[valeur établissement liste],0),2)</f>
        <v>4</v>
      </c>
      <c r="F38" s="2" t="str">
        <f t="shared" si="1"/>
        <v/>
      </c>
      <c r="G38">
        <f>'Récap prestation'!F39</f>
        <v>0</v>
      </c>
      <c r="H38" t="str">
        <f>IF(ISBLANK('Récap prestation'!H39),"",'Récap prestation'!H39)</f>
        <v/>
      </c>
      <c r="I38" t="str">
        <f>IF(ISBLANK('Récap prestation'!G39),"",'Récap prestation'!G39)</f>
        <v/>
      </c>
      <c r="K38" s="8" t="e">
        <f t="array" ref="K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doublon])-ROW($D$2)+1),ROWS(K$2:K38)))</f>
        <v>#NUM!</v>
      </c>
      <c r="L38" t="str">
        <f t="shared" si="2"/>
        <v/>
      </c>
      <c r="M38">
        <f t="shared" si="5"/>
        <v>37</v>
      </c>
      <c r="N38">
        <f ca="1">SUMIF('Récap prestation'!$E$3:$E$500,L38,'Récap prestation'!I39)</f>
        <v>0</v>
      </c>
      <c r="O38">
        <f ca="1">SUMIF('Récap prestation'!$E$3:$E$500,L38,'Récap prestation'!J39)</f>
        <v>0</v>
      </c>
      <c r="P38">
        <f t="shared" ca="1" si="3"/>
        <v>0</v>
      </c>
      <c r="Q38">
        <f ca="1">SUMIF('Récap prestation'!$E$3:$E$500,L38,'Récap prestation'!R39)</f>
        <v>0</v>
      </c>
      <c r="R38" t="str">
        <f ca="1">IF(ISERROR(AVERAGEIF('Récap prestation'!$E$3:$E$500,L38,'Récap prestation'!$R$3)),"N/A",AVERAGEIF('Récap prestation'!$E$3:$E$500,L38,'Récap prestation'!$R$3:$R$500))</f>
        <v>N/A</v>
      </c>
      <c r="S38" s="10">
        <f>'Récap prestation'!N39</f>
        <v>0</v>
      </c>
      <c r="T38" s="10" t="e">
        <f t="array" ref="T3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doublon])-ROW($S$2)+1),ROWS(T$2:T38)))</f>
        <v>#NUM!</v>
      </c>
      <c r="U38" s="10" t="str">
        <f t="shared" si="4"/>
        <v/>
      </c>
      <c r="V38" s="10"/>
      <c r="X38" s="12" t="e">
        <f>#REF!</f>
        <v>#REF!</v>
      </c>
      <c r="Y38" s="12" t="e">
        <f>MATCH(TEXT(X39,"j mmmm aaaa"),#REF!,0)-MATCH(TEXT(X38,"j mmmm aaaa"),#REF!,0)</f>
        <v>#REF!</v>
      </c>
      <c r="Z38" t="e">
        <f>IF(AND(Y38=1,ISBLANK(VLOOKUP(X38,#REF!,5,FALSE))),"",Y38)</f>
        <v>#REF!</v>
      </c>
    </row>
    <row r="39" spans="1:26" x14ac:dyDescent="0.25">
      <c r="A39" s="3">
        <f>'Récap prestation'!M40</f>
        <v>0</v>
      </c>
      <c r="B39" t="e">
        <f t="array" ref="B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doublon])-ROW($A$2)+1),ROWS(B$2:B39)))</f>
        <v>#NUM!</v>
      </c>
      <c r="C39" t="str">
        <f t="shared" si="0"/>
        <v/>
      </c>
      <c r="D39" s="10" t="str">
        <f>IF('Récap prestation'!E40&lt;&gt;0,'Récap prestation'!E40,"")</f>
        <v/>
      </c>
      <c r="E39" s="12">
        <f>INDEX($L$2:M137,MATCH(D39,Tableau1[valeur établissement liste],0),2)</f>
        <v>4</v>
      </c>
      <c r="F39" s="2" t="str">
        <f t="shared" si="1"/>
        <v/>
      </c>
      <c r="G39">
        <f>'Récap prestation'!F40</f>
        <v>0</v>
      </c>
      <c r="H39" t="str">
        <f>IF(ISBLANK('Récap prestation'!H40),"",'Récap prestation'!H40)</f>
        <v/>
      </c>
      <c r="I39" t="str">
        <f>IF(ISBLANK('Récap prestation'!G40),"",'Récap prestation'!G40)</f>
        <v/>
      </c>
      <c r="K39" s="8" t="e">
        <f t="array" ref="K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doublon])-ROW($D$2)+1),ROWS(K$2:K39)))</f>
        <v>#NUM!</v>
      </c>
      <c r="L39" t="str">
        <f t="shared" si="2"/>
        <v/>
      </c>
      <c r="M39">
        <f t="shared" si="5"/>
        <v>38</v>
      </c>
      <c r="N39">
        <f ca="1">SUMIF('Récap prestation'!$E$3:$E$500,L39,'Récap prestation'!I40)</f>
        <v>0</v>
      </c>
      <c r="O39">
        <f ca="1">SUMIF('Récap prestation'!$E$3:$E$500,L39,'Récap prestation'!J40)</f>
        <v>0</v>
      </c>
      <c r="P39">
        <f t="shared" ca="1" si="3"/>
        <v>0</v>
      </c>
      <c r="Q39">
        <f ca="1">SUMIF('Récap prestation'!$E$3:$E$500,L39,'Récap prestation'!R40)</f>
        <v>0</v>
      </c>
      <c r="R39" t="str">
        <f ca="1">IF(ISERROR(AVERAGEIF('Récap prestation'!$E$3:$E$500,L39,'Récap prestation'!$R$3)),"N/A",AVERAGEIF('Récap prestation'!$E$3:$E$500,L39,'Récap prestation'!$R$3:$R$500))</f>
        <v>N/A</v>
      </c>
      <c r="S39" s="10">
        <f>'Récap prestation'!N40</f>
        <v>0</v>
      </c>
      <c r="T39" s="10" t="e">
        <f t="array" ref="T3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doublon])-ROW($S$2)+1),ROWS(T$2:T39)))</f>
        <v>#NUM!</v>
      </c>
      <c r="U39" s="10" t="str">
        <f t="shared" si="4"/>
        <v/>
      </c>
      <c r="V39" s="10"/>
      <c r="X39" s="12" t="e">
        <f>#REF!</f>
        <v>#REF!</v>
      </c>
      <c r="Y39" s="12" t="e">
        <f>MATCH(TEXT(X40,"j mmmm aaaa"),#REF!,0)-MATCH(TEXT(X39,"j mmmm aaaa"),#REF!,0)</f>
        <v>#REF!</v>
      </c>
      <c r="Z39" t="e">
        <f>IF(AND(Y39=1,ISBLANK(VLOOKUP(X39,#REF!,5,FALSE))),"",Y39)</f>
        <v>#REF!</v>
      </c>
    </row>
    <row r="40" spans="1:26" x14ac:dyDescent="0.25">
      <c r="A40" s="3">
        <f>'Récap prestation'!M41</f>
        <v>0</v>
      </c>
      <c r="B40" t="e">
        <f t="array" ref="B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doublon])-ROW($A$2)+1),ROWS(B$2:B40)))</f>
        <v>#NUM!</v>
      </c>
      <c r="C40" t="str">
        <f t="shared" si="0"/>
        <v/>
      </c>
      <c r="D40" s="10" t="str">
        <f>IF('Récap prestation'!E41&lt;&gt;0,'Récap prestation'!E41,"")</f>
        <v/>
      </c>
      <c r="E40" s="12">
        <f>INDEX($L$2:M138,MATCH(D40,Tableau1[valeur établissement liste],0),2)</f>
        <v>4</v>
      </c>
      <c r="F40" s="2" t="str">
        <f t="shared" si="1"/>
        <v/>
      </c>
      <c r="G40">
        <f>'Récap prestation'!F41</f>
        <v>0</v>
      </c>
      <c r="H40" t="str">
        <f>IF(ISBLANK('Récap prestation'!H41),"",'Récap prestation'!H41)</f>
        <v/>
      </c>
      <c r="I40" t="str">
        <f>IF(ISBLANK('Récap prestation'!G41),"",'Récap prestation'!G41)</f>
        <v/>
      </c>
      <c r="K40" s="8" t="e">
        <f t="array" ref="K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doublon])-ROW($D$2)+1),ROWS(K$2:K40)))</f>
        <v>#NUM!</v>
      </c>
      <c r="L40" t="str">
        <f t="shared" si="2"/>
        <v/>
      </c>
      <c r="M40">
        <f t="shared" si="5"/>
        <v>39</v>
      </c>
      <c r="N40">
        <f ca="1">SUMIF('Récap prestation'!$E$3:$E$500,L40,'Récap prestation'!I41)</f>
        <v>0</v>
      </c>
      <c r="O40">
        <f ca="1">SUMIF('Récap prestation'!$E$3:$E$500,L40,'Récap prestation'!J41)</f>
        <v>0</v>
      </c>
      <c r="P40">
        <f t="shared" ca="1" si="3"/>
        <v>0</v>
      </c>
      <c r="Q40">
        <f ca="1">SUMIF('Récap prestation'!$E$3:$E$500,L40,'Récap prestation'!R41)</f>
        <v>0</v>
      </c>
      <c r="R40" t="str">
        <f ca="1">IF(ISERROR(AVERAGEIF('Récap prestation'!$E$3:$E$500,L40,'Récap prestation'!$R$3)),"N/A",AVERAGEIF('Récap prestation'!$E$3:$E$500,L40,'Récap prestation'!$R$3:$R$500))</f>
        <v>N/A</v>
      </c>
      <c r="S40" s="10">
        <f>'Récap prestation'!N41</f>
        <v>0</v>
      </c>
      <c r="T40" s="10" t="e">
        <f t="array" ref="T4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doublon])-ROW($S$2)+1),ROWS(T$2:T40)))</f>
        <v>#NUM!</v>
      </c>
      <c r="U40" s="10" t="str">
        <f t="shared" si="4"/>
        <v/>
      </c>
      <c r="V40" s="10"/>
      <c r="X40" s="12" t="e">
        <f>#REF!</f>
        <v>#REF!</v>
      </c>
      <c r="Y40" s="12" t="e">
        <f>MATCH(TEXT(X41,"j mmmm aaaa"),#REF!,0)-MATCH(TEXT(X40,"j mmmm aaaa"),#REF!,0)</f>
        <v>#REF!</v>
      </c>
      <c r="Z40" t="e">
        <f>IF(AND(Y40=1,ISBLANK(VLOOKUP(X40,#REF!,5,FALSE))),"",Y40)</f>
        <v>#REF!</v>
      </c>
    </row>
    <row r="41" spans="1:26" x14ac:dyDescent="0.25">
      <c r="A41" s="3">
        <f>'Récap prestation'!M42</f>
        <v>0</v>
      </c>
      <c r="B41" t="e">
        <f t="array" ref="B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doublon])-ROW($A$2)+1),ROWS(B$2:B41)))</f>
        <v>#NUM!</v>
      </c>
      <c r="C41" t="str">
        <f t="shared" si="0"/>
        <v/>
      </c>
      <c r="D41" s="10" t="str">
        <f>IF('Récap prestation'!E42&lt;&gt;0,'Récap prestation'!E42,"")</f>
        <v/>
      </c>
      <c r="E41" s="12">
        <f>INDEX($L$2:M139,MATCH(D41,Tableau1[valeur établissement liste],0),2)</f>
        <v>4</v>
      </c>
      <c r="F41" s="2" t="str">
        <f t="shared" si="1"/>
        <v/>
      </c>
      <c r="G41">
        <f>'Récap prestation'!F42</f>
        <v>0</v>
      </c>
      <c r="H41" t="str">
        <f>IF(ISBLANK('Récap prestation'!H42),"",'Récap prestation'!H42)</f>
        <v/>
      </c>
      <c r="I41" t="str">
        <f>IF(ISBLANK('Récap prestation'!G42),"",'Récap prestation'!G42)</f>
        <v/>
      </c>
      <c r="K41" s="8" t="e">
        <f t="array" ref="K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doublon])-ROW($D$2)+1),ROWS(K$2:K41)))</f>
        <v>#NUM!</v>
      </c>
      <c r="L41" t="str">
        <f t="shared" si="2"/>
        <v/>
      </c>
      <c r="M41">
        <f t="shared" si="5"/>
        <v>40</v>
      </c>
      <c r="N41">
        <f ca="1">SUMIF('Récap prestation'!$E$3:$E$500,L41,'Récap prestation'!I42)</f>
        <v>0</v>
      </c>
      <c r="O41">
        <f ca="1">SUMIF('Récap prestation'!$E$3:$E$500,L41,'Récap prestation'!J42)</f>
        <v>0</v>
      </c>
      <c r="P41">
        <f t="shared" ca="1" si="3"/>
        <v>0</v>
      </c>
      <c r="Q41">
        <f ca="1">SUMIF('Récap prestation'!$E$3:$E$500,L41,'Récap prestation'!R42)</f>
        <v>0</v>
      </c>
      <c r="R41" t="str">
        <f ca="1">IF(ISERROR(AVERAGEIF('Récap prestation'!$E$3:$E$500,L41,'Récap prestation'!$R$3)),"N/A",AVERAGEIF('Récap prestation'!$E$3:$E$500,L41,'Récap prestation'!$R$3:$R$500))</f>
        <v>N/A</v>
      </c>
      <c r="S41" s="10">
        <f>'Récap prestation'!N42</f>
        <v>0</v>
      </c>
      <c r="T41" s="10" t="e">
        <f t="array" ref="T4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doublon])-ROW($S$2)+1),ROWS(T$2:T41)))</f>
        <v>#NUM!</v>
      </c>
      <c r="U41" s="10" t="str">
        <f t="shared" si="4"/>
        <v/>
      </c>
      <c r="V41" s="10"/>
      <c r="X41" s="12" t="e">
        <f>#REF!</f>
        <v>#REF!</v>
      </c>
      <c r="Y41" s="12" t="e">
        <f>MATCH(TEXT(X42,"j mmmm aaaa"),#REF!,0)-MATCH(TEXT(X41,"j mmmm aaaa"),#REF!,0)</f>
        <v>#REF!</v>
      </c>
      <c r="Z41" t="e">
        <f>IF(AND(Y41=1,ISBLANK(VLOOKUP(X41,#REF!,5,FALSE))),"",Y41)</f>
        <v>#REF!</v>
      </c>
    </row>
    <row r="42" spans="1:26" x14ac:dyDescent="0.25">
      <c r="A42" s="3">
        <f>'Récap prestation'!M43</f>
        <v>0</v>
      </c>
      <c r="B42" t="e">
        <f t="array" ref="B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doublon])-ROW($A$2)+1),ROWS(B$2:B42)))</f>
        <v>#NUM!</v>
      </c>
      <c r="C42" t="str">
        <f t="shared" si="0"/>
        <v/>
      </c>
      <c r="D42" s="10" t="str">
        <f>IF('Récap prestation'!E43&lt;&gt;0,'Récap prestation'!E43,"")</f>
        <v/>
      </c>
      <c r="E42" s="12">
        <f>INDEX($L$2:M140,MATCH(D42,Tableau1[valeur établissement liste],0),2)</f>
        <v>4</v>
      </c>
      <c r="F42" s="2" t="str">
        <f t="shared" si="1"/>
        <v/>
      </c>
      <c r="G42">
        <f>'Récap prestation'!F43</f>
        <v>0</v>
      </c>
      <c r="H42" t="str">
        <f>IF(ISBLANK('Récap prestation'!H43),"",'Récap prestation'!H43)</f>
        <v/>
      </c>
      <c r="I42" t="str">
        <f>IF(ISBLANK('Récap prestation'!G43),"",'Récap prestation'!G43)</f>
        <v/>
      </c>
      <c r="K42" s="8" t="e">
        <f t="array" ref="K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doublon])-ROW($D$2)+1),ROWS(K$2:K42)))</f>
        <v>#NUM!</v>
      </c>
      <c r="L42" t="str">
        <f t="shared" si="2"/>
        <v/>
      </c>
      <c r="M42">
        <f t="shared" si="5"/>
        <v>41</v>
      </c>
      <c r="N42">
        <f ca="1">SUMIF('Récap prestation'!$E$3:$E$500,L42,'Récap prestation'!I43)</f>
        <v>0</v>
      </c>
      <c r="O42">
        <f ca="1">SUMIF('Récap prestation'!$E$3:$E$500,L42,'Récap prestation'!J43)</f>
        <v>0</v>
      </c>
      <c r="P42">
        <f t="shared" ca="1" si="3"/>
        <v>0</v>
      </c>
      <c r="Q42">
        <f ca="1">SUMIF('Récap prestation'!$E$3:$E$500,L42,'Récap prestation'!R43)</f>
        <v>0</v>
      </c>
      <c r="R42" t="str">
        <f ca="1">IF(ISERROR(AVERAGEIF('Récap prestation'!$E$3:$E$500,L42,'Récap prestation'!$R$3)),"N/A",AVERAGEIF('Récap prestation'!$E$3:$E$500,L42,'Récap prestation'!$R$3:$R$500))</f>
        <v>N/A</v>
      </c>
      <c r="S42" s="10">
        <f>'Récap prestation'!N43</f>
        <v>0</v>
      </c>
      <c r="T42" s="10" t="e">
        <f t="array" ref="T4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doublon])-ROW($S$2)+1),ROWS(T$2:T42)))</f>
        <v>#NUM!</v>
      </c>
      <c r="U42" s="10" t="str">
        <f t="shared" si="4"/>
        <v/>
      </c>
      <c r="V42" s="10"/>
      <c r="X42" s="12" t="e">
        <f>#REF!</f>
        <v>#REF!</v>
      </c>
      <c r="Y42" s="12" t="e">
        <f>MATCH(TEXT(X43,"j mmmm aaaa"),#REF!,0)-MATCH(TEXT(X42,"j mmmm aaaa"),#REF!,0)</f>
        <v>#REF!</v>
      </c>
      <c r="Z42" t="e">
        <f>IF(AND(Y42=1,ISBLANK(VLOOKUP(X42,#REF!,5,FALSE))),"",Y42)</f>
        <v>#REF!</v>
      </c>
    </row>
    <row r="43" spans="1:26" x14ac:dyDescent="0.25">
      <c r="A43" s="3">
        <f>'Récap prestation'!M44</f>
        <v>0</v>
      </c>
      <c r="B43" t="e">
        <f t="array" ref="B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doublon])-ROW($A$2)+1),ROWS(B$2:B43)))</f>
        <v>#NUM!</v>
      </c>
      <c r="C43" t="str">
        <f t="shared" si="0"/>
        <v/>
      </c>
      <c r="D43" s="10" t="str">
        <f>IF('Récap prestation'!E44&lt;&gt;0,'Récap prestation'!E44,"")</f>
        <v/>
      </c>
      <c r="E43" s="12">
        <f>INDEX($L$2:M141,MATCH(D43,Tableau1[valeur établissement liste],0),2)</f>
        <v>4</v>
      </c>
      <c r="F43" s="2" t="str">
        <f t="shared" si="1"/>
        <v/>
      </c>
      <c r="G43">
        <f>'Récap prestation'!F44</f>
        <v>0</v>
      </c>
      <c r="H43" t="str">
        <f>IF(ISBLANK('Récap prestation'!H44),"",'Récap prestation'!H44)</f>
        <v/>
      </c>
      <c r="I43" t="str">
        <f>IF(ISBLANK('Récap prestation'!G44),"",'Récap prestation'!G44)</f>
        <v/>
      </c>
      <c r="K43" s="8" t="e">
        <f t="array" ref="K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doublon])-ROW($D$2)+1),ROWS(K$2:K43)))</f>
        <v>#NUM!</v>
      </c>
      <c r="L43" t="str">
        <f t="shared" si="2"/>
        <v/>
      </c>
      <c r="M43">
        <f t="shared" si="5"/>
        <v>42</v>
      </c>
      <c r="N43">
        <f ca="1">SUMIF('Récap prestation'!$E$3:$E$500,L43,'Récap prestation'!I44)</f>
        <v>0</v>
      </c>
      <c r="O43">
        <f ca="1">SUMIF('Récap prestation'!$E$3:$E$500,L43,'Récap prestation'!J44)</f>
        <v>0</v>
      </c>
      <c r="P43">
        <f t="shared" ca="1" si="3"/>
        <v>0</v>
      </c>
      <c r="Q43">
        <f ca="1">SUMIF('Récap prestation'!$E$3:$E$500,L43,'Récap prestation'!R44)</f>
        <v>0</v>
      </c>
      <c r="R43" t="str">
        <f ca="1">IF(ISERROR(AVERAGEIF('Récap prestation'!$E$3:$E$500,L43,'Récap prestation'!$R$3)),"N/A",AVERAGEIF('Récap prestation'!$E$3:$E$500,L43,'Récap prestation'!$R$3:$R$500))</f>
        <v>N/A</v>
      </c>
      <c r="S43" s="10">
        <f>'Récap prestation'!N44</f>
        <v>0</v>
      </c>
      <c r="T43" s="10" t="e">
        <f t="array" ref="T4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doublon])-ROW($S$2)+1),ROWS(T$2:T43)))</f>
        <v>#NUM!</v>
      </c>
      <c r="U43" s="10" t="str">
        <f t="shared" si="4"/>
        <v/>
      </c>
      <c r="V43" s="10"/>
      <c r="X43" s="12" t="e">
        <f>#REF!</f>
        <v>#REF!</v>
      </c>
      <c r="Y43" s="12" t="e">
        <f>MATCH(TEXT(X44,"j mmmm aaaa"),#REF!,0)-MATCH(TEXT(X43,"j mmmm aaaa"),#REF!,0)</f>
        <v>#REF!</v>
      </c>
      <c r="Z43" t="e">
        <f>IF(AND(Y43=1,ISBLANK(VLOOKUP(X43,#REF!,5,FALSE))),"",Y43)</f>
        <v>#REF!</v>
      </c>
    </row>
    <row r="44" spans="1:26" x14ac:dyDescent="0.25">
      <c r="A44" s="3">
        <f>'Récap prestation'!M45</f>
        <v>0</v>
      </c>
      <c r="B44" t="e">
        <f t="array" ref="B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doublon])-ROW($A$2)+1),ROWS(B$2:B44)))</f>
        <v>#NUM!</v>
      </c>
      <c r="C44" t="str">
        <f t="shared" si="0"/>
        <v/>
      </c>
      <c r="D44" s="10" t="str">
        <f>IF('Récap prestation'!E45&lt;&gt;0,'Récap prestation'!E45,"")</f>
        <v/>
      </c>
      <c r="E44" s="12">
        <f>INDEX($L$2:M142,MATCH(D44,Tableau1[valeur établissement liste],0),2)</f>
        <v>4</v>
      </c>
      <c r="F44" s="2" t="str">
        <f t="shared" si="1"/>
        <v/>
      </c>
      <c r="G44">
        <f>'Récap prestation'!F45</f>
        <v>0</v>
      </c>
      <c r="H44" t="str">
        <f>IF(ISBLANK('Récap prestation'!H45),"",'Récap prestation'!H45)</f>
        <v/>
      </c>
      <c r="I44" t="str">
        <f>IF(ISBLANK('Récap prestation'!G45),"",'Récap prestation'!G45)</f>
        <v/>
      </c>
      <c r="K44" s="8" t="e">
        <f t="array" ref="K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doublon])-ROW($D$2)+1),ROWS(K$2:K44)))</f>
        <v>#NUM!</v>
      </c>
      <c r="L44" t="str">
        <f t="shared" si="2"/>
        <v/>
      </c>
      <c r="M44">
        <f t="shared" si="5"/>
        <v>43</v>
      </c>
      <c r="N44">
        <f ca="1">SUMIF('Récap prestation'!$E$3:$E$500,L44,'Récap prestation'!I45)</f>
        <v>0</v>
      </c>
      <c r="O44">
        <f ca="1">SUMIF('Récap prestation'!$E$3:$E$500,L44,'Récap prestation'!J45)</f>
        <v>0</v>
      </c>
      <c r="P44">
        <f t="shared" ca="1" si="3"/>
        <v>0</v>
      </c>
      <c r="Q44">
        <f ca="1">SUMIF('Récap prestation'!$E$3:$E$500,L44,'Récap prestation'!R45)</f>
        <v>0</v>
      </c>
      <c r="R44" t="str">
        <f ca="1">IF(ISERROR(AVERAGEIF('Récap prestation'!$E$3:$E$500,L44,'Récap prestation'!$R$3)),"N/A",AVERAGEIF('Récap prestation'!$E$3:$E$500,L44,'Récap prestation'!$R$3:$R$500))</f>
        <v>N/A</v>
      </c>
      <c r="S44" s="10">
        <f>'Récap prestation'!N45</f>
        <v>0</v>
      </c>
      <c r="T44" s="10" t="e">
        <f t="array" ref="T4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doublon])-ROW($S$2)+1),ROWS(T$2:T44)))</f>
        <v>#NUM!</v>
      </c>
      <c r="U44" s="10" t="str">
        <f t="shared" si="4"/>
        <v/>
      </c>
      <c r="V44" s="10"/>
      <c r="X44" s="12" t="e">
        <f>#REF!</f>
        <v>#REF!</v>
      </c>
      <c r="Y44" s="12" t="e">
        <f>MATCH(TEXT(X45,"j mmmm aaaa"),#REF!,0)-MATCH(TEXT(X44,"j mmmm aaaa"),#REF!,0)</f>
        <v>#REF!</v>
      </c>
      <c r="Z44" t="e">
        <f>IF(AND(Y44=1,ISBLANK(VLOOKUP(X44,#REF!,5,FALSE))),"",Y44)</f>
        <v>#REF!</v>
      </c>
    </row>
    <row r="45" spans="1:26" x14ac:dyDescent="0.25">
      <c r="A45" s="3">
        <f>'Récap prestation'!M46</f>
        <v>0</v>
      </c>
      <c r="B45" t="e">
        <f t="array" ref="B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doublon])-ROW($A$2)+1),ROWS(B$2:B45)))</f>
        <v>#NUM!</v>
      </c>
      <c r="C45" t="str">
        <f t="shared" si="0"/>
        <v/>
      </c>
      <c r="D45" s="10" t="str">
        <f>IF('Récap prestation'!E46&lt;&gt;0,'Récap prestation'!E46,"")</f>
        <v/>
      </c>
      <c r="E45" s="12">
        <f>INDEX($L$2:M143,MATCH(D45,Tableau1[valeur établissement liste],0),2)</f>
        <v>4</v>
      </c>
      <c r="F45" s="2" t="str">
        <f t="shared" si="1"/>
        <v/>
      </c>
      <c r="G45">
        <f>'Récap prestation'!F46</f>
        <v>0</v>
      </c>
      <c r="H45" t="str">
        <f>IF(ISBLANK('Récap prestation'!H46),"",'Récap prestation'!H46)</f>
        <v/>
      </c>
      <c r="I45" t="str">
        <f>IF(ISBLANK('Récap prestation'!G46),"",'Récap prestation'!G46)</f>
        <v/>
      </c>
      <c r="K45" s="8" t="e">
        <f t="array" ref="K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doublon])-ROW($D$2)+1),ROWS(K$2:K45)))</f>
        <v>#NUM!</v>
      </c>
      <c r="L45" t="str">
        <f t="shared" si="2"/>
        <v/>
      </c>
      <c r="M45">
        <f t="shared" si="5"/>
        <v>44</v>
      </c>
      <c r="N45">
        <f ca="1">SUMIF('Récap prestation'!$E$3:$E$500,L45,'Récap prestation'!I46)</f>
        <v>0</v>
      </c>
      <c r="O45">
        <f ca="1">SUMIF('Récap prestation'!$E$3:$E$500,L45,'Récap prestation'!J46)</f>
        <v>0</v>
      </c>
      <c r="P45">
        <f t="shared" ca="1" si="3"/>
        <v>0</v>
      </c>
      <c r="Q45">
        <f ca="1">SUMIF('Récap prestation'!$E$3:$E$500,L45,'Récap prestation'!R46)</f>
        <v>0</v>
      </c>
      <c r="R45" t="str">
        <f ca="1">IF(ISERROR(AVERAGEIF('Récap prestation'!$E$3:$E$500,L45,'Récap prestation'!$R$3)),"N/A",AVERAGEIF('Récap prestation'!$E$3:$E$500,L45,'Récap prestation'!$R$3:$R$500))</f>
        <v>N/A</v>
      </c>
      <c r="S45" s="10">
        <f>'Récap prestation'!N46</f>
        <v>0</v>
      </c>
      <c r="T45" s="10" t="e">
        <f t="array" ref="T4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doublon])-ROW($S$2)+1),ROWS(T$2:T45)))</f>
        <v>#NUM!</v>
      </c>
      <c r="U45" s="10" t="str">
        <f t="shared" si="4"/>
        <v/>
      </c>
      <c r="V45" s="10"/>
      <c r="X45" s="12" t="e">
        <f>#REF!</f>
        <v>#REF!</v>
      </c>
      <c r="Y45" s="12" t="e">
        <f>MATCH(TEXT(X46,"j mmmm aaaa"),#REF!,0)-MATCH(TEXT(X45,"j mmmm aaaa"),#REF!,0)</f>
        <v>#REF!</v>
      </c>
      <c r="Z45" t="e">
        <f>IF(AND(Y45=1,ISBLANK(VLOOKUP(X45,#REF!,5,FALSE))),"",Y45)</f>
        <v>#REF!</v>
      </c>
    </row>
    <row r="46" spans="1:26" x14ac:dyDescent="0.25">
      <c r="A46" s="3">
        <f>'Récap prestation'!M47</f>
        <v>0</v>
      </c>
      <c r="B46" t="e">
        <f t="array" ref="B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doublon])-ROW($A$2)+1),ROWS(B$2:B46)))</f>
        <v>#NUM!</v>
      </c>
      <c r="C46" t="str">
        <f t="shared" si="0"/>
        <v/>
      </c>
      <c r="D46" s="10" t="str">
        <f>IF('Récap prestation'!E47&lt;&gt;0,'Récap prestation'!E47,"")</f>
        <v/>
      </c>
      <c r="E46" s="12">
        <f>INDEX($L$2:M144,MATCH(D46,Tableau1[valeur établissement liste],0),2)</f>
        <v>4</v>
      </c>
      <c r="F46" s="2" t="str">
        <f t="shared" si="1"/>
        <v/>
      </c>
      <c r="G46">
        <f>'Récap prestation'!F47</f>
        <v>0</v>
      </c>
      <c r="H46" t="str">
        <f>IF(ISBLANK('Récap prestation'!H47),"",'Récap prestation'!H47)</f>
        <v/>
      </c>
      <c r="I46" t="str">
        <f>IF(ISBLANK('Récap prestation'!G47),"",'Récap prestation'!G47)</f>
        <v/>
      </c>
      <c r="K46" s="8" t="e">
        <f t="array" ref="K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doublon])-ROW($D$2)+1),ROWS(K$2:K46)))</f>
        <v>#NUM!</v>
      </c>
      <c r="L46" t="str">
        <f t="shared" si="2"/>
        <v/>
      </c>
      <c r="M46">
        <f t="shared" si="5"/>
        <v>45</v>
      </c>
      <c r="N46">
        <f ca="1">SUMIF('Récap prestation'!$E$3:$E$500,L46,'Récap prestation'!I47)</f>
        <v>0</v>
      </c>
      <c r="O46">
        <f ca="1">SUMIF('Récap prestation'!$E$3:$E$500,L46,'Récap prestation'!J47)</f>
        <v>0</v>
      </c>
      <c r="P46">
        <f t="shared" ca="1" si="3"/>
        <v>0</v>
      </c>
      <c r="Q46">
        <f ca="1">SUMIF('Récap prestation'!$E$3:$E$500,L46,'Récap prestation'!R47)</f>
        <v>0</v>
      </c>
      <c r="R46" t="str">
        <f ca="1">IF(ISERROR(AVERAGEIF('Récap prestation'!$E$3:$E$500,L46,'Récap prestation'!$R$3)),"N/A",AVERAGEIF('Récap prestation'!$E$3:$E$500,L46,'Récap prestation'!$R$3:$R$500))</f>
        <v>N/A</v>
      </c>
      <c r="S46" s="10">
        <f>'Récap prestation'!N47</f>
        <v>0</v>
      </c>
      <c r="T46" s="10" t="e">
        <f t="array" ref="T4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doublon])-ROW($S$2)+1),ROWS(T$2:T46)))</f>
        <v>#NUM!</v>
      </c>
      <c r="U46" s="10" t="str">
        <f t="shared" si="4"/>
        <v/>
      </c>
      <c r="V46" s="10"/>
      <c r="X46" s="12" t="e">
        <f>#REF!</f>
        <v>#REF!</v>
      </c>
      <c r="Y46" s="12" t="e">
        <f>MATCH(TEXT(X47,"j mmmm aaaa"),#REF!,0)-MATCH(TEXT(X46,"j mmmm aaaa"),#REF!,0)</f>
        <v>#REF!</v>
      </c>
      <c r="Z46" t="e">
        <f>IF(AND(Y46=1,ISBLANK(VLOOKUP(X46,#REF!,5,FALSE))),"",Y46)</f>
        <v>#REF!</v>
      </c>
    </row>
    <row r="47" spans="1:26" x14ac:dyDescent="0.25">
      <c r="A47" s="3">
        <f>'Récap prestation'!M48</f>
        <v>0</v>
      </c>
      <c r="B47" t="e">
        <f t="array" ref="B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doublon])-ROW($A$2)+1),ROWS(B$2:B47)))</f>
        <v>#NUM!</v>
      </c>
      <c r="C47" t="str">
        <f t="shared" si="0"/>
        <v/>
      </c>
      <c r="D47" s="10" t="str">
        <f>IF('Récap prestation'!E48&lt;&gt;0,'Récap prestation'!E48,"")</f>
        <v/>
      </c>
      <c r="E47" s="12">
        <f>INDEX($L$2:M145,MATCH(D47,Tableau1[valeur établissement liste],0),2)</f>
        <v>4</v>
      </c>
      <c r="F47" s="2" t="str">
        <f t="shared" si="1"/>
        <v/>
      </c>
      <c r="G47">
        <f>'Récap prestation'!F48</f>
        <v>0</v>
      </c>
      <c r="H47" t="str">
        <f>IF(ISBLANK('Récap prestation'!H48),"",'Récap prestation'!H48)</f>
        <v/>
      </c>
      <c r="I47" t="str">
        <f>IF(ISBLANK('Récap prestation'!G48),"",'Récap prestation'!G48)</f>
        <v/>
      </c>
      <c r="K47" s="8" t="e">
        <f t="array" ref="K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doublon])-ROW($D$2)+1),ROWS(K$2:K47)))</f>
        <v>#NUM!</v>
      </c>
      <c r="L47" t="str">
        <f t="shared" si="2"/>
        <v/>
      </c>
      <c r="M47">
        <f t="shared" si="5"/>
        <v>46</v>
      </c>
      <c r="N47">
        <f ca="1">SUMIF('Récap prestation'!$E$3:$E$500,L47,'Récap prestation'!I48)</f>
        <v>0</v>
      </c>
      <c r="O47">
        <f ca="1">SUMIF('Récap prestation'!$E$3:$E$500,L47,'Récap prestation'!J48)</f>
        <v>0</v>
      </c>
      <c r="P47">
        <f t="shared" ca="1" si="3"/>
        <v>0</v>
      </c>
      <c r="Q47">
        <f ca="1">SUMIF('Récap prestation'!$E$3:$E$500,L47,'Récap prestation'!R48)</f>
        <v>0</v>
      </c>
      <c r="R47" t="str">
        <f ca="1">IF(ISERROR(AVERAGEIF('Récap prestation'!$E$3:$E$500,L47,'Récap prestation'!$R$3)),"N/A",AVERAGEIF('Récap prestation'!$E$3:$E$500,L47,'Récap prestation'!$R$3:$R$500))</f>
        <v>N/A</v>
      </c>
      <c r="S47" s="10">
        <f>'Récap prestation'!N48</f>
        <v>0</v>
      </c>
      <c r="T47" s="10" t="e">
        <f t="array" ref="T4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doublon])-ROW($S$2)+1),ROWS(T$2:T47)))</f>
        <v>#NUM!</v>
      </c>
      <c r="U47" s="10" t="str">
        <f t="shared" si="4"/>
        <v/>
      </c>
      <c r="V47" s="10"/>
      <c r="X47" s="12" t="e">
        <f>#REF!</f>
        <v>#REF!</v>
      </c>
      <c r="Y47" s="12" t="e">
        <f>MATCH(TEXT(X48,"j mmmm aaaa"),#REF!,0)-MATCH(TEXT(X47,"j mmmm aaaa"),#REF!,0)</f>
        <v>#REF!</v>
      </c>
      <c r="Z47" t="e">
        <f>IF(AND(Y47=1,ISBLANK(VLOOKUP(X47,#REF!,5,FALSE))),"",Y47)</f>
        <v>#REF!</v>
      </c>
    </row>
    <row r="48" spans="1:26" x14ac:dyDescent="0.25">
      <c r="A48" s="3">
        <f>'Récap prestation'!M49</f>
        <v>0</v>
      </c>
      <c r="B48" t="e">
        <f t="array" ref="B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doublon])-ROW($A$2)+1),ROWS(B$2:B48)))</f>
        <v>#NUM!</v>
      </c>
      <c r="C48" t="str">
        <f t="shared" si="0"/>
        <v/>
      </c>
      <c r="D48" s="10" t="str">
        <f>IF('Récap prestation'!E49&lt;&gt;0,'Récap prestation'!E49,"")</f>
        <v/>
      </c>
      <c r="E48" s="12">
        <f>INDEX($L$2:M146,MATCH(D48,Tableau1[valeur établissement liste],0),2)</f>
        <v>4</v>
      </c>
      <c r="F48" s="2" t="str">
        <f t="shared" si="1"/>
        <v/>
      </c>
      <c r="G48">
        <f>'Récap prestation'!F49</f>
        <v>0</v>
      </c>
      <c r="H48" t="str">
        <f>IF(ISBLANK('Récap prestation'!H49),"",'Récap prestation'!H49)</f>
        <v/>
      </c>
      <c r="I48" t="str">
        <f>IF(ISBLANK('Récap prestation'!G49),"",'Récap prestation'!G49)</f>
        <v/>
      </c>
      <c r="K48" s="8" t="e">
        <f t="array" ref="K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doublon])-ROW($D$2)+1),ROWS(K$2:K48)))</f>
        <v>#NUM!</v>
      </c>
      <c r="L48" t="str">
        <f t="shared" si="2"/>
        <v/>
      </c>
      <c r="M48">
        <f t="shared" si="5"/>
        <v>47</v>
      </c>
      <c r="N48">
        <f ca="1">SUMIF('Récap prestation'!$E$3:$E$500,L48,'Récap prestation'!I49)</f>
        <v>0</v>
      </c>
      <c r="O48">
        <f ca="1">SUMIF('Récap prestation'!$E$3:$E$500,L48,'Récap prestation'!J49)</f>
        <v>0</v>
      </c>
      <c r="P48">
        <f t="shared" ca="1" si="3"/>
        <v>0</v>
      </c>
      <c r="Q48">
        <f ca="1">SUMIF('Récap prestation'!$E$3:$E$500,L48,'Récap prestation'!R49)</f>
        <v>0</v>
      </c>
      <c r="R48" t="str">
        <f ca="1">IF(ISERROR(AVERAGEIF('Récap prestation'!$E$3:$E$500,L48,'Récap prestation'!$R$3)),"N/A",AVERAGEIF('Récap prestation'!$E$3:$E$500,L48,'Récap prestation'!$R$3:$R$500))</f>
        <v>N/A</v>
      </c>
      <c r="S48" s="10">
        <f>'Récap prestation'!N49</f>
        <v>0</v>
      </c>
      <c r="T48" s="10" t="e">
        <f t="array" ref="T4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doublon])-ROW($S$2)+1),ROWS(T$2:T48)))</f>
        <v>#NUM!</v>
      </c>
      <c r="U48" s="10" t="str">
        <f t="shared" si="4"/>
        <v/>
      </c>
      <c r="V48" s="10"/>
      <c r="X48" s="12" t="e">
        <f>#REF!</f>
        <v>#REF!</v>
      </c>
      <c r="Y48" s="12" t="e">
        <f>MATCH(TEXT(X49,"j mmmm aaaa"),#REF!,0)-MATCH(TEXT(X48,"j mmmm aaaa"),#REF!,0)</f>
        <v>#REF!</v>
      </c>
      <c r="Z48" t="e">
        <f>IF(AND(Y48=1,ISBLANK(VLOOKUP(X48,#REF!,5,FALSE))),"",Y48)</f>
        <v>#REF!</v>
      </c>
    </row>
    <row r="49" spans="1:26" x14ac:dyDescent="0.25">
      <c r="A49" s="3">
        <f>'Récap prestation'!M50</f>
        <v>0</v>
      </c>
      <c r="B49" t="e">
        <f t="array" ref="B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doublon])-ROW($A$2)+1),ROWS(B$2:B49)))</f>
        <v>#NUM!</v>
      </c>
      <c r="C49" t="str">
        <f t="shared" si="0"/>
        <v/>
      </c>
      <c r="D49" s="10" t="str">
        <f>IF('Récap prestation'!E50&lt;&gt;0,'Récap prestation'!E50,"")</f>
        <v/>
      </c>
      <c r="E49" s="12">
        <f>INDEX($L$2:M147,MATCH(D49,Tableau1[valeur établissement liste],0),2)</f>
        <v>4</v>
      </c>
      <c r="F49" s="2" t="str">
        <f t="shared" si="1"/>
        <v/>
      </c>
      <c r="G49">
        <f>'Récap prestation'!F50</f>
        <v>0</v>
      </c>
      <c r="H49" t="str">
        <f>IF(ISBLANK('Récap prestation'!H50),"",'Récap prestation'!H50)</f>
        <v/>
      </c>
      <c r="I49" t="str">
        <f>IF(ISBLANK('Récap prestation'!G50),"",'Récap prestation'!G50)</f>
        <v/>
      </c>
      <c r="K49" s="8" t="e">
        <f t="array" ref="K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doublon])-ROW($D$2)+1),ROWS(K$2:K49)))</f>
        <v>#NUM!</v>
      </c>
      <c r="L49" t="str">
        <f t="shared" si="2"/>
        <v/>
      </c>
      <c r="M49">
        <f t="shared" si="5"/>
        <v>48</v>
      </c>
      <c r="N49">
        <f ca="1">SUMIF('Récap prestation'!$E$3:$E$500,L49,'Récap prestation'!I50)</f>
        <v>0</v>
      </c>
      <c r="O49">
        <f ca="1">SUMIF('Récap prestation'!$E$3:$E$500,L49,'Récap prestation'!J50)</f>
        <v>0</v>
      </c>
      <c r="P49">
        <f t="shared" ca="1" si="3"/>
        <v>0</v>
      </c>
      <c r="Q49">
        <f ca="1">SUMIF('Récap prestation'!$E$3:$E$500,L49,'Récap prestation'!R50)</f>
        <v>0</v>
      </c>
      <c r="R49" t="str">
        <f ca="1">IF(ISERROR(AVERAGEIF('Récap prestation'!$E$3:$E$500,L49,'Récap prestation'!$R$3)),"N/A",AVERAGEIF('Récap prestation'!$E$3:$E$500,L49,'Récap prestation'!$R$3:$R$500))</f>
        <v>N/A</v>
      </c>
      <c r="S49" s="10">
        <f>'Récap prestation'!N50</f>
        <v>0</v>
      </c>
      <c r="T49" s="10" t="e">
        <f t="array" ref="T4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doublon])-ROW($S$2)+1),ROWS(T$2:T49)))</f>
        <v>#NUM!</v>
      </c>
      <c r="U49" s="10" t="str">
        <f t="shared" si="4"/>
        <v/>
      </c>
      <c r="V49" s="10"/>
      <c r="X49" s="12" t="e">
        <f>#REF!</f>
        <v>#REF!</v>
      </c>
      <c r="Y49" s="12" t="e">
        <f>MATCH(TEXT(X50,"j mmmm aaaa"),#REF!,0)-MATCH(TEXT(X49,"j mmmm aaaa"),#REF!,0)</f>
        <v>#REF!</v>
      </c>
      <c r="Z49" t="e">
        <f>IF(AND(Y49=1,ISBLANK(VLOOKUP(X49,#REF!,5,FALSE))),"",Y49)</f>
        <v>#REF!</v>
      </c>
    </row>
    <row r="50" spans="1:26" x14ac:dyDescent="0.25">
      <c r="A50" s="3">
        <f>'Récap prestation'!M51</f>
        <v>0</v>
      </c>
      <c r="B50" t="e">
        <f t="array" ref="B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doublon])-ROW($A$2)+1),ROWS(B$2:B50)))</f>
        <v>#NUM!</v>
      </c>
      <c r="C50" t="str">
        <f t="shared" si="0"/>
        <v/>
      </c>
      <c r="D50" s="10" t="str">
        <f>IF('Récap prestation'!E51&lt;&gt;0,'Récap prestation'!E51,"")</f>
        <v/>
      </c>
      <c r="E50" s="12">
        <f>INDEX($L$2:M148,MATCH(D50,Tableau1[valeur établissement liste],0),2)</f>
        <v>4</v>
      </c>
      <c r="F50" s="2" t="str">
        <f t="shared" si="1"/>
        <v/>
      </c>
      <c r="G50">
        <f>'Récap prestation'!F51</f>
        <v>0</v>
      </c>
      <c r="H50" t="str">
        <f>IF(ISBLANK('Récap prestation'!H51),"",'Récap prestation'!H51)</f>
        <v/>
      </c>
      <c r="I50" t="str">
        <f>IF(ISBLANK('Récap prestation'!G51),"",'Récap prestation'!G51)</f>
        <v/>
      </c>
      <c r="K50" s="8" t="e">
        <f t="array" ref="K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doublon])-ROW($D$2)+1),ROWS(K$2:K50)))</f>
        <v>#NUM!</v>
      </c>
      <c r="L50" t="str">
        <f t="shared" si="2"/>
        <v/>
      </c>
      <c r="M50">
        <f t="shared" si="5"/>
        <v>49</v>
      </c>
      <c r="N50">
        <f ca="1">SUMIF('Récap prestation'!$E$3:$E$500,L50,'Récap prestation'!I51)</f>
        <v>0</v>
      </c>
      <c r="O50">
        <f ca="1">SUMIF('Récap prestation'!$E$3:$E$500,L50,'Récap prestation'!J51)</f>
        <v>0</v>
      </c>
      <c r="P50">
        <f t="shared" ca="1" si="3"/>
        <v>0</v>
      </c>
      <c r="Q50">
        <f ca="1">SUMIF('Récap prestation'!$E$3:$E$500,L50,'Récap prestation'!R51)</f>
        <v>0</v>
      </c>
      <c r="R50" t="str">
        <f ca="1">IF(ISERROR(AVERAGEIF('Récap prestation'!$E$3:$E$500,L50,'Récap prestation'!$R$3)),"N/A",AVERAGEIF('Récap prestation'!$E$3:$E$500,L50,'Récap prestation'!$R$3:$R$500))</f>
        <v>N/A</v>
      </c>
      <c r="S50" s="10">
        <f>'Récap prestation'!N51</f>
        <v>0</v>
      </c>
      <c r="T50" s="10" t="e">
        <f t="array" ref="T5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doublon])-ROW($S$2)+1),ROWS(T$2:T50)))</f>
        <v>#NUM!</v>
      </c>
      <c r="U50" s="10" t="str">
        <f t="shared" si="4"/>
        <v/>
      </c>
      <c r="V50" s="10"/>
      <c r="X50" s="12" t="e">
        <f>#REF!</f>
        <v>#REF!</v>
      </c>
      <c r="Y50" s="12" t="e">
        <f>MATCH(TEXT(X51,"j mmmm aaaa"),#REF!,0)-MATCH(TEXT(X50,"j mmmm aaaa"),#REF!,0)</f>
        <v>#REF!</v>
      </c>
      <c r="Z50" t="e">
        <f>IF(AND(Y50=1,ISBLANK(VLOOKUP(X50,#REF!,5,FALSE))),"",Y50)</f>
        <v>#REF!</v>
      </c>
    </row>
    <row r="51" spans="1:26" x14ac:dyDescent="0.25">
      <c r="A51" s="3">
        <f>'Récap prestation'!M52</f>
        <v>0</v>
      </c>
      <c r="B51" t="e">
        <f t="array" ref="B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doublon])-ROW($A$2)+1),ROWS(B$2:B51)))</f>
        <v>#NUM!</v>
      </c>
      <c r="C51" t="str">
        <f t="shared" si="0"/>
        <v/>
      </c>
      <c r="D51" s="10" t="str">
        <f>IF('Récap prestation'!E52&lt;&gt;0,'Récap prestation'!E52,"")</f>
        <v/>
      </c>
      <c r="E51" s="12">
        <f>INDEX($L$2:M149,MATCH(D51,Tableau1[valeur établissement liste],0),2)</f>
        <v>4</v>
      </c>
      <c r="F51" s="2" t="str">
        <f t="shared" si="1"/>
        <v/>
      </c>
      <c r="G51">
        <f>'Récap prestation'!F52</f>
        <v>0</v>
      </c>
      <c r="H51" t="str">
        <f>IF(ISBLANK('Récap prestation'!H52),"",'Récap prestation'!H52)</f>
        <v/>
      </c>
      <c r="I51" t="str">
        <f>IF(ISBLANK('Récap prestation'!G52),"",'Récap prestation'!G52)</f>
        <v/>
      </c>
      <c r="K51" s="8" t="e">
        <f t="array" ref="K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doublon])-ROW($D$2)+1),ROWS(K$2:K51)))</f>
        <v>#NUM!</v>
      </c>
      <c r="L51" t="str">
        <f t="shared" si="2"/>
        <v/>
      </c>
      <c r="M51">
        <f t="shared" si="5"/>
        <v>50</v>
      </c>
      <c r="N51">
        <f ca="1">SUMIF('Récap prestation'!$E$3:$E$500,L51,'Récap prestation'!I52)</f>
        <v>0</v>
      </c>
      <c r="O51">
        <f ca="1">SUMIF('Récap prestation'!$E$3:$E$500,L51,'Récap prestation'!J52)</f>
        <v>0</v>
      </c>
      <c r="P51">
        <f t="shared" ca="1" si="3"/>
        <v>0</v>
      </c>
      <c r="Q51">
        <f ca="1">SUMIF('Récap prestation'!$E$3:$E$500,L51,'Récap prestation'!R52)</f>
        <v>0</v>
      </c>
      <c r="R51" t="str">
        <f ca="1">IF(ISERROR(AVERAGEIF('Récap prestation'!$E$3:$E$500,L51,'Récap prestation'!$R$3)),"N/A",AVERAGEIF('Récap prestation'!$E$3:$E$500,L51,'Récap prestation'!$R$3:$R$500))</f>
        <v>N/A</v>
      </c>
      <c r="S51" s="10">
        <f>'Récap prestation'!N52</f>
        <v>0</v>
      </c>
      <c r="T51" s="10" t="e">
        <f t="array" ref="T5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doublon])-ROW($S$2)+1),ROWS(T$2:T51)))</f>
        <v>#NUM!</v>
      </c>
      <c r="U51" s="10" t="str">
        <f t="shared" si="4"/>
        <v/>
      </c>
      <c r="V51" s="10"/>
      <c r="X51" s="12" t="e">
        <f>#REF!</f>
        <v>#REF!</v>
      </c>
      <c r="Y51" s="12" t="e">
        <f>MATCH(TEXT(X52,"j mmmm aaaa"),#REF!,0)-MATCH(TEXT(X51,"j mmmm aaaa"),#REF!,0)</f>
        <v>#REF!</v>
      </c>
      <c r="Z51" t="e">
        <f>IF(AND(Y51=1,ISBLANK(VLOOKUP(X51,#REF!,5,FALSE))),"",Y51)</f>
        <v>#REF!</v>
      </c>
    </row>
    <row r="52" spans="1:26" x14ac:dyDescent="0.25">
      <c r="A52" s="3">
        <f>'Récap prestation'!M53</f>
        <v>0</v>
      </c>
      <c r="B52" t="e">
        <f t="array" ref="B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doublon])-ROW($A$2)+1),ROWS(B$2:B52)))</f>
        <v>#NUM!</v>
      </c>
      <c r="C52" t="str">
        <f t="shared" si="0"/>
        <v/>
      </c>
      <c r="D52" s="10" t="str">
        <f>IF('Récap prestation'!E53&lt;&gt;0,'Récap prestation'!E53,"")</f>
        <v/>
      </c>
      <c r="E52" s="12">
        <f>INDEX($L$2:M150,MATCH(D52,Tableau1[valeur établissement liste],0),2)</f>
        <v>4</v>
      </c>
      <c r="F52" s="2" t="str">
        <f t="shared" si="1"/>
        <v/>
      </c>
      <c r="G52">
        <f>'Récap prestation'!F53</f>
        <v>0</v>
      </c>
      <c r="H52" t="str">
        <f>IF(ISBLANK('Récap prestation'!H53),"",'Récap prestation'!H53)</f>
        <v/>
      </c>
      <c r="I52" t="str">
        <f>IF(ISBLANK('Récap prestation'!G53),"",'Récap prestation'!G53)</f>
        <v/>
      </c>
      <c r="K52" s="8" t="e">
        <f t="array" ref="K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doublon])-ROW($D$2)+1),ROWS(K$2:K52)))</f>
        <v>#NUM!</v>
      </c>
      <c r="L52" t="str">
        <f t="shared" si="2"/>
        <v/>
      </c>
      <c r="M52">
        <f t="shared" si="5"/>
        <v>51</v>
      </c>
      <c r="N52">
        <f ca="1">SUMIF('Récap prestation'!$E$3:$E$500,L52,'Récap prestation'!I53)</f>
        <v>0</v>
      </c>
      <c r="O52">
        <f ca="1">SUMIF('Récap prestation'!$E$3:$E$500,L52,'Récap prestation'!J53)</f>
        <v>0</v>
      </c>
      <c r="P52">
        <f t="shared" ca="1" si="3"/>
        <v>0</v>
      </c>
      <c r="Q52">
        <f ca="1">SUMIF('Récap prestation'!$E$3:$E$500,L52,'Récap prestation'!R53)</f>
        <v>0</v>
      </c>
      <c r="R52" t="str">
        <f ca="1">IF(ISERROR(AVERAGEIF('Récap prestation'!$E$3:$E$500,L52,'Récap prestation'!$R$3)),"N/A",AVERAGEIF('Récap prestation'!$E$3:$E$500,L52,'Récap prestation'!$R$3:$R$500))</f>
        <v>N/A</v>
      </c>
      <c r="S52" s="10">
        <f>'Récap prestation'!N53</f>
        <v>0</v>
      </c>
      <c r="T52" s="10" t="e">
        <f t="array" ref="T5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doublon])-ROW($S$2)+1),ROWS(T$2:T52)))</f>
        <v>#NUM!</v>
      </c>
      <c r="U52" s="10" t="str">
        <f t="shared" si="4"/>
        <v/>
      </c>
      <c r="V52" s="10"/>
      <c r="X52" s="12" t="e">
        <f>#REF!</f>
        <v>#REF!</v>
      </c>
      <c r="Y52" s="12" t="e">
        <f>MATCH(TEXT(X53,"j mmmm aaaa"),#REF!,0)-MATCH(TEXT(X52,"j mmmm aaaa"),#REF!,0)</f>
        <v>#REF!</v>
      </c>
      <c r="Z52" t="e">
        <f>IF(AND(Y52=1,ISBLANK(VLOOKUP(X52,#REF!,5,FALSE))),"",Y52)</f>
        <v>#REF!</v>
      </c>
    </row>
    <row r="53" spans="1:26" x14ac:dyDescent="0.25">
      <c r="A53" s="3">
        <f>'Récap prestation'!M54</f>
        <v>0</v>
      </c>
      <c r="B53" t="e">
        <f t="array" ref="B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doublon])-ROW($A$2)+1),ROWS(B$2:B53)))</f>
        <v>#NUM!</v>
      </c>
      <c r="C53" t="str">
        <f t="shared" si="0"/>
        <v/>
      </c>
      <c r="D53" s="10" t="str">
        <f>IF('Récap prestation'!E54&lt;&gt;0,'Récap prestation'!E54,"")</f>
        <v/>
      </c>
      <c r="E53" s="12">
        <f>INDEX($L$2:M151,MATCH(D53,Tableau1[valeur établissement liste],0),2)</f>
        <v>4</v>
      </c>
      <c r="F53" s="2" t="str">
        <f t="shared" si="1"/>
        <v/>
      </c>
      <c r="G53">
        <f>'Récap prestation'!F54</f>
        <v>0</v>
      </c>
      <c r="H53" t="str">
        <f>IF(ISBLANK('Récap prestation'!H54),"",'Récap prestation'!H54)</f>
        <v/>
      </c>
      <c r="I53" t="str">
        <f>IF(ISBLANK('Récap prestation'!G54),"",'Récap prestation'!G54)</f>
        <v/>
      </c>
      <c r="K53" s="8" t="e">
        <f t="array" ref="K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doublon])-ROW($D$2)+1),ROWS(K$2:K53)))</f>
        <v>#NUM!</v>
      </c>
      <c r="L53" t="str">
        <f t="shared" si="2"/>
        <v/>
      </c>
      <c r="M53">
        <f t="shared" si="5"/>
        <v>52</v>
      </c>
      <c r="N53">
        <f ca="1">SUMIF('Récap prestation'!$E$3:$E$500,L53,'Récap prestation'!I54)</f>
        <v>0</v>
      </c>
      <c r="O53">
        <f ca="1">SUMIF('Récap prestation'!$E$3:$E$500,L53,'Récap prestation'!J54)</f>
        <v>0</v>
      </c>
      <c r="P53">
        <f t="shared" ca="1" si="3"/>
        <v>0</v>
      </c>
      <c r="Q53">
        <f ca="1">SUMIF('Récap prestation'!$E$3:$E$500,L53,'Récap prestation'!R54)</f>
        <v>0</v>
      </c>
      <c r="R53" t="str">
        <f ca="1">IF(ISERROR(AVERAGEIF('Récap prestation'!$E$3:$E$500,L53,'Récap prestation'!$R$3)),"N/A",AVERAGEIF('Récap prestation'!$E$3:$E$500,L53,'Récap prestation'!$R$3:$R$500))</f>
        <v>N/A</v>
      </c>
      <c r="S53" s="10">
        <f>'Récap prestation'!N54</f>
        <v>0</v>
      </c>
      <c r="T53" s="10" t="e">
        <f t="array" ref="T5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doublon])-ROW($S$2)+1),ROWS(T$2:T53)))</f>
        <v>#NUM!</v>
      </c>
      <c r="U53" s="10" t="str">
        <f t="shared" si="4"/>
        <v/>
      </c>
      <c r="V53" s="10"/>
      <c r="X53" s="12" t="e">
        <f>#REF!</f>
        <v>#REF!</v>
      </c>
      <c r="Y53" s="12" t="e">
        <f>MATCH(TEXT(X54,"j mmmm aaaa"),#REF!,0)-MATCH(TEXT(X53,"j mmmm aaaa"),#REF!,0)</f>
        <v>#REF!</v>
      </c>
      <c r="Z53" t="e">
        <f>IF(AND(Y53=1,ISBLANK(VLOOKUP(X53,#REF!,5,FALSE))),"",Y53)</f>
        <v>#REF!</v>
      </c>
    </row>
    <row r="54" spans="1:26" x14ac:dyDescent="0.25">
      <c r="A54" s="3">
        <f>'Récap prestation'!M55</f>
        <v>0</v>
      </c>
      <c r="B54" t="e">
        <f t="array" ref="B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doublon])-ROW($A$2)+1),ROWS(B$2:B54)))</f>
        <v>#NUM!</v>
      </c>
      <c r="C54" t="str">
        <f t="shared" si="0"/>
        <v/>
      </c>
      <c r="D54" s="10" t="str">
        <f>IF('Récap prestation'!E55&lt;&gt;0,'Récap prestation'!E55,"")</f>
        <v/>
      </c>
      <c r="E54" s="12">
        <f>INDEX($L$2:M152,MATCH(D54,Tableau1[valeur établissement liste],0),2)</f>
        <v>4</v>
      </c>
      <c r="F54" s="2" t="str">
        <f t="shared" si="1"/>
        <v/>
      </c>
      <c r="G54">
        <f>'Récap prestation'!F55</f>
        <v>0</v>
      </c>
      <c r="H54" t="str">
        <f>IF(ISBLANK('Récap prestation'!H55),"",'Récap prestation'!H55)</f>
        <v/>
      </c>
      <c r="I54" t="str">
        <f>IF(ISBLANK('Récap prestation'!G55),"",'Récap prestation'!G55)</f>
        <v/>
      </c>
      <c r="K54" s="8" t="e">
        <f t="array" ref="K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doublon])-ROW($D$2)+1),ROWS(K$2:K54)))</f>
        <v>#NUM!</v>
      </c>
      <c r="L54" t="str">
        <f t="shared" si="2"/>
        <v/>
      </c>
      <c r="M54">
        <f t="shared" si="5"/>
        <v>53</v>
      </c>
      <c r="N54">
        <f ca="1">SUMIF('Récap prestation'!$E$3:$E$500,L54,'Récap prestation'!I55)</f>
        <v>0</v>
      </c>
      <c r="O54">
        <f ca="1">SUMIF('Récap prestation'!$E$3:$E$500,L54,'Récap prestation'!J55)</f>
        <v>0</v>
      </c>
      <c r="P54">
        <f t="shared" ca="1" si="3"/>
        <v>0</v>
      </c>
      <c r="Q54">
        <f ca="1">SUMIF('Récap prestation'!$E$3:$E$500,L54,'Récap prestation'!R55)</f>
        <v>0</v>
      </c>
      <c r="R54" t="str">
        <f ca="1">IF(ISERROR(AVERAGEIF('Récap prestation'!$E$3:$E$500,L54,'Récap prestation'!$R$3)),"N/A",AVERAGEIF('Récap prestation'!$E$3:$E$500,L54,'Récap prestation'!$R$3:$R$500))</f>
        <v>N/A</v>
      </c>
      <c r="S54" s="10">
        <f>'Récap prestation'!N55</f>
        <v>0</v>
      </c>
      <c r="T54" s="10" t="e">
        <f t="array" ref="T5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doublon])-ROW($S$2)+1),ROWS(T$2:T54)))</f>
        <v>#NUM!</v>
      </c>
      <c r="U54" s="10" t="str">
        <f t="shared" si="4"/>
        <v/>
      </c>
      <c r="V54" s="10"/>
      <c r="X54" s="12" t="e">
        <f>#REF!</f>
        <v>#REF!</v>
      </c>
      <c r="Y54" s="12" t="e">
        <f>MATCH(TEXT(X55,"j mmmm aaaa"),#REF!,0)-MATCH(TEXT(X54,"j mmmm aaaa"),#REF!,0)</f>
        <v>#REF!</v>
      </c>
      <c r="Z54" t="e">
        <f>IF(AND(Y54=1,ISBLANK(VLOOKUP(X54,#REF!,5,FALSE))),"",Y54)</f>
        <v>#REF!</v>
      </c>
    </row>
    <row r="55" spans="1:26" x14ac:dyDescent="0.25">
      <c r="A55" s="3">
        <f>'Récap prestation'!M56</f>
        <v>0</v>
      </c>
      <c r="B55" t="e">
        <f t="array" ref="B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doublon])-ROW($A$2)+1),ROWS(B$2:B55)))</f>
        <v>#NUM!</v>
      </c>
      <c r="C55" t="str">
        <f t="shared" si="0"/>
        <v/>
      </c>
      <c r="D55" s="10" t="str">
        <f>IF('Récap prestation'!E56&lt;&gt;0,'Récap prestation'!E56,"")</f>
        <v/>
      </c>
      <c r="E55" s="12">
        <f>INDEX($L$2:M153,MATCH(D55,Tableau1[valeur établissement liste],0),2)</f>
        <v>4</v>
      </c>
      <c r="F55" s="2" t="str">
        <f t="shared" si="1"/>
        <v/>
      </c>
      <c r="G55">
        <f>'Récap prestation'!F56</f>
        <v>0</v>
      </c>
      <c r="H55" t="str">
        <f>IF(ISBLANK('Récap prestation'!H56),"",'Récap prestation'!H56)</f>
        <v/>
      </c>
      <c r="I55" t="str">
        <f>IF(ISBLANK('Récap prestation'!G56),"",'Récap prestation'!G56)</f>
        <v/>
      </c>
      <c r="K55" s="8" t="e">
        <f t="array" ref="K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doublon])-ROW($D$2)+1),ROWS(K$2:K55)))</f>
        <v>#NUM!</v>
      </c>
      <c r="L55" t="str">
        <f t="shared" si="2"/>
        <v/>
      </c>
      <c r="M55">
        <f t="shared" si="5"/>
        <v>54</v>
      </c>
      <c r="N55">
        <f ca="1">SUMIF('Récap prestation'!$E$3:$E$500,L55,'Récap prestation'!I56)</f>
        <v>0</v>
      </c>
      <c r="O55">
        <f ca="1">SUMIF('Récap prestation'!$E$3:$E$500,L55,'Récap prestation'!J56)</f>
        <v>0</v>
      </c>
      <c r="P55">
        <f t="shared" ca="1" si="3"/>
        <v>0</v>
      </c>
      <c r="Q55">
        <f ca="1">SUMIF('Récap prestation'!$E$3:$E$500,L55,'Récap prestation'!R56)</f>
        <v>0</v>
      </c>
      <c r="R55" t="str">
        <f ca="1">IF(ISERROR(AVERAGEIF('Récap prestation'!$E$3:$E$500,L55,'Récap prestation'!$R$3)),"N/A",AVERAGEIF('Récap prestation'!$E$3:$E$500,L55,'Récap prestation'!$R$3:$R$500))</f>
        <v>N/A</v>
      </c>
      <c r="S55" s="10">
        <f>'Récap prestation'!N56</f>
        <v>0</v>
      </c>
      <c r="T55" s="10" t="e">
        <f t="array" ref="T5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doublon])-ROW($S$2)+1),ROWS(T$2:T55)))</f>
        <v>#NUM!</v>
      </c>
      <c r="U55" s="10" t="str">
        <f t="shared" si="4"/>
        <v/>
      </c>
      <c r="V55" s="10"/>
      <c r="X55" s="12" t="e">
        <f>#REF!</f>
        <v>#REF!</v>
      </c>
      <c r="Y55" s="12" t="e">
        <f>MATCH(TEXT(X56,"j mmmm aaaa"),#REF!,0)-MATCH(TEXT(X55,"j mmmm aaaa"),#REF!,0)</f>
        <v>#REF!</v>
      </c>
      <c r="Z55" t="e">
        <f>IF(AND(Y55=1,ISBLANK(VLOOKUP(X55,#REF!,5,FALSE))),"",Y55)</f>
        <v>#REF!</v>
      </c>
    </row>
    <row r="56" spans="1:26" x14ac:dyDescent="0.25">
      <c r="A56" s="3">
        <f>'Récap prestation'!M57</f>
        <v>0</v>
      </c>
      <c r="B56" t="e">
        <f t="array" ref="B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doublon])-ROW($A$2)+1),ROWS(B$2:B56)))</f>
        <v>#NUM!</v>
      </c>
      <c r="C56" t="str">
        <f t="shared" si="0"/>
        <v/>
      </c>
      <c r="D56" s="10" t="str">
        <f>IF('Récap prestation'!E57&lt;&gt;0,'Récap prestation'!E57,"")</f>
        <v/>
      </c>
      <c r="E56" s="12">
        <f>INDEX($L$2:M154,MATCH(D56,Tableau1[valeur établissement liste],0),2)</f>
        <v>4</v>
      </c>
      <c r="F56" s="2" t="str">
        <f t="shared" si="1"/>
        <v/>
      </c>
      <c r="G56">
        <f>'Récap prestation'!F57</f>
        <v>0</v>
      </c>
      <c r="H56" t="str">
        <f>IF(ISBLANK('Récap prestation'!H57),"",'Récap prestation'!H57)</f>
        <v/>
      </c>
      <c r="I56" t="str">
        <f>IF(ISBLANK('Récap prestation'!G57),"",'Récap prestation'!G57)</f>
        <v/>
      </c>
      <c r="K56" s="8" t="e">
        <f t="array" ref="K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doublon])-ROW($D$2)+1),ROWS(K$2:K56)))</f>
        <v>#NUM!</v>
      </c>
      <c r="L56" t="str">
        <f t="shared" si="2"/>
        <v/>
      </c>
      <c r="M56">
        <f t="shared" si="5"/>
        <v>55</v>
      </c>
      <c r="N56">
        <f ca="1">SUMIF('Récap prestation'!$E$3:$E$500,L56,'Récap prestation'!I57)</f>
        <v>0</v>
      </c>
      <c r="O56">
        <f ca="1">SUMIF('Récap prestation'!$E$3:$E$500,L56,'Récap prestation'!J57)</f>
        <v>0</v>
      </c>
      <c r="P56">
        <f t="shared" ca="1" si="3"/>
        <v>0</v>
      </c>
      <c r="Q56">
        <f ca="1">SUMIF('Récap prestation'!$E$3:$E$500,L56,'Récap prestation'!R57)</f>
        <v>0</v>
      </c>
      <c r="R56" t="str">
        <f ca="1">IF(ISERROR(AVERAGEIF('Récap prestation'!$E$3:$E$500,L56,'Récap prestation'!$R$3)),"N/A",AVERAGEIF('Récap prestation'!$E$3:$E$500,L56,'Récap prestation'!$R$3:$R$500))</f>
        <v>N/A</v>
      </c>
      <c r="S56" s="10">
        <f>'Récap prestation'!N57</f>
        <v>0</v>
      </c>
      <c r="T56" s="10" t="e">
        <f t="array" ref="T5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doublon])-ROW($S$2)+1),ROWS(T$2:T56)))</f>
        <v>#NUM!</v>
      </c>
      <c r="U56" s="10" t="str">
        <f t="shared" si="4"/>
        <v/>
      </c>
      <c r="V56" s="10"/>
      <c r="X56" s="12" t="e">
        <f>#REF!</f>
        <v>#REF!</v>
      </c>
      <c r="Y56" s="12" t="e">
        <f>MATCH(TEXT(X57,"j mmmm aaaa"),#REF!,0)-MATCH(TEXT(X56,"j mmmm aaaa"),#REF!,0)</f>
        <v>#REF!</v>
      </c>
      <c r="Z56" t="e">
        <f>IF(AND(Y56=1,ISBLANK(VLOOKUP(X56,#REF!,5,FALSE))),"",Y56)</f>
        <v>#REF!</v>
      </c>
    </row>
    <row r="57" spans="1:26" x14ac:dyDescent="0.25">
      <c r="A57" s="3">
        <f>'Récap prestation'!M58</f>
        <v>0</v>
      </c>
      <c r="B57" t="e">
        <f t="array" ref="B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doublon])-ROW($A$2)+1),ROWS(B$2:B57)))</f>
        <v>#NUM!</v>
      </c>
      <c r="C57" t="str">
        <f t="shared" si="0"/>
        <v/>
      </c>
      <c r="D57" s="10" t="str">
        <f>IF('Récap prestation'!E58&lt;&gt;0,'Récap prestation'!E58,"")</f>
        <v/>
      </c>
      <c r="E57" s="12">
        <f>INDEX($L$2:M155,MATCH(D57,Tableau1[valeur établissement liste],0),2)</f>
        <v>4</v>
      </c>
      <c r="F57" s="2" t="str">
        <f t="shared" si="1"/>
        <v/>
      </c>
      <c r="G57">
        <f>'Récap prestation'!F58</f>
        <v>0</v>
      </c>
      <c r="H57" t="str">
        <f>IF(ISBLANK('Récap prestation'!H58),"",'Récap prestation'!H58)</f>
        <v/>
      </c>
      <c r="I57" t="str">
        <f>IF(ISBLANK('Récap prestation'!G58),"",'Récap prestation'!G58)</f>
        <v/>
      </c>
      <c r="K57" s="8" t="e">
        <f t="array" ref="K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doublon])-ROW($D$2)+1),ROWS(K$2:K57)))</f>
        <v>#NUM!</v>
      </c>
      <c r="L57" t="str">
        <f t="shared" si="2"/>
        <v/>
      </c>
      <c r="M57">
        <f t="shared" si="5"/>
        <v>56</v>
      </c>
      <c r="N57">
        <f ca="1">SUMIF('Récap prestation'!$E$3:$E$500,L57,'Récap prestation'!I58)</f>
        <v>0</v>
      </c>
      <c r="O57">
        <f ca="1">SUMIF('Récap prestation'!$E$3:$E$500,L57,'Récap prestation'!J58)</f>
        <v>0</v>
      </c>
      <c r="P57">
        <f t="shared" ca="1" si="3"/>
        <v>0</v>
      </c>
      <c r="Q57">
        <f ca="1">SUMIF('Récap prestation'!$E$3:$E$500,L57,'Récap prestation'!R58)</f>
        <v>0</v>
      </c>
      <c r="R57" t="str">
        <f ca="1">IF(ISERROR(AVERAGEIF('Récap prestation'!$E$3:$E$500,L57,'Récap prestation'!$R$3)),"N/A",AVERAGEIF('Récap prestation'!$E$3:$E$500,L57,'Récap prestation'!$R$3:$R$500))</f>
        <v>N/A</v>
      </c>
      <c r="S57" s="10">
        <f>'Récap prestation'!N58</f>
        <v>0</v>
      </c>
      <c r="T57" s="10" t="e">
        <f t="array" ref="T5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doublon])-ROW($S$2)+1),ROWS(T$2:T57)))</f>
        <v>#NUM!</v>
      </c>
      <c r="U57" s="10" t="str">
        <f t="shared" si="4"/>
        <v/>
      </c>
      <c r="V57" s="10"/>
      <c r="X57" s="12" t="e">
        <f>#REF!</f>
        <v>#REF!</v>
      </c>
      <c r="Y57" s="12" t="e">
        <f>MATCH(TEXT(X58,"j mmmm aaaa"),#REF!,0)-MATCH(TEXT(X57,"j mmmm aaaa"),#REF!,0)</f>
        <v>#REF!</v>
      </c>
      <c r="Z57" t="e">
        <f>IF(AND(Y57=1,ISBLANK(VLOOKUP(X57,#REF!,5,FALSE))),"",Y57)</f>
        <v>#REF!</v>
      </c>
    </row>
    <row r="58" spans="1:26" x14ac:dyDescent="0.25">
      <c r="A58" s="3">
        <f>'Récap prestation'!M59</f>
        <v>0</v>
      </c>
      <c r="B58" t="e">
        <f t="array" ref="B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doublon])-ROW($A$2)+1),ROWS(B$2:B58)))</f>
        <v>#NUM!</v>
      </c>
      <c r="C58" t="str">
        <f t="shared" si="0"/>
        <v/>
      </c>
      <c r="D58" s="10" t="str">
        <f>IF('Récap prestation'!E59&lt;&gt;0,'Récap prestation'!E59,"")</f>
        <v/>
      </c>
      <c r="E58" s="12">
        <f>INDEX($L$2:M156,MATCH(D58,Tableau1[valeur établissement liste],0),2)</f>
        <v>4</v>
      </c>
      <c r="F58" s="2" t="str">
        <f t="shared" si="1"/>
        <v/>
      </c>
      <c r="G58">
        <f>'Récap prestation'!F59</f>
        <v>0</v>
      </c>
      <c r="H58" t="str">
        <f>IF(ISBLANK('Récap prestation'!H59),"",'Récap prestation'!H59)</f>
        <v/>
      </c>
      <c r="I58" t="str">
        <f>IF(ISBLANK('Récap prestation'!G59),"",'Récap prestation'!G59)</f>
        <v/>
      </c>
      <c r="K58" s="8" t="e">
        <f t="array" ref="K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doublon])-ROW($D$2)+1),ROWS(K$2:K58)))</f>
        <v>#NUM!</v>
      </c>
      <c r="L58" t="str">
        <f t="shared" si="2"/>
        <v/>
      </c>
      <c r="M58">
        <f t="shared" si="5"/>
        <v>57</v>
      </c>
      <c r="N58">
        <f ca="1">SUMIF('Récap prestation'!$E$3:$E$500,L58,'Récap prestation'!I59)</f>
        <v>0</v>
      </c>
      <c r="O58">
        <f ca="1">SUMIF('Récap prestation'!$E$3:$E$500,L58,'Récap prestation'!J59)</f>
        <v>0</v>
      </c>
      <c r="P58">
        <f t="shared" ca="1" si="3"/>
        <v>0</v>
      </c>
      <c r="Q58">
        <f ca="1">SUMIF('Récap prestation'!$E$3:$E$500,L58,'Récap prestation'!R59)</f>
        <v>0</v>
      </c>
      <c r="R58" t="str">
        <f ca="1">IF(ISERROR(AVERAGEIF('Récap prestation'!$E$3:$E$500,L58,'Récap prestation'!$R$3)),"N/A",AVERAGEIF('Récap prestation'!$E$3:$E$500,L58,'Récap prestation'!$R$3:$R$500))</f>
        <v>N/A</v>
      </c>
      <c r="S58" s="10">
        <f>'Récap prestation'!N59</f>
        <v>0</v>
      </c>
      <c r="T58" s="10" t="e">
        <f t="array" ref="T5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doublon])-ROW($S$2)+1),ROWS(T$2:T58)))</f>
        <v>#NUM!</v>
      </c>
      <c r="U58" s="10" t="str">
        <f t="shared" si="4"/>
        <v/>
      </c>
      <c r="V58" s="10"/>
      <c r="X58" s="12" t="e">
        <f>#REF!</f>
        <v>#REF!</v>
      </c>
      <c r="Y58" s="12" t="e">
        <f>MATCH(TEXT(X59,"j mmmm aaaa"),#REF!,0)-MATCH(TEXT(X58,"j mmmm aaaa"),#REF!,0)</f>
        <v>#REF!</v>
      </c>
      <c r="Z58" t="e">
        <f>IF(AND(Y58=1,ISBLANK(VLOOKUP(X58,#REF!,5,FALSE))),"",Y58)</f>
        <v>#REF!</v>
      </c>
    </row>
    <row r="59" spans="1:26" x14ac:dyDescent="0.25">
      <c r="A59" s="3">
        <f>'Récap prestation'!M60</f>
        <v>0</v>
      </c>
      <c r="B59" t="e">
        <f t="array" ref="B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doublon])-ROW($A$2)+1),ROWS(B$2:B59)))</f>
        <v>#NUM!</v>
      </c>
      <c r="C59" t="str">
        <f t="shared" si="0"/>
        <v/>
      </c>
      <c r="D59" s="10" t="str">
        <f>IF('Récap prestation'!E60&lt;&gt;0,'Récap prestation'!E60,"")</f>
        <v/>
      </c>
      <c r="E59" s="12">
        <f>INDEX($L$2:M157,MATCH(D59,Tableau1[valeur établissement liste],0),2)</f>
        <v>4</v>
      </c>
      <c r="F59" s="2" t="str">
        <f t="shared" si="1"/>
        <v/>
      </c>
      <c r="G59">
        <f>'Récap prestation'!F60</f>
        <v>0</v>
      </c>
      <c r="H59" t="str">
        <f>IF(ISBLANK('Récap prestation'!H60),"",'Récap prestation'!H60)</f>
        <v/>
      </c>
      <c r="I59" t="str">
        <f>IF(ISBLANK('Récap prestation'!G60),"",'Récap prestation'!G60)</f>
        <v/>
      </c>
      <c r="K59" s="8" t="e">
        <f t="array" ref="K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doublon])-ROW($D$2)+1),ROWS(K$2:K59)))</f>
        <v>#NUM!</v>
      </c>
      <c r="L59" t="str">
        <f t="shared" si="2"/>
        <v/>
      </c>
      <c r="M59">
        <f t="shared" si="5"/>
        <v>58</v>
      </c>
      <c r="N59">
        <f ca="1">SUMIF('Récap prestation'!$E$3:$E$500,L59,'Récap prestation'!I60)</f>
        <v>0</v>
      </c>
      <c r="O59">
        <f ca="1">SUMIF('Récap prestation'!$E$3:$E$500,L59,'Récap prestation'!J60)</f>
        <v>0</v>
      </c>
      <c r="P59">
        <f t="shared" ca="1" si="3"/>
        <v>0</v>
      </c>
      <c r="Q59">
        <f ca="1">SUMIF('Récap prestation'!$E$3:$E$500,L59,'Récap prestation'!R60)</f>
        <v>0</v>
      </c>
      <c r="R59" t="str">
        <f ca="1">IF(ISERROR(AVERAGEIF('Récap prestation'!$E$3:$E$500,L59,'Récap prestation'!$R$3)),"N/A",AVERAGEIF('Récap prestation'!$E$3:$E$500,L59,'Récap prestation'!$R$3:$R$500))</f>
        <v>N/A</v>
      </c>
      <c r="S59" s="10">
        <f>'Récap prestation'!N60</f>
        <v>0</v>
      </c>
      <c r="T59" s="10" t="e">
        <f t="array" ref="T5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doublon])-ROW($S$2)+1),ROWS(T$2:T59)))</f>
        <v>#NUM!</v>
      </c>
      <c r="U59" s="10" t="str">
        <f t="shared" si="4"/>
        <v/>
      </c>
      <c r="V59" s="10"/>
      <c r="X59" s="12" t="e">
        <f>#REF!</f>
        <v>#REF!</v>
      </c>
      <c r="Y59" s="12" t="e">
        <f>MATCH(TEXT(X60,"j mmmm aaaa"),#REF!,0)-MATCH(TEXT(X59,"j mmmm aaaa"),#REF!,0)</f>
        <v>#REF!</v>
      </c>
      <c r="Z59" t="e">
        <f>IF(AND(Y59=1,ISBLANK(VLOOKUP(X59,#REF!,5,FALSE))),"",Y59)</f>
        <v>#REF!</v>
      </c>
    </row>
    <row r="60" spans="1:26" x14ac:dyDescent="0.25">
      <c r="A60" s="3">
        <f>'Récap prestation'!M61</f>
        <v>0</v>
      </c>
      <c r="B60" t="e">
        <f t="array" ref="B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doublon])-ROW($A$2)+1),ROWS(B$2:B60)))</f>
        <v>#NUM!</v>
      </c>
      <c r="C60" t="str">
        <f t="shared" si="0"/>
        <v/>
      </c>
      <c r="D60" s="10" t="str">
        <f>IF('Récap prestation'!E61&lt;&gt;0,'Récap prestation'!E61,"")</f>
        <v/>
      </c>
      <c r="E60" s="12">
        <f>INDEX($L$2:M158,MATCH(D60,Tableau1[valeur établissement liste],0),2)</f>
        <v>4</v>
      </c>
      <c r="F60" s="2" t="str">
        <f t="shared" si="1"/>
        <v/>
      </c>
      <c r="G60">
        <f>'Récap prestation'!F61</f>
        <v>0</v>
      </c>
      <c r="H60" t="str">
        <f>IF(ISBLANK('Récap prestation'!H61),"",'Récap prestation'!H61)</f>
        <v/>
      </c>
      <c r="I60" t="str">
        <f>IF(ISBLANK('Récap prestation'!G61),"",'Récap prestation'!G61)</f>
        <v/>
      </c>
      <c r="K60" s="8" t="e">
        <f t="array" ref="K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doublon])-ROW($D$2)+1),ROWS(K$2:K60)))</f>
        <v>#NUM!</v>
      </c>
      <c r="L60" t="str">
        <f t="shared" si="2"/>
        <v/>
      </c>
      <c r="M60">
        <f t="shared" si="5"/>
        <v>59</v>
      </c>
      <c r="N60">
        <f ca="1">SUMIF('Récap prestation'!$E$3:$E$500,L60,'Récap prestation'!I61)</f>
        <v>0</v>
      </c>
      <c r="O60">
        <f ca="1">SUMIF('Récap prestation'!$E$3:$E$500,L60,'Récap prestation'!J61)</f>
        <v>0</v>
      </c>
      <c r="P60">
        <f t="shared" ca="1" si="3"/>
        <v>0</v>
      </c>
      <c r="Q60">
        <f ca="1">SUMIF('Récap prestation'!$E$3:$E$500,L60,'Récap prestation'!R61)</f>
        <v>0</v>
      </c>
      <c r="R60" t="str">
        <f ca="1">IF(ISERROR(AVERAGEIF('Récap prestation'!$E$3:$E$500,L60,'Récap prestation'!$R$3)),"N/A",AVERAGEIF('Récap prestation'!$E$3:$E$500,L60,'Récap prestation'!$R$3:$R$500))</f>
        <v>N/A</v>
      </c>
      <c r="S60" s="10">
        <f>'Récap prestation'!N61</f>
        <v>0</v>
      </c>
      <c r="T60" s="10" t="e">
        <f t="array" ref="T6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doublon])-ROW($S$2)+1),ROWS(T$2:T60)))</f>
        <v>#NUM!</v>
      </c>
      <c r="U60" s="10" t="str">
        <f t="shared" si="4"/>
        <v/>
      </c>
      <c r="V60" s="10"/>
      <c r="X60" s="12" t="e">
        <f>#REF!</f>
        <v>#REF!</v>
      </c>
      <c r="Y60" s="12" t="e">
        <f>MATCH(TEXT(X61,"j mmmm aaaa"),#REF!,0)-MATCH(TEXT(X60,"j mmmm aaaa"),#REF!,0)</f>
        <v>#REF!</v>
      </c>
      <c r="Z60" t="e">
        <f>IF(AND(Y60=1,ISBLANK(VLOOKUP(X60,#REF!,5,FALSE))),"",Y60)</f>
        <v>#REF!</v>
      </c>
    </row>
    <row r="61" spans="1:26" x14ac:dyDescent="0.25">
      <c r="A61" s="3">
        <f>'Récap prestation'!M62</f>
        <v>0</v>
      </c>
      <c r="B61" t="e">
        <f t="array" ref="B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doublon])-ROW($A$2)+1),ROWS(B$2:B61)))</f>
        <v>#NUM!</v>
      </c>
      <c r="C61" t="str">
        <f t="shared" si="0"/>
        <v/>
      </c>
      <c r="D61" s="10" t="str">
        <f>IF('Récap prestation'!E62&lt;&gt;0,'Récap prestation'!E62,"")</f>
        <v/>
      </c>
      <c r="E61" s="12">
        <f>INDEX($L$2:M159,MATCH(D61,Tableau1[valeur établissement liste],0),2)</f>
        <v>4</v>
      </c>
      <c r="F61" s="2" t="str">
        <f t="shared" si="1"/>
        <v/>
      </c>
      <c r="G61">
        <f>'Récap prestation'!F62</f>
        <v>0</v>
      </c>
      <c r="H61" t="str">
        <f>IF(ISBLANK('Récap prestation'!H62),"",'Récap prestation'!H62)</f>
        <v/>
      </c>
      <c r="I61" t="str">
        <f>IF(ISBLANK('Récap prestation'!G62),"",'Récap prestation'!G62)</f>
        <v/>
      </c>
      <c r="K61" s="8" t="e">
        <f t="array" ref="K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doublon])-ROW($D$2)+1),ROWS(K$2:K61)))</f>
        <v>#NUM!</v>
      </c>
      <c r="L61" t="str">
        <f t="shared" si="2"/>
        <v/>
      </c>
      <c r="M61">
        <f t="shared" si="5"/>
        <v>60</v>
      </c>
      <c r="N61">
        <f ca="1">SUMIF('Récap prestation'!$E$3:$E$500,L61,'Récap prestation'!I62)</f>
        <v>0</v>
      </c>
      <c r="O61">
        <f ca="1">SUMIF('Récap prestation'!$E$3:$E$500,L61,'Récap prestation'!J62)</f>
        <v>0</v>
      </c>
      <c r="P61">
        <f t="shared" ca="1" si="3"/>
        <v>0</v>
      </c>
      <c r="Q61">
        <f ca="1">SUMIF('Récap prestation'!$E$3:$E$500,L61,'Récap prestation'!R62)</f>
        <v>0</v>
      </c>
      <c r="R61" t="str">
        <f ca="1">IF(ISERROR(AVERAGEIF('Récap prestation'!$E$3:$E$500,L61,'Récap prestation'!$R$3)),"N/A",AVERAGEIF('Récap prestation'!$E$3:$E$500,L61,'Récap prestation'!$R$3:$R$500))</f>
        <v>N/A</v>
      </c>
      <c r="S61" s="10">
        <f>'Récap prestation'!N62</f>
        <v>0</v>
      </c>
      <c r="T61" s="10" t="e">
        <f t="array" ref="T6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doublon])-ROW($S$2)+1),ROWS(T$2:T61)))</f>
        <v>#NUM!</v>
      </c>
      <c r="U61" s="10" t="str">
        <f t="shared" si="4"/>
        <v/>
      </c>
      <c r="V61" s="10"/>
      <c r="X61" s="12" t="e">
        <f>#REF!</f>
        <v>#REF!</v>
      </c>
      <c r="Y61" s="12" t="e">
        <f>MATCH(TEXT(X62,"j mmmm aaaa"),#REF!,0)-MATCH(TEXT(X61,"j mmmm aaaa"),#REF!,0)</f>
        <v>#REF!</v>
      </c>
      <c r="Z61" t="e">
        <f>IF(AND(Y61=1,ISBLANK(VLOOKUP(X61,#REF!,5,FALSE))),"",Y61)</f>
        <v>#REF!</v>
      </c>
    </row>
    <row r="62" spans="1:26" x14ac:dyDescent="0.25">
      <c r="A62" s="3">
        <f>'Récap prestation'!M63</f>
        <v>0</v>
      </c>
      <c r="B62" t="e">
        <f t="array" ref="B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doublon])-ROW($A$2)+1),ROWS(B$2:B62)))</f>
        <v>#NUM!</v>
      </c>
      <c r="C62" t="str">
        <f t="shared" si="0"/>
        <v/>
      </c>
      <c r="D62" s="10" t="str">
        <f>IF('Récap prestation'!E63&lt;&gt;0,'Récap prestation'!E63,"")</f>
        <v/>
      </c>
      <c r="E62" s="12">
        <f>INDEX($L$2:M160,MATCH(D62,Tableau1[valeur établissement liste],0),2)</f>
        <v>4</v>
      </c>
      <c r="F62" s="2" t="str">
        <f t="shared" si="1"/>
        <v/>
      </c>
      <c r="G62">
        <f>'Récap prestation'!F63</f>
        <v>0</v>
      </c>
      <c r="H62" t="str">
        <f>IF(ISBLANK('Récap prestation'!H63),"",'Récap prestation'!H63)</f>
        <v/>
      </c>
      <c r="I62" t="str">
        <f>IF(ISBLANK('Récap prestation'!G63),"",'Récap prestation'!G63)</f>
        <v/>
      </c>
      <c r="K62" s="8" t="e">
        <f t="array" ref="K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doublon])-ROW($D$2)+1),ROWS(K$2:K62)))</f>
        <v>#NUM!</v>
      </c>
      <c r="L62" t="str">
        <f t="shared" si="2"/>
        <v/>
      </c>
      <c r="M62">
        <f t="shared" si="5"/>
        <v>61</v>
      </c>
      <c r="N62">
        <f ca="1">SUMIF('Récap prestation'!$E$3:$E$500,L62,'Récap prestation'!I63)</f>
        <v>0</v>
      </c>
      <c r="O62">
        <f ca="1">SUMIF('Récap prestation'!$E$3:$E$500,L62,'Récap prestation'!J63)</f>
        <v>0</v>
      </c>
      <c r="P62">
        <f t="shared" ca="1" si="3"/>
        <v>0</v>
      </c>
      <c r="Q62">
        <f ca="1">SUMIF('Récap prestation'!$E$3:$E$500,L62,'Récap prestation'!R63)</f>
        <v>0</v>
      </c>
      <c r="R62" t="str">
        <f ca="1">IF(ISERROR(AVERAGEIF('Récap prestation'!$E$3:$E$500,L62,'Récap prestation'!$R$3)),"N/A",AVERAGEIF('Récap prestation'!$E$3:$E$500,L62,'Récap prestation'!$R$3:$R$500))</f>
        <v>N/A</v>
      </c>
      <c r="S62" s="10">
        <f>'Récap prestation'!N63</f>
        <v>0</v>
      </c>
      <c r="T62" s="10" t="e">
        <f t="array" ref="T6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doublon])-ROW($S$2)+1),ROWS(T$2:T62)))</f>
        <v>#NUM!</v>
      </c>
      <c r="U62" s="10" t="str">
        <f t="shared" si="4"/>
        <v/>
      </c>
      <c r="V62" s="10"/>
      <c r="X62" s="12" t="e">
        <f>#REF!</f>
        <v>#REF!</v>
      </c>
      <c r="Y62" s="12" t="e">
        <f>MATCH("Fin d'octobre",#REF!,0)-MATCH(TEXT(X62,"j mmmm aaaa"),#REF!,0)</f>
        <v>#REF!</v>
      </c>
      <c r="Z62" t="e">
        <f>IF(AND(Y62=1,ISBLANK(VLOOKUP(X62,#REF!,5,FALSE))),"",Y62)</f>
        <v>#REF!</v>
      </c>
    </row>
    <row r="63" spans="1:26" x14ac:dyDescent="0.25">
      <c r="A63" s="3">
        <f>'Récap prestation'!M64</f>
        <v>0</v>
      </c>
      <c r="B63" t="e">
        <f t="array" ref="B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doublon])-ROW($A$2)+1),ROWS(B$2:B63)))</f>
        <v>#NUM!</v>
      </c>
      <c r="C63" t="str">
        <f t="shared" si="0"/>
        <v/>
      </c>
      <c r="D63" s="10" t="str">
        <f>IF('Récap prestation'!E64&lt;&gt;0,'Récap prestation'!E64,"")</f>
        <v/>
      </c>
      <c r="E63" s="12">
        <f>INDEX($L$2:M161,MATCH(D63,Tableau1[valeur établissement liste],0),2)</f>
        <v>4</v>
      </c>
      <c r="F63" s="2" t="str">
        <f t="shared" si="1"/>
        <v/>
      </c>
      <c r="G63">
        <f>'Récap prestation'!F64</f>
        <v>0</v>
      </c>
      <c r="H63" t="str">
        <f>IF(ISBLANK('Récap prestation'!H64),"",'Récap prestation'!H64)</f>
        <v/>
      </c>
      <c r="I63" t="str">
        <f>IF(ISBLANK('Récap prestation'!G64),"",'Récap prestation'!G64)</f>
        <v/>
      </c>
      <c r="K63" s="8" t="e">
        <f t="array" ref="K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doublon])-ROW($D$2)+1),ROWS(K$2:K63)))</f>
        <v>#NUM!</v>
      </c>
      <c r="L63" t="str">
        <f t="shared" si="2"/>
        <v/>
      </c>
      <c r="M63">
        <f t="shared" si="5"/>
        <v>62</v>
      </c>
      <c r="N63">
        <f ca="1">SUMIF('Récap prestation'!$E$3:$E$500,L63,'Récap prestation'!I64)</f>
        <v>0</v>
      </c>
      <c r="O63">
        <f ca="1">SUMIF('Récap prestation'!$E$3:$E$500,L63,'Récap prestation'!J64)</f>
        <v>0</v>
      </c>
      <c r="P63">
        <f t="shared" ca="1" si="3"/>
        <v>0</v>
      </c>
      <c r="Q63">
        <f ca="1">SUMIF('Récap prestation'!$E$3:$E$500,L63,'Récap prestation'!R64)</f>
        <v>0</v>
      </c>
      <c r="R63" t="str">
        <f ca="1">IF(ISERROR(AVERAGEIF('Récap prestation'!$E$3:$E$500,L63,'Récap prestation'!$R$3)),"N/A",AVERAGEIF('Récap prestation'!$E$3:$E$500,L63,'Récap prestation'!$R$3:$R$500))</f>
        <v>N/A</v>
      </c>
      <c r="S63" s="10">
        <f>'Récap prestation'!N64</f>
        <v>0</v>
      </c>
      <c r="T63" s="10" t="e">
        <f t="array" ref="T6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doublon])-ROW($S$2)+1),ROWS(T$2:T63)))</f>
        <v>#NUM!</v>
      </c>
      <c r="U63" s="10" t="str">
        <f t="shared" si="4"/>
        <v/>
      </c>
      <c r="V63" s="10"/>
      <c r="X63" s="12" t="e">
        <f>#REF!</f>
        <v>#REF!</v>
      </c>
      <c r="Y63" s="12" t="e">
        <f>MATCH(TEXT(X64,"j mmmm aaaa"),#REF!,0)-MATCH(TEXT(X63,"j mmmm aaaa"),#REF!,0)</f>
        <v>#REF!</v>
      </c>
      <c r="Z63" t="e">
        <f>IF(AND(Y63=1,ISBLANK(VLOOKUP(X63,#REF!,5,FALSE))),"",Y63)</f>
        <v>#REF!</v>
      </c>
    </row>
    <row r="64" spans="1:26" x14ac:dyDescent="0.25">
      <c r="A64" s="3">
        <f>'Récap prestation'!M65</f>
        <v>0</v>
      </c>
      <c r="B64" t="e">
        <f t="array" ref="B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doublon])-ROW($A$2)+1),ROWS(B$2:B64)))</f>
        <v>#NUM!</v>
      </c>
      <c r="C64" t="str">
        <f t="shared" si="0"/>
        <v/>
      </c>
      <c r="D64" s="10" t="str">
        <f>IF('Récap prestation'!E65&lt;&gt;0,'Récap prestation'!E65,"")</f>
        <v/>
      </c>
      <c r="E64" s="12">
        <f>INDEX($L$2:M162,MATCH(D64,Tableau1[valeur établissement liste],0),2)</f>
        <v>4</v>
      </c>
      <c r="F64" s="2" t="str">
        <f t="shared" si="1"/>
        <v/>
      </c>
      <c r="G64">
        <f>'Récap prestation'!F65</f>
        <v>0</v>
      </c>
      <c r="H64" t="str">
        <f>IF(ISBLANK('Récap prestation'!H65),"",'Récap prestation'!H65)</f>
        <v/>
      </c>
      <c r="I64" t="str">
        <f>IF(ISBLANK('Récap prestation'!G65),"",'Récap prestation'!G65)</f>
        <v/>
      </c>
      <c r="K64" s="8" t="e">
        <f t="array" ref="K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doublon])-ROW($D$2)+1),ROWS(K$2:K64)))</f>
        <v>#NUM!</v>
      </c>
      <c r="L64" t="str">
        <f t="shared" si="2"/>
        <v/>
      </c>
      <c r="M64">
        <f t="shared" si="5"/>
        <v>63</v>
      </c>
      <c r="N64">
        <f ca="1">SUMIF('Récap prestation'!$E$3:$E$500,L64,'Récap prestation'!I65)</f>
        <v>0</v>
      </c>
      <c r="O64">
        <f ca="1">SUMIF('Récap prestation'!$E$3:$E$500,L64,'Récap prestation'!J65)</f>
        <v>0</v>
      </c>
      <c r="P64">
        <f t="shared" ca="1" si="3"/>
        <v>0</v>
      </c>
      <c r="Q64">
        <f ca="1">SUMIF('Récap prestation'!$E$3:$E$500,L64,'Récap prestation'!R65)</f>
        <v>0</v>
      </c>
      <c r="R64" t="str">
        <f ca="1">IF(ISERROR(AVERAGEIF('Récap prestation'!$E$3:$E$500,L64,'Récap prestation'!$R$3)),"N/A",AVERAGEIF('Récap prestation'!$E$3:$E$500,L64,'Récap prestation'!$R$3:$R$500))</f>
        <v>N/A</v>
      </c>
      <c r="S64" s="10">
        <f>'Récap prestation'!N65</f>
        <v>0</v>
      </c>
      <c r="T64" s="10" t="e">
        <f t="array" ref="T6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doublon])-ROW($S$2)+1),ROWS(T$2:T64)))</f>
        <v>#NUM!</v>
      </c>
      <c r="U64" s="10" t="str">
        <f t="shared" si="4"/>
        <v/>
      </c>
      <c r="V64" s="10"/>
      <c r="X64" s="12" t="e">
        <f>#REF!</f>
        <v>#REF!</v>
      </c>
      <c r="Y64" s="12" t="e">
        <f>MATCH(TEXT(X65,"j mmmm aaaa"),#REF!,0)-MATCH(TEXT(X64,"j mmmm aaaa"),#REF!,0)</f>
        <v>#REF!</v>
      </c>
      <c r="Z64" t="e">
        <f>IF(AND(Y64=1,ISBLANK(VLOOKUP(X64,#REF!,5,FALSE))),"",Y64)</f>
        <v>#REF!</v>
      </c>
    </row>
    <row r="65" spans="1:26" x14ac:dyDescent="0.25">
      <c r="A65" s="3">
        <f>'Récap prestation'!M66</f>
        <v>0</v>
      </c>
      <c r="B65" t="e">
        <f t="array" ref="B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doublon])-ROW($A$2)+1),ROWS(B$2:B65)))</f>
        <v>#NUM!</v>
      </c>
      <c r="C65" t="str">
        <f t="shared" si="0"/>
        <v/>
      </c>
      <c r="D65" s="10" t="str">
        <f>IF('Récap prestation'!E66&lt;&gt;0,'Récap prestation'!E66,"")</f>
        <v/>
      </c>
      <c r="E65" s="12">
        <f>INDEX($L$2:M163,MATCH(D65,Tableau1[valeur établissement liste],0),2)</f>
        <v>4</v>
      </c>
      <c r="F65" s="2" t="str">
        <f t="shared" si="1"/>
        <v/>
      </c>
      <c r="G65">
        <f>'Récap prestation'!F66</f>
        <v>0</v>
      </c>
      <c r="H65" t="str">
        <f>IF(ISBLANK('Récap prestation'!H66),"",'Récap prestation'!H66)</f>
        <v/>
      </c>
      <c r="I65" t="str">
        <f>IF(ISBLANK('Récap prestation'!G66),"",'Récap prestation'!G66)</f>
        <v/>
      </c>
      <c r="K65" s="8" t="e">
        <f t="array" ref="K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doublon])-ROW($D$2)+1),ROWS(K$2:K65)))</f>
        <v>#NUM!</v>
      </c>
      <c r="L65" t="str">
        <f t="shared" si="2"/>
        <v/>
      </c>
      <c r="M65">
        <f t="shared" si="5"/>
        <v>64</v>
      </c>
      <c r="N65">
        <f ca="1">SUMIF('Récap prestation'!$E$3:$E$500,L65,'Récap prestation'!I66)</f>
        <v>0</v>
      </c>
      <c r="O65">
        <f ca="1">SUMIF('Récap prestation'!$E$3:$E$500,L65,'Récap prestation'!J66)</f>
        <v>0</v>
      </c>
      <c r="P65">
        <f t="shared" ca="1" si="3"/>
        <v>0</v>
      </c>
      <c r="Q65">
        <f ca="1">SUMIF('Récap prestation'!$E$3:$E$500,L65,'Récap prestation'!R66)</f>
        <v>0</v>
      </c>
      <c r="R65" t="str">
        <f ca="1">IF(ISERROR(AVERAGEIF('Récap prestation'!$E$3:$E$500,L65,'Récap prestation'!$R$3)),"N/A",AVERAGEIF('Récap prestation'!$E$3:$E$500,L65,'Récap prestation'!$R$3:$R$500))</f>
        <v>N/A</v>
      </c>
      <c r="S65" s="10">
        <f>'Récap prestation'!N66</f>
        <v>0</v>
      </c>
      <c r="T65" s="10" t="e">
        <f t="array" ref="T6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doublon])-ROW($S$2)+1),ROWS(T$2:T65)))</f>
        <v>#NUM!</v>
      </c>
      <c r="U65" s="10" t="str">
        <f t="shared" si="4"/>
        <v/>
      </c>
      <c r="V65" s="10"/>
      <c r="X65" s="12" t="e">
        <f>#REF!</f>
        <v>#REF!</v>
      </c>
      <c r="Y65" s="12" t="e">
        <f>MATCH(TEXT(X66,"j mmmm aaaa"),#REF!,0)-MATCH(TEXT(X65,"j mmmm aaaa"),#REF!,0)</f>
        <v>#REF!</v>
      </c>
      <c r="Z65" t="e">
        <f>IF(AND(Y65=1,ISBLANK(VLOOKUP(X65,#REF!,5,FALSE))),"",Y65)</f>
        <v>#REF!</v>
      </c>
    </row>
    <row r="66" spans="1:26" x14ac:dyDescent="0.25">
      <c r="A66" s="3">
        <f>'Récap prestation'!M67</f>
        <v>0</v>
      </c>
      <c r="B66" t="e">
        <f t="array" ref="B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doublon])-ROW($A$2)+1),ROWS(B$2:B66)))</f>
        <v>#NUM!</v>
      </c>
      <c r="C66" t="str">
        <f t="shared" ref="C66:C129" si="6">IF(ISERROR(B66),"",B66)</f>
        <v/>
      </c>
      <c r="D66" s="10" t="str">
        <f>IF('Récap prestation'!E67&lt;&gt;0,'Récap prestation'!E67,"")</f>
        <v/>
      </c>
      <c r="E66" s="12">
        <f>INDEX($L$2:M164,MATCH(D66,Tableau1[valeur établissement liste],0),2)</f>
        <v>4</v>
      </c>
      <c r="F66" s="2" t="str">
        <f t="shared" ref="F66:F129" si="7">IF(E66=E65,IF(G66&lt;&gt;0,F65&amp;G66&amp;CHAR(10),F65),IF(G66&lt;&gt;0,G66&amp;CHAR(10),""))</f>
        <v/>
      </c>
      <c r="G66">
        <f>'Récap prestation'!F67</f>
        <v>0</v>
      </c>
      <c r="H66" t="str">
        <f>IF(ISBLANK('Récap prestation'!H67),"",'Récap prestation'!H67)</f>
        <v/>
      </c>
      <c r="I66" t="str">
        <f>IF(ISBLANK('Récap prestation'!G67),"",'Récap prestation'!G67)</f>
        <v/>
      </c>
      <c r="K66" s="8" t="e">
        <f t="array" ref="K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doublon])-ROW($D$2)+1),ROWS(K$2:K66)))</f>
        <v>#NUM!</v>
      </c>
      <c r="L66" t="str">
        <f t="shared" ref="L66:L129" si="8">IF(ISERROR(K66),"",K66)</f>
        <v/>
      </c>
      <c r="M66">
        <f t="shared" si="5"/>
        <v>65</v>
      </c>
      <c r="N66">
        <f ca="1">SUMIF('Récap prestation'!$E$3:$E$500,L66,'Récap prestation'!I67)</f>
        <v>0</v>
      </c>
      <c r="O66">
        <f ca="1">SUMIF('Récap prestation'!$E$3:$E$500,L66,'Récap prestation'!J67)</f>
        <v>0</v>
      </c>
      <c r="P66">
        <f t="shared" ref="P66:P129" ca="1" si="9">N66+O66</f>
        <v>0</v>
      </c>
      <c r="Q66">
        <f ca="1">SUMIF('Récap prestation'!$E$3:$E$500,L66,'Récap prestation'!R67)</f>
        <v>0</v>
      </c>
      <c r="R66" t="str">
        <f ca="1">IF(ISERROR(AVERAGEIF('Récap prestation'!$E$3:$E$500,L66,'Récap prestation'!$R$3)),"N/A",AVERAGEIF('Récap prestation'!$E$3:$E$500,L66,'Récap prestation'!$R$3:$R$500))</f>
        <v>N/A</v>
      </c>
      <c r="S66" s="10">
        <f>'Récap prestation'!N67</f>
        <v>0</v>
      </c>
      <c r="T66" s="10" t="e">
        <f t="array" ref="T6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doublon])-ROW($S$2)+1),ROWS(T$2:T66)))</f>
        <v>#NUM!</v>
      </c>
      <c r="U66" s="10" t="str">
        <f t="shared" ref="U66:U129" si="10">IF(ISERROR(T66),"",T66)</f>
        <v/>
      </c>
      <c r="V66" s="10"/>
      <c r="X66" s="12" t="e">
        <f>#REF!</f>
        <v>#REF!</v>
      </c>
      <c r="Y66" s="12" t="e">
        <f>MATCH(TEXT(X67,"j mmmm aaaa"),#REF!,0)-MATCH(TEXT(X66,"j mmmm aaaa"),#REF!,0)</f>
        <v>#REF!</v>
      </c>
      <c r="Z66" t="e">
        <f>IF(AND(Y66=1,ISBLANK(VLOOKUP(X66,#REF!,5,FALSE))),"",Y66)</f>
        <v>#REF!</v>
      </c>
    </row>
    <row r="67" spans="1:26" x14ac:dyDescent="0.25">
      <c r="A67" s="3">
        <f>'Récap prestation'!M68</f>
        <v>0</v>
      </c>
      <c r="B67" t="e">
        <f t="array" ref="B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doublon])-ROW($A$2)+1),ROWS(B$2:B67)))</f>
        <v>#NUM!</v>
      </c>
      <c r="C67" t="str">
        <f t="shared" si="6"/>
        <v/>
      </c>
      <c r="D67" s="10" t="str">
        <f>IF('Récap prestation'!E68&lt;&gt;0,'Récap prestation'!E68,"")</f>
        <v/>
      </c>
      <c r="E67" s="12">
        <f>INDEX($L$2:M165,MATCH(D67,Tableau1[valeur établissement liste],0),2)</f>
        <v>4</v>
      </c>
      <c r="F67" s="2" t="str">
        <f t="shared" si="7"/>
        <v/>
      </c>
      <c r="G67">
        <f>'Récap prestation'!F68</f>
        <v>0</v>
      </c>
      <c r="H67" t="str">
        <f>IF(ISBLANK('Récap prestation'!H68),"",'Récap prestation'!H68)</f>
        <v/>
      </c>
      <c r="I67" t="str">
        <f>IF(ISBLANK('Récap prestation'!G68),"",'Récap prestation'!G68)</f>
        <v/>
      </c>
      <c r="K67" s="8" t="e">
        <f t="array" ref="K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doublon])-ROW($D$2)+1),ROWS(K$2:K67)))</f>
        <v>#NUM!</v>
      </c>
      <c r="L67" t="str">
        <f t="shared" si="8"/>
        <v/>
      </c>
      <c r="M67">
        <f t="shared" ref="M67:M130" si="11">SUM(M66,$M$2)</f>
        <v>66</v>
      </c>
      <c r="N67">
        <f ca="1">SUMIF('Récap prestation'!$E$3:$E$500,L67,'Récap prestation'!I68)</f>
        <v>0</v>
      </c>
      <c r="O67">
        <f ca="1">SUMIF('Récap prestation'!$E$3:$E$500,L67,'Récap prestation'!J68)</f>
        <v>0</v>
      </c>
      <c r="P67">
        <f t="shared" ca="1" si="9"/>
        <v>0</v>
      </c>
      <c r="Q67">
        <f ca="1">SUMIF('Récap prestation'!$E$3:$E$500,L67,'Récap prestation'!R68)</f>
        <v>0</v>
      </c>
      <c r="R67" t="str">
        <f ca="1">IF(ISERROR(AVERAGEIF('Récap prestation'!$E$3:$E$500,L67,'Récap prestation'!$R$3)),"N/A",AVERAGEIF('Récap prestation'!$E$3:$E$500,L67,'Récap prestation'!$R$3:$R$500))</f>
        <v>N/A</v>
      </c>
      <c r="S67" s="10">
        <f>'Récap prestation'!N68</f>
        <v>0</v>
      </c>
      <c r="T67" s="10" t="e">
        <f t="array" ref="T6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doublon])-ROW($S$2)+1),ROWS(T$2:T67)))</f>
        <v>#NUM!</v>
      </c>
      <c r="U67" s="10" t="str">
        <f t="shared" si="10"/>
        <v/>
      </c>
      <c r="V67" s="10"/>
      <c r="X67" s="12" t="e">
        <f>#REF!</f>
        <v>#REF!</v>
      </c>
      <c r="Y67" s="12" t="e">
        <f>MATCH(TEXT(X68,"j mmmm aaaa"),#REF!,0)-MATCH(TEXT(X67,"j mmmm aaaa"),#REF!,0)</f>
        <v>#REF!</v>
      </c>
      <c r="Z67" t="e">
        <f>IF(AND(Y67=1,ISBLANK(VLOOKUP(X67,#REF!,5,FALSE))),"",Y67)</f>
        <v>#REF!</v>
      </c>
    </row>
    <row r="68" spans="1:26" x14ac:dyDescent="0.25">
      <c r="A68" s="3">
        <f>'Récap prestation'!M69</f>
        <v>0</v>
      </c>
      <c r="B68" t="e">
        <f t="array" ref="B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doublon])-ROW($A$2)+1),ROWS(B$2:B68)))</f>
        <v>#NUM!</v>
      </c>
      <c r="C68" t="str">
        <f t="shared" si="6"/>
        <v/>
      </c>
      <c r="D68" s="10" t="str">
        <f>IF('Récap prestation'!E69&lt;&gt;0,'Récap prestation'!E69,"")</f>
        <v/>
      </c>
      <c r="E68" s="12">
        <f>INDEX($L$2:M166,MATCH(D68,Tableau1[valeur établissement liste],0),2)</f>
        <v>4</v>
      </c>
      <c r="F68" s="2" t="str">
        <f t="shared" si="7"/>
        <v/>
      </c>
      <c r="G68">
        <f>'Récap prestation'!F69</f>
        <v>0</v>
      </c>
      <c r="H68" t="str">
        <f>IF(ISBLANK('Récap prestation'!H69),"",'Récap prestation'!H69)</f>
        <v/>
      </c>
      <c r="I68" t="str">
        <f>IF(ISBLANK('Récap prestation'!G69),"",'Récap prestation'!G69)</f>
        <v/>
      </c>
      <c r="K68" s="8" t="e">
        <f t="array" ref="K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doublon])-ROW($D$2)+1),ROWS(K$2:K68)))</f>
        <v>#NUM!</v>
      </c>
      <c r="L68" t="str">
        <f t="shared" si="8"/>
        <v/>
      </c>
      <c r="M68">
        <f t="shared" si="11"/>
        <v>67</v>
      </c>
      <c r="N68">
        <f ca="1">SUMIF('Récap prestation'!$E$3:$E$500,L68,'Récap prestation'!I69)</f>
        <v>0</v>
      </c>
      <c r="O68">
        <f ca="1">SUMIF('Récap prestation'!$E$3:$E$500,L68,'Récap prestation'!J69)</f>
        <v>0</v>
      </c>
      <c r="P68">
        <f t="shared" ca="1" si="9"/>
        <v>0</v>
      </c>
      <c r="Q68">
        <f ca="1">SUMIF('Récap prestation'!$E$3:$E$500,L68,'Récap prestation'!R69)</f>
        <v>0</v>
      </c>
      <c r="R68" t="str">
        <f ca="1">IF(ISERROR(AVERAGEIF('Récap prestation'!$E$3:$E$500,L68,'Récap prestation'!$R$3)),"N/A",AVERAGEIF('Récap prestation'!$E$3:$E$500,L68,'Récap prestation'!$R$3:$R$500))</f>
        <v>N/A</v>
      </c>
      <c r="S68" s="10">
        <f>'Récap prestation'!N69</f>
        <v>0</v>
      </c>
      <c r="T68" s="10" t="e">
        <f t="array" ref="T6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doublon])-ROW($S$2)+1),ROWS(T$2:T68)))</f>
        <v>#NUM!</v>
      </c>
      <c r="U68" s="10" t="str">
        <f t="shared" si="10"/>
        <v/>
      </c>
      <c r="V68" s="10"/>
      <c r="X68" s="12" t="e">
        <f>#REF!</f>
        <v>#REF!</v>
      </c>
      <c r="Y68" s="12" t="e">
        <f>MATCH(TEXT(X69,"j mmmm aaaa"),#REF!,0)-MATCH(TEXT(X68,"j mmmm aaaa"),#REF!,0)</f>
        <v>#REF!</v>
      </c>
      <c r="Z68" t="e">
        <f>IF(AND(Y68=1,ISBLANK(VLOOKUP(X68,#REF!,5,FALSE))),"",Y68)</f>
        <v>#REF!</v>
      </c>
    </row>
    <row r="69" spans="1:26" x14ac:dyDescent="0.25">
      <c r="A69" s="3">
        <f>'Récap prestation'!M70</f>
        <v>0</v>
      </c>
      <c r="B69" t="e">
        <f t="array" ref="B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doublon])-ROW($A$2)+1),ROWS(B$2:B69)))</f>
        <v>#NUM!</v>
      </c>
      <c r="C69" t="str">
        <f t="shared" si="6"/>
        <v/>
      </c>
      <c r="D69" s="10" t="str">
        <f>IF('Récap prestation'!E70&lt;&gt;0,'Récap prestation'!E70,"")</f>
        <v/>
      </c>
      <c r="E69" s="12">
        <f>INDEX($L$2:M167,MATCH(D69,Tableau1[valeur établissement liste],0),2)</f>
        <v>4</v>
      </c>
      <c r="F69" s="2" t="str">
        <f t="shared" si="7"/>
        <v/>
      </c>
      <c r="G69">
        <f>'Récap prestation'!F70</f>
        <v>0</v>
      </c>
      <c r="H69" t="str">
        <f>IF(ISBLANK('Récap prestation'!H70),"",'Récap prestation'!H70)</f>
        <v/>
      </c>
      <c r="I69" t="str">
        <f>IF(ISBLANK('Récap prestation'!G70),"",'Récap prestation'!G70)</f>
        <v/>
      </c>
      <c r="K69" s="8" t="e">
        <f t="array" ref="K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doublon])-ROW($D$2)+1),ROWS(K$2:K69)))</f>
        <v>#NUM!</v>
      </c>
      <c r="L69" t="str">
        <f t="shared" si="8"/>
        <v/>
      </c>
      <c r="M69">
        <f t="shared" si="11"/>
        <v>68</v>
      </c>
      <c r="N69">
        <f ca="1">SUMIF('Récap prestation'!$E$3:$E$500,L69,'Récap prestation'!I70)</f>
        <v>0</v>
      </c>
      <c r="O69">
        <f ca="1">SUMIF('Récap prestation'!$E$3:$E$500,L69,'Récap prestation'!J70)</f>
        <v>0</v>
      </c>
      <c r="P69">
        <f t="shared" ca="1" si="9"/>
        <v>0</v>
      </c>
      <c r="Q69">
        <f ca="1">SUMIF('Récap prestation'!$E$3:$E$500,L69,'Récap prestation'!R70)</f>
        <v>0</v>
      </c>
      <c r="R69" t="str">
        <f ca="1">IF(ISERROR(AVERAGEIF('Récap prestation'!$E$3:$E$500,L69,'Récap prestation'!$R$3)),"N/A",AVERAGEIF('Récap prestation'!$E$3:$E$500,L69,'Récap prestation'!$R$3:$R$500))</f>
        <v>N/A</v>
      </c>
      <c r="S69" s="10">
        <f>'Récap prestation'!N70</f>
        <v>0</v>
      </c>
      <c r="T69" s="10" t="e">
        <f t="array" ref="T6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doublon])-ROW($S$2)+1),ROWS(T$2:T69)))</f>
        <v>#NUM!</v>
      </c>
      <c r="U69" s="10" t="str">
        <f t="shared" si="10"/>
        <v/>
      </c>
      <c r="V69" s="10"/>
      <c r="X69" s="12" t="e">
        <f>#REF!</f>
        <v>#REF!</v>
      </c>
      <c r="Y69" s="12" t="e">
        <f>MATCH(TEXT(X70,"j mmmm aaaa"),#REF!,0)-MATCH(TEXT(X69,"j mmmm aaaa"),#REF!,0)</f>
        <v>#REF!</v>
      </c>
      <c r="Z69" t="e">
        <f>IF(AND(Y69=1,ISBLANK(VLOOKUP(X69,#REF!,5,FALSE))),"",Y69)</f>
        <v>#REF!</v>
      </c>
    </row>
    <row r="70" spans="1:26" x14ac:dyDescent="0.25">
      <c r="A70" s="3">
        <f>'Récap prestation'!M71</f>
        <v>0</v>
      </c>
      <c r="B70" t="e">
        <f t="array" ref="B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doublon])-ROW($A$2)+1),ROWS(B$2:B70)))</f>
        <v>#NUM!</v>
      </c>
      <c r="C70" t="str">
        <f t="shared" si="6"/>
        <v/>
      </c>
      <c r="D70" s="10" t="str">
        <f>IF('Récap prestation'!E71&lt;&gt;0,'Récap prestation'!E71,"")</f>
        <v/>
      </c>
      <c r="E70" s="12">
        <f>INDEX($L$2:M168,MATCH(D70,Tableau1[valeur établissement liste],0),2)</f>
        <v>4</v>
      </c>
      <c r="F70" s="2" t="str">
        <f t="shared" si="7"/>
        <v/>
      </c>
      <c r="G70">
        <f>'Récap prestation'!F71</f>
        <v>0</v>
      </c>
      <c r="H70" t="str">
        <f>IF(ISBLANK('Récap prestation'!H71),"",'Récap prestation'!H71)</f>
        <v/>
      </c>
      <c r="I70" t="str">
        <f>IF(ISBLANK('Récap prestation'!G71),"",'Récap prestation'!G71)</f>
        <v/>
      </c>
      <c r="K70" s="8" t="e">
        <f t="array" ref="K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doublon])-ROW($D$2)+1),ROWS(K$2:K70)))</f>
        <v>#NUM!</v>
      </c>
      <c r="L70" t="str">
        <f t="shared" si="8"/>
        <v/>
      </c>
      <c r="M70">
        <f t="shared" si="11"/>
        <v>69</v>
      </c>
      <c r="N70">
        <f ca="1">SUMIF('Récap prestation'!$E$3:$E$500,L70,'Récap prestation'!I71)</f>
        <v>0</v>
      </c>
      <c r="O70">
        <f ca="1">SUMIF('Récap prestation'!$E$3:$E$500,L70,'Récap prestation'!J71)</f>
        <v>0</v>
      </c>
      <c r="P70">
        <f t="shared" ca="1" si="9"/>
        <v>0</v>
      </c>
      <c r="Q70">
        <f ca="1">SUMIF('Récap prestation'!$E$3:$E$500,L70,'Récap prestation'!R71)</f>
        <v>0</v>
      </c>
      <c r="R70" t="str">
        <f ca="1">IF(ISERROR(AVERAGEIF('Récap prestation'!$E$3:$E$500,L70,'Récap prestation'!$R$3)),"N/A",AVERAGEIF('Récap prestation'!$E$3:$E$500,L70,'Récap prestation'!$R$3:$R$500))</f>
        <v>N/A</v>
      </c>
      <c r="S70" s="10">
        <f>'Récap prestation'!N71</f>
        <v>0</v>
      </c>
      <c r="T70" s="10" t="e">
        <f t="array" ref="T7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doublon])-ROW($S$2)+1),ROWS(T$2:T70)))</f>
        <v>#NUM!</v>
      </c>
      <c r="U70" s="10" t="str">
        <f t="shared" si="10"/>
        <v/>
      </c>
      <c r="V70" s="10"/>
      <c r="X70" s="12" t="e">
        <f>#REF!</f>
        <v>#REF!</v>
      </c>
      <c r="Y70" s="12" t="e">
        <f>MATCH(TEXT(X71,"j mmmm aaaa"),#REF!,0)-MATCH(TEXT(X70,"j mmmm aaaa"),#REF!,0)</f>
        <v>#REF!</v>
      </c>
      <c r="Z70" t="e">
        <f>IF(AND(Y70=1,ISBLANK(VLOOKUP(X70,#REF!,5,FALSE))),"",Y70)</f>
        <v>#REF!</v>
      </c>
    </row>
    <row r="71" spans="1:26" x14ac:dyDescent="0.25">
      <c r="A71" s="3">
        <f>'Récap prestation'!M72</f>
        <v>0</v>
      </c>
      <c r="B71" t="e">
        <f t="array" ref="B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doublon])-ROW($A$2)+1),ROWS(B$2:B71)))</f>
        <v>#NUM!</v>
      </c>
      <c r="C71" t="str">
        <f t="shared" si="6"/>
        <v/>
      </c>
      <c r="D71" s="10" t="str">
        <f>IF('Récap prestation'!E72&lt;&gt;0,'Récap prestation'!E72,"")</f>
        <v/>
      </c>
      <c r="E71" s="12">
        <f>INDEX($L$2:M169,MATCH(D71,Tableau1[valeur établissement liste],0),2)</f>
        <v>4</v>
      </c>
      <c r="F71" s="2" t="str">
        <f t="shared" si="7"/>
        <v/>
      </c>
      <c r="G71">
        <f>'Récap prestation'!F72</f>
        <v>0</v>
      </c>
      <c r="H71" t="str">
        <f>IF(ISBLANK('Récap prestation'!H72),"",'Récap prestation'!H72)</f>
        <v/>
      </c>
      <c r="I71" t="str">
        <f>IF(ISBLANK('Récap prestation'!G72),"",'Récap prestation'!G72)</f>
        <v/>
      </c>
      <c r="K71" s="8" t="e">
        <f t="array" ref="K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doublon])-ROW($D$2)+1),ROWS(K$2:K71)))</f>
        <v>#NUM!</v>
      </c>
      <c r="L71" t="str">
        <f t="shared" si="8"/>
        <v/>
      </c>
      <c r="M71">
        <f t="shared" si="11"/>
        <v>70</v>
      </c>
      <c r="N71">
        <f ca="1">SUMIF('Récap prestation'!$E$3:$E$500,L71,'Récap prestation'!I72)</f>
        <v>0</v>
      </c>
      <c r="O71">
        <f ca="1">SUMIF('Récap prestation'!$E$3:$E$500,L71,'Récap prestation'!J72)</f>
        <v>0</v>
      </c>
      <c r="P71">
        <f t="shared" ca="1" si="9"/>
        <v>0</v>
      </c>
      <c r="Q71">
        <f ca="1">SUMIF('Récap prestation'!$E$3:$E$500,L71,'Récap prestation'!R72)</f>
        <v>0</v>
      </c>
      <c r="R71" t="str">
        <f ca="1">IF(ISERROR(AVERAGEIF('Récap prestation'!$E$3:$E$500,L71,'Récap prestation'!$R$3)),"N/A",AVERAGEIF('Récap prestation'!$E$3:$E$500,L71,'Récap prestation'!$R$3:$R$500))</f>
        <v>N/A</v>
      </c>
      <c r="S71" s="10">
        <f>'Récap prestation'!N72</f>
        <v>0</v>
      </c>
      <c r="T71" s="10" t="e">
        <f t="array" ref="T7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doublon])-ROW($S$2)+1),ROWS(T$2:T71)))</f>
        <v>#NUM!</v>
      </c>
      <c r="U71" s="10" t="str">
        <f t="shared" si="10"/>
        <v/>
      </c>
      <c r="V71" s="10"/>
      <c r="X71" s="12" t="e">
        <f>#REF!</f>
        <v>#REF!</v>
      </c>
      <c r="Y71" s="12" t="e">
        <f>MATCH(TEXT(X72,"j mmmm aaaa"),#REF!,0)-MATCH(TEXT(X71,"j mmmm aaaa"),#REF!,0)</f>
        <v>#REF!</v>
      </c>
      <c r="Z71" t="e">
        <f>IF(AND(Y71=1,ISBLANK(VLOOKUP(X71,#REF!,5,FALSE))),"",Y71)</f>
        <v>#REF!</v>
      </c>
    </row>
    <row r="72" spans="1:26" x14ac:dyDescent="0.25">
      <c r="A72" s="3">
        <f>'Récap prestation'!M73</f>
        <v>0</v>
      </c>
      <c r="B72" t="e">
        <f t="array" ref="B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doublon])-ROW($A$2)+1),ROWS(B$2:B72)))</f>
        <v>#NUM!</v>
      </c>
      <c r="C72" t="str">
        <f t="shared" si="6"/>
        <v/>
      </c>
      <c r="D72" s="10" t="str">
        <f>IF('Récap prestation'!E73&lt;&gt;0,'Récap prestation'!E73,"")</f>
        <v/>
      </c>
      <c r="E72" s="12">
        <f>INDEX($L$2:M170,MATCH(D72,Tableau1[valeur établissement liste],0),2)</f>
        <v>4</v>
      </c>
      <c r="F72" s="2" t="str">
        <f t="shared" si="7"/>
        <v/>
      </c>
      <c r="G72">
        <f>'Récap prestation'!F73</f>
        <v>0</v>
      </c>
      <c r="H72" t="str">
        <f>IF(ISBLANK('Récap prestation'!H73),"",'Récap prestation'!H73)</f>
        <v/>
      </c>
      <c r="I72" t="str">
        <f>IF(ISBLANK('Récap prestation'!G73),"",'Récap prestation'!G73)</f>
        <v/>
      </c>
      <c r="K72" s="8" t="e">
        <f t="array" ref="K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doublon])-ROW($D$2)+1),ROWS(K$2:K72)))</f>
        <v>#NUM!</v>
      </c>
      <c r="L72" t="str">
        <f t="shared" si="8"/>
        <v/>
      </c>
      <c r="M72">
        <f t="shared" si="11"/>
        <v>71</v>
      </c>
      <c r="N72">
        <f ca="1">SUMIF('Récap prestation'!$E$3:$E$500,L72,'Récap prestation'!I73)</f>
        <v>0</v>
      </c>
      <c r="O72">
        <f ca="1">SUMIF('Récap prestation'!$E$3:$E$500,L72,'Récap prestation'!J73)</f>
        <v>0</v>
      </c>
      <c r="P72">
        <f t="shared" ca="1" si="9"/>
        <v>0</v>
      </c>
      <c r="Q72">
        <f ca="1">SUMIF('Récap prestation'!$E$3:$E$500,L72,'Récap prestation'!R73)</f>
        <v>0</v>
      </c>
      <c r="R72" t="str">
        <f ca="1">IF(ISERROR(AVERAGEIF('Récap prestation'!$E$3:$E$500,L72,'Récap prestation'!$R$3)),"N/A",AVERAGEIF('Récap prestation'!$E$3:$E$500,L72,'Récap prestation'!$R$3:$R$500))</f>
        <v>N/A</v>
      </c>
      <c r="S72" s="10">
        <f>'Récap prestation'!N73</f>
        <v>0</v>
      </c>
      <c r="T72" s="10" t="e">
        <f t="array" ref="T7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doublon])-ROW($S$2)+1),ROWS(T$2:T72)))</f>
        <v>#NUM!</v>
      </c>
      <c r="U72" s="10" t="str">
        <f t="shared" si="10"/>
        <v/>
      </c>
      <c r="V72" s="10"/>
      <c r="X72" s="12" t="e">
        <f>#REF!</f>
        <v>#REF!</v>
      </c>
      <c r="Y72" s="12" t="e">
        <f>MATCH(TEXT(X73,"j mmmm aaaa"),#REF!,0)-MATCH(TEXT(X72,"j mmmm aaaa"),#REF!,0)</f>
        <v>#REF!</v>
      </c>
      <c r="Z72" t="e">
        <f>IF(AND(Y72=1,ISBLANK(VLOOKUP(X72,#REF!,5,FALSE))),"",Y72)</f>
        <v>#REF!</v>
      </c>
    </row>
    <row r="73" spans="1:26" x14ac:dyDescent="0.25">
      <c r="A73" s="3">
        <f>'Récap prestation'!M74</f>
        <v>0</v>
      </c>
      <c r="B73" t="e">
        <f t="array" ref="B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doublon])-ROW($A$2)+1),ROWS(B$2:B73)))</f>
        <v>#NUM!</v>
      </c>
      <c r="C73" t="str">
        <f t="shared" si="6"/>
        <v/>
      </c>
      <c r="D73" s="10" t="str">
        <f>IF('Récap prestation'!E74&lt;&gt;0,'Récap prestation'!E74,"")</f>
        <v/>
      </c>
      <c r="E73" s="12">
        <f>INDEX($L$2:M171,MATCH(D73,Tableau1[valeur établissement liste],0),2)</f>
        <v>4</v>
      </c>
      <c r="F73" s="2" t="str">
        <f t="shared" si="7"/>
        <v/>
      </c>
      <c r="G73">
        <f>'Récap prestation'!F74</f>
        <v>0</v>
      </c>
      <c r="H73" t="str">
        <f>IF(ISBLANK('Récap prestation'!H74),"",'Récap prestation'!H74)</f>
        <v/>
      </c>
      <c r="I73" t="str">
        <f>IF(ISBLANK('Récap prestation'!G74),"",'Récap prestation'!G74)</f>
        <v/>
      </c>
      <c r="K73" s="8" t="e">
        <f t="array" ref="K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doublon])-ROW($D$2)+1),ROWS(K$2:K73)))</f>
        <v>#NUM!</v>
      </c>
      <c r="L73" t="str">
        <f t="shared" si="8"/>
        <v/>
      </c>
      <c r="M73">
        <f t="shared" si="11"/>
        <v>72</v>
      </c>
      <c r="N73">
        <f ca="1">SUMIF('Récap prestation'!$E$3:$E$500,L73,'Récap prestation'!I74)</f>
        <v>0</v>
      </c>
      <c r="O73">
        <f ca="1">SUMIF('Récap prestation'!$E$3:$E$500,L73,'Récap prestation'!J74)</f>
        <v>0</v>
      </c>
      <c r="P73">
        <f t="shared" ca="1" si="9"/>
        <v>0</v>
      </c>
      <c r="Q73">
        <f ca="1">SUMIF('Récap prestation'!$E$3:$E$500,L73,'Récap prestation'!R74)</f>
        <v>0</v>
      </c>
      <c r="R73" t="str">
        <f ca="1">IF(ISERROR(AVERAGEIF('Récap prestation'!$E$3:$E$500,L73,'Récap prestation'!$R$3)),"N/A",AVERAGEIF('Récap prestation'!$E$3:$E$500,L73,'Récap prestation'!$R$3:$R$500))</f>
        <v>N/A</v>
      </c>
      <c r="S73" s="10">
        <f>'Récap prestation'!N74</f>
        <v>0</v>
      </c>
      <c r="T73" s="10" t="e">
        <f t="array" ref="T7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doublon])-ROW($S$2)+1),ROWS(T$2:T73)))</f>
        <v>#NUM!</v>
      </c>
      <c r="U73" s="10" t="str">
        <f t="shared" si="10"/>
        <v/>
      </c>
      <c r="V73" s="10"/>
      <c r="X73" s="12" t="e">
        <f>#REF!</f>
        <v>#REF!</v>
      </c>
      <c r="Y73" s="12" t="e">
        <f>MATCH(TEXT(X74,"j mmmm aaaa"),#REF!,0)-MATCH(TEXT(X73,"j mmmm aaaa"),#REF!,0)</f>
        <v>#REF!</v>
      </c>
      <c r="Z73" t="e">
        <f>IF(AND(Y73=1,ISBLANK(VLOOKUP(X73,#REF!,5,FALSE))),"",Y73)</f>
        <v>#REF!</v>
      </c>
    </row>
    <row r="74" spans="1:26" x14ac:dyDescent="0.25">
      <c r="A74" s="3">
        <f>'Récap prestation'!M75</f>
        <v>0</v>
      </c>
      <c r="B74" t="e">
        <f t="array" ref="B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doublon])-ROW($A$2)+1),ROWS(B$2:B74)))</f>
        <v>#NUM!</v>
      </c>
      <c r="C74" t="str">
        <f t="shared" si="6"/>
        <v/>
      </c>
      <c r="D74" s="10" t="str">
        <f>IF('Récap prestation'!E75&lt;&gt;0,'Récap prestation'!E75,"")</f>
        <v/>
      </c>
      <c r="E74" s="12">
        <f>INDEX($L$2:M172,MATCH(D74,Tableau1[valeur établissement liste],0),2)</f>
        <v>4</v>
      </c>
      <c r="F74" s="2" t="str">
        <f t="shared" si="7"/>
        <v/>
      </c>
      <c r="G74">
        <f>'Récap prestation'!F75</f>
        <v>0</v>
      </c>
      <c r="H74" t="str">
        <f>IF(ISBLANK('Récap prestation'!H75),"",'Récap prestation'!H75)</f>
        <v/>
      </c>
      <c r="I74" t="str">
        <f>IF(ISBLANK('Récap prestation'!G75),"",'Récap prestation'!G75)</f>
        <v/>
      </c>
      <c r="K74" s="8" t="e">
        <f t="array" ref="K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doublon])-ROW($D$2)+1),ROWS(K$2:K74)))</f>
        <v>#NUM!</v>
      </c>
      <c r="L74" t="str">
        <f t="shared" si="8"/>
        <v/>
      </c>
      <c r="M74">
        <f t="shared" si="11"/>
        <v>73</v>
      </c>
      <c r="N74">
        <f ca="1">SUMIF('Récap prestation'!$E$3:$E$500,L74,'Récap prestation'!I75)</f>
        <v>0</v>
      </c>
      <c r="O74">
        <f ca="1">SUMIF('Récap prestation'!$E$3:$E$500,L74,'Récap prestation'!J75)</f>
        <v>0</v>
      </c>
      <c r="P74">
        <f t="shared" ca="1" si="9"/>
        <v>0</v>
      </c>
      <c r="Q74">
        <f ca="1">SUMIF('Récap prestation'!$E$3:$E$500,L74,'Récap prestation'!R75)</f>
        <v>0</v>
      </c>
      <c r="R74" t="str">
        <f ca="1">IF(ISERROR(AVERAGEIF('Récap prestation'!$E$3:$E$500,L74,'Récap prestation'!$R$3)),"N/A",AVERAGEIF('Récap prestation'!$E$3:$E$500,L74,'Récap prestation'!$R$3:$R$500))</f>
        <v>N/A</v>
      </c>
      <c r="S74" s="10">
        <f>'Récap prestation'!N75</f>
        <v>0</v>
      </c>
      <c r="T74" s="10" t="e">
        <f t="array" ref="T7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doublon])-ROW($S$2)+1),ROWS(T$2:T74)))</f>
        <v>#NUM!</v>
      </c>
      <c r="U74" s="10" t="str">
        <f t="shared" si="10"/>
        <v/>
      </c>
      <c r="V74" s="10"/>
      <c r="X74" s="12" t="e">
        <f>#REF!</f>
        <v>#REF!</v>
      </c>
      <c r="Y74" s="12" t="e">
        <f>MATCH(TEXT(X75,"j mmmm aaaa"),#REF!,0)-MATCH(TEXT(X74,"j mmmm aaaa"),#REF!,0)</f>
        <v>#REF!</v>
      </c>
      <c r="Z74" t="e">
        <f>IF(AND(Y74=1,ISBLANK(VLOOKUP(X74,#REF!,5,FALSE))),"",Y74)</f>
        <v>#REF!</v>
      </c>
    </row>
    <row r="75" spans="1:26" x14ac:dyDescent="0.25">
      <c r="A75" s="3">
        <f>'Récap prestation'!M76</f>
        <v>0</v>
      </c>
      <c r="B75" t="e">
        <f t="array" ref="B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doublon])-ROW($A$2)+1),ROWS(B$2:B75)))</f>
        <v>#NUM!</v>
      </c>
      <c r="C75" t="str">
        <f t="shared" si="6"/>
        <v/>
      </c>
      <c r="D75" s="10" t="str">
        <f>IF('Récap prestation'!E76&lt;&gt;0,'Récap prestation'!E76,"")</f>
        <v/>
      </c>
      <c r="E75" s="12">
        <f>INDEX($L$2:M173,MATCH(D75,Tableau1[valeur établissement liste],0),2)</f>
        <v>4</v>
      </c>
      <c r="F75" s="2" t="str">
        <f t="shared" si="7"/>
        <v/>
      </c>
      <c r="G75">
        <f>'Récap prestation'!F76</f>
        <v>0</v>
      </c>
      <c r="H75" t="str">
        <f>IF(ISBLANK('Récap prestation'!H76),"",'Récap prestation'!H76)</f>
        <v/>
      </c>
      <c r="I75" t="str">
        <f>IF(ISBLANK('Récap prestation'!G76),"",'Récap prestation'!G76)</f>
        <v/>
      </c>
      <c r="K75" s="8" t="e">
        <f t="array" ref="K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doublon])-ROW($D$2)+1),ROWS(K$2:K75)))</f>
        <v>#NUM!</v>
      </c>
      <c r="L75" t="str">
        <f t="shared" si="8"/>
        <v/>
      </c>
      <c r="M75">
        <f t="shared" si="11"/>
        <v>74</v>
      </c>
      <c r="N75">
        <f ca="1">SUMIF('Récap prestation'!$E$3:$E$500,L75,'Récap prestation'!I76)</f>
        <v>0</v>
      </c>
      <c r="O75">
        <f ca="1">SUMIF('Récap prestation'!$E$3:$E$500,L75,'Récap prestation'!J76)</f>
        <v>0</v>
      </c>
      <c r="P75">
        <f t="shared" ca="1" si="9"/>
        <v>0</v>
      </c>
      <c r="Q75">
        <f ca="1">SUMIF('Récap prestation'!$E$3:$E$500,L75,'Récap prestation'!R76)</f>
        <v>0</v>
      </c>
      <c r="R75" t="str">
        <f ca="1">IF(ISERROR(AVERAGEIF('Récap prestation'!$E$3:$E$500,L75,'Récap prestation'!$R$3)),"N/A",AVERAGEIF('Récap prestation'!$E$3:$E$500,L75,'Récap prestation'!$R$3:$R$500))</f>
        <v>N/A</v>
      </c>
      <c r="S75" s="10">
        <f>'Récap prestation'!N76</f>
        <v>0</v>
      </c>
      <c r="T75" s="10" t="e">
        <f t="array" ref="T7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doublon])-ROW($S$2)+1),ROWS(T$2:T75)))</f>
        <v>#NUM!</v>
      </c>
      <c r="U75" s="10" t="str">
        <f t="shared" si="10"/>
        <v/>
      </c>
      <c r="V75" s="10"/>
      <c r="X75" s="12" t="e">
        <f>#REF!</f>
        <v>#REF!</v>
      </c>
      <c r="Y75" s="12" t="e">
        <f>MATCH(TEXT(X76,"j mmmm aaaa"),#REF!,0)-MATCH(TEXT(X75,"j mmmm aaaa"),#REF!,0)</f>
        <v>#REF!</v>
      </c>
      <c r="Z75" t="e">
        <f>IF(AND(Y75=1,ISBLANK(VLOOKUP(X75,#REF!,5,FALSE))),"",Y75)</f>
        <v>#REF!</v>
      </c>
    </row>
    <row r="76" spans="1:26" x14ac:dyDescent="0.25">
      <c r="A76" s="3">
        <f>'Récap prestation'!M77</f>
        <v>0</v>
      </c>
      <c r="B76" t="e">
        <f t="array" ref="B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doublon])-ROW($A$2)+1),ROWS(B$2:B76)))</f>
        <v>#NUM!</v>
      </c>
      <c r="C76" t="str">
        <f t="shared" si="6"/>
        <v/>
      </c>
      <c r="D76" s="10" t="str">
        <f>IF('Récap prestation'!E77&lt;&gt;0,'Récap prestation'!E77,"")</f>
        <v/>
      </c>
      <c r="E76" s="12">
        <f>INDEX($L$2:M174,MATCH(D76,Tableau1[valeur établissement liste],0),2)</f>
        <v>4</v>
      </c>
      <c r="F76" s="2" t="str">
        <f t="shared" si="7"/>
        <v/>
      </c>
      <c r="G76">
        <f>'Récap prestation'!F77</f>
        <v>0</v>
      </c>
      <c r="H76" t="str">
        <f>IF(ISBLANK('Récap prestation'!H77),"",'Récap prestation'!H77)</f>
        <v/>
      </c>
      <c r="I76" t="str">
        <f>IF(ISBLANK('Récap prestation'!G77),"",'Récap prestation'!G77)</f>
        <v/>
      </c>
      <c r="K76" s="8" t="e">
        <f t="array" ref="K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doublon])-ROW($D$2)+1),ROWS(K$2:K76)))</f>
        <v>#NUM!</v>
      </c>
      <c r="L76" t="str">
        <f t="shared" si="8"/>
        <v/>
      </c>
      <c r="M76">
        <f t="shared" si="11"/>
        <v>75</v>
      </c>
      <c r="N76">
        <f ca="1">SUMIF('Récap prestation'!$E$3:$E$500,L76,'Récap prestation'!I77)</f>
        <v>0</v>
      </c>
      <c r="O76">
        <f ca="1">SUMIF('Récap prestation'!$E$3:$E$500,L76,'Récap prestation'!J77)</f>
        <v>0</v>
      </c>
      <c r="P76">
        <f t="shared" ca="1" si="9"/>
        <v>0</v>
      </c>
      <c r="Q76">
        <f ca="1">SUMIF('Récap prestation'!$E$3:$E$500,L76,'Récap prestation'!R77)</f>
        <v>0</v>
      </c>
      <c r="R76" t="str">
        <f ca="1">IF(ISERROR(AVERAGEIF('Récap prestation'!$E$3:$E$500,L76,'Récap prestation'!$R$3)),"N/A",AVERAGEIF('Récap prestation'!$E$3:$E$500,L76,'Récap prestation'!$R$3:$R$500))</f>
        <v>N/A</v>
      </c>
      <c r="S76" s="10">
        <f>'Récap prestation'!N77</f>
        <v>0</v>
      </c>
      <c r="T76" s="10" t="e">
        <f t="array" ref="T7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doublon])-ROW($S$2)+1),ROWS(T$2:T76)))</f>
        <v>#NUM!</v>
      </c>
      <c r="U76" s="10" t="str">
        <f t="shared" si="10"/>
        <v/>
      </c>
      <c r="V76" s="10"/>
      <c r="X76" s="12" t="e">
        <f>#REF!</f>
        <v>#REF!</v>
      </c>
      <c r="Y76" s="12" t="e">
        <f>MATCH(TEXT(X77,"j mmmm aaaa"),#REF!,0)-MATCH(TEXT(X76,"j mmmm aaaa"),#REF!,0)</f>
        <v>#REF!</v>
      </c>
      <c r="Z76" t="e">
        <f>IF(AND(Y76=1,ISBLANK(VLOOKUP(X76,#REF!,5,FALSE))),"",Y76)</f>
        <v>#REF!</v>
      </c>
    </row>
    <row r="77" spans="1:26" x14ac:dyDescent="0.25">
      <c r="A77" s="3">
        <f>'Récap prestation'!M78</f>
        <v>0</v>
      </c>
      <c r="B77" t="e">
        <f t="array" ref="B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doublon])-ROW($A$2)+1),ROWS(B$2:B77)))</f>
        <v>#NUM!</v>
      </c>
      <c r="C77" t="str">
        <f t="shared" si="6"/>
        <v/>
      </c>
      <c r="D77" s="10" t="str">
        <f>IF('Récap prestation'!E78&lt;&gt;0,'Récap prestation'!E78,"")</f>
        <v/>
      </c>
      <c r="E77" s="12">
        <f>INDEX($L$2:M175,MATCH(D77,Tableau1[valeur établissement liste],0),2)</f>
        <v>4</v>
      </c>
      <c r="F77" s="2" t="str">
        <f t="shared" si="7"/>
        <v/>
      </c>
      <c r="G77">
        <f>'Récap prestation'!F78</f>
        <v>0</v>
      </c>
      <c r="H77" t="str">
        <f>IF(ISBLANK('Récap prestation'!H78),"",'Récap prestation'!H78)</f>
        <v/>
      </c>
      <c r="I77" t="str">
        <f>IF(ISBLANK('Récap prestation'!G78),"",'Récap prestation'!G78)</f>
        <v/>
      </c>
      <c r="K77" s="8" t="e">
        <f t="array" ref="K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doublon])-ROW($D$2)+1),ROWS(K$2:K77)))</f>
        <v>#NUM!</v>
      </c>
      <c r="L77" t="str">
        <f t="shared" si="8"/>
        <v/>
      </c>
      <c r="M77">
        <f t="shared" si="11"/>
        <v>76</v>
      </c>
      <c r="N77">
        <f ca="1">SUMIF('Récap prestation'!$E$3:$E$500,L77,'Récap prestation'!I78)</f>
        <v>0</v>
      </c>
      <c r="O77">
        <f ca="1">SUMIF('Récap prestation'!$E$3:$E$500,L77,'Récap prestation'!J78)</f>
        <v>0</v>
      </c>
      <c r="P77">
        <f t="shared" ca="1" si="9"/>
        <v>0</v>
      </c>
      <c r="Q77">
        <f ca="1">SUMIF('Récap prestation'!$E$3:$E$500,L77,'Récap prestation'!R78)</f>
        <v>0</v>
      </c>
      <c r="R77" t="str">
        <f ca="1">IF(ISERROR(AVERAGEIF('Récap prestation'!$E$3:$E$500,L77,'Récap prestation'!$R$3)),"N/A",AVERAGEIF('Récap prestation'!$E$3:$E$500,L77,'Récap prestation'!$R$3:$R$500))</f>
        <v>N/A</v>
      </c>
      <c r="S77" s="10">
        <f>'Récap prestation'!N78</f>
        <v>0</v>
      </c>
      <c r="T77" s="10" t="e">
        <f t="array" ref="T7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doublon])-ROW($S$2)+1),ROWS(T$2:T77)))</f>
        <v>#NUM!</v>
      </c>
      <c r="U77" s="10" t="str">
        <f t="shared" si="10"/>
        <v/>
      </c>
      <c r="V77" s="10"/>
      <c r="X77" s="12" t="e">
        <f>#REF!</f>
        <v>#REF!</v>
      </c>
      <c r="Y77" s="12" t="e">
        <f>MATCH(TEXT(X78,"j mmmm aaaa"),#REF!,0)-MATCH(TEXT(X77,"j mmmm aaaa"),#REF!,0)</f>
        <v>#REF!</v>
      </c>
      <c r="Z77" t="e">
        <f>IF(AND(Y77=1,ISBLANK(VLOOKUP(X77,#REF!,5,FALSE))),"",Y77)</f>
        <v>#REF!</v>
      </c>
    </row>
    <row r="78" spans="1:26" x14ac:dyDescent="0.25">
      <c r="A78" s="3">
        <f>'Récap prestation'!M79</f>
        <v>0</v>
      </c>
      <c r="B78" t="e">
        <f t="array" ref="B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doublon])-ROW($A$2)+1),ROWS(B$2:B78)))</f>
        <v>#NUM!</v>
      </c>
      <c r="C78" t="str">
        <f t="shared" si="6"/>
        <v/>
      </c>
      <c r="D78" s="10" t="str">
        <f>IF('Récap prestation'!E79&lt;&gt;0,'Récap prestation'!E79,"")</f>
        <v/>
      </c>
      <c r="E78" s="12">
        <f>INDEX($L$2:M176,MATCH(D78,Tableau1[valeur établissement liste],0),2)</f>
        <v>4</v>
      </c>
      <c r="F78" s="2" t="str">
        <f t="shared" si="7"/>
        <v/>
      </c>
      <c r="G78">
        <f>'Récap prestation'!F79</f>
        <v>0</v>
      </c>
      <c r="H78" t="str">
        <f>IF(ISBLANK('Récap prestation'!H79),"",'Récap prestation'!H79)</f>
        <v/>
      </c>
      <c r="I78" t="str">
        <f>IF(ISBLANK('Récap prestation'!G79),"",'Récap prestation'!G79)</f>
        <v/>
      </c>
      <c r="K78" s="8" t="e">
        <f t="array" ref="K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doublon])-ROW($D$2)+1),ROWS(K$2:K78)))</f>
        <v>#NUM!</v>
      </c>
      <c r="L78" t="str">
        <f t="shared" si="8"/>
        <v/>
      </c>
      <c r="M78">
        <f t="shared" si="11"/>
        <v>77</v>
      </c>
      <c r="N78">
        <f ca="1">SUMIF('Récap prestation'!$E$3:$E$500,L78,'Récap prestation'!I79)</f>
        <v>0</v>
      </c>
      <c r="O78">
        <f ca="1">SUMIF('Récap prestation'!$E$3:$E$500,L78,'Récap prestation'!J79)</f>
        <v>0</v>
      </c>
      <c r="P78">
        <f t="shared" ca="1" si="9"/>
        <v>0</v>
      </c>
      <c r="Q78">
        <f ca="1">SUMIF('Récap prestation'!$E$3:$E$500,L78,'Récap prestation'!R79)</f>
        <v>0</v>
      </c>
      <c r="R78" t="str">
        <f ca="1">IF(ISERROR(AVERAGEIF('Récap prestation'!$E$3:$E$500,L78,'Récap prestation'!$R$3)),"N/A",AVERAGEIF('Récap prestation'!$E$3:$E$500,L78,'Récap prestation'!$R$3:$R$500))</f>
        <v>N/A</v>
      </c>
      <c r="S78" s="10">
        <f>'Récap prestation'!N79</f>
        <v>0</v>
      </c>
      <c r="T78" s="10" t="e">
        <f t="array" ref="T7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doublon])-ROW($S$2)+1),ROWS(T$2:T78)))</f>
        <v>#NUM!</v>
      </c>
      <c r="U78" s="10" t="str">
        <f t="shared" si="10"/>
        <v/>
      </c>
      <c r="V78" s="10"/>
      <c r="X78" s="12" t="e">
        <f>#REF!</f>
        <v>#REF!</v>
      </c>
      <c r="Y78" s="12" t="e">
        <f>MATCH(TEXT(X79,"j mmmm aaaa"),#REF!,0)-MATCH(TEXT(X78,"j mmmm aaaa"),#REF!,0)</f>
        <v>#REF!</v>
      </c>
      <c r="Z78" t="e">
        <f>IF(AND(Y78=1,ISBLANK(VLOOKUP(X78,#REF!,5,FALSE))),"",Y78)</f>
        <v>#REF!</v>
      </c>
    </row>
    <row r="79" spans="1:26" x14ac:dyDescent="0.25">
      <c r="A79" s="3">
        <f>'Récap prestation'!M80</f>
        <v>0</v>
      </c>
      <c r="B79" t="e">
        <f t="array" ref="B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doublon])-ROW($A$2)+1),ROWS(B$2:B79)))</f>
        <v>#NUM!</v>
      </c>
      <c r="C79" t="str">
        <f t="shared" si="6"/>
        <v/>
      </c>
      <c r="D79" s="10" t="str">
        <f>IF('Récap prestation'!E80&lt;&gt;0,'Récap prestation'!E80,"")</f>
        <v/>
      </c>
      <c r="E79" s="12">
        <f>INDEX($L$2:M177,MATCH(D79,Tableau1[valeur établissement liste],0),2)</f>
        <v>4</v>
      </c>
      <c r="F79" s="2" t="str">
        <f t="shared" si="7"/>
        <v/>
      </c>
      <c r="G79">
        <f>'Récap prestation'!F80</f>
        <v>0</v>
      </c>
      <c r="H79" t="str">
        <f>IF(ISBLANK('Récap prestation'!H80),"",'Récap prestation'!H80)</f>
        <v/>
      </c>
      <c r="I79" t="str">
        <f>IF(ISBLANK('Récap prestation'!G80),"",'Récap prestation'!G80)</f>
        <v/>
      </c>
      <c r="K79" s="8" t="e">
        <f t="array" ref="K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doublon])-ROW($D$2)+1),ROWS(K$2:K79)))</f>
        <v>#NUM!</v>
      </c>
      <c r="L79" t="str">
        <f t="shared" si="8"/>
        <v/>
      </c>
      <c r="M79">
        <f t="shared" si="11"/>
        <v>78</v>
      </c>
      <c r="N79">
        <f ca="1">SUMIF('Récap prestation'!$E$3:$E$500,L79,'Récap prestation'!I80)</f>
        <v>0</v>
      </c>
      <c r="O79">
        <f ca="1">SUMIF('Récap prestation'!$E$3:$E$500,L79,'Récap prestation'!J80)</f>
        <v>0</v>
      </c>
      <c r="P79">
        <f t="shared" ca="1" si="9"/>
        <v>0</v>
      </c>
      <c r="Q79">
        <f ca="1">SUMIF('Récap prestation'!$E$3:$E$500,L79,'Récap prestation'!R80)</f>
        <v>0</v>
      </c>
      <c r="R79" t="str">
        <f ca="1">IF(ISERROR(AVERAGEIF('Récap prestation'!$E$3:$E$500,L79,'Récap prestation'!$R$3)),"N/A",AVERAGEIF('Récap prestation'!$E$3:$E$500,L79,'Récap prestation'!$R$3:$R$500))</f>
        <v>N/A</v>
      </c>
      <c r="S79" s="10">
        <f>'Récap prestation'!N80</f>
        <v>0</v>
      </c>
      <c r="T79" s="10" t="e">
        <f t="array" ref="T7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doublon])-ROW($S$2)+1),ROWS(T$2:T79)))</f>
        <v>#NUM!</v>
      </c>
      <c r="U79" s="10" t="str">
        <f t="shared" si="10"/>
        <v/>
      </c>
      <c r="V79" s="10"/>
      <c r="X79" s="12" t="e">
        <f>#REF!</f>
        <v>#REF!</v>
      </c>
      <c r="Y79" s="12" t="e">
        <f>MATCH(TEXT(X80,"j mmmm aaaa"),#REF!,0)-MATCH(TEXT(X79,"j mmmm aaaa"),#REF!,0)</f>
        <v>#REF!</v>
      </c>
      <c r="Z79" t="e">
        <f>IF(AND(Y79=1,ISBLANK(VLOOKUP(X79,#REF!,5,FALSE))),"",Y79)</f>
        <v>#REF!</v>
      </c>
    </row>
    <row r="80" spans="1:26" x14ac:dyDescent="0.25">
      <c r="A80" s="3">
        <f>'Récap prestation'!M81</f>
        <v>0</v>
      </c>
      <c r="B80" t="e">
        <f t="array" ref="B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doublon])-ROW($A$2)+1),ROWS(B$2:B80)))</f>
        <v>#NUM!</v>
      </c>
      <c r="C80" t="str">
        <f t="shared" si="6"/>
        <v/>
      </c>
      <c r="D80" s="10" t="str">
        <f>IF('Récap prestation'!E81&lt;&gt;0,'Récap prestation'!E81,"")</f>
        <v/>
      </c>
      <c r="E80" s="12">
        <f>INDEX($L$2:M178,MATCH(D80,Tableau1[valeur établissement liste],0),2)</f>
        <v>4</v>
      </c>
      <c r="F80" s="2" t="str">
        <f t="shared" si="7"/>
        <v/>
      </c>
      <c r="G80">
        <f>'Récap prestation'!F81</f>
        <v>0</v>
      </c>
      <c r="H80" t="str">
        <f>IF(ISBLANK('Récap prestation'!H81),"",'Récap prestation'!H81)</f>
        <v/>
      </c>
      <c r="I80" t="str">
        <f>IF(ISBLANK('Récap prestation'!G81),"",'Récap prestation'!G81)</f>
        <v/>
      </c>
      <c r="K80" s="8" t="e">
        <f t="array" ref="K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doublon])-ROW($D$2)+1),ROWS(K$2:K80)))</f>
        <v>#NUM!</v>
      </c>
      <c r="L80" t="str">
        <f t="shared" si="8"/>
        <v/>
      </c>
      <c r="M80">
        <f t="shared" si="11"/>
        <v>79</v>
      </c>
      <c r="N80">
        <f ca="1">SUMIF('Récap prestation'!$E$3:$E$500,L80,'Récap prestation'!I81)</f>
        <v>0</v>
      </c>
      <c r="O80">
        <f ca="1">SUMIF('Récap prestation'!$E$3:$E$500,L80,'Récap prestation'!J81)</f>
        <v>0</v>
      </c>
      <c r="P80">
        <f t="shared" ca="1" si="9"/>
        <v>0</v>
      </c>
      <c r="Q80">
        <f ca="1">SUMIF('Récap prestation'!$E$3:$E$500,L80,'Récap prestation'!R81)</f>
        <v>0</v>
      </c>
      <c r="R80" t="str">
        <f ca="1">IF(ISERROR(AVERAGEIF('Récap prestation'!$E$3:$E$500,L80,'Récap prestation'!$R$3)),"N/A",AVERAGEIF('Récap prestation'!$E$3:$E$500,L80,'Récap prestation'!$R$3:$R$500))</f>
        <v>N/A</v>
      </c>
      <c r="S80" s="10">
        <f>'Récap prestation'!N81</f>
        <v>0</v>
      </c>
      <c r="T80" s="10" t="e">
        <f t="array" ref="T8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doublon])-ROW($S$2)+1),ROWS(T$2:T80)))</f>
        <v>#NUM!</v>
      </c>
      <c r="U80" s="10" t="str">
        <f t="shared" si="10"/>
        <v/>
      </c>
      <c r="V80" s="10"/>
      <c r="X80" s="12" t="e">
        <f>#REF!</f>
        <v>#REF!</v>
      </c>
      <c r="Y80" s="12" t="e">
        <f>MATCH(TEXT(X81,"j mmmm aaaa"),#REF!,0)-MATCH(TEXT(X80,"j mmmm aaaa"),#REF!,0)</f>
        <v>#REF!</v>
      </c>
      <c r="Z80" t="e">
        <f>IF(AND(Y80=1,ISBLANK(VLOOKUP(X80,#REF!,5,FALSE))),"",Y80)</f>
        <v>#REF!</v>
      </c>
    </row>
    <row r="81" spans="1:26" x14ac:dyDescent="0.25">
      <c r="A81" s="3">
        <f>'Récap prestation'!M82</f>
        <v>0</v>
      </c>
      <c r="B81" t="e">
        <f t="array" ref="B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doublon])-ROW($A$2)+1),ROWS(B$2:B81)))</f>
        <v>#NUM!</v>
      </c>
      <c r="C81" t="str">
        <f t="shared" si="6"/>
        <v/>
      </c>
      <c r="D81" s="10" t="str">
        <f>IF('Récap prestation'!E82&lt;&gt;0,'Récap prestation'!E82,"")</f>
        <v/>
      </c>
      <c r="E81" s="12">
        <f>INDEX($L$2:M179,MATCH(D81,Tableau1[valeur établissement liste],0),2)</f>
        <v>4</v>
      </c>
      <c r="F81" s="2" t="str">
        <f t="shared" si="7"/>
        <v/>
      </c>
      <c r="G81">
        <f>'Récap prestation'!F82</f>
        <v>0</v>
      </c>
      <c r="H81" t="str">
        <f>IF(ISBLANK('Récap prestation'!H82),"",'Récap prestation'!H82)</f>
        <v/>
      </c>
      <c r="I81" t="str">
        <f>IF(ISBLANK('Récap prestation'!G82),"",'Récap prestation'!G82)</f>
        <v/>
      </c>
      <c r="K81" s="8" t="e">
        <f t="array" ref="K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doublon])-ROW($D$2)+1),ROWS(K$2:K81)))</f>
        <v>#NUM!</v>
      </c>
      <c r="L81" t="str">
        <f t="shared" si="8"/>
        <v/>
      </c>
      <c r="M81">
        <f t="shared" si="11"/>
        <v>80</v>
      </c>
      <c r="N81">
        <f ca="1">SUMIF('Récap prestation'!$E$3:$E$500,L81,'Récap prestation'!I82)</f>
        <v>0</v>
      </c>
      <c r="O81">
        <f ca="1">SUMIF('Récap prestation'!$E$3:$E$500,L81,'Récap prestation'!J82)</f>
        <v>0</v>
      </c>
      <c r="P81">
        <f t="shared" ca="1" si="9"/>
        <v>0</v>
      </c>
      <c r="Q81">
        <f ca="1">SUMIF('Récap prestation'!$E$3:$E$500,L81,'Récap prestation'!R82)</f>
        <v>0</v>
      </c>
      <c r="R81" t="str">
        <f ca="1">IF(ISERROR(AVERAGEIF('Récap prestation'!$E$3:$E$500,L81,'Récap prestation'!$R$3)),"N/A",AVERAGEIF('Récap prestation'!$E$3:$E$500,L81,'Récap prestation'!$R$3:$R$500))</f>
        <v>N/A</v>
      </c>
      <c r="S81" s="10">
        <f>'Récap prestation'!N82</f>
        <v>0</v>
      </c>
      <c r="T81" s="10" t="e">
        <f t="array" ref="T8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doublon])-ROW($S$2)+1),ROWS(T$2:T81)))</f>
        <v>#NUM!</v>
      </c>
      <c r="U81" s="10" t="str">
        <f t="shared" si="10"/>
        <v/>
      </c>
      <c r="V81" s="10"/>
      <c r="X81" s="12" t="e">
        <f>#REF!</f>
        <v>#REF!</v>
      </c>
      <c r="Y81" s="12" t="e">
        <f>MATCH(TEXT(X82,"j mmmm aaaa"),#REF!,0)-MATCH(TEXT(X81,"j mmmm aaaa"),#REF!,0)</f>
        <v>#REF!</v>
      </c>
      <c r="Z81" t="e">
        <f>IF(AND(Y81=1,ISBLANK(VLOOKUP(X81,#REF!,5,FALSE))),"",Y81)</f>
        <v>#REF!</v>
      </c>
    </row>
    <row r="82" spans="1:26" x14ac:dyDescent="0.25">
      <c r="A82" s="3">
        <f>'Récap prestation'!M83</f>
        <v>0</v>
      </c>
      <c r="B82" t="e">
        <f t="array" ref="B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doublon])-ROW($A$2)+1),ROWS(B$2:B82)))</f>
        <v>#NUM!</v>
      </c>
      <c r="C82" t="str">
        <f t="shared" si="6"/>
        <v/>
      </c>
      <c r="D82" s="10" t="str">
        <f>IF('Récap prestation'!E83&lt;&gt;0,'Récap prestation'!E83,"")</f>
        <v/>
      </c>
      <c r="E82" s="12">
        <f>INDEX($L$2:M180,MATCH(D82,Tableau1[valeur établissement liste],0),2)</f>
        <v>4</v>
      </c>
      <c r="F82" s="2" t="str">
        <f t="shared" si="7"/>
        <v/>
      </c>
      <c r="G82">
        <f>'Récap prestation'!F83</f>
        <v>0</v>
      </c>
      <c r="H82" t="str">
        <f>IF(ISBLANK('Récap prestation'!H83),"",'Récap prestation'!H83)</f>
        <v/>
      </c>
      <c r="I82" t="str">
        <f>IF(ISBLANK('Récap prestation'!G83),"",'Récap prestation'!G83)</f>
        <v/>
      </c>
      <c r="K82" s="8" t="e">
        <f t="array" ref="K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doublon])-ROW($D$2)+1),ROWS(K$2:K82)))</f>
        <v>#NUM!</v>
      </c>
      <c r="L82" t="str">
        <f t="shared" si="8"/>
        <v/>
      </c>
      <c r="M82">
        <f t="shared" si="11"/>
        <v>81</v>
      </c>
      <c r="N82">
        <f ca="1">SUMIF('Récap prestation'!$E$3:$E$500,L82,'Récap prestation'!I83)</f>
        <v>0</v>
      </c>
      <c r="O82">
        <f ca="1">SUMIF('Récap prestation'!$E$3:$E$500,L82,'Récap prestation'!J83)</f>
        <v>0</v>
      </c>
      <c r="P82">
        <f t="shared" ca="1" si="9"/>
        <v>0</v>
      </c>
      <c r="Q82">
        <f ca="1">SUMIF('Récap prestation'!$E$3:$E$500,L82,'Récap prestation'!R83)</f>
        <v>0</v>
      </c>
      <c r="R82" t="str">
        <f ca="1">IF(ISERROR(AVERAGEIF('Récap prestation'!$E$3:$E$500,L82,'Récap prestation'!$R$3)),"N/A",AVERAGEIF('Récap prestation'!$E$3:$E$500,L82,'Récap prestation'!$R$3:$R$500))</f>
        <v>N/A</v>
      </c>
      <c r="S82" s="10">
        <f>'Récap prestation'!N83</f>
        <v>0</v>
      </c>
      <c r="T82" s="10" t="e">
        <f t="array" ref="T8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doublon])-ROW($S$2)+1),ROWS(T$2:T82)))</f>
        <v>#NUM!</v>
      </c>
      <c r="U82" s="10" t="str">
        <f t="shared" si="10"/>
        <v/>
      </c>
      <c r="V82" s="10"/>
      <c r="X82" s="12" t="e">
        <f>#REF!</f>
        <v>#REF!</v>
      </c>
      <c r="Y82" s="12" t="e">
        <f>MATCH(TEXT(X83,"j mmmm aaaa"),#REF!,0)-MATCH(TEXT(X82,"j mmmm aaaa"),#REF!,0)</f>
        <v>#REF!</v>
      </c>
      <c r="Z82" t="e">
        <f>IF(AND(Y82=1,ISBLANK(VLOOKUP(X82,#REF!,5,FALSE))),"",Y82)</f>
        <v>#REF!</v>
      </c>
    </row>
    <row r="83" spans="1:26" x14ac:dyDescent="0.25">
      <c r="A83" s="3">
        <f>'Récap prestation'!M84</f>
        <v>0</v>
      </c>
      <c r="B83" t="e">
        <f t="array" ref="B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doublon])-ROW($A$2)+1),ROWS(B$2:B83)))</f>
        <v>#NUM!</v>
      </c>
      <c r="C83" t="str">
        <f t="shared" si="6"/>
        <v/>
      </c>
      <c r="D83" s="10" t="str">
        <f>IF('Récap prestation'!E84&lt;&gt;0,'Récap prestation'!E84,"")</f>
        <v/>
      </c>
      <c r="E83" s="12">
        <f>INDEX($L$2:M181,MATCH(D83,Tableau1[valeur établissement liste],0),2)</f>
        <v>4</v>
      </c>
      <c r="F83" s="2" t="str">
        <f t="shared" si="7"/>
        <v/>
      </c>
      <c r="G83">
        <f>'Récap prestation'!F84</f>
        <v>0</v>
      </c>
      <c r="H83" t="str">
        <f>IF(ISBLANK('Récap prestation'!H84),"",'Récap prestation'!H84)</f>
        <v/>
      </c>
      <c r="I83" t="str">
        <f>IF(ISBLANK('Récap prestation'!G84),"",'Récap prestation'!G84)</f>
        <v/>
      </c>
      <c r="K83" s="8" t="e">
        <f t="array" ref="K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doublon])-ROW($D$2)+1),ROWS(K$2:K83)))</f>
        <v>#NUM!</v>
      </c>
      <c r="L83" t="str">
        <f t="shared" si="8"/>
        <v/>
      </c>
      <c r="M83">
        <f t="shared" si="11"/>
        <v>82</v>
      </c>
      <c r="N83">
        <f ca="1">SUMIF('Récap prestation'!$E$3:$E$500,L83,'Récap prestation'!I84)</f>
        <v>0</v>
      </c>
      <c r="O83">
        <f ca="1">SUMIF('Récap prestation'!$E$3:$E$500,L83,'Récap prestation'!J84)</f>
        <v>0</v>
      </c>
      <c r="P83">
        <f t="shared" ca="1" si="9"/>
        <v>0</v>
      </c>
      <c r="Q83">
        <f ca="1">SUMIF('Récap prestation'!$E$3:$E$500,L83,'Récap prestation'!R84)</f>
        <v>0</v>
      </c>
      <c r="R83" t="str">
        <f ca="1">IF(ISERROR(AVERAGEIF('Récap prestation'!$E$3:$E$500,L83,'Récap prestation'!$R$3)),"N/A",AVERAGEIF('Récap prestation'!$E$3:$E$500,L83,'Récap prestation'!$R$3:$R$500))</f>
        <v>N/A</v>
      </c>
      <c r="S83" s="10">
        <f>'Récap prestation'!N84</f>
        <v>0</v>
      </c>
      <c r="T83" s="10" t="e">
        <f t="array" ref="T8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doublon])-ROW($S$2)+1),ROWS(T$2:T83)))</f>
        <v>#NUM!</v>
      </c>
      <c r="U83" s="10" t="str">
        <f t="shared" si="10"/>
        <v/>
      </c>
      <c r="V83" s="10"/>
      <c r="X83" s="12" t="e">
        <f>#REF!</f>
        <v>#REF!</v>
      </c>
      <c r="Y83" s="12" t="e">
        <f>MATCH(TEXT(X84,"j mmmm aaaa"),#REF!,0)-MATCH(TEXT(X83,"j mmmm aaaa"),#REF!,0)</f>
        <v>#REF!</v>
      </c>
      <c r="Z83" t="e">
        <f>IF(AND(Y83=1,ISBLANK(VLOOKUP(X83,#REF!,5,FALSE))),"",Y83)</f>
        <v>#REF!</v>
      </c>
    </row>
    <row r="84" spans="1:26" x14ac:dyDescent="0.25">
      <c r="A84" s="3">
        <f>'Récap prestation'!M85</f>
        <v>0</v>
      </c>
      <c r="B84" t="e">
        <f t="array" ref="B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doublon])-ROW($A$2)+1),ROWS(B$2:B84)))</f>
        <v>#NUM!</v>
      </c>
      <c r="C84" t="str">
        <f t="shared" si="6"/>
        <v/>
      </c>
      <c r="D84" s="10" t="str">
        <f>IF('Récap prestation'!E85&lt;&gt;0,'Récap prestation'!E85,"")</f>
        <v/>
      </c>
      <c r="E84" s="12">
        <f>INDEX($L$2:M182,MATCH(D84,Tableau1[valeur établissement liste],0),2)</f>
        <v>4</v>
      </c>
      <c r="F84" s="2" t="str">
        <f t="shared" si="7"/>
        <v/>
      </c>
      <c r="G84">
        <f>'Récap prestation'!F85</f>
        <v>0</v>
      </c>
      <c r="H84" t="str">
        <f>IF(ISBLANK('Récap prestation'!H85),"",'Récap prestation'!H85)</f>
        <v/>
      </c>
      <c r="I84" t="str">
        <f>IF(ISBLANK('Récap prestation'!G85),"",'Récap prestation'!G85)</f>
        <v/>
      </c>
      <c r="K84" s="8" t="e">
        <f t="array" ref="K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doublon])-ROW($D$2)+1),ROWS(K$2:K84)))</f>
        <v>#NUM!</v>
      </c>
      <c r="L84" t="str">
        <f t="shared" si="8"/>
        <v/>
      </c>
      <c r="M84">
        <f t="shared" si="11"/>
        <v>83</v>
      </c>
      <c r="N84">
        <f ca="1">SUMIF('Récap prestation'!$E$3:$E$500,L84,'Récap prestation'!I85)</f>
        <v>0</v>
      </c>
      <c r="O84">
        <f ca="1">SUMIF('Récap prestation'!$E$3:$E$500,L84,'Récap prestation'!J85)</f>
        <v>0</v>
      </c>
      <c r="P84">
        <f t="shared" ca="1" si="9"/>
        <v>0</v>
      </c>
      <c r="Q84">
        <f ca="1">SUMIF('Récap prestation'!$E$3:$E$500,L84,'Récap prestation'!R85)</f>
        <v>0</v>
      </c>
      <c r="R84" t="str">
        <f ca="1">IF(ISERROR(AVERAGEIF('Récap prestation'!$E$3:$E$500,L84,'Récap prestation'!$R$3)),"N/A",AVERAGEIF('Récap prestation'!$E$3:$E$500,L84,'Récap prestation'!$R$3:$R$500))</f>
        <v>N/A</v>
      </c>
      <c r="S84" s="10">
        <f>'Récap prestation'!N85</f>
        <v>0</v>
      </c>
      <c r="T84" s="10" t="e">
        <f t="array" ref="T8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doublon])-ROW($S$2)+1),ROWS(T$2:T84)))</f>
        <v>#NUM!</v>
      </c>
      <c r="U84" s="10" t="str">
        <f t="shared" si="10"/>
        <v/>
      </c>
      <c r="V84" s="10"/>
      <c r="X84" s="12" t="e">
        <f>#REF!</f>
        <v>#REF!</v>
      </c>
      <c r="Y84" s="12" t="e">
        <f>MATCH(TEXT(X85,"j mmmm aaaa"),#REF!,0)-MATCH(TEXT(X84,"j mmmm aaaa"),#REF!,0)</f>
        <v>#REF!</v>
      </c>
      <c r="Z84" t="e">
        <f>IF(AND(Y84=1,ISBLANK(VLOOKUP(X84,#REF!,5,FALSE))),"",Y84)</f>
        <v>#REF!</v>
      </c>
    </row>
    <row r="85" spans="1:26" x14ac:dyDescent="0.25">
      <c r="A85" s="3">
        <f>'Récap prestation'!M86</f>
        <v>0</v>
      </c>
      <c r="B85" t="e">
        <f t="array" ref="B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doublon])-ROW($A$2)+1),ROWS(B$2:B85)))</f>
        <v>#NUM!</v>
      </c>
      <c r="C85" t="str">
        <f t="shared" si="6"/>
        <v/>
      </c>
      <c r="D85" s="10" t="str">
        <f>IF('Récap prestation'!E86&lt;&gt;0,'Récap prestation'!E86,"")</f>
        <v/>
      </c>
      <c r="E85" s="12">
        <f>INDEX($L$2:M183,MATCH(D85,Tableau1[valeur établissement liste],0),2)</f>
        <v>4</v>
      </c>
      <c r="F85" s="2" t="str">
        <f t="shared" si="7"/>
        <v/>
      </c>
      <c r="G85">
        <f>'Récap prestation'!F86</f>
        <v>0</v>
      </c>
      <c r="H85" t="str">
        <f>IF(ISBLANK('Récap prestation'!H86),"",'Récap prestation'!H86)</f>
        <v/>
      </c>
      <c r="I85" t="str">
        <f>IF(ISBLANK('Récap prestation'!G86),"",'Récap prestation'!G86)</f>
        <v/>
      </c>
      <c r="K85" s="8" t="e">
        <f t="array" ref="K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doublon])-ROW($D$2)+1),ROWS(K$2:K85)))</f>
        <v>#NUM!</v>
      </c>
      <c r="L85" t="str">
        <f t="shared" si="8"/>
        <v/>
      </c>
      <c r="M85">
        <f t="shared" si="11"/>
        <v>84</v>
      </c>
      <c r="N85">
        <f ca="1">SUMIF('Récap prestation'!$E$3:$E$500,L85,'Récap prestation'!I86)</f>
        <v>0</v>
      </c>
      <c r="O85">
        <f ca="1">SUMIF('Récap prestation'!$E$3:$E$500,L85,'Récap prestation'!J86)</f>
        <v>0</v>
      </c>
      <c r="P85">
        <f t="shared" ca="1" si="9"/>
        <v>0</v>
      </c>
      <c r="Q85">
        <f ca="1">SUMIF('Récap prestation'!$E$3:$E$500,L85,'Récap prestation'!R86)</f>
        <v>0</v>
      </c>
      <c r="R85" t="str">
        <f ca="1">IF(ISERROR(AVERAGEIF('Récap prestation'!$E$3:$E$500,L85,'Récap prestation'!$R$3)),"N/A",AVERAGEIF('Récap prestation'!$E$3:$E$500,L85,'Récap prestation'!$R$3:$R$500))</f>
        <v>N/A</v>
      </c>
      <c r="S85" s="10">
        <f>'Récap prestation'!N86</f>
        <v>0</v>
      </c>
      <c r="T85" s="10" t="e">
        <f t="array" ref="T8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doublon])-ROW($S$2)+1),ROWS(T$2:T85)))</f>
        <v>#NUM!</v>
      </c>
      <c r="U85" s="10" t="str">
        <f t="shared" si="10"/>
        <v/>
      </c>
      <c r="V85" s="10"/>
      <c r="X85" s="12" t="e">
        <f>#REF!</f>
        <v>#REF!</v>
      </c>
      <c r="Y85" s="12" t="e">
        <f>MATCH(TEXT(X86,"j mmmm aaaa"),#REF!,0)-MATCH(TEXT(X85,"j mmmm aaaa"),#REF!,0)</f>
        <v>#REF!</v>
      </c>
      <c r="Z85" t="e">
        <f>IF(AND(Y85=1,ISBLANK(VLOOKUP(X85,#REF!,5,FALSE))),"",Y85)</f>
        <v>#REF!</v>
      </c>
    </row>
    <row r="86" spans="1:26" x14ac:dyDescent="0.25">
      <c r="A86" s="3">
        <f>'Récap prestation'!M87</f>
        <v>0</v>
      </c>
      <c r="B86" t="e">
        <f t="array" ref="B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doublon])-ROW($A$2)+1),ROWS(B$2:B86)))</f>
        <v>#NUM!</v>
      </c>
      <c r="C86" t="str">
        <f t="shared" si="6"/>
        <v/>
      </c>
      <c r="D86" s="10" t="str">
        <f>IF('Récap prestation'!E87&lt;&gt;0,'Récap prestation'!E87,"")</f>
        <v/>
      </c>
      <c r="E86" s="12">
        <f>INDEX($L$2:M184,MATCH(D86,Tableau1[valeur établissement liste],0),2)</f>
        <v>4</v>
      </c>
      <c r="F86" s="2" t="str">
        <f t="shared" si="7"/>
        <v/>
      </c>
      <c r="G86">
        <f>'Récap prestation'!F87</f>
        <v>0</v>
      </c>
      <c r="H86" t="str">
        <f>IF(ISBLANK('Récap prestation'!H87),"",'Récap prestation'!H87)</f>
        <v/>
      </c>
      <c r="I86" t="str">
        <f>IF(ISBLANK('Récap prestation'!G87),"",'Récap prestation'!G87)</f>
        <v/>
      </c>
      <c r="K86" s="8" t="e">
        <f t="array" ref="K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doublon])-ROW($D$2)+1),ROWS(K$2:K86)))</f>
        <v>#NUM!</v>
      </c>
      <c r="L86" t="str">
        <f t="shared" si="8"/>
        <v/>
      </c>
      <c r="M86">
        <f t="shared" si="11"/>
        <v>85</v>
      </c>
      <c r="N86">
        <f ca="1">SUMIF('Récap prestation'!$E$3:$E$500,L86,'Récap prestation'!I87)</f>
        <v>0</v>
      </c>
      <c r="O86">
        <f ca="1">SUMIF('Récap prestation'!$E$3:$E$500,L86,'Récap prestation'!J87)</f>
        <v>0</v>
      </c>
      <c r="P86">
        <f t="shared" ca="1" si="9"/>
        <v>0</v>
      </c>
      <c r="Q86">
        <f ca="1">SUMIF('Récap prestation'!$E$3:$E$500,L86,'Récap prestation'!R87)</f>
        <v>0</v>
      </c>
      <c r="R86" t="str">
        <f ca="1">IF(ISERROR(AVERAGEIF('Récap prestation'!$E$3:$E$500,L86,'Récap prestation'!$R$3)),"N/A",AVERAGEIF('Récap prestation'!$E$3:$E$500,L86,'Récap prestation'!$R$3:$R$500))</f>
        <v>N/A</v>
      </c>
      <c r="S86" s="10">
        <f>'Récap prestation'!N87</f>
        <v>0</v>
      </c>
      <c r="T86" s="10" t="e">
        <f t="array" ref="T8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doublon])-ROW($S$2)+1),ROWS(T$2:T86)))</f>
        <v>#NUM!</v>
      </c>
      <c r="U86" s="10" t="str">
        <f t="shared" si="10"/>
        <v/>
      </c>
      <c r="V86" s="10"/>
      <c r="X86" s="12" t="e">
        <f>#REF!</f>
        <v>#REF!</v>
      </c>
      <c r="Y86" s="12" t="e">
        <f>MATCH(TEXT(X87,"j mmmm aaaa"),#REF!,0)-MATCH(TEXT(X86,"j mmmm aaaa"),#REF!,0)</f>
        <v>#REF!</v>
      </c>
      <c r="Z86" t="e">
        <f>IF(AND(Y86=1,ISBLANK(VLOOKUP(X86,#REF!,5,FALSE))),"",Y86)</f>
        <v>#REF!</v>
      </c>
    </row>
    <row r="87" spans="1:26" x14ac:dyDescent="0.25">
      <c r="A87" s="3">
        <f>'Récap prestation'!M88</f>
        <v>0</v>
      </c>
      <c r="B87" t="e">
        <f t="array" ref="B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doublon])-ROW($A$2)+1),ROWS(B$2:B87)))</f>
        <v>#NUM!</v>
      </c>
      <c r="C87" t="str">
        <f t="shared" si="6"/>
        <v/>
      </c>
      <c r="D87" s="10" t="str">
        <f>IF('Récap prestation'!E88&lt;&gt;0,'Récap prestation'!E88,"")</f>
        <v/>
      </c>
      <c r="E87" s="12">
        <f>INDEX($L$2:M185,MATCH(D87,Tableau1[valeur établissement liste],0),2)</f>
        <v>4</v>
      </c>
      <c r="F87" s="2" t="str">
        <f t="shared" si="7"/>
        <v/>
      </c>
      <c r="G87">
        <f>'Récap prestation'!F88</f>
        <v>0</v>
      </c>
      <c r="H87" t="str">
        <f>IF(ISBLANK('Récap prestation'!H88),"",'Récap prestation'!H88)</f>
        <v/>
      </c>
      <c r="I87" t="str">
        <f>IF(ISBLANK('Récap prestation'!G88),"",'Récap prestation'!G88)</f>
        <v/>
      </c>
      <c r="K87" s="8" t="e">
        <f t="array" ref="K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doublon])-ROW($D$2)+1),ROWS(K$2:K87)))</f>
        <v>#NUM!</v>
      </c>
      <c r="L87" t="str">
        <f t="shared" si="8"/>
        <v/>
      </c>
      <c r="M87">
        <f t="shared" si="11"/>
        <v>86</v>
      </c>
      <c r="N87">
        <f ca="1">SUMIF('Récap prestation'!$E$3:$E$500,L87,'Récap prestation'!I88)</f>
        <v>0</v>
      </c>
      <c r="O87">
        <f ca="1">SUMIF('Récap prestation'!$E$3:$E$500,L87,'Récap prestation'!J88)</f>
        <v>0</v>
      </c>
      <c r="P87">
        <f t="shared" ca="1" si="9"/>
        <v>0</v>
      </c>
      <c r="Q87">
        <f ca="1">SUMIF('Récap prestation'!$E$3:$E$500,L87,'Récap prestation'!R88)</f>
        <v>0</v>
      </c>
      <c r="R87" t="str">
        <f ca="1">IF(ISERROR(AVERAGEIF('Récap prestation'!$E$3:$E$500,L87,'Récap prestation'!$R$3)),"N/A",AVERAGEIF('Récap prestation'!$E$3:$E$500,L87,'Récap prestation'!$R$3:$R$500))</f>
        <v>N/A</v>
      </c>
      <c r="S87" s="10">
        <f>'Récap prestation'!N88</f>
        <v>0</v>
      </c>
      <c r="T87" s="10" t="e">
        <f t="array" ref="T8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doublon])-ROW($S$2)+1),ROWS(T$2:T87)))</f>
        <v>#NUM!</v>
      </c>
      <c r="U87" s="10" t="str">
        <f t="shared" si="10"/>
        <v/>
      </c>
      <c r="V87" s="10"/>
      <c r="X87" s="12" t="e">
        <f>#REF!</f>
        <v>#REF!</v>
      </c>
      <c r="Y87" s="12" t="e">
        <f>MATCH(TEXT(X88,"j mmmm aaaa"),#REF!,0)-MATCH(TEXT(X87,"j mmmm aaaa"),#REF!,0)</f>
        <v>#REF!</v>
      </c>
      <c r="Z87" t="e">
        <f>IF(AND(Y87=1,ISBLANK(VLOOKUP(X87,#REF!,5,FALSE))),"",Y87)</f>
        <v>#REF!</v>
      </c>
    </row>
    <row r="88" spans="1:26" x14ac:dyDescent="0.25">
      <c r="A88" s="3">
        <f>'Récap prestation'!M89</f>
        <v>0</v>
      </c>
      <c r="B88" t="e">
        <f t="array" ref="B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doublon])-ROW($A$2)+1),ROWS(B$2:B88)))</f>
        <v>#NUM!</v>
      </c>
      <c r="C88" t="str">
        <f t="shared" si="6"/>
        <v/>
      </c>
      <c r="D88" s="10" t="str">
        <f>IF('Récap prestation'!E89&lt;&gt;0,'Récap prestation'!E89,"")</f>
        <v/>
      </c>
      <c r="E88" s="12">
        <f>INDEX($L$2:M186,MATCH(D88,Tableau1[valeur établissement liste],0),2)</f>
        <v>4</v>
      </c>
      <c r="F88" s="2" t="str">
        <f t="shared" si="7"/>
        <v/>
      </c>
      <c r="G88">
        <f>'Récap prestation'!F89</f>
        <v>0</v>
      </c>
      <c r="H88" t="str">
        <f>IF(ISBLANK('Récap prestation'!H89),"",'Récap prestation'!H89)</f>
        <v/>
      </c>
      <c r="I88" t="str">
        <f>IF(ISBLANK('Récap prestation'!G89),"",'Récap prestation'!G89)</f>
        <v/>
      </c>
      <c r="K88" s="8" t="e">
        <f t="array" ref="K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doublon])-ROW($D$2)+1),ROWS(K$2:K88)))</f>
        <v>#NUM!</v>
      </c>
      <c r="L88" t="str">
        <f t="shared" si="8"/>
        <v/>
      </c>
      <c r="M88">
        <f t="shared" si="11"/>
        <v>87</v>
      </c>
      <c r="N88">
        <f ca="1">SUMIF('Récap prestation'!$E$3:$E$500,L88,'Récap prestation'!I89)</f>
        <v>0</v>
      </c>
      <c r="O88">
        <f ca="1">SUMIF('Récap prestation'!$E$3:$E$500,L88,'Récap prestation'!J89)</f>
        <v>0</v>
      </c>
      <c r="P88">
        <f t="shared" ca="1" si="9"/>
        <v>0</v>
      </c>
      <c r="Q88">
        <f ca="1">SUMIF('Récap prestation'!$E$3:$E$500,L88,'Récap prestation'!R89)</f>
        <v>0</v>
      </c>
      <c r="R88" t="str">
        <f ca="1">IF(ISERROR(AVERAGEIF('Récap prestation'!$E$3:$E$500,L88,'Récap prestation'!$R$3)),"N/A",AVERAGEIF('Récap prestation'!$E$3:$E$500,L88,'Récap prestation'!$R$3:$R$500))</f>
        <v>N/A</v>
      </c>
      <c r="S88" s="10">
        <f>'Récap prestation'!N89</f>
        <v>0</v>
      </c>
      <c r="T88" s="10" t="e">
        <f t="array" ref="T8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doublon])-ROW($S$2)+1),ROWS(T$2:T88)))</f>
        <v>#NUM!</v>
      </c>
      <c r="U88" s="10" t="str">
        <f t="shared" si="10"/>
        <v/>
      </c>
      <c r="V88" s="10"/>
      <c r="X88" s="12" t="e">
        <f>#REF!</f>
        <v>#REF!</v>
      </c>
      <c r="Y88" s="12" t="e">
        <f>MATCH(TEXT(X89,"j mmmm aaaa"),#REF!,0)-MATCH(TEXT(X88,"j mmmm aaaa"),#REF!,0)</f>
        <v>#REF!</v>
      </c>
      <c r="Z88" t="e">
        <f>IF(AND(Y88=1,ISBLANK(VLOOKUP(X88,#REF!,5,FALSE))),"",Y88)</f>
        <v>#REF!</v>
      </c>
    </row>
    <row r="89" spans="1:26" x14ac:dyDescent="0.25">
      <c r="A89" s="3">
        <f>'Récap prestation'!M90</f>
        <v>0</v>
      </c>
      <c r="B89" t="e">
        <f t="array" ref="B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doublon])-ROW($A$2)+1),ROWS(B$2:B89)))</f>
        <v>#NUM!</v>
      </c>
      <c r="C89" t="str">
        <f t="shared" si="6"/>
        <v/>
      </c>
      <c r="D89" s="10" t="str">
        <f>IF('Récap prestation'!E90&lt;&gt;0,'Récap prestation'!E90,"")</f>
        <v/>
      </c>
      <c r="E89" s="12">
        <f>INDEX($L$2:M187,MATCH(D89,Tableau1[valeur établissement liste],0),2)</f>
        <v>4</v>
      </c>
      <c r="F89" s="2" t="str">
        <f t="shared" si="7"/>
        <v/>
      </c>
      <c r="G89">
        <f>'Récap prestation'!F90</f>
        <v>0</v>
      </c>
      <c r="H89" t="str">
        <f>IF(ISBLANK('Récap prestation'!H90),"",'Récap prestation'!H90)</f>
        <v/>
      </c>
      <c r="I89" t="str">
        <f>IF(ISBLANK('Récap prestation'!G90),"",'Récap prestation'!G90)</f>
        <v/>
      </c>
      <c r="K89" s="8" t="e">
        <f t="array" ref="K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doublon])-ROW($D$2)+1),ROWS(K$2:K89)))</f>
        <v>#NUM!</v>
      </c>
      <c r="L89" t="str">
        <f t="shared" si="8"/>
        <v/>
      </c>
      <c r="M89">
        <f t="shared" si="11"/>
        <v>88</v>
      </c>
      <c r="N89">
        <f ca="1">SUMIF('Récap prestation'!$E$3:$E$500,L89,'Récap prestation'!I90)</f>
        <v>0</v>
      </c>
      <c r="O89">
        <f ca="1">SUMIF('Récap prestation'!$E$3:$E$500,L89,'Récap prestation'!J90)</f>
        <v>0</v>
      </c>
      <c r="P89">
        <f t="shared" ca="1" si="9"/>
        <v>0</v>
      </c>
      <c r="Q89">
        <f ca="1">SUMIF('Récap prestation'!$E$3:$E$500,L89,'Récap prestation'!R90)</f>
        <v>0</v>
      </c>
      <c r="R89" t="str">
        <f ca="1">IF(ISERROR(AVERAGEIF('Récap prestation'!$E$3:$E$500,L89,'Récap prestation'!$R$3)),"N/A",AVERAGEIF('Récap prestation'!$E$3:$E$500,L89,'Récap prestation'!$R$3:$R$500))</f>
        <v>N/A</v>
      </c>
      <c r="S89" s="10">
        <f>'Récap prestation'!N90</f>
        <v>0</v>
      </c>
      <c r="T89" s="10" t="e">
        <f t="array" ref="T8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doublon])-ROW($S$2)+1),ROWS(T$2:T89)))</f>
        <v>#NUM!</v>
      </c>
      <c r="U89" s="10" t="str">
        <f t="shared" si="10"/>
        <v/>
      </c>
      <c r="V89" s="10"/>
      <c r="X89" s="12" t="e">
        <f>#REF!</f>
        <v>#REF!</v>
      </c>
      <c r="Y89" s="12" t="e">
        <f>MATCH(TEXT(X90,"j mmmm aaaa"),#REF!,0)-MATCH(TEXT(X89,"j mmmm aaaa"),#REF!,0)</f>
        <v>#REF!</v>
      </c>
      <c r="Z89" t="e">
        <f>IF(AND(Y89=1,ISBLANK(VLOOKUP(X89,#REF!,5,FALSE))),"",Y89)</f>
        <v>#REF!</v>
      </c>
    </row>
    <row r="90" spans="1:26" x14ac:dyDescent="0.25">
      <c r="A90" s="3">
        <f>'Récap prestation'!M91</f>
        <v>0</v>
      </c>
      <c r="B90" t="e">
        <f t="array" ref="B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doublon])-ROW($A$2)+1),ROWS(B$2:B90)))</f>
        <v>#NUM!</v>
      </c>
      <c r="C90" t="str">
        <f t="shared" si="6"/>
        <v/>
      </c>
      <c r="D90" s="10" t="str">
        <f>IF('Récap prestation'!E91&lt;&gt;0,'Récap prestation'!E91,"")</f>
        <v/>
      </c>
      <c r="E90" s="12">
        <f>INDEX($L$2:M188,MATCH(D90,Tableau1[valeur établissement liste],0),2)</f>
        <v>4</v>
      </c>
      <c r="F90" s="2" t="str">
        <f t="shared" si="7"/>
        <v/>
      </c>
      <c r="G90">
        <f>'Récap prestation'!F91</f>
        <v>0</v>
      </c>
      <c r="H90" t="str">
        <f>IF(ISBLANK('Récap prestation'!H91),"",'Récap prestation'!H91)</f>
        <v/>
      </c>
      <c r="I90" t="str">
        <f>IF(ISBLANK('Récap prestation'!G91),"",'Récap prestation'!G91)</f>
        <v/>
      </c>
      <c r="K90" s="8" t="e">
        <f t="array" ref="K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doublon])-ROW($D$2)+1),ROWS(K$2:K90)))</f>
        <v>#NUM!</v>
      </c>
      <c r="L90" t="str">
        <f t="shared" si="8"/>
        <v/>
      </c>
      <c r="M90">
        <f t="shared" si="11"/>
        <v>89</v>
      </c>
      <c r="N90">
        <f ca="1">SUMIF('Récap prestation'!$E$3:$E$500,L90,'Récap prestation'!I91)</f>
        <v>0</v>
      </c>
      <c r="O90">
        <f ca="1">SUMIF('Récap prestation'!$E$3:$E$500,L90,'Récap prestation'!J91)</f>
        <v>0</v>
      </c>
      <c r="P90">
        <f t="shared" ca="1" si="9"/>
        <v>0</v>
      </c>
      <c r="Q90">
        <f ca="1">SUMIF('Récap prestation'!$E$3:$E$500,L90,'Récap prestation'!R91)</f>
        <v>0</v>
      </c>
      <c r="R90" t="str">
        <f ca="1">IF(ISERROR(AVERAGEIF('Récap prestation'!$E$3:$E$500,L90,'Récap prestation'!$R$3)),"N/A",AVERAGEIF('Récap prestation'!$E$3:$E$500,L90,'Récap prestation'!$R$3:$R$500))</f>
        <v>N/A</v>
      </c>
      <c r="S90" s="10">
        <f>'Récap prestation'!N91</f>
        <v>0</v>
      </c>
      <c r="T90" s="10" t="e">
        <f t="array" ref="T9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doublon])-ROW($S$2)+1),ROWS(T$2:T90)))</f>
        <v>#NUM!</v>
      </c>
      <c r="U90" s="10" t="str">
        <f t="shared" si="10"/>
        <v/>
      </c>
      <c r="V90" s="10"/>
      <c r="X90" s="12" t="e">
        <f>#REF!</f>
        <v>#REF!</v>
      </c>
      <c r="Y90" s="12" t="e">
        <f>MATCH(TEXT(X91,"j mmmm aaaa"),#REF!,0)-MATCH(TEXT(X90,"j mmmm aaaa"),#REF!,0)</f>
        <v>#REF!</v>
      </c>
      <c r="Z90" t="e">
        <f>IF(AND(Y90=1,ISBLANK(VLOOKUP(X90,#REF!,5,FALSE))),"",Y90)</f>
        <v>#REF!</v>
      </c>
    </row>
    <row r="91" spans="1:26" x14ac:dyDescent="0.25">
      <c r="A91" s="3">
        <f>'Récap prestation'!M92</f>
        <v>0</v>
      </c>
      <c r="B91" t="e">
        <f t="array" ref="B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doublon])-ROW($A$2)+1),ROWS(B$2:B91)))</f>
        <v>#NUM!</v>
      </c>
      <c r="C91" t="str">
        <f t="shared" si="6"/>
        <v/>
      </c>
      <c r="D91" s="10" t="str">
        <f>IF('Récap prestation'!E92&lt;&gt;0,'Récap prestation'!E92,"")</f>
        <v/>
      </c>
      <c r="E91" s="12">
        <f>INDEX($L$2:M189,MATCH(D91,Tableau1[valeur établissement liste],0),2)</f>
        <v>4</v>
      </c>
      <c r="F91" s="2" t="str">
        <f t="shared" si="7"/>
        <v/>
      </c>
      <c r="G91">
        <f>'Récap prestation'!F92</f>
        <v>0</v>
      </c>
      <c r="H91" t="str">
        <f>IF(ISBLANK('Récap prestation'!H92),"",'Récap prestation'!H92)</f>
        <v/>
      </c>
      <c r="I91" t="str">
        <f>IF(ISBLANK('Récap prestation'!G92),"",'Récap prestation'!G92)</f>
        <v/>
      </c>
      <c r="K91" s="8" t="e">
        <f t="array" ref="K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doublon])-ROW($D$2)+1),ROWS(K$2:K91)))</f>
        <v>#NUM!</v>
      </c>
      <c r="L91" t="str">
        <f t="shared" si="8"/>
        <v/>
      </c>
      <c r="M91">
        <f t="shared" si="11"/>
        <v>90</v>
      </c>
      <c r="N91">
        <f ca="1">SUMIF('Récap prestation'!$E$3:$E$500,L91,'Récap prestation'!I92)</f>
        <v>0</v>
      </c>
      <c r="O91">
        <f ca="1">SUMIF('Récap prestation'!$E$3:$E$500,L91,'Récap prestation'!J92)</f>
        <v>0</v>
      </c>
      <c r="P91">
        <f t="shared" ca="1" si="9"/>
        <v>0</v>
      </c>
      <c r="Q91">
        <f ca="1">SUMIF('Récap prestation'!$E$3:$E$500,L91,'Récap prestation'!R92)</f>
        <v>0</v>
      </c>
      <c r="R91" t="str">
        <f ca="1">IF(ISERROR(AVERAGEIF('Récap prestation'!$E$3:$E$500,L91,'Récap prestation'!$R$3)),"N/A",AVERAGEIF('Récap prestation'!$E$3:$E$500,L91,'Récap prestation'!$R$3:$R$500))</f>
        <v>N/A</v>
      </c>
      <c r="S91" s="10">
        <f>'Récap prestation'!N92</f>
        <v>0</v>
      </c>
      <c r="T91" s="10" t="e">
        <f t="array" ref="T9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doublon])-ROW($S$2)+1),ROWS(T$2:T91)))</f>
        <v>#NUM!</v>
      </c>
      <c r="U91" s="10" t="str">
        <f t="shared" si="10"/>
        <v/>
      </c>
      <c r="V91" s="10"/>
      <c r="X91" s="12" t="e">
        <f>#REF!</f>
        <v>#REF!</v>
      </c>
      <c r="Y91" s="12" t="e">
        <f>MATCH(TEXT(X92,"j mmmm aaaa"),#REF!,0)-MATCH(TEXT(X91,"j mmmm aaaa"),#REF!,0)</f>
        <v>#REF!</v>
      </c>
      <c r="Z91" t="e">
        <f>IF(AND(Y91=1,ISBLANK(VLOOKUP(X91,#REF!,5,FALSE))),"",Y91)</f>
        <v>#REF!</v>
      </c>
    </row>
    <row r="92" spans="1:26" x14ac:dyDescent="0.25">
      <c r="A92" s="3">
        <f>'Récap prestation'!M93</f>
        <v>0</v>
      </c>
      <c r="B92" t="e">
        <f t="array" ref="B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doublon])-ROW($A$2)+1),ROWS(B$2:B92)))</f>
        <v>#NUM!</v>
      </c>
      <c r="C92" t="str">
        <f t="shared" si="6"/>
        <v/>
      </c>
      <c r="D92" s="10" t="str">
        <f>IF('Récap prestation'!E93&lt;&gt;0,'Récap prestation'!E93,"")</f>
        <v/>
      </c>
      <c r="E92" s="12">
        <f>INDEX($L$2:M190,MATCH(D92,Tableau1[valeur établissement liste],0),2)</f>
        <v>4</v>
      </c>
      <c r="F92" s="2" t="str">
        <f t="shared" si="7"/>
        <v/>
      </c>
      <c r="G92">
        <f>'Récap prestation'!F93</f>
        <v>0</v>
      </c>
      <c r="H92" t="str">
        <f>IF(ISBLANK('Récap prestation'!H93),"",'Récap prestation'!H93)</f>
        <v/>
      </c>
      <c r="I92" t="str">
        <f>IF(ISBLANK('Récap prestation'!G93),"",'Récap prestation'!G93)</f>
        <v/>
      </c>
      <c r="K92" s="8" t="e">
        <f t="array" ref="K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doublon])-ROW($D$2)+1),ROWS(K$2:K92)))</f>
        <v>#NUM!</v>
      </c>
      <c r="L92" t="str">
        <f t="shared" si="8"/>
        <v/>
      </c>
      <c r="M92">
        <f t="shared" si="11"/>
        <v>91</v>
      </c>
      <c r="N92">
        <f ca="1">SUMIF('Récap prestation'!$E$3:$E$500,L92,'Récap prestation'!I93)</f>
        <v>0</v>
      </c>
      <c r="O92">
        <f ca="1">SUMIF('Récap prestation'!$E$3:$E$500,L92,'Récap prestation'!J93)</f>
        <v>0</v>
      </c>
      <c r="P92">
        <f t="shared" ca="1" si="9"/>
        <v>0</v>
      </c>
      <c r="Q92">
        <f ca="1">SUMIF('Récap prestation'!$E$3:$E$500,L92,'Récap prestation'!R93)</f>
        <v>0</v>
      </c>
      <c r="R92" t="str">
        <f ca="1">IF(ISERROR(AVERAGEIF('Récap prestation'!$E$3:$E$500,L92,'Récap prestation'!$R$3)),"N/A",AVERAGEIF('Récap prestation'!$E$3:$E$500,L92,'Récap prestation'!$R$3:$R$500))</f>
        <v>N/A</v>
      </c>
      <c r="S92" s="10">
        <f>'Récap prestation'!N93</f>
        <v>0</v>
      </c>
      <c r="T92" s="10" t="e">
        <f t="array" ref="T9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doublon])-ROW($S$2)+1),ROWS(T$2:T92)))</f>
        <v>#NUM!</v>
      </c>
      <c r="U92" s="10" t="str">
        <f t="shared" si="10"/>
        <v/>
      </c>
      <c r="V92" s="10"/>
      <c r="X92" s="12" t="e">
        <f>#REF!</f>
        <v>#REF!</v>
      </c>
      <c r="Y92" s="12" t="e">
        <f>MATCH("Fin de novembre",#REF!,0)-MATCH(TEXT(X92,"j mmmm aaaa"),#REF!,0)</f>
        <v>#REF!</v>
      </c>
      <c r="Z92" t="e">
        <f>IF(AND(Y92=1,ISBLANK(VLOOKUP(X92,#REF!,5,FALSE))),"",Y92)</f>
        <v>#REF!</v>
      </c>
    </row>
    <row r="93" spans="1:26" x14ac:dyDescent="0.25">
      <c r="A93" s="3">
        <f>'Récap prestation'!M94</f>
        <v>0</v>
      </c>
      <c r="B93" t="e">
        <f t="array" ref="B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doublon])-ROW($A$2)+1),ROWS(B$2:B93)))</f>
        <v>#NUM!</v>
      </c>
      <c r="C93" t="str">
        <f t="shared" si="6"/>
        <v/>
      </c>
      <c r="D93" s="10" t="str">
        <f>IF('Récap prestation'!E94&lt;&gt;0,'Récap prestation'!E94,"")</f>
        <v/>
      </c>
      <c r="E93" s="12">
        <f>INDEX($L$2:M191,MATCH(D93,Tableau1[valeur établissement liste],0),2)</f>
        <v>4</v>
      </c>
      <c r="F93" s="2" t="str">
        <f t="shared" si="7"/>
        <v/>
      </c>
      <c r="G93">
        <f>'Récap prestation'!F94</f>
        <v>0</v>
      </c>
      <c r="H93" t="str">
        <f>IF(ISBLANK('Récap prestation'!H94),"",'Récap prestation'!H94)</f>
        <v/>
      </c>
      <c r="I93" t="str">
        <f>IF(ISBLANK('Récap prestation'!G94),"",'Récap prestation'!G94)</f>
        <v/>
      </c>
      <c r="K93" s="8" t="e">
        <f t="array" ref="K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doublon])-ROW($D$2)+1),ROWS(K$2:K93)))</f>
        <v>#NUM!</v>
      </c>
      <c r="L93" t="str">
        <f t="shared" si="8"/>
        <v/>
      </c>
      <c r="M93">
        <f t="shared" si="11"/>
        <v>92</v>
      </c>
      <c r="N93">
        <f ca="1">SUMIF('Récap prestation'!$E$3:$E$500,L93,'Récap prestation'!I94)</f>
        <v>0</v>
      </c>
      <c r="O93">
        <f ca="1">SUMIF('Récap prestation'!$E$3:$E$500,L93,'Récap prestation'!J94)</f>
        <v>0</v>
      </c>
      <c r="P93">
        <f t="shared" ca="1" si="9"/>
        <v>0</v>
      </c>
      <c r="Q93">
        <f ca="1">SUMIF('Récap prestation'!$E$3:$E$500,L93,'Récap prestation'!R94)</f>
        <v>0</v>
      </c>
      <c r="R93" t="str">
        <f ca="1">IF(ISERROR(AVERAGEIF('Récap prestation'!$E$3:$E$500,L93,'Récap prestation'!$R$3)),"N/A",AVERAGEIF('Récap prestation'!$E$3:$E$500,L93,'Récap prestation'!$R$3:$R$500))</f>
        <v>N/A</v>
      </c>
      <c r="S93" s="10">
        <f>'Récap prestation'!N94</f>
        <v>0</v>
      </c>
      <c r="T93" s="10" t="e">
        <f t="array" ref="T9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doublon])-ROW($S$2)+1),ROWS(T$2:T93)))</f>
        <v>#NUM!</v>
      </c>
      <c r="U93" s="10" t="str">
        <f t="shared" si="10"/>
        <v/>
      </c>
      <c r="V93" s="10"/>
      <c r="X93" s="12" t="e">
        <f>#REF!</f>
        <v>#REF!</v>
      </c>
      <c r="Y93" s="12" t="e">
        <f>MATCH(TEXT(X94,"j mmmm aaaa"),#REF!,0)-MATCH(TEXT(X93,"j mmmm aaaa"),#REF!,0)</f>
        <v>#REF!</v>
      </c>
      <c r="Z93" t="e">
        <f>IF(AND(Y93=1,ISBLANK(VLOOKUP(X93,#REF!,5,FALSE))),"",Y93)</f>
        <v>#REF!</v>
      </c>
    </row>
    <row r="94" spans="1:26" x14ac:dyDescent="0.25">
      <c r="A94" s="3">
        <f>'Récap prestation'!M95</f>
        <v>0</v>
      </c>
      <c r="B94" t="e">
        <f t="array" ref="B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doublon])-ROW($A$2)+1),ROWS(B$2:B94)))</f>
        <v>#NUM!</v>
      </c>
      <c r="C94" t="str">
        <f t="shared" si="6"/>
        <v/>
      </c>
      <c r="D94" s="10" t="str">
        <f>IF('Récap prestation'!E95&lt;&gt;0,'Récap prestation'!E95,"")</f>
        <v/>
      </c>
      <c r="E94" s="12">
        <f>INDEX($L$2:M192,MATCH(D94,Tableau1[valeur établissement liste],0),2)</f>
        <v>4</v>
      </c>
      <c r="F94" s="2" t="str">
        <f t="shared" si="7"/>
        <v/>
      </c>
      <c r="G94">
        <f>'Récap prestation'!F95</f>
        <v>0</v>
      </c>
      <c r="H94" t="str">
        <f>IF(ISBLANK('Récap prestation'!H95),"",'Récap prestation'!H95)</f>
        <v/>
      </c>
      <c r="I94" t="str">
        <f>IF(ISBLANK('Récap prestation'!G95),"",'Récap prestation'!G95)</f>
        <v/>
      </c>
      <c r="K94" s="8" t="e">
        <f t="array" ref="K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doublon])-ROW($D$2)+1),ROWS(K$2:K94)))</f>
        <v>#NUM!</v>
      </c>
      <c r="L94" t="str">
        <f t="shared" si="8"/>
        <v/>
      </c>
      <c r="M94">
        <f t="shared" si="11"/>
        <v>93</v>
      </c>
      <c r="N94">
        <f ca="1">SUMIF('Récap prestation'!$E$3:$E$500,L94,'Récap prestation'!I95)</f>
        <v>0</v>
      </c>
      <c r="O94">
        <f ca="1">SUMIF('Récap prestation'!$E$3:$E$500,L94,'Récap prestation'!J95)</f>
        <v>0</v>
      </c>
      <c r="P94">
        <f t="shared" ca="1" si="9"/>
        <v>0</v>
      </c>
      <c r="Q94">
        <f ca="1">SUMIF('Récap prestation'!$E$3:$E$500,L94,'Récap prestation'!R95)</f>
        <v>0</v>
      </c>
      <c r="R94" t="str">
        <f ca="1">IF(ISERROR(AVERAGEIF('Récap prestation'!$E$3:$E$500,L94,'Récap prestation'!$R$3)),"N/A",AVERAGEIF('Récap prestation'!$E$3:$E$500,L94,'Récap prestation'!$R$3:$R$500))</f>
        <v>N/A</v>
      </c>
      <c r="S94" s="10">
        <f>'Récap prestation'!N95</f>
        <v>0</v>
      </c>
      <c r="T94" s="10" t="e">
        <f t="array" ref="T9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doublon])-ROW($S$2)+1),ROWS(T$2:T94)))</f>
        <v>#NUM!</v>
      </c>
      <c r="U94" s="10" t="str">
        <f t="shared" si="10"/>
        <v/>
      </c>
      <c r="V94" s="10"/>
      <c r="X94" s="12" t="e">
        <f>#REF!</f>
        <v>#REF!</v>
      </c>
      <c r="Y94" s="12" t="e">
        <f>MATCH(TEXT(X95,"j mmmm aaaa"),#REF!,0)-MATCH(TEXT(X94,"j mmmm aaaa"),#REF!,0)</f>
        <v>#REF!</v>
      </c>
      <c r="Z94" t="e">
        <f>IF(AND(Y94=1,ISBLANK(VLOOKUP(X94,#REF!,5,FALSE))),"",Y94)</f>
        <v>#REF!</v>
      </c>
    </row>
    <row r="95" spans="1:26" x14ac:dyDescent="0.25">
      <c r="A95" s="3">
        <f>'Récap prestation'!M96</f>
        <v>0</v>
      </c>
      <c r="B95" t="e">
        <f t="array" ref="B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doublon])-ROW($A$2)+1),ROWS(B$2:B95)))</f>
        <v>#NUM!</v>
      </c>
      <c r="C95" t="str">
        <f t="shared" si="6"/>
        <v/>
      </c>
      <c r="D95" s="10" t="str">
        <f>IF('Récap prestation'!E96&lt;&gt;0,'Récap prestation'!E96,"")</f>
        <v/>
      </c>
      <c r="E95" s="12">
        <f>INDEX($L$2:M193,MATCH(D95,Tableau1[valeur établissement liste],0),2)</f>
        <v>4</v>
      </c>
      <c r="F95" s="2" t="str">
        <f t="shared" si="7"/>
        <v/>
      </c>
      <c r="G95">
        <f>'Récap prestation'!F96</f>
        <v>0</v>
      </c>
      <c r="H95" t="str">
        <f>IF(ISBLANK('Récap prestation'!H96),"",'Récap prestation'!H96)</f>
        <v/>
      </c>
      <c r="I95" t="str">
        <f>IF(ISBLANK('Récap prestation'!G96),"",'Récap prestation'!G96)</f>
        <v/>
      </c>
      <c r="K95" s="8" t="e">
        <f t="array" ref="K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doublon])-ROW($D$2)+1),ROWS(K$2:K95)))</f>
        <v>#NUM!</v>
      </c>
      <c r="L95" t="str">
        <f t="shared" si="8"/>
        <v/>
      </c>
      <c r="M95">
        <f t="shared" si="11"/>
        <v>94</v>
      </c>
      <c r="N95">
        <f ca="1">SUMIF('Récap prestation'!$E$3:$E$500,L95,'Récap prestation'!I96)</f>
        <v>0</v>
      </c>
      <c r="O95">
        <f ca="1">SUMIF('Récap prestation'!$E$3:$E$500,L95,'Récap prestation'!J96)</f>
        <v>0</v>
      </c>
      <c r="P95">
        <f t="shared" ca="1" si="9"/>
        <v>0</v>
      </c>
      <c r="Q95">
        <f ca="1">SUMIF('Récap prestation'!$E$3:$E$500,L95,'Récap prestation'!R96)</f>
        <v>0</v>
      </c>
      <c r="R95" t="str">
        <f ca="1">IF(ISERROR(AVERAGEIF('Récap prestation'!$E$3:$E$500,L95,'Récap prestation'!$R$3)),"N/A",AVERAGEIF('Récap prestation'!$E$3:$E$500,L95,'Récap prestation'!$R$3:$R$500))</f>
        <v>N/A</v>
      </c>
      <c r="S95" s="10">
        <f>'Récap prestation'!N96</f>
        <v>0</v>
      </c>
      <c r="T95" s="10" t="e">
        <f t="array" ref="T9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doublon])-ROW($S$2)+1),ROWS(T$2:T95)))</f>
        <v>#NUM!</v>
      </c>
      <c r="U95" s="10" t="str">
        <f t="shared" si="10"/>
        <v/>
      </c>
      <c r="V95" s="10"/>
      <c r="X95" s="12" t="e">
        <f>#REF!</f>
        <v>#REF!</v>
      </c>
      <c r="Y95" s="12" t="e">
        <f>MATCH(TEXT(X96,"j mmmm aaaa"),#REF!,0)-MATCH(TEXT(X95,"j mmmm aaaa"),#REF!,0)</f>
        <v>#REF!</v>
      </c>
      <c r="Z95" t="e">
        <f>IF(AND(Y95=1,ISBLANK(VLOOKUP(X95,#REF!,5,FALSE))),"",Y95)</f>
        <v>#REF!</v>
      </c>
    </row>
    <row r="96" spans="1:26" x14ac:dyDescent="0.25">
      <c r="A96" s="3">
        <f>'Récap prestation'!M97</f>
        <v>0</v>
      </c>
      <c r="B96" t="e">
        <f t="array" ref="B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doublon])-ROW($A$2)+1),ROWS(B$2:B96)))</f>
        <v>#NUM!</v>
      </c>
      <c r="C96" t="str">
        <f t="shared" si="6"/>
        <v/>
      </c>
      <c r="D96" s="10" t="str">
        <f>IF('Récap prestation'!E97&lt;&gt;0,'Récap prestation'!E97,"")</f>
        <v/>
      </c>
      <c r="E96" s="12">
        <f>INDEX($L$2:M194,MATCH(D96,Tableau1[valeur établissement liste],0),2)</f>
        <v>4</v>
      </c>
      <c r="F96" s="2" t="str">
        <f t="shared" si="7"/>
        <v/>
      </c>
      <c r="G96">
        <f>'Récap prestation'!F97</f>
        <v>0</v>
      </c>
      <c r="H96" t="str">
        <f>IF(ISBLANK('Récap prestation'!H97),"",'Récap prestation'!H97)</f>
        <v/>
      </c>
      <c r="I96" t="str">
        <f>IF(ISBLANK('Récap prestation'!G97),"",'Récap prestation'!G97)</f>
        <v/>
      </c>
      <c r="K96" s="8" t="e">
        <f t="array" ref="K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doublon])-ROW($D$2)+1),ROWS(K$2:K96)))</f>
        <v>#NUM!</v>
      </c>
      <c r="L96" t="str">
        <f t="shared" si="8"/>
        <v/>
      </c>
      <c r="M96">
        <f t="shared" si="11"/>
        <v>95</v>
      </c>
      <c r="N96">
        <f ca="1">SUMIF('Récap prestation'!$E$3:$E$500,L96,'Récap prestation'!I97)</f>
        <v>0</v>
      </c>
      <c r="O96">
        <f ca="1">SUMIF('Récap prestation'!$E$3:$E$500,L96,'Récap prestation'!J97)</f>
        <v>0</v>
      </c>
      <c r="P96">
        <f t="shared" ca="1" si="9"/>
        <v>0</v>
      </c>
      <c r="Q96">
        <f ca="1">SUMIF('Récap prestation'!$E$3:$E$500,L96,'Récap prestation'!R97)</f>
        <v>0</v>
      </c>
      <c r="R96" t="str">
        <f ca="1">IF(ISERROR(AVERAGEIF('Récap prestation'!$E$3:$E$500,L96,'Récap prestation'!$R$3)),"N/A",AVERAGEIF('Récap prestation'!$E$3:$E$500,L96,'Récap prestation'!$R$3:$R$500))</f>
        <v>N/A</v>
      </c>
      <c r="S96" s="10">
        <f>'Récap prestation'!N97</f>
        <v>0</v>
      </c>
      <c r="T96" s="10" t="e">
        <f t="array" ref="T9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doublon])-ROW($S$2)+1),ROWS(T$2:T96)))</f>
        <v>#NUM!</v>
      </c>
      <c r="U96" s="10" t="str">
        <f t="shared" si="10"/>
        <v/>
      </c>
      <c r="V96" s="10"/>
      <c r="X96" s="12" t="e">
        <f>#REF!</f>
        <v>#REF!</v>
      </c>
      <c r="Y96" s="12" t="e">
        <f>MATCH(TEXT(X97,"j mmmm aaaa"),#REF!,0)-MATCH(TEXT(X96,"j mmmm aaaa"),#REF!,0)</f>
        <v>#REF!</v>
      </c>
      <c r="Z96" t="e">
        <f>IF(AND(Y96=1,ISBLANK(VLOOKUP(X96,#REF!,5,FALSE))),"",Y96)</f>
        <v>#REF!</v>
      </c>
    </row>
    <row r="97" spans="1:26" x14ac:dyDescent="0.25">
      <c r="A97" s="3">
        <f>'Récap prestation'!M98</f>
        <v>0</v>
      </c>
      <c r="B97" t="e">
        <f t="array" ref="B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doublon])-ROW($A$2)+1),ROWS(B$2:B97)))</f>
        <v>#NUM!</v>
      </c>
      <c r="C97" t="str">
        <f t="shared" si="6"/>
        <v/>
      </c>
      <c r="D97" s="10" t="str">
        <f>IF('Récap prestation'!E98&lt;&gt;0,'Récap prestation'!E98,"")</f>
        <v/>
      </c>
      <c r="E97" s="12">
        <f>INDEX($L$2:M195,MATCH(D97,Tableau1[valeur établissement liste],0),2)</f>
        <v>4</v>
      </c>
      <c r="F97" s="2" t="str">
        <f t="shared" si="7"/>
        <v/>
      </c>
      <c r="G97">
        <f>'Récap prestation'!F98</f>
        <v>0</v>
      </c>
      <c r="H97" t="str">
        <f>IF(ISBLANK('Récap prestation'!H98),"",'Récap prestation'!H98)</f>
        <v/>
      </c>
      <c r="I97" t="str">
        <f>IF(ISBLANK('Récap prestation'!G98),"",'Récap prestation'!G98)</f>
        <v/>
      </c>
      <c r="K97" s="8" t="e">
        <f t="array" ref="K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doublon])-ROW($D$2)+1),ROWS(K$2:K97)))</f>
        <v>#NUM!</v>
      </c>
      <c r="L97" t="str">
        <f t="shared" si="8"/>
        <v/>
      </c>
      <c r="M97">
        <f t="shared" si="11"/>
        <v>96</v>
      </c>
      <c r="N97">
        <f ca="1">SUMIF('Récap prestation'!$E$3:$E$500,L97,'Récap prestation'!I98)</f>
        <v>0</v>
      </c>
      <c r="O97">
        <f ca="1">SUMIF('Récap prestation'!$E$3:$E$500,L97,'Récap prestation'!J98)</f>
        <v>0</v>
      </c>
      <c r="P97">
        <f t="shared" ca="1" si="9"/>
        <v>0</v>
      </c>
      <c r="Q97">
        <f ca="1">SUMIF('Récap prestation'!$E$3:$E$500,L97,'Récap prestation'!R98)</f>
        <v>0</v>
      </c>
      <c r="R97" t="str">
        <f ca="1">IF(ISERROR(AVERAGEIF('Récap prestation'!$E$3:$E$500,L97,'Récap prestation'!$R$3)),"N/A",AVERAGEIF('Récap prestation'!$E$3:$E$500,L97,'Récap prestation'!$R$3:$R$500))</f>
        <v>N/A</v>
      </c>
      <c r="S97" s="10">
        <f>'Récap prestation'!N98</f>
        <v>0</v>
      </c>
      <c r="T97" s="10" t="e">
        <f t="array" ref="T9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doublon])-ROW($S$2)+1),ROWS(T$2:T97)))</f>
        <v>#NUM!</v>
      </c>
      <c r="U97" s="10" t="str">
        <f t="shared" si="10"/>
        <v/>
      </c>
      <c r="V97" s="10"/>
      <c r="X97" s="12" t="e">
        <f>#REF!</f>
        <v>#REF!</v>
      </c>
      <c r="Y97" s="12" t="e">
        <f>MATCH(TEXT(X98,"j mmmm aaaa"),#REF!,0)-MATCH(TEXT(X97,"j mmmm aaaa"),#REF!,0)</f>
        <v>#REF!</v>
      </c>
      <c r="Z97" t="e">
        <f>IF(AND(Y97=1,ISBLANK(VLOOKUP(X97,#REF!,5,FALSE))),"",Y97)</f>
        <v>#REF!</v>
      </c>
    </row>
    <row r="98" spans="1:26" x14ac:dyDescent="0.25">
      <c r="A98" s="3">
        <f>'Récap prestation'!M99</f>
        <v>0</v>
      </c>
      <c r="B98" t="e">
        <f t="array" ref="B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doublon])-ROW($A$2)+1),ROWS(B$2:B98)))</f>
        <v>#NUM!</v>
      </c>
      <c r="C98" t="str">
        <f t="shared" si="6"/>
        <v/>
      </c>
      <c r="D98" s="10" t="str">
        <f>IF('Récap prestation'!E99&lt;&gt;0,'Récap prestation'!E99,"")</f>
        <v/>
      </c>
      <c r="E98" s="12">
        <f>INDEX($L$2:M196,MATCH(D98,Tableau1[valeur établissement liste],0),2)</f>
        <v>4</v>
      </c>
      <c r="F98" s="2" t="str">
        <f t="shared" si="7"/>
        <v/>
      </c>
      <c r="G98">
        <f>'Récap prestation'!F99</f>
        <v>0</v>
      </c>
      <c r="H98" t="str">
        <f>IF(ISBLANK('Récap prestation'!H99),"",'Récap prestation'!H99)</f>
        <v/>
      </c>
      <c r="I98" t="str">
        <f>IF(ISBLANK('Récap prestation'!G99),"",'Récap prestation'!G99)</f>
        <v/>
      </c>
      <c r="K98" s="8" t="e">
        <f t="array" ref="K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doublon])-ROW($D$2)+1),ROWS(K$2:K98)))</f>
        <v>#NUM!</v>
      </c>
      <c r="L98" t="str">
        <f t="shared" si="8"/>
        <v/>
      </c>
      <c r="M98">
        <f t="shared" si="11"/>
        <v>97</v>
      </c>
      <c r="N98">
        <f ca="1">SUMIF('Récap prestation'!$E$3:$E$500,L98,'Récap prestation'!I99)</f>
        <v>0</v>
      </c>
      <c r="O98">
        <f ca="1">SUMIF('Récap prestation'!$E$3:$E$500,L98,'Récap prestation'!J99)</f>
        <v>0</v>
      </c>
      <c r="P98">
        <f t="shared" ca="1" si="9"/>
        <v>0</v>
      </c>
      <c r="Q98">
        <f ca="1">SUMIF('Récap prestation'!$E$3:$E$500,L98,'Récap prestation'!R99)</f>
        <v>0</v>
      </c>
      <c r="R98" t="str">
        <f ca="1">IF(ISERROR(AVERAGEIF('Récap prestation'!$E$3:$E$500,L98,'Récap prestation'!$R$3)),"N/A",AVERAGEIF('Récap prestation'!$E$3:$E$500,L98,'Récap prestation'!$R$3:$R$500))</f>
        <v>N/A</v>
      </c>
      <c r="S98" s="10">
        <f>'Récap prestation'!N99</f>
        <v>0</v>
      </c>
      <c r="T98" s="10" t="e">
        <f t="array" ref="T9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doublon])-ROW($S$2)+1),ROWS(T$2:T98)))</f>
        <v>#NUM!</v>
      </c>
      <c r="U98" s="10" t="str">
        <f t="shared" si="10"/>
        <v/>
      </c>
      <c r="V98" s="10"/>
      <c r="X98" s="12" t="e">
        <f>#REF!</f>
        <v>#REF!</v>
      </c>
      <c r="Y98" s="12" t="e">
        <f>MATCH(TEXT(X99,"j mmmm aaaa"),#REF!,0)-MATCH(TEXT(X98,"j mmmm aaaa"),#REF!,0)</f>
        <v>#REF!</v>
      </c>
      <c r="Z98" t="e">
        <f>IF(AND(Y98=1,ISBLANK(VLOOKUP(X98,#REF!,5,FALSE))),"",Y98)</f>
        <v>#REF!</v>
      </c>
    </row>
    <row r="99" spans="1:26" x14ac:dyDescent="0.25">
      <c r="A99" s="3">
        <f>'Récap prestation'!M100</f>
        <v>0</v>
      </c>
      <c r="B99" t="e">
        <f t="array" ref="B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doublon])-ROW($A$2)+1),ROWS(B$2:B99)))</f>
        <v>#NUM!</v>
      </c>
      <c r="C99" t="str">
        <f t="shared" si="6"/>
        <v/>
      </c>
      <c r="D99" s="10" t="str">
        <f>IF('Récap prestation'!E100&lt;&gt;0,'Récap prestation'!E100,"")</f>
        <v/>
      </c>
      <c r="E99" s="12">
        <f>INDEX($L$2:M197,MATCH(D99,Tableau1[valeur établissement liste],0),2)</f>
        <v>4</v>
      </c>
      <c r="F99" s="2" t="str">
        <f t="shared" si="7"/>
        <v/>
      </c>
      <c r="G99">
        <f>'Récap prestation'!F100</f>
        <v>0</v>
      </c>
      <c r="H99" t="str">
        <f>IF(ISBLANK('Récap prestation'!H100),"",'Récap prestation'!H100)</f>
        <v/>
      </c>
      <c r="I99" t="str">
        <f>IF(ISBLANK('Récap prestation'!G100),"",'Récap prestation'!G100)</f>
        <v/>
      </c>
      <c r="K99" s="8" t="e">
        <f t="array" ref="K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doublon])-ROW($D$2)+1),ROWS(K$2:K99)))</f>
        <v>#NUM!</v>
      </c>
      <c r="L99" t="str">
        <f t="shared" si="8"/>
        <v/>
      </c>
      <c r="M99">
        <f t="shared" si="11"/>
        <v>98</v>
      </c>
      <c r="N99">
        <f ca="1">SUMIF('Récap prestation'!$E$3:$E$500,L99,'Récap prestation'!I100)</f>
        <v>0</v>
      </c>
      <c r="O99">
        <f ca="1">SUMIF('Récap prestation'!$E$3:$E$500,L99,'Récap prestation'!J100)</f>
        <v>0</v>
      </c>
      <c r="P99">
        <f t="shared" ca="1" si="9"/>
        <v>0</v>
      </c>
      <c r="Q99">
        <f ca="1">SUMIF('Récap prestation'!$E$3:$E$500,L99,'Récap prestation'!R100)</f>
        <v>0</v>
      </c>
      <c r="R99" t="str">
        <f ca="1">IF(ISERROR(AVERAGEIF('Récap prestation'!$E$3:$E$500,L99,'Récap prestation'!$R$3)),"N/A",AVERAGEIF('Récap prestation'!$E$3:$E$500,L99,'Récap prestation'!$R$3:$R$500))</f>
        <v>N/A</v>
      </c>
      <c r="S99" s="10">
        <f>'Récap prestation'!N100</f>
        <v>0</v>
      </c>
      <c r="T99" s="10" t="e">
        <f t="array" ref="T9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doublon])-ROW($S$2)+1),ROWS(T$2:T99)))</f>
        <v>#NUM!</v>
      </c>
      <c r="U99" s="10" t="str">
        <f t="shared" si="10"/>
        <v/>
      </c>
      <c r="V99" s="10"/>
      <c r="X99" s="12" t="e">
        <f>#REF!</f>
        <v>#REF!</v>
      </c>
      <c r="Y99" s="12" t="e">
        <f>MATCH(TEXT(X100,"j mmmm aaaa"),#REF!,0)-MATCH(TEXT(X99,"j mmmm aaaa"),#REF!,0)</f>
        <v>#REF!</v>
      </c>
      <c r="Z99" t="e">
        <f>IF(AND(Y99=1,ISBLANK(VLOOKUP(X99,#REF!,5,FALSE))),"",Y99)</f>
        <v>#REF!</v>
      </c>
    </row>
    <row r="100" spans="1:26" x14ac:dyDescent="0.25">
      <c r="A100" s="3">
        <f>'Récap prestation'!M101</f>
        <v>0</v>
      </c>
      <c r="B100" t="e">
        <f t="array" ref="B1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doublon])-ROW($A$2)+1),ROWS(B$2:B100)))</f>
        <v>#NUM!</v>
      </c>
      <c r="C100" t="str">
        <f t="shared" si="6"/>
        <v/>
      </c>
      <c r="D100" s="10" t="str">
        <f>IF('Récap prestation'!E101&lt;&gt;0,'Récap prestation'!E101,"")</f>
        <v/>
      </c>
      <c r="E100" s="12">
        <f>INDEX($L$2:M198,MATCH(D100,Tableau1[valeur établissement liste],0),2)</f>
        <v>4</v>
      </c>
      <c r="F100" s="2" t="str">
        <f t="shared" si="7"/>
        <v/>
      </c>
      <c r="G100">
        <f>'Récap prestation'!F101</f>
        <v>0</v>
      </c>
      <c r="H100" t="str">
        <f>IF(ISBLANK('Récap prestation'!H101),"",'Récap prestation'!H101)</f>
        <v/>
      </c>
      <c r="I100" t="str">
        <f>IF(ISBLANK('Récap prestation'!G101),"",'Récap prestation'!G101)</f>
        <v/>
      </c>
      <c r="K100" s="8" t="e">
        <f t="array" ref="K1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doublon])-ROW($D$2)+1),ROWS(K$2:K100)))</f>
        <v>#NUM!</v>
      </c>
      <c r="L100" t="str">
        <f t="shared" si="8"/>
        <v/>
      </c>
      <c r="M100">
        <f t="shared" si="11"/>
        <v>99</v>
      </c>
      <c r="N100">
        <f ca="1">SUMIF('Récap prestation'!$E$3:$E$500,L100,'Récap prestation'!I101)</f>
        <v>0</v>
      </c>
      <c r="O100">
        <f ca="1">SUMIF('Récap prestation'!$E$3:$E$500,L100,'Récap prestation'!J101)</f>
        <v>0</v>
      </c>
      <c r="P100">
        <f t="shared" ca="1" si="9"/>
        <v>0</v>
      </c>
      <c r="Q100">
        <f ca="1">SUMIF('Récap prestation'!$E$3:$E$500,L100,'Récap prestation'!R101)</f>
        <v>0</v>
      </c>
      <c r="R100" t="str">
        <f ca="1">IF(ISERROR(AVERAGEIF('Récap prestation'!$E$3:$E$500,L100,'Récap prestation'!$R$3)),"N/A",AVERAGEIF('Récap prestation'!$E$3:$E$500,L100,'Récap prestation'!$R$3:$R$500))</f>
        <v>N/A</v>
      </c>
      <c r="S100" s="10">
        <f>'Récap prestation'!N101</f>
        <v>0</v>
      </c>
      <c r="T100" s="10" t="e">
        <f t="array" ref="T10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doublon])-ROW($S$2)+1),ROWS(T$2:T500)))</f>
        <v>#NUM!</v>
      </c>
      <c r="U100" s="10" t="str">
        <f t="shared" si="10"/>
        <v/>
      </c>
      <c r="V100" s="10"/>
      <c r="X100" s="12" t="e">
        <f>#REF!</f>
        <v>#REF!</v>
      </c>
      <c r="Y100" s="12" t="e">
        <f>MATCH(TEXT(X101,"j mmmm aaaa"),#REF!,0)-MATCH(TEXT(X100,"j mmmm aaaa"),#REF!,0)</f>
        <v>#REF!</v>
      </c>
      <c r="Z100" t="e">
        <f>IF(AND(Y100=1,ISBLANK(VLOOKUP(X100,#REF!,5,FALSE))),"",Y100)</f>
        <v>#REF!</v>
      </c>
    </row>
    <row r="101" spans="1:26" x14ac:dyDescent="0.25">
      <c r="A101" s="3">
        <f>'Récap prestation'!M102</f>
        <v>0</v>
      </c>
      <c r="B101" s="10" t="e">
        <f t="array" ref="B10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doublon])-ROW($A$2)+1),ROWS(B$2:B101)))</f>
        <v>#NUM!</v>
      </c>
      <c r="C101" s="10" t="str">
        <f t="shared" si="6"/>
        <v/>
      </c>
      <c r="D101" s="10" t="str">
        <f>IF('Récap prestation'!E102&lt;&gt;0,'Récap prestation'!E102,"")</f>
        <v/>
      </c>
      <c r="E101" s="12">
        <f>INDEX($L$2:M199,MATCH(D101,Tableau1[valeur établissement liste],0),2)</f>
        <v>4</v>
      </c>
      <c r="F101" s="2" t="str">
        <f t="shared" si="7"/>
        <v/>
      </c>
      <c r="G101">
        <f>'Récap prestation'!F102</f>
        <v>0</v>
      </c>
      <c r="H101" t="str">
        <f>IF(ISBLANK('Récap prestation'!H102),"",'Récap prestation'!H102)</f>
        <v/>
      </c>
      <c r="I101" t="str">
        <f>IF(ISBLANK('Récap prestation'!G102),"",'Récap prestation'!G102)</f>
        <v/>
      </c>
      <c r="J101" s="10"/>
      <c r="K101" s="8" t="e">
        <f t="array" ref="K10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doublon])-ROW($D$2)+1),ROWS(K$2:K101)))</f>
        <v>#NUM!</v>
      </c>
      <c r="L101" s="10" t="str">
        <f t="shared" si="8"/>
        <v/>
      </c>
      <c r="M101">
        <f t="shared" si="11"/>
        <v>100</v>
      </c>
      <c r="N101">
        <f ca="1">SUMIF('Récap prestation'!$E$3:$E$500,L101,'Récap prestation'!I102)</f>
        <v>0</v>
      </c>
      <c r="O101">
        <f ca="1">SUMIF('Récap prestation'!$E$3:$E$500,L101,'Récap prestation'!J102)</f>
        <v>0</v>
      </c>
      <c r="P101">
        <f t="shared" ca="1" si="9"/>
        <v>0</v>
      </c>
      <c r="Q101">
        <f ca="1">SUMIF('Récap prestation'!$E$3:$E$500,L101,'Récap prestation'!R102)</f>
        <v>0</v>
      </c>
      <c r="R101" t="str">
        <f ca="1">IF(ISERROR(AVERAGEIF('Récap prestation'!$E$3:$E$500,L101,'Récap prestation'!$R$3)),"N/A",AVERAGEIF('Récap prestation'!$E$3:$E$500,L101,'Récap prestation'!$R$3:$R$500))</f>
        <v>N/A</v>
      </c>
      <c r="S101" s="10">
        <f>'Récap prestation'!N102</f>
        <v>0</v>
      </c>
      <c r="T101" s="10" t="e">
        <f t="array" ref="T10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doublon])-ROW($S$2)+1),ROWS(T$2:T101)))</f>
        <v>#NUM!</v>
      </c>
      <c r="U101" s="10" t="str">
        <f t="shared" si="10"/>
        <v/>
      </c>
      <c r="V101" s="10"/>
      <c r="X101" s="12" t="e">
        <f>#REF!</f>
        <v>#REF!</v>
      </c>
      <c r="Y101" s="12" t="e">
        <f>MATCH(TEXT(X102,"j mmmm aaaa"),#REF!,0)-MATCH(TEXT(X101,"j mmmm aaaa"),#REF!,0)</f>
        <v>#REF!</v>
      </c>
      <c r="Z101" t="e">
        <f>IF(AND(Y101=1,ISBLANK(VLOOKUP(X101,#REF!,5,FALSE))),"",Y101)</f>
        <v>#REF!</v>
      </c>
    </row>
    <row r="102" spans="1:26" x14ac:dyDescent="0.25">
      <c r="A102" s="3">
        <f>'Récap prestation'!M103</f>
        <v>0</v>
      </c>
      <c r="B102" s="10" t="e">
        <f t="array" ref="B10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doublon])-ROW($A$2)+1),ROWS(B$2:B102)))</f>
        <v>#NUM!</v>
      </c>
      <c r="C102" s="10" t="str">
        <f t="shared" si="6"/>
        <v/>
      </c>
      <c r="D102" s="10" t="str">
        <f>IF('Récap prestation'!E103&lt;&gt;0,'Récap prestation'!E103,"")</f>
        <v/>
      </c>
      <c r="E102" s="12">
        <f>INDEX($L$2:M200,MATCH(D102,Tableau1[valeur établissement liste],0),2)</f>
        <v>4</v>
      </c>
      <c r="F102" s="2" t="str">
        <f t="shared" si="7"/>
        <v/>
      </c>
      <c r="G102">
        <f>'Récap prestation'!F103</f>
        <v>0</v>
      </c>
      <c r="H102" t="str">
        <f>IF(ISBLANK('Récap prestation'!H103),"",'Récap prestation'!H103)</f>
        <v/>
      </c>
      <c r="I102" t="str">
        <f>IF(ISBLANK('Récap prestation'!G103),"",'Récap prestation'!G103)</f>
        <v/>
      </c>
      <c r="J102" s="10"/>
      <c r="K102" s="8" t="e">
        <f t="array" ref="K10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doublon])-ROW($D$2)+1),ROWS(K$2:K102)))</f>
        <v>#NUM!</v>
      </c>
      <c r="L102" s="10" t="str">
        <f t="shared" si="8"/>
        <v/>
      </c>
      <c r="M102">
        <f t="shared" si="11"/>
        <v>101</v>
      </c>
      <c r="N102">
        <f ca="1">SUMIF('Récap prestation'!$E$3:$E$500,L102,'Récap prestation'!I103)</f>
        <v>0</v>
      </c>
      <c r="O102">
        <f ca="1">SUMIF('Récap prestation'!$E$3:$E$500,L102,'Récap prestation'!J103)</f>
        <v>0</v>
      </c>
      <c r="P102">
        <f t="shared" ca="1" si="9"/>
        <v>0</v>
      </c>
      <c r="Q102">
        <f ca="1">SUMIF('Récap prestation'!$E$3:$E$500,L102,'Récap prestation'!R103)</f>
        <v>0</v>
      </c>
      <c r="R102" t="str">
        <f ca="1">IF(ISERROR(AVERAGEIF('Récap prestation'!$E$3:$E$500,L102,'Récap prestation'!$R$3)),"N/A",AVERAGEIF('Récap prestation'!$E$3:$E$500,L102,'Récap prestation'!$R$3:$R$500))</f>
        <v>N/A</v>
      </c>
      <c r="S102" s="10">
        <f>'Récap prestation'!N103</f>
        <v>0</v>
      </c>
      <c r="T102" s="10" t="e">
        <f t="array" ref="T10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doublon])-ROW($S$2)+1),ROWS(T$2:T102)))</f>
        <v>#NUM!</v>
      </c>
      <c r="U102" s="10" t="str">
        <f t="shared" si="10"/>
        <v/>
      </c>
      <c r="V102" s="10"/>
      <c r="X102" s="12" t="e">
        <f>#REF!</f>
        <v>#REF!</v>
      </c>
      <c r="Y102" s="12" t="e">
        <f>MATCH(TEXT(X103,"j mmmm aaaa"),#REF!,0)-MATCH(TEXT(X102,"j mmmm aaaa"),#REF!,0)</f>
        <v>#REF!</v>
      </c>
      <c r="Z102" t="e">
        <f>IF(AND(Y102=1,ISBLANK(VLOOKUP(X102,#REF!,5,FALSE))),"",Y102)</f>
        <v>#REF!</v>
      </c>
    </row>
    <row r="103" spans="1:26" x14ac:dyDescent="0.25">
      <c r="A103" s="3">
        <f>'Récap prestation'!M104</f>
        <v>0</v>
      </c>
      <c r="B103" s="10" t="e">
        <f t="array" ref="B10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doublon])-ROW($A$2)+1),ROWS(B$2:B103)))</f>
        <v>#NUM!</v>
      </c>
      <c r="C103" s="10" t="str">
        <f t="shared" si="6"/>
        <v/>
      </c>
      <c r="D103" s="10" t="str">
        <f>IF('Récap prestation'!E104&lt;&gt;0,'Récap prestation'!E104,"")</f>
        <v/>
      </c>
      <c r="E103" s="12">
        <f>INDEX($L$2:M201,MATCH(D103,Tableau1[valeur établissement liste],0),2)</f>
        <v>4</v>
      </c>
      <c r="F103" s="2" t="str">
        <f t="shared" si="7"/>
        <v/>
      </c>
      <c r="G103">
        <f>'Récap prestation'!F104</f>
        <v>0</v>
      </c>
      <c r="H103" t="str">
        <f>IF(ISBLANK('Récap prestation'!H104),"",'Récap prestation'!H104)</f>
        <v/>
      </c>
      <c r="I103" t="str">
        <f>IF(ISBLANK('Récap prestation'!G104),"",'Récap prestation'!G104)</f>
        <v/>
      </c>
      <c r="J103" s="10"/>
      <c r="K103" s="8" t="e">
        <f t="array" ref="K10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doublon])-ROW($D$2)+1),ROWS(K$2:K103)))</f>
        <v>#NUM!</v>
      </c>
      <c r="L103" s="10" t="str">
        <f t="shared" si="8"/>
        <v/>
      </c>
      <c r="M103">
        <f t="shared" si="11"/>
        <v>102</v>
      </c>
      <c r="N103">
        <f ca="1">SUMIF('Récap prestation'!$E$3:$E$500,L103,'Récap prestation'!I104)</f>
        <v>0</v>
      </c>
      <c r="O103">
        <f ca="1">SUMIF('Récap prestation'!$E$3:$E$500,L103,'Récap prestation'!J104)</f>
        <v>0</v>
      </c>
      <c r="P103">
        <f t="shared" ca="1" si="9"/>
        <v>0</v>
      </c>
      <c r="Q103">
        <f ca="1">SUMIF('Récap prestation'!$E$3:$E$500,L103,'Récap prestation'!R104)</f>
        <v>0</v>
      </c>
      <c r="R103" t="str">
        <f ca="1">IF(ISERROR(AVERAGEIF('Récap prestation'!$E$3:$E$500,L103,'Récap prestation'!$R$3)),"N/A",AVERAGEIF('Récap prestation'!$E$3:$E$500,L103,'Récap prestation'!$R$3:$R$500))</f>
        <v>N/A</v>
      </c>
      <c r="S103" s="10">
        <f>'Récap prestation'!N104</f>
        <v>0</v>
      </c>
      <c r="T103" s="10" t="e">
        <f t="array" ref="T10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doublon])-ROW($S$2)+1),ROWS(T$2:T103)))</f>
        <v>#NUM!</v>
      </c>
      <c r="U103" s="10" t="str">
        <f t="shared" si="10"/>
        <v/>
      </c>
      <c r="V103" s="10"/>
      <c r="X103" s="12" t="e">
        <f>#REF!</f>
        <v>#REF!</v>
      </c>
      <c r="Y103" s="12" t="e">
        <f>MATCH(TEXT(X104,"j mmmm aaaa"),#REF!,0)-MATCH(TEXT(X103,"j mmmm aaaa"),#REF!,0)</f>
        <v>#REF!</v>
      </c>
      <c r="Z103" t="e">
        <f>IF(AND(Y103=1,ISBLANK(VLOOKUP(X103,#REF!,5,FALSE))),"",Y103)</f>
        <v>#REF!</v>
      </c>
    </row>
    <row r="104" spans="1:26" x14ac:dyDescent="0.25">
      <c r="A104" s="3">
        <f>'Récap prestation'!M105</f>
        <v>0</v>
      </c>
      <c r="B104" s="10" t="e">
        <f t="array" ref="B10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doublon])-ROW($A$2)+1),ROWS(B$2:B104)))</f>
        <v>#NUM!</v>
      </c>
      <c r="C104" s="10" t="str">
        <f t="shared" si="6"/>
        <v/>
      </c>
      <c r="D104" s="10" t="str">
        <f>IF('Récap prestation'!E105&lt;&gt;0,'Récap prestation'!E105,"")</f>
        <v/>
      </c>
      <c r="E104" s="12">
        <f>INDEX($L$2:M202,MATCH(D104,Tableau1[valeur établissement liste],0),2)</f>
        <v>4</v>
      </c>
      <c r="F104" s="2" t="str">
        <f t="shared" si="7"/>
        <v/>
      </c>
      <c r="G104">
        <f>'Récap prestation'!F105</f>
        <v>0</v>
      </c>
      <c r="H104" t="str">
        <f>IF(ISBLANK('Récap prestation'!H105),"",'Récap prestation'!H105)</f>
        <v/>
      </c>
      <c r="I104" t="str">
        <f>IF(ISBLANK('Récap prestation'!G105),"",'Récap prestation'!G105)</f>
        <v/>
      </c>
      <c r="J104" s="10"/>
      <c r="K104" s="8" t="e">
        <f t="array" ref="K10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doublon])-ROW($D$2)+1),ROWS(K$2:K104)))</f>
        <v>#NUM!</v>
      </c>
      <c r="L104" s="10" t="str">
        <f t="shared" si="8"/>
        <v/>
      </c>
      <c r="M104">
        <f t="shared" si="11"/>
        <v>103</v>
      </c>
      <c r="N104">
        <f ca="1">SUMIF('Récap prestation'!$E$3:$E$500,L104,'Récap prestation'!I105)</f>
        <v>0</v>
      </c>
      <c r="O104">
        <f ca="1">SUMIF('Récap prestation'!$E$3:$E$500,L104,'Récap prestation'!J105)</f>
        <v>0</v>
      </c>
      <c r="P104">
        <f t="shared" ca="1" si="9"/>
        <v>0</v>
      </c>
      <c r="Q104">
        <f ca="1">SUMIF('Récap prestation'!$E$3:$E$500,L104,'Récap prestation'!R105)</f>
        <v>0</v>
      </c>
      <c r="R104" t="str">
        <f ca="1">IF(ISERROR(AVERAGEIF('Récap prestation'!$E$3:$E$500,L104,'Récap prestation'!$R$3)),"N/A",AVERAGEIF('Récap prestation'!$E$3:$E$500,L104,'Récap prestation'!$R$3:$R$500))</f>
        <v>N/A</v>
      </c>
      <c r="S104" s="10">
        <f>'Récap prestation'!N105</f>
        <v>0</v>
      </c>
      <c r="T104" s="10" t="e">
        <f t="array" ref="T10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doublon])-ROW($S$2)+1),ROWS(T$2:T104)))</f>
        <v>#NUM!</v>
      </c>
      <c r="U104" s="10" t="str">
        <f t="shared" si="10"/>
        <v/>
      </c>
      <c r="V104" s="10"/>
      <c r="X104" s="12" t="e">
        <f>#REF!</f>
        <v>#REF!</v>
      </c>
      <c r="Y104" s="12" t="e">
        <f>MATCH(TEXT(X105,"j mmmm aaaa"),#REF!,0)-MATCH(TEXT(X104,"j mmmm aaaa"),#REF!,0)</f>
        <v>#REF!</v>
      </c>
      <c r="Z104" t="e">
        <f>IF(AND(Y104=1,ISBLANK(VLOOKUP(X104,#REF!,5,FALSE))),"",Y104)</f>
        <v>#REF!</v>
      </c>
    </row>
    <row r="105" spans="1:26" x14ac:dyDescent="0.25">
      <c r="A105" s="3">
        <f>'Récap prestation'!M106</f>
        <v>0</v>
      </c>
      <c r="B105" s="10" t="e">
        <f t="array" ref="B10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doublon])-ROW($A$2)+1),ROWS(B$2:B105)))</f>
        <v>#NUM!</v>
      </c>
      <c r="C105" s="10" t="str">
        <f t="shared" si="6"/>
        <v/>
      </c>
      <c r="D105" s="10" t="str">
        <f>IF('Récap prestation'!E106&lt;&gt;0,'Récap prestation'!E106,"")</f>
        <v/>
      </c>
      <c r="E105" s="12">
        <f>INDEX($L$2:M203,MATCH(D105,Tableau1[valeur établissement liste],0),2)</f>
        <v>4</v>
      </c>
      <c r="F105" s="2" t="str">
        <f t="shared" si="7"/>
        <v/>
      </c>
      <c r="G105">
        <f>'Récap prestation'!F106</f>
        <v>0</v>
      </c>
      <c r="H105" t="str">
        <f>IF(ISBLANK('Récap prestation'!H106),"",'Récap prestation'!H106)</f>
        <v/>
      </c>
      <c r="I105" t="str">
        <f>IF(ISBLANK('Récap prestation'!G106),"",'Récap prestation'!G106)</f>
        <v/>
      </c>
      <c r="J105" s="10"/>
      <c r="K105" s="8" t="e">
        <f t="array" ref="K10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doublon])-ROW($D$2)+1),ROWS(K$2:K105)))</f>
        <v>#NUM!</v>
      </c>
      <c r="L105" s="10" t="str">
        <f t="shared" si="8"/>
        <v/>
      </c>
      <c r="M105">
        <f t="shared" si="11"/>
        <v>104</v>
      </c>
      <c r="N105">
        <f ca="1">SUMIF('Récap prestation'!$E$3:$E$500,L105,'Récap prestation'!I106)</f>
        <v>0</v>
      </c>
      <c r="O105">
        <f ca="1">SUMIF('Récap prestation'!$E$3:$E$500,L105,'Récap prestation'!J106)</f>
        <v>0</v>
      </c>
      <c r="P105">
        <f t="shared" ca="1" si="9"/>
        <v>0</v>
      </c>
      <c r="Q105">
        <f ca="1">SUMIF('Récap prestation'!$E$3:$E$500,L105,'Récap prestation'!R106)</f>
        <v>0</v>
      </c>
      <c r="R105" t="str">
        <f ca="1">IF(ISERROR(AVERAGEIF('Récap prestation'!$E$3:$E$500,L105,'Récap prestation'!$R$3)),"N/A",AVERAGEIF('Récap prestation'!$E$3:$E$500,L105,'Récap prestation'!$R$3:$R$500))</f>
        <v>N/A</v>
      </c>
      <c r="S105" s="10">
        <f>'Récap prestation'!N106</f>
        <v>0</v>
      </c>
      <c r="T105" s="10" t="e">
        <f t="array" ref="T10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doublon])-ROW($S$2)+1),ROWS(T$2:T105)))</f>
        <v>#NUM!</v>
      </c>
      <c r="U105" s="10" t="str">
        <f t="shared" si="10"/>
        <v/>
      </c>
      <c r="V105" s="10"/>
      <c r="X105" s="12" t="e">
        <f>#REF!</f>
        <v>#REF!</v>
      </c>
      <c r="Y105" s="12" t="e">
        <f>MATCH(TEXT(X106,"j mmmm aaaa"),#REF!,0)-MATCH(TEXT(X105,"j mmmm aaaa"),#REF!,0)</f>
        <v>#REF!</v>
      </c>
      <c r="Z105" t="e">
        <f>IF(AND(Y105=1,ISBLANK(VLOOKUP(X105,#REF!,5,FALSE))),"",Y105)</f>
        <v>#REF!</v>
      </c>
    </row>
    <row r="106" spans="1:26" x14ac:dyDescent="0.25">
      <c r="A106" s="3">
        <f>'Récap prestation'!M107</f>
        <v>0</v>
      </c>
      <c r="B106" s="10" t="e">
        <f t="array" ref="B10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doublon])-ROW($A$2)+1),ROWS(B$2:B106)))</f>
        <v>#NUM!</v>
      </c>
      <c r="C106" s="10" t="str">
        <f t="shared" si="6"/>
        <v/>
      </c>
      <c r="D106" s="10" t="str">
        <f>IF('Récap prestation'!E107&lt;&gt;0,'Récap prestation'!E107,"")</f>
        <v/>
      </c>
      <c r="E106" s="12">
        <f>INDEX($L$2:M204,MATCH(D106,Tableau1[valeur établissement liste],0),2)</f>
        <v>4</v>
      </c>
      <c r="F106" s="2" t="str">
        <f t="shared" si="7"/>
        <v/>
      </c>
      <c r="G106">
        <f>'Récap prestation'!F107</f>
        <v>0</v>
      </c>
      <c r="H106" t="str">
        <f>IF(ISBLANK('Récap prestation'!H107),"",'Récap prestation'!H107)</f>
        <v/>
      </c>
      <c r="I106" t="str">
        <f>IF(ISBLANK('Récap prestation'!G107),"",'Récap prestation'!G107)</f>
        <v/>
      </c>
      <c r="J106" s="10"/>
      <c r="K106" s="8" t="e">
        <f t="array" ref="K10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doublon])-ROW($D$2)+1),ROWS(K$2:K106)))</f>
        <v>#NUM!</v>
      </c>
      <c r="L106" s="10" t="str">
        <f t="shared" si="8"/>
        <v/>
      </c>
      <c r="M106">
        <f t="shared" si="11"/>
        <v>105</v>
      </c>
      <c r="N106">
        <f ca="1">SUMIF('Récap prestation'!$E$3:$E$500,L106,'Récap prestation'!I107)</f>
        <v>0</v>
      </c>
      <c r="O106">
        <f ca="1">SUMIF('Récap prestation'!$E$3:$E$500,L106,'Récap prestation'!J107)</f>
        <v>0</v>
      </c>
      <c r="P106">
        <f t="shared" ca="1" si="9"/>
        <v>0</v>
      </c>
      <c r="Q106">
        <f ca="1">SUMIF('Récap prestation'!$E$3:$E$500,L106,'Récap prestation'!R107)</f>
        <v>0</v>
      </c>
      <c r="R106" t="str">
        <f ca="1">IF(ISERROR(AVERAGEIF('Récap prestation'!$E$3:$E$500,L106,'Récap prestation'!$R$3)),"N/A",AVERAGEIF('Récap prestation'!$E$3:$E$500,L106,'Récap prestation'!$R$3:$R$500))</f>
        <v>N/A</v>
      </c>
      <c r="S106" s="10">
        <f>'Récap prestation'!N107</f>
        <v>0</v>
      </c>
      <c r="T106" s="10" t="e">
        <f t="array" ref="T10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doublon])-ROW($S$2)+1),ROWS(T$2:T106)))</f>
        <v>#NUM!</v>
      </c>
      <c r="U106" s="10" t="str">
        <f t="shared" si="10"/>
        <v/>
      </c>
      <c r="V106" s="10"/>
      <c r="X106" s="12" t="e">
        <f>#REF!</f>
        <v>#REF!</v>
      </c>
      <c r="Y106" s="12" t="e">
        <f>MATCH(TEXT(X107,"j mmmm aaaa"),#REF!,0)-MATCH(TEXT(X106,"j mmmm aaaa"),#REF!,0)</f>
        <v>#REF!</v>
      </c>
      <c r="Z106" t="e">
        <f>IF(AND(Y106=1,ISBLANK(VLOOKUP(X106,#REF!,5,FALSE))),"",Y106)</f>
        <v>#REF!</v>
      </c>
    </row>
    <row r="107" spans="1:26" x14ac:dyDescent="0.25">
      <c r="A107" s="3">
        <f>'Récap prestation'!M108</f>
        <v>0</v>
      </c>
      <c r="B107" s="10" t="e">
        <f t="array" ref="B10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doublon])-ROW($A$2)+1),ROWS(B$2:B107)))</f>
        <v>#NUM!</v>
      </c>
      <c r="C107" s="10" t="str">
        <f t="shared" si="6"/>
        <v/>
      </c>
      <c r="D107" s="10" t="str">
        <f>IF('Récap prestation'!E108&lt;&gt;0,'Récap prestation'!E108,"")</f>
        <v/>
      </c>
      <c r="E107" s="12">
        <f>INDEX($L$2:M205,MATCH(D107,Tableau1[valeur établissement liste],0),2)</f>
        <v>4</v>
      </c>
      <c r="F107" s="2" t="str">
        <f t="shared" si="7"/>
        <v/>
      </c>
      <c r="G107">
        <f>'Récap prestation'!F108</f>
        <v>0</v>
      </c>
      <c r="H107" t="str">
        <f>IF(ISBLANK('Récap prestation'!H108),"",'Récap prestation'!H108)</f>
        <v/>
      </c>
      <c r="I107" t="str">
        <f>IF(ISBLANK('Récap prestation'!G108),"",'Récap prestation'!G108)</f>
        <v/>
      </c>
      <c r="J107" s="10"/>
      <c r="K107" s="8" t="e">
        <f t="array" ref="K10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doublon])-ROW($D$2)+1),ROWS(K$2:K107)))</f>
        <v>#NUM!</v>
      </c>
      <c r="L107" s="10" t="str">
        <f t="shared" si="8"/>
        <v/>
      </c>
      <c r="M107">
        <f t="shared" si="11"/>
        <v>106</v>
      </c>
      <c r="N107">
        <f ca="1">SUMIF('Récap prestation'!$E$3:$E$500,L107,'Récap prestation'!I108)</f>
        <v>0</v>
      </c>
      <c r="O107">
        <f ca="1">SUMIF('Récap prestation'!$E$3:$E$500,L107,'Récap prestation'!J108)</f>
        <v>0</v>
      </c>
      <c r="P107">
        <f t="shared" ca="1" si="9"/>
        <v>0</v>
      </c>
      <c r="Q107">
        <f ca="1">SUMIF('Récap prestation'!$E$3:$E$500,L107,'Récap prestation'!R108)</f>
        <v>0</v>
      </c>
      <c r="R107" t="str">
        <f ca="1">IF(ISERROR(AVERAGEIF('Récap prestation'!$E$3:$E$500,L107,'Récap prestation'!$R$3)),"N/A",AVERAGEIF('Récap prestation'!$E$3:$E$500,L107,'Récap prestation'!$R$3:$R$500))</f>
        <v>N/A</v>
      </c>
      <c r="S107" s="10">
        <f>'Récap prestation'!N108</f>
        <v>0</v>
      </c>
      <c r="T107" s="10" t="e">
        <f t="array" ref="T10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doublon])-ROW($S$2)+1),ROWS(T$2:T107)))</f>
        <v>#NUM!</v>
      </c>
      <c r="U107" s="10" t="str">
        <f t="shared" si="10"/>
        <v/>
      </c>
      <c r="V107" s="10"/>
      <c r="X107" s="12" t="e">
        <f>#REF!</f>
        <v>#REF!</v>
      </c>
      <c r="Y107" s="12" t="e">
        <f>MATCH(TEXT(X108,"j mmmm aaaa"),#REF!,0)-MATCH(TEXT(X107,"j mmmm aaaa"),#REF!,0)</f>
        <v>#REF!</v>
      </c>
      <c r="Z107" t="e">
        <f>IF(AND(Y107=1,ISBLANK(VLOOKUP(X107,#REF!,5,FALSE))),"",Y107)</f>
        <v>#REF!</v>
      </c>
    </row>
    <row r="108" spans="1:26" x14ac:dyDescent="0.25">
      <c r="A108" s="3">
        <f>'Récap prestation'!M109</f>
        <v>0</v>
      </c>
      <c r="B108" s="10" t="e">
        <f t="array" ref="B10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doublon])-ROW($A$2)+1),ROWS(B$2:B108)))</f>
        <v>#NUM!</v>
      </c>
      <c r="C108" s="10" t="str">
        <f t="shared" si="6"/>
        <v/>
      </c>
      <c r="D108" s="10" t="str">
        <f>IF('Récap prestation'!E109&lt;&gt;0,'Récap prestation'!E109,"")</f>
        <v/>
      </c>
      <c r="E108" s="12">
        <f>INDEX($L$2:M206,MATCH(D108,Tableau1[valeur établissement liste],0),2)</f>
        <v>4</v>
      </c>
      <c r="F108" s="2" t="str">
        <f t="shared" si="7"/>
        <v/>
      </c>
      <c r="G108">
        <f>'Récap prestation'!F109</f>
        <v>0</v>
      </c>
      <c r="H108" t="str">
        <f>IF(ISBLANK('Récap prestation'!H109),"",'Récap prestation'!H109)</f>
        <v/>
      </c>
      <c r="I108" t="str">
        <f>IF(ISBLANK('Récap prestation'!G109),"",'Récap prestation'!G109)</f>
        <v/>
      </c>
      <c r="J108" s="10"/>
      <c r="K108" s="8" t="e">
        <f t="array" ref="K10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doublon])-ROW($D$2)+1),ROWS(K$2:K108)))</f>
        <v>#NUM!</v>
      </c>
      <c r="L108" s="10" t="str">
        <f t="shared" si="8"/>
        <v/>
      </c>
      <c r="M108">
        <f t="shared" si="11"/>
        <v>107</v>
      </c>
      <c r="N108">
        <f ca="1">SUMIF('Récap prestation'!$E$3:$E$500,L108,'Récap prestation'!I109)</f>
        <v>0</v>
      </c>
      <c r="O108">
        <f ca="1">SUMIF('Récap prestation'!$E$3:$E$500,L108,'Récap prestation'!J109)</f>
        <v>0</v>
      </c>
      <c r="P108">
        <f t="shared" ca="1" si="9"/>
        <v>0</v>
      </c>
      <c r="Q108">
        <f ca="1">SUMIF('Récap prestation'!$E$3:$E$500,L108,'Récap prestation'!R109)</f>
        <v>0</v>
      </c>
      <c r="R108" t="str">
        <f ca="1">IF(ISERROR(AVERAGEIF('Récap prestation'!$E$3:$E$500,L108,'Récap prestation'!$R$3)),"N/A",AVERAGEIF('Récap prestation'!$E$3:$E$500,L108,'Récap prestation'!$R$3:$R$500))</f>
        <v>N/A</v>
      </c>
      <c r="S108" s="10">
        <f>'Récap prestation'!N109</f>
        <v>0</v>
      </c>
      <c r="T108" s="10" t="e">
        <f t="array" ref="T10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doublon])-ROW($S$2)+1),ROWS(T$2:T108)))</f>
        <v>#NUM!</v>
      </c>
      <c r="U108" s="10" t="str">
        <f t="shared" si="10"/>
        <v/>
      </c>
      <c r="V108" s="10"/>
      <c r="X108" s="12" t="e">
        <f>#REF!</f>
        <v>#REF!</v>
      </c>
      <c r="Y108" s="12" t="e">
        <f>MATCH(TEXT(X109,"j mmmm aaaa"),#REF!,0)-MATCH(TEXT(X108,"j mmmm aaaa"),#REF!,0)</f>
        <v>#REF!</v>
      </c>
      <c r="Z108" t="e">
        <f>IF(AND(Y108=1,ISBLANK(VLOOKUP(X108,#REF!,5,FALSE))),"",Y108)</f>
        <v>#REF!</v>
      </c>
    </row>
    <row r="109" spans="1:26" x14ac:dyDescent="0.25">
      <c r="A109" s="3">
        <f>'Récap prestation'!M110</f>
        <v>0</v>
      </c>
      <c r="B109" s="10" t="e">
        <f t="array" ref="B10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doublon])-ROW($A$2)+1),ROWS(B$2:B109)))</f>
        <v>#NUM!</v>
      </c>
      <c r="C109" s="10" t="str">
        <f t="shared" si="6"/>
        <v/>
      </c>
      <c r="D109" s="10" t="str">
        <f>IF('Récap prestation'!E110&lt;&gt;0,'Récap prestation'!E110,"")</f>
        <v/>
      </c>
      <c r="E109" s="12">
        <f>INDEX($L$2:M207,MATCH(D109,Tableau1[valeur établissement liste],0),2)</f>
        <v>4</v>
      </c>
      <c r="F109" s="2" t="str">
        <f t="shared" si="7"/>
        <v/>
      </c>
      <c r="G109">
        <f>'Récap prestation'!F110</f>
        <v>0</v>
      </c>
      <c r="H109" t="str">
        <f>IF(ISBLANK('Récap prestation'!H110),"",'Récap prestation'!H110)</f>
        <v/>
      </c>
      <c r="I109" t="str">
        <f>IF(ISBLANK('Récap prestation'!G110),"",'Récap prestation'!G110)</f>
        <v/>
      </c>
      <c r="J109" s="10"/>
      <c r="K109" s="8" t="e">
        <f t="array" ref="K10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doublon])-ROW($D$2)+1),ROWS(K$2:K109)))</f>
        <v>#NUM!</v>
      </c>
      <c r="L109" s="10" t="str">
        <f t="shared" si="8"/>
        <v/>
      </c>
      <c r="M109">
        <f t="shared" si="11"/>
        <v>108</v>
      </c>
      <c r="N109">
        <f ca="1">SUMIF('Récap prestation'!$E$3:$E$500,L109,'Récap prestation'!I110)</f>
        <v>0</v>
      </c>
      <c r="O109">
        <f ca="1">SUMIF('Récap prestation'!$E$3:$E$500,L109,'Récap prestation'!J110)</f>
        <v>0</v>
      </c>
      <c r="P109">
        <f t="shared" ca="1" si="9"/>
        <v>0</v>
      </c>
      <c r="Q109">
        <f ca="1">SUMIF('Récap prestation'!$E$3:$E$500,L109,'Récap prestation'!R110)</f>
        <v>0</v>
      </c>
      <c r="R109" t="str">
        <f ca="1">IF(ISERROR(AVERAGEIF('Récap prestation'!$E$3:$E$500,L109,'Récap prestation'!$R$3)),"N/A",AVERAGEIF('Récap prestation'!$E$3:$E$500,L109,'Récap prestation'!$R$3:$R$500))</f>
        <v>N/A</v>
      </c>
      <c r="S109" s="10">
        <f>'Récap prestation'!N110</f>
        <v>0</v>
      </c>
      <c r="T109" s="10" t="e">
        <f t="array" ref="T10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doublon])-ROW($S$2)+1),ROWS(T$2:T109)))</f>
        <v>#NUM!</v>
      </c>
      <c r="U109" s="10" t="str">
        <f t="shared" si="10"/>
        <v/>
      </c>
      <c r="V109" s="10"/>
      <c r="X109" s="12" t="e">
        <f>#REF!</f>
        <v>#REF!</v>
      </c>
      <c r="Y109" s="12" t="e">
        <f>MATCH(TEXT(X110,"j mmmm aaaa"),#REF!,0)-MATCH(TEXT(X109,"j mmmm aaaa"),#REF!,0)</f>
        <v>#REF!</v>
      </c>
      <c r="Z109" t="e">
        <f>IF(AND(Y109=1,ISBLANK(VLOOKUP(X109,#REF!,5,FALSE))),"",Y109)</f>
        <v>#REF!</v>
      </c>
    </row>
    <row r="110" spans="1:26" x14ac:dyDescent="0.25">
      <c r="A110" s="3">
        <f>'Récap prestation'!M111</f>
        <v>0</v>
      </c>
      <c r="B110" s="10" t="e">
        <f t="array" ref="B1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doublon])-ROW($A$2)+1),ROWS(B$2:B110)))</f>
        <v>#NUM!</v>
      </c>
      <c r="C110" s="10" t="str">
        <f t="shared" si="6"/>
        <v/>
      </c>
      <c r="D110" s="10" t="str">
        <f>IF('Récap prestation'!E111&lt;&gt;0,'Récap prestation'!E111,"")</f>
        <v/>
      </c>
      <c r="E110" s="12">
        <f>INDEX($L$2:M208,MATCH(D110,Tableau1[valeur établissement liste],0),2)</f>
        <v>4</v>
      </c>
      <c r="F110" s="2" t="str">
        <f t="shared" si="7"/>
        <v/>
      </c>
      <c r="G110">
        <f>'Récap prestation'!F111</f>
        <v>0</v>
      </c>
      <c r="H110" t="str">
        <f>IF(ISBLANK('Récap prestation'!H111),"",'Récap prestation'!H111)</f>
        <v/>
      </c>
      <c r="I110" t="str">
        <f>IF(ISBLANK('Récap prestation'!G111),"",'Récap prestation'!G111)</f>
        <v/>
      </c>
      <c r="J110" s="10"/>
      <c r="K110" s="8" t="e">
        <f t="array" ref="K1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doublon])-ROW($D$2)+1),ROWS(K$2:K110)))</f>
        <v>#NUM!</v>
      </c>
      <c r="L110" s="10" t="str">
        <f t="shared" si="8"/>
        <v/>
      </c>
      <c r="M110">
        <f t="shared" si="11"/>
        <v>109</v>
      </c>
      <c r="N110">
        <f ca="1">SUMIF('Récap prestation'!$E$3:$E$500,L110,'Récap prestation'!I111)</f>
        <v>0</v>
      </c>
      <c r="O110">
        <f ca="1">SUMIF('Récap prestation'!$E$3:$E$500,L110,'Récap prestation'!J111)</f>
        <v>0</v>
      </c>
      <c r="P110">
        <f t="shared" ca="1" si="9"/>
        <v>0</v>
      </c>
      <c r="Q110">
        <f ca="1">SUMIF('Récap prestation'!$E$3:$E$500,L110,'Récap prestation'!R111)</f>
        <v>0</v>
      </c>
      <c r="R110" t="str">
        <f ca="1">IF(ISERROR(AVERAGEIF('Récap prestation'!$E$3:$E$500,L110,'Récap prestation'!$R$3)),"N/A",AVERAGEIF('Récap prestation'!$E$3:$E$500,L110,'Récap prestation'!$R$3:$R$500))</f>
        <v>N/A</v>
      </c>
      <c r="S110" s="10">
        <f>'Récap prestation'!N111</f>
        <v>0</v>
      </c>
      <c r="T110" s="10" t="e">
        <f t="array" ref="T11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doublon])-ROW($S$2)+1),ROWS(T$2:T110)))</f>
        <v>#NUM!</v>
      </c>
      <c r="U110" s="10" t="str">
        <f t="shared" si="10"/>
        <v/>
      </c>
      <c r="V110" s="10"/>
      <c r="X110" s="12" t="e">
        <f>#REF!</f>
        <v>#REF!</v>
      </c>
      <c r="Y110" s="12" t="e">
        <f>MATCH(TEXT(X111,"j mmmm aaaa"),#REF!,0)-MATCH(TEXT(X110,"j mmmm aaaa"),#REF!,0)</f>
        <v>#REF!</v>
      </c>
      <c r="Z110" t="e">
        <f>IF(AND(Y110=1,ISBLANK(VLOOKUP(X110,#REF!,5,FALSE))),"",Y110)</f>
        <v>#REF!</v>
      </c>
    </row>
    <row r="111" spans="1:26" x14ac:dyDescent="0.25">
      <c r="A111" s="3">
        <f>'Récap prestation'!M112</f>
        <v>0</v>
      </c>
      <c r="B111" s="10" t="e">
        <f t="array" ref="B1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doublon])-ROW($A$2)+1),ROWS(B$2:B111)))</f>
        <v>#NUM!</v>
      </c>
      <c r="C111" s="10" t="str">
        <f t="shared" si="6"/>
        <v/>
      </c>
      <c r="D111" s="10" t="str">
        <f>IF('Récap prestation'!E112&lt;&gt;0,'Récap prestation'!E112,"")</f>
        <v/>
      </c>
      <c r="E111" s="12">
        <f>INDEX($L$2:M209,MATCH(D111,Tableau1[valeur établissement liste],0),2)</f>
        <v>4</v>
      </c>
      <c r="F111" s="2" t="str">
        <f t="shared" si="7"/>
        <v/>
      </c>
      <c r="G111">
        <f>'Récap prestation'!F112</f>
        <v>0</v>
      </c>
      <c r="H111" t="str">
        <f>IF(ISBLANK('Récap prestation'!H112),"",'Récap prestation'!H112)</f>
        <v/>
      </c>
      <c r="I111" t="str">
        <f>IF(ISBLANK('Récap prestation'!G112),"",'Récap prestation'!G112)</f>
        <v/>
      </c>
      <c r="J111" s="10"/>
      <c r="K111" s="8" t="e">
        <f t="array" ref="K1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doublon])-ROW($D$2)+1),ROWS(K$2:K111)))</f>
        <v>#NUM!</v>
      </c>
      <c r="L111" s="10" t="str">
        <f t="shared" si="8"/>
        <v/>
      </c>
      <c r="M111">
        <f t="shared" si="11"/>
        <v>110</v>
      </c>
      <c r="N111">
        <f ca="1">SUMIF('Récap prestation'!$E$3:$E$500,L111,'Récap prestation'!I112)</f>
        <v>0</v>
      </c>
      <c r="O111">
        <f ca="1">SUMIF('Récap prestation'!$E$3:$E$500,L111,'Récap prestation'!J112)</f>
        <v>0</v>
      </c>
      <c r="P111">
        <f t="shared" ca="1" si="9"/>
        <v>0</v>
      </c>
      <c r="Q111">
        <f ca="1">SUMIF('Récap prestation'!$E$3:$E$500,L111,'Récap prestation'!R112)</f>
        <v>0</v>
      </c>
      <c r="R111" t="str">
        <f ca="1">IF(ISERROR(AVERAGEIF('Récap prestation'!$E$3:$E$500,L111,'Récap prestation'!$R$3)),"N/A",AVERAGEIF('Récap prestation'!$E$3:$E$500,L111,'Récap prestation'!$R$3:$R$500))</f>
        <v>N/A</v>
      </c>
      <c r="S111" s="10">
        <f>'Récap prestation'!N112</f>
        <v>0</v>
      </c>
      <c r="T111" s="10" t="e">
        <f t="array" ref="T11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doublon])-ROW($S$2)+1),ROWS(T$2:T111)))</f>
        <v>#NUM!</v>
      </c>
      <c r="U111" s="10" t="str">
        <f t="shared" si="10"/>
        <v/>
      </c>
      <c r="V111" s="10"/>
      <c r="X111" s="12" t="e">
        <f>#REF!</f>
        <v>#REF!</v>
      </c>
      <c r="Y111" s="12" t="e">
        <f>MATCH(TEXT(X112,"j mmmm aaaa"),#REF!,0)-MATCH(TEXT(X111,"j mmmm aaaa"),#REF!,0)</f>
        <v>#REF!</v>
      </c>
      <c r="Z111" t="e">
        <f>IF(AND(Y111=1,ISBLANK(VLOOKUP(X111,#REF!,5,FALSE))),"",Y111)</f>
        <v>#REF!</v>
      </c>
    </row>
    <row r="112" spans="1:26" x14ac:dyDescent="0.25">
      <c r="A112" s="3">
        <f>'Récap prestation'!M113</f>
        <v>0</v>
      </c>
      <c r="B112" s="10" t="e">
        <f t="array" ref="B1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doublon])-ROW($A$2)+1),ROWS(B$2:B112)))</f>
        <v>#NUM!</v>
      </c>
      <c r="C112" s="10" t="str">
        <f t="shared" si="6"/>
        <v/>
      </c>
      <c r="D112" s="10" t="str">
        <f>IF('Récap prestation'!E113&lt;&gt;0,'Récap prestation'!E113,"")</f>
        <v/>
      </c>
      <c r="E112" s="12">
        <f>INDEX($L$2:M210,MATCH(D112,Tableau1[valeur établissement liste],0),2)</f>
        <v>4</v>
      </c>
      <c r="F112" s="2" t="str">
        <f t="shared" si="7"/>
        <v/>
      </c>
      <c r="G112">
        <f>'Récap prestation'!F113</f>
        <v>0</v>
      </c>
      <c r="H112" t="str">
        <f>IF(ISBLANK('Récap prestation'!H113),"",'Récap prestation'!H113)</f>
        <v/>
      </c>
      <c r="I112" t="str">
        <f>IF(ISBLANK('Récap prestation'!G113),"",'Récap prestation'!G113)</f>
        <v/>
      </c>
      <c r="J112" s="10"/>
      <c r="K112" s="8" t="e">
        <f t="array" ref="K1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doublon])-ROW($D$2)+1),ROWS(K$2:K112)))</f>
        <v>#NUM!</v>
      </c>
      <c r="L112" s="10" t="str">
        <f t="shared" si="8"/>
        <v/>
      </c>
      <c r="M112">
        <f t="shared" si="11"/>
        <v>111</v>
      </c>
      <c r="N112">
        <f ca="1">SUMIF('Récap prestation'!$E$3:$E$500,L112,'Récap prestation'!I113)</f>
        <v>0</v>
      </c>
      <c r="O112">
        <f ca="1">SUMIF('Récap prestation'!$E$3:$E$500,L112,'Récap prestation'!J113)</f>
        <v>0</v>
      </c>
      <c r="P112">
        <f t="shared" ca="1" si="9"/>
        <v>0</v>
      </c>
      <c r="Q112">
        <f ca="1">SUMIF('Récap prestation'!$E$3:$E$500,L112,'Récap prestation'!R113)</f>
        <v>0</v>
      </c>
      <c r="R112" t="str">
        <f ca="1">IF(ISERROR(AVERAGEIF('Récap prestation'!$E$3:$E$500,L112,'Récap prestation'!$R$3)),"N/A",AVERAGEIF('Récap prestation'!$E$3:$E$500,L112,'Récap prestation'!$R$3:$R$500))</f>
        <v>N/A</v>
      </c>
      <c r="S112" s="10">
        <f>'Récap prestation'!N113</f>
        <v>0</v>
      </c>
      <c r="T112" s="10" t="e">
        <f t="array" ref="T11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doublon])-ROW($S$2)+1),ROWS(T$2:T112)))</f>
        <v>#NUM!</v>
      </c>
      <c r="U112" s="10" t="str">
        <f t="shared" si="10"/>
        <v/>
      </c>
      <c r="V112" s="10"/>
      <c r="X112" s="12" t="e">
        <f>#REF!</f>
        <v>#REF!</v>
      </c>
      <c r="Y112" s="12" t="e">
        <f>MATCH(TEXT(X113,"j mmmm aaaa"),#REF!,0)-MATCH(TEXT(X112,"j mmmm aaaa"),#REF!,0)</f>
        <v>#REF!</v>
      </c>
      <c r="Z112" t="e">
        <f>IF(AND(Y112=1,ISBLANK(VLOOKUP(X112,#REF!,5,FALSE))),"",Y112)</f>
        <v>#REF!</v>
      </c>
    </row>
    <row r="113" spans="1:26" x14ac:dyDescent="0.25">
      <c r="A113" s="3">
        <f>'Récap prestation'!M114</f>
        <v>0</v>
      </c>
      <c r="B113" s="10" t="e">
        <f t="array" ref="B1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doublon])-ROW($A$2)+1),ROWS(B$2:B113)))</f>
        <v>#NUM!</v>
      </c>
      <c r="C113" s="10" t="str">
        <f t="shared" si="6"/>
        <v/>
      </c>
      <c r="D113" s="10" t="str">
        <f>IF('Récap prestation'!E114&lt;&gt;0,'Récap prestation'!E114,"")</f>
        <v/>
      </c>
      <c r="E113" s="12">
        <f>INDEX($L$2:M211,MATCH(D113,Tableau1[valeur établissement liste],0),2)</f>
        <v>4</v>
      </c>
      <c r="F113" s="2" t="str">
        <f t="shared" si="7"/>
        <v/>
      </c>
      <c r="G113">
        <f>'Récap prestation'!F114</f>
        <v>0</v>
      </c>
      <c r="H113" t="str">
        <f>IF(ISBLANK('Récap prestation'!H114),"",'Récap prestation'!H114)</f>
        <v/>
      </c>
      <c r="I113" t="str">
        <f>IF(ISBLANK('Récap prestation'!G114),"",'Récap prestation'!G114)</f>
        <v/>
      </c>
      <c r="J113" s="10"/>
      <c r="K113" s="8" t="e">
        <f t="array" ref="K1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doublon])-ROW($D$2)+1),ROWS(K$2:K113)))</f>
        <v>#NUM!</v>
      </c>
      <c r="L113" s="10" t="str">
        <f t="shared" si="8"/>
        <v/>
      </c>
      <c r="M113">
        <f t="shared" si="11"/>
        <v>112</v>
      </c>
      <c r="N113">
        <f ca="1">SUMIF('Récap prestation'!$E$3:$E$500,L113,'Récap prestation'!I114)</f>
        <v>0</v>
      </c>
      <c r="O113">
        <f ca="1">SUMIF('Récap prestation'!$E$3:$E$500,L113,'Récap prestation'!J114)</f>
        <v>0</v>
      </c>
      <c r="P113">
        <f t="shared" ca="1" si="9"/>
        <v>0</v>
      </c>
      <c r="Q113">
        <f ca="1">SUMIF('Récap prestation'!$E$3:$E$500,L113,'Récap prestation'!R114)</f>
        <v>0</v>
      </c>
      <c r="R113" t="str">
        <f ca="1">IF(ISERROR(AVERAGEIF('Récap prestation'!$E$3:$E$500,L113,'Récap prestation'!$R$3)),"N/A",AVERAGEIF('Récap prestation'!$E$3:$E$500,L113,'Récap prestation'!$R$3:$R$500))</f>
        <v>N/A</v>
      </c>
      <c r="S113" s="10">
        <f>'Récap prestation'!N114</f>
        <v>0</v>
      </c>
      <c r="T113" s="10" t="e">
        <f t="array" ref="T11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doublon])-ROW($S$2)+1),ROWS(T$2:T113)))</f>
        <v>#NUM!</v>
      </c>
      <c r="U113" s="10" t="str">
        <f t="shared" si="10"/>
        <v/>
      </c>
      <c r="V113" s="10"/>
      <c r="X113" s="12" t="e">
        <f>#REF!</f>
        <v>#REF!</v>
      </c>
      <c r="Y113" s="12" t="e">
        <f>MATCH(TEXT(X114,"j mmmm aaaa"),#REF!,0)-MATCH(TEXT(X113,"j mmmm aaaa"),#REF!,0)</f>
        <v>#REF!</v>
      </c>
      <c r="Z113" t="e">
        <f>IF(AND(Y113=1,ISBLANK(VLOOKUP(X113,#REF!,5,FALSE))),"",Y113)</f>
        <v>#REF!</v>
      </c>
    </row>
    <row r="114" spans="1:26" x14ac:dyDescent="0.25">
      <c r="A114" s="3">
        <f>'Récap prestation'!M115</f>
        <v>0</v>
      </c>
      <c r="B114" s="10" t="e">
        <f t="array" ref="B1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doublon])-ROW($A$2)+1),ROWS(B$2:B114)))</f>
        <v>#NUM!</v>
      </c>
      <c r="C114" s="10" t="str">
        <f t="shared" si="6"/>
        <v/>
      </c>
      <c r="D114" s="10" t="str">
        <f>IF('Récap prestation'!E115&lt;&gt;0,'Récap prestation'!E115,"")</f>
        <v/>
      </c>
      <c r="E114" s="12">
        <f>INDEX($L$2:M212,MATCH(D114,Tableau1[valeur établissement liste],0),2)</f>
        <v>4</v>
      </c>
      <c r="F114" s="2" t="str">
        <f t="shared" si="7"/>
        <v/>
      </c>
      <c r="G114">
        <f>'Récap prestation'!F115</f>
        <v>0</v>
      </c>
      <c r="H114" t="str">
        <f>IF(ISBLANK('Récap prestation'!H115),"",'Récap prestation'!H115)</f>
        <v/>
      </c>
      <c r="I114" t="str">
        <f>IF(ISBLANK('Récap prestation'!G115),"",'Récap prestation'!G115)</f>
        <v/>
      </c>
      <c r="J114" s="10"/>
      <c r="K114" s="8" t="e">
        <f t="array" ref="K1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doublon])-ROW($D$2)+1),ROWS(K$2:K114)))</f>
        <v>#NUM!</v>
      </c>
      <c r="L114" s="10" t="str">
        <f t="shared" si="8"/>
        <v/>
      </c>
      <c r="M114">
        <f t="shared" si="11"/>
        <v>113</v>
      </c>
      <c r="N114">
        <f ca="1">SUMIF('Récap prestation'!$E$3:$E$500,L114,'Récap prestation'!I115)</f>
        <v>0</v>
      </c>
      <c r="O114">
        <f ca="1">SUMIF('Récap prestation'!$E$3:$E$500,L114,'Récap prestation'!J115)</f>
        <v>0</v>
      </c>
      <c r="P114">
        <f t="shared" ca="1" si="9"/>
        <v>0</v>
      </c>
      <c r="Q114">
        <f ca="1">SUMIF('Récap prestation'!$E$3:$E$500,L114,'Récap prestation'!R115)</f>
        <v>0</v>
      </c>
      <c r="R114" t="str">
        <f ca="1">IF(ISERROR(AVERAGEIF('Récap prestation'!$E$3:$E$500,L114,'Récap prestation'!$R$3)),"N/A",AVERAGEIF('Récap prestation'!$E$3:$E$500,L114,'Récap prestation'!$R$3:$R$500))</f>
        <v>N/A</v>
      </c>
      <c r="S114" s="10">
        <f>'Récap prestation'!N115</f>
        <v>0</v>
      </c>
      <c r="T114" s="10" t="e">
        <f t="array" ref="T11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doublon])-ROW($S$2)+1),ROWS(T$2:T114)))</f>
        <v>#NUM!</v>
      </c>
      <c r="U114" s="10" t="str">
        <f t="shared" si="10"/>
        <v/>
      </c>
      <c r="V114" s="10"/>
      <c r="X114" s="12" t="e">
        <f>#REF!</f>
        <v>#REF!</v>
      </c>
      <c r="Y114" s="12" t="e">
        <f>MATCH(TEXT(X115,"j mmmm aaaa"),#REF!,0)-MATCH(TEXT(X114,"j mmmm aaaa"),#REF!,0)</f>
        <v>#REF!</v>
      </c>
      <c r="Z114" t="e">
        <f>IF(AND(Y114=1,ISBLANK(VLOOKUP(X114,#REF!,5,FALSE))),"",Y114)</f>
        <v>#REF!</v>
      </c>
    </row>
    <row r="115" spans="1:26" x14ac:dyDescent="0.25">
      <c r="A115" s="3">
        <f>'Récap prestation'!M116</f>
        <v>0</v>
      </c>
      <c r="B115" s="10" t="e">
        <f t="array" ref="B1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doublon])-ROW($A$2)+1),ROWS(B$2:B115)))</f>
        <v>#NUM!</v>
      </c>
      <c r="C115" s="10" t="str">
        <f t="shared" si="6"/>
        <v/>
      </c>
      <c r="D115" s="10" t="str">
        <f>IF('Récap prestation'!E116&lt;&gt;0,'Récap prestation'!E116,"")</f>
        <v/>
      </c>
      <c r="E115" s="12">
        <f>INDEX($L$2:M213,MATCH(D115,Tableau1[valeur établissement liste],0),2)</f>
        <v>4</v>
      </c>
      <c r="F115" s="2" t="str">
        <f t="shared" si="7"/>
        <v/>
      </c>
      <c r="G115">
        <f>'Récap prestation'!F116</f>
        <v>0</v>
      </c>
      <c r="H115" t="str">
        <f>IF(ISBLANK('Récap prestation'!H116),"",'Récap prestation'!H116)</f>
        <v/>
      </c>
      <c r="I115" t="str">
        <f>IF(ISBLANK('Récap prestation'!G116),"",'Récap prestation'!G116)</f>
        <v/>
      </c>
      <c r="J115" s="10"/>
      <c r="K115" s="8" t="e">
        <f t="array" ref="K1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doublon])-ROW($D$2)+1),ROWS(K$2:K115)))</f>
        <v>#NUM!</v>
      </c>
      <c r="L115" s="10" t="str">
        <f t="shared" si="8"/>
        <v/>
      </c>
      <c r="M115">
        <f t="shared" si="11"/>
        <v>114</v>
      </c>
      <c r="N115">
        <f ca="1">SUMIF('Récap prestation'!$E$3:$E$500,L115,'Récap prestation'!I116)</f>
        <v>0</v>
      </c>
      <c r="O115">
        <f ca="1">SUMIF('Récap prestation'!$E$3:$E$500,L115,'Récap prestation'!J116)</f>
        <v>0</v>
      </c>
      <c r="P115">
        <f t="shared" ca="1" si="9"/>
        <v>0</v>
      </c>
      <c r="Q115">
        <f ca="1">SUMIF('Récap prestation'!$E$3:$E$500,L115,'Récap prestation'!R116)</f>
        <v>0</v>
      </c>
      <c r="R115" t="str">
        <f ca="1">IF(ISERROR(AVERAGEIF('Récap prestation'!$E$3:$E$500,L115,'Récap prestation'!$R$3)),"N/A",AVERAGEIF('Récap prestation'!$E$3:$E$500,L115,'Récap prestation'!$R$3:$R$500))</f>
        <v>N/A</v>
      </c>
      <c r="S115" s="10">
        <f>'Récap prestation'!N116</f>
        <v>0</v>
      </c>
      <c r="T115" s="10" t="e">
        <f t="array" ref="T11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doublon])-ROW($S$2)+1),ROWS(T$2:T115)))</f>
        <v>#NUM!</v>
      </c>
      <c r="U115" s="10" t="str">
        <f t="shared" si="10"/>
        <v/>
      </c>
      <c r="V115" s="10"/>
      <c r="X115" s="12" t="e">
        <f>#REF!</f>
        <v>#REF!</v>
      </c>
      <c r="Y115" s="12" t="e">
        <f>MATCH(TEXT(X116,"j mmmm aaaa"),#REF!,0)-MATCH(TEXT(X115,"j mmmm aaaa"),#REF!,0)</f>
        <v>#REF!</v>
      </c>
      <c r="Z115" t="e">
        <f>IF(AND(Y115=1,ISBLANK(VLOOKUP(X115,#REF!,5,FALSE))),"",Y115)</f>
        <v>#REF!</v>
      </c>
    </row>
    <row r="116" spans="1:26" x14ac:dyDescent="0.25">
      <c r="A116" s="3">
        <f>'Récap prestation'!M117</f>
        <v>0</v>
      </c>
      <c r="B116" s="10" t="e">
        <f t="array" ref="B1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doublon])-ROW($A$2)+1),ROWS(B$2:B116)))</f>
        <v>#NUM!</v>
      </c>
      <c r="C116" s="10" t="str">
        <f t="shared" si="6"/>
        <v/>
      </c>
      <c r="D116" s="10" t="str">
        <f>IF('Récap prestation'!E117&lt;&gt;0,'Récap prestation'!E117,"")</f>
        <v/>
      </c>
      <c r="E116" s="12">
        <f>INDEX($L$2:M214,MATCH(D116,Tableau1[valeur établissement liste],0),2)</f>
        <v>4</v>
      </c>
      <c r="F116" s="2" t="str">
        <f t="shared" si="7"/>
        <v/>
      </c>
      <c r="G116">
        <f>'Récap prestation'!F117</f>
        <v>0</v>
      </c>
      <c r="H116" t="str">
        <f>IF(ISBLANK('Récap prestation'!H117),"",'Récap prestation'!H117)</f>
        <v/>
      </c>
      <c r="I116" t="str">
        <f>IF(ISBLANK('Récap prestation'!G117),"",'Récap prestation'!G117)</f>
        <v/>
      </c>
      <c r="J116" s="10"/>
      <c r="K116" s="8" t="e">
        <f t="array" ref="K1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doublon])-ROW($D$2)+1),ROWS(K$2:K116)))</f>
        <v>#NUM!</v>
      </c>
      <c r="L116" s="10" t="str">
        <f t="shared" si="8"/>
        <v/>
      </c>
      <c r="M116">
        <f t="shared" si="11"/>
        <v>115</v>
      </c>
      <c r="N116">
        <f ca="1">SUMIF('Récap prestation'!$E$3:$E$500,L116,'Récap prestation'!I117)</f>
        <v>0</v>
      </c>
      <c r="O116">
        <f ca="1">SUMIF('Récap prestation'!$E$3:$E$500,L116,'Récap prestation'!J117)</f>
        <v>0</v>
      </c>
      <c r="P116">
        <f t="shared" ca="1" si="9"/>
        <v>0</v>
      </c>
      <c r="Q116">
        <f ca="1">SUMIF('Récap prestation'!$E$3:$E$500,L116,'Récap prestation'!R117)</f>
        <v>0</v>
      </c>
      <c r="R116" t="str">
        <f ca="1">IF(ISERROR(AVERAGEIF('Récap prestation'!$E$3:$E$500,L116,'Récap prestation'!$R$3)),"N/A",AVERAGEIF('Récap prestation'!$E$3:$E$500,L116,'Récap prestation'!$R$3:$R$500))</f>
        <v>N/A</v>
      </c>
      <c r="S116" s="10">
        <f>'Récap prestation'!N117</f>
        <v>0</v>
      </c>
      <c r="T116" s="10" t="e">
        <f t="array" ref="T11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doublon])-ROW($S$2)+1),ROWS(T$2:T116)))</f>
        <v>#NUM!</v>
      </c>
      <c r="U116" s="10" t="str">
        <f t="shared" si="10"/>
        <v/>
      </c>
      <c r="V116" s="10"/>
      <c r="X116" s="12" t="e">
        <f>#REF!</f>
        <v>#REF!</v>
      </c>
      <c r="Y116" s="12" t="e">
        <f>MATCH(TEXT(X117,"j mmmm aaaa"),#REF!,0)-MATCH(TEXT(X116,"j mmmm aaaa"),#REF!,0)</f>
        <v>#REF!</v>
      </c>
      <c r="Z116" t="e">
        <f>IF(AND(Y116=1,ISBLANK(VLOOKUP(X116,#REF!,5,FALSE))),"",Y116)</f>
        <v>#REF!</v>
      </c>
    </row>
    <row r="117" spans="1:26" x14ac:dyDescent="0.25">
      <c r="A117" s="3">
        <f>'Récap prestation'!M118</f>
        <v>0</v>
      </c>
      <c r="B117" s="10" t="e">
        <f t="array" ref="B1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doublon])-ROW($A$2)+1),ROWS(B$2:B117)))</f>
        <v>#NUM!</v>
      </c>
      <c r="C117" s="10" t="str">
        <f t="shared" si="6"/>
        <v/>
      </c>
      <c r="D117" s="10" t="str">
        <f>IF('Récap prestation'!E118&lt;&gt;0,'Récap prestation'!E118,"")</f>
        <v/>
      </c>
      <c r="E117" s="12">
        <f>INDEX($L$2:M215,MATCH(D117,Tableau1[valeur établissement liste],0),2)</f>
        <v>4</v>
      </c>
      <c r="F117" s="2" t="str">
        <f t="shared" si="7"/>
        <v/>
      </c>
      <c r="G117">
        <f>'Récap prestation'!F118</f>
        <v>0</v>
      </c>
      <c r="H117" t="str">
        <f>IF(ISBLANK('Récap prestation'!H118),"",'Récap prestation'!H118)</f>
        <v/>
      </c>
      <c r="I117" t="str">
        <f>IF(ISBLANK('Récap prestation'!G118),"",'Récap prestation'!G118)</f>
        <v/>
      </c>
      <c r="J117" s="10"/>
      <c r="K117" s="8" t="e">
        <f t="array" ref="K1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doublon])-ROW($D$2)+1),ROWS(K$2:K117)))</f>
        <v>#NUM!</v>
      </c>
      <c r="L117" s="10" t="str">
        <f t="shared" si="8"/>
        <v/>
      </c>
      <c r="M117">
        <f t="shared" si="11"/>
        <v>116</v>
      </c>
      <c r="N117">
        <f ca="1">SUMIF('Récap prestation'!$E$3:$E$500,L117,'Récap prestation'!I118)</f>
        <v>0</v>
      </c>
      <c r="O117">
        <f ca="1">SUMIF('Récap prestation'!$E$3:$E$500,L117,'Récap prestation'!J118)</f>
        <v>0</v>
      </c>
      <c r="P117">
        <f t="shared" ca="1" si="9"/>
        <v>0</v>
      </c>
      <c r="Q117">
        <f ca="1">SUMIF('Récap prestation'!$E$3:$E$500,L117,'Récap prestation'!R118)</f>
        <v>0</v>
      </c>
      <c r="R117" t="str">
        <f ca="1">IF(ISERROR(AVERAGEIF('Récap prestation'!$E$3:$E$500,L117,'Récap prestation'!$R$3)),"N/A",AVERAGEIF('Récap prestation'!$E$3:$E$500,L117,'Récap prestation'!$R$3:$R$500))</f>
        <v>N/A</v>
      </c>
      <c r="S117" s="10">
        <f>'Récap prestation'!N118</f>
        <v>0</v>
      </c>
      <c r="T117" s="10" t="e">
        <f t="array" ref="T11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doublon])-ROW($S$2)+1),ROWS(T$2:T117)))</f>
        <v>#NUM!</v>
      </c>
      <c r="U117" s="10" t="str">
        <f t="shared" si="10"/>
        <v/>
      </c>
      <c r="V117" s="10"/>
      <c r="X117" s="12" t="e">
        <f>#REF!</f>
        <v>#REF!</v>
      </c>
      <c r="Y117" s="12" t="e">
        <f>MATCH(TEXT(X118,"j mmmm aaaa"),#REF!,0)-MATCH(TEXT(X117,"j mmmm aaaa"),#REF!,0)</f>
        <v>#REF!</v>
      </c>
      <c r="Z117" t="e">
        <f>IF(AND(Y117=1,ISBLANK(VLOOKUP(X117,#REF!,5,FALSE))),"",Y117)</f>
        <v>#REF!</v>
      </c>
    </row>
    <row r="118" spans="1:26" x14ac:dyDescent="0.25">
      <c r="A118" s="3">
        <f>'Récap prestation'!M119</f>
        <v>0</v>
      </c>
      <c r="B118" s="10" t="e">
        <f t="array" ref="B1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doublon])-ROW($A$2)+1),ROWS(B$2:B118)))</f>
        <v>#NUM!</v>
      </c>
      <c r="C118" s="10" t="str">
        <f t="shared" si="6"/>
        <v/>
      </c>
      <c r="D118" s="10" t="str">
        <f>IF('Récap prestation'!E119&lt;&gt;0,'Récap prestation'!E119,"")</f>
        <v/>
      </c>
      <c r="E118" s="12">
        <f>INDEX($L$2:M216,MATCH(D118,Tableau1[valeur établissement liste],0),2)</f>
        <v>4</v>
      </c>
      <c r="F118" s="2" t="str">
        <f t="shared" si="7"/>
        <v/>
      </c>
      <c r="G118">
        <f>'Récap prestation'!F119</f>
        <v>0</v>
      </c>
      <c r="H118" t="str">
        <f>IF(ISBLANK('Récap prestation'!H119),"",'Récap prestation'!H119)</f>
        <v/>
      </c>
      <c r="I118" t="str">
        <f>IF(ISBLANK('Récap prestation'!G119),"",'Récap prestation'!G119)</f>
        <v/>
      </c>
      <c r="J118" s="10"/>
      <c r="K118" s="8" t="e">
        <f t="array" ref="K1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doublon])-ROW($D$2)+1),ROWS(K$2:K118)))</f>
        <v>#NUM!</v>
      </c>
      <c r="L118" s="10" t="str">
        <f t="shared" si="8"/>
        <v/>
      </c>
      <c r="M118">
        <f t="shared" si="11"/>
        <v>117</v>
      </c>
      <c r="N118">
        <f ca="1">SUMIF('Récap prestation'!$E$3:$E$500,L118,'Récap prestation'!I119)</f>
        <v>0</v>
      </c>
      <c r="O118">
        <f ca="1">SUMIF('Récap prestation'!$E$3:$E$500,L118,'Récap prestation'!J119)</f>
        <v>0</v>
      </c>
      <c r="P118">
        <f t="shared" ca="1" si="9"/>
        <v>0</v>
      </c>
      <c r="Q118">
        <f ca="1">SUMIF('Récap prestation'!$E$3:$E$500,L118,'Récap prestation'!R119)</f>
        <v>0</v>
      </c>
      <c r="R118" t="str">
        <f ca="1">IF(ISERROR(AVERAGEIF('Récap prestation'!$E$3:$E$500,L118,'Récap prestation'!$R$3)),"N/A",AVERAGEIF('Récap prestation'!$E$3:$E$500,L118,'Récap prestation'!$R$3:$R$500))</f>
        <v>N/A</v>
      </c>
      <c r="S118" s="10">
        <f>'Récap prestation'!N119</f>
        <v>0</v>
      </c>
      <c r="T118" s="10" t="e">
        <f t="array" ref="T11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doublon])-ROW($S$2)+1),ROWS(T$2:T118)))</f>
        <v>#NUM!</v>
      </c>
      <c r="U118" s="10" t="str">
        <f t="shared" si="10"/>
        <v/>
      </c>
      <c r="V118" s="10"/>
      <c r="X118" s="12" t="e">
        <f>#REF!</f>
        <v>#REF!</v>
      </c>
      <c r="Y118" s="12" t="e">
        <f>MATCH(TEXT(X119,"j mmmm aaaa"),#REF!,0)-MATCH(TEXT(X118,"j mmmm aaaa"),#REF!,0)</f>
        <v>#REF!</v>
      </c>
      <c r="Z118" t="e">
        <f>IF(AND(Y118=1,ISBLANK(VLOOKUP(X118,#REF!,5,FALSE))),"",Y118)</f>
        <v>#REF!</v>
      </c>
    </row>
    <row r="119" spans="1:26" x14ac:dyDescent="0.25">
      <c r="A119" s="3">
        <f>'Récap prestation'!M120</f>
        <v>0</v>
      </c>
      <c r="B119" s="10" t="e">
        <f t="array" ref="B1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doublon])-ROW($A$2)+1),ROWS(B$2:B119)))</f>
        <v>#NUM!</v>
      </c>
      <c r="C119" s="10" t="str">
        <f t="shared" si="6"/>
        <v/>
      </c>
      <c r="D119" s="10" t="str">
        <f>IF('Récap prestation'!E120&lt;&gt;0,'Récap prestation'!E120,"")</f>
        <v/>
      </c>
      <c r="E119" s="12">
        <f>INDEX($L$2:M217,MATCH(D119,Tableau1[valeur établissement liste],0),2)</f>
        <v>4</v>
      </c>
      <c r="F119" s="2" t="str">
        <f t="shared" si="7"/>
        <v/>
      </c>
      <c r="G119">
        <f>'Récap prestation'!F120</f>
        <v>0</v>
      </c>
      <c r="H119" t="str">
        <f>IF(ISBLANK('Récap prestation'!H120),"",'Récap prestation'!H120)</f>
        <v/>
      </c>
      <c r="I119" t="str">
        <f>IF(ISBLANK('Récap prestation'!G120),"",'Récap prestation'!G120)</f>
        <v/>
      </c>
      <c r="J119" s="10"/>
      <c r="K119" s="8" t="e">
        <f t="array" ref="K1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doublon])-ROW($D$2)+1),ROWS(K$2:K119)))</f>
        <v>#NUM!</v>
      </c>
      <c r="L119" s="10" t="str">
        <f t="shared" si="8"/>
        <v/>
      </c>
      <c r="M119">
        <f t="shared" si="11"/>
        <v>118</v>
      </c>
      <c r="N119">
        <f ca="1">SUMIF('Récap prestation'!$E$3:$E$500,L119,'Récap prestation'!I120)</f>
        <v>0</v>
      </c>
      <c r="O119">
        <f ca="1">SUMIF('Récap prestation'!$E$3:$E$500,L119,'Récap prestation'!J120)</f>
        <v>0</v>
      </c>
      <c r="P119">
        <f t="shared" ca="1" si="9"/>
        <v>0</v>
      </c>
      <c r="Q119">
        <f ca="1">SUMIF('Récap prestation'!$E$3:$E$500,L119,'Récap prestation'!R120)</f>
        <v>0</v>
      </c>
      <c r="R119" t="str">
        <f ca="1">IF(ISERROR(AVERAGEIF('Récap prestation'!$E$3:$E$500,L119,'Récap prestation'!$R$3)),"N/A",AVERAGEIF('Récap prestation'!$E$3:$E$500,L119,'Récap prestation'!$R$3:$R$500))</f>
        <v>N/A</v>
      </c>
      <c r="S119" s="10">
        <f>'Récap prestation'!N120</f>
        <v>0</v>
      </c>
      <c r="T119" s="10" t="e">
        <f t="array" ref="T11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doublon])-ROW($S$2)+1),ROWS(T$2:T119)))</f>
        <v>#NUM!</v>
      </c>
      <c r="U119" s="10" t="str">
        <f t="shared" si="10"/>
        <v/>
      </c>
      <c r="V119" s="10"/>
      <c r="X119" s="12" t="e">
        <f>#REF!</f>
        <v>#REF!</v>
      </c>
      <c r="Y119" s="12" t="e">
        <f>MATCH(TEXT(X120,"j mmmm aaaa"),#REF!,0)-MATCH(TEXT(X119,"j mmmm aaaa"),#REF!,0)</f>
        <v>#REF!</v>
      </c>
      <c r="Z119" t="e">
        <f>IF(AND(Y119=1,ISBLANK(VLOOKUP(X119,#REF!,5,FALSE))),"",Y119)</f>
        <v>#REF!</v>
      </c>
    </row>
    <row r="120" spans="1:26" x14ac:dyDescent="0.25">
      <c r="A120" s="3">
        <f>'Récap prestation'!M121</f>
        <v>0</v>
      </c>
      <c r="B120" s="10" t="e">
        <f t="array" ref="B1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doublon])-ROW($A$2)+1),ROWS(B$2:B120)))</f>
        <v>#NUM!</v>
      </c>
      <c r="C120" s="10" t="str">
        <f t="shared" si="6"/>
        <v/>
      </c>
      <c r="D120" s="10" t="str">
        <f>IF('Récap prestation'!E121&lt;&gt;0,'Récap prestation'!E121,"")</f>
        <v/>
      </c>
      <c r="E120" s="12">
        <f>INDEX($L$2:M218,MATCH(D120,Tableau1[valeur établissement liste],0),2)</f>
        <v>4</v>
      </c>
      <c r="F120" s="2" t="str">
        <f t="shared" si="7"/>
        <v/>
      </c>
      <c r="G120">
        <f>'Récap prestation'!F121</f>
        <v>0</v>
      </c>
      <c r="H120" t="str">
        <f>IF(ISBLANK('Récap prestation'!H121),"",'Récap prestation'!H121)</f>
        <v/>
      </c>
      <c r="I120" t="str">
        <f>IF(ISBLANK('Récap prestation'!G121),"",'Récap prestation'!G121)</f>
        <v/>
      </c>
      <c r="J120" s="10"/>
      <c r="K120" s="8" t="e">
        <f t="array" ref="K1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doublon])-ROW($D$2)+1),ROWS(K$2:K120)))</f>
        <v>#NUM!</v>
      </c>
      <c r="L120" s="10" t="str">
        <f t="shared" si="8"/>
        <v/>
      </c>
      <c r="M120">
        <f t="shared" si="11"/>
        <v>119</v>
      </c>
      <c r="N120">
        <f ca="1">SUMIF('Récap prestation'!$E$3:$E$500,L120,'Récap prestation'!I121)</f>
        <v>0</v>
      </c>
      <c r="O120">
        <f ca="1">SUMIF('Récap prestation'!$E$3:$E$500,L120,'Récap prestation'!J121)</f>
        <v>0</v>
      </c>
      <c r="P120">
        <f t="shared" ca="1" si="9"/>
        <v>0</v>
      </c>
      <c r="Q120">
        <f ca="1">SUMIF('Récap prestation'!$E$3:$E$500,L120,'Récap prestation'!R121)</f>
        <v>0</v>
      </c>
      <c r="R120" t="str">
        <f ca="1">IF(ISERROR(AVERAGEIF('Récap prestation'!$E$3:$E$500,L120,'Récap prestation'!$R$3)),"N/A",AVERAGEIF('Récap prestation'!$E$3:$E$500,L120,'Récap prestation'!$R$3:$R$500))</f>
        <v>N/A</v>
      </c>
      <c r="S120" s="10">
        <f>'Récap prestation'!N121</f>
        <v>0</v>
      </c>
      <c r="T120" s="10" t="e">
        <f t="array" ref="T12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doublon])-ROW($S$2)+1),ROWS(T$2:T120)))</f>
        <v>#NUM!</v>
      </c>
      <c r="U120" s="10" t="str">
        <f t="shared" si="10"/>
        <v/>
      </c>
      <c r="V120" s="10"/>
      <c r="X120" s="12" t="e">
        <f>#REF!</f>
        <v>#REF!</v>
      </c>
      <c r="Y120" s="12" t="e">
        <f>MATCH(TEXT(X121,"j mmmm aaaa"),#REF!,0)-MATCH(TEXT(X120,"j mmmm aaaa"),#REF!,0)</f>
        <v>#REF!</v>
      </c>
      <c r="Z120" t="e">
        <f>IF(AND(Y120=1,ISBLANK(VLOOKUP(X120,#REF!,5,FALSE))),"",Y120)</f>
        <v>#REF!</v>
      </c>
    </row>
    <row r="121" spans="1:26" x14ac:dyDescent="0.25">
      <c r="A121" s="3">
        <f>'Récap prestation'!M122</f>
        <v>0</v>
      </c>
      <c r="B121" s="10" t="e">
        <f t="array" ref="B1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doublon])-ROW($A$2)+1),ROWS(B$2:B121)))</f>
        <v>#NUM!</v>
      </c>
      <c r="C121" s="10" t="str">
        <f t="shared" si="6"/>
        <v/>
      </c>
      <c r="D121" s="10" t="str">
        <f>IF('Récap prestation'!E122&lt;&gt;0,'Récap prestation'!E122,"")</f>
        <v/>
      </c>
      <c r="E121" s="12">
        <f>INDEX($L$2:M219,MATCH(D121,Tableau1[valeur établissement liste],0),2)</f>
        <v>4</v>
      </c>
      <c r="F121" s="2" t="str">
        <f t="shared" si="7"/>
        <v/>
      </c>
      <c r="G121">
        <f>'Récap prestation'!F122</f>
        <v>0</v>
      </c>
      <c r="H121" t="str">
        <f>IF(ISBLANK('Récap prestation'!H122),"",'Récap prestation'!H122)</f>
        <v/>
      </c>
      <c r="I121" t="str">
        <f>IF(ISBLANK('Récap prestation'!G122),"",'Récap prestation'!G122)</f>
        <v/>
      </c>
      <c r="J121" s="10"/>
      <c r="K121" s="8" t="e">
        <f t="array" ref="K1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doublon])-ROW($D$2)+1),ROWS(K$2:K121)))</f>
        <v>#NUM!</v>
      </c>
      <c r="L121" s="10" t="str">
        <f t="shared" si="8"/>
        <v/>
      </c>
      <c r="M121">
        <f t="shared" si="11"/>
        <v>120</v>
      </c>
      <c r="N121">
        <f ca="1">SUMIF('Récap prestation'!$E$3:$E$500,L121,'Récap prestation'!I122)</f>
        <v>0</v>
      </c>
      <c r="O121">
        <f ca="1">SUMIF('Récap prestation'!$E$3:$E$500,L121,'Récap prestation'!J122)</f>
        <v>0</v>
      </c>
      <c r="P121">
        <f t="shared" ca="1" si="9"/>
        <v>0</v>
      </c>
      <c r="Q121">
        <f ca="1">SUMIF('Récap prestation'!$E$3:$E$500,L121,'Récap prestation'!R122)</f>
        <v>0</v>
      </c>
      <c r="R121" t="str">
        <f ca="1">IF(ISERROR(AVERAGEIF('Récap prestation'!$E$3:$E$500,L121,'Récap prestation'!$R$3)),"N/A",AVERAGEIF('Récap prestation'!$E$3:$E$500,L121,'Récap prestation'!$R$3:$R$500))</f>
        <v>N/A</v>
      </c>
      <c r="S121" s="10">
        <f>'Récap prestation'!N122</f>
        <v>0</v>
      </c>
      <c r="T121" s="10" t="e">
        <f t="array" ref="T12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doublon])-ROW($S$2)+1),ROWS(T$2:T121)))</f>
        <v>#NUM!</v>
      </c>
      <c r="U121" s="10" t="str">
        <f t="shared" si="10"/>
        <v/>
      </c>
      <c r="V121" s="10"/>
      <c r="X121" s="12" t="e">
        <f>#REF!</f>
        <v>#REF!</v>
      </c>
      <c r="Y121" s="12" t="e">
        <f>MATCH(TEXT(X122,"j mmmm aaaa"),#REF!,0)-MATCH(TEXT(X121,"j mmmm aaaa"),#REF!,0)</f>
        <v>#REF!</v>
      </c>
      <c r="Z121" t="e">
        <f>IF(AND(Y121=1,ISBLANK(VLOOKUP(X121,#REF!,5,FALSE))),"",Y121)</f>
        <v>#REF!</v>
      </c>
    </row>
    <row r="122" spans="1:26" x14ac:dyDescent="0.25">
      <c r="A122" s="3">
        <f>'Récap prestation'!M123</f>
        <v>0</v>
      </c>
      <c r="B122" s="10" t="e">
        <f t="array" ref="B1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doublon])-ROW($A$2)+1),ROWS(B$2:B122)))</f>
        <v>#NUM!</v>
      </c>
      <c r="C122" s="10" t="str">
        <f t="shared" si="6"/>
        <v/>
      </c>
      <c r="D122" s="10" t="str">
        <f>IF('Récap prestation'!E123&lt;&gt;0,'Récap prestation'!E123,"")</f>
        <v/>
      </c>
      <c r="E122" s="12">
        <f>INDEX($L$2:M220,MATCH(D122,Tableau1[valeur établissement liste],0),2)</f>
        <v>4</v>
      </c>
      <c r="F122" s="2" t="str">
        <f t="shared" si="7"/>
        <v/>
      </c>
      <c r="G122">
        <f>'Récap prestation'!F123</f>
        <v>0</v>
      </c>
      <c r="H122" t="str">
        <f>IF(ISBLANK('Récap prestation'!H123),"",'Récap prestation'!H123)</f>
        <v/>
      </c>
      <c r="I122" t="str">
        <f>IF(ISBLANK('Récap prestation'!G123),"",'Récap prestation'!G123)</f>
        <v/>
      </c>
      <c r="J122" s="10"/>
      <c r="K122" s="8" t="e">
        <f t="array" ref="K1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doublon])-ROW($D$2)+1),ROWS(K$2:K122)))</f>
        <v>#NUM!</v>
      </c>
      <c r="L122" s="10" t="str">
        <f t="shared" si="8"/>
        <v/>
      </c>
      <c r="M122">
        <f t="shared" si="11"/>
        <v>121</v>
      </c>
      <c r="N122">
        <f ca="1">SUMIF('Récap prestation'!$E$3:$E$500,L122,'Récap prestation'!I123)</f>
        <v>0</v>
      </c>
      <c r="O122">
        <f ca="1">SUMIF('Récap prestation'!$E$3:$E$500,L122,'Récap prestation'!J123)</f>
        <v>0</v>
      </c>
      <c r="P122">
        <f t="shared" ca="1" si="9"/>
        <v>0</v>
      </c>
      <c r="Q122">
        <f ca="1">SUMIF('Récap prestation'!$E$3:$E$500,L122,'Récap prestation'!R123)</f>
        <v>0</v>
      </c>
      <c r="R122" t="str">
        <f ca="1">IF(ISERROR(AVERAGEIF('Récap prestation'!$E$3:$E$500,L122,'Récap prestation'!$R$3)),"N/A",AVERAGEIF('Récap prestation'!$E$3:$E$500,L122,'Récap prestation'!$R$3:$R$500))</f>
        <v>N/A</v>
      </c>
      <c r="S122" s="10">
        <f>'Récap prestation'!N123</f>
        <v>0</v>
      </c>
      <c r="T122" s="10" t="e">
        <f t="array" ref="T12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doublon])-ROW($S$2)+1),ROWS(T$2:T122)))</f>
        <v>#NUM!</v>
      </c>
      <c r="U122" s="10" t="str">
        <f t="shared" si="10"/>
        <v/>
      </c>
      <c r="V122" s="10"/>
      <c r="X122" s="12" t="e">
        <f>#REF!</f>
        <v>#REF!</v>
      </c>
      <c r="Y122" s="12" t="e">
        <f>MATCH(TEXT(X123,"j mmmm aaaa"),#REF!,0)-MATCH(TEXT(X122,"j mmmm aaaa"),#REF!,0)</f>
        <v>#REF!</v>
      </c>
      <c r="Z122" t="e">
        <f>IF(AND(Y122=1,ISBLANK(VLOOKUP(X122,#REF!,5,FALSE))),"",Y122)</f>
        <v>#REF!</v>
      </c>
    </row>
    <row r="123" spans="1:26" x14ac:dyDescent="0.25">
      <c r="A123" s="3">
        <f>'Récap prestation'!M124</f>
        <v>0</v>
      </c>
      <c r="B123" s="10" t="e">
        <f t="array" ref="B1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doublon])-ROW($A$2)+1),ROWS(B$2:B123)))</f>
        <v>#NUM!</v>
      </c>
      <c r="C123" s="10" t="str">
        <f t="shared" si="6"/>
        <v/>
      </c>
      <c r="D123" s="10" t="str">
        <f>IF('Récap prestation'!E124&lt;&gt;0,'Récap prestation'!E124,"")</f>
        <v/>
      </c>
      <c r="E123" s="12">
        <f>INDEX($L$2:M221,MATCH(D123,Tableau1[valeur établissement liste],0),2)</f>
        <v>4</v>
      </c>
      <c r="F123" s="2" t="str">
        <f t="shared" si="7"/>
        <v/>
      </c>
      <c r="G123">
        <f>'Récap prestation'!F124</f>
        <v>0</v>
      </c>
      <c r="H123" t="str">
        <f>IF(ISBLANK('Récap prestation'!H124),"",'Récap prestation'!H124)</f>
        <v/>
      </c>
      <c r="I123" t="str">
        <f>IF(ISBLANK('Récap prestation'!G124),"",'Récap prestation'!G124)</f>
        <v/>
      </c>
      <c r="J123" s="10"/>
      <c r="K123" s="8" t="e">
        <f t="array" ref="K1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doublon])-ROW($D$2)+1),ROWS(K$2:K123)))</f>
        <v>#NUM!</v>
      </c>
      <c r="L123" s="10" t="str">
        <f t="shared" si="8"/>
        <v/>
      </c>
      <c r="M123">
        <f t="shared" si="11"/>
        <v>122</v>
      </c>
      <c r="N123">
        <f ca="1">SUMIF('Récap prestation'!$E$3:$E$500,L123,'Récap prestation'!I124)</f>
        <v>0</v>
      </c>
      <c r="O123">
        <f ca="1">SUMIF('Récap prestation'!$E$3:$E$500,L123,'Récap prestation'!J124)</f>
        <v>0</v>
      </c>
      <c r="P123">
        <f t="shared" ca="1" si="9"/>
        <v>0</v>
      </c>
      <c r="Q123">
        <f ca="1">SUMIF('Récap prestation'!$E$3:$E$500,L123,'Récap prestation'!R124)</f>
        <v>0</v>
      </c>
      <c r="R123" t="str">
        <f ca="1">IF(ISERROR(AVERAGEIF('Récap prestation'!$E$3:$E$500,L123,'Récap prestation'!$R$3)),"N/A",AVERAGEIF('Récap prestation'!$E$3:$E$500,L123,'Récap prestation'!$R$3:$R$500))</f>
        <v>N/A</v>
      </c>
      <c r="S123" s="10">
        <f>'Récap prestation'!N124</f>
        <v>0</v>
      </c>
      <c r="T123" s="10" t="e">
        <f t="array" ref="T12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doublon])-ROW($S$2)+1),ROWS(T$2:T123)))</f>
        <v>#NUM!</v>
      </c>
      <c r="U123" s="10" t="str">
        <f t="shared" si="10"/>
        <v/>
      </c>
      <c r="V123" s="10"/>
      <c r="X123" s="12" t="e">
        <f>#REF!</f>
        <v>#REF!</v>
      </c>
      <c r="Y123" s="12" t="e">
        <f>MATCH("Fin de décembre",#REF!,0)-MATCH(TEXT(X123,"j mmmm aaaa"),#REF!,0)</f>
        <v>#REF!</v>
      </c>
      <c r="Z123" t="e">
        <f>IF(AND(Y123=1,ISBLANK(VLOOKUP(X123,#REF!,5,FALSE))),"",Y123)</f>
        <v>#REF!</v>
      </c>
    </row>
    <row r="124" spans="1:26" x14ac:dyDescent="0.25">
      <c r="A124" s="3">
        <f>'Récap prestation'!M125</f>
        <v>0</v>
      </c>
      <c r="B124" s="10" t="e">
        <f t="array" ref="B1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doublon])-ROW($A$2)+1),ROWS(B$2:B124)))</f>
        <v>#NUM!</v>
      </c>
      <c r="C124" s="10" t="str">
        <f t="shared" si="6"/>
        <v/>
      </c>
      <c r="D124" s="10" t="str">
        <f>IF('Récap prestation'!E125&lt;&gt;0,'Récap prestation'!E125,"")</f>
        <v/>
      </c>
      <c r="E124" s="12">
        <f>INDEX($L$2:M222,MATCH(D124,Tableau1[valeur établissement liste],0),2)</f>
        <v>4</v>
      </c>
      <c r="F124" s="2" t="str">
        <f t="shared" si="7"/>
        <v/>
      </c>
      <c r="G124">
        <f>'Récap prestation'!F125</f>
        <v>0</v>
      </c>
      <c r="H124" t="str">
        <f>IF(ISBLANK('Récap prestation'!H125),"",'Récap prestation'!H125)</f>
        <v/>
      </c>
      <c r="I124" t="str">
        <f>IF(ISBLANK('Récap prestation'!G125),"",'Récap prestation'!G125)</f>
        <v/>
      </c>
      <c r="J124" s="10"/>
      <c r="K124" s="8" t="e">
        <f t="array" ref="K1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doublon])-ROW($D$2)+1),ROWS(K$2:K124)))</f>
        <v>#NUM!</v>
      </c>
      <c r="L124" s="10" t="str">
        <f t="shared" si="8"/>
        <v/>
      </c>
      <c r="M124">
        <f t="shared" si="11"/>
        <v>123</v>
      </c>
      <c r="N124">
        <f ca="1">SUMIF('Récap prestation'!$E$3:$E$500,L124,'Récap prestation'!I125)</f>
        <v>0</v>
      </c>
      <c r="O124">
        <f ca="1">SUMIF('Récap prestation'!$E$3:$E$500,L124,'Récap prestation'!J125)</f>
        <v>0</v>
      </c>
      <c r="P124">
        <f t="shared" ca="1" si="9"/>
        <v>0</v>
      </c>
      <c r="Q124">
        <f ca="1">SUMIF('Récap prestation'!$E$3:$E$500,L124,'Récap prestation'!R125)</f>
        <v>0</v>
      </c>
      <c r="R124" t="str">
        <f ca="1">IF(ISERROR(AVERAGEIF('Récap prestation'!$E$3:$E$500,L124,'Récap prestation'!$R$3)),"N/A",AVERAGEIF('Récap prestation'!$E$3:$E$500,L124,'Récap prestation'!$R$3:$R$500))</f>
        <v>N/A</v>
      </c>
      <c r="S124" s="10">
        <f>'Récap prestation'!N125</f>
        <v>0</v>
      </c>
      <c r="T124" s="10" t="e">
        <f t="array" ref="T12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doublon])-ROW($S$2)+1),ROWS(T$2:T124)))</f>
        <v>#NUM!</v>
      </c>
      <c r="U124" s="10" t="str">
        <f t="shared" si="10"/>
        <v/>
      </c>
      <c r="V124" s="10"/>
      <c r="X124" s="12" t="e">
        <f>#REF!</f>
        <v>#REF!</v>
      </c>
      <c r="Y124" s="12" t="e">
        <f>MATCH(TEXT(X125,"j mmmm aaaa"),#REF!,0)-MATCH(TEXT(X124,"j mmmm aaaa"),#REF!,0)</f>
        <v>#REF!</v>
      </c>
      <c r="Z124" t="e">
        <f>IF(AND(Y124=1,ISBLANK(VLOOKUP(X124,#REF!,5,FALSE))),"",Y124)</f>
        <v>#REF!</v>
      </c>
    </row>
    <row r="125" spans="1:26" x14ac:dyDescent="0.25">
      <c r="A125" s="3">
        <f>'Récap prestation'!M126</f>
        <v>0</v>
      </c>
      <c r="B125" s="10" t="e">
        <f t="array" ref="B1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doublon])-ROW($A$2)+1),ROWS(B$2:B125)))</f>
        <v>#NUM!</v>
      </c>
      <c r="C125" s="10" t="str">
        <f t="shared" si="6"/>
        <v/>
      </c>
      <c r="D125" s="10" t="str">
        <f>IF('Récap prestation'!E126&lt;&gt;0,'Récap prestation'!E126,"")</f>
        <v/>
      </c>
      <c r="E125" s="12">
        <f>INDEX($L$2:M223,MATCH(D125,Tableau1[valeur établissement liste],0),2)</f>
        <v>4</v>
      </c>
      <c r="F125" s="2" t="str">
        <f t="shared" si="7"/>
        <v/>
      </c>
      <c r="G125">
        <f>'Récap prestation'!F126</f>
        <v>0</v>
      </c>
      <c r="H125" t="str">
        <f>IF(ISBLANK('Récap prestation'!H126),"",'Récap prestation'!H126)</f>
        <v/>
      </c>
      <c r="I125" t="str">
        <f>IF(ISBLANK('Récap prestation'!G126),"",'Récap prestation'!G126)</f>
        <v/>
      </c>
      <c r="J125" s="10"/>
      <c r="K125" s="8" t="e">
        <f t="array" ref="K1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doublon])-ROW($D$2)+1),ROWS(K$2:K125)))</f>
        <v>#NUM!</v>
      </c>
      <c r="L125" s="10" t="str">
        <f t="shared" si="8"/>
        <v/>
      </c>
      <c r="M125">
        <f t="shared" si="11"/>
        <v>124</v>
      </c>
      <c r="N125">
        <f ca="1">SUMIF('Récap prestation'!$E$3:$E$500,L125,'Récap prestation'!I126)</f>
        <v>0</v>
      </c>
      <c r="O125">
        <f ca="1">SUMIF('Récap prestation'!$E$3:$E$500,L125,'Récap prestation'!J126)</f>
        <v>0</v>
      </c>
      <c r="P125">
        <f t="shared" ca="1" si="9"/>
        <v>0</v>
      </c>
      <c r="Q125">
        <f ca="1">SUMIF('Récap prestation'!$E$3:$E$500,L125,'Récap prestation'!R126)</f>
        <v>0</v>
      </c>
      <c r="R125" t="str">
        <f ca="1">IF(ISERROR(AVERAGEIF('Récap prestation'!$E$3:$E$500,L125,'Récap prestation'!$R$3)),"N/A",AVERAGEIF('Récap prestation'!$E$3:$E$500,L125,'Récap prestation'!$R$3:$R$500))</f>
        <v>N/A</v>
      </c>
      <c r="S125" s="10">
        <f>'Récap prestation'!N126</f>
        <v>0</v>
      </c>
      <c r="T125" s="10" t="e">
        <f t="array" ref="T12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doublon])-ROW($S$2)+1),ROWS(T$2:T125)))</f>
        <v>#NUM!</v>
      </c>
      <c r="U125" s="10" t="str">
        <f t="shared" si="10"/>
        <v/>
      </c>
      <c r="V125" s="10"/>
      <c r="X125" s="12" t="e">
        <f>#REF!</f>
        <v>#REF!</v>
      </c>
      <c r="Y125" s="12" t="e">
        <f>MATCH(TEXT(X126,"j mmmm aaaa"),#REF!,0)-MATCH(TEXT(X125,"j mmmm aaaa"),#REF!,0)</f>
        <v>#REF!</v>
      </c>
      <c r="Z125" t="e">
        <f>IF(AND(Y125=1,ISBLANK(VLOOKUP(X125,#REF!,5,FALSE))),"",Y125)</f>
        <v>#REF!</v>
      </c>
    </row>
    <row r="126" spans="1:26" x14ac:dyDescent="0.25">
      <c r="A126" s="3">
        <f>'Récap prestation'!M127</f>
        <v>0</v>
      </c>
      <c r="B126" s="10" t="e">
        <f t="array" ref="B1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doublon])-ROW($A$2)+1),ROWS(B$2:B126)))</f>
        <v>#NUM!</v>
      </c>
      <c r="C126" s="10" t="str">
        <f t="shared" si="6"/>
        <v/>
      </c>
      <c r="D126" s="10" t="str">
        <f>IF('Récap prestation'!E127&lt;&gt;0,'Récap prestation'!E127,"")</f>
        <v/>
      </c>
      <c r="E126" s="12">
        <f>INDEX($L$2:M224,MATCH(D126,Tableau1[valeur établissement liste],0),2)</f>
        <v>4</v>
      </c>
      <c r="F126" s="2" t="str">
        <f t="shared" si="7"/>
        <v/>
      </c>
      <c r="G126">
        <f>'Récap prestation'!F127</f>
        <v>0</v>
      </c>
      <c r="H126" t="str">
        <f>IF(ISBLANK('Récap prestation'!H127),"",'Récap prestation'!H127)</f>
        <v/>
      </c>
      <c r="I126" t="str">
        <f>IF(ISBLANK('Récap prestation'!G127),"",'Récap prestation'!G127)</f>
        <v/>
      </c>
      <c r="J126" s="10"/>
      <c r="K126" s="8" t="e">
        <f t="array" ref="K1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doublon])-ROW($D$2)+1),ROWS(K$2:K126)))</f>
        <v>#NUM!</v>
      </c>
      <c r="L126" s="10" t="str">
        <f t="shared" si="8"/>
        <v/>
      </c>
      <c r="M126">
        <f t="shared" si="11"/>
        <v>125</v>
      </c>
      <c r="N126">
        <f ca="1">SUMIF('Récap prestation'!$E$3:$E$500,L126,'Récap prestation'!I127)</f>
        <v>0</v>
      </c>
      <c r="O126">
        <f ca="1">SUMIF('Récap prestation'!$E$3:$E$500,L126,'Récap prestation'!J127)</f>
        <v>0</v>
      </c>
      <c r="P126">
        <f t="shared" ca="1" si="9"/>
        <v>0</v>
      </c>
      <c r="Q126">
        <f ca="1">SUMIF('Récap prestation'!$E$3:$E$500,L126,'Récap prestation'!R127)</f>
        <v>0</v>
      </c>
      <c r="R126" t="str">
        <f ca="1">IF(ISERROR(AVERAGEIF('Récap prestation'!$E$3:$E$500,L126,'Récap prestation'!$R$3)),"N/A",AVERAGEIF('Récap prestation'!$E$3:$E$500,L126,'Récap prestation'!$R$3:$R$500))</f>
        <v>N/A</v>
      </c>
      <c r="S126" s="10">
        <f>'Récap prestation'!N127</f>
        <v>0</v>
      </c>
      <c r="T126" s="10" t="e">
        <f t="array" ref="T12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doublon])-ROW($S$2)+1),ROWS(T$2:T126)))</f>
        <v>#NUM!</v>
      </c>
      <c r="U126" s="10" t="str">
        <f t="shared" si="10"/>
        <v/>
      </c>
      <c r="V126" s="10"/>
      <c r="X126" s="12" t="e">
        <f>#REF!</f>
        <v>#REF!</v>
      </c>
      <c r="Y126" s="12" t="e">
        <f>MATCH(TEXT(X127,"j mmmm aaaa"),#REF!,0)-MATCH(TEXT(X126,"j mmmm aaaa"),#REF!,0)</f>
        <v>#REF!</v>
      </c>
      <c r="Z126" t="e">
        <f>IF(AND(Y126=1,ISBLANK(VLOOKUP(X126,#REF!,5,FALSE))),"",Y126)</f>
        <v>#REF!</v>
      </c>
    </row>
    <row r="127" spans="1:26" x14ac:dyDescent="0.25">
      <c r="A127" s="3">
        <f>'Récap prestation'!M128</f>
        <v>0</v>
      </c>
      <c r="B127" s="10" t="e">
        <f t="array" ref="B1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doublon])-ROW($A$2)+1),ROWS(B$2:B127)))</f>
        <v>#NUM!</v>
      </c>
      <c r="C127" s="10" t="str">
        <f t="shared" si="6"/>
        <v/>
      </c>
      <c r="D127" s="10" t="str">
        <f>IF('Récap prestation'!E128&lt;&gt;0,'Récap prestation'!E128,"")</f>
        <v/>
      </c>
      <c r="E127" s="12">
        <f>INDEX($L$2:M225,MATCH(D127,Tableau1[valeur établissement liste],0),2)</f>
        <v>4</v>
      </c>
      <c r="F127" s="2" t="str">
        <f t="shared" si="7"/>
        <v/>
      </c>
      <c r="G127">
        <f>'Récap prestation'!F128</f>
        <v>0</v>
      </c>
      <c r="H127" t="str">
        <f>IF(ISBLANK('Récap prestation'!H128),"",'Récap prestation'!H128)</f>
        <v/>
      </c>
      <c r="I127" t="str">
        <f>IF(ISBLANK('Récap prestation'!G128),"",'Récap prestation'!G128)</f>
        <v/>
      </c>
      <c r="J127" s="10"/>
      <c r="K127" s="8" t="e">
        <f t="array" ref="K1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doublon])-ROW($D$2)+1),ROWS(K$2:K127)))</f>
        <v>#NUM!</v>
      </c>
      <c r="L127" s="10" t="str">
        <f t="shared" si="8"/>
        <v/>
      </c>
      <c r="M127">
        <f t="shared" si="11"/>
        <v>126</v>
      </c>
      <c r="N127">
        <f ca="1">SUMIF('Récap prestation'!$E$3:$E$500,L127,'Récap prestation'!I128)</f>
        <v>0</v>
      </c>
      <c r="O127">
        <f ca="1">SUMIF('Récap prestation'!$E$3:$E$500,L127,'Récap prestation'!J128)</f>
        <v>0</v>
      </c>
      <c r="P127">
        <f t="shared" ca="1" si="9"/>
        <v>0</v>
      </c>
      <c r="Q127">
        <f ca="1">SUMIF('Récap prestation'!$E$3:$E$500,L127,'Récap prestation'!R128)</f>
        <v>0</v>
      </c>
      <c r="R127" t="str">
        <f ca="1">IF(ISERROR(AVERAGEIF('Récap prestation'!$E$3:$E$500,L127,'Récap prestation'!$R$3)),"N/A",AVERAGEIF('Récap prestation'!$E$3:$E$500,L127,'Récap prestation'!$R$3:$R$500))</f>
        <v>N/A</v>
      </c>
      <c r="S127" s="10">
        <f>'Récap prestation'!N128</f>
        <v>0</v>
      </c>
      <c r="T127" s="10" t="e">
        <f t="array" ref="T12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doublon])-ROW($S$2)+1),ROWS(T$2:T127)))</f>
        <v>#NUM!</v>
      </c>
      <c r="U127" s="10" t="str">
        <f t="shared" si="10"/>
        <v/>
      </c>
      <c r="V127" s="10"/>
      <c r="X127" s="12" t="e">
        <f>#REF!</f>
        <v>#REF!</v>
      </c>
      <c r="Y127" s="12" t="e">
        <f>MATCH(TEXT(X128,"j mmmm aaaa"),#REF!,0)-MATCH(TEXT(X127,"j mmmm aaaa"),#REF!,0)</f>
        <v>#REF!</v>
      </c>
      <c r="Z127" t="e">
        <f>IF(AND(Y127=1,ISBLANK(VLOOKUP(X127,#REF!,5,FALSE))),"",Y127)</f>
        <v>#REF!</v>
      </c>
    </row>
    <row r="128" spans="1:26" x14ac:dyDescent="0.25">
      <c r="A128" s="3">
        <f>'Récap prestation'!M129</f>
        <v>0</v>
      </c>
      <c r="B128" s="10" t="e">
        <f t="array" ref="B1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doublon])-ROW($A$2)+1),ROWS(B$2:B128)))</f>
        <v>#NUM!</v>
      </c>
      <c r="C128" s="10" t="str">
        <f t="shared" si="6"/>
        <v/>
      </c>
      <c r="D128" s="10" t="str">
        <f>IF('Récap prestation'!E129&lt;&gt;0,'Récap prestation'!E129,"")</f>
        <v/>
      </c>
      <c r="E128" s="12">
        <f>INDEX($L$2:M226,MATCH(D128,Tableau1[valeur établissement liste],0),2)</f>
        <v>4</v>
      </c>
      <c r="F128" s="2" t="str">
        <f t="shared" si="7"/>
        <v/>
      </c>
      <c r="G128">
        <f>'Récap prestation'!F129</f>
        <v>0</v>
      </c>
      <c r="H128" t="str">
        <f>IF(ISBLANK('Récap prestation'!H129),"",'Récap prestation'!H129)</f>
        <v/>
      </c>
      <c r="I128" t="str">
        <f>IF(ISBLANK('Récap prestation'!G129),"",'Récap prestation'!G129)</f>
        <v/>
      </c>
      <c r="J128" s="10"/>
      <c r="K128" s="8" t="e">
        <f t="array" ref="K1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doublon])-ROW($D$2)+1),ROWS(K$2:K128)))</f>
        <v>#NUM!</v>
      </c>
      <c r="L128" s="10" t="str">
        <f t="shared" si="8"/>
        <v/>
      </c>
      <c r="M128">
        <f t="shared" si="11"/>
        <v>127</v>
      </c>
      <c r="N128">
        <f ca="1">SUMIF('Récap prestation'!$E$3:$E$500,L128,'Récap prestation'!I129)</f>
        <v>0</v>
      </c>
      <c r="O128">
        <f ca="1">SUMIF('Récap prestation'!$E$3:$E$500,L128,'Récap prestation'!J129)</f>
        <v>0</v>
      </c>
      <c r="P128">
        <f t="shared" ca="1" si="9"/>
        <v>0</v>
      </c>
      <c r="Q128">
        <f ca="1">SUMIF('Récap prestation'!$E$3:$E$500,L128,'Récap prestation'!R129)</f>
        <v>0</v>
      </c>
      <c r="R128" t="str">
        <f ca="1">IF(ISERROR(AVERAGEIF('Récap prestation'!$E$3:$E$500,L128,'Récap prestation'!$R$3)),"N/A",AVERAGEIF('Récap prestation'!$E$3:$E$500,L128,'Récap prestation'!$R$3:$R$500))</f>
        <v>N/A</v>
      </c>
      <c r="S128" s="10">
        <f>'Récap prestation'!N129</f>
        <v>0</v>
      </c>
      <c r="T128" s="10" t="e">
        <f t="array" ref="T12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doublon])-ROW($S$2)+1),ROWS(T$2:T128)))</f>
        <v>#NUM!</v>
      </c>
      <c r="U128" s="10" t="str">
        <f t="shared" si="10"/>
        <v/>
      </c>
      <c r="V128" s="10"/>
      <c r="X128" s="12" t="e">
        <f>#REF!</f>
        <v>#REF!</v>
      </c>
      <c r="Y128" s="12" t="e">
        <f>MATCH(TEXT(X129,"j mmmm aaaa"),#REF!,0)-MATCH(TEXT(X128,"j mmmm aaaa"),#REF!,0)</f>
        <v>#REF!</v>
      </c>
      <c r="Z128" t="e">
        <f>IF(AND(Y128=1,ISBLANK(VLOOKUP(X128,#REF!,5,FALSE))),"",Y128)</f>
        <v>#REF!</v>
      </c>
    </row>
    <row r="129" spans="1:26" x14ac:dyDescent="0.25">
      <c r="A129" s="3">
        <f>'Récap prestation'!M130</f>
        <v>0</v>
      </c>
      <c r="B129" s="10" t="e">
        <f t="array" ref="B1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doublon])-ROW($A$2)+1),ROWS(B$2:B129)))</f>
        <v>#NUM!</v>
      </c>
      <c r="C129" s="10" t="str">
        <f t="shared" si="6"/>
        <v/>
      </c>
      <c r="D129" s="10" t="str">
        <f>IF('Récap prestation'!E130&lt;&gt;0,'Récap prestation'!E130,"")</f>
        <v/>
      </c>
      <c r="E129" s="12">
        <f>INDEX($L$2:M227,MATCH(D129,Tableau1[valeur établissement liste],0),2)</f>
        <v>4</v>
      </c>
      <c r="F129" s="2" t="str">
        <f t="shared" si="7"/>
        <v/>
      </c>
      <c r="G129">
        <f>'Récap prestation'!F130</f>
        <v>0</v>
      </c>
      <c r="H129" t="str">
        <f>IF(ISBLANK('Récap prestation'!H130),"",'Récap prestation'!H130)</f>
        <v/>
      </c>
      <c r="I129" t="str">
        <f>IF(ISBLANK('Récap prestation'!G130),"",'Récap prestation'!G130)</f>
        <v/>
      </c>
      <c r="J129" s="10"/>
      <c r="K129" s="8" t="e">
        <f t="array" ref="K1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doublon])-ROW($D$2)+1),ROWS(K$2:K129)))</f>
        <v>#NUM!</v>
      </c>
      <c r="L129" s="10" t="str">
        <f t="shared" si="8"/>
        <v/>
      </c>
      <c r="M129">
        <f t="shared" si="11"/>
        <v>128</v>
      </c>
      <c r="N129">
        <f ca="1">SUMIF('Récap prestation'!$E$3:$E$500,L129,'Récap prestation'!I130)</f>
        <v>0</v>
      </c>
      <c r="O129">
        <f ca="1">SUMIF('Récap prestation'!$E$3:$E$500,L129,'Récap prestation'!J130)</f>
        <v>0</v>
      </c>
      <c r="P129">
        <f t="shared" ca="1" si="9"/>
        <v>0</v>
      </c>
      <c r="Q129">
        <f ca="1">SUMIF('Récap prestation'!$E$3:$E$500,L129,'Récap prestation'!R130)</f>
        <v>0</v>
      </c>
      <c r="R129" t="str">
        <f ca="1">IF(ISERROR(AVERAGEIF('Récap prestation'!$E$3:$E$500,L129,'Récap prestation'!$R$3)),"N/A",AVERAGEIF('Récap prestation'!$E$3:$E$500,L129,'Récap prestation'!$R$3:$R$500))</f>
        <v>N/A</v>
      </c>
      <c r="S129" s="10">
        <f>'Récap prestation'!N130</f>
        <v>0</v>
      </c>
      <c r="T129" s="10" t="e">
        <f t="array" ref="T12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doublon])-ROW($S$2)+1),ROWS(T$2:T129)))</f>
        <v>#NUM!</v>
      </c>
      <c r="U129" s="10" t="str">
        <f t="shared" si="10"/>
        <v/>
      </c>
      <c r="V129" s="10"/>
      <c r="X129" s="12" t="e">
        <f>#REF!</f>
        <v>#REF!</v>
      </c>
      <c r="Y129" s="12" t="e">
        <f>MATCH(TEXT(X130,"j mmmm aaaa"),#REF!,0)-MATCH(TEXT(X129,"j mmmm aaaa"),#REF!,0)</f>
        <v>#REF!</v>
      </c>
      <c r="Z129" t="e">
        <f>IF(AND(Y129=1,ISBLANK(VLOOKUP(X129,#REF!,5,FALSE))),"",Y129)</f>
        <v>#REF!</v>
      </c>
    </row>
    <row r="130" spans="1:26" x14ac:dyDescent="0.25">
      <c r="A130" s="3">
        <f>'Récap prestation'!M131</f>
        <v>0</v>
      </c>
      <c r="B130" s="10" t="e">
        <f t="array" ref="B1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doublon])-ROW($A$2)+1),ROWS(B$2:B130)))</f>
        <v>#NUM!</v>
      </c>
      <c r="C130" s="10" t="str">
        <f t="shared" ref="C130:C193" si="12">IF(ISERROR(B130),"",B130)</f>
        <v/>
      </c>
      <c r="D130" s="10" t="str">
        <f>IF('Récap prestation'!E131&lt;&gt;0,'Récap prestation'!E131,"")</f>
        <v/>
      </c>
      <c r="E130" s="12">
        <f>INDEX($L$2:M228,MATCH(D130,Tableau1[valeur établissement liste],0),2)</f>
        <v>4</v>
      </c>
      <c r="F130" s="2" t="str">
        <f t="shared" ref="F130:F193" si="13">IF(E130=E129,IF(G130&lt;&gt;0,F129&amp;G130&amp;CHAR(10),F129),IF(G130&lt;&gt;0,G130&amp;CHAR(10),""))</f>
        <v/>
      </c>
      <c r="G130">
        <f>'Récap prestation'!F131</f>
        <v>0</v>
      </c>
      <c r="H130" t="str">
        <f>IF(ISBLANK('Récap prestation'!H131),"",'Récap prestation'!H131)</f>
        <v/>
      </c>
      <c r="I130" t="str">
        <f>IF(ISBLANK('Récap prestation'!G131),"",'Récap prestation'!G131)</f>
        <v/>
      </c>
      <c r="J130" s="10"/>
      <c r="K130" s="8" t="e">
        <f t="array" ref="K1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doublon])-ROW($D$2)+1),ROWS(K$2:K130)))</f>
        <v>#NUM!</v>
      </c>
      <c r="L130" s="10" t="str">
        <f t="shared" ref="L130:L193" si="14">IF(ISERROR(K130),"",K130)</f>
        <v/>
      </c>
      <c r="M130">
        <f t="shared" si="11"/>
        <v>129</v>
      </c>
      <c r="N130">
        <f ca="1">SUMIF('Récap prestation'!$E$3:$E$500,L130,'Récap prestation'!I131)</f>
        <v>0</v>
      </c>
      <c r="O130">
        <f ca="1">SUMIF('Récap prestation'!$E$3:$E$500,L130,'Récap prestation'!J131)</f>
        <v>0</v>
      </c>
      <c r="P130">
        <f t="shared" ref="P130:P193" ca="1" si="15">N130+O130</f>
        <v>0</v>
      </c>
      <c r="Q130">
        <f ca="1">SUMIF('Récap prestation'!$E$3:$E$500,L130,'Récap prestation'!R131)</f>
        <v>0</v>
      </c>
      <c r="R130" t="str">
        <f ca="1">IF(ISERROR(AVERAGEIF('Récap prestation'!$E$3:$E$500,L130,'Récap prestation'!$R$3)),"N/A",AVERAGEIF('Récap prestation'!$E$3:$E$500,L130,'Récap prestation'!$R$3:$R$500))</f>
        <v>N/A</v>
      </c>
      <c r="S130" s="10">
        <f>'Récap prestation'!N131</f>
        <v>0</v>
      </c>
      <c r="T130" s="10" t="e">
        <f t="array" ref="T13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doublon])-ROW($S$2)+1),ROWS(T$2:T130)))</f>
        <v>#NUM!</v>
      </c>
      <c r="U130" s="10" t="str">
        <f t="shared" ref="U130:U193" si="16">IF(ISERROR(T130),"",T130)</f>
        <v/>
      </c>
      <c r="V130" s="10"/>
      <c r="X130" s="12" t="e">
        <f>#REF!</f>
        <v>#REF!</v>
      </c>
      <c r="Y130" s="12" t="e">
        <f>MATCH(TEXT(X131,"j mmmm aaaa"),#REF!,0)-MATCH(TEXT(X130,"j mmmm aaaa"),#REF!,0)</f>
        <v>#REF!</v>
      </c>
      <c r="Z130" t="e">
        <f>IF(AND(Y130=1,ISBLANK(VLOOKUP(X130,#REF!,5,FALSE))),"",Y130)</f>
        <v>#REF!</v>
      </c>
    </row>
    <row r="131" spans="1:26" x14ac:dyDescent="0.25">
      <c r="A131" s="3">
        <f>'Récap prestation'!M132</f>
        <v>0</v>
      </c>
      <c r="B131" s="10" t="e">
        <f t="array" ref="B1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doublon])-ROW($A$2)+1),ROWS(B$2:B131)))</f>
        <v>#NUM!</v>
      </c>
      <c r="C131" s="10" t="str">
        <f t="shared" si="12"/>
        <v/>
      </c>
      <c r="D131" s="10" t="str">
        <f>IF('Récap prestation'!E132&lt;&gt;0,'Récap prestation'!E132,"")</f>
        <v/>
      </c>
      <c r="E131" s="12">
        <f>INDEX($L$2:M229,MATCH(D131,Tableau1[valeur établissement liste],0),2)</f>
        <v>4</v>
      </c>
      <c r="F131" s="2" t="str">
        <f t="shared" si="13"/>
        <v/>
      </c>
      <c r="G131">
        <f>'Récap prestation'!F132</f>
        <v>0</v>
      </c>
      <c r="H131" t="str">
        <f>IF(ISBLANK('Récap prestation'!H132),"",'Récap prestation'!H132)</f>
        <v/>
      </c>
      <c r="I131" t="str">
        <f>IF(ISBLANK('Récap prestation'!G132),"",'Récap prestation'!G132)</f>
        <v/>
      </c>
      <c r="J131" s="10"/>
      <c r="K131" s="8" t="e">
        <f t="array" ref="K1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doublon])-ROW($D$2)+1),ROWS(K$2:K131)))</f>
        <v>#NUM!</v>
      </c>
      <c r="L131" s="10" t="str">
        <f t="shared" si="14"/>
        <v/>
      </c>
      <c r="M131">
        <f t="shared" ref="M131:M194" si="17">SUM(M130,$M$2)</f>
        <v>130</v>
      </c>
      <c r="N131">
        <f ca="1">SUMIF('Récap prestation'!$E$3:$E$500,L131,'Récap prestation'!I132)</f>
        <v>0</v>
      </c>
      <c r="O131">
        <f ca="1">SUMIF('Récap prestation'!$E$3:$E$500,L131,'Récap prestation'!J132)</f>
        <v>0</v>
      </c>
      <c r="P131">
        <f t="shared" ca="1" si="15"/>
        <v>0</v>
      </c>
      <c r="Q131">
        <f ca="1">SUMIF('Récap prestation'!$E$3:$E$500,L131,'Récap prestation'!R132)</f>
        <v>0</v>
      </c>
      <c r="R131" t="str">
        <f ca="1">IF(ISERROR(AVERAGEIF('Récap prestation'!$E$3:$E$500,L131,'Récap prestation'!$R$3)),"N/A",AVERAGEIF('Récap prestation'!$E$3:$E$500,L131,'Récap prestation'!$R$3:$R$500))</f>
        <v>N/A</v>
      </c>
      <c r="S131" s="10">
        <f>'Récap prestation'!N132</f>
        <v>0</v>
      </c>
      <c r="T131" s="10" t="e">
        <f t="array" ref="T13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doublon])-ROW($S$2)+1),ROWS(T$2:T131)))</f>
        <v>#NUM!</v>
      </c>
      <c r="U131" s="10" t="str">
        <f t="shared" si="16"/>
        <v/>
      </c>
      <c r="V131" s="10"/>
      <c r="X131" s="12" t="e">
        <f>#REF!</f>
        <v>#REF!</v>
      </c>
      <c r="Y131" s="12" t="e">
        <f>MATCH(TEXT(X132,"j mmmm aaaa"),#REF!,0)-MATCH(TEXT(X131,"j mmmm aaaa"),#REF!,0)</f>
        <v>#REF!</v>
      </c>
      <c r="Z131" t="e">
        <f>IF(AND(Y131=1,ISBLANK(VLOOKUP(X131,#REF!,5,FALSE))),"",Y131)</f>
        <v>#REF!</v>
      </c>
    </row>
    <row r="132" spans="1:26" x14ac:dyDescent="0.25">
      <c r="A132" s="3">
        <f>'Récap prestation'!M133</f>
        <v>0</v>
      </c>
      <c r="B132" s="10" t="e">
        <f t="array" ref="B1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doublon])-ROW($A$2)+1),ROWS(B$2:B132)))</f>
        <v>#NUM!</v>
      </c>
      <c r="C132" s="10" t="str">
        <f t="shared" si="12"/>
        <v/>
      </c>
      <c r="D132" s="10" t="str">
        <f>IF('Récap prestation'!E133&lt;&gt;0,'Récap prestation'!E133,"")</f>
        <v/>
      </c>
      <c r="E132" s="12">
        <f>INDEX($L$2:M230,MATCH(D132,Tableau1[valeur établissement liste],0),2)</f>
        <v>4</v>
      </c>
      <c r="F132" s="2" t="str">
        <f t="shared" si="13"/>
        <v/>
      </c>
      <c r="G132">
        <f>'Récap prestation'!F133</f>
        <v>0</v>
      </c>
      <c r="H132" t="str">
        <f>IF(ISBLANK('Récap prestation'!H133),"",'Récap prestation'!H133)</f>
        <v/>
      </c>
      <c r="I132" t="str">
        <f>IF(ISBLANK('Récap prestation'!G133),"",'Récap prestation'!G133)</f>
        <v/>
      </c>
      <c r="J132" s="10"/>
      <c r="K132" s="8" t="e">
        <f t="array" ref="K1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doublon])-ROW($D$2)+1),ROWS(K$2:K132)))</f>
        <v>#NUM!</v>
      </c>
      <c r="L132" s="10" t="str">
        <f t="shared" si="14"/>
        <v/>
      </c>
      <c r="M132">
        <f t="shared" si="17"/>
        <v>131</v>
      </c>
      <c r="N132">
        <f ca="1">SUMIF('Récap prestation'!$E$3:$E$500,L132,'Récap prestation'!I133)</f>
        <v>0</v>
      </c>
      <c r="O132">
        <f ca="1">SUMIF('Récap prestation'!$E$3:$E$500,L132,'Récap prestation'!J133)</f>
        <v>0</v>
      </c>
      <c r="P132">
        <f t="shared" ca="1" si="15"/>
        <v>0</v>
      </c>
      <c r="Q132">
        <f ca="1">SUMIF('Récap prestation'!$E$3:$E$500,L132,'Récap prestation'!R133)</f>
        <v>0</v>
      </c>
      <c r="R132" t="str">
        <f ca="1">IF(ISERROR(AVERAGEIF('Récap prestation'!$E$3:$E$500,L132,'Récap prestation'!$R$3)),"N/A",AVERAGEIF('Récap prestation'!$E$3:$E$500,L132,'Récap prestation'!$R$3:$R$500))</f>
        <v>N/A</v>
      </c>
      <c r="S132" s="10">
        <f>'Récap prestation'!N133</f>
        <v>0</v>
      </c>
      <c r="T132" s="10" t="e">
        <f t="array" ref="T13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doublon])-ROW($S$2)+1),ROWS(T$2:T132)))</f>
        <v>#NUM!</v>
      </c>
      <c r="U132" s="10" t="str">
        <f t="shared" si="16"/>
        <v/>
      </c>
      <c r="V132" s="10"/>
      <c r="X132" s="12" t="e">
        <f>#REF!</f>
        <v>#REF!</v>
      </c>
      <c r="Y132" s="12" t="e">
        <f>MATCH(TEXT(X133,"j mmmm aaaa"),#REF!,0)-MATCH(TEXT(X132,"j mmmm aaaa"),#REF!,0)</f>
        <v>#REF!</v>
      </c>
      <c r="Z132" t="e">
        <f>IF(AND(Y132=1,ISBLANK(VLOOKUP(X132,#REF!,5,FALSE))),"",Y132)</f>
        <v>#REF!</v>
      </c>
    </row>
    <row r="133" spans="1:26" x14ac:dyDescent="0.25">
      <c r="A133" s="3">
        <f>'Récap prestation'!M134</f>
        <v>0</v>
      </c>
      <c r="B133" s="10" t="e">
        <f t="array" ref="B1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doublon])-ROW($A$2)+1),ROWS(B$2:B133)))</f>
        <v>#NUM!</v>
      </c>
      <c r="C133" s="10" t="str">
        <f t="shared" si="12"/>
        <v/>
      </c>
      <c r="D133" s="10" t="str">
        <f>IF('Récap prestation'!E134&lt;&gt;0,'Récap prestation'!E134,"")</f>
        <v/>
      </c>
      <c r="E133" s="12">
        <f>INDEX($L$2:M231,MATCH(D133,Tableau1[valeur établissement liste],0),2)</f>
        <v>4</v>
      </c>
      <c r="F133" s="2" t="str">
        <f t="shared" si="13"/>
        <v/>
      </c>
      <c r="G133">
        <f>'Récap prestation'!F134</f>
        <v>0</v>
      </c>
      <c r="H133" t="str">
        <f>IF(ISBLANK('Récap prestation'!H134),"",'Récap prestation'!H134)</f>
        <v/>
      </c>
      <c r="I133" t="str">
        <f>IF(ISBLANK('Récap prestation'!G134),"",'Récap prestation'!G134)</f>
        <v/>
      </c>
      <c r="J133" s="10"/>
      <c r="K133" s="8" t="e">
        <f t="array" ref="K1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doublon])-ROW($D$2)+1),ROWS(K$2:K133)))</f>
        <v>#NUM!</v>
      </c>
      <c r="L133" s="10" t="str">
        <f t="shared" si="14"/>
        <v/>
      </c>
      <c r="M133">
        <f t="shared" si="17"/>
        <v>132</v>
      </c>
      <c r="N133">
        <f ca="1">SUMIF('Récap prestation'!$E$3:$E$500,L133,'Récap prestation'!I134)</f>
        <v>0</v>
      </c>
      <c r="O133">
        <f ca="1">SUMIF('Récap prestation'!$E$3:$E$500,L133,'Récap prestation'!J134)</f>
        <v>0</v>
      </c>
      <c r="P133">
        <f t="shared" ca="1" si="15"/>
        <v>0</v>
      </c>
      <c r="Q133">
        <f ca="1">SUMIF('Récap prestation'!$E$3:$E$500,L133,'Récap prestation'!R134)</f>
        <v>0</v>
      </c>
      <c r="R133" t="str">
        <f ca="1">IF(ISERROR(AVERAGEIF('Récap prestation'!$E$3:$E$500,L133,'Récap prestation'!$R$3)),"N/A",AVERAGEIF('Récap prestation'!$E$3:$E$500,L133,'Récap prestation'!$R$3:$R$500))</f>
        <v>N/A</v>
      </c>
      <c r="S133" s="10">
        <f>'Récap prestation'!N134</f>
        <v>0</v>
      </c>
      <c r="T133" s="10" t="e">
        <f t="array" ref="T13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doublon])-ROW($S$2)+1),ROWS(T$2:T133)))</f>
        <v>#NUM!</v>
      </c>
      <c r="U133" s="10" t="str">
        <f t="shared" si="16"/>
        <v/>
      </c>
      <c r="V133" s="10"/>
      <c r="X133" s="12" t="e">
        <f>#REF!</f>
        <v>#REF!</v>
      </c>
      <c r="Y133" s="12" t="e">
        <f>MATCH(TEXT(X134,"j mmmm aaaa"),#REF!,0)-MATCH(TEXT(X133,"j mmmm aaaa"),#REF!,0)</f>
        <v>#REF!</v>
      </c>
      <c r="Z133" t="e">
        <f>IF(AND(Y133=1,ISBLANK(VLOOKUP(X133,#REF!,5,FALSE))),"",Y133)</f>
        <v>#REF!</v>
      </c>
    </row>
    <row r="134" spans="1:26" x14ac:dyDescent="0.25">
      <c r="A134" s="3">
        <f>'Récap prestation'!M135</f>
        <v>0</v>
      </c>
      <c r="B134" s="10" t="e">
        <f t="array" ref="B1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doublon])-ROW($A$2)+1),ROWS(B$2:B134)))</f>
        <v>#NUM!</v>
      </c>
      <c r="C134" s="10" t="str">
        <f t="shared" si="12"/>
        <v/>
      </c>
      <c r="D134" s="10" t="str">
        <f>IF('Récap prestation'!E135&lt;&gt;0,'Récap prestation'!E135,"")</f>
        <v/>
      </c>
      <c r="E134" s="12">
        <f>INDEX($L$2:M232,MATCH(D134,Tableau1[valeur établissement liste],0),2)</f>
        <v>4</v>
      </c>
      <c r="F134" s="2" t="str">
        <f t="shared" si="13"/>
        <v/>
      </c>
      <c r="G134">
        <f>'Récap prestation'!F135</f>
        <v>0</v>
      </c>
      <c r="H134" t="str">
        <f>IF(ISBLANK('Récap prestation'!H135),"",'Récap prestation'!H135)</f>
        <v/>
      </c>
      <c r="I134" t="str">
        <f>IF(ISBLANK('Récap prestation'!G135),"",'Récap prestation'!G135)</f>
        <v/>
      </c>
      <c r="J134" s="10"/>
      <c r="K134" s="8" t="e">
        <f t="array" ref="K1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doublon])-ROW($D$2)+1),ROWS(K$2:K134)))</f>
        <v>#NUM!</v>
      </c>
      <c r="L134" s="10" t="str">
        <f t="shared" si="14"/>
        <v/>
      </c>
      <c r="M134">
        <f t="shared" si="17"/>
        <v>133</v>
      </c>
      <c r="N134">
        <f ca="1">SUMIF('Récap prestation'!$E$3:$E$500,L134,'Récap prestation'!I135)</f>
        <v>0</v>
      </c>
      <c r="O134">
        <f ca="1">SUMIF('Récap prestation'!$E$3:$E$500,L134,'Récap prestation'!J135)</f>
        <v>0</v>
      </c>
      <c r="P134">
        <f t="shared" ca="1" si="15"/>
        <v>0</v>
      </c>
      <c r="Q134">
        <f ca="1">SUMIF('Récap prestation'!$E$3:$E$500,L134,'Récap prestation'!R135)</f>
        <v>0</v>
      </c>
      <c r="R134" t="str">
        <f ca="1">IF(ISERROR(AVERAGEIF('Récap prestation'!$E$3:$E$500,L134,'Récap prestation'!$R$3)),"N/A",AVERAGEIF('Récap prestation'!$E$3:$E$500,L134,'Récap prestation'!$R$3:$R$500))</f>
        <v>N/A</v>
      </c>
      <c r="S134" s="10">
        <f>'Récap prestation'!N135</f>
        <v>0</v>
      </c>
      <c r="T134" s="10" t="e">
        <f t="array" ref="T13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doublon])-ROW($S$2)+1),ROWS(T$2:T134)))</f>
        <v>#NUM!</v>
      </c>
      <c r="U134" s="10" t="str">
        <f t="shared" si="16"/>
        <v/>
      </c>
      <c r="V134" s="10"/>
      <c r="X134" s="12" t="e">
        <f>#REF!</f>
        <v>#REF!</v>
      </c>
      <c r="Y134" s="12" t="e">
        <f>MATCH(TEXT(X135,"j mmmm aaaa"),#REF!,0)-MATCH(TEXT(X134,"j mmmm aaaa"),#REF!,0)</f>
        <v>#REF!</v>
      </c>
      <c r="Z134" t="e">
        <f>IF(AND(Y134=1,ISBLANK(VLOOKUP(X134,#REF!,5,FALSE))),"",Y134)</f>
        <v>#REF!</v>
      </c>
    </row>
    <row r="135" spans="1:26" x14ac:dyDescent="0.25">
      <c r="A135" s="3">
        <f>'Récap prestation'!M136</f>
        <v>0</v>
      </c>
      <c r="B135" s="10" t="e">
        <f t="array" ref="B1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doublon])-ROW($A$2)+1),ROWS(B$2:B135)))</f>
        <v>#NUM!</v>
      </c>
      <c r="C135" s="10" t="str">
        <f t="shared" si="12"/>
        <v/>
      </c>
      <c r="D135" s="10" t="str">
        <f>IF('Récap prestation'!E136&lt;&gt;0,'Récap prestation'!E136,"")</f>
        <v/>
      </c>
      <c r="E135" s="12">
        <f>INDEX($L$2:M233,MATCH(D135,Tableau1[valeur établissement liste],0),2)</f>
        <v>4</v>
      </c>
      <c r="F135" s="2" t="str">
        <f t="shared" si="13"/>
        <v/>
      </c>
      <c r="G135">
        <f>'Récap prestation'!F136</f>
        <v>0</v>
      </c>
      <c r="H135" t="str">
        <f>IF(ISBLANK('Récap prestation'!H136),"",'Récap prestation'!H136)</f>
        <v/>
      </c>
      <c r="I135" t="str">
        <f>IF(ISBLANK('Récap prestation'!G136),"",'Récap prestation'!G136)</f>
        <v/>
      </c>
      <c r="J135" s="10"/>
      <c r="K135" s="8" t="e">
        <f t="array" ref="K1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doublon])-ROW($D$2)+1),ROWS(K$2:K135)))</f>
        <v>#NUM!</v>
      </c>
      <c r="L135" s="10" t="str">
        <f t="shared" si="14"/>
        <v/>
      </c>
      <c r="M135">
        <f t="shared" si="17"/>
        <v>134</v>
      </c>
      <c r="N135">
        <f ca="1">SUMIF('Récap prestation'!$E$3:$E$500,L135,'Récap prestation'!I136)</f>
        <v>0</v>
      </c>
      <c r="O135">
        <f ca="1">SUMIF('Récap prestation'!$E$3:$E$500,L135,'Récap prestation'!J136)</f>
        <v>0</v>
      </c>
      <c r="P135">
        <f t="shared" ca="1" si="15"/>
        <v>0</v>
      </c>
      <c r="Q135">
        <f ca="1">SUMIF('Récap prestation'!$E$3:$E$500,L135,'Récap prestation'!R136)</f>
        <v>0</v>
      </c>
      <c r="R135" t="str">
        <f ca="1">IF(ISERROR(AVERAGEIF('Récap prestation'!$E$3:$E$500,L135,'Récap prestation'!$R$3)),"N/A",AVERAGEIF('Récap prestation'!$E$3:$E$500,L135,'Récap prestation'!$R$3:$R$500))</f>
        <v>N/A</v>
      </c>
      <c r="S135" s="10">
        <f>'Récap prestation'!N136</f>
        <v>0</v>
      </c>
      <c r="T135" s="10" t="e">
        <f t="array" ref="T13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doublon])-ROW($S$2)+1),ROWS(T$2:T135)))</f>
        <v>#NUM!</v>
      </c>
      <c r="U135" s="10" t="str">
        <f t="shared" si="16"/>
        <v/>
      </c>
      <c r="V135" s="10"/>
      <c r="X135" s="12" t="e">
        <f>#REF!</f>
        <v>#REF!</v>
      </c>
      <c r="Y135" s="12" t="e">
        <f>MATCH(TEXT(X136,"j mmmm aaaa"),#REF!,0)-MATCH(TEXT(X135,"j mmmm aaaa"),#REF!,0)</f>
        <v>#REF!</v>
      </c>
      <c r="Z135" t="e">
        <f>IF(AND(Y135=1,ISBLANK(VLOOKUP(X135,#REF!,5,FALSE))),"",Y135)</f>
        <v>#REF!</v>
      </c>
    </row>
    <row r="136" spans="1:26" x14ac:dyDescent="0.25">
      <c r="A136" s="3">
        <f>'Récap prestation'!M137</f>
        <v>0</v>
      </c>
      <c r="B136" s="10" t="e">
        <f t="array" ref="B1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doublon])-ROW($A$2)+1),ROWS(B$2:B136)))</f>
        <v>#NUM!</v>
      </c>
      <c r="C136" s="10" t="str">
        <f t="shared" si="12"/>
        <v/>
      </c>
      <c r="D136" s="10" t="str">
        <f>IF('Récap prestation'!E137&lt;&gt;0,'Récap prestation'!E137,"")</f>
        <v/>
      </c>
      <c r="E136" s="12">
        <f>INDEX($L$2:M234,MATCH(D136,Tableau1[valeur établissement liste],0),2)</f>
        <v>4</v>
      </c>
      <c r="F136" s="2" t="str">
        <f t="shared" si="13"/>
        <v/>
      </c>
      <c r="G136">
        <f>'Récap prestation'!F137</f>
        <v>0</v>
      </c>
      <c r="H136" t="str">
        <f>IF(ISBLANK('Récap prestation'!H137),"",'Récap prestation'!H137)</f>
        <v/>
      </c>
      <c r="I136" t="str">
        <f>IF(ISBLANK('Récap prestation'!G137),"",'Récap prestation'!G137)</f>
        <v/>
      </c>
      <c r="J136" s="10"/>
      <c r="K136" s="8" t="e">
        <f t="array" ref="K1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doublon])-ROW($D$2)+1),ROWS(K$2:K136)))</f>
        <v>#NUM!</v>
      </c>
      <c r="L136" s="10" t="str">
        <f t="shared" si="14"/>
        <v/>
      </c>
      <c r="M136">
        <f t="shared" si="17"/>
        <v>135</v>
      </c>
      <c r="N136">
        <f ca="1">SUMIF('Récap prestation'!$E$3:$E$500,L136,'Récap prestation'!I137)</f>
        <v>0</v>
      </c>
      <c r="O136">
        <f ca="1">SUMIF('Récap prestation'!$E$3:$E$500,L136,'Récap prestation'!J137)</f>
        <v>0</v>
      </c>
      <c r="P136">
        <f t="shared" ca="1" si="15"/>
        <v>0</v>
      </c>
      <c r="Q136">
        <f ca="1">SUMIF('Récap prestation'!$E$3:$E$500,L136,'Récap prestation'!R137)</f>
        <v>0</v>
      </c>
      <c r="R136" t="str">
        <f ca="1">IF(ISERROR(AVERAGEIF('Récap prestation'!$E$3:$E$500,L136,'Récap prestation'!$R$3)),"N/A",AVERAGEIF('Récap prestation'!$E$3:$E$500,L136,'Récap prestation'!$R$3:$R$500))</f>
        <v>N/A</v>
      </c>
      <c r="S136" s="10">
        <f>'Récap prestation'!N137</f>
        <v>0</v>
      </c>
      <c r="T136" s="10" t="e">
        <f t="array" ref="T13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doublon])-ROW($S$2)+1),ROWS(T$2:T136)))</f>
        <v>#NUM!</v>
      </c>
      <c r="U136" s="10" t="str">
        <f t="shared" si="16"/>
        <v/>
      </c>
      <c r="V136" s="10"/>
      <c r="X136" s="12" t="e">
        <f>#REF!</f>
        <v>#REF!</v>
      </c>
      <c r="Y136" s="12" t="e">
        <f>MATCH(TEXT(X137,"j mmmm aaaa"),#REF!,0)-MATCH(TEXT(X136,"j mmmm aaaa"),#REF!,0)</f>
        <v>#REF!</v>
      </c>
      <c r="Z136" t="e">
        <f>IF(AND(Y136=1,ISBLANK(VLOOKUP(X136,#REF!,5,FALSE))),"",Y136)</f>
        <v>#REF!</v>
      </c>
    </row>
    <row r="137" spans="1:26" x14ac:dyDescent="0.25">
      <c r="A137" s="3">
        <f>'Récap prestation'!M138</f>
        <v>0</v>
      </c>
      <c r="B137" s="10" t="e">
        <f t="array" ref="B1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doublon])-ROW($A$2)+1),ROWS(B$2:B137)))</f>
        <v>#NUM!</v>
      </c>
      <c r="C137" s="10" t="str">
        <f t="shared" si="12"/>
        <v/>
      </c>
      <c r="D137" s="10" t="str">
        <f>IF('Récap prestation'!E138&lt;&gt;0,'Récap prestation'!E138,"")</f>
        <v/>
      </c>
      <c r="E137" s="12">
        <f>INDEX($L$2:M235,MATCH(D137,Tableau1[valeur établissement liste],0),2)</f>
        <v>4</v>
      </c>
      <c r="F137" s="2" t="str">
        <f t="shared" si="13"/>
        <v/>
      </c>
      <c r="G137">
        <f>'Récap prestation'!F138</f>
        <v>0</v>
      </c>
      <c r="H137" t="str">
        <f>IF(ISBLANK('Récap prestation'!H138),"",'Récap prestation'!H138)</f>
        <v/>
      </c>
      <c r="I137" t="str">
        <f>IF(ISBLANK('Récap prestation'!G138),"",'Récap prestation'!G138)</f>
        <v/>
      </c>
      <c r="J137" s="10"/>
      <c r="K137" s="8" t="e">
        <f t="array" ref="K1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doublon])-ROW($D$2)+1),ROWS(K$2:K137)))</f>
        <v>#NUM!</v>
      </c>
      <c r="L137" s="10" t="str">
        <f t="shared" si="14"/>
        <v/>
      </c>
      <c r="M137">
        <f t="shared" si="17"/>
        <v>136</v>
      </c>
      <c r="N137">
        <f ca="1">SUMIF('Récap prestation'!$E$3:$E$500,L137,'Récap prestation'!I138)</f>
        <v>0</v>
      </c>
      <c r="O137">
        <f ca="1">SUMIF('Récap prestation'!$E$3:$E$500,L137,'Récap prestation'!J138)</f>
        <v>0</v>
      </c>
      <c r="P137">
        <f t="shared" ca="1" si="15"/>
        <v>0</v>
      </c>
      <c r="Q137">
        <f ca="1">SUMIF('Récap prestation'!$E$3:$E$500,L137,'Récap prestation'!R138)</f>
        <v>0</v>
      </c>
      <c r="R137" t="str">
        <f ca="1">IF(ISERROR(AVERAGEIF('Récap prestation'!$E$3:$E$500,L137,'Récap prestation'!$R$3)),"N/A",AVERAGEIF('Récap prestation'!$E$3:$E$500,L137,'Récap prestation'!$R$3:$R$500))</f>
        <v>N/A</v>
      </c>
      <c r="S137" s="10">
        <f>'Récap prestation'!N138</f>
        <v>0</v>
      </c>
      <c r="T137" s="10" t="e">
        <f t="array" ref="T13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doublon])-ROW($S$2)+1),ROWS(T$2:T137)))</f>
        <v>#NUM!</v>
      </c>
      <c r="U137" s="10" t="str">
        <f t="shared" si="16"/>
        <v/>
      </c>
      <c r="V137" s="10"/>
      <c r="X137" s="12" t="e">
        <f>#REF!</f>
        <v>#REF!</v>
      </c>
      <c r="Y137" s="12" t="e">
        <f>MATCH(TEXT(X138,"j mmmm aaaa"),#REF!,0)-MATCH(TEXT(X137,"j mmmm aaaa"),#REF!,0)</f>
        <v>#REF!</v>
      </c>
      <c r="Z137" t="e">
        <f>IF(AND(Y137=1,ISBLANK(VLOOKUP(X137,#REF!,5,FALSE))),"",Y137)</f>
        <v>#REF!</v>
      </c>
    </row>
    <row r="138" spans="1:26" x14ac:dyDescent="0.25">
      <c r="A138" s="3">
        <f>'Récap prestation'!M139</f>
        <v>0</v>
      </c>
      <c r="B138" s="10" t="e">
        <f t="array" ref="B1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doublon])-ROW($A$2)+1),ROWS(B$2:B138)))</f>
        <v>#NUM!</v>
      </c>
      <c r="C138" s="10" t="str">
        <f t="shared" si="12"/>
        <v/>
      </c>
      <c r="D138" s="10" t="str">
        <f>IF('Récap prestation'!E139&lt;&gt;0,'Récap prestation'!E139,"")</f>
        <v/>
      </c>
      <c r="E138" s="12">
        <f>INDEX($L$2:M236,MATCH(D138,Tableau1[valeur établissement liste],0),2)</f>
        <v>4</v>
      </c>
      <c r="F138" s="2" t="str">
        <f t="shared" si="13"/>
        <v/>
      </c>
      <c r="G138">
        <f>'Récap prestation'!F139</f>
        <v>0</v>
      </c>
      <c r="H138" t="str">
        <f>IF(ISBLANK('Récap prestation'!H139),"",'Récap prestation'!H139)</f>
        <v/>
      </c>
      <c r="I138" t="str">
        <f>IF(ISBLANK('Récap prestation'!G139),"",'Récap prestation'!G139)</f>
        <v/>
      </c>
      <c r="J138" s="10"/>
      <c r="K138" s="8" t="e">
        <f t="array" ref="K1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doublon])-ROW($D$2)+1),ROWS(K$2:K138)))</f>
        <v>#NUM!</v>
      </c>
      <c r="L138" s="10" t="str">
        <f t="shared" si="14"/>
        <v/>
      </c>
      <c r="M138">
        <f t="shared" si="17"/>
        <v>137</v>
      </c>
      <c r="N138">
        <f ca="1">SUMIF('Récap prestation'!$E$3:$E$500,L138,'Récap prestation'!I139)</f>
        <v>0</v>
      </c>
      <c r="O138">
        <f ca="1">SUMIF('Récap prestation'!$E$3:$E$500,L138,'Récap prestation'!J139)</f>
        <v>0</v>
      </c>
      <c r="P138">
        <f t="shared" ca="1" si="15"/>
        <v>0</v>
      </c>
      <c r="Q138">
        <f ca="1">SUMIF('Récap prestation'!$E$3:$E$500,L138,'Récap prestation'!R139)</f>
        <v>0</v>
      </c>
      <c r="R138" t="str">
        <f ca="1">IF(ISERROR(AVERAGEIF('Récap prestation'!$E$3:$E$500,L138,'Récap prestation'!$R$3)),"N/A",AVERAGEIF('Récap prestation'!$E$3:$E$500,L138,'Récap prestation'!$R$3:$R$500))</f>
        <v>N/A</v>
      </c>
      <c r="S138" s="10">
        <f>'Récap prestation'!N139</f>
        <v>0</v>
      </c>
      <c r="T138" s="10" t="e">
        <f t="array" ref="T13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doublon])-ROW($S$2)+1),ROWS(T$2:T138)))</f>
        <v>#NUM!</v>
      </c>
      <c r="U138" s="10" t="str">
        <f t="shared" si="16"/>
        <v/>
      </c>
      <c r="V138" s="10"/>
      <c r="X138" s="12" t="e">
        <f>#REF!</f>
        <v>#REF!</v>
      </c>
      <c r="Y138" s="12" t="e">
        <f>MATCH(TEXT(X139,"j mmmm aaaa"),#REF!,0)-MATCH(TEXT(X138,"j mmmm aaaa"),#REF!,0)</f>
        <v>#REF!</v>
      </c>
      <c r="Z138" t="e">
        <f>IF(AND(Y138=1,ISBLANK(VLOOKUP(X138,#REF!,5,FALSE))),"",Y138)</f>
        <v>#REF!</v>
      </c>
    </row>
    <row r="139" spans="1:26" x14ac:dyDescent="0.25">
      <c r="A139" s="3">
        <f>'Récap prestation'!M140</f>
        <v>0</v>
      </c>
      <c r="B139" s="10" t="e">
        <f t="array" ref="B1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doublon])-ROW($A$2)+1),ROWS(B$2:B139)))</f>
        <v>#NUM!</v>
      </c>
      <c r="C139" s="10" t="str">
        <f t="shared" si="12"/>
        <v/>
      </c>
      <c r="D139" s="10" t="str">
        <f>IF('Récap prestation'!E140&lt;&gt;0,'Récap prestation'!E140,"")</f>
        <v/>
      </c>
      <c r="E139" s="12">
        <f>INDEX($L$2:M237,MATCH(D139,Tableau1[valeur établissement liste],0),2)</f>
        <v>4</v>
      </c>
      <c r="F139" s="2" t="str">
        <f t="shared" si="13"/>
        <v/>
      </c>
      <c r="G139">
        <f>'Récap prestation'!F140</f>
        <v>0</v>
      </c>
      <c r="H139" t="str">
        <f>IF(ISBLANK('Récap prestation'!H140),"",'Récap prestation'!H140)</f>
        <v/>
      </c>
      <c r="I139" t="str">
        <f>IF(ISBLANK('Récap prestation'!G140),"",'Récap prestation'!G140)</f>
        <v/>
      </c>
      <c r="J139" s="10"/>
      <c r="K139" s="8" t="e">
        <f t="array" ref="K1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doublon])-ROW($D$2)+1),ROWS(K$2:K139)))</f>
        <v>#NUM!</v>
      </c>
      <c r="L139" s="10" t="str">
        <f t="shared" si="14"/>
        <v/>
      </c>
      <c r="M139">
        <f t="shared" si="17"/>
        <v>138</v>
      </c>
      <c r="N139">
        <f ca="1">SUMIF('Récap prestation'!$E$3:$E$500,L139,'Récap prestation'!I140)</f>
        <v>0</v>
      </c>
      <c r="O139">
        <f ca="1">SUMIF('Récap prestation'!$E$3:$E$500,L139,'Récap prestation'!J140)</f>
        <v>0</v>
      </c>
      <c r="P139">
        <f t="shared" ca="1" si="15"/>
        <v>0</v>
      </c>
      <c r="Q139">
        <f ca="1">SUMIF('Récap prestation'!$E$3:$E$500,L139,'Récap prestation'!R140)</f>
        <v>0</v>
      </c>
      <c r="R139" t="str">
        <f ca="1">IF(ISERROR(AVERAGEIF('Récap prestation'!$E$3:$E$500,L139,'Récap prestation'!$R$3)),"N/A",AVERAGEIF('Récap prestation'!$E$3:$E$500,L139,'Récap prestation'!$R$3:$R$500))</f>
        <v>N/A</v>
      </c>
      <c r="S139" s="10">
        <f>'Récap prestation'!N140</f>
        <v>0</v>
      </c>
      <c r="T139" s="10" t="e">
        <f t="array" ref="T13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doublon])-ROW($S$2)+1),ROWS(T$2:T139)))</f>
        <v>#NUM!</v>
      </c>
      <c r="U139" s="10" t="str">
        <f t="shared" si="16"/>
        <v/>
      </c>
      <c r="V139" s="10"/>
      <c r="X139" s="12" t="e">
        <f>#REF!</f>
        <v>#REF!</v>
      </c>
      <c r="Y139" s="12" t="e">
        <f>MATCH(TEXT(X140,"j mmmm aaaa"),#REF!,0)-MATCH(TEXT(X139,"j mmmm aaaa"),#REF!,0)</f>
        <v>#REF!</v>
      </c>
      <c r="Z139" t="e">
        <f>IF(AND(Y139=1,ISBLANK(VLOOKUP(X139,#REF!,5,FALSE))),"",Y139)</f>
        <v>#REF!</v>
      </c>
    </row>
    <row r="140" spans="1:26" x14ac:dyDescent="0.25">
      <c r="A140" s="3">
        <f>'Récap prestation'!M141</f>
        <v>0</v>
      </c>
      <c r="B140" s="10" t="e">
        <f t="array" ref="B1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doublon])-ROW($A$2)+1),ROWS(B$2:B140)))</f>
        <v>#NUM!</v>
      </c>
      <c r="C140" s="10" t="str">
        <f t="shared" si="12"/>
        <v/>
      </c>
      <c r="D140" s="10" t="str">
        <f>IF('Récap prestation'!E141&lt;&gt;0,'Récap prestation'!E141,"")</f>
        <v/>
      </c>
      <c r="E140" s="12">
        <f>INDEX($L$2:M238,MATCH(D140,Tableau1[valeur établissement liste],0),2)</f>
        <v>4</v>
      </c>
      <c r="F140" s="2" t="str">
        <f t="shared" si="13"/>
        <v/>
      </c>
      <c r="G140">
        <f>'Récap prestation'!F141</f>
        <v>0</v>
      </c>
      <c r="H140" t="str">
        <f>IF(ISBLANK('Récap prestation'!H141),"",'Récap prestation'!H141)</f>
        <v/>
      </c>
      <c r="I140" t="str">
        <f>IF(ISBLANK('Récap prestation'!G141),"",'Récap prestation'!G141)</f>
        <v/>
      </c>
      <c r="J140" s="10"/>
      <c r="K140" s="8" t="e">
        <f t="array" ref="K1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doublon])-ROW($D$2)+1),ROWS(K$2:K140)))</f>
        <v>#NUM!</v>
      </c>
      <c r="L140" s="10" t="str">
        <f t="shared" si="14"/>
        <v/>
      </c>
      <c r="M140">
        <f t="shared" si="17"/>
        <v>139</v>
      </c>
      <c r="N140">
        <f ca="1">SUMIF('Récap prestation'!$E$3:$E$500,L140,'Récap prestation'!I141)</f>
        <v>0</v>
      </c>
      <c r="O140">
        <f ca="1">SUMIF('Récap prestation'!$E$3:$E$500,L140,'Récap prestation'!J141)</f>
        <v>0</v>
      </c>
      <c r="P140">
        <f t="shared" ca="1" si="15"/>
        <v>0</v>
      </c>
      <c r="Q140">
        <f ca="1">SUMIF('Récap prestation'!$E$3:$E$500,L140,'Récap prestation'!R141)</f>
        <v>0</v>
      </c>
      <c r="R140" t="str">
        <f ca="1">IF(ISERROR(AVERAGEIF('Récap prestation'!$E$3:$E$500,L140,'Récap prestation'!$R$3)),"N/A",AVERAGEIF('Récap prestation'!$E$3:$E$500,L140,'Récap prestation'!$R$3:$R$500))</f>
        <v>N/A</v>
      </c>
      <c r="S140" s="10">
        <f>'Récap prestation'!N141</f>
        <v>0</v>
      </c>
      <c r="T140" s="10" t="e">
        <f t="array" ref="T14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doublon])-ROW($S$2)+1),ROWS(T$2:T140)))</f>
        <v>#NUM!</v>
      </c>
      <c r="U140" s="10" t="str">
        <f t="shared" si="16"/>
        <v/>
      </c>
      <c r="V140" s="10"/>
      <c r="X140" s="12" t="e">
        <f>#REF!</f>
        <v>#REF!</v>
      </c>
      <c r="Y140" s="12" t="e">
        <f>MATCH(TEXT(X141,"j mmmm aaaa"),#REF!,0)-MATCH(TEXT(X140,"j mmmm aaaa"),#REF!,0)</f>
        <v>#REF!</v>
      </c>
      <c r="Z140" t="e">
        <f>IF(AND(Y140=1,ISBLANK(VLOOKUP(X140,#REF!,5,FALSE))),"",Y140)</f>
        <v>#REF!</v>
      </c>
    </row>
    <row r="141" spans="1:26" x14ac:dyDescent="0.25">
      <c r="A141" s="3">
        <f>'Récap prestation'!M142</f>
        <v>0</v>
      </c>
      <c r="B141" s="10" t="e">
        <f t="array" ref="B1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doublon])-ROW($A$2)+1),ROWS(B$2:B141)))</f>
        <v>#NUM!</v>
      </c>
      <c r="C141" s="10" t="str">
        <f t="shared" si="12"/>
        <v/>
      </c>
      <c r="D141" s="10" t="str">
        <f>IF('Récap prestation'!E142&lt;&gt;0,'Récap prestation'!E142,"")</f>
        <v/>
      </c>
      <c r="E141" s="12">
        <f>INDEX($L$2:M239,MATCH(D141,Tableau1[valeur établissement liste],0),2)</f>
        <v>4</v>
      </c>
      <c r="F141" s="2" t="str">
        <f t="shared" si="13"/>
        <v/>
      </c>
      <c r="G141">
        <f>'Récap prestation'!F142</f>
        <v>0</v>
      </c>
      <c r="H141" t="str">
        <f>IF(ISBLANK('Récap prestation'!H142),"",'Récap prestation'!H142)</f>
        <v/>
      </c>
      <c r="I141" t="str">
        <f>IF(ISBLANK('Récap prestation'!G142),"",'Récap prestation'!G142)</f>
        <v/>
      </c>
      <c r="J141" s="10"/>
      <c r="K141" s="8" t="e">
        <f t="array" ref="K1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doublon])-ROW($D$2)+1),ROWS(K$2:K141)))</f>
        <v>#NUM!</v>
      </c>
      <c r="L141" s="10" t="str">
        <f t="shared" si="14"/>
        <v/>
      </c>
      <c r="M141">
        <f t="shared" si="17"/>
        <v>140</v>
      </c>
      <c r="N141">
        <f ca="1">SUMIF('Récap prestation'!$E$3:$E$500,L141,'Récap prestation'!I142)</f>
        <v>0</v>
      </c>
      <c r="O141">
        <f ca="1">SUMIF('Récap prestation'!$E$3:$E$500,L141,'Récap prestation'!J142)</f>
        <v>0</v>
      </c>
      <c r="P141">
        <f t="shared" ca="1" si="15"/>
        <v>0</v>
      </c>
      <c r="Q141">
        <f ca="1">SUMIF('Récap prestation'!$E$3:$E$500,L141,'Récap prestation'!R142)</f>
        <v>0</v>
      </c>
      <c r="R141" t="str">
        <f ca="1">IF(ISERROR(AVERAGEIF('Récap prestation'!$E$3:$E$500,L141,'Récap prestation'!$R$3)),"N/A",AVERAGEIF('Récap prestation'!$E$3:$E$500,L141,'Récap prestation'!$R$3:$R$500))</f>
        <v>N/A</v>
      </c>
      <c r="S141" s="10">
        <f>'Récap prestation'!N142</f>
        <v>0</v>
      </c>
      <c r="T141" s="10" t="e">
        <f t="array" ref="T14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doublon])-ROW($S$2)+1),ROWS(T$2:T141)))</f>
        <v>#NUM!</v>
      </c>
      <c r="U141" s="10" t="str">
        <f t="shared" si="16"/>
        <v/>
      </c>
      <c r="V141" s="10"/>
      <c r="X141" s="12" t="e">
        <f>#REF!</f>
        <v>#REF!</v>
      </c>
      <c r="Y141" s="12" t="e">
        <f>MATCH(TEXT(X142,"j mmmm aaaa"),#REF!,0)-MATCH(TEXT(X141,"j mmmm aaaa"),#REF!,0)</f>
        <v>#REF!</v>
      </c>
      <c r="Z141" t="e">
        <f>IF(AND(Y141=1,ISBLANK(VLOOKUP(X141,#REF!,5,FALSE))),"",Y141)</f>
        <v>#REF!</v>
      </c>
    </row>
    <row r="142" spans="1:26" x14ac:dyDescent="0.25">
      <c r="A142" s="3">
        <f>'Récap prestation'!M143</f>
        <v>0</v>
      </c>
      <c r="B142" s="10" t="e">
        <f t="array" ref="B1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doublon])-ROW($A$2)+1),ROWS(B$2:B142)))</f>
        <v>#NUM!</v>
      </c>
      <c r="C142" s="10" t="str">
        <f t="shared" si="12"/>
        <v/>
      </c>
      <c r="D142" s="10" t="str">
        <f>IF('Récap prestation'!E143&lt;&gt;0,'Récap prestation'!E143,"")</f>
        <v/>
      </c>
      <c r="E142" s="12">
        <f>INDEX($L$2:M240,MATCH(D142,Tableau1[valeur établissement liste],0),2)</f>
        <v>4</v>
      </c>
      <c r="F142" s="2" t="str">
        <f t="shared" si="13"/>
        <v/>
      </c>
      <c r="G142">
        <f>'Récap prestation'!F143</f>
        <v>0</v>
      </c>
      <c r="H142" t="str">
        <f>IF(ISBLANK('Récap prestation'!H143),"",'Récap prestation'!H143)</f>
        <v/>
      </c>
      <c r="I142" t="str">
        <f>IF(ISBLANK('Récap prestation'!G143),"",'Récap prestation'!G143)</f>
        <v/>
      </c>
      <c r="J142" s="10"/>
      <c r="K142" s="8" t="e">
        <f t="array" ref="K1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doublon])-ROW($D$2)+1),ROWS(K$2:K142)))</f>
        <v>#NUM!</v>
      </c>
      <c r="L142" s="10" t="str">
        <f t="shared" si="14"/>
        <v/>
      </c>
      <c r="M142">
        <f t="shared" si="17"/>
        <v>141</v>
      </c>
      <c r="N142">
        <f ca="1">SUMIF('Récap prestation'!$E$3:$E$500,L142,'Récap prestation'!I143)</f>
        <v>0</v>
      </c>
      <c r="O142">
        <f ca="1">SUMIF('Récap prestation'!$E$3:$E$500,L142,'Récap prestation'!J143)</f>
        <v>0</v>
      </c>
      <c r="P142">
        <f t="shared" ca="1" si="15"/>
        <v>0</v>
      </c>
      <c r="Q142">
        <f ca="1">SUMIF('Récap prestation'!$E$3:$E$500,L142,'Récap prestation'!R143)</f>
        <v>0</v>
      </c>
      <c r="R142" t="str">
        <f ca="1">IF(ISERROR(AVERAGEIF('Récap prestation'!$E$3:$E$500,L142,'Récap prestation'!$R$3)),"N/A",AVERAGEIF('Récap prestation'!$E$3:$E$500,L142,'Récap prestation'!$R$3:$R$500))</f>
        <v>N/A</v>
      </c>
      <c r="S142" s="10">
        <f>'Récap prestation'!N143</f>
        <v>0</v>
      </c>
      <c r="T142" s="10" t="e">
        <f t="array" ref="T14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doublon])-ROW($S$2)+1),ROWS(T$2:T142)))</f>
        <v>#NUM!</v>
      </c>
      <c r="U142" s="10" t="str">
        <f t="shared" si="16"/>
        <v/>
      </c>
      <c r="V142" s="10"/>
      <c r="X142" s="12" t="e">
        <f>#REF!</f>
        <v>#REF!</v>
      </c>
      <c r="Y142" s="12" t="e">
        <f>MATCH(TEXT(X143,"j mmmm aaaa"),#REF!,0)-MATCH(TEXT(X142,"j mmmm aaaa"),#REF!,0)</f>
        <v>#REF!</v>
      </c>
      <c r="Z142" t="e">
        <f>IF(AND(Y142=1,ISBLANK(VLOOKUP(X142,#REF!,5,FALSE))),"",Y142)</f>
        <v>#REF!</v>
      </c>
    </row>
    <row r="143" spans="1:26" x14ac:dyDescent="0.25">
      <c r="A143" s="3">
        <f>'Récap prestation'!M144</f>
        <v>0</v>
      </c>
      <c r="B143" s="10" t="e">
        <f t="array" ref="B1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doublon])-ROW($A$2)+1),ROWS(B$2:B143)))</f>
        <v>#NUM!</v>
      </c>
      <c r="C143" s="10" t="str">
        <f t="shared" si="12"/>
        <v/>
      </c>
      <c r="D143" s="10" t="str">
        <f>IF('Récap prestation'!E144&lt;&gt;0,'Récap prestation'!E144,"")</f>
        <v/>
      </c>
      <c r="E143" s="12">
        <f>INDEX($L$2:M241,MATCH(D143,Tableau1[valeur établissement liste],0),2)</f>
        <v>4</v>
      </c>
      <c r="F143" s="2" t="str">
        <f t="shared" si="13"/>
        <v/>
      </c>
      <c r="G143">
        <f>'Récap prestation'!F144</f>
        <v>0</v>
      </c>
      <c r="H143" t="str">
        <f>IF(ISBLANK('Récap prestation'!H144),"",'Récap prestation'!H144)</f>
        <v/>
      </c>
      <c r="I143" t="str">
        <f>IF(ISBLANK('Récap prestation'!G144),"",'Récap prestation'!G144)</f>
        <v/>
      </c>
      <c r="J143" s="10"/>
      <c r="K143" s="8" t="e">
        <f t="array" ref="K1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doublon])-ROW($D$2)+1),ROWS(K$2:K143)))</f>
        <v>#NUM!</v>
      </c>
      <c r="L143" s="10" t="str">
        <f t="shared" si="14"/>
        <v/>
      </c>
      <c r="M143">
        <f t="shared" si="17"/>
        <v>142</v>
      </c>
      <c r="N143">
        <f ca="1">SUMIF('Récap prestation'!$E$3:$E$500,L143,'Récap prestation'!I144)</f>
        <v>0</v>
      </c>
      <c r="O143">
        <f ca="1">SUMIF('Récap prestation'!$E$3:$E$500,L143,'Récap prestation'!J144)</f>
        <v>0</v>
      </c>
      <c r="P143">
        <f t="shared" ca="1" si="15"/>
        <v>0</v>
      </c>
      <c r="Q143">
        <f ca="1">SUMIF('Récap prestation'!$E$3:$E$500,L143,'Récap prestation'!R144)</f>
        <v>0</v>
      </c>
      <c r="R143" t="str">
        <f ca="1">IF(ISERROR(AVERAGEIF('Récap prestation'!$E$3:$E$500,L143,'Récap prestation'!$R$3)),"N/A",AVERAGEIF('Récap prestation'!$E$3:$E$500,L143,'Récap prestation'!$R$3:$R$500))</f>
        <v>N/A</v>
      </c>
      <c r="S143" s="10">
        <f>'Récap prestation'!N144</f>
        <v>0</v>
      </c>
      <c r="T143" s="10" t="e">
        <f t="array" ref="T14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doublon])-ROW($S$2)+1),ROWS(T$2:T143)))</f>
        <v>#NUM!</v>
      </c>
      <c r="U143" s="10" t="str">
        <f t="shared" si="16"/>
        <v/>
      </c>
      <c r="V143" s="10"/>
      <c r="X143" s="12" t="e">
        <f>#REF!</f>
        <v>#REF!</v>
      </c>
      <c r="Y143" s="12" t="e">
        <f>MATCH(TEXT(X144,"j mmmm aaaa"),#REF!,0)-MATCH(TEXT(X143,"j mmmm aaaa"),#REF!,0)</f>
        <v>#REF!</v>
      </c>
      <c r="Z143" t="e">
        <f>IF(AND(Y143=1,ISBLANK(VLOOKUP(X143,#REF!,5,FALSE))),"",Y143)</f>
        <v>#REF!</v>
      </c>
    </row>
    <row r="144" spans="1:26" x14ac:dyDescent="0.25">
      <c r="A144" s="3">
        <f>'Récap prestation'!M145</f>
        <v>0</v>
      </c>
      <c r="B144" s="10" t="e">
        <f t="array" ref="B1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doublon])-ROW($A$2)+1),ROWS(B$2:B144)))</f>
        <v>#NUM!</v>
      </c>
      <c r="C144" s="10" t="str">
        <f t="shared" si="12"/>
        <v/>
      </c>
      <c r="D144" s="10" t="str">
        <f>IF('Récap prestation'!E145&lt;&gt;0,'Récap prestation'!E145,"")</f>
        <v/>
      </c>
      <c r="E144" s="12">
        <f>INDEX($L$2:M242,MATCH(D144,Tableau1[valeur établissement liste],0),2)</f>
        <v>4</v>
      </c>
      <c r="F144" s="2" t="str">
        <f t="shared" si="13"/>
        <v/>
      </c>
      <c r="G144">
        <f>'Récap prestation'!F145</f>
        <v>0</v>
      </c>
      <c r="H144" t="str">
        <f>IF(ISBLANK('Récap prestation'!H145),"",'Récap prestation'!H145)</f>
        <v/>
      </c>
      <c r="I144" t="str">
        <f>IF(ISBLANK('Récap prestation'!G145),"",'Récap prestation'!G145)</f>
        <v/>
      </c>
      <c r="J144" s="10"/>
      <c r="K144" s="8" t="e">
        <f t="array" ref="K1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doublon])-ROW($D$2)+1),ROWS(K$2:K144)))</f>
        <v>#NUM!</v>
      </c>
      <c r="L144" s="10" t="str">
        <f t="shared" si="14"/>
        <v/>
      </c>
      <c r="M144">
        <f t="shared" si="17"/>
        <v>143</v>
      </c>
      <c r="N144">
        <f ca="1">SUMIF('Récap prestation'!$E$3:$E$500,L144,'Récap prestation'!I145)</f>
        <v>0</v>
      </c>
      <c r="O144">
        <f ca="1">SUMIF('Récap prestation'!$E$3:$E$500,L144,'Récap prestation'!J145)</f>
        <v>0</v>
      </c>
      <c r="P144">
        <f t="shared" ca="1" si="15"/>
        <v>0</v>
      </c>
      <c r="Q144">
        <f ca="1">SUMIF('Récap prestation'!$E$3:$E$500,L144,'Récap prestation'!R145)</f>
        <v>0</v>
      </c>
      <c r="R144" t="str">
        <f ca="1">IF(ISERROR(AVERAGEIF('Récap prestation'!$E$3:$E$500,L144,'Récap prestation'!$R$3)),"N/A",AVERAGEIF('Récap prestation'!$E$3:$E$500,L144,'Récap prestation'!$R$3:$R$500))</f>
        <v>N/A</v>
      </c>
      <c r="S144" s="10">
        <f>'Récap prestation'!N145</f>
        <v>0</v>
      </c>
      <c r="T144" s="10" t="e">
        <f t="array" ref="T14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doublon])-ROW($S$2)+1),ROWS(T$2:T144)))</f>
        <v>#NUM!</v>
      </c>
      <c r="U144" s="10" t="str">
        <f t="shared" si="16"/>
        <v/>
      </c>
      <c r="V144" s="10"/>
      <c r="X144" s="12" t="e">
        <f>#REF!</f>
        <v>#REF!</v>
      </c>
      <c r="Y144" s="12" t="e">
        <f>MATCH(TEXT(X145,"j mmmm aaaa"),#REF!,0)-MATCH(TEXT(X144,"j mmmm aaaa"),#REF!,0)</f>
        <v>#REF!</v>
      </c>
      <c r="Z144" t="e">
        <f>IF(AND(Y144=1,ISBLANK(VLOOKUP(X144,#REF!,5,FALSE))),"",Y144)</f>
        <v>#REF!</v>
      </c>
    </row>
    <row r="145" spans="1:26" x14ac:dyDescent="0.25">
      <c r="A145" s="3">
        <f>'Récap prestation'!M146</f>
        <v>0</v>
      </c>
      <c r="B145" s="10" t="e">
        <f t="array" ref="B1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doublon])-ROW($A$2)+1),ROWS(B$2:B145)))</f>
        <v>#NUM!</v>
      </c>
      <c r="C145" s="10" t="str">
        <f t="shared" si="12"/>
        <v/>
      </c>
      <c r="D145" s="10" t="str">
        <f>IF('Récap prestation'!E146&lt;&gt;0,'Récap prestation'!E146,"")</f>
        <v/>
      </c>
      <c r="E145" s="12">
        <f>INDEX($L$2:M243,MATCH(D145,Tableau1[valeur établissement liste],0),2)</f>
        <v>4</v>
      </c>
      <c r="F145" s="2" t="str">
        <f t="shared" si="13"/>
        <v/>
      </c>
      <c r="G145">
        <f>'Récap prestation'!F146</f>
        <v>0</v>
      </c>
      <c r="H145" t="str">
        <f>IF(ISBLANK('Récap prestation'!H146),"",'Récap prestation'!H146)</f>
        <v/>
      </c>
      <c r="I145" t="str">
        <f>IF(ISBLANK('Récap prestation'!G146),"",'Récap prestation'!G146)</f>
        <v/>
      </c>
      <c r="J145" s="10"/>
      <c r="K145" s="8" t="e">
        <f t="array" ref="K1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doublon])-ROW($D$2)+1),ROWS(K$2:K145)))</f>
        <v>#NUM!</v>
      </c>
      <c r="L145" s="10" t="str">
        <f t="shared" si="14"/>
        <v/>
      </c>
      <c r="M145">
        <f t="shared" si="17"/>
        <v>144</v>
      </c>
      <c r="N145">
        <f ca="1">SUMIF('Récap prestation'!$E$3:$E$500,L145,'Récap prestation'!I146)</f>
        <v>0</v>
      </c>
      <c r="O145">
        <f ca="1">SUMIF('Récap prestation'!$E$3:$E$500,L145,'Récap prestation'!J146)</f>
        <v>0</v>
      </c>
      <c r="P145">
        <f t="shared" ca="1" si="15"/>
        <v>0</v>
      </c>
      <c r="Q145">
        <f ca="1">SUMIF('Récap prestation'!$E$3:$E$500,L145,'Récap prestation'!R146)</f>
        <v>0</v>
      </c>
      <c r="R145" t="str">
        <f ca="1">IF(ISERROR(AVERAGEIF('Récap prestation'!$E$3:$E$500,L145,'Récap prestation'!$R$3)),"N/A",AVERAGEIF('Récap prestation'!$E$3:$E$500,L145,'Récap prestation'!$R$3:$R$500))</f>
        <v>N/A</v>
      </c>
      <c r="S145" s="10">
        <f>'Récap prestation'!N146</f>
        <v>0</v>
      </c>
      <c r="T145" s="10" t="e">
        <f t="array" ref="T14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doublon])-ROW($S$2)+1),ROWS(T$2:T145)))</f>
        <v>#NUM!</v>
      </c>
      <c r="U145" s="10" t="str">
        <f t="shared" si="16"/>
        <v/>
      </c>
      <c r="V145" s="10"/>
      <c r="X145" s="12" t="e">
        <f>#REF!</f>
        <v>#REF!</v>
      </c>
      <c r="Y145" s="12" t="e">
        <f>MATCH(TEXT(X146,"j mmmm aaaa"),#REF!,0)-MATCH(TEXT(X145,"j mmmm aaaa"),#REF!,0)</f>
        <v>#REF!</v>
      </c>
      <c r="Z145" t="e">
        <f>IF(AND(Y145=1,ISBLANK(VLOOKUP(X145,#REF!,5,FALSE))),"",Y145)</f>
        <v>#REF!</v>
      </c>
    </row>
    <row r="146" spans="1:26" x14ac:dyDescent="0.25">
      <c r="A146" s="3">
        <f>'Récap prestation'!M147</f>
        <v>0</v>
      </c>
      <c r="B146" s="10" t="e">
        <f t="array" ref="B1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doublon])-ROW($A$2)+1),ROWS(B$2:B146)))</f>
        <v>#NUM!</v>
      </c>
      <c r="C146" s="10" t="str">
        <f t="shared" si="12"/>
        <v/>
      </c>
      <c r="D146" s="10" t="str">
        <f>IF('Récap prestation'!E147&lt;&gt;0,'Récap prestation'!E147,"")</f>
        <v/>
      </c>
      <c r="E146" s="12">
        <f>INDEX($L$2:M244,MATCH(D146,Tableau1[valeur établissement liste],0),2)</f>
        <v>4</v>
      </c>
      <c r="F146" s="2" t="str">
        <f t="shared" si="13"/>
        <v/>
      </c>
      <c r="G146">
        <f>'Récap prestation'!F147</f>
        <v>0</v>
      </c>
      <c r="H146" t="str">
        <f>IF(ISBLANK('Récap prestation'!H147),"",'Récap prestation'!H147)</f>
        <v/>
      </c>
      <c r="I146" t="str">
        <f>IF(ISBLANK('Récap prestation'!G147),"",'Récap prestation'!G147)</f>
        <v/>
      </c>
      <c r="J146" s="10"/>
      <c r="K146" s="8" t="e">
        <f t="array" ref="K1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doublon])-ROW($D$2)+1),ROWS(K$2:K146)))</f>
        <v>#NUM!</v>
      </c>
      <c r="L146" s="10" t="str">
        <f t="shared" si="14"/>
        <v/>
      </c>
      <c r="M146">
        <f t="shared" si="17"/>
        <v>145</v>
      </c>
      <c r="N146">
        <f ca="1">SUMIF('Récap prestation'!$E$3:$E$500,L146,'Récap prestation'!I147)</f>
        <v>0</v>
      </c>
      <c r="O146">
        <f ca="1">SUMIF('Récap prestation'!$E$3:$E$500,L146,'Récap prestation'!J147)</f>
        <v>0</v>
      </c>
      <c r="P146">
        <f t="shared" ca="1" si="15"/>
        <v>0</v>
      </c>
      <c r="Q146">
        <f ca="1">SUMIF('Récap prestation'!$E$3:$E$500,L146,'Récap prestation'!R147)</f>
        <v>0</v>
      </c>
      <c r="R146" t="str">
        <f ca="1">IF(ISERROR(AVERAGEIF('Récap prestation'!$E$3:$E$500,L146,'Récap prestation'!$R$3)),"N/A",AVERAGEIF('Récap prestation'!$E$3:$E$500,L146,'Récap prestation'!$R$3:$R$500))</f>
        <v>N/A</v>
      </c>
      <c r="S146" s="10">
        <f>'Récap prestation'!N147</f>
        <v>0</v>
      </c>
      <c r="T146" s="10" t="e">
        <f t="array" ref="T14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doublon])-ROW($S$2)+1),ROWS(T$2:T146)))</f>
        <v>#NUM!</v>
      </c>
      <c r="U146" s="10" t="str">
        <f t="shared" si="16"/>
        <v/>
      </c>
      <c r="V146" s="10"/>
      <c r="X146" s="12" t="e">
        <f>#REF!</f>
        <v>#REF!</v>
      </c>
      <c r="Y146" s="12" t="e">
        <f>MATCH(TEXT(X147,"j mmmm aaaa"),#REF!,0)-MATCH(TEXT(X146,"j mmmm aaaa"),#REF!,0)</f>
        <v>#REF!</v>
      </c>
      <c r="Z146" t="e">
        <f>IF(AND(Y146=1,ISBLANK(VLOOKUP(X146,#REF!,5,FALSE))),"",Y146)</f>
        <v>#REF!</v>
      </c>
    </row>
    <row r="147" spans="1:26" x14ac:dyDescent="0.25">
      <c r="A147" s="3">
        <f>'Récap prestation'!M148</f>
        <v>0</v>
      </c>
      <c r="B147" s="10" t="e">
        <f t="array" ref="B1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doublon])-ROW($A$2)+1),ROWS(B$2:B147)))</f>
        <v>#NUM!</v>
      </c>
      <c r="C147" s="10" t="str">
        <f t="shared" si="12"/>
        <v/>
      </c>
      <c r="D147" s="10" t="str">
        <f>IF('Récap prestation'!E148&lt;&gt;0,'Récap prestation'!E148,"")</f>
        <v/>
      </c>
      <c r="E147" s="12">
        <f>INDEX($L$2:M245,MATCH(D147,Tableau1[valeur établissement liste],0),2)</f>
        <v>4</v>
      </c>
      <c r="F147" s="2" t="str">
        <f t="shared" si="13"/>
        <v/>
      </c>
      <c r="G147">
        <f>'Récap prestation'!F148</f>
        <v>0</v>
      </c>
      <c r="H147" t="str">
        <f>IF(ISBLANK('Récap prestation'!H148),"",'Récap prestation'!H148)</f>
        <v/>
      </c>
      <c r="I147" t="str">
        <f>IF(ISBLANK('Récap prestation'!G148),"",'Récap prestation'!G148)</f>
        <v/>
      </c>
      <c r="J147" s="10"/>
      <c r="K147" s="8" t="e">
        <f t="array" ref="K1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doublon])-ROW($D$2)+1),ROWS(K$2:K147)))</f>
        <v>#NUM!</v>
      </c>
      <c r="L147" s="10" t="str">
        <f t="shared" si="14"/>
        <v/>
      </c>
      <c r="M147">
        <f t="shared" si="17"/>
        <v>146</v>
      </c>
      <c r="N147">
        <f ca="1">SUMIF('Récap prestation'!$E$3:$E$500,L147,'Récap prestation'!I148)</f>
        <v>0</v>
      </c>
      <c r="O147">
        <f ca="1">SUMIF('Récap prestation'!$E$3:$E$500,L147,'Récap prestation'!J148)</f>
        <v>0</v>
      </c>
      <c r="P147">
        <f t="shared" ca="1" si="15"/>
        <v>0</v>
      </c>
      <c r="Q147">
        <f ca="1">SUMIF('Récap prestation'!$E$3:$E$500,L147,'Récap prestation'!R148)</f>
        <v>0</v>
      </c>
      <c r="R147" t="str">
        <f ca="1">IF(ISERROR(AVERAGEIF('Récap prestation'!$E$3:$E$500,L147,'Récap prestation'!$R$3)),"N/A",AVERAGEIF('Récap prestation'!$E$3:$E$500,L147,'Récap prestation'!$R$3:$R$500))</f>
        <v>N/A</v>
      </c>
      <c r="S147" s="10">
        <f>'Récap prestation'!N148</f>
        <v>0</v>
      </c>
      <c r="T147" s="10" t="e">
        <f t="array" ref="T14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doublon])-ROW($S$2)+1),ROWS(T$2:T147)))</f>
        <v>#NUM!</v>
      </c>
      <c r="U147" s="10" t="str">
        <f t="shared" si="16"/>
        <v/>
      </c>
      <c r="V147" s="10"/>
      <c r="X147" s="12" t="e">
        <f>#REF!</f>
        <v>#REF!</v>
      </c>
      <c r="Y147" s="12" t="e">
        <f>MATCH(TEXT(X148,"j mmmm aaaa"),#REF!,0)-MATCH(TEXT(X147,"j mmmm aaaa"),#REF!,0)</f>
        <v>#REF!</v>
      </c>
      <c r="Z147" t="e">
        <f>IF(AND(Y147=1,ISBLANK(VLOOKUP(X147,#REF!,5,FALSE))),"",Y147)</f>
        <v>#REF!</v>
      </c>
    </row>
    <row r="148" spans="1:26" x14ac:dyDescent="0.25">
      <c r="A148" s="3">
        <f>'Récap prestation'!M149</f>
        <v>0</v>
      </c>
      <c r="B148" s="10" t="e">
        <f t="array" ref="B1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doublon])-ROW($A$2)+1),ROWS(B$2:B148)))</f>
        <v>#NUM!</v>
      </c>
      <c r="C148" s="10" t="str">
        <f t="shared" si="12"/>
        <v/>
      </c>
      <c r="D148" s="10" t="str">
        <f>IF('Récap prestation'!E149&lt;&gt;0,'Récap prestation'!E149,"")</f>
        <v/>
      </c>
      <c r="E148" s="12">
        <f>INDEX($L$2:M246,MATCH(D148,Tableau1[valeur établissement liste],0),2)</f>
        <v>4</v>
      </c>
      <c r="F148" s="2" t="str">
        <f t="shared" si="13"/>
        <v/>
      </c>
      <c r="G148">
        <f>'Récap prestation'!F149</f>
        <v>0</v>
      </c>
      <c r="H148" t="str">
        <f>IF(ISBLANK('Récap prestation'!H149),"",'Récap prestation'!H149)</f>
        <v/>
      </c>
      <c r="I148" t="str">
        <f>IF(ISBLANK('Récap prestation'!G149),"",'Récap prestation'!G149)</f>
        <v/>
      </c>
      <c r="J148" s="10"/>
      <c r="K148" s="8" t="e">
        <f t="array" ref="K1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doublon])-ROW($D$2)+1),ROWS(K$2:K148)))</f>
        <v>#NUM!</v>
      </c>
      <c r="L148" s="10" t="str">
        <f t="shared" si="14"/>
        <v/>
      </c>
      <c r="M148">
        <f t="shared" si="17"/>
        <v>147</v>
      </c>
      <c r="N148">
        <f ca="1">SUMIF('Récap prestation'!$E$3:$E$500,L148,'Récap prestation'!I149)</f>
        <v>0</v>
      </c>
      <c r="O148">
        <f ca="1">SUMIF('Récap prestation'!$E$3:$E$500,L148,'Récap prestation'!J149)</f>
        <v>0</v>
      </c>
      <c r="P148">
        <f t="shared" ca="1" si="15"/>
        <v>0</v>
      </c>
      <c r="Q148">
        <f ca="1">SUMIF('Récap prestation'!$E$3:$E$500,L148,'Récap prestation'!R149)</f>
        <v>0</v>
      </c>
      <c r="R148" t="str">
        <f ca="1">IF(ISERROR(AVERAGEIF('Récap prestation'!$E$3:$E$500,L148,'Récap prestation'!$R$3)),"N/A",AVERAGEIF('Récap prestation'!$E$3:$E$500,L148,'Récap prestation'!$R$3:$R$500))</f>
        <v>N/A</v>
      </c>
      <c r="S148" s="10">
        <f>'Récap prestation'!N149</f>
        <v>0</v>
      </c>
      <c r="T148" s="10" t="e">
        <f t="array" ref="T14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doublon])-ROW($S$2)+1),ROWS(T$2:T148)))</f>
        <v>#NUM!</v>
      </c>
      <c r="U148" s="10" t="str">
        <f t="shared" si="16"/>
        <v/>
      </c>
      <c r="V148" s="10"/>
      <c r="X148" s="12" t="e">
        <f>#REF!</f>
        <v>#REF!</v>
      </c>
      <c r="Y148" s="12" t="e">
        <f>MATCH(TEXT(X149,"j mmmm aaaa"),#REF!,0)-MATCH(TEXT(X148,"j mmmm aaaa"),#REF!,0)</f>
        <v>#REF!</v>
      </c>
      <c r="Z148" t="e">
        <f>IF(AND(Y148=1,ISBLANK(VLOOKUP(X148,#REF!,5,FALSE))),"",Y148)</f>
        <v>#REF!</v>
      </c>
    </row>
    <row r="149" spans="1:26" x14ac:dyDescent="0.25">
      <c r="A149" s="3">
        <f>'Récap prestation'!M150</f>
        <v>0</v>
      </c>
      <c r="B149" s="10" t="e">
        <f t="array" ref="B1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doublon])-ROW($A$2)+1),ROWS(B$2:B149)))</f>
        <v>#NUM!</v>
      </c>
      <c r="C149" s="10" t="str">
        <f t="shared" si="12"/>
        <v/>
      </c>
      <c r="D149" s="10" t="str">
        <f>IF('Récap prestation'!E150&lt;&gt;0,'Récap prestation'!E150,"")</f>
        <v/>
      </c>
      <c r="E149" s="12">
        <f>INDEX($L$2:M247,MATCH(D149,Tableau1[valeur établissement liste],0),2)</f>
        <v>4</v>
      </c>
      <c r="F149" s="2" t="str">
        <f t="shared" si="13"/>
        <v/>
      </c>
      <c r="G149">
        <f>'Récap prestation'!F150</f>
        <v>0</v>
      </c>
      <c r="H149" t="str">
        <f>IF(ISBLANK('Récap prestation'!H150),"",'Récap prestation'!H150)</f>
        <v/>
      </c>
      <c r="I149" t="str">
        <f>IF(ISBLANK('Récap prestation'!G150),"",'Récap prestation'!G150)</f>
        <v/>
      </c>
      <c r="J149" s="10"/>
      <c r="K149" s="8" t="e">
        <f t="array" ref="K1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doublon])-ROW($D$2)+1),ROWS(K$2:K149)))</f>
        <v>#NUM!</v>
      </c>
      <c r="L149" s="10" t="str">
        <f t="shared" si="14"/>
        <v/>
      </c>
      <c r="M149">
        <f t="shared" si="17"/>
        <v>148</v>
      </c>
      <c r="N149">
        <f ca="1">SUMIF('Récap prestation'!$E$3:$E$500,L149,'Récap prestation'!I150)</f>
        <v>0</v>
      </c>
      <c r="O149">
        <f ca="1">SUMIF('Récap prestation'!$E$3:$E$500,L149,'Récap prestation'!J150)</f>
        <v>0</v>
      </c>
      <c r="P149">
        <f t="shared" ca="1" si="15"/>
        <v>0</v>
      </c>
      <c r="Q149">
        <f ca="1">SUMIF('Récap prestation'!$E$3:$E$500,L149,'Récap prestation'!R150)</f>
        <v>0</v>
      </c>
      <c r="R149" t="str">
        <f ca="1">IF(ISERROR(AVERAGEIF('Récap prestation'!$E$3:$E$500,L149,'Récap prestation'!$R$3)),"N/A",AVERAGEIF('Récap prestation'!$E$3:$E$500,L149,'Récap prestation'!$R$3:$R$500))</f>
        <v>N/A</v>
      </c>
      <c r="S149" s="10">
        <f>'Récap prestation'!N150</f>
        <v>0</v>
      </c>
      <c r="T149" s="10" t="e">
        <f t="array" ref="T14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doublon])-ROW($S$2)+1),ROWS(T$2:T149)))</f>
        <v>#NUM!</v>
      </c>
      <c r="U149" s="10" t="str">
        <f t="shared" si="16"/>
        <v/>
      </c>
      <c r="V149" s="10"/>
      <c r="X149" s="12" t="e">
        <f>#REF!</f>
        <v>#REF!</v>
      </c>
      <c r="Y149" s="12" t="e">
        <f>MATCH(TEXT(X150,"j mmmm aaaa"),#REF!,0)-MATCH(TEXT(X149,"j mmmm aaaa"),#REF!,0)</f>
        <v>#REF!</v>
      </c>
      <c r="Z149" t="e">
        <f>IF(AND(Y149=1,ISBLANK(VLOOKUP(X149,#REF!,5,FALSE))),"",Y149)</f>
        <v>#REF!</v>
      </c>
    </row>
    <row r="150" spans="1:26" x14ac:dyDescent="0.25">
      <c r="A150" s="3">
        <f>'Récap prestation'!M151</f>
        <v>0</v>
      </c>
      <c r="B150" s="10" t="e">
        <f t="array" ref="B1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doublon])-ROW($A$2)+1),ROWS(B$2:B150)))</f>
        <v>#NUM!</v>
      </c>
      <c r="C150" s="10" t="str">
        <f t="shared" si="12"/>
        <v/>
      </c>
      <c r="D150" s="10" t="str">
        <f>IF('Récap prestation'!E151&lt;&gt;0,'Récap prestation'!E151,"")</f>
        <v/>
      </c>
      <c r="E150" s="12">
        <f>INDEX($L$2:M248,MATCH(D150,Tableau1[valeur établissement liste],0),2)</f>
        <v>4</v>
      </c>
      <c r="F150" s="2" t="str">
        <f t="shared" si="13"/>
        <v/>
      </c>
      <c r="G150">
        <f>'Récap prestation'!F151</f>
        <v>0</v>
      </c>
      <c r="H150" t="str">
        <f>IF(ISBLANK('Récap prestation'!H151),"",'Récap prestation'!H151)</f>
        <v/>
      </c>
      <c r="I150" t="str">
        <f>IF(ISBLANK('Récap prestation'!G151),"",'Récap prestation'!G151)</f>
        <v/>
      </c>
      <c r="J150" s="10"/>
      <c r="K150" s="8" t="e">
        <f t="array" ref="K1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doublon])-ROW($D$2)+1),ROWS(K$2:K150)))</f>
        <v>#NUM!</v>
      </c>
      <c r="L150" s="10" t="str">
        <f t="shared" si="14"/>
        <v/>
      </c>
      <c r="M150">
        <f t="shared" si="17"/>
        <v>149</v>
      </c>
      <c r="N150">
        <f ca="1">SUMIF('Récap prestation'!$E$3:$E$500,L150,'Récap prestation'!I151)</f>
        <v>0</v>
      </c>
      <c r="O150">
        <f ca="1">SUMIF('Récap prestation'!$E$3:$E$500,L150,'Récap prestation'!J151)</f>
        <v>0</v>
      </c>
      <c r="P150">
        <f t="shared" ca="1" si="15"/>
        <v>0</v>
      </c>
      <c r="Q150">
        <f ca="1">SUMIF('Récap prestation'!$E$3:$E$500,L150,'Récap prestation'!R151)</f>
        <v>0</v>
      </c>
      <c r="R150" t="str">
        <f ca="1">IF(ISERROR(AVERAGEIF('Récap prestation'!$E$3:$E$500,L150,'Récap prestation'!$R$3)),"N/A",AVERAGEIF('Récap prestation'!$E$3:$E$500,L150,'Récap prestation'!$R$3:$R$500))</f>
        <v>N/A</v>
      </c>
      <c r="S150" s="10">
        <f>'Récap prestation'!N151</f>
        <v>0</v>
      </c>
      <c r="T150" s="10" t="e">
        <f t="array" ref="T15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doublon])-ROW($S$2)+1),ROWS(T$2:T150)))</f>
        <v>#NUM!</v>
      </c>
      <c r="U150" s="10" t="str">
        <f t="shared" si="16"/>
        <v/>
      </c>
      <c r="V150" s="10"/>
      <c r="X150" s="12" t="e">
        <f>#REF!</f>
        <v>#REF!</v>
      </c>
      <c r="Y150" s="12" t="e">
        <f>MATCH(TEXT(X151,"j mmmm aaaa"),#REF!,0)-MATCH(TEXT(X150,"j mmmm aaaa"),#REF!,0)</f>
        <v>#REF!</v>
      </c>
      <c r="Z150" t="e">
        <f>IF(AND(Y150=1,ISBLANK(VLOOKUP(X150,#REF!,5,FALSE))),"",Y150)</f>
        <v>#REF!</v>
      </c>
    </row>
    <row r="151" spans="1:26" x14ac:dyDescent="0.25">
      <c r="A151" s="3">
        <f>'Récap prestation'!M152</f>
        <v>0</v>
      </c>
      <c r="B151" s="10" t="e">
        <f t="array" ref="B1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doublon])-ROW($A$2)+1),ROWS(B$2:B151)))</f>
        <v>#NUM!</v>
      </c>
      <c r="C151" s="10" t="str">
        <f t="shared" si="12"/>
        <v/>
      </c>
      <c r="D151" s="10" t="str">
        <f>IF('Récap prestation'!E152&lt;&gt;0,'Récap prestation'!E152,"")</f>
        <v/>
      </c>
      <c r="E151" s="12">
        <f>INDEX($L$2:M249,MATCH(D151,Tableau1[valeur établissement liste],0),2)</f>
        <v>4</v>
      </c>
      <c r="F151" s="2" t="str">
        <f t="shared" si="13"/>
        <v/>
      </c>
      <c r="G151">
        <f>'Récap prestation'!F152</f>
        <v>0</v>
      </c>
      <c r="H151" t="str">
        <f>IF(ISBLANK('Récap prestation'!H152),"",'Récap prestation'!H152)</f>
        <v/>
      </c>
      <c r="I151" t="str">
        <f>IF(ISBLANK('Récap prestation'!G152),"",'Récap prestation'!G152)</f>
        <v/>
      </c>
      <c r="J151" s="10"/>
      <c r="K151" s="8" t="e">
        <f t="array" ref="K1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doublon])-ROW($D$2)+1),ROWS(K$2:K151)))</f>
        <v>#NUM!</v>
      </c>
      <c r="L151" s="10" t="str">
        <f t="shared" si="14"/>
        <v/>
      </c>
      <c r="M151">
        <f t="shared" si="17"/>
        <v>150</v>
      </c>
      <c r="N151">
        <f ca="1">SUMIF('Récap prestation'!$E$3:$E$500,L151,'Récap prestation'!I152)</f>
        <v>0</v>
      </c>
      <c r="O151">
        <f ca="1">SUMIF('Récap prestation'!$E$3:$E$500,L151,'Récap prestation'!J152)</f>
        <v>0</v>
      </c>
      <c r="P151">
        <f t="shared" ca="1" si="15"/>
        <v>0</v>
      </c>
      <c r="Q151">
        <f ca="1">SUMIF('Récap prestation'!$E$3:$E$500,L151,'Récap prestation'!R152)</f>
        <v>0</v>
      </c>
      <c r="R151" t="str">
        <f ca="1">IF(ISERROR(AVERAGEIF('Récap prestation'!$E$3:$E$500,L151,'Récap prestation'!$R$3)),"N/A",AVERAGEIF('Récap prestation'!$E$3:$E$500,L151,'Récap prestation'!$R$3:$R$500))</f>
        <v>N/A</v>
      </c>
      <c r="S151" s="10">
        <f>'Récap prestation'!N152</f>
        <v>0</v>
      </c>
      <c r="T151" s="10" t="e">
        <f t="array" ref="T15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doublon])-ROW($S$2)+1),ROWS(T$2:T151)))</f>
        <v>#NUM!</v>
      </c>
      <c r="U151" s="10" t="str">
        <f t="shared" si="16"/>
        <v/>
      </c>
      <c r="V151" s="10"/>
      <c r="X151" s="12" t="e">
        <f>#REF!</f>
        <v>#REF!</v>
      </c>
      <c r="Y151" s="12" t="e">
        <f>MATCH(TEXT(X152,"j mmmm aaaa"),#REF!,0)-MATCH(TEXT(X151,"j mmmm aaaa"),#REF!,0)</f>
        <v>#REF!</v>
      </c>
      <c r="Z151" t="e">
        <f>IF(AND(Y151=1,ISBLANK(VLOOKUP(X151,#REF!,5,FALSE))),"",Y151)</f>
        <v>#REF!</v>
      </c>
    </row>
    <row r="152" spans="1:26" x14ac:dyDescent="0.25">
      <c r="A152" s="3">
        <f>'Récap prestation'!M153</f>
        <v>0</v>
      </c>
      <c r="B152" s="10" t="e">
        <f t="array" ref="B1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doublon])-ROW($A$2)+1),ROWS(B$2:B152)))</f>
        <v>#NUM!</v>
      </c>
      <c r="C152" s="10" t="str">
        <f t="shared" si="12"/>
        <v/>
      </c>
      <c r="D152" s="10" t="str">
        <f>IF('Récap prestation'!E153&lt;&gt;0,'Récap prestation'!E153,"")</f>
        <v/>
      </c>
      <c r="E152" s="12">
        <f>INDEX($L$2:M250,MATCH(D152,Tableau1[valeur établissement liste],0),2)</f>
        <v>4</v>
      </c>
      <c r="F152" s="2" t="str">
        <f t="shared" si="13"/>
        <v/>
      </c>
      <c r="G152">
        <f>'Récap prestation'!F153</f>
        <v>0</v>
      </c>
      <c r="H152" t="str">
        <f>IF(ISBLANK('Récap prestation'!H153),"",'Récap prestation'!H153)</f>
        <v/>
      </c>
      <c r="I152" t="str">
        <f>IF(ISBLANK('Récap prestation'!G153),"",'Récap prestation'!G153)</f>
        <v/>
      </c>
      <c r="J152" s="10"/>
      <c r="K152" s="8" t="e">
        <f t="array" ref="K1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doublon])-ROW($D$2)+1),ROWS(K$2:K152)))</f>
        <v>#NUM!</v>
      </c>
      <c r="L152" s="10" t="str">
        <f t="shared" si="14"/>
        <v/>
      </c>
      <c r="M152">
        <f t="shared" si="17"/>
        <v>151</v>
      </c>
      <c r="N152">
        <f ca="1">SUMIF('Récap prestation'!$E$3:$E$500,L152,'Récap prestation'!I153)</f>
        <v>0</v>
      </c>
      <c r="O152">
        <f ca="1">SUMIF('Récap prestation'!$E$3:$E$500,L152,'Récap prestation'!J153)</f>
        <v>0</v>
      </c>
      <c r="P152">
        <f t="shared" ca="1" si="15"/>
        <v>0</v>
      </c>
      <c r="Q152">
        <f ca="1">SUMIF('Récap prestation'!$E$3:$E$500,L152,'Récap prestation'!R153)</f>
        <v>0</v>
      </c>
      <c r="R152" t="str">
        <f ca="1">IF(ISERROR(AVERAGEIF('Récap prestation'!$E$3:$E$500,L152,'Récap prestation'!$R$3)),"N/A",AVERAGEIF('Récap prestation'!$E$3:$E$500,L152,'Récap prestation'!$R$3:$R$500))</f>
        <v>N/A</v>
      </c>
      <c r="S152" s="10">
        <f>'Récap prestation'!N153</f>
        <v>0</v>
      </c>
      <c r="T152" s="10" t="e">
        <f t="array" ref="T15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doublon])-ROW($S$2)+1),ROWS(T$2:T152)))</f>
        <v>#NUM!</v>
      </c>
      <c r="U152" s="10" t="str">
        <f t="shared" si="16"/>
        <v/>
      </c>
      <c r="V152" s="10"/>
      <c r="X152" s="12" t="e">
        <f>#REF!</f>
        <v>#REF!</v>
      </c>
      <c r="Y152" s="12" t="e">
        <f>MATCH(TEXT(X153,"j mmmm aaaa"),#REF!,0)-MATCH(TEXT(X152,"j mmmm aaaa"),#REF!,0)</f>
        <v>#REF!</v>
      </c>
      <c r="Z152" t="e">
        <f>IF(AND(Y152=1,ISBLANK(VLOOKUP(X152,#REF!,5,FALSE))),"",Y152)</f>
        <v>#REF!</v>
      </c>
    </row>
    <row r="153" spans="1:26" x14ac:dyDescent="0.25">
      <c r="A153" s="3">
        <f>'Récap prestation'!M154</f>
        <v>0</v>
      </c>
      <c r="B153" s="10" t="e">
        <f t="array" ref="B1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doublon])-ROW($A$2)+1),ROWS(B$2:B153)))</f>
        <v>#NUM!</v>
      </c>
      <c r="C153" s="10" t="str">
        <f t="shared" si="12"/>
        <v/>
      </c>
      <c r="D153" s="10" t="str">
        <f>IF('Récap prestation'!E154&lt;&gt;0,'Récap prestation'!E154,"")</f>
        <v/>
      </c>
      <c r="E153" s="12">
        <f>INDEX($L$2:M251,MATCH(D153,Tableau1[valeur établissement liste],0),2)</f>
        <v>4</v>
      </c>
      <c r="F153" s="2" t="str">
        <f t="shared" si="13"/>
        <v/>
      </c>
      <c r="G153">
        <f>'Récap prestation'!F154</f>
        <v>0</v>
      </c>
      <c r="H153" t="str">
        <f>IF(ISBLANK('Récap prestation'!H154),"",'Récap prestation'!H154)</f>
        <v/>
      </c>
      <c r="I153" t="str">
        <f>IF(ISBLANK('Récap prestation'!G154),"",'Récap prestation'!G154)</f>
        <v/>
      </c>
      <c r="J153" s="10"/>
      <c r="K153" s="8" t="e">
        <f t="array" ref="K1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doublon])-ROW($D$2)+1),ROWS(K$2:K153)))</f>
        <v>#NUM!</v>
      </c>
      <c r="L153" s="10" t="str">
        <f t="shared" si="14"/>
        <v/>
      </c>
      <c r="M153">
        <f t="shared" si="17"/>
        <v>152</v>
      </c>
      <c r="N153">
        <f ca="1">SUMIF('Récap prestation'!$E$3:$E$500,L153,'Récap prestation'!I154)</f>
        <v>0</v>
      </c>
      <c r="O153">
        <f ca="1">SUMIF('Récap prestation'!$E$3:$E$500,L153,'Récap prestation'!J154)</f>
        <v>0</v>
      </c>
      <c r="P153">
        <f t="shared" ca="1" si="15"/>
        <v>0</v>
      </c>
      <c r="Q153">
        <f ca="1">SUMIF('Récap prestation'!$E$3:$E$500,L153,'Récap prestation'!R154)</f>
        <v>0</v>
      </c>
      <c r="R153" t="str">
        <f ca="1">IF(ISERROR(AVERAGEIF('Récap prestation'!$E$3:$E$500,L153,'Récap prestation'!$R$3)),"N/A",AVERAGEIF('Récap prestation'!$E$3:$E$500,L153,'Récap prestation'!$R$3:$R$500))</f>
        <v>N/A</v>
      </c>
      <c r="S153" s="10">
        <f>'Récap prestation'!N154</f>
        <v>0</v>
      </c>
      <c r="T153" s="10" t="e">
        <f t="array" ref="T15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doublon])-ROW($S$2)+1),ROWS(T$2:T153)))</f>
        <v>#NUM!</v>
      </c>
      <c r="U153" s="10" t="str">
        <f t="shared" si="16"/>
        <v/>
      </c>
      <c r="V153" s="10"/>
      <c r="X153" s="12" t="e">
        <f>#REF!</f>
        <v>#REF!</v>
      </c>
      <c r="Y153" s="12" t="e">
        <f>MATCH(TEXT(X154,"j mmmm aaaa"),#REF!,0)-MATCH(TEXT(X153,"j mmmm aaaa"),#REF!,0)</f>
        <v>#REF!</v>
      </c>
      <c r="Z153" t="e">
        <f>IF(AND(Y153=1,ISBLANK(VLOOKUP(X153,#REF!,5,FALSE))),"",Y153)</f>
        <v>#REF!</v>
      </c>
    </row>
    <row r="154" spans="1:26" x14ac:dyDescent="0.25">
      <c r="A154" s="3">
        <f>'Récap prestation'!M155</f>
        <v>0</v>
      </c>
      <c r="B154" s="10" t="e">
        <f t="array" ref="B1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doublon])-ROW($A$2)+1),ROWS(B$2:B154)))</f>
        <v>#NUM!</v>
      </c>
      <c r="C154" s="10" t="str">
        <f t="shared" si="12"/>
        <v/>
      </c>
      <c r="D154" s="10" t="str">
        <f>IF('Récap prestation'!E155&lt;&gt;0,'Récap prestation'!E155,"")</f>
        <v/>
      </c>
      <c r="E154" s="12">
        <f>INDEX($L$2:M252,MATCH(D154,Tableau1[valeur établissement liste],0),2)</f>
        <v>4</v>
      </c>
      <c r="F154" s="2" t="str">
        <f t="shared" si="13"/>
        <v/>
      </c>
      <c r="G154">
        <f>'Récap prestation'!F155</f>
        <v>0</v>
      </c>
      <c r="H154" t="str">
        <f>IF(ISBLANK('Récap prestation'!H155),"",'Récap prestation'!H155)</f>
        <v/>
      </c>
      <c r="I154" t="str">
        <f>IF(ISBLANK('Récap prestation'!G155),"",'Récap prestation'!G155)</f>
        <v/>
      </c>
      <c r="J154" s="10"/>
      <c r="K154" s="8" t="e">
        <f t="array" ref="K1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doublon])-ROW($D$2)+1),ROWS(K$2:K154)))</f>
        <v>#NUM!</v>
      </c>
      <c r="L154" s="10" t="str">
        <f t="shared" si="14"/>
        <v/>
      </c>
      <c r="M154">
        <f t="shared" si="17"/>
        <v>153</v>
      </c>
      <c r="N154">
        <f ca="1">SUMIF('Récap prestation'!$E$3:$E$500,L154,'Récap prestation'!I155)</f>
        <v>0</v>
      </c>
      <c r="O154">
        <f ca="1">SUMIF('Récap prestation'!$E$3:$E$500,L154,'Récap prestation'!J155)</f>
        <v>0</v>
      </c>
      <c r="P154">
        <f t="shared" ca="1" si="15"/>
        <v>0</v>
      </c>
      <c r="Q154">
        <f ca="1">SUMIF('Récap prestation'!$E$3:$E$500,L154,'Récap prestation'!R155)</f>
        <v>0</v>
      </c>
      <c r="R154" t="str">
        <f ca="1">IF(ISERROR(AVERAGEIF('Récap prestation'!$E$3:$E$500,L154,'Récap prestation'!$R$3)),"N/A",AVERAGEIF('Récap prestation'!$E$3:$E$500,L154,'Récap prestation'!$R$3:$R$500))</f>
        <v>N/A</v>
      </c>
      <c r="S154" s="10">
        <f>'Récap prestation'!N155</f>
        <v>0</v>
      </c>
      <c r="T154" s="10" t="e">
        <f t="array" ref="T15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doublon])-ROW($S$2)+1),ROWS(T$2:T154)))</f>
        <v>#NUM!</v>
      </c>
      <c r="U154" s="10" t="str">
        <f t="shared" si="16"/>
        <v/>
      </c>
      <c r="V154" s="10"/>
      <c r="X154" s="12" t="e">
        <f>#REF!</f>
        <v>#REF!</v>
      </c>
      <c r="Y154" s="12" t="e">
        <f>MATCH(TEXT("Fin de janvier","j mmmm aaaa"),#REF!,0)-MATCH(TEXT(X154,"j mmmm aaaa"),#REF!,0)</f>
        <v>#REF!</v>
      </c>
      <c r="Z154" t="e">
        <f>IF(AND(Y154=1,ISBLANK(VLOOKUP(X154,#REF!,5,FALSE))),"",Y154)</f>
        <v>#REF!</v>
      </c>
    </row>
    <row r="155" spans="1:26" x14ac:dyDescent="0.25">
      <c r="A155" s="3">
        <f>'Récap prestation'!M156</f>
        <v>0</v>
      </c>
      <c r="B155" s="10" t="e">
        <f t="array" ref="B1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doublon])-ROW($A$2)+1),ROWS(B$2:B155)))</f>
        <v>#NUM!</v>
      </c>
      <c r="C155" s="10" t="str">
        <f t="shared" si="12"/>
        <v/>
      </c>
      <c r="D155" s="10" t="str">
        <f>IF('Récap prestation'!E156&lt;&gt;0,'Récap prestation'!E156,"")</f>
        <v/>
      </c>
      <c r="E155" s="12">
        <f>INDEX($L$2:M253,MATCH(D155,Tableau1[valeur établissement liste],0),2)</f>
        <v>4</v>
      </c>
      <c r="F155" s="2" t="str">
        <f t="shared" si="13"/>
        <v/>
      </c>
      <c r="G155">
        <f>'Récap prestation'!F156</f>
        <v>0</v>
      </c>
      <c r="H155" t="str">
        <f>IF(ISBLANK('Récap prestation'!H156),"",'Récap prestation'!H156)</f>
        <v/>
      </c>
      <c r="I155" t="str">
        <f>IF(ISBLANK('Récap prestation'!G156),"",'Récap prestation'!G156)</f>
        <v/>
      </c>
      <c r="J155" s="10"/>
      <c r="K155" s="8" t="e">
        <f t="array" ref="K1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doublon])-ROW($D$2)+1),ROWS(K$2:K155)))</f>
        <v>#NUM!</v>
      </c>
      <c r="L155" s="10" t="str">
        <f t="shared" si="14"/>
        <v/>
      </c>
      <c r="M155">
        <f t="shared" si="17"/>
        <v>154</v>
      </c>
      <c r="N155">
        <f ca="1">SUMIF('Récap prestation'!$E$3:$E$500,L155,'Récap prestation'!I156)</f>
        <v>0</v>
      </c>
      <c r="O155">
        <f ca="1">SUMIF('Récap prestation'!$E$3:$E$500,L155,'Récap prestation'!J156)</f>
        <v>0</v>
      </c>
      <c r="P155">
        <f t="shared" ca="1" si="15"/>
        <v>0</v>
      </c>
      <c r="Q155">
        <f ca="1">SUMIF('Récap prestation'!$E$3:$E$500,L155,'Récap prestation'!R156)</f>
        <v>0</v>
      </c>
      <c r="R155" t="str">
        <f ca="1">IF(ISERROR(AVERAGEIF('Récap prestation'!$E$3:$E$500,L155,'Récap prestation'!$R$3)),"N/A",AVERAGEIF('Récap prestation'!$E$3:$E$500,L155,'Récap prestation'!$R$3:$R$500))</f>
        <v>N/A</v>
      </c>
      <c r="S155" s="10">
        <f>'Récap prestation'!N156</f>
        <v>0</v>
      </c>
      <c r="T155" s="10" t="e">
        <f t="array" ref="T15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doublon])-ROW($S$2)+1),ROWS(T$2:T155)))</f>
        <v>#NUM!</v>
      </c>
      <c r="U155" s="10" t="str">
        <f t="shared" si="16"/>
        <v/>
      </c>
      <c r="V155" s="10"/>
      <c r="X155" s="12" t="e">
        <f>#REF!</f>
        <v>#REF!</v>
      </c>
      <c r="Y155" s="12" t="e">
        <f>MATCH(TEXT(X156,"j mmmm aaaa"),#REF!,0)-MATCH(TEXT(X155,"j mmmm aaaa"),#REF!,0)</f>
        <v>#REF!</v>
      </c>
      <c r="Z155" t="e">
        <f>IF(AND(Y155=1,ISBLANK(VLOOKUP(X155,#REF!,5,FALSE))),"",Y155)</f>
        <v>#REF!</v>
      </c>
    </row>
    <row r="156" spans="1:26" x14ac:dyDescent="0.25">
      <c r="A156" s="3">
        <f>'Récap prestation'!M157</f>
        <v>0</v>
      </c>
      <c r="B156" s="10" t="e">
        <f t="array" ref="B1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doublon])-ROW($A$2)+1),ROWS(B$2:B156)))</f>
        <v>#NUM!</v>
      </c>
      <c r="C156" s="10" t="str">
        <f t="shared" si="12"/>
        <v/>
      </c>
      <c r="D156" s="10" t="str">
        <f>IF('Récap prestation'!E157&lt;&gt;0,'Récap prestation'!E157,"")</f>
        <v/>
      </c>
      <c r="E156" s="12">
        <f>INDEX($L$2:M254,MATCH(D156,Tableau1[valeur établissement liste],0),2)</f>
        <v>4</v>
      </c>
      <c r="F156" s="2" t="str">
        <f t="shared" si="13"/>
        <v/>
      </c>
      <c r="G156">
        <f>'Récap prestation'!F157</f>
        <v>0</v>
      </c>
      <c r="H156" t="str">
        <f>IF(ISBLANK('Récap prestation'!H157),"",'Récap prestation'!H157)</f>
        <v/>
      </c>
      <c r="I156" t="str">
        <f>IF(ISBLANK('Récap prestation'!G157),"",'Récap prestation'!G157)</f>
        <v/>
      </c>
      <c r="J156" s="10"/>
      <c r="K156" s="8" t="e">
        <f t="array" ref="K1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doublon])-ROW($D$2)+1),ROWS(K$2:K156)))</f>
        <v>#NUM!</v>
      </c>
      <c r="L156" s="10" t="str">
        <f t="shared" si="14"/>
        <v/>
      </c>
      <c r="M156">
        <f t="shared" si="17"/>
        <v>155</v>
      </c>
      <c r="N156">
        <f ca="1">SUMIF('Récap prestation'!$E$3:$E$500,L156,'Récap prestation'!I157)</f>
        <v>0</v>
      </c>
      <c r="O156">
        <f ca="1">SUMIF('Récap prestation'!$E$3:$E$500,L156,'Récap prestation'!J157)</f>
        <v>0</v>
      </c>
      <c r="P156">
        <f t="shared" ca="1" si="15"/>
        <v>0</v>
      </c>
      <c r="Q156">
        <f ca="1">SUMIF('Récap prestation'!$E$3:$E$500,L156,'Récap prestation'!R157)</f>
        <v>0</v>
      </c>
      <c r="R156" t="str">
        <f ca="1">IF(ISERROR(AVERAGEIF('Récap prestation'!$E$3:$E$500,L156,'Récap prestation'!$R$3)),"N/A",AVERAGEIF('Récap prestation'!$E$3:$E$500,L156,'Récap prestation'!$R$3:$R$500))</f>
        <v>N/A</v>
      </c>
      <c r="S156" s="10">
        <f>'Récap prestation'!N157</f>
        <v>0</v>
      </c>
      <c r="T156" s="10" t="e">
        <f t="array" ref="T15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doublon])-ROW($S$2)+1),ROWS(T$2:T156)))</f>
        <v>#NUM!</v>
      </c>
      <c r="U156" s="10" t="str">
        <f t="shared" si="16"/>
        <v/>
      </c>
      <c r="V156" s="10"/>
      <c r="X156" s="12" t="e">
        <f>#REF!</f>
        <v>#REF!</v>
      </c>
      <c r="Y156" s="12" t="e">
        <f>MATCH(TEXT(X157,"j mmmm aaaa"),#REF!,0)-MATCH(TEXT(X156,"j mmmm aaaa"),#REF!,0)</f>
        <v>#REF!</v>
      </c>
      <c r="Z156" t="e">
        <f>IF(AND(Y156=1,ISBLANK(VLOOKUP(X156,#REF!,5,FALSE))),"",Y156)</f>
        <v>#REF!</v>
      </c>
    </row>
    <row r="157" spans="1:26" x14ac:dyDescent="0.25">
      <c r="A157" s="3">
        <f>'Récap prestation'!M158</f>
        <v>0</v>
      </c>
      <c r="B157" s="10" t="e">
        <f t="array" ref="B1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doublon])-ROW($A$2)+1),ROWS(B$2:B157)))</f>
        <v>#NUM!</v>
      </c>
      <c r="C157" s="10" t="str">
        <f t="shared" si="12"/>
        <v/>
      </c>
      <c r="D157" s="10" t="str">
        <f>IF('Récap prestation'!E158&lt;&gt;0,'Récap prestation'!E158,"")</f>
        <v/>
      </c>
      <c r="E157" s="12">
        <f>INDEX($L$2:M255,MATCH(D157,Tableau1[valeur établissement liste],0),2)</f>
        <v>4</v>
      </c>
      <c r="F157" s="2" t="str">
        <f t="shared" si="13"/>
        <v/>
      </c>
      <c r="G157">
        <f>'Récap prestation'!F158</f>
        <v>0</v>
      </c>
      <c r="H157" t="str">
        <f>IF(ISBLANK('Récap prestation'!H158),"",'Récap prestation'!H158)</f>
        <v/>
      </c>
      <c r="I157" t="str">
        <f>IF(ISBLANK('Récap prestation'!G158),"",'Récap prestation'!G158)</f>
        <v/>
      </c>
      <c r="J157" s="10"/>
      <c r="K157" s="8" t="e">
        <f t="array" ref="K1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doublon])-ROW($D$2)+1),ROWS(K$2:K157)))</f>
        <v>#NUM!</v>
      </c>
      <c r="L157" s="10" t="str">
        <f t="shared" si="14"/>
        <v/>
      </c>
      <c r="M157">
        <f t="shared" si="17"/>
        <v>156</v>
      </c>
      <c r="N157">
        <f ca="1">SUMIF('Récap prestation'!$E$3:$E$500,L157,'Récap prestation'!I158)</f>
        <v>0</v>
      </c>
      <c r="O157">
        <f ca="1">SUMIF('Récap prestation'!$E$3:$E$500,L157,'Récap prestation'!J158)</f>
        <v>0</v>
      </c>
      <c r="P157">
        <f t="shared" ca="1" si="15"/>
        <v>0</v>
      </c>
      <c r="Q157">
        <f ca="1">SUMIF('Récap prestation'!$E$3:$E$500,L157,'Récap prestation'!R158)</f>
        <v>0</v>
      </c>
      <c r="R157" t="str">
        <f ca="1">IF(ISERROR(AVERAGEIF('Récap prestation'!$E$3:$E$500,L157,'Récap prestation'!$R$3)),"N/A",AVERAGEIF('Récap prestation'!$E$3:$E$500,L157,'Récap prestation'!$R$3:$R$500))</f>
        <v>N/A</v>
      </c>
      <c r="S157" s="10">
        <f>'Récap prestation'!N158</f>
        <v>0</v>
      </c>
      <c r="T157" s="10" t="e">
        <f t="array" ref="T15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doublon])-ROW($S$2)+1),ROWS(T$2:T157)))</f>
        <v>#NUM!</v>
      </c>
      <c r="U157" s="10" t="str">
        <f t="shared" si="16"/>
        <v/>
      </c>
      <c r="V157" s="10"/>
      <c r="X157" s="12" t="e">
        <f>#REF!</f>
        <v>#REF!</v>
      </c>
      <c r="Y157" s="12" t="e">
        <f>MATCH(TEXT(X158,"j mmmm aaaa"),#REF!,0)-MATCH(TEXT(X157,"j mmmm aaaa"),#REF!,0)</f>
        <v>#REF!</v>
      </c>
      <c r="Z157" t="e">
        <f>IF(AND(Y157=1,ISBLANK(VLOOKUP(X157,#REF!,5,FALSE))),"",Y157)</f>
        <v>#REF!</v>
      </c>
    </row>
    <row r="158" spans="1:26" x14ac:dyDescent="0.25">
      <c r="A158" s="3">
        <f>'Récap prestation'!M159</f>
        <v>0</v>
      </c>
      <c r="B158" s="10" t="e">
        <f t="array" ref="B1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doublon])-ROW($A$2)+1),ROWS(B$2:B158)))</f>
        <v>#NUM!</v>
      </c>
      <c r="C158" s="10" t="str">
        <f t="shared" si="12"/>
        <v/>
      </c>
      <c r="D158" s="10" t="str">
        <f>IF('Récap prestation'!E159&lt;&gt;0,'Récap prestation'!E159,"")</f>
        <v/>
      </c>
      <c r="E158" s="12">
        <f>INDEX($L$2:M256,MATCH(D158,Tableau1[valeur établissement liste],0),2)</f>
        <v>4</v>
      </c>
      <c r="F158" s="2" t="str">
        <f t="shared" si="13"/>
        <v/>
      </c>
      <c r="G158">
        <f>'Récap prestation'!F159</f>
        <v>0</v>
      </c>
      <c r="H158" t="str">
        <f>IF(ISBLANK('Récap prestation'!H159),"",'Récap prestation'!H159)</f>
        <v/>
      </c>
      <c r="I158" t="str">
        <f>IF(ISBLANK('Récap prestation'!G159),"",'Récap prestation'!G159)</f>
        <v/>
      </c>
      <c r="J158" s="10"/>
      <c r="K158" s="8" t="e">
        <f t="array" ref="K1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doublon])-ROW($D$2)+1),ROWS(K$2:K158)))</f>
        <v>#NUM!</v>
      </c>
      <c r="L158" s="10" t="str">
        <f t="shared" si="14"/>
        <v/>
      </c>
      <c r="M158">
        <f t="shared" si="17"/>
        <v>157</v>
      </c>
      <c r="N158">
        <f ca="1">SUMIF('Récap prestation'!$E$3:$E$500,L158,'Récap prestation'!I159)</f>
        <v>0</v>
      </c>
      <c r="O158">
        <f ca="1">SUMIF('Récap prestation'!$E$3:$E$500,L158,'Récap prestation'!J159)</f>
        <v>0</v>
      </c>
      <c r="P158">
        <f t="shared" ca="1" si="15"/>
        <v>0</v>
      </c>
      <c r="Q158">
        <f ca="1">SUMIF('Récap prestation'!$E$3:$E$500,L158,'Récap prestation'!R159)</f>
        <v>0</v>
      </c>
      <c r="R158" t="str">
        <f ca="1">IF(ISERROR(AVERAGEIF('Récap prestation'!$E$3:$E$500,L158,'Récap prestation'!$R$3)),"N/A",AVERAGEIF('Récap prestation'!$E$3:$E$500,L158,'Récap prestation'!$R$3:$R$500))</f>
        <v>N/A</v>
      </c>
      <c r="S158" s="10">
        <f>'Récap prestation'!N159</f>
        <v>0</v>
      </c>
      <c r="T158" s="10" t="e">
        <f t="array" ref="T15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doublon])-ROW($S$2)+1),ROWS(T$2:T158)))</f>
        <v>#NUM!</v>
      </c>
      <c r="U158" s="10" t="str">
        <f t="shared" si="16"/>
        <v/>
      </c>
      <c r="V158" s="10"/>
      <c r="X158" s="12" t="e">
        <f>#REF!</f>
        <v>#REF!</v>
      </c>
      <c r="Y158" s="12" t="e">
        <f>MATCH(TEXT(X159,"j mmmm aaaa"),#REF!,0)-MATCH(TEXT(X158,"j mmmm aaaa"),#REF!,0)</f>
        <v>#REF!</v>
      </c>
      <c r="Z158" t="e">
        <f>IF(AND(Y158=1,ISBLANK(VLOOKUP(X158,#REF!,5,FALSE))),"",Y158)</f>
        <v>#REF!</v>
      </c>
    </row>
    <row r="159" spans="1:26" x14ac:dyDescent="0.25">
      <c r="A159" s="3">
        <f>'Récap prestation'!M160</f>
        <v>0</v>
      </c>
      <c r="B159" s="10" t="e">
        <f t="array" ref="B1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doublon])-ROW($A$2)+1),ROWS(B$2:B159)))</f>
        <v>#NUM!</v>
      </c>
      <c r="C159" s="10" t="str">
        <f t="shared" si="12"/>
        <v/>
      </c>
      <c r="D159" s="10" t="str">
        <f>IF('Récap prestation'!E160&lt;&gt;0,'Récap prestation'!E160,"")</f>
        <v/>
      </c>
      <c r="E159" s="12">
        <f>INDEX($L$2:M257,MATCH(D159,Tableau1[valeur établissement liste],0),2)</f>
        <v>4</v>
      </c>
      <c r="F159" s="2" t="str">
        <f t="shared" si="13"/>
        <v/>
      </c>
      <c r="G159">
        <f>'Récap prestation'!F160</f>
        <v>0</v>
      </c>
      <c r="H159" t="str">
        <f>IF(ISBLANK('Récap prestation'!H160),"",'Récap prestation'!H160)</f>
        <v/>
      </c>
      <c r="I159" t="str">
        <f>IF(ISBLANK('Récap prestation'!G160),"",'Récap prestation'!G160)</f>
        <v/>
      </c>
      <c r="J159" s="10"/>
      <c r="K159" s="8" t="e">
        <f t="array" ref="K1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doublon])-ROW($D$2)+1),ROWS(K$2:K159)))</f>
        <v>#NUM!</v>
      </c>
      <c r="L159" s="10" t="str">
        <f t="shared" si="14"/>
        <v/>
      </c>
      <c r="M159">
        <f t="shared" si="17"/>
        <v>158</v>
      </c>
      <c r="N159">
        <f ca="1">SUMIF('Récap prestation'!$E$3:$E$500,L159,'Récap prestation'!I160)</f>
        <v>0</v>
      </c>
      <c r="O159">
        <f ca="1">SUMIF('Récap prestation'!$E$3:$E$500,L159,'Récap prestation'!J160)</f>
        <v>0</v>
      </c>
      <c r="P159">
        <f t="shared" ca="1" si="15"/>
        <v>0</v>
      </c>
      <c r="Q159">
        <f ca="1">SUMIF('Récap prestation'!$E$3:$E$500,L159,'Récap prestation'!R160)</f>
        <v>0</v>
      </c>
      <c r="R159" t="str">
        <f ca="1">IF(ISERROR(AVERAGEIF('Récap prestation'!$E$3:$E$500,L159,'Récap prestation'!$R$3)),"N/A",AVERAGEIF('Récap prestation'!$E$3:$E$500,L159,'Récap prestation'!$R$3:$R$500))</f>
        <v>N/A</v>
      </c>
      <c r="S159" s="10">
        <f>'Récap prestation'!N160</f>
        <v>0</v>
      </c>
      <c r="T159" s="10" t="e">
        <f t="array" ref="T15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doublon])-ROW($S$2)+1),ROWS(T$2:T159)))</f>
        <v>#NUM!</v>
      </c>
      <c r="U159" s="10" t="str">
        <f t="shared" si="16"/>
        <v/>
      </c>
      <c r="V159" s="10"/>
      <c r="X159" s="12" t="e">
        <f>#REF!</f>
        <v>#REF!</v>
      </c>
      <c r="Y159" s="12" t="e">
        <f>MATCH(TEXT(X160,"j mmmm aaaa"),#REF!,0)-MATCH(TEXT(X159,"j mmmm aaaa"),#REF!,0)</f>
        <v>#REF!</v>
      </c>
      <c r="Z159" t="e">
        <f>IF(AND(Y159=1,ISBLANK(VLOOKUP(X159,#REF!,5,FALSE))),"",Y159)</f>
        <v>#REF!</v>
      </c>
    </row>
    <row r="160" spans="1:26" x14ac:dyDescent="0.25">
      <c r="A160" s="3">
        <f>'Récap prestation'!M161</f>
        <v>0</v>
      </c>
      <c r="B160" s="10" t="e">
        <f t="array" ref="B1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doublon])-ROW($A$2)+1),ROWS(B$2:B160)))</f>
        <v>#NUM!</v>
      </c>
      <c r="C160" s="10" t="str">
        <f t="shared" si="12"/>
        <v/>
      </c>
      <c r="D160" s="10" t="str">
        <f>IF('Récap prestation'!E161&lt;&gt;0,'Récap prestation'!E161,"")</f>
        <v/>
      </c>
      <c r="E160" s="12">
        <f>INDEX($L$2:M258,MATCH(D160,Tableau1[valeur établissement liste],0),2)</f>
        <v>4</v>
      </c>
      <c r="F160" s="2" t="str">
        <f t="shared" si="13"/>
        <v/>
      </c>
      <c r="G160">
        <f>'Récap prestation'!F161</f>
        <v>0</v>
      </c>
      <c r="H160" t="str">
        <f>IF(ISBLANK('Récap prestation'!H161),"",'Récap prestation'!H161)</f>
        <v/>
      </c>
      <c r="I160" t="str">
        <f>IF(ISBLANK('Récap prestation'!G161),"",'Récap prestation'!G161)</f>
        <v/>
      </c>
      <c r="J160" s="10"/>
      <c r="K160" s="8" t="e">
        <f t="array" ref="K1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doublon])-ROW($D$2)+1),ROWS(K$2:K160)))</f>
        <v>#NUM!</v>
      </c>
      <c r="L160" s="10" t="str">
        <f t="shared" si="14"/>
        <v/>
      </c>
      <c r="M160">
        <f t="shared" si="17"/>
        <v>159</v>
      </c>
      <c r="N160">
        <f ca="1">SUMIF('Récap prestation'!$E$3:$E$500,L160,'Récap prestation'!I161)</f>
        <v>0</v>
      </c>
      <c r="O160">
        <f ca="1">SUMIF('Récap prestation'!$E$3:$E$500,L160,'Récap prestation'!J161)</f>
        <v>0</v>
      </c>
      <c r="P160">
        <f t="shared" ca="1" si="15"/>
        <v>0</v>
      </c>
      <c r="Q160">
        <f ca="1">SUMIF('Récap prestation'!$E$3:$E$500,L160,'Récap prestation'!R161)</f>
        <v>0</v>
      </c>
      <c r="R160" t="str">
        <f ca="1">IF(ISERROR(AVERAGEIF('Récap prestation'!$E$3:$E$500,L160,'Récap prestation'!$R$3)),"N/A",AVERAGEIF('Récap prestation'!$E$3:$E$500,L160,'Récap prestation'!$R$3:$R$500))</f>
        <v>N/A</v>
      </c>
      <c r="S160" s="10">
        <f>'Récap prestation'!N161</f>
        <v>0</v>
      </c>
      <c r="T160" s="10" t="e">
        <f t="array" ref="T16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doublon])-ROW($S$2)+1),ROWS(T$2:T160)))</f>
        <v>#NUM!</v>
      </c>
      <c r="U160" s="10" t="str">
        <f t="shared" si="16"/>
        <v/>
      </c>
      <c r="V160" s="10"/>
      <c r="X160" s="12" t="e">
        <f>#REF!</f>
        <v>#REF!</v>
      </c>
      <c r="Y160" s="12" t="e">
        <f>MATCH(TEXT(X161,"j mmmm aaaa"),#REF!,0)-MATCH(TEXT(X160,"j mmmm aaaa"),#REF!,0)</f>
        <v>#REF!</v>
      </c>
      <c r="Z160" t="e">
        <f>IF(AND(Y160=1,ISBLANK(VLOOKUP(X160,#REF!,5,FALSE))),"",Y160)</f>
        <v>#REF!</v>
      </c>
    </row>
    <row r="161" spans="1:26" x14ac:dyDescent="0.25">
      <c r="A161" s="3">
        <f>'Récap prestation'!M162</f>
        <v>0</v>
      </c>
      <c r="B161" s="10" t="e">
        <f t="array" ref="B1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doublon])-ROW($A$2)+1),ROWS(B$2:B161)))</f>
        <v>#NUM!</v>
      </c>
      <c r="C161" s="10" t="str">
        <f t="shared" si="12"/>
        <v/>
      </c>
      <c r="D161" s="10" t="str">
        <f>IF('Récap prestation'!E162&lt;&gt;0,'Récap prestation'!E162,"")</f>
        <v/>
      </c>
      <c r="E161" s="12">
        <f>INDEX($L$2:M259,MATCH(D161,Tableau1[valeur établissement liste],0),2)</f>
        <v>4</v>
      </c>
      <c r="F161" s="2" t="str">
        <f t="shared" si="13"/>
        <v/>
      </c>
      <c r="G161">
        <f>'Récap prestation'!F162</f>
        <v>0</v>
      </c>
      <c r="H161" t="str">
        <f>IF(ISBLANK('Récap prestation'!H162),"",'Récap prestation'!H162)</f>
        <v/>
      </c>
      <c r="I161" t="str">
        <f>IF(ISBLANK('Récap prestation'!G162),"",'Récap prestation'!G162)</f>
        <v/>
      </c>
      <c r="J161" s="10"/>
      <c r="K161" s="8" t="e">
        <f t="array" ref="K1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doublon])-ROW($D$2)+1),ROWS(K$2:K161)))</f>
        <v>#NUM!</v>
      </c>
      <c r="L161" s="10" t="str">
        <f t="shared" si="14"/>
        <v/>
      </c>
      <c r="M161">
        <f t="shared" si="17"/>
        <v>160</v>
      </c>
      <c r="N161">
        <f ca="1">SUMIF('Récap prestation'!$E$3:$E$500,L161,'Récap prestation'!I162)</f>
        <v>0</v>
      </c>
      <c r="O161">
        <f ca="1">SUMIF('Récap prestation'!$E$3:$E$500,L161,'Récap prestation'!J162)</f>
        <v>0</v>
      </c>
      <c r="P161">
        <f t="shared" ca="1" si="15"/>
        <v>0</v>
      </c>
      <c r="Q161">
        <f ca="1">SUMIF('Récap prestation'!$E$3:$E$500,L161,'Récap prestation'!R162)</f>
        <v>0</v>
      </c>
      <c r="R161" t="str">
        <f ca="1">IF(ISERROR(AVERAGEIF('Récap prestation'!$E$3:$E$500,L161,'Récap prestation'!$R$3)),"N/A",AVERAGEIF('Récap prestation'!$E$3:$E$500,L161,'Récap prestation'!$R$3:$R$500))</f>
        <v>N/A</v>
      </c>
      <c r="S161" s="10">
        <f>'Récap prestation'!N162</f>
        <v>0</v>
      </c>
      <c r="T161" s="10" t="e">
        <f t="array" ref="T16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doublon])-ROW($S$2)+1),ROWS(T$2:T161)))</f>
        <v>#NUM!</v>
      </c>
      <c r="U161" s="10" t="str">
        <f t="shared" si="16"/>
        <v/>
      </c>
      <c r="V161" s="10"/>
      <c r="X161" s="12" t="e">
        <f>#REF!</f>
        <v>#REF!</v>
      </c>
      <c r="Y161" s="12" t="e">
        <f>MATCH(TEXT(X162,"j mmmm aaaa"),#REF!,0)-MATCH(TEXT(X161,"j mmmm aaaa"),#REF!,0)</f>
        <v>#REF!</v>
      </c>
      <c r="Z161" t="e">
        <f>IF(AND(Y161=1,ISBLANK(VLOOKUP(X161,#REF!,5,FALSE))),"",Y161)</f>
        <v>#REF!</v>
      </c>
    </row>
    <row r="162" spans="1:26" x14ac:dyDescent="0.25">
      <c r="A162" s="3">
        <f>'Récap prestation'!M163</f>
        <v>0</v>
      </c>
      <c r="B162" s="10" t="e">
        <f t="array" ref="B1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doublon])-ROW($A$2)+1),ROWS(B$2:B162)))</f>
        <v>#NUM!</v>
      </c>
      <c r="C162" s="10" t="str">
        <f t="shared" si="12"/>
        <v/>
      </c>
      <c r="D162" s="10" t="str">
        <f>IF('Récap prestation'!E163&lt;&gt;0,'Récap prestation'!E163,"")</f>
        <v/>
      </c>
      <c r="E162" s="12">
        <f>INDEX($L$2:M260,MATCH(D162,Tableau1[valeur établissement liste],0),2)</f>
        <v>4</v>
      </c>
      <c r="F162" s="2" t="str">
        <f t="shared" si="13"/>
        <v/>
      </c>
      <c r="G162">
        <f>'Récap prestation'!F163</f>
        <v>0</v>
      </c>
      <c r="H162" t="str">
        <f>IF(ISBLANK('Récap prestation'!H163),"",'Récap prestation'!H163)</f>
        <v/>
      </c>
      <c r="I162" t="str">
        <f>IF(ISBLANK('Récap prestation'!G163),"",'Récap prestation'!G163)</f>
        <v/>
      </c>
      <c r="J162" s="10"/>
      <c r="K162" s="8" t="e">
        <f t="array" ref="K1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doublon])-ROW($D$2)+1),ROWS(K$2:K162)))</f>
        <v>#NUM!</v>
      </c>
      <c r="L162" s="10" t="str">
        <f t="shared" si="14"/>
        <v/>
      </c>
      <c r="M162">
        <f t="shared" si="17"/>
        <v>161</v>
      </c>
      <c r="N162">
        <f ca="1">SUMIF('Récap prestation'!$E$3:$E$500,L162,'Récap prestation'!I163)</f>
        <v>0</v>
      </c>
      <c r="O162">
        <f ca="1">SUMIF('Récap prestation'!$E$3:$E$500,L162,'Récap prestation'!J163)</f>
        <v>0</v>
      </c>
      <c r="P162">
        <f t="shared" ca="1" si="15"/>
        <v>0</v>
      </c>
      <c r="Q162">
        <f ca="1">SUMIF('Récap prestation'!$E$3:$E$500,L162,'Récap prestation'!R163)</f>
        <v>0</v>
      </c>
      <c r="R162" t="str">
        <f ca="1">IF(ISERROR(AVERAGEIF('Récap prestation'!$E$3:$E$500,L162,'Récap prestation'!$R$3)),"N/A",AVERAGEIF('Récap prestation'!$E$3:$E$500,L162,'Récap prestation'!$R$3:$R$500))</f>
        <v>N/A</v>
      </c>
      <c r="S162" s="10">
        <f>'Récap prestation'!N163</f>
        <v>0</v>
      </c>
      <c r="T162" s="10" t="e">
        <f t="array" ref="T16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doublon])-ROW($S$2)+1),ROWS(T$2:T162)))</f>
        <v>#NUM!</v>
      </c>
      <c r="U162" s="10" t="str">
        <f t="shared" si="16"/>
        <v/>
      </c>
      <c r="V162" s="10"/>
      <c r="X162" s="12" t="e">
        <f>#REF!</f>
        <v>#REF!</v>
      </c>
      <c r="Y162" s="12" t="e">
        <f>MATCH(TEXT(X163,"j mmmm aaaa"),#REF!,0)-MATCH(TEXT(X162,"j mmmm aaaa"),#REF!,0)</f>
        <v>#REF!</v>
      </c>
      <c r="Z162" t="e">
        <f>IF(AND(Y162=1,ISBLANK(VLOOKUP(X162,#REF!,5,FALSE))),"",Y162)</f>
        <v>#REF!</v>
      </c>
    </row>
    <row r="163" spans="1:26" x14ac:dyDescent="0.25">
      <c r="A163" s="3">
        <f>'Récap prestation'!M164</f>
        <v>0</v>
      </c>
      <c r="B163" s="10" t="e">
        <f t="array" ref="B1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doublon])-ROW($A$2)+1),ROWS(B$2:B163)))</f>
        <v>#NUM!</v>
      </c>
      <c r="C163" s="10" t="str">
        <f t="shared" si="12"/>
        <v/>
      </c>
      <c r="D163" s="10" t="str">
        <f>IF('Récap prestation'!E164&lt;&gt;0,'Récap prestation'!E164,"")</f>
        <v/>
      </c>
      <c r="E163" s="12">
        <f>INDEX($L$2:M261,MATCH(D163,Tableau1[valeur établissement liste],0),2)</f>
        <v>4</v>
      </c>
      <c r="F163" s="2" t="str">
        <f t="shared" si="13"/>
        <v/>
      </c>
      <c r="G163">
        <f>'Récap prestation'!F164</f>
        <v>0</v>
      </c>
      <c r="H163" t="str">
        <f>IF(ISBLANK('Récap prestation'!H164),"",'Récap prestation'!H164)</f>
        <v/>
      </c>
      <c r="I163" t="str">
        <f>IF(ISBLANK('Récap prestation'!G164),"",'Récap prestation'!G164)</f>
        <v/>
      </c>
      <c r="J163" s="10"/>
      <c r="K163" s="8" t="e">
        <f t="array" ref="K1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doublon])-ROW($D$2)+1),ROWS(K$2:K163)))</f>
        <v>#NUM!</v>
      </c>
      <c r="L163" s="10" t="str">
        <f t="shared" si="14"/>
        <v/>
      </c>
      <c r="M163">
        <f t="shared" si="17"/>
        <v>162</v>
      </c>
      <c r="N163">
        <f ca="1">SUMIF('Récap prestation'!$E$3:$E$500,L163,'Récap prestation'!I164)</f>
        <v>0</v>
      </c>
      <c r="O163">
        <f ca="1">SUMIF('Récap prestation'!$E$3:$E$500,L163,'Récap prestation'!J164)</f>
        <v>0</v>
      </c>
      <c r="P163">
        <f t="shared" ca="1" si="15"/>
        <v>0</v>
      </c>
      <c r="Q163">
        <f ca="1">SUMIF('Récap prestation'!$E$3:$E$500,L163,'Récap prestation'!R164)</f>
        <v>0</v>
      </c>
      <c r="R163" t="str">
        <f ca="1">IF(ISERROR(AVERAGEIF('Récap prestation'!$E$3:$E$500,L163,'Récap prestation'!$R$3)),"N/A",AVERAGEIF('Récap prestation'!$E$3:$E$500,L163,'Récap prestation'!$R$3:$R$500))</f>
        <v>N/A</v>
      </c>
      <c r="S163" s="10">
        <f>'Récap prestation'!N164</f>
        <v>0</v>
      </c>
      <c r="T163" s="10" t="e">
        <f t="array" ref="T16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doublon])-ROW($S$2)+1),ROWS(T$2:T163)))</f>
        <v>#NUM!</v>
      </c>
      <c r="U163" s="10" t="str">
        <f t="shared" si="16"/>
        <v/>
      </c>
      <c r="V163" s="10"/>
      <c r="X163" s="12" t="e">
        <f>#REF!</f>
        <v>#REF!</v>
      </c>
      <c r="Y163" s="12" t="e">
        <f>MATCH(TEXT(X164,"j mmmm aaaa"),#REF!,0)-MATCH(TEXT(X163,"j mmmm aaaa"),#REF!,0)</f>
        <v>#REF!</v>
      </c>
      <c r="Z163" t="e">
        <f>IF(AND(Y163=1,ISBLANK(VLOOKUP(X163,#REF!,5,FALSE))),"",Y163)</f>
        <v>#REF!</v>
      </c>
    </row>
    <row r="164" spans="1:26" x14ac:dyDescent="0.25">
      <c r="A164" s="3">
        <f>'Récap prestation'!M165</f>
        <v>0</v>
      </c>
      <c r="B164" s="10" t="e">
        <f t="array" ref="B1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doublon])-ROW($A$2)+1),ROWS(B$2:B164)))</f>
        <v>#NUM!</v>
      </c>
      <c r="C164" s="10" t="str">
        <f t="shared" si="12"/>
        <v/>
      </c>
      <c r="D164" s="10" t="str">
        <f>IF('Récap prestation'!E165&lt;&gt;0,'Récap prestation'!E165,"")</f>
        <v/>
      </c>
      <c r="E164" s="12">
        <f>INDEX($L$2:M262,MATCH(D164,Tableau1[valeur établissement liste],0),2)</f>
        <v>4</v>
      </c>
      <c r="F164" s="2" t="str">
        <f t="shared" si="13"/>
        <v/>
      </c>
      <c r="G164">
        <f>'Récap prestation'!F165</f>
        <v>0</v>
      </c>
      <c r="H164" t="str">
        <f>IF(ISBLANK('Récap prestation'!H165),"",'Récap prestation'!H165)</f>
        <v/>
      </c>
      <c r="I164" t="str">
        <f>IF(ISBLANK('Récap prestation'!G165),"",'Récap prestation'!G165)</f>
        <v/>
      </c>
      <c r="J164" s="10"/>
      <c r="K164" s="8" t="e">
        <f t="array" ref="K1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doublon])-ROW($D$2)+1),ROWS(K$2:K164)))</f>
        <v>#NUM!</v>
      </c>
      <c r="L164" s="10" t="str">
        <f t="shared" si="14"/>
        <v/>
      </c>
      <c r="M164">
        <f t="shared" si="17"/>
        <v>163</v>
      </c>
      <c r="N164">
        <f ca="1">SUMIF('Récap prestation'!$E$3:$E$500,L164,'Récap prestation'!I165)</f>
        <v>0</v>
      </c>
      <c r="O164">
        <f ca="1">SUMIF('Récap prestation'!$E$3:$E$500,L164,'Récap prestation'!J165)</f>
        <v>0</v>
      </c>
      <c r="P164">
        <f t="shared" ca="1" si="15"/>
        <v>0</v>
      </c>
      <c r="Q164">
        <f ca="1">SUMIF('Récap prestation'!$E$3:$E$500,L164,'Récap prestation'!R165)</f>
        <v>0</v>
      </c>
      <c r="R164" t="str">
        <f ca="1">IF(ISERROR(AVERAGEIF('Récap prestation'!$E$3:$E$500,L164,'Récap prestation'!$R$3)),"N/A",AVERAGEIF('Récap prestation'!$E$3:$E$500,L164,'Récap prestation'!$R$3:$R$500))</f>
        <v>N/A</v>
      </c>
      <c r="S164" s="10">
        <f>'Récap prestation'!N165</f>
        <v>0</v>
      </c>
      <c r="T164" s="10" t="e">
        <f t="array" ref="T16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doublon])-ROW($S$2)+1),ROWS(T$2:T164)))</f>
        <v>#NUM!</v>
      </c>
      <c r="U164" s="10" t="str">
        <f t="shared" si="16"/>
        <v/>
      </c>
      <c r="V164" s="10"/>
      <c r="X164" s="12" t="e">
        <f>#REF!</f>
        <v>#REF!</v>
      </c>
      <c r="Y164" s="12" t="e">
        <f>MATCH(TEXT(X165,"j mmmm aaaa"),#REF!,0)-MATCH(TEXT(X164,"j mmmm aaaa"),#REF!,0)</f>
        <v>#REF!</v>
      </c>
      <c r="Z164" t="e">
        <f>IF(AND(Y164=1,ISBLANK(VLOOKUP(X164,#REF!,5,FALSE))),"",Y164)</f>
        <v>#REF!</v>
      </c>
    </row>
    <row r="165" spans="1:26" x14ac:dyDescent="0.25">
      <c r="A165" s="3">
        <f>'Récap prestation'!M166</f>
        <v>0</v>
      </c>
      <c r="B165" s="10" t="e">
        <f t="array" ref="B1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doublon])-ROW($A$2)+1),ROWS(B$2:B165)))</f>
        <v>#NUM!</v>
      </c>
      <c r="C165" s="10" t="str">
        <f t="shared" si="12"/>
        <v/>
      </c>
      <c r="D165" s="10" t="str">
        <f>IF('Récap prestation'!E166&lt;&gt;0,'Récap prestation'!E166,"")</f>
        <v/>
      </c>
      <c r="E165" s="12">
        <f>INDEX($L$2:M263,MATCH(D165,Tableau1[valeur établissement liste],0),2)</f>
        <v>4</v>
      </c>
      <c r="F165" s="2" t="str">
        <f t="shared" si="13"/>
        <v/>
      </c>
      <c r="G165">
        <f>'Récap prestation'!F166</f>
        <v>0</v>
      </c>
      <c r="H165" t="str">
        <f>IF(ISBLANK('Récap prestation'!H166),"",'Récap prestation'!H166)</f>
        <v/>
      </c>
      <c r="I165" t="str">
        <f>IF(ISBLANK('Récap prestation'!G166),"",'Récap prestation'!G166)</f>
        <v/>
      </c>
      <c r="J165" s="10"/>
      <c r="K165" s="8" t="e">
        <f t="array" ref="K1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doublon])-ROW($D$2)+1),ROWS(K$2:K165)))</f>
        <v>#NUM!</v>
      </c>
      <c r="L165" s="10" t="str">
        <f t="shared" si="14"/>
        <v/>
      </c>
      <c r="M165">
        <f t="shared" si="17"/>
        <v>164</v>
      </c>
      <c r="N165">
        <f ca="1">SUMIF('Récap prestation'!$E$3:$E$500,L165,'Récap prestation'!I166)</f>
        <v>0</v>
      </c>
      <c r="O165">
        <f ca="1">SUMIF('Récap prestation'!$E$3:$E$500,L165,'Récap prestation'!J166)</f>
        <v>0</v>
      </c>
      <c r="P165">
        <f t="shared" ca="1" si="15"/>
        <v>0</v>
      </c>
      <c r="Q165">
        <f ca="1">SUMIF('Récap prestation'!$E$3:$E$500,L165,'Récap prestation'!R166)</f>
        <v>0</v>
      </c>
      <c r="R165" t="str">
        <f ca="1">IF(ISERROR(AVERAGEIF('Récap prestation'!$E$3:$E$500,L165,'Récap prestation'!$R$3)),"N/A",AVERAGEIF('Récap prestation'!$E$3:$E$500,L165,'Récap prestation'!$R$3:$R$500))</f>
        <v>N/A</v>
      </c>
      <c r="S165" s="10">
        <f>'Récap prestation'!N166</f>
        <v>0</v>
      </c>
      <c r="T165" s="10" t="e">
        <f t="array" ref="T16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doublon])-ROW($S$2)+1),ROWS(T$2:T165)))</f>
        <v>#NUM!</v>
      </c>
      <c r="U165" s="10" t="str">
        <f t="shared" si="16"/>
        <v/>
      </c>
      <c r="V165" s="10"/>
      <c r="X165" s="12" t="e">
        <f>#REF!</f>
        <v>#REF!</v>
      </c>
      <c r="Y165" s="12" t="e">
        <f>MATCH(TEXT(X166,"j mmmm aaaa"),#REF!,0)-MATCH(TEXT(X165,"j mmmm aaaa"),#REF!,0)</f>
        <v>#REF!</v>
      </c>
      <c r="Z165" t="e">
        <f>IF(AND(Y165=1,ISBLANK(VLOOKUP(X165,#REF!,5,FALSE))),"",Y165)</f>
        <v>#REF!</v>
      </c>
    </row>
    <row r="166" spans="1:26" x14ac:dyDescent="0.25">
      <c r="A166" s="3">
        <f>'Récap prestation'!M167</f>
        <v>0</v>
      </c>
      <c r="B166" s="10" t="e">
        <f t="array" ref="B1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doublon])-ROW($A$2)+1),ROWS(B$2:B166)))</f>
        <v>#NUM!</v>
      </c>
      <c r="C166" s="10" t="str">
        <f t="shared" si="12"/>
        <v/>
      </c>
      <c r="D166" s="10" t="str">
        <f>IF('Récap prestation'!E167&lt;&gt;0,'Récap prestation'!E167,"")</f>
        <v/>
      </c>
      <c r="E166" s="12">
        <f>INDEX($L$2:M264,MATCH(D166,Tableau1[valeur établissement liste],0),2)</f>
        <v>4</v>
      </c>
      <c r="F166" s="2" t="str">
        <f t="shared" si="13"/>
        <v/>
      </c>
      <c r="G166">
        <f>'Récap prestation'!F167</f>
        <v>0</v>
      </c>
      <c r="H166" t="str">
        <f>IF(ISBLANK('Récap prestation'!H167),"",'Récap prestation'!H167)</f>
        <v/>
      </c>
      <c r="I166" t="str">
        <f>IF(ISBLANK('Récap prestation'!G167),"",'Récap prestation'!G167)</f>
        <v/>
      </c>
      <c r="J166" s="10"/>
      <c r="K166" s="8" t="e">
        <f t="array" ref="K1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doublon])-ROW($D$2)+1),ROWS(K$2:K166)))</f>
        <v>#NUM!</v>
      </c>
      <c r="L166" s="10" t="str">
        <f t="shared" si="14"/>
        <v/>
      </c>
      <c r="M166">
        <f t="shared" si="17"/>
        <v>165</v>
      </c>
      <c r="N166">
        <f ca="1">SUMIF('Récap prestation'!$E$3:$E$500,L166,'Récap prestation'!I167)</f>
        <v>0</v>
      </c>
      <c r="O166">
        <f ca="1">SUMIF('Récap prestation'!$E$3:$E$500,L166,'Récap prestation'!J167)</f>
        <v>0</v>
      </c>
      <c r="P166">
        <f t="shared" ca="1" si="15"/>
        <v>0</v>
      </c>
      <c r="Q166">
        <f ca="1">SUMIF('Récap prestation'!$E$3:$E$500,L166,'Récap prestation'!R167)</f>
        <v>0</v>
      </c>
      <c r="R166" t="str">
        <f ca="1">IF(ISERROR(AVERAGEIF('Récap prestation'!$E$3:$E$500,L166,'Récap prestation'!$R$3)),"N/A",AVERAGEIF('Récap prestation'!$E$3:$E$500,L166,'Récap prestation'!$R$3:$R$500))</f>
        <v>N/A</v>
      </c>
      <c r="S166" s="10">
        <f>'Récap prestation'!N167</f>
        <v>0</v>
      </c>
      <c r="T166" s="10" t="e">
        <f t="array" ref="T16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doublon])-ROW($S$2)+1),ROWS(T$2:T166)))</f>
        <v>#NUM!</v>
      </c>
      <c r="U166" s="10" t="str">
        <f t="shared" si="16"/>
        <v/>
      </c>
      <c r="V166" s="10"/>
      <c r="X166" s="12" t="e">
        <f>#REF!</f>
        <v>#REF!</v>
      </c>
      <c r="Y166" s="12" t="e">
        <f>MATCH(TEXT(X167,"j mmmm aaaa"),#REF!,0)-MATCH(TEXT(X166,"j mmmm aaaa"),#REF!,0)</f>
        <v>#REF!</v>
      </c>
      <c r="Z166" t="e">
        <f>IF(AND(Y166=1,ISBLANK(VLOOKUP(X166,#REF!,5,FALSE))),"",Y166)</f>
        <v>#REF!</v>
      </c>
    </row>
    <row r="167" spans="1:26" x14ac:dyDescent="0.25">
      <c r="A167" s="3">
        <f>'Récap prestation'!M168</f>
        <v>0</v>
      </c>
      <c r="B167" s="10" t="e">
        <f t="array" ref="B1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doublon])-ROW($A$2)+1),ROWS(B$2:B167)))</f>
        <v>#NUM!</v>
      </c>
      <c r="C167" s="10" t="str">
        <f t="shared" si="12"/>
        <v/>
      </c>
      <c r="D167" s="10" t="str">
        <f>IF('Récap prestation'!E168&lt;&gt;0,'Récap prestation'!E168,"")</f>
        <v/>
      </c>
      <c r="E167" s="12">
        <f>INDEX($L$2:M265,MATCH(D167,Tableau1[valeur établissement liste],0),2)</f>
        <v>4</v>
      </c>
      <c r="F167" s="2" t="str">
        <f t="shared" si="13"/>
        <v/>
      </c>
      <c r="G167">
        <f>'Récap prestation'!F168</f>
        <v>0</v>
      </c>
      <c r="H167" t="str">
        <f>IF(ISBLANK('Récap prestation'!H168),"",'Récap prestation'!H168)</f>
        <v/>
      </c>
      <c r="I167" t="str">
        <f>IF(ISBLANK('Récap prestation'!G168),"",'Récap prestation'!G168)</f>
        <v/>
      </c>
      <c r="J167" s="10"/>
      <c r="K167" s="8" t="e">
        <f t="array" ref="K1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doublon])-ROW($D$2)+1),ROWS(K$2:K167)))</f>
        <v>#NUM!</v>
      </c>
      <c r="L167" s="10" t="str">
        <f t="shared" si="14"/>
        <v/>
      </c>
      <c r="M167">
        <f t="shared" si="17"/>
        <v>166</v>
      </c>
      <c r="N167">
        <f ca="1">SUMIF('Récap prestation'!$E$3:$E$500,L167,'Récap prestation'!I168)</f>
        <v>0</v>
      </c>
      <c r="O167">
        <f ca="1">SUMIF('Récap prestation'!$E$3:$E$500,L167,'Récap prestation'!J168)</f>
        <v>0</v>
      </c>
      <c r="P167">
        <f t="shared" ca="1" si="15"/>
        <v>0</v>
      </c>
      <c r="Q167">
        <f ca="1">SUMIF('Récap prestation'!$E$3:$E$500,L167,'Récap prestation'!R168)</f>
        <v>0</v>
      </c>
      <c r="R167" t="str">
        <f ca="1">IF(ISERROR(AVERAGEIF('Récap prestation'!$E$3:$E$500,L167,'Récap prestation'!$R$3)),"N/A",AVERAGEIF('Récap prestation'!$E$3:$E$500,L167,'Récap prestation'!$R$3:$R$500))</f>
        <v>N/A</v>
      </c>
      <c r="S167" s="10">
        <f>'Récap prestation'!N168</f>
        <v>0</v>
      </c>
      <c r="T167" s="10" t="e">
        <f t="array" ref="T16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doublon])-ROW($S$2)+1),ROWS(T$2:T167)))</f>
        <v>#NUM!</v>
      </c>
      <c r="U167" s="10" t="str">
        <f t="shared" si="16"/>
        <v/>
      </c>
      <c r="V167" s="10"/>
      <c r="X167" s="12" t="e">
        <f>#REF!</f>
        <v>#REF!</v>
      </c>
      <c r="Y167" s="12" t="e">
        <f>MATCH(TEXT(X168,"j mmmm aaaa"),#REF!,0)-MATCH(TEXT(X167,"j mmmm aaaa"),#REF!,0)</f>
        <v>#REF!</v>
      </c>
      <c r="Z167" t="e">
        <f>IF(AND(Y167=1,ISBLANK(VLOOKUP(X167,#REF!,5,FALSE))),"",Y167)</f>
        <v>#REF!</v>
      </c>
    </row>
    <row r="168" spans="1:26" x14ac:dyDescent="0.25">
      <c r="A168" s="3">
        <f>'Récap prestation'!M169</f>
        <v>0</v>
      </c>
      <c r="B168" s="10" t="e">
        <f t="array" ref="B1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doublon])-ROW($A$2)+1),ROWS(B$2:B168)))</f>
        <v>#NUM!</v>
      </c>
      <c r="C168" s="10" t="str">
        <f t="shared" si="12"/>
        <v/>
      </c>
      <c r="D168" s="10" t="str">
        <f>IF('Récap prestation'!E169&lt;&gt;0,'Récap prestation'!E169,"")</f>
        <v/>
      </c>
      <c r="E168" s="12">
        <f>INDEX($L$2:M266,MATCH(D168,Tableau1[valeur établissement liste],0),2)</f>
        <v>4</v>
      </c>
      <c r="F168" s="2" t="str">
        <f t="shared" si="13"/>
        <v/>
      </c>
      <c r="G168">
        <f>'Récap prestation'!F169</f>
        <v>0</v>
      </c>
      <c r="H168" t="str">
        <f>IF(ISBLANK('Récap prestation'!H169),"",'Récap prestation'!H169)</f>
        <v/>
      </c>
      <c r="I168" t="str">
        <f>IF(ISBLANK('Récap prestation'!G169),"",'Récap prestation'!G169)</f>
        <v/>
      </c>
      <c r="J168" s="10"/>
      <c r="K168" s="8" t="e">
        <f t="array" ref="K1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doublon])-ROW($D$2)+1),ROWS(K$2:K168)))</f>
        <v>#NUM!</v>
      </c>
      <c r="L168" s="10" t="str">
        <f t="shared" si="14"/>
        <v/>
      </c>
      <c r="M168">
        <f t="shared" si="17"/>
        <v>167</v>
      </c>
      <c r="N168">
        <f ca="1">SUMIF('Récap prestation'!$E$3:$E$500,L168,'Récap prestation'!I169)</f>
        <v>0</v>
      </c>
      <c r="O168">
        <f ca="1">SUMIF('Récap prestation'!$E$3:$E$500,L168,'Récap prestation'!J169)</f>
        <v>0</v>
      </c>
      <c r="P168">
        <f t="shared" ca="1" si="15"/>
        <v>0</v>
      </c>
      <c r="Q168">
        <f ca="1">SUMIF('Récap prestation'!$E$3:$E$500,L168,'Récap prestation'!R169)</f>
        <v>0</v>
      </c>
      <c r="R168" t="str">
        <f ca="1">IF(ISERROR(AVERAGEIF('Récap prestation'!$E$3:$E$500,L168,'Récap prestation'!$R$3)),"N/A",AVERAGEIF('Récap prestation'!$E$3:$E$500,L168,'Récap prestation'!$R$3:$R$500))</f>
        <v>N/A</v>
      </c>
      <c r="S168" s="10">
        <f>'Récap prestation'!N169</f>
        <v>0</v>
      </c>
      <c r="T168" s="10" t="e">
        <f t="array" ref="T16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doublon])-ROW($S$2)+1),ROWS(T$2:T168)))</f>
        <v>#NUM!</v>
      </c>
      <c r="U168" s="10" t="str">
        <f t="shared" si="16"/>
        <v/>
      </c>
      <c r="V168" s="10"/>
      <c r="X168" s="12" t="e">
        <f>#REF!</f>
        <v>#REF!</v>
      </c>
      <c r="Y168" s="12" t="e">
        <f>MATCH(TEXT(X169,"j mmmm aaaa"),#REF!,0)-MATCH(TEXT(X168,"j mmmm aaaa"),#REF!,0)</f>
        <v>#REF!</v>
      </c>
      <c r="Z168" t="e">
        <f>IF(AND(Y168=1,ISBLANK(VLOOKUP(X168,#REF!,5,FALSE))),"",Y168)</f>
        <v>#REF!</v>
      </c>
    </row>
    <row r="169" spans="1:26" x14ac:dyDescent="0.25">
      <c r="A169" s="3">
        <f>'Récap prestation'!M170</f>
        <v>0</v>
      </c>
      <c r="B169" s="10" t="e">
        <f t="array" ref="B1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doublon])-ROW($A$2)+1),ROWS(B$2:B169)))</f>
        <v>#NUM!</v>
      </c>
      <c r="C169" s="10" t="str">
        <f t="shared" si="12"/>
        <v/>
      </c>
      <c r="D169" s="10" t="str">
        <f>IF('Récap prestation'!E170&lt;&gt;0,'Récap prestation'!E170,"")</f>
        <v/>
      </c>
      <c r="E169" s="12">
        <f>INDEX($L$2:M267,MATCH(D169,Tableau1[valeur établissement liste],0),2)</f>
        <v>4</v>
      </c>
      <c r="F169" s="2" t="str">
        <f t="shared" si="13"/>
        <v/>
      </c>
      <c r="G169">
        <f>'Récap prestation'!F170</f>
        <v>0</v>
      </c>
      <c r="H169" t="str">
        <f>IF(ISBLANK('Récap prestation'!H170),"",'Récap prestation'!H170)</f>
        <v/>
      </c>
      <c r="I169" t="str">
        <f>IF(ISBLANK('Récap prestation'!G170),"",'Récap prestation'!G170)</f>
        <v/>
      </c>
      <c r="J169" s="10"/>
      <c r="K169" s="8" t="e">
        <f t="array" ref="K1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doublon])-ROW($D$2)+1),ROWS(K$2:K169)))</f>
        <v>#NUM!</v>
      </c>
      <c r="L169" s="10" t="str">
        <f t="shared" si="14"/>
        <v/>
      </c>
      <c r="M169">
        <f t="shared" si="17"/>
        <v>168</v>
      </c>
      <c r="N169">
        <f ca="1">SUMIF('Récap prestation'!$E$3:$E$500,L169,'Récap prestation'!I170)</f>
        <v>0</v>
      </c>
      <c r="O169">
        <f ca="1">SUMIF('Récap prestation'!$E$3:$E$500,L169,'Récap prestation'!J170)</f>
        <v>0</v>
      </c>
      <c r="P169">
        <f t="shared" ca="1" si="15"/>
        <v>0</v>
      </c>
      <c r="Q169">
        <f ca="1">SUMIF('Récap prestation'!$E$3:$E$500,L169,'Récap prestation'!R170)</f>
        <v>0</v>
      </c>
      <c r="R169" t="str">
        <f ca="1">IF(ISERROR(AVERAGEIF('Récap prestation'!$E$3:$E$500,L169,'Récap prestation'!$R$3)),"N/A",AVERAGEIF('Récap prestation'!$E$3:$E$500,L169,'Récap prestation'!$R$3:$R$500))</f>
        <v>N/A</v>
      </c>
      <c r="S169" s="10">
        <f>'Récap prestation'!N170</f>
        <v>0</v>
      </c>
      <c r="T169" s="10" t="e">
        <f t="array" ref="T16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doublon])-ROW($S$2)+1),ROWS(T$2:T169)))</f>
        <v>#NUM!</v>
      </c>
      <c r="U169" s="10" t="str">
        <f t="shared" si="16"/>
        <v/>
      </c>
      <c r="V169" s="10"/>
      <c r="X169" s="12" t="e">
        <f>#REF!</f>
        <v>#REF!</v>
      </c>
      <c r="Y169" s="12" t="e">
        <f>MATCH(TEXT(X170,"j mmmm aaaa"),#REF!,0)-MATCH(TEXT(X169,"j mmmm aaaa"),#REF!,0)</f>
        <v>#REF!</v>
      </c>
      <c r="Z169" t="e">
        <f>IF(AND(Y169=1,ISBLANK(VLOOKUP(X169,#REF!,5,FALSE))),"",Y169)</f>
        <v>#REF!</v>
      </c>
    </row>
    <row r="170" spans="1:26" x14ac:dyDescent="0.25">
      <c r="A170" s="3">
        <f>'Récap prestation'!M171</f>
        <v>0</v>
      </c>
      <c r="B170" s="10" t="e">
        <f t="array" ref="B1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doublon])-ROW($A$2)+1),ROWS(B$2:B170)))</f>
        <v>#NUM!</v>
      </c>
      <c r="C170" s="10" t="str">
        <f t="shared" si="12"/>
        <v/>
      </c>
      <c r="D170" s="10" t="str">
        <f>IF('Récap prestation'!E171&lt;&gt;0,'Récap prestation'!E171,"")</f>
        <v/>
      </c>
      <c r="E170" s="12">
        <f>INDEX($L$2:M268,MATCH(D170,Tableau1[valeur établissement liste],0),2)</f>
        <v>4</v>
      </c>
      <c r="F170" s="2" t="str">
        <f t="shared" si="13"/>
        <v/>
      </c>
      <c r="G170">
        <f>'Récap prestation'!F171</f>
        <v>0</v>
      </c>
      <c r="H170" t="str">
        <f>IF(ISBLANK('Récap prestation'!H171),"",'Récap prestation'!H171)</f>
        <v/>
      </c>
      <c r="I170" t="str">
        <f>IF(ISBLANK('Récap prestation'!G171),"",'Récap prestation'!G171)</f>
        <v/>
      </c>
      <c r="J170" s="10"/>
      <c r="K170" s="8" t="e">
        <f t="array" ref="K1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doublon])-ROW($D$2)+1),ROWS(K$2:K170)))</f>
        <v>#NUM!</v>
      </c>
      <c r="L170" s="10" t="str">
        <f t="shared" si="14"/>
        <v/>
      </c>
      <c r="M170">
        <f t="shared" si="17"/>
        <v>169</v>
      </c>
      <c r="N170">
        <f ca="1">SUMIF('Récap prestation'!$E$3:$E$500,L170,'Récap prestation'!I171)</f>
        <v>0</v>
      </c>
      <c r="O170">
        <f ca="1">SUMIF('Récap prestation'!$E$3:$E$500,L170,'Récap prestation'!J171)</f>
        <v>0</v>
      </c>
      <c r="P170">
        <f t="shared" ca="1" si="15"/>
        <v>0</v>
      </c>
      <c r="Q170">
        <f ca="1">SUMIF('Récap prestation'!$E$3:$E$500,L170,'Récap prestation'!R171)</f>
        <v>0</v>
      </c>
      <c r="R170" t="str">
        <f ca="1">IF(ISERROR(AVERAGEIF('Récap prestation'!$E$3:$E$500,L170,'Récap prestation'!$R$3)),"N/A",AVERAGEIF('Récap prestation'!$E$3:$E$500,L170,'Récap prestation'!$R$3:$R$500))</f>
        <v>N/A</v>
      </c>
      <c r="S170" s="10">
        <f>'Récap prestation'!N171</f>
        <v>0</v>
      </c>
      <c r="T170" s="10" t="e">
        <f t="array" ref="T17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doublon])-ROW($S$2)+1),ROWS(T$2:T170)))</f>
        <v>#NUM!</v>
      </c>
      <c r="U170" s="10" t="str">
        <f t="shared" si="16"/>
        <v/>
      </c>
      <c r="V170" s="10"/>
      <c r="X170" s="12" t="e">
        <f>#REF!</f>
        <v>#REF!</v>
      </c>
      <c r="Y170" s="12" t="e">
        <f>MATCH(TEXT(X171,"j mmmm aaaa"),#REF!,0)-MATCH(TEXT(X170,"j mmmm aaaa"),#REF!,0)</f>
        <v>#REF!</v>
      </c>
      <c r="Z170" t="e">
        <f>IF(AND(Y170=1,ISBLANK(VLOOKUP(X170,#REF!,5,FALSE))),"",Y170)</f>
        <v>#REF!</v>
      </c>
    </row>
    <row r="171" spans="1:26" x14ac:dyDescent="0.25">
      <c r="A171" s="3">
        <f>'Récap prestation'!M172</f>
        <v>0</v>
      </c>
      <c r="B171" s="10" t="e">
        <f t="array" ref="B1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doublon])-ROW($A$2)+1),ROWS(B$2:B171)))</f>
        <v>#NUM!</v>
      </c>
      <c r="C171" s="10" t="str">
        <f t="shared" si="12"/>
        <v/>
      </c>
      <c r="D171" s="10" t="str">
        <f>IF('Récap prestation'!E172&lt;&gt;0,'Récap prestation'!E172,"")</f>
        <v/>
      </c>
      <c r="E171" s="12">
        <f>INDEX($L$2:M269,MATCH(D171,Tableau1[valeur établissement liste],0),2)</f>
        <v>4</v>
      </c>
      <c r="F171" s="2" t="str">
        <f t="shared" si="13"/>
        <v/>
      </c>
      <c r="G171">
        <f>'Récap prestation'!F172</f>
        <v>0</v>
      </c>
      <c r="H171" t="str">
        <f>IF(ISBLANK('Récap prestation'!H172),"",'Récap prestation'!H172)</f>
        <v/>
      </c>
      <c r="I171" t="str">
        <f>IF(ISBLANK('Récap prestation'!G172),"",'Récap prestation'!G172)</f>
        <v/>
      </c>
      <c r="J171" s="10"/>
      <c r="K171" s="8" t="e">
        <f t="array" ref="K1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doublon])-ROW($D$2)+1),ROWS(K$2:K171)))</f>
        <v>#NUM!</v>
      </c>
      <c r="L171" s="10" t="str">
        <f t="shared" si="14"/>
        <v/>
      </c>
      <c r="M171">
        <f t="shared" si="17"/>
        <v>170</v>
      </c>
      <c r="N171">
        <f ca="1">SUMIF('Récap prestation'!$E$3:$E$500,L171,'Récap prestation'!I172)</f>
        <v>0</v>
      </c>
      <c r="O171">
        <f ca="1">SUMIF('Récap prestation'!$E$3:$E$500,L171,'Récap prestation'!J172)</f>
        <v>0</v>
      </c>
      <c r="P171">
        <f t="shared" ca="1" si="15"/>
        <v>0</v>
      </c>
      <c r="Q171">
        <f ca="1">SUMIF('Récap prestation'!$E$3:$E$500,L171,'Récap prestation'!R172)</f>
        <v>0</v>
      </c>
      <c r="R171" t="str">
        <f ca="1">IF(ISERROR(AVERAGEIF('Récap prestation'!$E$3:$E$500,L171,'Récap prestation'!$R$3)),"N/A",AVERAGEIF('Récap prestation'!$E$3:$E$500,L171,'Récap prestation'!$R$3:$R$500))</f>
        <v>N/A</v>
      </c>
      <c r="S171" s="10">
        <f>'Récap prestation'!N172</f>
        <v>0</v>
      </c>
      <c r="T171" s="10" t="e">
        <f t="array" ref="T17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doublon])-ROW($S$2)+1),ROWS(T$2:T171)))</f>
        <v>#NUM!</v>
      </c>
      <c r="U171" s="10" t="str">
        <f t="shared" si="16"/>
        <v/>
      </c>
      <c r="V171" s="10"/>
      <c r="X171" s="12" t="e">
        <f>#REF!</f>
        <v>#REF!</v>
      </c>
      <c r="Y171" s="12" t="e">
        <f>MATCH(TEXT(X172,"j mmmm aaaa"),#REF!,0)-MATCH(TEXT(X171,"j mmmm aaaa"),#REF!,0)</f>
        <v>#REF!</v>
      </c>
      <c r="Z171" t="e">
        <f>IF(AND(Y171=1,ISBLANK(VLOOKUP(X171,#REF!,5,FALSE))),"",Y171)</f>
        <v>#REF!</v>
      </c>
    </row>
    <row r="172" spans="1:26" x14ac:dyDescent="0.25">
      <c r="A172" s="3">
        <f>'Récap prestation'!M173</f>
        <v>0</v>
      </c>
      <c r="B172" s="10" t="e">
        <f t="array" ref="B1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doublon])-ROW($A$2)+1),ROWS(B$2:B172)))</f>
        <v>#NUM!</v>
      </c>
      <c r="C172" s="10" t="str">
        <f t="shared" si="12"/>
        <v/>
      </c>
      <c r="D172" s="10" t="str">
        <f>IF('Récap prestation'!E173&lt;&gt;0,'Récap prestation'!E173,"")</f>
        <v/>
      </c>
      <c r="E172" s="12">
        <f>INDEX($L$2:M270,MATCH(D172,Tableau1[valeur établissement liste],0),2)</f>
        <v>4</v>
      </c>
      <c r="F172" s="2" t="str">
        <f t="shared" si="13"/>
        <v/>
      </c>
      <c r="G172">
        <f>'Récap prestation'!F173</f>
        <v>0</v>
      </c>
      <c r="H172" t="str">
        <f>IF(ISBLANK('Récap prestation'!H173),"",'Récap prestation'!H173)</f>
        <v/>
      </c>
      <c r="I172" t="str">
        <f>IF(ISBLANK('Récap prestation'!G173),"",'Récap prestation'!G173)</f>
        <v/>
      </c>
      <c r="J172" s="10"/>
      <c r="K172" s="8" t="e">
        <f t="array" ref="K1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doublon])-ROW($D$2)+1),ROWS(K$2:K172)))</f>
        <v>#NUM!</v>
      </c>
      <c r="L172" s="10" t="str">
        <f t="shared" si="14"/>
        <v/>
      </c>
      <c r="M172">
        <f t="shared" si="17"/>
        <v>171</v>
      </c>
      <c r="N172">
        <f ca="1">SUMIF('Récap prestation'!$E$3:$E$500,L172,'Récap prestation'!I173)</f>
        <v>0</v>
      </c>
      <c r="O172">
        <f ca="1">SUMIF('Récap prestation'!$E$3:$E$500,L172,'Récap prestation'!J173)</f>
        <v>0</v>
      </c>
      <c r="P172">
        <f t="shared" ca="1" si="15"/>
        <v>0</v>
      </c>
      <c r="Q172">
        <f ca="1">SUMIF('Récap prestation'!$E$3:$E$500,L172,'Récap prestation'!R173)</f>
        <v>0</v>
      </c>
      <c r="R172" t="str">
        <f ca="1">IF(ISERROR(AVERAGEIF('Récap prestation'!$E$3:$E$500,L172,'Récap prestation'!$R$3)),"N/A",AVERAGEIF('Récap prestation'!$E$3:$E$500,L172,'Récap prestation'!$R$3:$R$500))</f>
        <v>N/A</v>
      </c>
      <c r="S172" s="10">
        <f>'Récap prestation'!N173</f>
        <v>0</v>
      </c>
      <c r="T172" s="10" t="e">
        <f t="array" ref="T17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doublon])-ROW($S$2)+1),ROWS(T$2:T172)))</f>
        <v>#NUM!</v>
      </c>
      <c r="U172" s="10" t="str">
        <f t="shared" si="16"/>
        <v/>
      </c>
      <c r="V172" s="10"/>
      <c r="X172" s="12" t="e">
        <f>#REF!</f>
        <v>#REF!</v>
      </c>
      <c r="Y172" s="12" t="e">
        <f>MATCH(TEXT(X173,"j mmmm aaaa"),#REF!,0)-MATCH(TEXT(X172,"j mmmm aaaa"),#REF!,0)</f>
        <v>#REF!</v>
      </c>
      <c r="Z172" t="e">
        <f>IF(AND(Y172=1,ISBLANK(VLOOKUP(X172,#REF!,5,FALSE))),"",Y172)</f>
        <v>#REF!</v>
      </c>
    </row>
    <row r="173" spans="1:26" x14ac:dyDescent="0.25">
      <c r="A173" s="3">
        <f>'Récap prestation'!M174</f>
        <v>0</v>
      </c>
      <c r="B173" s="10" t="e">
        <f t="array" ref="B1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doublon])-ROW($A$2)+1),ROWS(B$2:B173)))</f>
        <v>#NUM!</v>
      </c>
      <c r="C173" s="10" t="str">
        <f t="shared" si="12"/>
        <v/>
      </c>
      <c r="D173" s="10" t="str">
        <f>IF('Récap prestation'!E174&lt;&gt;0,'Récap prestation'!E174,"")</f>
        <v/>
      </c>
      <c r="E173" s="12">
        <f>INDEX($L$2:M271,MATCH(D173,Tableau1[valeur établissement liste],0),2)</f>
        <v>4</v>
      </c>
      <c r="F173" s="2" t="str">
        <f t="shared" si="13"/>
        <v/>
      </c>
      <c r="G173">
        <f>'Récap prestation'!F174</f>
        <v>0</v>
      </c>
      <c r="H173" t="str">
        <f>IF(ISBLANK('Récap prestation'!H174),"",'Récap prestation'!H174)</f>
        <v/>
      </c>
      <c r="I173" t="str">
        <f>IF(ISBLANK('Récap prestation'!G174),"",'Récap prestation'!G174)</f>
        <v/>
      </c>
      <c r="J173" s="10"/>
      <c r="K173" s="8" t="e">
        <f t="array" ref="K1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doublon])-ROW($D$2)+1),ROWS(K$2:K173)))</f>
        <v>#NUM!</v>
      </c>
      <c r="L173" s="10" t="str">
        <f t="shared" si="14"/>
        <v/>
      </c>
      <c r="M173">
        <f t="shared" si="17"/>
        <v>172</v>
      </c>
      <c r="N173">
        <f ca="1">SUMIF('Récap prestation'!$E$3:$E$500,L173,'Récap prestation'!I174)</f>
        <v>0</v>
      </c>
      <c r="O173">
        <f ca="1">SUMIF('Récap prestation'!$E$3:$E$500,L173,'Récap prestation'!J174)</f>
        <v>0</v>
      </c>
      <c r="P173">
        <f t="shared" ca="1" si="15"/>
        <v>0</v>
      </c>
      <c r="Q173">
        <f ca="1">SUMIF('Récap prestation'!$E$3:$E$500,L173,'Récap prestation'!R174)</f>
        <v>0</v>
      </c>
      <c r="R173" t="str">
        <f ca="1">IF(ISERROR(AVERAGEIF('Récap prestation'!$E$3:$E$500,L173,'Récap prestation'!$R$3)),"N/A",AVERAGEIF('Récap prestation'!$E$3:$E$500,L173,'Récap prestation'!$R$3:$R$500))</f>
        <v>N/A</v>
      </c>
      <c r="S173" s="10">
        <f>'Récap prestation'!N174</f>
        <v>0</v>
      </c>
      <c r="T173" s="10" t="e">
        <f t="array" ref="T17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doublon])-ROW($S$2)+1),ROWS(T$2:T173)))</f>
        <v>#NUM!</v>
      </c>
      <c r="U173" s="10" t="str">
        <f t="shared" si="16"/>
        <v/>
      </c>
      <c r="V173" s="10"/>
      <c r="X173" s="12" t="e">
        <f>#REF!</f>
        <v>#REF!</v>
      </c>
      <c r="Y173" s="12" t="e">
        <f>MATCH(TEXT(X174,"j mmmm aaaa"),#REF!,0)-MATCH(TEXT(X173,"j mmmm aaaa"),#REF!,0)</f>
        <v>#REF!</v>
      </c>
      <c r="Z173" t="e">
        <f>IF(AND(Y173=1,ISBLANK(VLOOKUP(X173,#REF!,5,FALSE))),"",Y173)</f>
        <v>#REF!</v>
      </c>
    </row>
    <row r="174" spans="1:26" x14ac:dyDescent="0.25">
      <c r="A174" s="3">
        <f>'Récap prestation'!M175</f>
        <v>0</v>
      </c>
      <c r="B174" s="10" t="e">
        <f t="array" ref="B1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doublon])-ROW($A$2)+1),ROWS(B$2:B174)))</f>
        <v>#NUM!</v>
      </c>
      <c r="C174" s="10" t="str">
        <f t="shared" si="12"/>
        <v/>
      </c>
      <c r="D174" s="10" t="str">
        <f>IF('Récap prestation'!E175&lt;&gt;0,'Récap prestation'!E175,"")</f>
        <v/>
      </c>
      <c r="E174" s="12">
        <f>INDEX($L$2:M272,MATCH(D174,Tableau1[valeur établissement liste],0),2)</f>
        <v>4</v>
      </c>
      <c r="F174" s="2" t="str">
        <f t="shared" si="13"/>
        <v/>
      </c>
      <c r="G174">
        <f>'Récap prestation'!F175</f>
        <v>0</v>
      </c>
      <c r="H174" t="str">
        <f>IF(ISBLANK('Récap prestation'!H175),"",'Récap prestation'!H175)</f>
        <v/>
      </c>
      <c r="I174" t="str">
        <f>IF(ISBLANK('Récap prestation'!G175),"",'Récap prestation'!G175)</f>
        <v/>
      </c>
      <c r="J174" s="10"/>
      <c r="K174" s="8" t="e">
        <f t="array" ref="K1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doublon])-ROW($D$2)+1),ROWS(K$2:K174)))</f>
        <v>#NUM!</v>
      </c>
      <c r="L174" s="10" t="str">
        <f t="shared" si="14"/>
        <v/>
      </c>
      <c r="M174">
        <f t="shared" si="17"/>
        <v>173</v>
      </c>
      <c r="N174">
        <f ca="1">SUMIF('Récap prestation'!$E$3:$E$500,L174,'Récap prestation'!I175)</f>
        <v>0</v>
      </c>
      <c r="O174">
        <f ca="1">SUMIF('Récap prestation'!$E$3:$E$500,L174,'Récap prestation'!J175)</f>
        <v>0</v>
      </c>
      <c r="P174">
        <f t="shared" ca="1" si="15"/>
        <v>0</v>
      </c>
      <c r="Q174">
        <f ca="1">SUMIF('Récap prestation'!$E$3:$E$500,L174,'Récap prestation'!R175)</f>
        <v>0</v>
      </c>
      <c r="R174" t="str">
        <f ca="1">IF(ISERROR(AVERAGEIF('Récap prestation'!$E$3:$E$500,L174,'Récap prestation'!$R$3)),"N/A",AVERAGEIF('Récap prestation'!$E$3:$E$500,L174,'Récap prestation'!$R$3:$R$500))</f>
        <v>N/A</v>
      </c>
      <c r="S174" s="10">
        <f>'Récap prestation'!N175</f>
        <v>0</v>
      </c>
      <c r="T174" s="10" t="e">
        <f t="array" ref="T17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doublon])-ROW($S$2)+1),ROWS(T$2:T174)))</f>
        <v>#NUM!</v>
      </c>
      <c r="U174" s="10" t="str">
        <f t="shared" si="16"/>
        <v/>
      </c>
      <c r="V174" s="10"/>
      <c r="X174" s="12" t="e">
        <f>#REF!</f>
        <v>#REF!</v>
      </c>
      <c r="Y174" s="12" t="e">
        <f>MATCH(TEXT(X175,"j mmmm aaaa"),#REF!,0)-MATCH(TEXT(X174,"j mmmm aaaa"),#REF!,0)</f>
        <v>#REF!</v>
      </c>
      <c r="Z174" t="e">
        <f>IF(AND(Y174=1,ISBLANK(VLOOKUP(X174,#REF!,5,FALSE))),"",Y174)</f>
        <v>#REF!</v>
      </c>
    </row>
    <row r="175" spans="1:26" x14ac:dyDescent="0.25">
      <c r="A175" s="3">
        <f>'Récap prestation'!M176</f>
        <v>0</v>
      </c>
      <c r="B175" s="10" t="e">
        <f t="array" ref="B1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doublon])-ROW($A$2)+1),ROWS(B$2:B175)))</f>
        <v>#NUM!</v>
      </c>
      <c r="C175" s="10" t="str">
        <f t="shared" si="12"/>
        <v/>
      </c>
      <c r="D175" s="10" t="str">
        <f>IF('Récap prestation'!E176&lt;&gt;0,'Récap prestation'!E176,"")</f>
        <v/>
      </c>
      <c r="E175" s="12">
        <f>INDEX($L$2:M273,MATCH(D175,Tableau1[valeur établissement liste],0),2)</f>
        <v>4</v>
      </c>
      <c r="F175" s="2" t="str">
        <f t="shared" si="13"/>
        <v/>
      </c>
      <c r="G175">
        <f>'Récap prestation'!F176</f>
        <v>0</v>
      </c>
      <c r="H175" t="str">
        <f>IF(ISBLANK('Récap prestation'!H176),"",'Récap prestation'!H176)</f>
        <v/>
      </c>
      <c r="I175" t="str">
        <f>IF(ISBLANK('Récap prestation'!G176),"",'Récap prestation'!G176)</f>
        <v/>
      </c>
      <c r="J175" s="10"/>
      <c r="K175" s="8" t="e">
        <f t="array" ref="K1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doublon])-ROW($D$2)+1),ROWS(K$2:K175)))</f>
        <v>#NUM!</v>
      </c>
      <c r="L175" s="10" t="str">
        <f t="shared" si="14"/>
        <v/>
      </c>
      <c r="M175">
        <f t="shared" si="17"/>
        <v>174</v>
      </c>
      <c r="N175">
        <f ca="1">SUMIF('Récap prestation'!$E$3:$E$500,L175,'Récap prestation'!I176)</f>
        <v>0</v>
      </c>
      <c r="O175">
        <f ca="1">SUMIF('Récap prestation'!$E$3:$E$500,L175,'Récap prestation'!J176)</f>
        <v>0</v>
      </c>
      <c r="P175">
        <f t="shared" ca="1" si="15"/>
        <v>0</v>
      </c>
      <c r="Q175">
        <f ca="1">SUMIF('Récap prestation'!$E$3:$E$500,L175,'Récap prestation'!R176)</f>
        <v>0</v>
      </c>
      <c r="R175" t="str">
        <f ca="1">IF(ISERROR(AVERAGEIF('Récap prestation'!$E$3:$E$500,L175,'Récap prestation'!$R$3)),"N/A",AVERAGEIF('Récap prestation'!$E$3:$E$500,L175,'Récap prestation'!$R$3:$R$500))</f>
        <v>N/A</v>
      </c>
      <c r="S175" s="10">
        <f>'Récap prestation'!N176</f>
        <v>0</v>
      </c>
      <c r="T175" s="10" t="e">
        <f t="array" ref="T17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doublon])-ROW($S$2)+1),ROWS(T$2:T175)))</f>
        <v>#NUM!</v>
      </c>
      <c r="U175" s="10" t="str">
        <f t="shared" si="16"/>
        <v/>
      </c>
      <c r="V175" s="10"/>
      <c r="X175" s="12" t="e">
        <f>#REF!</f>
        <v>#REF!</v>
      </c>
      <c r="Y175" s="12" t="e">
        <f>MATCH(TEXT(X176,"j mmmm aaaa"),#REF!,0)-MATCH(TEXT(X175,"j mmmm aaaa"),#REF!,0)</f>
        <v>#REF!</v>
      </c>
      <c r="Z175" t="e">
        <f>IF(AND(Y175=1,ISBLANK(VLOOKUP(X175,#REF!,5,FALSE))),"",Y175)</f>
        <v>#REF!</v>
      </c>
    </row>
    <row r="176" spans="1:26" x14ac:dyDescent="0.25">
      <c r="A176" s="3">
        <f>'Récap prestation'!M177</f>
        <v>0</v>
      </c>
      <c r="B176" s="10" t="e">
        <f t="array" ref="B1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doublon])-ROW($A$2)+1),ROWS(B$2:B176)))</f>
        <v>#NUM!</v>
      </c>
      <c r="C176" s="10" t="str">
        <f t="shared" si="12"/>
        <v/>
      </c>
      <c r="D176" s="10" t="str">
        <f>IF('Récap prestation'!E177&lt;&gt;0,'Récap prestation'!E177,"")</f>
        <v/>
      </c>
      <c r="E176" s="12">
        <f>INDEX($L$2:M274,MATCH(D176,Tableau1[valeur établissement liste],0),2)</f>
        <v>4</v>
      </c>
      <c r="F176" s="2" t="str">
        <f t="shared" si="13"/>
        <v/>
      </c>
      <c r="G176">
        <f>'Récap prestation'!F177</f>
        <v>0</v>
      </c>
      <c r="H176" t="str">
        <f>IF(ISBLANK('Récap prestation'!H177),"",'Récap prestation'!H177)</f>
        <v/>
      </c>
      <c r="I176" t="str">
        <f>IF(ISBLANK('Récap prestation'!G177),"",'Récap prestation'!G177)</f>
        <v/>
      </c>
      <c r="J176" s="10"/>
      <c r="K176" s="8" t="e">
        <f t="array" ref="K1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doublon])-ROW($D$2)+1),ROWS(K$2:K176)))</f>
        <v>#NUM!</v>
      </c>
      <c r="L176" s="10" t="str">
        <f t="shared" si="14"/>
        <v/>
      </c>
      <c r="M176">
        <f t="shared" si="17"/>
        <v>175</v>
      </c>
      <c r="N176">
        <f ca="1">SUMIF('Récap prestation'!$E$3:$E$500,L176,'Récap prestation'!I177)</f>
        <v>0</v>
      </c>
      <c r="O176">
        <f ca="1">SUMIF('Récap prestation'!$E$3:$E$500,L176,'Récap prestation'!J177)</f>
        <v>0</v>
      </c>
      <c r="P176">
        <f t="shared" ca="1" si="15"/>
        <v>0</v>
      </c>
      <c r="Q176">
        <f ca="1">SUMIF('Récap prestation'!$E$3:$E$500,L176,'Récap prestation'!R177)</f>
        <v>0</v>
      </c>
      <c r="R176" t="str">
        <f ca="1">IF(ISERROR(AVERAGEIF('Récap prestation'!$E$3:$E$500,L176,'Récap prestation'!$R$3)),"N/A",AVERAGEIF('Récap prestation'!$E$3:$E$500,L176,'Récap prestation'!$R$3:$R$500))</f>
        <v>N/A</v>
      </c>
      <c r="S176" s="10">
        <f>'Récap prestation'!N177</f>
        <v>0</v>
      </c>
      <c r="T176" s="10" t="e">
        <f t="array" ref="T17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doublon])-ROW($S$2)+1),ROWS(T$2:T176)))</f>
        <v>#NUM!</v>
      </c>
      <c r="U176" s="10" t="str">
        <f t="shared" si="16"/>
        <v/>
      </c>
      <c r="V176" s="10"/>
      <c r="X176" s="12" t="e">
        <f>#REF!</f>
        <v>#REF!</v>
      </c>
      <c r="Y176" s="12" t="e">
        <f>MATCH(TEXT(X177,"j mmmm aaaa"),#REF!,0)-MATCH(TEXT(X176,"j mmmm aaaa"),#REF!,0)</f>
        <v>#REF!</v>
      </c>
      <c r="Z176" t="e">
        <f>IF(AND(Y176=1,ISBLANK(VLOOKUP(X176,#REF!,5,FALSE))),"",Y176)</f>
        <v>#REF!</v>
      </c>
    </row>
    <row r="177" spans="1:26" x14ac:dyDescent="0.25">
      <c r="A177" s="3">
        <f>'Récap prestation'!M178</f>
        <v>0</v>
      </c>
      <c r="B177" s="10" t="e">
        <f t="array" ref="B1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doublon])-ROW($A$2)+1),ROWS(B$2:B177)))</f>
        <v>#NUM!</v>
      </c>
      <c r="C177" s="10" t="str">
        <f t="shared" si="12"/>
        <v/>
      </c>
      <c r="D177" s="10" t="str">
        <f>IF('Récap prestation'!E178&lt;&gt;0,'Récap prestation'!E178,"")</f>
        <v/>
      </c>
      <c r="E177" s="12">
        <f>INDEX($L$2:M275,MATCH(D177,Tableau1[valeur établissement liste],0),2)</f>
        <v>4</v>
      </c>
      <c r="F177" s="2" t="str">
        <f t="shared" si="13"/>
        <v/>
      </c>
      <c r="G177">
        <f>'Récap prestation'!F178</f>
        <v>0</v>
      </c>
      <c r="H177" t="str">
        <f>IF(ISBLANK('Récap prestation'!H178),"",'Récap prestation'!H178)</f>
        <v/>
      </c>
      <c r="I177" t="str">
        <f>IF(ISBLANK('Récap prestation'!G178),"",'Récap prestation'!G178)</f>
        <v/>
      </c>
      <c r="J177" s="10"/>
      <c r="K177" s="8" t="e">
        <f t="array" ref="K1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doublon])-ROW($D$2)+1),ROWS(K$2:K177)))</f>
        <v>#NUM!</v>
      </c>
      <c r="L177" s="10" t="str">
        <f t="shared" si="14"/>
        <v/>
      </c>
      <c r="M177">
        <f t="shared" si="17"/>
        <v>176</v>
      </c>
      <c r="N177">
        <f ca="1">SUMIF('Récap prestation'!$E$3:$E$500,L177,'Récap prestation'!I178)</f>
        <v>0</v>
      </c>
      <c r="O177">
        <f ca="1">SUMIF('Récap prestation'!$E$3:$E$500,L177,'Récap prestation'!J178)</f>
        <v>0</v>
      </c>
      <c r="P177">
        <f t="shared" ca="1" si="15"/>
        <v>0</v>
      </c>
      <c r="Q177">
        <f ca="1">SUMIF('Récap prestation'!$E$3:$E$500,L177,'Récap prestation'!R178)</f>
        <v>0</v>
      </c>
      <c r="R177" t="str">
        <f ca="1">IF(ISERROR(AVERAGEIF('Récap prestation'!$E$3:$E$500,L177,'Récap prestation'!$R$3)),"N/A",AVERAGEIF('Récap prestation'!$E$3:$E$500,L177,'Récap prestation'!$R$3:$R$500))</f>
        <v>N/A</v>
      </c>
      <c r="S177" s="10">
        <f>'Récap prestation'!N178</f>
        <v>0</v>
      </c>
      <c r="T177" s="10" t="e">
        <f t="array" ref="T17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doublon])-ROW($S$2)+1),ROWS(T$2:T177)))</f>
        <v>#NUM!</v>
      </c>
      <c r="U177" s="10" t="str">
        <f t="shared" si="16"/>
        <v/>
      </c>
      <c r="V177" s="10"/>
      <c r="X177" s="12" t="e">
        <f>#REF!</f>
        <v>#REF!</v>
      </c>
      <c r="Y177" s="12" t="e">
        <f>MATCH(TEXT(X178,"j mmmm aaaa"),#REF!,0)-MATCH(TEXT(X177,"j mmmm aaaa"),#REF!,0)</f>
        <v>#REF!</v>
      </c>
      <c r="Z177" t="e">
        <f>IF(AND(Y177=1,ISBLANK(VLOOKUP(X177,#REF!,5,FALSE))),"",Y177)</f>
        <v>#REF!</v>
      </c>
    </row>
    <row r="178" spans="1:26" x14ac:dyDescent="0.25">
      <c r="A178" s="3">
        <f>'Récap prestation'!M179</f>
        <v>0</v>
      </c>
      <c r="B178" s="10" t="e">
        <f t="array" ref="B1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doublon])-ROW($A$2)+1),ROWS(B$2:B178)))</f>
        <v>#NUM!</v>
      </c>
      <c r="C178" s="10" t="str">
        <f t="shared" si="12"/>
        <v/>
      </c>
      <c r="D178" s="10" t="str">
        <f>IF('Récap prestation'!E179&lt;&gt;0,'Récap prestation'!E179,"")</f>
        <v/>
      </c>
      <c r="E178" s="12">
        <f>INDEX($L$2:M276,MATCH(D178,Tableau1[valeur établissement liste],0),2)</f>
        <v>4</v>
      </c>
      <c r="F178" s="2" t="str">
        <f t="shared" si="13"/>
        <v/>
      </c>
      <c r="G178">
        <f>'Récap prestation'!F179</f>
        <v>0</v>
      </c>
      <c r="H178" t="str">
        <f>IF(ISBLANK('Récap prestation'!H179),"",'Récap prestation'!H179)</f>
        <v/>
      </c>
      <c r="I178" t="str">
        <f>IF(ISBLANK('Récap prestation'!G179),"",'Récap prestation'!G179)</f>
        <v/>
      </c>
      <c r="J178" s="10"/>
      <c r="K178" s="8" t="e">
        <f t="array" ref="K1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doublon])-ROW($D$2)+1),ROWS(K$2:K178)))</f>
        <v>#NUM!</v>
      </c>
      <c r="L178" s="10" t="str">
        <f t="shared" si="14"/>
        <v/>
      </c>
      <c r="M178">
        <f t="shared" si="17"/>
        <v>177</v>
      </c>
      <c r="N178">
        <f ca="1">SUMIF('Récap prestation'!$E$3:$E$500,L178,'Récap prestation'!I179)</f>
        <v>0</v>
      </c>
      <c r="O178">
        <f ca="1">SUMIF('Récap prestation'!$E$3:$E$500,L178,'Récap prestation'!J179)</f>
        <v>0</v>
      </c>
      <c r="P178">
        <f t="shared" ca="1" si="15"/>
        <v>0</v>
      </c>
      <c r="Q178">
        <f ca="1">SUMIF('Récap prestation'!$E$3:$E$500,L178,'Récap prestation'!R179)</f>
        <v>0</v>
      </c>
      <c r="R178" t="str">
        <f ca="1">IF(ISERROR(AVERAGEIF('Récap prestation'!$E$3:$E$500,L178,'Récap prestation'!$R$3)),"N/A",AVERAGEIF('Récap prestation'!$E$3:$E$500,L178,'Récap prestation'!$R$3:$R$500))</f>
        <v>N/A</v>
      </c>
      <c r="S178" s="10">
        <f>'Récap prestation'!N179</f>
        <v>0</v>
      </c>
      <c r="T178" s="10" t="e">
        <f t="array" ref="T17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doublon])-ROW($S$2)+1),ROWS(T$2:T178)))</f>
        <v>#NUM!</v>
      </c>
      <c r="U178" s="10" t="str">
        <f t="shared" si="16"/>
        <v/>
      </c>
      <c r="V178" s="10"/>
      <c r="X178" s="12" t="e">
        <f>#REF!</f>
        <v>#REF!</v>
      </c>
      <c r="Y178" s="12" t="e">
        <f>MATCH(TEXT(X179,"j mmmm aaaa"),#REF!,0)-MATCH(TEXT(X178,"j mmmm aaaa"),#REF!,0)</f>
        <v>#REF!</v>
      </c>
      <c r="Z178" t="e">
        <f>IF(AND(Y178=1,ISBLANK(VLOOKUP(X178,#REF!,5,FALSE))),"",Y178)</f>
        <v>#REF!</v>
      </c>
    </row>
    <row r="179" spans="1:26" x14ac:dyDescent="0.25">
      <c r="A179" s="3">
        <f>'Récap prestation'!M180</f>
        <v>0</v>
      </c>
      <c r="B179" s="10" t="e">
        <f t="array" ref="B1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doublon])-ROW($A$2)+1),ROWS(B$2:B179)))</f>
        <v>#NUM!</v>
      </c>
      <c r="C179" s="10" t="str">
        <f t="shared" si="12"/>
        <v/>
      </c>
      <c r="D179" s="10" t="str">
        <f>IF('Récap prestation'!E180&lt;&gt;0,'Récap prestation'!E180,"")</f>
        <v/>
      </c>
      <c r="E179" s="12">
        <f>INDEX($L$2:M277,MATCH(D179,Tableau1[valeur établissement liste],0),2)</f>
        <v>4</v>
      </c>
      <c r="F179" s="2" t="str">
        <f t="shared" si="13"/>
        <v/>
      </c>
      <c r="G179">
        <f>'Récap prestation'!F180</f>
        <v>0</v>
      </c>
      <c r="H179" t="str">
        <f>IF(ISBLANK('Récap prestation'!H180),"",'Récap prestation'!H180)</f>
        <v/>
      </c>
      <c r="I179" t="str">
        <f>IF(ISBLANK('Récap prestation'!G180),"",'Récap prestation'!G180)</f>
        <v/>
      </c>
      <c r="J179" s="10"/>
      <c r="K179" s="8" t="e">
        <f t="array" ref="K1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doublon])-ROW($D$2)+1),ROWS(K$2:K179)))</f>
        <v>#NUM!</v>
      </c>
      <c r="L179" s="10" t="str">
        <f t="shared" si="14"/>
        <v/>
      </c>
      <c r="M179">
        <f t="shared" si="17"/>
        <v>178</v>
      </c>
      <c r="N179">
        <f ca="1">SUMIF('Récap prestation'!$E$3:$E$500,L179,'Récap prestation'!I180)</f>
        <v>0</v>
      </c>
      <c r="O179">
        <f ca="1">SUMIF('Récap prestation'!$E$3:$E$500,L179,'Récap prestation'!J180)</f>
        <v>0</v>
      </c>
      <c r="P179">
        <f t="shared" ca="1" si="15"/>
        <v>0</v>
      </c>
      <c r="Q179">
        <f ca="1">SUMIF('Récap prestation'!$E$3:$E$500,L179,'Récap prestation'!R180)</f>
        <v>0</v>
      </c>
      <c r="R179" t="str">
        <f ca="1">IF(ISERROR(AVERAGEIF('Récap prestation'!$E$3:$E$500,L179,'Récap prestation'!$R$3)),"N/A",AVERAGEIF('Récap prestation'!$E$3:$E$500,L179,'Récap prestation'!$R$3:$R$500))</f>
        <v>N/A</v>
      </c>
      <c r="S179" s="10">
        <f>'Récap prestation'!N180</f>
        <v>0</v>
      </c>
      <c r="T179" s="10" t="e">
        <f t="array" ref="T17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doublon])-ROW($S$2)+1),ROWS(T$2:T179)))</f>
        <v>#NUM!</v>
      </c>
      <c r="U179" s="10" t="str">
        <f t="shared" si="16"/>
        <v/>
      </c>
      <c r="V179" s="10"/>
      <c r="X179" s="12" t="e">
        <f>#REF!</f>
        <v>#REF!</v>
      </c>
      <c r="Y179" s="12" t="e">
        <f>MATCH(TEXT(X180,"j mmmm aaaa"),#REF!,0)-MATCH(TEXT(X179,"j mmmm aaaa"),#REF!,0)</f>
        <v>#REF!</v>
      </c>
      <c r="Z179" t="e">
        <f>IF(AND(Y179=1,ISBLANK(VLOOKUP(X179,#REF!,5,FALSE))),"",Y179)</f>
        <v>#REF!</v>
      </c>
    </row>
    <row r="180" spans="1:26" x14ac:dyDescent="0.25">
      <c r="A180" s="3">
        <f>'Récap prestation'!M181</f>
        <v>0</v>
      </c>
      <c r="B180" s="10" t="e">
        <f t="array" ref="B1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doublon])-ROW($A$2)+1),ROWS(B$2:B180)))</f>
        <v>#NUM!</v>
      </c>
      <c r="C180" s="10" t="str">
        <f t="shared" si="12"/>
        <v/>
      </c>
      <c r="D180" s="10" t="str">
        <f>IF('Récap prestation'!E181&lt;&gt;0,'Récap prestation'!E181,"")</f>
        <v/>
      </c>
      <c r="E180" s="12">
        <f>INDEX($L$2:M278,MATCH(D180,Tableau1[valeur établissement liste],0),2)</f>
        <v>4</v>
      </c>
      <c r="F180" s="2" t="str">
        <f t="shared" si="13"/>
        <v/>
      </c>
      <c r="G180">
        <f>'Récap prestation'!F181</f>
        <v>0</v>
      </c>
      <c r="H180" t="str">
        <f>IF(ISBLANK('Récap prestation'!H181),"",'Récap prestation'!H181)</f>
        <v/>
      </c>
      <c r="I180" t="str">
        <f>IF(ISBLANK('Récap prestation'!G181),"",'Récap prestation'!G181)</f>
        <v/>
      </c>
      <c r="J180" s="10"/>
      <c r="K180" s="8" t="e">
        <f t="array" ref="K1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doublon])-ROW($D$2)+1),ROWS(K$2:K180)))</f>
        <v>#NUM!</v>
      </c>
      <c r="L180" s="10" t="str">
        <f t="shared" si="14"/>
        <v/>
      </c>
      <c r="M180">
        <f t="shared" si="17"/>
        <v>179</v>
      </c>
      <c r="N180">
        <f ca="1">SUMIF('Récap prestation'!$E$3:$E$500,L180,'Récap prestation'!I181)</f>
        <v>0</v>
      </c>
      <c r="O180">
        <f ca="1">SUMIF('Récap prestation'!$E$3:$E$500,L180,'Récap prestation'!J181)</f>
        <v>0</v>
      </c>
      <c r="P180">
        <f t="shared" ca="1" si="15"/>
        <v>0</v>
      </c>
      <c r="Q180">
        <f ca="1">SUMIF('Récap prestation'!$E$3:$E$500,L180,'Récap prestation'!R181)</f>
        <v>0</v>
      </c>
      <c r="R180" t="str">
        <f ca="1">IF(ISERROR(AVERAGEIF('Récap prestation'!$E$3:$E$500,L180,'Récap prestation'!$R$3)),"N/A",AVERAGEIF('Récap prestation'!$E$3:$E$500,L180,'Récap prestation'!$R$3:$R$500))</f>
        <v>N/A</v>
      </c>
      <c r="S180" s="10">
        <f>'Récap prestation'!N181</f>
        <v>0</v>
      </c>
      <c r="T180" s="10" t="e">
        <f t="array" ref="T18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doublon])-ROW($S$2)+1),ROWS(T$2:T180)))</f>
        <v>#NUM!</v>
      </c>
      <c r="U180" s="10" t="str">
        <f t="shared" si="16"/>
        <v/>
      </c>
      <c r="V180" s="10"/>
      <c r="X180" s="12" t="e">
        <f>#REF!</f>
        <v>#REF!</v>
      </c>
      <c r="Y180" s="12" t="e">
        <f>MATCH(TEXT(X181,"j mmmm aaaa"),#REF!,0)-MATCH(TEXT(X180,"j mmmm aaaa"),#REF!,0)</f>
        <v>#REF!</v>
      </c>
      <c r="Z180" t="e">
        <f>IF(AND(Y180=1,ISBLANK(VLOOKUP(X180,#REF!,5,FALSE))),"",Y180)</f>
        <v>#REF!</v>
      </c>
    </row>
    <row r="181" spans="1:26" x14ac:dyDescent="0.25">
      <c r="A181" s="3">
        <f>'Récap prestation'!M182</f>
        <v>0</v>
      </c>
      <c r="B181" s="10" t="e">
        <f t="array" ref="B1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doublon])-ROW($A$2)+1),ROWS(B$2:B181)))</f>
        <v>#NUM!</v>
      </c>
      <c r="C181" s="10" t="str">
        <f t="shared" si="12"/>
        <v/>
      </c>
      <c r="D181" s="10" t="str">
        <f>IF('Récap prestation'!E182&lt;&gt;0,'Récap prestation'!E182,"")</f>
        <v/>
      </c>
      <c r="E181" s="12">
        <f>INDEX($L$2:M279,MATCH(D181,Tableau1[valeur établissement liste],0),2)</f>
        <v>4</v>
      </c>
      <c r="F181" s="2" t="str">
        <f t="shared" si="13"/>
        <v/>
      </c>
      <c r="G181">
        <f>'Récap prestation'!F182</f>
        <v>0</v>
      </c>
      <c r="H181" t="str">
        <f>IF(ISBLANK('Récap prestation'!H182),"",'Récap prestation'!H182)</f>
        <v/>
      </c>
      <c r="I181" t="str">
        <f>IF(ISBLANK('Récap prestation'!G182),"",'Récap prestation'!G182)</f>
        <v/>
      </c>
      <c r="J181" s="10"/>
      <c r="K181" s="8" t="e">
        <f t="array" ref="K1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doublon])-ROW($D$2)+1),ROWS(K$2:K181)))</f>
        <v>#NUM!</v>
      </c>
      <c r="L181" s="10" t="str">
        <f t="shared" si="14"/>
        <v/>
      </c>
      <c r="M181">
        <f t="shared" si="17"/>
        <v>180</v>
      </c>
      <c r="N181">
        <f ca="1">SUMIF('Récap prestation'!$E$3:$E$500,L181,'Récap prestation'!I182)</f>
        <v>0</v>
      </c>
      <c r="O181">
        <f ca="1">SUMIF('Récap prestation'!$E$3:$E$500,L181,'Récap prestation'!J182)</f>
        <v>0</v>
      </c>
      <c r="P181">
        <f t="shared" ca="1" si="15"/>
        <v>0</v>
      </c>
      <c r="Q181">
        <f ca="1">SUMIF('Récap prestation'!$E$3:$E$500,L181,'Récap prestation'!R182)</f>
        <v>0</v>
      </c>
      <c r="R181" t="str">
        <f ca="1">IF(ISERROR(AVERAGEIF('Récap prestation'!$E$3:$E$500,L181,'Récap prestation'!$R$3)),"N/A",AVERAGEIF('Récap prestation'!$E$3:$E$500,L181,'Récap prestation'!$R$3:$R$500))</f>
        <v>N/A</v>
      </c>
      <c r="S181" s="10">
        <f>'Récap prestation'!N182</f>
        <v>0</v>
      </c>
      <c r="T181" s="10" t="e">
        <f t="array" ref="T18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doublon])-ROW($S$2)+1),ROWS(T$2:T181)))</f>
        <v>#NUM!</v>
      </c>
      <c r="U181" s="10" t="str">
        <f t="shared" si="16"/>
        <v/>
      </c>
      <c r="V181" s="10"/>
      <c r="X181" s="12" t="e">
        <f>#REF!</f>
        <v>#REF!</v>
      </c>
      <c r="Y181" s="12" t="e">
        <f>MATCH(TEXT(X182,"j mmmm aaaa"),#REF!,0)-MATCH(TEXT(X181,"j mmmm aaaa"),#REF!,0)</f>
        <v>#REF!</v>
      </c>
      <c r="Z181" t="e">
        <f>IF(AND(Y181=1,ISBLANK(VLOOKUP(X181,#REF!,5,FALSE))),"",Y181)</f>
        <v>#REF!</v>
      </c>
    </row>
    <row r="182" spans="1:26" x14ac:dyDescent="0.25">
      <c r="A182" s="3">
        <f>'Récap prestation'!M183</f>
        <v>0</v>
      </c>
      <c r="B182" s="10" t="e">
        <f t="array" ref="B1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doublon])-ROW($A$2)+1),ROWS(B$2:B182)))</f>
        <v>#NUM!</v>
      </c>
      <c r="C182" s="10" t="str">
        <f t="shared" si="12"/>
        <v/>
      </c>
      <c r="D182" s="10" t="str">
        <f>IF('Récap prestation'!E183&lt;&gt;0,'Récap prestation'!E183,"")</f>
        <v/>
      </c>
      <c r="E182" s="12">
        <f>INDEX($L$2:M280,MATCH(D182,Tableau1[valeur établissement liste],0),2)</f>
        <v>4</v>
      </c>
      <c r="F182" s="2" t="str">
        <f t="shared" si="13"/>
        <v/>
      </c>
      <c r="G182">
        <f>'Récap prestation'!F183</f>
        <v>0</v>
      </c>
      <c r="H182" t="str">
        <f>IF(ISBLANK('Récap prestation'!H183),"",'Récap prestation'!H183)</f>
        <v/>
      </c>
      <c r="I182" t="str">
        <f>IF(ISBLANK('Récap prestation'!G183),"",'Récap prestation'!G183)</f>
        <v/>
      </c>
      <c r="J182" s="10"/>
      <c r="K182" s="8" t="e">
        <f t="array" ref="K1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doublon])-ROW($D$2)+1),ROWS(K$2:K182)))</f>
        <v>#NUM!</v>
      </c>
      <c r="L182" s="10" t="str">
        <f t="shared" si="14"/>
        <v/>
      </c>
      <c r="M182">
        <f t="shared" si="17"/>
        <v>181</v>
      </c>
      <c r="N182">
        <f ca="1">SUMIF('Récap prestation'!$E$3:$E$500,L182,'Récap prestation'!I183)</f>
        <v>0</v>
      </c>
      <c r="O182">
        <f ca="1">SUMIF('Récap prestation'!$E$3:$E$500,L182,'Récap prestation'!J183)</f>
        <v>0</v>
      </c>
      <c r="P182">
        <f t="shared" ca="1" si="15"/>
        <v>0</v>
      </c>
      <c r="Q182">
        <f ca="1">SUMIF('Récap prestation'!$E$3:$E$500,L182,'Récap prestation'!R183)</f>
        <v>0</v>
      </c>
      <c r="R182" t="str">
        <f ca="1">IF(ISERROR(AVERAGEIF('Récap prestation'!$E$3:$E$500,L182,'Récap prestation'!$R$3)),"N/A",AVERAGEIF('Récap prestation'!$E$3:$E$500,L182,'Récap prestation'!$R$3:$R$500))</f>
        <v>N/A</v>
      </c>
      <c r="S182" s="10">
        <f>'Récap prestation'!N183</f>
        <v>0</v>
      </c>
      <c r="T182" s="10" t="e">
        <f t="array" ref="T18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doublon])-ROW($S$2)+1),ROWS(T$2:T182)))</f>
        <v>#NUM!</v>
      </c>
      <c r="U182" s="10" t="str">
        <f t="shared" si="16"/>
        <v/>
      </c>
      <c r="V182" s="10"/>
      <c r="X182" s="12" t="e">
        <f>#REF!</f>
        <v>#REF!</v>
      </c>
      <c r="Y182" s="12" t="e">
        <f>MATCH(TEXT(X183,"j mmmm aaaa"),#REF!,0)-MATCH(TEXT(X182,"j mmmm aaaa"),#REF!,0)</f>
        <v>#REF!</v>
      </c>
      <c r="Z182" t="e">
        <f>IF(AND(Y182=1,ISBLANK(VLOOKUP(X182,#REF!,5,FALSE))),"",Y182)</f>
        <v>#REF!</v>
      </c>
    </row>
    <row r="183" spans="1:26" x14ac:dyDescent="0.25">
      <c r="A183" s="3">
        <f>'Récap prestation'!M184</f>
        <v>0</v>
      </c>
      <c r="B183" s="10" t="e">
        <f t="array" ref="B1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doublon])-ROW($A$2)+1),ROWS(B$2:B183)))</f>
        <v>#NUM!</v>
      </c>
      <c r="C183" s="10" t="str">
        <f t="shared" si="12"/>
        <v/>
      </c>
      <c r="D183" s="10" t="str">
        <f>IF('Récap prestation'!E184&lt;&gt;0,'Récap prestation'!E184,"")</f>
        <v/>
      </c>
      <c r="E183" s="12">
        <f>INDEX($L$2:M281,MATCH(D183,Tableau1[valeur établissement liste],0),2)</f>
        <v>4</v>
      </c>
      <c r="F183" s="2" t="str">
        <f t="shared" si="13"/>
        <v/>
      </c>
      <c r="G183">
        <f>'Récap prestation'!F184</f>
        <v>0</v>
      </c>
      <c r="H183" t="str">
        <f>IF(ISBLANK('Récap prestation'!H184),"",'Récap prestation'!H184)</f>
        <v/>
      </c>
      <c r="I183" t="str">
        <f>IF(ISBLANK('Récap prestation'!G184),"",'Récap prestation'!G184)</f>
        <v/>
      </c>
      <c r="J183" s="10"/>
      <c r="K183" s="8" t="e">
        <f t="array" ref="K1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doublon])-ROW($D$2)+1),ROWS(K$2:K183)))</f>
        <v>#NUM!</v>
      </c>
      <c r="L183" s="10" t="str">
        <f t="shared" si="14"/>
        <v/>
      </c>
      <c r="M183">
        <f t="shared" si="17"/>
        <v>182</v>
      </c>
      <c r="N183">
        <f ca="1">SUMIF('Récap prestation'!$E$3:$E$500,L183,'Récap prestation'!I184)</f>
        <v>0</v>
      </c>
      <c r="O183">
        <f ca="1">SUMIF('Récap prestation'!$E$3:$E$500,L183,'Récap prestation'!J184)</f>
        <v>0</v>
      </c>
      <c r="P183">
        <f t="shared" ca="1" si="15"/>
        <v>0</v>
      </c>
      <c r="Q183">
        <f ca="1">SUMIF('Récap prestation'!$E$3:$E$500,L183,'Récap prestation'!R184)</f>
        <v>0</v>
      </c>
      <c r="R183" t="str">
        <f ca="1">IF(ISERROR(AVERAGEIF('Récap prestation'!$E$3:$E$500,L183,'Récap prestation'!$R$3)),"N/A",AVERAGEIF('Récap prestation'!$E$3:$E$500,L183,'Récap prestation'!$R$3:$R$500))</f>
        <v>N/A</v>
      </c>
      <c r="S183" s="10">
        <f>'Récap prestation'!N184</f>
        <v>0</v>
      </c>
      <c r="T183" s="10" t="e">
        <f t="array" ref="T18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doublon])-ROW($S$2)+1),ROWS(T$2:T183)))</f>
        <v>#NUM!</v>
      </c>
      <c r="U183" s="10" t="str">
        <f t="shared" si="16"/>
        <v/>
      </c>
      <c r="V183" s="10"/>
      <c r="X183" s="12" t="e">
        <f>#REF!</f>
        <v>#REF!</v>
      </c>
      <c r="Y183" s="12" t="e">
        <f>MATCH(TEXT("Fin de février","j mmmm aaaa"),#REF!,0)-MATCH(TEXT(X183,"j mmmm aaaa"),#REF!,0)</f>
        <v>#REF!</v>
      </c>
      <c r="Z183" t="e">
        <f>IF(AND(Y183=1,ISBLANK(VLOOKUP(X183,#REF!,5,FALSE))),"",Y183)</f>
        <v>#REF!</v>
      </c>
    </row>
    <row r="184" spans="1:26" x14ac:dyDescent="0.25">
      <c r="A184" s="3">
        <f>'Récap prestation'!M185</f>
        <v>0</v>
      </c>
      <c r="B184" s="10" t="e">
        <f t="array" ref="B1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doublon])-ROW($A$2)+1),ROWS(B$2:B184)))</f>
        <v>#NUM!</v>
      </c>
      <c r="C184" s="10" t="str">
        <f t="shared" si="12"/>
        <v/>
      </c>
      <c r="D184" s="10" t="str">
        <f>IF('Récap prestation'!E185&lt;&gt;0,'Récap prestation'!E185,"")</f>
        <v/>
      </c>
      <c r="E184" s="12">
        <f>INDEX($L$2:M282,MATCH(D184,Tableau1[valeur établissement liste],0),2)</f>
        <v>4</v>
      </c>
      <c r="F184" s="2" t="str">
        <f t="shared" si="13"/>
        <v/>
      </c>
      <c r="G184">
        <f>'Récap prestation'!F185</f>
        <v>0</v>
      </c>
      <c r="H184" t="str">
        <f>IF(ISBLANK('Récap prestation'!H185),"",'Récap prestation'!H185)</f>
        <v/>
      </c>
      <c r="I184" t="str">
        <f>IF(ISBLANK('Récap prestation'!G185),"",'Récap prestation'!G185)</f>
        <v/>
      </c>
      <c r="J184" s="10"/>
      <c r="K184" s="8" t="e">
        <f t="array" ref="K1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doublon])-ROW($D$2)+1),ROWS(K$2:K184)))</f>
        <v>#NUM!</v>
      </c>
      <c r="L184" s="10" t="str">
        <f t="shared" si="14"/>
        <v/>
      </c>
      <c r="M184">
        <f t="shared" si="17"/>
        <v>183</v>
      </c>
      <c r="N184">
        <f ca="1">SUMIF('Récap prestation'!$E$3:$E$500,L184,'Récap prestation'!I185)</f>
        <v>0</v>
      </c>
      <c r="O184">
        <f ca="1">SUMIF('Récap prestation'!$E$3:$E$500,L184,'Récap prestation'!J185)</f>
        <v>0</v>
      </c>
      <c r="P184">
        <f t="shared" ca="1" si="15"/>
        <v>0</v>
      </c>
      <c r="Q184">
        <f ca="1">SUMIF('Récap prestation'!$E$3:$E$500,L184,'Récap prestation'!R185)</f>
        <v>0</v>
      </c>
      <c r="R184" t="str">
        <f ca="1">IF(ISERROR(AVERAGEIF('Récap prestation'!$E$3:$E$500,L184,'Récap prestation'!$R$3)),"N/A",AVERAGEIF('Récap prestation'!$E$3:$E$500,L184,'Récap prestation'!$R$3:$R$500))</f>
        <v>N/A</v>
      </c>
      <c r="S184" s="10">
        <f>'Récap prestation'!N185</f>
        <v>0</v>
      </c>
      <c r="T184" s="10" t="e">
        <f t="array" ref="T18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doublon])-ROW($S$2)+1),ROWS(T$2:T184)))</f>
        <v>#NUM!</v>
      </c>
      <c r="U184" s="10" t="str">
        <f t="shared" si="16"/>
        <v/>
      </c>
      <c r="V184" s="10"/>
      <c r="X184" s="12" t="e">
        <f>#REF!</f>
        <v>#REF!</v>
      </c>
      <c r="Y184" s="12" t="e">
        <f>MATCH(TEXT(X185,"j mmmm aaaa"),#REF!,0)-MATCH(TEXT(X184,"j mmmm aaaa"),#REF!,0)</f>
        <v>#REF!</v>
      </c>
      <c r="Z184" t="e">
        <f>IF(AND(Y184=1,ISBLANK(VLOOKUP(X184,#REF!,5,FALSE))),"",Y184)</f>
        <v>#REF!</v>
      </c>
    </row>
    <row r="185" spans="1:26" x14ac:dyDescent="0.25">
      <c r="A185" s="3">
        <f>'Récap prestation'!M186</f>
        <v>0</v>
      </c>
      <c r="B185" s="10" t="e">
        <f t="array" ref="B1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doublon])-ROW($A$2)+1),ROWS(B$2:B185)))</f>
        <v>#NUM!</v>
      </c>
      <c r="C185" s="10" t="str">
        <f t="shared" si="12"/>
        <v/>
      </c>
      <c r="D185" s="10" t="str">
        <f>IF('Récap prestation'!E186&lt;&gt;0,'Récap prestation'!E186,"")</f>
        <v/>
      </c>
      <c r="E185" s="12">
        <f>INDEX($L$2:M283,MATCH(D185,Tableau1[valeur établissement liste],0),2)</f>
        <v>4</v>
      </c>
      <c r="F185" s="2" t="str">
        <f t="shared" si="13"/>
        <v/>
      </c>
      <c r="G185">
        <f>'Récap prestation'!F186</f>
        <v>0</v>
      </c>
      <c r="H185" t="str">
        <f>IF(ISBLANK('Récap prestation'!H186),"",'Récap prestation'!H186)</f>
        <v/>
      </c>
      <c r="I185" t="str">
        <f>IF(ISBLANK('Récap prestation'!G186),"",'Récap prestation'!G186)</f>
        <v/>
      </c>
      <c r="J185" s="10"/>
      <c r="K185" s="8" t="e">
        <f t="array" ref="K1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doublon])-ROW($D$2)+1),ROWS(K$2:K185)))</f>
        <v>#NUM!</v>
      </c>
      <c r="L185" s="10" t="str">
        <f t="shared" si="14"/>
        <v/>
      </c>
      <c r="M185">
        <f t="shared" si="17"/>
        <v>184</v>
      </c>
      <c r="N185">
        <f ca="1">SUMIF('Récap prestation'!$E$3:$E$500,L185,'Récap prestation'!I186)</f>
        <v>0</v>
      </c>
      <c r="O185">
        <f ca="1">SUMIF('Récap prestation'!$E$3:$E$500,L185,'Récap prestation'!J186)</f>
        <v>0</v>
      </c>
      <c r="P185">
        <f t="shared" ca="1" si="15"/>
        <v>0</v>
      </c>
      <c r="Q185">
        <f ca="1">SUMIF('Récap prestation'!$E$3:$E$500,L185,'Récap prestation'!R186)</f>
        <v>0</v>
      </c>
      <c r="R185" t="str">
        <f ca="1">IF(ISERROR(AVERAGEIF('Récap prestation'!$E$3:$E$500,L185,'Récap prestation'!$R$3)),"N/A",AVERAGEIF('Récap prestation'!$E$3:$E$500,L185,'Récap prestation'!$R$3:$R$500))</f>
        <v>N/A</v>
      </c>
      <c r="S185" s="10">
        <f>'Récap prestation'!N186</f>
        <v>0</v>
      </c>
      <c r="T185" s="10" t="e">
        <f t="array" ref="T18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doublon])-ROW($S$2)+1),ROWS(T$2:T185)))</f>
        <v>#NUM!</v>
      </c>
      <c r="U185" s="10" t="str">
        <f t="shared" si="16"/>
        <v/>
      </c>
      <c r="V185" s="10"/>
      <c r="X185" s="12" t="e">
        <f>#REF!</f>
        <v>#REF!</v>
      </c>
      <c r="Y185" s="12" t="e">
        <f>MATCH(TEXT(X186,"j mmmm aaaa"),#REF!,0)-MATCH(TEXT(X185,"j mmmm aaaa"),#REF!,0)</f>
        <v>#REF!</v>
      </c>
      <c r="Z185" t="e">
        <f>IF(AND(Y185=1,ISBLANK(VLOOKUP(X185,#REF!,5,FALSE))),"",Y185)</f>
        <v>#REF!</v>
      </c>
    </row>
    <row r="186" spans="1:26" x14ac:dyDescent="0.25">
      <c r="A186" s="3">
        <f>'Récap prestation'!M187</f>
        <v>0</v>
      </c>
      <c r="B186" s="10" t="e">
        <f t="array" ref="B1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doublon])-ROW($A$2)+1),ROWS(B$2:B186)))</f>
        <v>#NUM!</v>
      </c>
      <c r="C186" s="10" t="str">
        <f t="shared" si="12"/>
        <v/>
      </c>
      <c r="D186" s="10" t="str">
        <f>IF('Récap prestation'!E187&lt;&gt;0,'Récap prestation'!E187,"")</f>
        <v/>
      </c>
      <c r="E186" s="12">
        <f>INDEX($L$2:M284,MATCH(D186,Tableau1[valeur établissement liste],0),2)</f>
        <v>4</v>
      </c>
      <c r="F186" s="2" t="str">
        <f t="shared" si="13"/>
        <v/>
      </c>
      <c r="G186">
        <f>'Récap prestation'!F187</f>
        <v>0</v>
      </c>
      <c r="H186" t="str">
        <f>IF(ISBLANK('Récap prestation'!H187),"",'Récap prestation'!H187)</f>
        <v/>
      </c>
      <c r="I186" t="str">
        <f>IF(ISBLANK('Récap prestation'!G187),"",'Récap prestation'!G187)</f>
        <v/>
      </c>
      <c r="J186" s="10"/>
      <c r="K186" s="8" t="e">
        <f t="array" ref="K1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doublon])-ROW($D$2)+1),ROWS(K$2:K186)))</f>
        <v>#NUM!</v>
      </c>
      <c r="L186" s="10" t="str">
        <f t="shared" si="14"/>
        <v/>
      </c>
      <c r="M186">
        <f t="shared" si="17"/>
        <v>185</v>
      </c>
      <c r="N186">
        <f ca="1">SUMIF('Récap prestation'!$E$3:$E$500,L186,'Récap prestation'!I187)</f>
        <v>0</v>
      </c>
      <c r="O186">
        <f ca="1">SUMIF('Récap prestation'!$E$3:$E$500,L186,'Récap prestation'!J187)</f>
        <v>0</v>
      </c>
      <c r="P186">
        <f t="shared" ca="1" si="15"/>
        <v>0</v>
      </c>
      <c r="Q186">
        <f ca="1">SUMIF('Récap prestation'!$E$3:$E$500,L186,'Récap prestation'!R187)</f>
        <v>0</v>
      </c>
      <c r="R186" t="str">
        <f ca="1">IF(ISERROR(AVERAGEIF('Récap prestation'!$E$3:$E$500,L186,'Récap prestation'!$R$3)),"N/A",AVERAGEIF('Récap prestation'!$E$3:$E$500,L186,'Récap prestation'!$R$3:$R$500))</f>
        <v>N/A</v>
      </c>
      <c r="S186" s="10">
        <f>'Récap prestation'!N187</f>
        <v>0</v>
      </c>
      <c r="T186" s="10" t="e">
        <f t="array" ref="T18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doublon])-ROW($S$2)+1),ROWS(T$2:T186)))</f>
        <v>#NUM!</v>
      </c>
      <c r="U186" s="10" t="str">
        <f t="shared" si="16"/>
        <v/>
      </c>
      <c r="V186" s="10"/>
      <c r="X186" s="12" t="e">
        <f>#REF!</f>
        <v>#REF!</v>
      </c>
      <c r="Y186" s="12" t="e">
        <f>MATCH(TEXT(X187,"j mmmm aaaa"),#REF!,0)-MATCH(TEXT(X186,"j mmmm aaaa"),#REF!,0)</f>
        <v>#REF!</v>
      </c>
      <c r="Z186" t="e">
        <f>IF(AND(Y186=1,ISBLANK(VLOOKUP(X186,#REF!,5,FALSE))),"",Y186)</f>
        <v>#REF!</v>
      </c>
    </row>
    <row r="187" spans="1:26" x14ac:dyDescent="0.25">
      <c r="A187" s="3">
        <f>'Récap prestation'!M188</f>
        <v>0</v>
      </c>
      <c r="B187" s="10" t="e">
        <f t="array" ref="B1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doublon])-ROW($A$2)+1),ROWS(B$2:B187)))</f>
        <v>#NUM!</v>
      </c>
      <c r="C187" s="10" t="str">
        <f t="shared" si="12"/>
        <v/>
      </c>
      <c r="D187" s="10" t="str">
        <f>IF('Récap prestation'!E188&lt;&gt;0,'Récap prestation'!E188,"")</f>
        <v/>
      </c>
      <c r="E187" s="12">
        <f>INDEX($L$2:M285,MATCH(D187,Tableau1[valeur établissement liste],0),2)</f>
        <v>4</v>
      </c>
      <c r="F187" s="2" t="str">
        <f t="shared" si="13"/>
        <v/>
      </c>
      <c r="G187">
        <f>'Récap prestation'!F188</f>
        <v>0</v>
      </c>
      <c r="H187" t="str">
        <f>IF(ISBLANK('Récap prestation'!H188),"",'Récap prestation'!H188)</f>
        <v/>
      </c>
      <c r="I187" t="str">
        <f>IF(ISBLANK('Récap prestation'!G188),"",'Récap prestation'!G188)</f>
        <v/>
      </c>
      <c r="J187" s="10"/>
      <c r="K187" s="8" t="e">
        <f t="array" ref="K1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doublon])-ROW($D$2)+1),ROWS(K$2:K187)))</f>
        <v>#NUM!</v>
      </c>
      <c r="L187" s="10" t="str">
        <f t="shared" si="14"/>
        <v/>
      </c>
      <c r="M187">
        <f t="shared" si="17"/>
        <v>186</v>
      </c>
      <c r="N187">
        <f ca="1">SUMIF('Récap prestation'!$E$3:$E$500,L187,'Récap prestation'!I188)</f>
        <v>0</v>
      </c>
      <c r="O187">
        <f ca="1">SUMIF('Récap prestation'!$E$3:$E$500,L187,'Récap prestation'!J188)</f>
        <v>0</v>
      </c>
      <c r="P187">
        <f t="shared" ca="1" si="15"/>
        <v>0</v>
      </c>
      <c r="Q187">
        <f ca="1">SUMIF('Récap prestation'!$E$3:$E$500,L187,'Récap prestation'!R188)</f>
        <v>0</v>
      </c>
      <c r="R187" t="str">
        <f ca="1">IF(ISERROR(AVERAGEIF('Récap prestation'!$E$3:$E$500,L187,'Récap prestation'!$R$3)),"N/A",AVERAGEIF('Récap prestation'!$E$3:$E$500,L187,'Récap prestation'!$R$3:$R$500))</f>
        <v>N/A</v>
      </c>
      <c r="S187" s="10">
        <f>'Récap prestation'!N188</f>
        <v>0</v>
      </c>
      <c r="T187" s="10" t="e">
        <f t="array" ref="T18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doublon])-ROW($S$2)+1),ROWS(T$2:T187)))</f>
        <v>#NUM!</v>
      </c>
      <c r="U187" s="10" t="str">
        <f t="shared" si="16"/>
        <v/>
      </c>
      <c r="V187" s="10"/>
      <c r="X187" s="12" t="e">
        <f>#REF!</f>
        <v>#REF!</v>
      </c>
      <c r="Y187" s="12" t="e">
        <f>MATCH(TEXT(X188,"j mmmm aaaa"),#REF!,0)-MATCH(TEXT(X187,"j mmmm aaaa"),#REF!,0)</f>
        <v>#REF!</v>
      </c>
      <c r="Z187" t="e">
        <f>IF(AND(Y187=1,ISBLANK(VLOOKUP(X187,#REF!,5,FALSE))),"",Y187)</f>
        <v>#REF!</v>
      </c>
    </row>
    <row r="188" spans="1:26" x14ac:dyDescent="0.25">
      <c r="A188" s="3">
        <f>'Récap prestation'!M189</f>
        <v>0</v>
      </c>
      <c r="B188" s="10" t="e">
        <f t="array" ref="B1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doublon])-ROW($A$2)+1),ROWS(B$2:B188)))</f>
        <v>#NUM!</v>
      </c>
      <c r="C188" s="10" t="str">
        <f t="shared" si="12"/>
        <v/>
      </c>
      <c r="D188" s="10" t="str">
        <f>IF('Récap prestation'!E189&lt;&gt;0,'Récap prestation'!E189,"")</f>
        <v/>
      </c>
      <c r="E188" s="12">
        <f>INDEX($L$2:M286,MATCH(D188,Tableau1[valeur établissement liste],0),2)</f>
        <v>4</v>
      </c>
      <c r="F188" s="2" t="str">
        <f t="shared" si="13"/>
        <v/>
      </c>
      <c r="G188">
        <f>'Récap prestation'!F189</f>
        <v>0</v>
      </c>
      <c r="H188" t="str">
        <f>IF(ISBLANK('Récap prestation'!H189),"",'Récap prestation'!H189)</f>
        <v/>
      </c>
      <c r="I188" t="str">
        <f>IF(ISBLANK('Récap prestation'!G189),"",'Récap prestation'!G189)</f>
        <v/>
      </c>
      <c r="J188" s="10"/>
      <c r="K188" s="8" t="e">
        <f t="array" ref="K1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doublon])-ROW($D$2)+1),ROWS(K$2:K188)))</f>
        <v>#NUM!</v>
      </c>
      <c r="L188" s="10" t="str">
        <f t="shared" si="14"/>
        <v/>
      </c>
      <c r="M188">
        <f t="shared" si="17"/>
        <v>187</v>
      </c>
      <c r="N188">
        <f ca="1">SUMIF('Récap prestation'!$E$3:$E$500,L188,'Récap prestation'!I189)</f>
        <v>0</v>
      </c>
      <c r="O188">
        <f ca="1">SUMIF('Récap prestation'!$E$3:$E$500,L188,'Récap prestation'!J189)</f>
        <v>0</v>
      </c>
      <c r="P188">
        <f t="shared" ca="1" si="15"/>
        <v>0</v>
      </c>
      <c r="Q188">
        <f ca="1">SUMIF('Récap prestation'!$E$3:$E$500,L188,'Récap prestation'!R189)</f>
        <v>0</v>
      </c>
      <c r="R188" t="str">
        <f ca="1">IF(ISERROR(AVERAGEIF('Récap prestation'!$E$3:$E$500,L188,'Récap prestation'!$R$3)),"N/A",AVERAGEIF('Récap prestation'!$E$3:$E$500,L188,'Récap prestation'!$R$3:$R$500))</f>
        <v>N/A</v>
      </c>
      <c r="S188" s="10">
        <f>'Récap prestation'!N189</f>
        <v>0</v>
      </c>
      <c r="T188" s="10" t="e">
        <f t="array" ref="T18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doublon])-ROW($S$2)+1),ROWS(T$2:T188)))</f>
        <v>#NUM!</v>
      </c>
      <c r="U188" s="10" t="str">
        <f t="shared" si="16"/>
        <v/>
      </c>
      <c r="V188" s="10"/>
      <c r="X188" s="12" t="e">
        <f>#REF!</f>
        <v>#REF!</v>
      </c>
      <c r="Y188" s="12" t="e">
        <f>MATCH(TEXT(X189,"j mmmm aaaa"),#REF!,0)-MATCH(TEXT(X188,"j mmmm aaaa"),#REF!,0)</f>
        <v>#REF!</v>
      </c>
      <c r="Z188" t="e">
        <f>IF(AND(Y188=1,ISBLANK(VLOOKUP(X188,#REF!,5,FALSE))),"",Y188)</f>
        <v>#REF!</v>
      </c>
    </row>
    <row r="189" spans="1:26" x14ac:dyDescent="0.25">
      <c r="A189" s="3">
        <f>'Récap prestation'!M190</f>
        <v>0</v>
      </c>
      <c r="B189" s="10" t="e">
        <f t="array" ref="B1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doublon])-ROW($A$2)+1),ROWS(B$2:B189)))</f>
        <v>#NUM!</v>
      </c>
      <c r="C189" s="10" t="str">
        <f t="shared" si="12"/>
        <v/>
      </c>
      <c r="D189" s="10" t="str">
        <f>IF('Récap prestation'!E190&lt;&gt;0,'Récap prestation'!E190,"")</f>
        <v/>
      </c>
      <c r="E189" s="12">
        <f>INDEX($L$2:M287,MATCH(D189,Tableau1[valeur établissement liste],0),2)</f>
        <v>4</v>
      </c>
      <c r="F189" s="2" t="str">
        <f t="shared" si="13"/>
        <v/>
      </c>
      <c r="G189">
        <f>'Récap prestation'!F190</f>
        <v>0</v>
      </c>
      <c r="H189" t="str">
        <f>IF(ISBLANK('Récap prestation'!H190),"",'Récap prestation'!H190)</f>
        <v/>
      </c>
      <c r="I189" t="str">
        <f>IF(ISBLANK('Récap prestation'!G190),"",'Récap prestation'!G190)</f>
        <v/>
      </c>
      <c r="J189" s="10"/>
      <c r="K189" s="8" t="e">
        <f t="array" ref="K1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doublon])-ROW($D$2)+1),ROWS(K$2:K189)))</f>
        <v>#NUM!</v>
      </c>
      <c r="L189" s="10" t="str">
        <f t="shared" si="14"/>
        <v/>
      </c>
      <c r="M189">
        <f t="shared" si="17"/>
        <v>188</v>
      </c>
      <c r="N189">
        <f ca="1">SUMIF('Récap prestation'!$E$3:$E$500,L189,'Récap prestation'!I190)</f>
        <v>0</v>
      </c>
      <c r="O189">
        <f ca="1">SUMIF('Récap prestation'!$E$3:$E$500,L189,'Récap prestation'!J190)</f>
        <v>0</v>
      </c>
      <c r="P189">
        <f t="shared" ca="1" si="15"/>
        <v>0</v>
      </c>
      <c r="Q189">
        <f ca="1">SUMIF('Récap prestation'!$E$3:$E$500,L189,'Récap prestation'!R190)</f>
        <v>0</v>
      </c>
      <c r="R189" t="str">
        <f ca="1">IF(ISERROR(AVERAGEIF('Récap prestation'!$E$3:$E$500,L189,'Récap prestation'!$R$3)),"N/A",AVERAGEIF('Récap prestation'!$E$3:$E$500,L189,'Récap prestation'!$R$3:$R$500))</f>
        <v>N/A</v>
      </c>
      <c r="S189" s="10">
        <f>'Récap prestation'!N190</f>
        <v>0</v>
      </c>
      <c r="T189" s="10" t="e">
        <f t="array" ref="T18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doublon])-ROW($S$2)+1),ROWS(T$2:T189)))</f>
        <v>#NUM!</v>
      </c>
      <c r="U189" s="10" t="str">
        <f t="shared" si="16"/>
        <v/>
      </c>
      <c r="V189" s="10"/>
      <c r="X189" s="12" t="e">
        <f>#REF!</f>
        <v>#REF!</v>
      </c>
      <c r="Y189" s="12" t="e">
        <f>MATCH(TEXT(X190,"j mmmm aaaa"),#REF!,0)-MATCH(TEXT(X189,"j mmmm aaaa"),#REF!,0)</f>
        <v>#REF!</v>
      </c>
      <c r="Z189" t="e">
        <f>IF(AND(Y189=1,ISBLANK(VLOOKUP(X189,#REF!,5,FALSE))),"",Y189)</f>
        <v>#REF!</v>
      </c>
    </row>
    <row r="190" spans="1:26" x14ac:dyDescent="0.25">
      <c r="A190" s="3">
        <f>'Récap prestation'!M191</f>
        <v>0</v>
      </c>
      <c r="B190" s="10" t="e">
        <f t="array" ref="B1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doublon])-ROW($A$2)+1),ROWS(B$2:B190)))</f>
        <v>#NUM!</v>
      </c>
      <c r="C190" s="10" t="str">
        <f t="shared" si="12"/>
        <v/>
      </c>
      <c r="D190" s="10" t="str">
        <f>IF('Récap prestation'!E191&lt;&gt;0,'Récap prestation'!E191,"")</f>
        <v/>
      </c>
      <c r="E190" s="12">
        <f>INDEX($L$2:M288,MATCH(D190,Tableau1[valeur établissement liste],0),2)</f>
        <v>4</v>
      </c>
      <c r="F190" s="2" t="str">
        <f t="shared" si="13"/>
        <v/>
      </c>
      <c r="G190">
        <f>'Récap prestation'!F191</f>
        <v>0</v>
      </c>
      <c r="H190" t="str">
        <f>IF(ISBLANK('Récap prestation'!H191),"",'Récap prestation'!H191)</f>
        <v/>
      </c>
      <c r="I190" t="str">
        <f>IF(ISBLANK('Récap prestation'!G191),"",'Récap prestation'!G191)</f>
        <v/>
      </c>
      <c r="J190" s="10"/>
      <c r="K190" s="8" t="e">
        <f t="array" ref="K1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doublon])-ROW($D$2)+1),ROWS(K$2:K190)))</f>
        <v>#NUM!</v>
      </c>
      <c r="L190" s="10" t="str">
        <f t="shared" si="14"/>
        <v/>
      </c>
      <c r="M190">
        <f t="shared" si="17"/>
        <v>189</v>
      </c>
      <c r="N190">
        <f ca="1">SUMIF('Récap prestation'!$E$3:$E$500,L190,'Récap prestation'!I191)</f>
        <v>0</v>
      </c>
      <c r="O190">
        <f ca="1">SUMIF('Récap prestation'!$E$3:$E$500,L190,'Récap prestation'!J191)</f>
        <v>0</v>
      </c>
      <c r="P190">
        <f t="shared" ca="1" si="15"/>
        <v>0</v>
      </c>
      <c r="Q190">
        <f ca="1">SUMIF('Récap prestation'!$E$3:$E$500,L190,'Récap prestation'!R191)</f>
        <v>0</v>
      </c>
      <c r="R190" t="str">
        <f ca="1">IF(ISERROR(AVERAGEIF('Récap prestation'!$E$3:$E$500,L190,'Récap prestation'!$R$3)),"N/A",AVERAGEIF('Récap prestation'!$E$3:$E$500,L190,'Récap prestation'!$R$3:$R$500))</f>
        <v>N/A</v>
      </c>
      <c r="S190" s="10">
        <f>'Récap prestation'!N191</f>
        <v>0</v>
      </c>
      <c r="T190" s="10" t="e">
        <f t="array" ref="T19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doublon])-ROW($S$2)+1),ROWS(T$2:T190)))</f>
        <v>#NUM!</v>
      </c>
      <c r="U190" s="10" t="str">
        <f t="shared" si="16"/>
        <v/>
      </c>
      <c r="V190" s="10"/>
      <c r="X190" s="12" t="e">
        <f>#REF!</f>
        <v>#REF!</v>
      </c>
      <c r="Y190" s="12" t="e">
        <f>MATCH(TEXT(X191,"j mmmm aaaa"),#REF!,0)-MATCH(TEXT(X190,"j mmmm aaaa"),#REF!,0)</f>
        <v>#REF!</v>
      </c>
      <c r="Z190" t="e">
        <f>IF(AND(Y190=1,ISBLANK(VLOOKUP(X190,#REF!,5,FALSE))),"",Y190)</f>
        <v>#REF!</v>
      </c>
    </row>
    <row r="191" spans="1:26" x14ac:dyDescent="0.25">
      <c r="A191" s="3">
        <f>'Récap prestation'!M192</f>
        <v>0</v>
      </c>
      <c r="B191" s="10" t="e">
        <f t="array" ref="B1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doublon])-ROW($A$2)+1),ROWS(B$2:B191)))</f>
        <v>#NUM!</v>
      </c>
      <c r="C191" s="10" t="str">
        <f t="shared" si="12"/>
        <v/>
      </c>
      <c r="D191" s="10" t="str">
        <f>IF('Récap prestation'!E192&lt;&gt;0,'Récap prestation'!E192,"")</f>
        <v/>
      </c>
      <c r="E191" s="12">
        <f>INDEX($L$2:M289,MATCH(D191,Tableau1[valeur établissement liste],0),2)</f>
        <v>4</v>
      </c>
      <c r="F191" s="2" t="str">
        <f t="shared" si="13"/>
        <v/>
      </c>
      <c r="G191">
        <f>'Récap prestation'!F192</f>
        <v>0</v>
      </c>
      <c r="H191" t="str">
        <f>IF(ISBLANK('Récap prestation'!H192),"",'Récap prestation'!H192)</f>
        <v/>
      </c>
      <c r="I191" t="str">
        <f>IF(ISBLANK('Récap prestation'!G192),"",'Récap prestation'!G192)</f>
        <v/>
      </c>
      <c r="J191" s="10"/>
      <c r="K191" s="8" t="e">
        <f t="array" ref="K1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doublon])-ROW($D$2)+1),ROWS(K$2:K191)))</f>
        <v>#NUM!</v>
      </c>
      <c r="L191" s="10" t="str">
        <f t="shared" si="14"/>
        <v/>
      </c>
      <c r="M191">
        <f t="shared" si="17"/>
        <v>190</v>
      </c>
      <c r="N191">
        <f ca="1">SUMIF('Récap prestation'!$E$3:$E$500,L191,'Récap prestation'!I192)</f>
        <v>0</v>
      </c>
      <c r="O191">
        <f ca="1">SUMIF('Récap prestation'!$E$3:$E$500,L191,'Récap prestation'!J192)</f>
        <v>0</v>
      </c>
      <c r="P191">
        <f t="shared" ca="1" si="15"/>
        <v>0</v>
      </c>
      <c r="Q191">
        <f ca="1">SUMIF('Récap prestation'!$E$3:$E$500,L191,'Récap prestation'!R192)</f>
        <v>0</v>
      </c>
      <c r="R191" t="str">
        <f ca="1">IF(ISERROR(AVERAGEIF('Récap prestation'!$E$3:$E$500,L191,'Récap prestation'!$R$3)),"N/A",AVERAGEIF('Récap prestation'!$E$3:$E$500,L191,'Récap prestation'!$R$3:$R$500))</f>
        <v>N/A</v>
      </c>
      <c r="S191" s="10">
        <f>'Récap prestation'!N192</f>
        <v>0</v>
      </c>
      <c r="T191" s="10" t="e">
        <f t="array" ref="T19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doublon])-ROW($S$2)+1),ROWS(T$2:T191)))</f>
        <v>#NUM!</v>
      </c>
      <c r="U191" s="10" t="str">
        <f t="shared" si="16"/>
        <v/>
      </c>
      <c r="V191" s="10"/>
      <c r="X191" s="12" t="e">
        <f>#REF!</f>
        <v>#REF!</v>
      </c>
      <c r="Y191" s="12" t="e">
        <f>MATCH(TEXT(X192,"j mmmm aaaa"),#REF!,0)-MATCH(TEXT(X191,"j mmmm aaaa"),#REF!,0)</f>
        <v>#REF!</v>
      </c>
      <c r="Z191" t="e">
        <f>IF(AND(Y191=1,ISBLANK(VLOOKUP(X191,#REF!,5,FALSE))),"",Y191)</f>
        <v>#REF!</v>
      </c>
    </row>
    <row r="192" spans="1:26" x14ac:dyDescent="0.25">
      <c r="A192" s="3">
        <f>'Récap prestation'!M193</f>
        <v>0</v>
      </c>
      <c r="B192" s="10" t="e">
        <f t="array" ref="B1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doublon])-ROW($A$2)+1),ROWS(B$2:B192)))</f>
        <v>#NUM!</v>
      </c>
      <c r="C192" s="10" t="str">
        <f t="shared" si="12"/>
        <v/>
      </c>
      <c r="D192" s="10" t="str">
        <f>IF('Récap prestation'!E193&lt;&gt;0,'Récap prestation'!E193,"")</f>
        <v/>
      </c>
      <c r="E192" s="12">
        <f>INDEX($L$2:M290,MATCH(D192,Tableau1[valeur établissement liste],0),2)</f>
        <v>4</v>
      </c>
      <c r="F192" s="2" t="str">
        <f t="shared" si="13"/>
        <v/>
      </c>
      <c r="G192">
        <f>'Récap prestation'!F193</f>
        <v>0</v>
      </c>
      <c r="H192" t="str">
        <f>IF(ISBLANK('Récap prestation'!H193),"",'Récap prestation'!H193)</f>
        <v/>
      </c>
      <c r="I192" t="str">
        <f>IF(ISBLANK('Récap prestation'!G193),"",'Récap prestation'!G193)</f>
        <v/>
      </c>
      <c r="J192" s="10"/>
      <c r="K192" s="8" t="e">
        <f t="array" ref="K1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doublon])-ROW($D$2)+1),ROWS(K$2:K192)))</f>
        <v>#NUM!</v>
      </c>
      <c r="L192" s="10" t="str">
        <f t="shared" si="14"/>
        <v/>
      </c>
      <c r="M192">
        <f t="shared" si="17"/>
        <v>191</v>
      </c>
      <c r="N192">
        <f ca="1">SUMIF('Récap prestation'!$E$3:$E$500,L192,'Récap prestation'!I193)</f>
        <v>0</v>
      </c>
      <c r="O192">
        <f ca="1">SUMIF('Récap prestation'!$E$3:$E$500,L192,'Récap prestation'!J193)</f>
        <v>0</v>
      </c>
      <c r="P192">
        <f t="shared" ca="1" si="15"/>
        <v>0</v>
      </c>
      <c r="Q192">
        <f ca="1">SUMIF('Récap prestation'!$E$3:$E$500,L192,'Récap prestation'!R193)</f>
        <v>0</v>
      </c>
      <c r="R192" t="str">
        <f ca="1">IF(ISERROR(AVERAGEIF('Récap prestation'!$E$3:$E$500,L192,'Récap prestation'!$R$3)),"N/A",AVERAGEIF('Récap prestation'!$E$3:$E$500,L192,'Récap prestation'!$R$3:$R$500))</f>
        <v>N/A</v>
      </c>
      <c r="S192" s="10">
        <f>'Récap prestation'!N193</f>
        <v>0</v>
      </c>
      <c r="T192" s="10" t="e">
        <f t="array" ref="T19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doublon])-ROW($S$2)+1),ROWS(T$2:T192)))</f>
        <v>#NUM!</v>
      </c>
      <c r="U192" s="10" t="str">
        <f t="shared" si="16"/>
        <v/>
      </c>
      <c r="V192" s="10"/>
      <c r="X192" s="12" t="e">
        <f>#REF!</f>
        <v>#REF!</v>
      </c>
      <c r="Y192" s="12" t="e">
        <f>MATCH(TEXT(X193,"j mmmm aaaa"),#REF!,0)-MATCH(TEXT(X192,"j mmmm aaaa"),#REF!,0)</f>
        <v>#REF!</v>
      </c>
      <c r="Z192" t="e">
        <f>IF(AND(Y192=1,ISBLANK(VLOOKUP(X192,#REF!,5,FALSE))),"",Y192)</f>
        <v>#REF!</v>
      </c>
    </row>
    <row r="193" spans="1:26" x14ac:dyDescent="0.25">
      <c r="A193" s="3">
        <f>'Récap prestation'!M194</f>
        <v>0</v>
      </c>
      <c r="B193" s="10" t="e">
        <f t="array" ref="B1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doublon])-ROW($A$2)+1),ROWS(B$2:B193)))</f>
        <v>#NUM!</v>
      </c>
      <c r="C193" s="10" t="str">
        <f t="shared" si="12"/>
        <v/>
      </c>
      <c r="D193" s="10" t="str">
        <f>IF('Récap prestation'!E194&lt;&gt;0,'Récap prestation'!E194,"")</f>
        <v/>
      </c>
      <c r="E193" s="12">
        <f>INDEX($L$2:M291,MATCH(D193,Tableau1[valeur établissement liste],0),2)</f>
        <v>4</v>
      </c>
      <c r="F193" s="2" t="str">
        <f t="shared" si="13"/>
        <v/>
      </c>
      <c r="G193">
        <f>'Récap prestation'!F194</f>
        <v>0</v>
      </c>
      <c r="H193" t="str">
        <f>IF(ISBLANK('Récap prestation'!H194),"",'Récap prestation'!H194)</f>
        <v/>
      </c>
      <c r="I193" t="str">
        <f>IF(ISBLANK('Récap prestation'!G194),"",'Récap prestation'!G194)</f>
        <v/>
      </c>
      <c r="J193" s="10"/>
      <c r="K193" s="8" t="e">
        <f t="array" ref="K1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doublon])-ROW($D$2)+1),ROWS(K$2:K193)))</f>
        <v>#NUM!</v>
      </c>
      <c r="L193" s="10" t="str">
        <f t="shared" si="14"/>
        <v/>
      </c>
      <c r="M193">
        <f t="shared" si="17"/>
        <v>192</v>
      </c>
      <c r="N193">
        <f ca="1">SUMIF('Récap prestation'!$E$3:$E$500,L193,'Récap prestation'!I194)</f>
        <v>0</v>
      </c>
      <c r="O193">
        <f ca="1">SUMIF('Récap prestation'!$E$3:$E$500,L193,'Récap prestation'!J194)</f>
        <v>0</v>
      </c>
      <c r="P193">
        <f t="shared" ca="1" si="15"/>
        <v>0</v>
      </c>
      <c r="Q193">
        <f ca="1">SUMIF('Récap prestation'!$E$3:$E$500,L193,'Récap prestation'!R194)</f>
        <v>0</v>
      </c>
      <c r="R193" t="str">
        <f ca="1">IF(ISERROR(AVERAGEIF('Récap prestation'!$E$3:$E$500,L193,'Récap prestation'!$R$3)),"N/A",AVERAGEIF('Récap prestation'!$E$3:$E$500,L193,'Récap prestation'!$R$3:$R$500))</f>
        <v>N/A</v>
      </c>
      <c r="S193" s="10">
        <f>'Récap prestation'!N194</f>
        <v>0</v>
      </c>
      <c r="T193" s="10" t="e">
        <f t="array" ref="T19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doublon])-ROW($S$2)+1),ROWS(T$2:T193)))</f>
        <v>#NUM!</v>
      </c>
      <c r="U193" s="10" t="str">
        <f t="shared" si="16"/>
        <v/>
      </c>
      <c r="V193" s="10"/>
      <c r="X193" s="12" t="e">
        <f>#REF!</f>
        <v>#REF!</v>
      </c>
      <c r="Y193" s="12" t="e">
        <f>MATCH(TEXT(X194,"j mmmm aaaa"),#REF!,0)-MATCH(TEXT(X193,"j mmmm aaaa"),#REF!,0)</f>
        <v>#REF!</v>
      </c>
      <c r="Z193" t="e">
        <f>IF(AND(Y193=1,ISBLANK(VLOOKUP(X193,#REF!,5,FALSE))),"",Y193)</f>
        <v>#REF!</v>
      </c>
    </row>
    <row r="194" spans="1:26" x14ac:dyDescent="0.25">
      <c r="A194" s="3">
        <f>'Récap prestation'!M195</f>
        <v>0</v>
      </c>
      <c r="B194" s="10" t="e">
        <f t="array" ref="B1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doublon])-ROW($A$2)+1),ROWS(B$2:B194)))</f>
        <v>#NUM!</v>
      </c>
      <c r="C194" s="10" t="str">
        <f t="shared" ref="C194:C257" si="18">IF(ISERROR(B194),"",B194)</f>
        <v/>
      </c>
      <c r="D194" s="10" t="str">
        <f>IF('Récap prestation'!E195&lt;&gt;0,'Récap prestation'!E195,"")</f>
        <v/>
      </c>
      <c r="E194" s="12">
        <f>INDEX($L$2:M292,MATCH(D194,Tableau1[valeur établissement liste],0),2)</f>
        <v>4</v>
      </c>
      <c r="F194" s="2" t="str">
        <f t="shared" ref="F194:F257" si="19">IF(E194=E193,IF(G194&lt;&gt;0,F193&amp;G194&amp;CHAR(10),F193),IF(G194&lt;&gt;0,G194&amp;CHAR(10),""))</f>
        <v/>
      </c>
      <c r="G194">
        <f>'Récap prestation'!F195</f>
        <v>0</v>
      </c>
      <c r="H194" t="str">
        <f>IF(ISBLANK('Récap prestation'!H195),"",'Récap prestation'!H195)</f>
        <v/>
      </c>
      <c r="I194" t="str">
        <f>IF(ISBLANK('Récap prestation'!G195),"",'Récap prestation'!G195)</f>
        <v/>
      </c>
      <c r="J194" s="10"/>
      <c r="K194" s="8" t="e">
        <f t="array" ref="K1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doublon])-ROW($D$2)+1),ROWS(K$2:K194)))</f>
        <v>#NUM!</v>
      </c>
      <c r="L194" s="10" t="str">
        <f t="shared" ref="L194:L257" si="20">IF(ISERROR(K194),"",K194)</f>
        <v/>
      </c>
      <c r="M194">
        <f t="shared" si="17"/>
        <v>193</v>
      </c>
      <c r="N194">
        <f ca="1">SUMIF('Récap prestation'!$E$3:$E$500,L194,'Récap prestation'!I195)</f>
        <v>0</v>
      </c>
      <c r="O194">
        <f ca="1">SUMIF('Récap prestation'!$E$3:$E$500,L194,'Récap prestation'!J195)</f>
        <v>0</v>
      </c>
      <c r="P194">
        <f t="shared" ref="P194:P257" ca="1" si="21">N194+O194</f>
        <v>0</v>
      </c>
      <c r="Q194">
        <f ca="1">SUMIF('Récap prestation'!$E$3:$E$500,L194,'Récap prestation'!R195)</f>
        <v>0</v>
      </c>
      <c r="R194" t="str">
        <f ca="1">IF(ISERROR(AVERAGEIF('Récap prestation'!$E$3:$E$500,L194,'Récap prestation'!$R$3)),"N/A",AVERAGEIF('Récap prestation'!$E$3:$E$500,L194,'Récap prestation'!$R$3:$R$500))</f>
        <v>N/A</v>
      </c>
      <c r="S194" s="10">
        <f>'Récap prestation'!N195</f>
        <v>0</v>
      </c>
      <c r="T194" s="10" t="e">
        <f t="array" ref="T19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doublon])-ROW($S$2)+1),ROWS(T$2:T194)))</f>
        <v>#NUM!</v>
      </c>
      <c r="U194" s="10" t="str">
        <f t="shared" ref="U194:U257" si="22">IF(ISERROR(T194),"",T194)</f>
        <v/>
      </c>
      <c r="V194" s="10"/>
      <c r="X194" s="12" t="e">
        <f>#REF!</f>
        <v>#REF!</v>
      </c>
      <c r="Y194" s="12" t="e">
        <f>MATCH(TEXT(X195,"j mmmm aaaa"),#REF!,0)-MATCH(TEXT(X194,"j mmmm aaaa"),#REF!,0)</f>
        <v>#REF!</v>
      </c>
      <c r="Z194" t="e">
        <f>IF(AND(Y194=1,ISBLANK(VLOOKUP(X194,#REF!,5,FALSE))),"",Y194)</f>
        <v>#REF!</v>
      </c>
    </row>
    <row r="195" spans="1:26" x14ac:dyDescent="0.25">
      <c r="A195" s="3">
        <f>'Récap prestation'!M196</f>
        <v>0</v>
      </c>
      <c r="B195" s="10" t="e">
        <f t="array" ref="B1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doublon])-ROW($A$2)+1),ROWS(B$2:B195)))</f>
        <v>#NUM!</v>
      </c>
      <c r="C195" s="10" t="str">
        <f t="shared" si="18"/>
        <v/>
      </c>
      <c r="D195" s="10" t="str">
        <f>IF('Récap prestation'!E196&lt;&gt;0,'Récap prestation'!E196,"")</f>
        <v/>
      </c>
      <c r="E195" s="12">
        <f>INDEX($L$2:M293,MATCH(D195,Tableau1[valeur établissement liste],0),2)</f>
        <v>4</v>
      </c>
      <c r="F195" s="2" t="str">
        <f t="shared" si="19"/>
        <v/>
      </c>
      <c r="G195">
        <f>'Récap prestation'!F196</f>
        <v>0</v>
      </c>
      <c r="H195" t="str">
        <f>IF(ISBLANK('Récap prestation'!H196),"",'Récap prestation'!H196)</f>
        <v/>
      </c>
      <c r="I195" t="str">
        <f>IF(ISBLANK('Récap prestation'!G196),"",'Récap prestation'!G196)</f>
        <v/>
      </c>
      <c r="J195" s="10"/>
      <c r="K195" s="8" t="e">
        <f t="array" ref="K1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doublon])-ROW($D$2)+1),ROWS(K$2:K195)))</f>
        <v>#NUM!</v>
      </c>
      <c r="L195" s="10" t="str">
        <f t="shared" si="20"/>
        <v/>
      </c>
      <c r="M195">
        <f t="shared" ref="M195:M258" si="23">SUM(M194,$M$2)</f>
        <v>194</v>
      </c>
      <c r="N195">
        <f ca="1">SUMIF('Récap prestation'!$E$3:$E$500,L195,'Récap prestation'!I196)</f>
        <v>0</v>
      </c>
      <c r="O195">
        <f ca="1">SUMIF('Récap prestation'!$E$3:$E$500,L195,'Récap prestation'!J196)</f>
        <v>0</v>
      </c>
      <c r="P195">
        <f t="shared" ca="1" si="21"/>
        <v>0</v>
      </c>
      <c r="Q195">
        <f ca="1">SUMIF('Récap prestation'!$E$3:$E$500,L195,'Récap prestation'!R196)</f>
        <v>0</v>
      </c>
      <c r="R195" t="str">
        <f ca="1">IF(ISERROR(AVERAGEIF('Récap prestation'!$E$3:$E$500,L195,'Récap prestation'!$R$3)),"N/A",AVERAGEIF('Récap prestation'!$E$3:$E$500,L195,'Récap prestation'!$R$3:$R$500))</f>
        <v>N/A</v>
      </c>
      <c r="S195" s="10">
        <f>'Récap prestation'!N196</f>
        <v>0</v>
      </c>
      <c r="T195" s="10" t="e">
        <f t="array" ref="T19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doublon])-ROW($S$2)+1),ROWS(T$2:T195)))</f>
        <v>#NUM!</v>
      </c>
      <c r="U195" s="10" t="str">
        <f t="shared" si="22"/>
        <v/>
      </c>
      <c r="V195" s="10"/>
      <c r="X195" s="12" t="e">
        <f>#REF!</f>
        <v>#REF!</v>
      </c>
      <c r="Y195" s="12" t="e">
        <f>MATCH(TEXT(X196,"j mmmm aaaa"),#REF!,0)-MATCH(TEXT(X195,"j mmmm aaaa"),#REF!,0)</f>
        <v>#REF!</v>
      </c>
      <c r="Z195" t="e">
        <f>IF(AND(Y195=1,ISBLANK(VLOOKUP(X195,#REF!,5,FALSE))),"",Y195)</f>
        <v>#REF!</v>
      </c>
    </row>
    <row r="196" spans="1:26" x14ac:dyDescent="0.25">
      <c r="A196" s="3">
        <f>'Récap prestation'!M197</f>
        <v>0</v>
      </c>
      <c r="B196" s="10" t="e">
        <f t="array" ref="B1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doublon])-ROW($A$2)+1),ROWS(B$2:B196)))</f>
        <v>#NUM!</v>
      </c>
      <c r="C196" s="10" t="str">
        <f t="shared" si="18"/>
        <v/>
      </c>
      <c r="D196" s="10" t="str">
        <f>IF('Récap prestation'!E197&lt;&gt;0,'Récap prestation'!E197,"")</f>
        <v/>
      </c>
      <c r="E196" s="12">
        <f>INDEX($L$2:M294,MATCH(D196,Tableau1[valeur établissement liste],0),2)</f>
        <v>4</v>
      </c>
      <c r="F196" s="2" t="str">
        <f t="shared" si="19"/>
        <v/>
      </c>
      <c r="G196">
        <f>'Récap prestation'!F197</f>
        <v>0</v>
      </c>
      <c r="H196" t="str">
        <f>IF(ISBLANK('Récap prestation'!H197),"",'Récap prestation'!H197)</f>
        <v/>
      </c>
      <c r="I196" t="str">
        <f>IF(ISBLANK('Récap prestation'!G197),"",'Récap prestation'!G197)</f>
        <v/>
      </c>
      <c r="J196" s="10"/>
      <c r="K196" s="8" t="e">
        <f t="array" ref="K1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doublon])-ROW($D$2)+1),ROWS(K$2:K196)))</f>
        <v>#NUM!</v>
      </c>
      <c r="L196" s="10" t="str">
        <f t="shared" si="20"/>
        <v/>
      </c>
      <c r="M196">
        <f t="shared" si="23"/>
        <v>195</v>
      </c>
      <c r="N196">
        <f ca="1">SUMIF('Récap prestation'!$E$3:$E$500,L196,'Récap prestation'!I197)</f>
        <v>0</v>
      </c>
      <c r="O196">
        <f ca="1">SUMIF('Récap prestation'!$E$3:$E$500,L196,'Récap prestation'!J197)</f>
        <v>0</v>
      </c>
      <c r="P196">
        <f t="shared" ca="1" si="21"/>
        <v>0</v>
      </c>
      <c r="Q196">
        <f ca="1">SUMIF('Récap prestation'!$E$3:$E$500,L196,'Récap prestation'!R197)</f>
        <v>0</v>
      </c>
      <c r="R196" t="str">
        <f ca="1">IF(ISERROR(AVERAGEIF('Récap prestation'!$E$3:$E$500,L196,'Récap prestation'!$R$3)),"N/A",AVERAGEIF('Récap prestation'!$E$3:$E$500,L196,'Récap prestation'!$R$3:$R$500))</f>
        <v>N/A</v>
      </c>
      <c r="S196" s="10">
        <f>'Récap prestation'!N197</f>
        <v>0</v>
      </c>
      <c r="T196" s="10" t="e">
        <f t="array" ref="T19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doublon])-ROW($S$2)+1),ROWS(T$2:T196)))</f>
        <v>#NUM!</v>
      </c>
      <c r="U196" s="10" t="str">
        <f t="shared" si="22"/>
        <v/>
      </c>
      <c r="V196" s="10"/>
      <c r="X196" s="12" t="e">
        <f>#REF!</f>
        <v>#REF!</v>
      </c>
      <c r="Y196" s="12" t="e">
        <f>MATCH(TEXT(X197,"j mmmm aaaa"),#REF!,0)-MATCH(TEXT(X196,"j mmmm aaaa"),#REF!,0)</f>
        <v>#REF!</v>
      </c>
      <c r="Z196" t="e">
        <f>IF(AND(Y196=1,ISBLANK(VLOOKUP(X196,#REF!,5,FALSE))),"",Y196)</f>
        <v>#REF!</v>
      </c>
    </row>
    <row r="197" spans="1:26" x14ac:dyDescent="0.25">
      <c r="A197" s="3">
        <f>'Récap prestation'!M198</f>
        <v>0</v>
      </c>
      <c r="B197" s="10" t="e">
        <f t="array" ref="B1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doublon])-ROW($A$2)+1),ROWS(B$2:B197)))</f>
        <v>#NUM!</v>
      </c>
      <c r="C197" s="10" t="str">
        <f t="shared" si="18"/>
        <v/>
      </c>
      <c r="D197" s="10" t="str">
        <f>IF('Récap prestation'!E198&lt;&gt;0,'Récap prestation'!E198,"")</f>
        <v/>
      </c>
      <c r="E197" s="12">
        <f>INDEX($L$2:M295,MATCH(D197,Tableau1[valeur établissement liste],0),2)</f>
        <v>4</v>
      </c>
      <c r="F197" s="2" t="str">
        <f t="shared" si="19"/>
        <v/>
      </c>
      <c r="G197">
        <f>'Récap prestation'!F198</f>
        <v>0</v>
      </c>
      <c r="H197" t="str">
        <f>IF(ISBLANK('Récap prestation'!H198),"",'Récap prestation'!H198)</f>
        <v/>
      </c>
      <c r="I197" t="str">
        <f>IF(ISBLANK('Récap prestation'!G198),"",'Récap prestation'!G198)</f>
        <v/>
      </c>
      <c r="J197" s="10"/>
      <c r="K197" s="8" t="e">
        <f t="array" ref="K1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doublon])-ROW($D$2)+1),ROWS(K$2:K197)))</f>
        <v>#NUM!</v>
      </c>
      <c r="L197" s="10" t="str">
        <f t="shared" si="20"/>
        <v/>
      </c>
      <c r="M197">
        <f t="shared" si="23"/>
        <v>196</v>
      </c>
      <c r="N197">
        <f ca="1">SUMIF('Récap prestation'!$E$3:$E$500,L197,'Récap prestation'!I198)</f>
        <v>0</v>
      </c>
      <c r="O197">
        <f ca="1">SUMIF('Récap prestation'!$E$3:$E$500,L197,'Récap prestation'!J198)</f>
        <v>0</v>
      </c>
      <c r="P197">
        <f t="shared" ca="1" si="21"/>
        <v>0</v>
      </c>
      <c r="Q197">
        <f ca="1">SUMIF('Récap prestation'!$E$3:$E$500,L197,'Récap prestation'!R198)</f>
        <v>0</v>
      </c>
      <c r="R197" t="str">
        <f ca="1">IF(ISERROR(AVERAGEIF('Récap prestation'!$E$3:$E$500,L197,'Récap prestation'!$R$3)),"N/A",AVERAGEIF('Récap prestation'!$E$3:$E$500,L197,'Récap prestation'!$R$3:$R$500))</f>
        <v>N/A</v>
      </c>
      <c r="S197" s="10">
        <f>'Récap prestation'!N198</f>
        <v>0</v>
      </c>
      <c r="T197" s="10" t="e">
        <f t="array" ref="T19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doublon])-ROW($S$2)+1),ROWS(T$2:T197)))</f>
        <v>#NUM!</v>
      </c>
      <c r="U197" s="10" t="str">
        <f t="shared" si="22"/>
        <v/>
      </c>
      <c r="V197" s="10"/>
      <c r="X197" s="12" t="e">
        <f>#REF!</f>
        <v>#REF!</v>
      </c>
      <c r="Y197" s="12" t="e">
        <f>MATCH(TEXT(X198,"j mmmm aaaa"),#REF!,0)-MATCH(TEXT(X197,"j mmmm aaaa"),#REF!,0)</f>
        <v>#REF!</v>
      </c>
      <c r="Z197" t="e">
        <f>IF(AND(Y197=1,ISBLANK(VLOOKUP(X197,#REF!,5,FALSE))),"",Y197)</f>
        <v>#REF!</v>
      </c>
    </row>
    <row r="198" spans="1:26" x14ac:dyDescent="0.25">
      <c r="A198" s="3">
        <f>'Récap prestation'!M199</f>
        <v>0</v>
      </c>
      <c r="B198" s="10" t="e">
        <f t="array" ref="B1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doublon])-ROW($A$2)+1),ROWS(B$2:B198)))</f>
        <v>#NUM!</v>
      </c>
      <c r="C198" s="10" t="str">
        <f t="shared" si="18"/>
        <v/>
      </c>
      <c r="D198" s="10" t="str">
        <f>IF('Récap prestation'!E199&lt;&gt;0,'Récap prestation'!E199,"")</f>
        <v/>
      </c>
      <c r="E198" s="12">
        <f>INDEX($L$2:M296,MATCH(D198,Tableau1[valeur établissement liste],0),2)</f>
        <v>4</v>
      </c>
      <c r="F198" s="2" t="str">
        <f t="shared" si="19"/>
        <v/>
      </c>
      <c r="G198">
        <f>'Récap prestation'!F199</f>
        <v>0</v>
      </c>
      <c r="H198" t="str">
        <f>IF(ISBLANK('Récap prestation'!H199),"",'Récap prestation'!H199)</f>
        <v/>
      </c>
      <c r="I198" t="str">
        <f>IF(ISBLANK('Récap prestation'!G199),"",'Récap prestation'!G199)</f>
        <v/>
      </c>
      <c r="J198" s="10"/>
      <c r="K198" s="8" t="e">
        <f t="array" ref="K1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doublon])-ROW($D$2)+1),ROWS(K$2:K198)))</f>
        <v>#NUM!</v>
      </c>
      <c r="L198" s="10" t="str">
        <f t="shared" si="20"/>
        <v/>
      </c>
      <c r="M198">
        <f t="shared" si="23"/>
        <v>197</v>
      </c>
      <c r="N198">
        <f ca="1">SUMIF('Récap prestation'!$E$3:$E$500,L198,'Récap prestation'!I199)</f>
        <v>0</v>
      </c>
      <c r="O198">
        <f ca="1">SUMIF('Récap prestation'!$E$3:$E$500,L198,'Récap prestation'!J199)</f>
        <v>0</v>
      </c>
      <c r="P198">
        <f t="shared" ca="1" si="21"/>
        <v>0</v>
      </c>
      <c r="Q198">
        <f ca="1">SUMIF('Récap prestation'!$E$3:$E$500,L198,'Récap prestation'!R199)</f>
        <v>0</v>
      </c>
      <c r="R198" t="str">
        <f ca="1">IF(ISERROR(AVERAGEIF('Récap prestation'!$E$3:$E$500,L198,'Récap prestation'!$R$3)),"N/A",AVERAGEIF('Récap prestation'!$E$3:$E$500,L198,'Récap prestation'!$R$3:$R$500))</f>
        <v>N/A</v>
      </c>
      <c r="S198" s="10">
        <f>'Récap prestation'!N199</f>
        <v>0</v>
      </c>
      <c r="T198" s="10" t="e">
        <f t="array" ref="T19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doublon])-ROW($S$2)+1),ROWS(T$2:T198)))</f>
        <v>#NUM!</v>
      </c>
      <c r="U198" s="10" t="str">
        <f t="shared" si="22"/>
        <v/>
      </c>
      <c r="V198" s="10"/>
      <c r="X198" s="12" t="e">
        <f>#REF!</f>
        <v>#REF!</v>
      </c>
      <c r="Y198" s="12" t="e">
        <f>MATCH(TEXT(X199,"j mmmm aaaa"),#REF!,0)-MATCH(TEXT(X198,"j mmmm aaaa"),#REF!,0)</f>
        <v>#REF!</v>
      </c>
      <c r="Z198" t="e">
        <f>IF(AND(Y198=1,ISBLANK(VLOOKUP(X198,#REF!,5,FALSE))),"",Y198)</f>
        <v>#REF!</v>
      </c>
    </row>
    <row r="199" spans="1:26" x14ac:dyDescent="0.25">
      <c r="A199" s="3">
        <f>'Récap prestation'!M200</f>
        <v>0</v>
      </c>
      <c r="B199" s="10" t="e">
        <f t="array" ref="B1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doublon])-ROW($A$2)+1),ROWS(B$2:B199)))</f>
        <v>#NUM!</v>
      </c>
      <c r="C199" s="10" t="str">
        <f t="shared" si="18"/>
        <v/>
      </c>
      <c r="D199" s="10" t="str">
        <f>IF('Récap prestation'!E200&lt;&gt;0,'Récap prestation'!E200,"")</f>
        <v/>
      </c>
      <c r="E199" s="12">
        <f>INDEX($L$2:M297,MATCH(D199,Tableau1[valeur établissement liste],0),2)</f>
        <v>4</v>
      </c>
      <c r="F199" s="2" t="str">
        <f t="shared" si="19"/>
        <v/>
      </c>
      <c r="G199">
        <f>'Récap prestation'!F200</f>
        <v>0</v>
      </c>
      <c r="H199" t="str">
        <f>IF(ISBLANK('Récap prestation'!H200),"",'Récap prestation'!H200)</f>
        <v/>
      </c>
      <c r="I199" t="str">
        <f>IF(ISBLANK('Récap prestation'!G200),"",'Récap prestation'!G200)</f>
        <v/>
      </c>
      <c r="J199" s="10"/>
      <c r="K199" s="8" t="e">
        <f t="array" ref="K1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doublon])-ROW($D$2)+1),ROWS(K$2:K199)))</f>
        <v>#NUM!</v>
      </c>
      <c r="L199" s="10" t="str">
        <f t="shared" si="20"/>
        <v/>
      </c>
      <c r="M199">
        <f t="shared" si="23"/>
        <v>198</v>
      </c>
      <c r="N199">
        <f ca="1">SUMIF('Récap prestation'!$E$3:$E$500,L199,'Récap prestation'!I200)</f>
        <v>0</v>
      </c>
      <c r="O199">
        <f ca="1">SUMIF('Récap prestation'!$E$3:$E$500,L199,'Récap prestation'!J200)</f>
        <v>0</v>
      </c>
      <c r="P199">
        <f t="shared" ca="1" si="21"/>
        <v>0</v>
      </c>
      <c r="Q199">
        <f ca="1">SUMIF('Récap prestation'!$E$3:$E$500,L199,'Récap prestation'!R200)</f>
        <v>0</v>
      </c>
      <c r="R199" t="str">
        <f ca="1">IF(ISERROR(AVERAGEIF('Récap prestation'!$E$3:$E$500,L199,'Récap prestation'!$R$3)),"N/A",AVERAGEIF('Récap prestation'!$E$3:$E$500,L199,'Récap prestation'!$R$3:$R$500))</f>
        <v>N/A</v>
      </c>
      <c r="S199" s="10">
        <f>'Récap prestation'!N200</f>
        <v>0</v>
      </c>
      <c r="T199" s="10" t="e">
        <f t="array" ref="T19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doublon])-ROW($S$2)+1),ROWS(T$2:T199)))</f>
        <v>#NUM!</v>
      </c>
      <c r="U199" s="10" t="str">
        <f t="shared" si="22"/>
        <v/>
      </c>
      <c r="V199" s="10"/>
      <c r="X199" s="12" t="e">
        <f>#REF!</f>
        <v>#REF!</v>
      </c>
      <c r="Y199" s="12" t="e">
        <f>MATCH(TEXT(X200,"j mmmm aaaa"),#REF!,0)-MATCH(TEXT(X199,"j mmmm aaaa"),#REF!,0)</f>
        <v>#REF!</v>
      </c>
      <c r="Z199" t="e">
        <f>IF(AND(Y199=1,ISBLANK(VLOOKUP(X199,#REF!,5,FALSE))),"",Y199)</f>
        <v>#REF!</v>
      </c>
    </row>
    <row r="200" spans="1:26" x14ac:dyDescent="0.25">
      <c r="A200" s="3">
        <f>'Récap prestation'!M201</f>
        <v>0</v>
      </c>
      <c r="B200" s="10" t="e">
        <f t="array" ref="B2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doublon])-ROW($A$2)+1),ROWS(B$2:B200)))</f>
        <v>#NUM!</v>
      </c>
      <c r="C200" s="10" t="str">
        <f t="shared" si="18"/>
        <v/>
      </c>
      <c r="D200" s="10" t="str">
        <f>IF('Récap prestation'!E201&lt;&gt;0,'Récap prestation'!E201,"")</f>
        <v/>
      </c>
      <c r="E200" s="12">
        <f>INDEX($L$2:M298,MATCH(D200,Tableau1[valeur établissement liste],0),2)</f>
        <v>4</v>
      </c>
      <c r="F200" s="2" t="str">
        <f t="shared" si="19"/>
        <v/>
      </c>
      <c r="G200">
        <f>'Récap prestation'!F201</f>
        <v>0</v>
      </c>
      <c r="H200" t="str">
        <f>IF(ISBLANK('Récap prestation'!H201),"",'Récap prestation'!H201)</f>
        <v/>
      </c>
      <c r="I200" t="str">
        <f>IF(ISBLANK('Récap prestation'!G201),"",'Récap prestation'!G201)</f>
        <v/>
      </c>
      <c r="J200" s="10"/>
      <c r="K200" s="8" t="e">
        <f t="array" ref="K2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doublon])-ROW($D$2)+1),ROWS(K$2:K200)))</f>
        <v>#NUM!</v>
      </c>
      <c r="L200" s="10" t="str">
        <f t="shared" si="20"/>
        <v/>
      </c>
      <c r="M200">
        <f t="shared" si="23"/>
        <v>199</v>
      </c>
      <c r="N200">
        <f ca="1">SUMIF('Récap prestation'!$E$3:$E$500,L200,'Récap prestation'!I201)</f>
        <v>0</v>
      </c>
      <c r="O200">
        <f ca="1">SUMIF('Récap prestation'!$E$3:$E$500,L200,'Récap prestation'!J201)</f>
        <v>0</v>
      </c>
      <c r="P200">
        <f t="shared" ca="1" si="21"/>
        <v>0</v>
      </c>
      <c r="Q200">
        <f ca="1">SUMIF('Récap prestation'!$E$3:$E$500,L200,'Récap prestation'!R201)</f>
        <v>0</v>
      </c>
      <c r="R200" t="str">
        <f ca="1">IF(ISERROR(AVERAGEIF('Récap prestation'!$E$3:$E$500,L200,'Récap prestation'!$R$3)),"N/A",AVERAGEIF('Récap prestation'!$E$3:$E$500,L200,'Récap prestation'!$R$3:$R$500))</f>
        <v>N/A</v>
      </c>
      <c r="S200" s="10">
        <f>'Récap prestation'!N201</f>
        <v>0</v>
      </c>
      <c r="T200" s="10" t="e">
        <f t="array" ref="T20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doublon])-ROW($S$2)+1),ROWS(T$2:T200)))</f>
        <v>#NUM!</v>
      </c>
      <c r="U200" s="10" t="str">
        <f t="shared" si="22"/>
        <v/>
      </c>
      <c r="V200" s="10"/>
      <c r="X200" s="12" t="e">
        <f>#REF!</f>
        <v>#REF!</v>
      </c>
      <c r="Y200" s="12" t="e">
        <f>MATCH(TEXT(X201,"j mmmm aaaa"),#REF!,0)-MATCH(TEXT(X200,"j mmmm aaaa"),#REF!,0)</f>
        <v>#REF!</v>
      </c>
      <c r="Z200" t="e">
        <f>IF(AND(Y200=1,ISBLANK(VLOOKUP(X200,#REF!,5,FALSE))),"",Y200)</f>
        <v>#REF!</v>
      </c>
    </row>
    <row r="201" spans="1:26" x14ac:dyDescent="0.25">
      <c r="A201" s="3">
        <f>'Récap prestation'!M202</f>
        <v>0</v>
      </c>
      <c r="B201" s="10" t="e">
        <f t="array" ref="B20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doublon])-ROW($A$2)+1),ROWS(B$2:B201)))</f>
        <v>#NUM!</v>
      </c>
      <c r="C201" s="10" t="str">
        <f t="shared" si="18"/>
        <v/>
      </c>
      <c r="D201" s="10" t="str">
        <f>IF('Récap prestation'!E202&lt;&gt;0,'Récap prestation'!E202,"")</f>
        <v/>
      </c>
      <c r="E201" s="12">
        <f>INDEX($L$2:M299,MATCH(D201,Tableau1[valeur établissement liste],0),2)</f>
        <v>4</v>
      </c>
      <c r="F201" s="2" t="str">
        <f t="shared" si="19"/>
        <v/>
      </c>
      <c r="G201">
        <f>'Récap prestation'!F202</f>
        <v>0</v>
      </c>
      <c r="H201" t="str">
        <f>IF(ISBLANK('Récap prestation'!H202),"",'Récap prestation'!H202)</f>
        <v/>
      </c>
      <c r="I201" t="str">
        <f>IF(ISBLANK('Récap prestation'!G202),"",'Récap prestation'!G202)</f>
        <v/>
      </c>
      <c r="J201" s="10"/>
      <c r="K201" s="8" t="e">
        <f t="array" ref="K20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doublon])-ROW($D$2)+1),ROWS(K$2:K201)))</f>
        <v>#NUM!</v>
      </c>
      <c r="L201" s="10" t="str">
        <f t="shared" si="20"/>
        <v/>
      </c>
      <c r="M201">
        <f t="shared" si="23"/>
        <v>200</v>
      </c>
      <c r="N201">
        <f ca="1">SUMIF('Récap prestation'!$E$3:$E$500,L201,'Récap prestation'!I202)</f>
        <v>0</v>
      </c>
      <c r="O201">
        <f ca="1">SUMIF('Récap prestation'!$E$3:$E$500,L201,'Récap prestation'!J202)</f>
        <v>0</v>
      </c>
      <c r="P201">
        <f t="shared" ca="1" si="21"/>
        <v>0</v>
      </c>
      <c r="Q201">
        <f ca="1">SUMIF('Récap prestation'!$E$3:$E$500,L201,'Récap prestation'!R202)</f>
        <v>0</v>
      </c>
      <c r="R201" t="str">
        <f ca="1">IF(ISERROR(AVERAGEIF('Récap prestation'!$E$3:$E$500,L201,'Récap prestation'!$R$3)),"N/A",AVERAGEIF('Récap prestation'!$E$3:$E$500,L201,'Récap prestation'!$R$3:$R$500))</f>
        <v>N/A</v>
      </c>
      <c r="S201" s="10">
        <f>'Récap prestation'!N202</f>
        <v>0</v>
      </c>
      <c r="T201" s="10" t="e">
        <f t="array" ref="T20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doublon])-ROW($S$2)+1),ROWS(T$2:T201)))</f>
        <v>#NUM!</v>
      </c>
      <c r="U201" s="10" t="str">
        <f t="shared" si="22"/>
        <v/>
      </c>
      <c r="V201" s="10"/>
      <c r="X201" s="12" t="e">
        <f>#REF!</f>
        <v>#REF!</v>
      </c>
      <c r="Y201" s="12" t="e">
        <f>MATCH(TEXT(X202,"j mmmm aaaa"),#REF!,0)-MATCH(TEXT(X201,"j mmmm aaaa"),#REF!,0)</f>
        <v>#REF!</v>
      </c>
      <c r="Z201" t="e">
        <f>IF(AND(Y201=1,ISBLANK(VLOOKUP(X201,#REF!,5,FALSE))),"",Y201)</f>
        <v>#REF!</v>
      </c>
    </row>
    <row r="202" spans="1:26" x14ac:dyDescent="0.25">
      <c r="A202" s="3">
        <f>'Récap prestation'!M203</f>
        <v>0</v>
      </c>
      <c r="B202" s="10" t="e">
        <f t="array" ref="B20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doublon])-ROW($A$2)+1),ROWS(B$2:B202)))</f>
        <v>#NUM!</v>
      </c>
      <c r="C202" s="10" t="str">
        <f t="shared" si="18"/>
        <v/>
      </c>
      <c r="D202" s="10" t="str">
        <f>IF('Récap prestation'!E203&lt;&gt;0,'Récap prestation'!E203,"")</f>
        <v/>
      </c>
      <c r="E202" s="12">
        <f>INDEX($L$2:M300,MATCH(D202,Tableau1[valeur établissement liste],0),2)</f>
        <v>4</v>
      </c>
      <c r="F202" s="2" t="str">
        <f t="shared" si="19"/>
        <v/>
      </c>
      <c r="G202">
        <f>'Récap prestation'!F203</f>
        <v>0</v>
      </c>
      <c r="H202" t="str">
        <f>IF(ISBLANK('Récap prestation'!H203),"",'Récap prestation'!H203)</f>
        <v/>
      </c>
      <c r="I202" t="str">
        <f>IF(ISBLANK('Récap prestation'!G203),"",'Récap prestation'!G203)</f>
        <v/>
      </c>
      <c r="J202" s="10"/>
      <c r="K202" s="8" t="e">
        <f t="array" ref="K20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doublon])-ROW($D$2)+1),ROWS(K$2:K202)))</f>
        <v>#NUM!</v>
      </c>
      <c r="L202" s="10" t="str">
        <f t="shared" si="20"/>
        <v/>
      </c>
      <c r="M202">
        <f t="shared" si="23"/>
        <v>201</v>
      </c>
      <c r="N202">
        <f ca="1">SUMIF('Récap prestation'!$E$3:$E$500,L202,'Récap prestation'!I203)</f>
        <v>0</v>
      </c>
      <c r="O202">
        <f ca="1">SUMIF('Récap prestation'!$E$3:$E$500,L202,'Récap prestation'!J203)</f>
        <v>0</v>
      </c>
      <c r="P202">
        <f t="shared" ca="1" si="21"/>
        <v>0</v>
      </c>
      <c r="Q202">
        <f ca="1">SUMIF('Récap prestation'!$E$3:$E$500,L202,'Récap prestation'!R203)</f>
        <v>0</v>
      </c>
      <c r="R202" t="str">
        <f ca="1">IF(ISERROR(AVERAGEIF('Récap prestation'!$E$3:$E$500,L202,'Récap prestation'!$R$3)),"N/A",AVERAGEIF('Récap prestation'!$E$3:$E$500,L202,'Récap prestation'!$R$3:$R$500))</f>
        <v>N/A</v>
      </c>
      <c r="S202" s="10">
        <f>'Récap prestation'!N203</f>
        <v>0</v>
      </c>
      <c r="T202" s="10" t="e">
        <f t="array" ref="T20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doublon])-ROW($S$2)+1),ROWS(T$2:T202)))</f>
        <v>#NUM!</v>
      </c>
      <c r="U202" s="10" t="str">
        <f t="shared" si="22"/>
        <v/>
      </c>
      <c r="V202" s="10"/>
      <c r="X202" s="12" t="e">
        <f>#REF!</f>
        <v>#REF!</v>
      </c>
      <c r="Y202" s="12" t="e">
        <f>MATCH(TEXT(X203,"j mmmm aaaa"),#REF!,0)-MATCH(TEXT(X202,"j mmmm aaaa"),#REF!,0)</f>
        <v>#REF!</v>
      </c>
      <c r="Z202" t="e">
        <f>IF(AND(Y202=1,ISBLANK(VLOOKUP(X202,#REF!,5,FALSE))),"",Y202)</f>
        <v>#REF!</v>
      </c>
    </row>
    <row r="203" spans="1:26" x14ac:dyDescent="0.25">
      <c r="A203" s="3">
        <f>'Récap prestation'!M204</f>
        <v>0</v>
      </c>
      <c r="B203" s="10" t="e">
        <f t="array" ref="B20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doublon])-ROW($A$2)+1),ROWS(B$2:B203)))</f>
        <v>#NUM!</v>
      </c>
      <c r="C203" s="10" t="str">
        <f t="shared" si="18"/>
        <v/>
      </c>
      <c r="D203" s="10" t="str">
        <f>IF('Récap prestation'!E204&lt;&gt;0,'Récap prestation'!E204,"")</f>
        <v/>
      </c>
      <c r="E203" s="12">
        <f>INDEX($L$2:M301,MATCH(D203,Tableau1[valeur établissement liste],0),2)</f>
        <v>4</v>
      </c>
      <c r="F203" s="2" t="str">
        <f t="shared" si="19"/>
        <v/>
      </c>
      <c r="G203">
        <f>'Récap prestation'!F204</f>
        <v>0</v>
      </c>
      <c r="H203" t="str">
        <f>IF(ISBLANK('Récap prestation'!H204),"",'Récap prestation'!H204)</f>
        <v/>
      </c>
      <c r="I203" t="str">
        <f>IF(ISBLANK('Récap prestation'!G204),"",'Récap prestation'!G204)</f>
        <v/>
      </c>
      <c r="J203" s="10"/>
      <c r="K203" s="8" t="e">
        <f t="array" ref="K20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doublon])-ROW($D$2)+1),ROWS(K$2:K203)))</f>
        <v>#NUM!</v>
      </c>
      <c r="L203" s="10" t="str">
        <f t="shared" si="20"/>
        <v/>
      </c>
      <c r="M203">
        <f t="shared" si="23"/>
        <v>202</v>
      </c>
      <c r="N203">
        <f ca="1">SUMIF('Récap prestation'!$E$3:$E$500,L203,'Récap prestation'!I204)</f>
        <v>0</v>
      </c>
      <c r="O203">
        <f ca="1">SUMIF('Récap prestation'!$E$3:$E$500,L203,'Récap prestation'!J204)</f>
        <v>0</v>
      </c>
      <c r="P203">
        <f t="shared" ca="1" si="21"/>
        <v>0</v>
      </c>
      <c r="Q203">
        <f ca="1">SUMIF('Récap prestation'!$E$3:$E$500,L203,'Récap prestation'!R204)</f>
        <v>0</v>
      </c>
      <c r="R203" t="str">
        <f ca="1">IF(ISERROR(AVERAGEIF('Récap prestation'!$E$3:$E$500,L203,'Récap prestation'!$R$3)),"N/A",AVERAGEIF('Récap prestation'!$E$3:$E$500,L203,'Récap prestation'!$R$3:$R$500))</f>
        <v>N/A</v>
      </c>
      <c r="S203" s="10">
        <f>'Récap prestation'!N204</f>
        <v>0</v>
      </c>
      <c r="T203" s="10" t="e">
        <f t="array" ref="T20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doublon])-ROW($S$2)+1),ROWS(T$2:T203)))</f>
        <v>#NUM!</v>
      </c>
      <c r="U203" s="10" t="str">
        <f t="shared" si="22"/>
        <v/>
      </c>
      <c r="V203" s="10"/>
      <c r="X203" s="12" t="e">
        <f>#REF!</f>
        <v>#REF!</v>
      </c>
      <c r="Y203" s="12" t="e">
        <f>MATCH(TEXT(X204,"j mmmm aaaa"),#REF!,0)-MATCH(TEXT(X203,"j mmmm aaaa"),#REF!,0)</f>
        <v>#REF!</v>
      </c>
      <c r="Z203" t="e">
        <f>IF(AND(Y203=1,ISBLANK(VLOOKUP(X203,#REF!,5,FALSE))),"",Y203)</f>
        <v>#REF!</v>
      </c>
    </row>
    <row r="204" spans="1:26" x14ac:dyDescent="0.25">
      <c r="A204" s="3">
        <f>'Récap prestation'!M205</f>
        <v>0</v>
      </c>
      <c r="B204" s="10" t="e">
        <f t="array" ref="B20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doublon])-ROW($A$2)+1),ROWS(B$2:B204)))</f>
        <v>#NUM!</v>
      </c>
      <c r="C204" s="10" t="str">
        <f t="shared" si="18"/>
        <v/>
      </c>
      <c r="D204" s="10" t="str">
        <f>IF('Récap prestation'!E205&lt;&gt;0,'Récap prestation'!E205,"")</f>
        <v/>
      </c>
      <c r="E204" s="12">
        <f>INDEX($L$2:M302,MATCH(D204,Tableau1[valeur établissement liste],0),2)</f>
        <v>4</v>
      </c>
      <c r="F204" s="2" t="str">
        <f t="shared" si="19"/>
        <v/>
      </c>
      <c r="G204">
        <f>'Récap prestation'!F205</f>
        <v>0</v>
      </c>
      <c r="H204" t="str">
        <f>IF(ISBLANK('Récap prestation'!H205),"",'Récap prestation'!H205)</f>
        <v/>
      </c>
      <c r="I204" t="str">
        <f>IF(ISBLANK('Récap prestation'!G205),"",'Récap prestation'!G205)</f>
        <v/>
      </c>
      <c r="J204" s="10"/>
      <c r="K204" s="8" t="e">
        <f t="array" ref="K20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doublon])-ROW($D$2)+1),ROWS(K$2:K204)))</f>
        <v>#NUM!</v>
      </c>
      <c r="L204" s="10" t="str">
        <f t="shared" si="20"/>
        <v/>
      </c>
      <c r="M204">
        <f t="shared" si="23"/>
        <v>203</v>
      </c>
      <c r="N204">
        <f ca="1">SUMIF('Récap prestation'!$E$3:$E$500,L204,'Récap prestation'!I205)</f>
        <v>0</v>
      </c>
      <c r="O204">
        <f ca="1">SUMIF('Récap prestation'!$E$3:$E$500,L204,'Récap prestation'!J205)</f>
        <v>0</v>
      </c>
      <c r="P204">
        <f t="shared" ca="1" si="21"/>
        <v>0</v>
      </c>
      <c r="Q204">
        <f ca="1">SUMIF('Récap prestation'!$E$3:$E$500,L204,'Récap prestation'!R205)</f>
        <v>0</v>
      </c>
      <c r="R204" t="str">
        <f ca="1">IF(ISERROR(AVERAGEIF('Récap prestation'!$E$3:$E$500,L204,'Récap prestation'!$R$3)),"N/A",AVERAGEIF('Récap prestation'!$E$3:$E$500,L204,'Récap prestation'!$R$3:$R$500))</f>
        <v>N/A</v>
      </c>
      <c r="S204" s="10">
        <f>'Récap prestation'!N205</f>
        <v>0</v>
      </c>
      <c r="T204" s="10" t="e">
        <f t="array" ref="T20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doublon])-ROW($S$2)+1),ROWS(T$2:T204)))</f>
        <v>#NUM!</v>
      </c>
      <c r="U204" s="10" t="str">
        <f t="shared" si="22"/>
        <v/>
      </c>
      <c r="V204" s="10"/>
      <c r="X204" s="12" t="e">
        <f>#REF!</f>
        <v>#REF!</v>
      </c>
      <c r="Y204" s="12" t="e">
        <f>MATCH(TEXT(X205,"j mmmm aaaa"),#REF!,0)-MATCH(TEXT(X204,"j mmmm aaaa"),#REF!,0)</f>
        <v>#REF!</v>
      </c>
      <c r="Z204" t="e">
        <f>IF(AND(Y204=1,ISBLANK(VLOOKUP(X204,#REF!,5,FALSE))),"",Y204)</f>
        <v>#REF!</v>
      </c>
    </row>
    <row r="205" spans="1:26" x14ac:dyDescent="0.25">
      <c r="A205" s="3">
        <f>'Récap prestation'!M206</f>
        <v>0</v>
      </c>
      <c r="B205" s="10" t="e">
        <f t="array" ref="B20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doublon])-ROW($A$2)+1),ROWS(B$2:B205)))</f>
        <v>#NUM!</v>
      </c>
      <c r="C205" s="10" t="str">
        <f t="shared" si="18"/>
        <v/>
      </c>
      <c r="D205" s="10" t="str">
        <f>IF('Récap prestation'!E206&lt;&gt;0,'Récap prestation'!E206,"")</f>
        <v/>
      </c>
      <c r="E205" s="12">
        <f>INDEX($L$2:M303,MATCH(D205,Tableau1[valeur établissement liste],0),2)</f>
        <v>4</v>
      </c>
      <c r="F205" s="2" t="str">
        <f t="shared" si="19"/>
        <v/>
      </c>
      <c r="G205">
        <f>'Récap prestation'!F206</f>
        <v>0</v>
      </c>
      <c r="H205" t="str">
        <f>IF(ISBLANK('Récap prestation'!H206),"",'Récap prestation'!H206)</f>
        <v/>
      </c>
      <c r="I205" t="str">
        <f>IF(ISBLANK('Récap prestation'!G206),"",'Récap prestation'!G206)</f>
        <v/>
      </c>
      <c r="J205" s="10"/>
      <c r="K205" s="8" t="e">
        <f t="array" ref="K20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doublon])-ROW($D$2)+1),ROWS(K$2:K205)))</f>
        <v>#NUM!</v>
      </c>
      <c r="L205" s="10" t="str">
        <f t="shared" si="20"/>
        <v/>
      </c>
      <c r="M205">
        <f t="shared" si="23"/>
        <v>204</v>
      </c>
      <c r="N205">
        <f ca="1">SUMIF('Récap prestation'!$E$3:$E$500,L205,'Récap prestation'!I206)</f>
        <v>0</v>
      </c>
      <c r="O205">
        <f ca="1">SUMIF('Récap prestation'!$E$3:$E$500,L205,'Récap prestation'!J206)</f>
        <v>0</v>
      </c>
      <c r="P205">
        <f t="shared" ca="1" si="21"/>
        <v>0</v>
      </c>
      <c r="Q205">
        <f ca="1">SUMIF('Récap prestation'!$E$3:$E$500,L205,'Récap prestation'!R206)</f>
        <v>0</v>
      </c>
      <c r="R205" t="str">
        <f ca="1">IF(ISERROR(AVERAGEIF('Récap prestation'!$E$3:$E$500,L205,'Récap prestation'!$R$3)),"N/A",AVERAGEIF('Récap prestation'!$E$3:$E$500,L205,'Récap prestation'!$R$3:$R$500))</f>
        <v>N/A</v>
      </c>
      <c r="S205" s="10">
        <f>'Récap prestation'!N206</f>
        <v>0</v>
      </c>
      <c r="T205" s="10" t="e">
        <f t="array" ref="T20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doublon])-ROW($S$2)+1),ROWS(T$2:T205)))</f>
        <v>#NUM!</v>
      </c>
      <c r="U205" s="10" t="str">
        <f t="shared" si="22"/>
        <v/>
      </c>
      <c r="V205" s="10"/>
      <c r="X205" s="12" t="e">
        <f>#REF!</f>
        <v>#REF!</v>
      </c>
      <c r="Y205" s="12" t="e">
        <f>MATCH(TEXT(X206,"j mmmm aaaa"),#REF!,0)-MATCH(TEXT(X205,"j mmmm aaaa"),#REF!,0)</f>
        <v>#REF!</v>
      </c>
      <c r="Z205" t="e">
        <f>IF(AND(Y205=1,ISBLANK(VLOOKUP(X205,#REF!,5,FALSE))),"",Y205)</f>
        <v>#REF!</v>
      </c>
    </row>
    <row r="206" spans="1:26" x14ac:dyDescent="0.25">
      <c r="A206" s="3">
        <f>'Récap prestation'!M207</f>
        <v>0</v>
      </c>
      <c r="B206" s="10" t="e">
        <f t="array" ref="B20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doublon])-ROW($A$2)+1),ROWS(B$2:B206)))</f>
        <v>#NUM!</v>
      </c>
      <c r="C206" s="10" t="str">
        <f t="shared" si="18"/>
        <v/>
      </c>
      <c r="D206" s="10" t="str">
        <f>IF('Récap prestation'!E207&lt;&gt;0,'Récap prestation'!E207,"")</f>
        <v/>
      </c>
      <c r="E206" s="12">
        <f>INDEX($L$2:M304,MATCH(D206,Tableau1[valeur établissement liste],0),2)</f>
        <v>4</v>
      </c>
      <c r="F206" s="2" t="str">
        <f t="shared" si="19"/>
        <v/>
      </c>
      <c r="G206">
        <f>'Récap prestation'!F207</f>
        <v>0</v>
      </c>
      <c r="H206" t="str">
        <f>IF(ISBLANK('Récap prestation'!H207),"",'Récap prestation'!H207)</f>
        <v/>
      </c>
      <c r="I206" t="str">
        <f>IF(ISBLANK('Récap prestation'!G207),"",'Récap prestation'!G207)</f>
        <v/>
      </c>
      <c r="J206" s="10"/>
      <c r="K206" s="8" t="e">
        <f t="array" ref="K20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doublon])-ROW($D$2)+1),ROWS(K$2:K206)))</f>
        <v>#NUM!</v>
      </c>
      <c r="L206" s="10" t="str">
        <f t="shared" si="20"/>
        <v/>
      </c>
      <c r="M206">
        <f t="shared" si="23"/>
        <v>205</v>
      </c>
      <c r="N206">
        <f ca="1">SUMIF('Récap prestation'!$E$3:$E$500,L206,'Récap prestation'!I207)</f>
        <v>0</v>
      </c>
      <c r="O206">
        <f ca="1">SUMIF('Récap prestation'!$E$3:$E$500,L206,'Récap prestation'!J207)</f>
        <v>0</v>
      </c>
      <c r="P206">
        <f t="shared" ca="1" si="21"/>
        <v>0</v>
      </c>
      <c r="Q206">
        <f ca="1">SUMIF('Récap prestation'!$E$3:$E$500,L206,'Récap prestation'!R207)</f>
        <v>0</v>
      </c>
      <c r="R206" t="str">
        <f ca="1">IF(ISERROR(AVERAGEIF('Récap prestation'!$E$3:$E$500,L206,'Récap prestation'!$R$3)),"N/A",AVERAGEIF('Récap prestation'!$E$3:$E$500,L206,'Récap prestation'!$R$3:$R$500))</f>
        <v>N/A</v>
      </c>
      <c r="S206" s="10">
        <f>'Récap prestation'!N207</f>
        <v>0</v>
      </c>
      <c r="T206" s="10" t="e">
        <f t="array" ref="T20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doublon])-ROW($S$2)+1),ROWS(T$2:T206)))</f>
        <v>#NUM!</v>
      </c>
      <c r="U206" s="10" t="str">
        <f t="shared" si="22"/>
        <v/>
      </c>
      <c r="V206" s="10"/>
      <c r="X206" s="12" t="e">
        <f>#REF!</f>
        <v>#REF!</v>
      </c>
      <c r="Y206" s="12" t="e">
        <f>MATCH(TEXT(X207,"j mmmm aaaa"),#REF!,0)-MATCH(TEXT(X206,"j mmmm aaaa"),#REF!,0)</f>
        <v>#REF!</v>
      </c>
      <c r="Z206" t="e">
        <f>IF(AND(Y206=1,ISBLANK(VLOOKUP(X206,#REF!,5,FALSE))),"",Y206)</f>
        <v>#REF!</v>
      </c>
    </row>
    <row r="207" spans="1:26" x14ac:dyDescent="0.25">
      <c r="A207" s="3">
        <f>'Récap prestation'!M208</f>
        <v>0</v>
      </c>
      <c r="B207" s="10" t="e">
        <f t="array" ref="B20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doublon])-ROW($A$2)+1),ROWS(B$2:B207)))</f>
        <v>#NUM!</v>
      </c>
      <c r="C207" s="10" t="str">
        <f t="shared" si="18"/>
        <v/>
      </c>
      <c r="D207" s="10" t="str">
        <f>IF('Récap prestation'!E208&lt;&gt;0,'Récap prestation'!E208,"")</f>
        <v/>
      </c>
      <c r="E207" s="12">
        <f>INDEX($L$2:M305,MATCH(D207,Tableau1[valeur établissement liste],0),2)</f>
        <v>4</v>
      </c>
      <c r="F207" s="2" t="str">
        <f t="shared" si="19"/>
        <v/>
      </c>
      <c r="G207">
        <f>'Récap prestation'!F208</f>
        <v>0</v>
      </c>
      <c r="H207" t="str">
        <f>IF(ISBLANK('Récap prestation'!H208),"",'Récap prestation'!H208)</f>
        <v/>
      </c>
      <c r="I207" t="str">
        <f>IF(ISBLANK('Récap prestation'!G208),"",'Récap prestation'!G208)</f>
        <v/>
      </c>
      <c r="J207" s="10"/>
      <c r="K207" s="8" t="e">
        <f t="array" ref="K20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doublon])-ROW($D$2)+1),ROWS(K$2:K207)))</f>
        <v>#NUM!</v>
      </c>
      <c r="L207" s="10" t="str">
        <f t="shared" si="20"/>
        <v/>
      </c>
      <c r="M207">
        <f t="shared" si="23"/>
        <v>206</v>
      </c>
      <c r="N207">
        <f ca="1">SUMIF('Récap prestation'!$E$3:$E$500,L207,'Récap prestation'!I208)</f>
        <v>0</v>
      </c>
      <c r="O207">
        <f ca="1">SUMIF('Récap prestation'!$E$3:$E$500,L207,'Récap prestation'!J208)</f>
        <v>0</v>
      </c>
      <c r="P207">
        <f t="shared" ca="1" si="21"/>
        <v>0</v>
      </c>
      <c r="Q207">
        <f ca="1">SUMIF('Récap prestation'!$E$3:$E$500,L207,'Récap prestation'!R208)</f>
        <v>0</v>
      </c>
      <c r="R207" t="str">
        <f ca="1">IF(ISERROR(AVERAGEIF('Récap prestation'!$E$3:$E$500,L207,'Récap prestation'!$R$3)),"N/A",AVERAGEIF('Récap prestation'!$E$3:$E$500,L207,'Récap prestation'!$R$3:$R$500))</f>
        <v>N/A</v>
      </c>
      <c r="S207" s="10">
        <f>'Récap prestation'!N208</f>
        <v>0</v>
      </c>
      <c r="T207" s="10" t="e">
        <f t="array" ref="T20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doublon])-ROW($S$2)+1),ROWS(T$2:T207)))</f>
        <v>#NUM!</v>
      </c>
      <c r="U207" s="10" t="str">
        <f t="shared" si="22"/>
        <v/>
      </c>
      <c r="V207" s="10"/>
      <c r="X207" s="12" t="e">
        <f>#REF!</f>
        <v>#REF!</v>
      </c>
      <c r="Y207" s="12" t="e">
        <f>MATCH(TEXT(X208,"j mmmm aaaa"),#REF!,0)-MATCH(TEXT(X207,"j mmmm aaaa"),#REF!,0)</f>
        <v>#REF!</v>
      </c>
      <c r="Z207" t="e">
        <f>IF(AND(Y207=1,ISBLANK(VLOOKUP(X207,#REF!,5,FALSE))),"",Y207)</f>
        <v>#REF!</v>
      </c>
    </row>
    <row r="208" spans="1:26" x14ac:dyDescent="0.25">
      <c r="A208" s="3">
        <f>'Récap prestation'!M209</f>
        <v>0</v>
      </c>
      <c r="B208" s="10" t="e">
        <f t="array" ref="B20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doublon])-ROW($A$2)+1),ROWS(B$2:B208)))</f>
        <v>#NUM!</v>
      </c>
      <c r="C208" s="10" t="str">
        <f t="shared" si="18"/>
        <v/>
      </c>
      <c r="D208" s="10" t="str">
        <f>IF('Récap prestation'!E209&lt;&gt;0,'Récap prestation'!E209,"")</f>
        <v/>
      </c>
      <c r="E208" s="12">
        <f>INDEX($L$2:M306,MATCH(D208,Tableau1[valeur établissement liste],0),2)</f>
        <v>4</v>
      </c>
      <c r="F208" s="2" t="str">
        <f t="shared" si="19"/>
        <v/>
      </c>
      <c r="G208">
        <f>'Récap prestation'!F209</f>
        <v>0</v>
      </c>
      <c r="H208" t="str">
        <f>IF(ISBLANK('Récap prestation'!H209),"",'Récap prestation'!H209)</f>
        <v/>
      </c>
      <c r="I208" t="str">
        <f>IF(ISBLANK('Récap prestation'!G209),"",'Récap prestation'!G209)</f>
        <v/>
      </c>
      <c r="J208" s="10"/>
      <c r="K208" s="8" t="e">
        <f t="array" ref="K20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doublon])-ROW($D$2)+1),ROWS(K$2:K208)))</f>
        <v>#NUM!</v>
      </c>
      <c r="L208" s="10" t="str">
        <f t="shared" si="20"/>
        <v/>
      </c>
      <c r="M208">
        <f t="shared" si="23"/>
        <v>207</v>
      </c>
      <c r="N208">
        <f ca="1">SUMIF('Récap prestation'!$E$3:$E$500,L208,'Récap prestation'!I209)</f>
        <v>0</v>
      </c>
      <c r="O208">
        <f ca="1">SUMIF('Récap prestation'!$E$3:$E$500,L208,'Récap prestation'!J209)</f>
        <v>0</v>
      </c>
      <c r="P208">
        <f t="shared" ca="1" si="21"/>
        <v>0</v>
      </c>
      <c r="Q208">
        <f ca="1">SUMIF('Récap prestation'!$E$3:$E$500,L208,'Récap prestation'!R209)</f>
        <v>0</v>
      </c>
      <c r="R208" t="str">
        <f ca="1">IF(ISERROR(AVERAGEIF('Récap prestation'!$E$3:$E$500,L208,'Récap prestation'!$R$3)),"N/A",AVERAGEIF('Récap prestation'!$E$3:$E$500,L208,'Récap prestation'!$R$3:$R$500))</f>
        <v>N/A</v>
      </c>
      <c r="S208" s="10">
        <f>'Récap prestation'!N209</f>
        <v>0</v>
      </c>
      <c r="T208" s="10" t="e">
        <f t="array" ref="T20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doublon])-ROW($S$2)+1),ROWS(T$2:T208)))</f>
        <v>#NUM!</v>
      </c>
      <c r="U208" s="10" t="str">
        <f t="shared" si="22"/>
        <v/>
      </c>
      <c r="V208" s="10"/>
      <c r="X208" s="12" t="e">
        <f>#REF!</f>
        <v>#REF!</v>
      </c>
      <c r="Y208" s="12" t="e">
        <f>MATCH(TEXT(X209,"j mmmm aaaa"),#REF!,0)-MATCH(TEXT(X208,"j mmmm aaaa"),#REF!,0)</f>
        <v>#REF!</v>
      </c>
      <c r="Z208" t="e">
        <f>IF(AND(Y208=1,ISBLANK(VLOOKUP(X208,#REF!,5,FALSE))),"",Y208)</f>
        <v>#REF!</v>
      </c>
    </row>
    <row r="209" spans="1:26" x14ac:dyDescent="0.25">
      <c r="A209" s="3">
        <f>'Récap prestation'!M210</f>
        <v>0</v>
      </c>
      <c r="B209" s="10" t="e">
        <f t="array" ref="B20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doublon])-ROW($A$2)+1),ROWS(B$2:B209)))</f>
        <v>#NUM!</v>
      </c>
      <c r="C209" s="10" t="str">
        <f t="shared" si="18"/>
        <v/>
      </c>
      <c r="D209" s="10" t="str">
        <f>IF('Récap prestation'!E210&lt;&gt;0,'Récap prestation'!E210,"")</f>
        <v/>
      </c>
      <c r="E209" s="12">
        <f>INDEX($L$2:M307,MATCH(D209,Tableau1[valeur établissement liste],0),2)</f>
        <v>4</v>
      </c>
      <c r="F209" s="2" t="str">
        <f t="shared" si="19"/>
        <v/>
      </c>
      <c r="G209">
        <f>'Récap prestation'!F210</f>
        <v>0</v>
      </c>
      <c r="H209" t="str">
        <f>IF(ISBLANK('Récap prestation'!H210),"",'Récap prestation'!H210)</f>
        <v/>
      </c>
      <c r="I209" t="str">
        <f>IF(ISBLANK('Récap prestation'!G210),"",'Récap prestation'!G210)</f>
        <v/>
      </c>
      <c r="J209" s="10"/>
      <c r="K209" s="8" t="e">
        <f t="array" ref="K20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doublon])-ROW($D$2)+1),ROWS(K$2:K209)))</f>
        <v>#NUM!</v>
      </c>
      <c r="L209" s="10" t="str">
        <f t="shared" si="20"/>
        <v/>
      </c>
      <c r="M209">
        <f t="shared" si="23"/>
        <v>208</v>
      </c>
      <c r="N209">
        <f ca="1">SUMIF('Récap prestation'!$E$3:$E$500,L209,'Récap prestation'!I210)</f>
        <v>0</v>
      </c>
      <c r="O209">
        <f ca="1">SUMIF('Récap prestation'!$E$3:$E$500,L209,'Récap prestation'!J210)</f>
        <v>0</v>
      </c>
      <c r="P209">
        <f t="shared" ca="1" si="21"/>
        <v>0</v>
      </c>
      <c r="Q209">
        <f ca="1">SUMIF('Récap prestation'!$E$3:$E$500,L209,'Récap prestation'!R210)</f>
        <v>0</v>
      </c>
      <c r="R209" t="str">
        <f ca="1">IF(ISERROR(AVERAGEIF('Récap prestation'!$E$3:$E$500,L209,'Récap prestation'!$R$3)),"N/A",AVERAGEIF('Récap prestation'!$E$3:$E$500,L209,'Récap prestation'!$R$3:$R$500))</f>
        <v>N/A</v>
      </c>
      <c r="S209" s="10">
        <f>'Récap prestation'!N210</f>
        <v>0</v>
      </c>
      <c r="T209" s="10" t="e">
        <f t="array" ref="T20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doublon])-ROW($S$2)+1),ROWS(T$2:T209)))</f>
        <v>#NUM!</v>
      </c>
      <c r="U209" s="10" t="str">
        <f t="shared" si="22"/>
        <v/>
      </c>
      <c r="V209" s="10"/>
      <c r="X209" s="12" t="e">
        <f>#REF!</f>
        <v>#REF!</v>
      </c>
      <c r="Y209" s="12" t="e">
        <f>MATCH(TEXT(X210,"j mmmm aaaa"),#REF!,0)-MATCH(TEXT(X209,"j mmmm aaaa"),#REF!,0)</f>
        <v>#REF!</v>
      </c>
      <c r="Z209" t="e">
        <f>IF(AND(Y209=1,ISBLANK(VLOOKUP(X209,#REF!,5,FALSE))),"",Y209)</f>
        <v>#REF!</v>
      </c>
    </row>
    <row r="210" spans="1:26" x14ac:dyDescent="0.25">
      <c r="A210" s="3">
        <f>'Récap prestation'!M211</f>
        <v>0</v>
      </c>
      <c r="B210" s="10" t="e">
        <f t="array" ref="B2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doublon])-ROW($A$2)+1),ROWS(B$2:B210)))</f>
        <v>#NUM!</v>
      </c>
      <c r="C210" s="10" t="str">
        <f t="shared" si="18"/>
        <v/>
      </c>
      <c r="D210" s="10" t="str">
        <f>IF('Récap prestation'!E211&lt;&gt;0,'Récap prestation'!E211,"")</f>
        <v/>
      </c>
      <c r="E210" s="12">
        <f>INDEX($L$2:M308,MATCH(D210,Tableau1[valeur établissement liste],0),2)</f>
        <v>4</v>
      </c>
      <c r="F210" s="2" t="str">
        <f t="shared" si="19"/>
        <v/>
      </c>
      <c r="G210">
        <f>'Récap prestation'!F211</f>
        <v>0</v>
      </c>
      <c r="H210" t="str">
        <f>IF(ISBLANK('Récap prestation'!H211),"",'Récap prestation'!H211)</f>
        <v/>
      </c>
      <c r="I210" t="str">
        <f>IF(ISBLANK('Récap prestation'!G211),"",'Récap prestation'!G211)</f>
        <v/>
      </c>
      <c r="J210" s="10"/>
      <c r="K210" s="8" t="e">
        <f t="array" ref="K2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doublon])-ROW($D$2)+1),ROWS(K$2:K210)))</f>
        <v>#NUM!</v>
      </c>
      <c r="L210" s="10" t="str">
        <f t="shared" si="20"/>
        <v/>
      </c>
      <c r="M210">
        <f t="shared" si="23"/>
        <v>209</v>
      </c>
      <c r="N210">
        <f ca="1">SUMIF('Récap prestation'!$E$3:$E$500,L210,'Récap prestation'!I211)</f>
        <v>0</v>
      </c>
      <c r="O210">
        <f ca="1">SUMIF('Récap prestation'!$E$3:$E$500,L210,'Récap prestation'!J211)</f>
        <v>0</v>
      </c>
      <c r="P210">
        <f t="shared" ca="1" si="21"/>
        <v>0</v>
      </c>
      <c r="Q210">
        <f ca="1">SUMIF('Récap prestation'!$E$3:$E$500,L210,'Récap prestation'!R211)</f>
        <v>0</v>
      </c>
      <c r="R210" t="str">
        <f ca="1">IF(ISERROR(AVERAGEIF('Récap prestation'!$E$3:$E$500,L210,'Récap prestation'!$R$3)),"N/A",AVERAGEIF('Récap prestation'!$E$3:$E$500,L210,'Récap prestation'!$R$3:$R$500))</f>
        <v>N/A</v>
      </c>
      <c r="S210" s="10">
        <f>'Récap prestation'!N211</f>
        <v>0</v>
      </c>
      <c r="T210" s="10" t="e">
        <f t="array" ref="T21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doublon])-ROW($S$2)+1),ROWS(T$2:T210)))</f>
        <v>#NUM!</v>
      </c>
      <c r="U210" s="10" t="str">
        <f t="shared" si="22"/>
        <v/>
      </c>
      <c r="V210" s="10"/>
      <c r="X210" s="12" t="e">
        <f>#REF!</f>
        <v>#REF!</v>
      </c>
      <c r="Y210" s="12" t="e">
        <f>MATCH(TEXT(X211,"j mmmm aaaa"),#REF!,0)-MATCH(TEXT(X210,"j mmmm aaaa"),#REF!,0)</f>
        <v>#REF!</v>
      </c>
      <c r="Z210" t="e">
        <f>IF(AND(Y210=1,ISBLANK(VLOOKUP(X210,#REF!,5,FALSE))),"",Y210)</f>
        <v>#REF!</v>
      </c>
    </row>
    <row r="211" spans="1:26" x14ac:dyDescent="0.25">
      <c r="A211" s="3">
        <f>'Récap prestation'!M212</f>
        <v>0</v>
      </c>
      <c r="B211" s="10" t="e">
        <f t="array" ref="B2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doublon])-ROW($A$2)+1),ROWS(B$2:B211)))</f>
        <v>#NUM!</v>
      </c>
      <c r="C211" s="10" t="str">
        <f t="shared" si="18"/>
        <v/>
      </c>
      <c r="D211" s="10" t="str">
        <f>IF('Récap prestation'!E212&lt;&gt;0,'Récap prestation'!E212,"")</f>
        <v/>
      </c>
      <c r="E211" s="12">
        <f>INDEX($L$2:M309,MATCH(D211,Tableau1[valeur établissement liste],0),2)</f>
        <v>4</v>
      </c>
      <c r="F211" s="2" t="str">
        <f t="shared" si="19"/>
        <v/>
      </c>
      <c r="G211">
        <f>'Récap prestation'!F212</f>
        <v>0</v>
      </c>
      <c r="H211" t="str">
        <f>IF(ISBLANK('Récap prestation'!H212),"",'Récap prestation'!H212)</f>
        <v/>
      </c>
      <c r="I211" t="str">
        <f>IF(ISBLANK('Récap prestation'!G212),"",'Récap prestation'!G212)</f>
        <v/>
      </c>
      <c r="J211" s="10"/>
      <c r="K211" s="8" t="e">
        <f t="array" ref="K2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doublon])-ROW($D$2)+1),ROWS(K$2:K211)))</f>
        <v>#NUM!</v>
      </c>
      <c r="L211" s="10" t="str">
        <f t="shared" si="20"/>
        <v/>
      </c>
      <c r="M211">
        <f t="shared" si="23"/>
        <v>210</v>
      </c>
      <c r="N211">
        <f ca="1">SUMIF('Récap prestation'!$E$3:$E$500,L211,'Récap prestation'!I212)</f>
        <v>0</v>
      </c>
      <c r="O211">
        <f ca="1">SUMIF('Récap prestation'!$E$3:$E$500,L211,'Récap prestation'!J212)</f>
        <v>0</v>
      </c>
      <c r="P211">
        <f t="shared" ca="1" si="21"/>
        <v>0</v>
      </c>
      <c r="Q211">
        <f ca="1">SUMIF('Récap prestation'!$E$3:$E$500,L211,'Récap prestation'!R212)</f>
        <v>0</v>
      </c>
      <c r="R211" t="str">
        <f ca="1">IF(ISERROR(AVERAGEIF('Récap prestation'!$E$3:$E$500,L211,'Récap prestation'!$R$3)),"N/A",AVERAGEIF('Récap prestation'!$E$3:$E$500,L211,'Récap prestation'!$R$3:$R$500))</f>
        <v>N/A</v>
      </c>
      <c r="S211" s="10">
        <f>'Récap prestation'!N212</f>
        <v>0</v>
      </c>
      <c r="T211" s="10" t="e">
        <f t="array" ref="T21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doublon])-ROW($S$2)+1),ROWS(T$2:T211)))</f>
        <v>#NUM!</v>
      </c>
      <c r="U211" s="10" t="str">
        <f t="shared" si="22"/>
        <v/>
      </c>
      <c r="V211" s="10"/>
      <c r="X211" s="12" t="e">
        <f>#REF!</f>
        <v>#REF!</v>
      </c>
      <c r="Y211" s="12" t="e">
        <f>MATCH(TEXT(X212,"j mmmm aaaa"),#REF!,0)-MATCH(TEXT(X211,"j mmmm aaaa"),#REF!,0)</f>
        <v>#REF!</v>
      </c>
      <c r="Z211" t="e">
        <f>IF(AND(Y211=1,ISBLANK(VLOOKUP(X211,#REF!,5,FALSE))),"",Y211)</f>
        <v>#REF!</v>
      </c>
    </row>
    <row r="212" spans="1:26" x14ac:dyDescent="0.25">
      <c r="A212" s="3">
        <f>'Récap prestation'!M213</f>
        <v>0</v>
      </c>
      <c r="B212" s="10" t="e">
        <f t="array" ref="B2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doublon])-ROW($A$2)+1),ROWS(B$2:B212)))</f>
        <v>#NUM!</v>
      </c>
      <c r="C212" s="10" t="str">
        <f t="shared" si="18"/>
        <v/>
      </c>
      <c r="D212" s="10" t="str">
        <f>IF('Récap prestation'!E213&lt;&gt;0,'Récap prestation'!E213,"")</f>
        <v/>
      </c>
      <c r="E212" s="12">
        <f>INDEX($L$2:M310,MATCH(D212,Tableau1[valeur établissement liste],0),2)</f>
        <v>4</v>
      </c>
      <c r="F212" s="2" t="str">
        <f t="shared" si="19"/>
        <v/>
      </c>
      <c r="G212">
        <f>'Récap prestation'!F213</f>
        <v>0</v>
      </c>
      <c r="H212" t="str">
        <f>IF(ISBLANK('Récap prestation'!H213),"",'Récap prestation'!H213)</f>
        <v/>
      </c>
      <c r="I212" t="str">
        <f>IF(ISBLANK('Récap prestation'!G213),"",'Récap prestation'!G213)</f>
        <v/>
      </c>
      <c r="J212" s="10"/>
      <c r="K212" s="8" t="e">
        <f t="array" ref="K2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doublon])-ROW($D$2)+1),ROWS(K$2:K212)))</f>
        <v>#NUM!</v>
      </c>
      <c r="L212" s="10" t="str">
        <f t="shared" si="20"/>
        <v/>
      </c>
      <c r="M212">
        <f t="shared" si="23"/>
        <v>211</v>
      </c>
      <c r="N212">
        <f ca="1">SUMIF('Récap prestation'!$E$3:$E$500,L212,'Récap prestation'!I213)</f>
        <v>0</v>
      </c>
      <c r="O212">
        <f ca="1">SUMIF('Récap prestation'!$E$3:$E$500,L212,'Récap prestation'!J213)</f>
        <v>0</v>
      </c>
      <c r="P212">
        <f t="shared" ca="1" si="21"/>
        <v>0</v>
      </c>
      <c r="Q212">
        <f ca="1">SUMIF('Récap prestation'!$E$3:$E$500,L212,'Récap prestation'!R213)</f>
        <v>0</v>
      </c>
      <c r="R212" t="str">
        <f ca="1">IF(ISERROR(AVERAGEIF('Récap prestation'!$E$3:$E$500,L212,'Récap prestation'!$R$3)),"N/A",AVERAGEIF('Récap prestation'!$E$3:$E$500,L212,'Récap prestation'!$R$3:$R$500))</f>
        <v>N/A</v>
      </c>
      <c r="S212" s="10">
        <f>'Récap prestation'!N213</f>
        <v>0</v>
      </c>
      <c r="T212" s="10" t="e">
        <f t="array" ref="T21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doublon])-ROW($S$2)+1),ROWS(T$2:T212)))</f>
        <v>#NUM!</v>
      </c>
      <c r="U212" s="10" t="str">
        <f t="shared" si="22"/>
        <v/>
      </c>
      <c r="V212" s="10"/>
      <c r="X212" s="12" t="e">
        <f>#REF!</f>
        <v>#REF!</v>
      </c>
      <c r="Y212" s="12" t="e">
        <f>MATCH(TEXT(X213,"j mmmm aaaa"),#REF!,0)-MATCH(TEXT(X212,"j mmmm aaaa"),#REF!,0)</f>
        <v>#REF!</v>
      </c>
      <c r="Z212" t="e">
        <f>IF(AND(Y212=1,ISBLANK(VLOOKUP(X212,#REF!,5,FALSE))),"",Y212)</f>
        <v>#REF!</v>
      </c>
    </row>
    <row r="213" spans="1:26" x14ac:dyDescent="0.25">
      <c r="A213" s="3">
        <f>'Récap prestation'!M214</f>
        <v>0</v>
      </c>
      <c r="B213" s="10" t="e">
        <f t="array" ref="B2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doublon])-ROW($A$2)+1),ROWS(B$2:B213)))</f>
        <v>#NUM!</v>
      </c>
      <c r="C213" s="10" t="str">
        <f t="shared" si="18"/>
        <v/>
      </c>
      <c r="D213" s="10" t="str">
        <f>IF('Récap prestation'!E214&lt;&gt;0,'Récap prestation'!E214,"")</f>
        <v/>
      </c>
      <c r="E213" s="12">
        <f>INDEX($L$2:M311,MATCH(D213,Tableau1[valeur établissement liste],0),2)</f>
        <v>4</v>
      </c>
      <c r="F213" s="2" t="str">
        <f t="shared" si="19"/>
        <v/>
      </c>
      <c r="G213">
        <f>'Récap prestation'!F214</f>
        <v>0</v>
      </c>
      <c r="H213" t="str">
        <f>IF(ISBLANK('Récap prestation'!H214),"",'Récap prestation'!H214)</f>
        <v/>
      </c>
      <c r="I213" t="str">
        <f>IF(ISBLANK('Récap prestation'!G214),"",'Récap prestation'!G214)</f>
        <v/>
      </c>
      <c r="J213" s="10"/>
      <c r="K213" s="8" t="e">
        <f t="array" ref="K2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doublon])-ROW($D$2)+1),ROWS(K$2:K213)))</f>
        <v>#NUM!</v>
      </c>
      <c r="L213" s="10" t="str">
        <f t="shared" si="20"/>
        <v/>
      </c>
      <c r="M213">
        <f t="shared" si="23"/>
        <v>212</v>
      </c>
      <c r="N213">
        <f ca="1">SUMIF('Récap prestation'!$E$3:$E$500,L213,'Récap prestation'!I214)</f>
        <v>0</v>
      </c>
      <c r="O213">
        <f ca="1">SUMIF('Récap prestation'!$E$3:$E$500,L213,'Récap prestation'!J214)</f>
        <v>0</v>
      </c>
      <c r="P213">
        <f t="shared" ca="1" si="21"/>
        <v>0</v>
      </c>
      <c r="Q213">
        <f ca="1">SUMIF('Récap prestation'!$E$3:$E$500,L213,'Récap prestation'!R214)</f>
        <v>0</v>
      </c>
      <c r="R213" t="str">
        <f ca="1">IF(ISERROR(AVERAGEIF('Récap prestation'!$E$3:$E$500,L213,'Récap prestation'!$R$3)),"N/A",AVERAGEIF('Récap prestation'!$E$3:$E$500,L213,'Récap prestation'!$R$3:$R$500))</f>
        <v>N/A</v>
      </c>
      <c r="S213" s="10">
        <f>'Récap prestation'!N214</f>
        <v>0</v>
      </c>
      <c r="T213" s="10" t="e">
        <f t="array" ref="T21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doublon])-ROW($S$2)+1),ROWS(T$2:T213)))</f>
        <v>#NUM!</v>
      </c>
      <c r="U213" s="10" t="str">
        <f t="shared" si="22"/>
        <v/>
      </c>
      <c r="V213" s="10"/>
      <c r="X213" s="12" t="e">
        <f>#REF!</f>
        <v>#REF!</v>
      </c>
      <c r="Y213" s="12" t="e">
        <f>MATCH(TEXT(X214,"j mmmm aaaa"),#REF!,0)-MATCH(TEXT(X213,"j mmmm aaaa"),#REF!,0)</f>
        <v>#REF!</v>
      </c>
      <c r="Z213" t="e">
        <f>IF(AND(Y213=1,ISBLANK(VLOOKUP(X213,#REF!,5,FALSE))),"",Y213)</f>
        <v>#REF!</v>
      </c>
    </row>
    <row r="214" spans="1:26" x14ac:dyDescent="0.25">
      <c r="A214" s="3">
        <f>'Récap prestation'!M215</f>
        <v>0</v>
      </c>
      <c r="B214" s="10" t="e">
        <f t="array" ref="B2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doublon])-ROW($A$2)+1),ROWS(B$2:B214)))</f>
        <v>#NUM!</v>
      </c>
      <c r="C214" s="10" t="str">
        <f t="shared" si="18"/>
        <v/>
      </c>
      <c r="D214" s="10" t="str">
        <f>IF('Récap prestation'!E215&lt;&gt;0,'Récap prestation'!E215,"")</f>
        <v/>
      </c>
      <c r="E214" s="12">
        <f>INDEX($L$2:M312,MATCH(D214,Tableau1[valeur établissement liste],0),2)</f>
        <v>4</v>
      </c>
      <c r="F214" s="2" t="str">
        <f t="shared" si="19"/>
        <v/>
      </c>
      <c r="G214">
        <f>'Récap prestation'!F215</f>
        <v>0</v>
      </c>
      <c r="H214" t="str">
        <f>IF(ISBLANK('Récap prestation'!H215),"",'Récap prestation'!H215)</f>
        <v/>
      </c>
      <c r="I214" t="str">
        <f>IF(ISBLANK('Récap prestation'!G215),"",'Récap prestation'!G215)</f>
        <v/>
      </c>
      <c r="J214" s="10"/>
      <c r="K214" s="8" t="e">
        <f t="array" ref="K2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doublon])-ROW($D$2)+1),ROWS(K$2:K214)))</f>
        <v>#NUM!</v>
      </c>
      <c r="L214" s="10" t="str">
        <f t="shared" si="20"/>
        <v/>
      </c>
      <c r="M214">
        <f t="shared" si="23"/>
        <v>213</v>
      </c>
      <c r="N214">
        <f ca="1">SUMIF('Récap prestation'!$E$3:$E$500,L214,'Récap prestation'!I215)</f>
        <v>0</v>
      </c>
      <c r="O214">
        <f ca="1">SUMIF('Récap prestation'!$E$3:$E$500,L214,'Récap prestation'!J215)</f>
        <v>0</v>
      </c>
      <c r="P214">
        <f t="shared" ca="1" si="21"/>
        <v>0</v>
      </c>
      <c r="Q214">
        <f ca="1">SUMIF('Récap prestation'!$E$3:$E$500,L214,'Récap prestation'!R215)</f>
        <v>0</v>
      </c>
      <c r="R214" t="str">
        <f ca="1">IF(ISERROR(AVERAGEIF('Récap prestation'!$E$3:$E$500,L214,'Récap prestation'!$R$3)),"N/A",AVERAGEIF('Récap prestation'!$E$3:$E$500,L214,'Récap prestation'!$R$3:$R$500))</f>
        <v>N/A</v>
      </c>
      <c r="S214" s="10">
        <f>'Récap prestation'!N215</f>
        <v>0</v>
      </c>
      <c r="T214" s="10" t="e">
        <f t="array" ref="T21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doublon])-ROW($S$2)+1),ROWS(T$2:T214)))</f>
        <v>#NUM!</v>
      </c>
      <c r="U214" s="10" t="str">
        <f t="shared" si="22"/>
        <v/>
      </c>
      <c r="V214" s="10"/>
      <c r="X214" s="12" t="e">
        <f>#REF!</f>
        <v>#REF!</v>
      </c>
      <c r="Y214" s="12" t="e">
        <f>MATCH(TEXT("Fin de mars","j mmmm aaaa"),#REF!,0)-MATCH(TEXT(X214,"j mmmm aaaa"),#REF!,0)</f>
        <v>#REF!</v>
      </c>
      <c r="Z214" t="e">
        <f>IF(AND(Y214=1,ISBLANK(VLOOKUP(X214,#REF!,5,FALSE))),"",Y214)</f>
        <v>#REF!</v>
      </c>
    </row>
    <row r="215" spans="1:26" x14ac:dyDescent="0.25">
      <c r="A215" s="3">
        <f>'Récap prestation'!M216</f>
        <v>0</v>
      </c>
      <c r="B215" s="10" t="e">
        <f t="array" ref="B2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doublon])-ROW($A$2)+1),ROWS(B$2:B215)))</f>
        <v>#NUM!</v>
      </c>
      <c r="C215" s="10" t="str">
        <f t="shared" si="18"/>
        <v/>
      </c>
      <c r="D215" s="10" t="str">
        <f>IF('Récap prestation'!E216&lt;&gt;0,'Récap prestation'!E216,"")</f>
        <v/>
      </c>
      <c r="E215" s="12">
        <f>INDEX($L$2:M313,MATCH(D215,Tableau1[valeur établissement liste],0),2)</f>
        <v>4</v>
      </c>
      <c r="F215" s="2" t="str">
        <f t="shared" si="19"/>
        <v/>
      </c>
      <c r="G215">
        <f>'Récap prestation'!F216</f>
        <v>0</v>
      </c>
      <c r="H215" t="str">
        <f>IF(ISBLANK('Récap prestation'!H216),"",'Récap prestation'!H216)</f>
        <v/>
      </c>
      <c r="I215" t="str">
        <f>IF(ISBLANK('Récap prestation'!G216),"",'Récap prestation'!G216)</f>
        <v/>
      </c>
      <c r="J215" s="10"/>
      <c r="K215" s="8" t="e">
        <f t="array" ref="K2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doublon])-ROW($D$2)+1),ROWS(K$2:K215)))</f>
        <v>#NUM!</v>
      </c>
      <c r="L215" s="10" t="str">
        <f t="shared" si="20"/>
        <v/>
      </c>
      <c r="M215">
        <f t="shared" si="23"/>
        <v>214</v>
      </c>
      <c r="N215">
        <f ca="1">SUMIF('Récap prestation'!$E$3:$E$500,L215,'Récap prestation'!I216)</f>
        <v>0</v>
      </c>
      <c r="O215">
        <f ca="1">SUMIF('Récap prestation'!$E$3:$E$500,L215,'Récap prestation'!J216)</f>
        <v>0</v>
      </c>
      <c r="P215">
        <f t="shared" ca="1" si="21"/>
        <v>0</v>
      </c>
      <c r="Q215">
        <f ca="1">SUMIF('Récap prestation'!$E$3:$E$500,L215,'Récap prestation'!R216)</f>
        <v>0</v>
      </c>
      <c r="R215" t="str">
        <f ca="1">IF(ISERROR(AVERAGEIF('Récap prestation'!$E$3:$E$500,L215,'Récap prestation'!$R$3)),"N/A",AVERAGEIF('Récap prestation'!$E$3:$E$500,L215,'Récap prestation'!$R$3:$R$500))</f>
        <v>N/A</v>
      </c>
      <c r="S215" s="10">
        <f>'Récap prestation'!N216</f>
        <v>0</v>
      </c>
      <c r="T215" s="10" t="e">
        <f t="array" ref="T21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doublon])-ROW($S$2)+1),ROWS(T$2:T215)))</f>
        <v>#NUM!</v>
      </c>
      <c r="U215" s="10" t="str">
        <f t="shared" si="22"/>
        <v/>
      </c>
      <c r="V215" s="10"/>
      <c r="X215" s="12" t="e">
        <f>#REF!</f>
        <v>#REF!</v>
      </c>
      <c r="Y215" s="12" t="e">
        <f>MATCH(TEXT(X216,"j mmmm aaaa"),#REF!,0)-MATCH(TEXT(X215,"j mmmm aaaa"),#REF!,0)</f>
        <v>#REF!</v>
      </c>
      <c r="Z215" t="e">
        <f>IF(AND(Y215=1,ISBLANK(VLOOKUP(X215,#REF!,5,FALSE))),"",Y215)</f>
        <v>#REF!</v>
      </c>
    </row>
    <row r="216" spans="1:26" x14ac:dyDescent="0.25">
      <c r="A216" s="3">
        <f>'Récap prestation'!M217</f>
        <v>0</v>
      </c>
      <c r="B216" s="10" t="e">
        <f t="array" ref="B2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doublon])-ROW($A$2)+1),ROWS(B$2:B216)))</f>
        <v>#NUM!</v>
      </c>
      <c r="C216" s="10" t="str">
        <f t="shared" si="18"/>
        <v/>
      </c>
      <c r="D216" s="10" t="str">
        <f>IF('Récap prestation'!E217&lt;&gt;0,'Récap prestation'!E217,"")</f>
        <v/>
      </c>
      <c r="E216" s="12">
        <f>INDEX($L$2:M314,MATCH(D216,Tableau1[valeur établissement liste],0),2)</f>
        <v>4</v>
      </c>
      <c r="F216" s="2" t="str">
        <f t="shared" si="19"/>
        <v/>
      </c>
      <c r="G216">
        <f>'Récap prestation'!F217</f>
        <v>0</v>
      </c>
      <c r="H216" t="str">
        <f>IF(ISBLANK('Récap prestation'!H217),"",'Récap prestation'!H217)</f>
        <v/>
      </c>
      <c r="I216" t="str">
        <f>IF(ISBLANK('Récap prestation'!G217),"",'Récap prestation'!G217)</f>
        <v/>
      </c>
      <c r="J216" s="10"/>
      <c r="K216" s="8" t="e">
        <f t="array" ref="K2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doublon])-ROW($D$2)+1),ROWS(K$2:K216)))</f>
        <v>#NUM!</v>
      </c>
      <c r="L216" s="10" t="str">
        <f t="shared" si="20"/>
        <v/>
      </c>
      <c r="M216">
        <f t="shared" si="23"/>
        <v>215</v>
      </c>
      <c r="N216">
        <f ca="1">SUMIF('Récap prestation'!$E$3:$E$500,L216,'Récap prestation'!I217)</f>
        <v>0</v>
      </c>
      <c r="O216">
        <f ca="1">SUMIF('Récap prestation'!$E$3:$E$500,L216,'Récap prestation'!J217)</f>
        <v>0</v>
      </c>
      <c r="P216">
        <f t="shared" ca="1" si="21"/>
        <v>0</v>
      </c>
      <c r="Q216">
        <f ca="1">SUMIF('Récap prestation'!$E$3:$E$500,L216,'Récap prestation'!R217)</f>
        <v>0</v>
      </c>
      <c r="R216" t="str">
        <f ca="1">IF(ISERROR(AVERAGEIF('Récap prestation'!$E$3:$E$500,L216,'Récap prestation'!$R$3)),"N/A",AVERAGEIF('Récap prestation'!$E$3:$E$500,L216,'Récap prestation'!$R$3:$R$500))</f>
        <v>N/A</v>
      </c>
      <c r="S216" s="10">
        <f>'Récap prestation'!N217</f>
        <v>0</v>
      </c>
      <c r="T216" s="10" t="e">
        <f t="array" ref="T21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doublon])-ROW($S$2)+1),ROWS(T$2:T216)))</f>
        <v>#NUM!</v>
      </c>
      <c r="U216" s="10" t="str">
        <f t="shared" si="22"/>
        <v/>
      </c>
      <c r="V216" s="10"/>
      <c r="X216" s="12" t="e">
        <f>#REF!</f>
        <v>#REF!</v>
      </c>
      <c r="Y216" s="12" t="e">
        <f>MATCH(TEXT(X217,"j mmmm aaaa"),#REF!,0)-MATCH(TEXT(X216,"j mmmm aaaa"),#REF!,0)</f>
        <v>#REF!</v>
      </c>
      <c r="Z216" t="e">
        <f>IF(AND(Y216=1,ISBLANK(VLOOKUP(X216,#REF!,5,FALSE))),"",Y216)</f>
        <v>#REF!</v>
      </c>
    </row>
    <row r="217" spans="1:26" x14ac:dyDescent="0.25">
      <c r="A217" s="3">
        <f>'Récap prestation'!M218</f>
        <v>0</v>
      </c>
      <c r="B217" s="10" t="e">
        <f t="array" ref="B2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doublon])-ROW($A$2)+1),ROWS(B$2:B217)))</f>
        <v>#NUM!</v>
      </c>
      <c r="C217" s="10" t="str">
        <f t="shared" si="18"/>
        <v/>
      </c>
      <c r="D217" s="10" t="str">
        <f>IF('Récap prestation'!E218&lt;&gt;0,'Récap prestation'!E218,"")</f>
        <v/>
      </c>
      <c r="E217" s="12">
        <f>INDEX($L$2:M315,MATCH(D217,Tableau1[valeur établissement liste],0),2)</f>
        <v>4</v>
      </c>
      <c r="F217" s="2" t="str">
        <f t="shared" si="19"/>
        <v/>
      </c>
      <c r="G217">
        <f>'Récap prestation'!F218</f>
        <v>0</v>
      </c>
      <c r="H217" t="str">
        <f>IF(ISBLANK('Récap prestation'!H218),"",'Récap prestation'!H218)</f>
        <v/>
      </c>
      <c r="I217" t="str">
        <f>IF(ISBLANK('Récap prestation'!G218),"",'Récap prestation'!G218)</f>
        <v/>
      </c>
      <c r="J217" s="10"/>
      <c r="K217" s="8" t="e">
        <f t="array" ref="K2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doublon])-ROW($D$2)+1),ROWS(K$2:K217)))</f>
        <v>#NUM!</v>
      </c>
      <c r="L217" s="10" t="str">
        <f t="shared" si="20"/>
        <v/>
      </c>
      <c r="M217">
        <f t="shared" si="23"/>
        <v>216</v>
      </c>
      <c r="N217">
        <f ca="1">SUMIF('Récap prestation'!$E$3:$E$500,L217,'Récap prestation'!I218)</f>
        <v>0</v>
      </c>
      <c r="O217">
        <f ca="1">SUMIF('Récap prestation'!$E$3:$E$500,L217,'Récap prestation'!J218)</f>
        <v>0</v>
      </c>
      <c r="P217">
        <f t="shared" ca="1" si="21"/>
        <v>0</v>
      </c>
      <c r="Q217">
        <f ca="1">SUMIF('Récap prestation'!$E$3:$E$500,L217,'Récap prestation'!R218)</f>
        <v>0</v>
      </c>
      <c r="R217" t="str">
        <f ca="1">IF(ISERROR(AVERAGEIF('Récap prestation'!$E$3:$E$500,L217,'Récap prestation'!$R$3)),"N/A",AVERAGEIF('Récap prestation'!$E$3:$E$500,L217,'Récap prestation'!$R$3:$R$500))</f>
        <v>N/A</v>
      </c>
      <c r="S217" s="10">
        <f>'Récap prestation'!N218</f>
        <v>0</v>
      </c>
      <c r="T217" s="10" t="e">
        <f t="array" ref="T21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doublon])-ROW($S$2)+1),ROWS(T$2:T217)))</f>
        <v>#NUM!</v>
      </c>
      <c r="U217" s="10" t="str">
        <f t="shared" si="22"/>
        <v/>
      </c>
      <c r="V217" s="10"/>
      <c r="X217" s="12" t="e">
        <f>#REF!</f>
        <v>#REF!</v>
      </c>
      <c r="Y217" s="12" t="e">
        <f>MATCH(TEXT(X218,"j mmmm aaaa"),#REF!,0)-MATCH(TEXT(X217,"j mmmm aaaa"),#REF!,0)</f>
        <v>#REF!</v>
      </c>
      <c r="Z217" t="e">
        <f>IF(AND(Y217=1,ISBLANK(VLOOKUP(X217,#REF!,5,FALSE))),"",Y217)</f>
        <v>#REF!</v>
      </c>
    </row>
    <row r="218" spans="1:26" x14ac:dyDescent="0.25">
      <c r="A218" s="3">
        <f>'Récap prestation'!M219</f>
        <v>0</v>
      </c>
      <c r="B218" s="10" t="e">
        <f t="array" ref="B2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doublon])-ROW($A$2)+1),ROWS(B$2:B218)))</f>
        <v>#NUM!</v>
      </c>
      <c r="C218" s="10" t="str">
        <f t="shared" si="18"/>
        <v/>
      </c>
      <c r="D218" s="10" t="str">
        <f>IF('Récap prestation'!E219&lt;&gt;0,'Récap prestation'!E219,"")</f>
        <v/>
      </c>
      <c r="E218" s="12">
        <f>INDEX($L$2:M316,MATCH(D218,Tableau1[valeur établissement liste],0),2)</f>
        <v>4</v>
      </c>
      <c r="F218" s="2" t="str">
        <f t="shared" si="19"/>
        <v/>
      </c>
      <c r="G218">
        <f>'Récap prestation'!F219</f>
        <v>0</v>
      </c>
      <c r="H218" t="str">
        <f>IF(ISBLANK('Récap prestation'!H219),"",'Récap prestation'!H219)</f>
        <v/>
      </c>
      <c r="I218" t="str">
        <f>IF(ISBLANK('Récap prestation'!G219),"",'Récap prestation'!G219)</f>
        <v/>
      </c>
      <c r="J218" s="10"/>
      <c r="K218" s="8" t="e">
        <f t="array" ref="K2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doublon])-ROW($D$2)+1),ROWS(K$2:K218)))</f>
        <v>#NUM!</v>
      </c>
      <c r="L218" s="10" t="str">
        <f t="shared" si="20"/>
        <v/>
      </c>
      <c r="M218">
        <f t="shared" si="23"/>
        <v>217</v>
      </c>
      <c r="N218">
        <f ca="1">SUMIF('Récap prestation'!$E$3:$E$500,L218,'Récap prestation'!I219)</f>
        <v>0</v>
      </c>
      <c r="O218">
        <f ca="1">SUMIF('Récap prestation'!$E$3:$E$500,L218,'Récap prestation'!J219)</f>
        <v>0</v>
      </c>
      <c r="P218">
        <f t="shared" ca="1" si="21"/>
        <v>0</v>
      </c>
      <c r="Q218">
        <f ca="1">SUMIF('Récap prestation'!$E$3:$E$500,L218,'Récap prestation'!R219)</f>
        <v>0</v>
      </c>
      <c r="R218" t="str">
        <f ca="1">IF(ISERROR(AVERAGEIF('Récap prestation'!$E$3:$E$500,L218,'Récap prestation'!$R$3)),"N/A",AVERAGEIF('Récap prestation'!$E$3:$E$500,L218,'Récap prestation'!$R$3:$R$500))</f>
        <v>N/A</v>
      </c>
      <c r="S218" s="10">
        <f>'Récap prestation'!N219</f>
        <v>0</v>
      </c>
      <c r="T218" s="10" t="e">
        <f t="array" ref="T21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doublon])-ROW($S$2)+1),ROWS(T$2:T218)))</f>
        <v>#NUM!</v>
      </c>
      <c r="U218" s="10" t="str">
        <f t="shared" si="22"/>
        <v/>
      </c>
      <c r="V218" s="10"/>
      <c r="X218" s="12" t="e">
        <f>#REF!</f>
        <v>#REF!</v>
      </c>
      <c r="Y218" s="12" t="e">
        <f>MATCH(TEXT(X219,"j mmmm aaaa"),#REF!,0)-MATCH(TEXT(X218,"j mmmm aaaa"),#REF!,0)</f>
        <v>#REF!</v>
      </c>
      <c r="Z218" t="e">
        <f>IF(AND(Y218=1,ISBLANK(VLOOKUP(X218,#REF!,5,FALSE))),"",Y218)</f>
        <v>#REF!</v>
      </c>
    </row>
    <row r="219" spans="1:26" x14ac:dyDescent="0.25">
      <c r="A219" s="3">
        <f>'Récap prestation'!M220</f>
        <v>0</v>
      </c>
      <c r="B219" s="10" t="e">
        <f t="array" ref="B2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doublon])-ROW($A$2)+1),ROWS(B$2:B219)))</f>
        <v>#NUM!</v>
      </c>
      <c r="C219" s="10" t="str">
        <f t="shared" si="18"/>
        <v/>
      </c>
      <c r="D219" s="10" t="str">
        <f>IF('Récap prestation'!E220&lt;&gt;0,'Récap prestation'!E220,"")</f>
        <v/>
      </c>
      <c r="E219" s="12">
        <f>INDEX($L$2:M317,MATCH(D219,Tableau1[valeur établissement liste],0),2)</f>
        <v>4</v>
      </c>
      <c r="F219" s="2" t="str">
        <f t="shared" si="19"/>
        <v/>
      </c>
      <c r="G219">
        <f>'Récap prestation'!F220</f>
        <v>0</v>
      </c>
      <c r="H219" t="str">
        <f>IF(ISBLANK('Récap prestation'!H220),"",'Récap prestation'!H220)</f>
        <v/>
      </c>
      <c r="I219" t="str">
        <f>IF(ISBLANK('Récap prestation'!G220),"",'Récap prestation'!G220)</f>
        <v/>
      </c>
      <c r="J219" s="10"/>
      <c r="K219" s="8" t="e">
        <f t="array" ref="K2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doublon])-ROW($D$2)+1),ROWS(K$2:K219)))</f>
        <v>#NUM!</v>
      </c>
      <c r="L219" s="10" t="str">
        <f t="shared" si="20"/>
        <v/>
      </c>
      <c r="M219">
        <f t="shared" si="23"/>
        <v>218</v>
      </c>
      <c r="N219">
        <f ca="1">SUMIF('Récap prestation'!$E$3:$E$500,L219,'Récap prestation'!I220)</f>
        <v>0</v>
      </c>
      <c r="O219">
        <f ca="1">SUMIF('Récap prestation'!$E$3:$E$500,L219,'Récap prestation'!J220)</f>
        <v>0</v>
      </c>
      <c r="P219">
        <f t="shared" ca="1" si="21"/>
        <v>0</v>
      </c>
      <c r="Q219">
        <f ca="1">SUMIF('Récap prestation'!$E$3:$E$500,L219,'Récap prestation'!R220)</f>
        <v>0</v>
      </c>
      <c r="R219" t="str">
        <f ca="1">IF(ISERROR(AVERAGEIF('Récap prestation'!$E$3:$E$500,L219,'Récap prestation'!$R$3)),"N/A",AVERAGEIF('Récap prestation'!$E$3:$E$500,L219,'Récap prestation'!$R$3:$R$500))</f>
        <v>N/A</v>
      </c>
      <c r="S219" s="10">
        <f>'Récap prestation'!N220</f>
        <v>0</v>
      </c>
      <c r="T219" s="10" t="e">
        <f t="array" ref="T21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doublon])-ROW($S$2)+1),ROWS(T$2:T219)))</f>
        <v>#NUM!</v>
      </c>
      <c r="U219" s="10" t="str">
        <f t="shared" si="22"/>
        <v/>
      </c>
      <c r="V219" s="10"/>
      <c r="X219" s="12" t="e">
        <f>#REF!</f>
        <v>#REF!</v>
      </c>
      <c r="Y219" s="12" t="e">
        <f>MATCH(TEXT(X220,"j mmmm aaaa"),#REF!,0)-MATCH(TEXT(X219,"j mmmm aaaa"),#REF!,0)</f>
        <v>#REF!</v>
      </c>
      <c r="Z219" t="e">
        <f>IF(AND(Y219=1,ISBLANK(VLOOKUP(X219,#REF!,5,FALSE))),"",Y219)</f>
        <v>#REF!</v>
      </c>
    </row>
    <row r="220" spans="1:26" x14ac:dyDescent="0.25">
      <c r="A220" s="3">
        <f>'Récap prestation'!M221</f>
        <v>0</v>
      </c>
      <c r="B220" s="10" t="e">
        <f t="array" ref="B2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doublon])-ROW($A$2)+1),ROWS(B$2:B220)))</f>
        <v>#NUM!</v>
      </c>
      <c r="C220" s="10" t="str">
        <f t="shared" si="18"/>
        <v/>
      </c>
      <c r="D220" s="10" t="str">
        <f>IF('Récap prestation'!E221&lt;&gt;0,'Récap prestation'!E221,"")</f>
        <v/>
      </c>
      <c r="E220" s="12">
        <f>INDEX($L$2:M318,MATCH(D220,Tableau1[valeur établissement liste],0),2)</f>
        <v>4</v>
      </c>
      <c r="F220" s="2" t="str">
        <f t="shared" si="19"/>
        <v/>
      </c>
      <c r="G220">
        <f>'Récap prestation'!F221</f>
        <v>0</v>
      </c>
      <c r="H220" t="str">
        <f>IF(ISBLANK('Récap prestation'!H221),"",'Récap prestation'!H221)</f>
        <v/>
      </c>
      <c r="I220" t="str">
        <f>IF(ISBLANK('Récap prestation'!G221),"",'Récap prestation'!G221)</f>
        <v/>
      </c>
      <c r="J220" s="10"/>
      <c r="K220" s="8" t="e">
        <f t="array" ref="K2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doublon])-ROW($D$2)+1),ROWS(K$2:K220)))</f>
        <v>#NUM!</v>
      </c>
      <c r="L220" s="10" t="str">
        <f t="shared" si="20"/>
        <v/>
      </c>
      <c r="M220">
        <f t="shared" si="23"/>
        <v>219</v>
      </c>
      <c r="N220">
        <f ca="1">SUMIF('Récap prestation'!$E$3:$E$500,L220,'Récap prestation'!I221)</f>
        <v>0</v>
      </c>
      <c r="O220">
        <f ca="1">SUMIF('Récap prestation'!$E$3:$E$500,L220,'Récap prestation'!J221)</f>
        <v>0</v>
      </c>
      <c r="P220">
        <f t="shared" ca="1" si="21"/>
        <v>0</v>
      </c>
      <c r="Q220">
        <f ca="1">SUMIF('Récap prestation'!$E$3:$E$500,L220,'Récap prestation'!R221)</f>
        <v>0</v>
      </c>
      <c r="R220" t="str">
        <f ca="1">IF(ISERROR(AVERAGEIF('Récap prestation'!$E$3:$E$500,L220,'Récap prestation'!$R$3)),"N/A",AVERAGEIF('Récap prestation'!$E$3:$E$500,L220,'Récap prestation'!$R$3:$R$500))</f>
        <v>N/A</v>
      </c>
      <c r="S220" s="10">
        <f>'Récap prestation'!N221</f>
        <v>0</v>
      </c>
      <c r="T220" s="10" t="e">
        <f t="array" ref="T22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doublon])-ROW($S$2)+1),ROWS(T$2:T220)))</f>
        <v>#NUM!</v>
      </c>
      <c r="U220" s="10" t="str">
        <f t="shared" si="22"/>
        <v/>
      </c>
      <c r="V220" s="10"/>
      <c r="X220" s="12" t="e">
        <f>#REF!</f>
        <v>#REF!</v>
      </c>
      <c r="Y220" s="12" t="e">
        <f>MATCH(TEXT(X221,"j mmmm aaaa"),#REF!,0)-MATCH(TEXT(X220,"j mmmm aaaa"),#REF!,0)</f>
        <v>#REF!</v>
      </c>
      <c r="Z220" t="e">
        <f>IF(AND(Y220=1,ISBLANK(VLOOKUP(X220,#REF!,5,FALSE))),"",Y220)</f>
        <v>#REF!</v>
      </c>
    </row>
    <row r="221" spans="1:26" x14ac:dyDescent="0.25">
      <c r="A221" s="3">
        <f>'Récap prestation'!M222</f>
        <v>0</v>
      </c>
      <c r="B221" s="10" t="e">
        <f t="array" ref="B2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doublon])-ROW($A$2)+1),ROWS(B$2:B221)))</f>
        <v>#NUM!</v>
      </c>
      <c r="C221" s="10" t="str">
        <f t="shared" si="18"/>
        <v/>
      </c>
      <c r="D221" s="10" t="str">
        <f>IF('Récap prestation'!E222&lt;&gt;0,'Récap prestation'!E222,"")</f>
        <v/>
      </c>
      <c r="E221" s="12">
        <f>INDEX($L$2:M319,MATCH(D221,Tableau1[valeur établissement liste],0),2)</f>
        <v>4</v>
      </c>
      <c r="F221" s="2" t="str">
        <f t="shared" si="19"/>
        <v/>
      </c>
      <c r="G221">
        <f>'Récap prestation'!F222</f>
        <v>0</v>
      </c>
      <c r="H221" t="str">
        <f>IF(ISBLANK('Récap prestation'!H222),"",'Récap prestation'!H222)</f>
        <v/>
      </c>
      <c r="I221" t="str">
        <f>IF(ISBLANK('Récap prestation'!G222),"",'Récap prestation'!G222)</f>
        <v/>
      </c>
      <c r="J221" s="10"/>
      <c r="K221" s="8" t="e">
        <f t="array" ref="K2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doublon])-ROW($D$2)+1),ROWS(K$2:K221)))</f>
        <v>#NUM!</v>
      </c>
      <c r="L221" s="10" t="str">
        <f t="shared" si="20"/>
        <v/>
      </c>
      <c r="M221">
        <f t="shared" si="23"/>
        <v>220</v>
      </c>
      <c r="N221">
        <f ca="1">SUMIF('Récap prestation'!$E$3:$E$500,L221,'Récap prestation'!I222)</f>
        <v>0</v>
      </c>
      <c r="O221">
        <f ca="1">SUMIF('Récap prestation'!$E$3:$E$500,L221,'Récap prestation'!J222)</f>
        <v>0</v>
      </c>
      <c r="P221">
        <f t="shared" ca="1" si="21"/>
        <v>0</v>
      </c>
      <c r="Q221">
        <f ca="1">SUMIF('Récap prestation'!$E$3:$E$500,L221,'Récap prestation'!R222)</f>
        <v>0</v>
      </c>
      <c r="R221" t="str">
        <f ca="1">IF(ISERROR(AVERAGEIF('Récap prestation'!$E$3:$E$500,L221,'Récap prestation'!$R$3)),"N/A",AVERAGEIF('Récap prestation'!$E$3:$E$500,L221,'Récap prestation'!$R$3:$R$500))</f>
        <v>N/A</v>
      </c>
      <c r="S221" s="10">
        <f>'Récap prestation'!N222</f>
        <v>0</v>
      </c>
      <c r="T221" s="10" t="e">
        <f t="array" ref="T22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doublon])-ROW($S$2)+1),ROWS(T$2:T221)))</f>
        <v>#NUM!</v>
      </c>
      <c r="U221" s="10" t="str">
        <f t="shared" si="22"/>
        <v/>
      </c>
      <c r="V221" s="10"/>
      <c r="X221" s="12" t="e">
        <f>#REF!</f>
        <v>#REF!</v>
      </c>
      <c r="Y221" s="12" t="e">
        <f>MATCH(TEXT(X222,"j mmmm aaaa"),#REF!,0)-MATCH(TEXT(X221,"j mmmm aaaa"),#REF!,0)</f>
        <v>#REF!</v>
      </c>
      <c r="Z221" t="e">
        <f>IF(AND(Y221=1,ISBLANK(VLOOKUP(X221,#REF!,5,FALSE))),"",Y221)</f>
        <v>#REF!</v>
      </c>
    </row>
    <row r="222" spans="1:26" x14ac:dyDescent="0.25">
      <c r="A222" s="3">
        <f>'Récap prestation'!M223</f>
        <v>0</v>
      </c>
      <c r="B222" s="10" t="e">
        <f t="array" ref="B2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doublon])-ROW($A$2)+1),ROWS(B$2:B222)))</f>
        <v>#NUM!</v>
      </c>
      <c r="C222" s="10" t="str">
        <f t="shared" si="18"/>
        <v/>
      </c>
      <c r="D222" s="10" t="str">
        <f>IF('Récap prestation'!E223&lt;&gt;0,'Récap prestation'!E223,"")</f>
        <v/>
      </c>
      <c r="E222" s="12">
        <f>INDEX($L$2:M320,MATCH(D222,Tableau1[valeur établissement liste],0),2)</f>
        <v>4</v>
      </c>
      <c r="F222" s="2" t="str">
        <f t="shared" si="19"/>
        <v/>
      </c>
      <c r="G222">
        <f>'Récap prestation'!F223</f>
        <v>0</v>
      </c>
      <c r="H222" t="str">
        <f>IF(ISBLANK('Récap prestation'!H223),"",'Récap prestation'!H223)</f>
        <v/>
      </c>
      <c r="I222" t="str">
        <f>IF(ISBLANK('Récap prestation'!G223),"",'Récap prestation'!G223)</f>
        <v/>
      </c>
      <c r="J222" s="10"/>
      <c r="K222" s="8" t="e">
        <f t="array" ref="K2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doublon])-ROW($D$2)+1),ROWS(K$2:K222)))</f>
        <v>#NUM!</v>
      </c>
      <c r="L222" s="10" t="str">
        <f t="shared" si="20"/>
        <v/>
      </c>
      <c r="M222">
        <f t="shared" si="23"/>
        <v>221</v>
      </c>
      <c r="N222">
        <f ca="1">SUMIF('Récap prestation'!$E$3:$E$500,L222,'Récap prestation'!I223)</f>
        <v>0</v>
      </c>
      <c r="O222">
        <f ca="1">SUMIF('Récap prestation'!$E$3:$E$500,L222,'Récap prestation'!J223)</f>
        <v>0</v>
      </c>
      <c r="P222">
        <f t="shared" ca="1" si="21"/>
        <v>0</v>
      </c>
      <c r="Q222">
        <f ca="1">SUMIF('Récap prestation'!$E$3:$E$500,L222,'Récap prestation'!R223)</f>
        <v>0</v>
      </c>
      <c r="R222" t="str">
        <f ca="1">IF(ISERROR(AVERAGEIF('Récap prestation'!$E$3:$E$500,L222,'Récap prestation'!$R$3)),"N/A",AVERAGEIF('Récap prestation'!$E$3:$E$500,L222,'Récap prestation'!$R$3:$R$500))</f>
        <v>N/A</v>
      </c>
      <c r="S222" s="10">
        <f>'Récap prestation'!N223</f>
        <v>0</v>
      </c>
      <c r="T222" s="10" t="e">
        <f t="array" ref="T22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doublon])-ROW($S$2)+1),ROWS(T$2:T222)))</f>
        <v>#NUM!</v>
      </c>
      <c r="U222" s="10" t="str">
        <f t="shared" si="22"/>
        <v/>
      </c>
      <c r="V222" s="10"/>
      <c r="X222" s="12" t="e">
        <f>#REF!</f>
        <v>#REF!</v>
      </c>
      <c r="Y222" s="12" t="e">
        <f>MATCH(TEXT(X223,"j mmmm aaaa"),#REF!,0)-MATCH(TEXT(X222,"j mmmm aaaa"),#REF!,0)</f>
        <v>#REF!</v>
      </c>
      <c r="Z222" t="e">
        <f>IF(AND(Y222=1,ISBLANK(VLOOKUP(X222,#REF!,5,FALSE))),"",Y222)</f>
        <v>#REF!</v>
      </c>
    </row>
    <row r="223" spans="1:26" x14ac:dyDescent="0.25">
      <c r="A223" s="3">
        <f>'Récap prestation'!M224</f>
        <v>0</v>
      </c>
      <c r="B223" s="10" t="e">
        <f t="array" ref="B2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doublon])-ROW($A$2)+1),ROWS(B$2:B223)))</f>
        <v>#NUM!</v>
      </c>
      <c r="C223" s="10" t="str">
        <f t="shared" si="18"/>
        <v/>
      </c>
      <c r="D223" s="10" t="str">
        <f>IF('Récap prestation'!E224&lt;&gt;0,'Récap prestation'!E224,"")</f>
        <v/>
      </c>
      <c r="E223" s="12">
        <f>INDEX($L$2:M321,MATCH(D223,Tableau1[valeur établissement liste],0),2)</f>
        <v>4</v>
      </c>
      <c r="F223" s="2" t="str">
        <f t="shared" si="19"/>
        <v/>
      </c>
      <c r="G223">
        <f>'Récap prestation'!F224</f>
        <v>0</v>
      </c>
      <c r="H223" t="str">
        <f>IF(ISBLANK('Récap prestation'!H224),"",'Récap prestation'!H224)</f>
        <v/>
      </c>
      <c r="I223" t="str">
        <f>IF(ISBLANK('Récap prestation'!G224),"",'Récap prestation'!G224)</f>
        <v/>
      </c>
      <c r="J223" s="10"/>
      <c r="K223" s="8" t="e">
        <f t="array" ref="K2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doublon])-ROW($D$2)+1),ROWS(K$2:K223)))</f>
        <v>#NUM!</v>
      </c>
      <c r="L223" s="10" t="str">
        <f t="shared" si="20"/>
        <v/>
      </c>
      <c r="M223">
        <f t="shared" si="23"/>
        <v>222</v>
      </c>
      <c r="N223">
        <f ca="1">SUMIF('Récap prestation'!$E$3:$E$500,L223,'Récap prestation'!I224)</f>
        <v>0</v>
      </c>
      <c r="O223">
        <f ca="1">SUMIF('Récap prestation'!$E$3:$E$500,L223,'Récap prestation'!J224)</f>
        <v>0</v>
      </c>
      <c r="P223">
        <f t="shared" ca="1" si="21"/>
        <v>0</v>
      </c>
      <c r="Q223">
        <f ca="1">SUMIF('Récap prestation'!$E$3:$E$500,L223,'Récap prestation'!R224)</f>
        <v>0</v>
      </c>
      <c r="R223" t="str">
        <f ca="1">IF(ISERROR(AVERAGEIF('Récap prestation'!$E$3:$E$500,L223,'Récap prestation'!$R$3)),"N/A",AVERAGEIF('Récap prestation'!$E$3:$E$500,L223,'Récap prestation'!$R$3:$R$500))</f>
        <v>N/A</v>
      </c>
      <c r="S223" s="10">
        <f>'Récap prestation'!N224</f>
        <v>0</v>
      </c>
      <c r="T223" s="10" t="e">
        <f t="array" ref="T22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doublon])-ROW($S$2)+1),ROWS(T$2:T223)))</f>
        <v>#NUM!</v>
      </c>
      <c r="U223" s="10" t="str">
        <f t="shared" si="22"/>
        <v/>
      </c>
      <c r="V223" s="10"/>
      <c r="X223" s="12" t="e">
        <f>#REF!</f>
        <v>#REF!</v>
      </c>
      <c r="Y223" s="12" t="e">
        <f>MATCH(TEXT(X224,"j mmmm aaaa"),#REF!,0)-MATCH(TEXT(X223,"j mmmm aaaa"),#REF!,0)</f>
        <v>#REF!</v>
      </c>
      <c r="Z223" t="e">
        <f>IF(AND(Y223=1,ISBLANK(VLOOKUP(X223,#REF!,5,FALSE))),"",Y223)</f>
        <v>#REF!</v>
      </c>
    </row>
    <row r="224" spans="1:26" x14ac:dyDescent="0.25">
      <c r="A224" s="3">
        <f>'Récap prestation'!M225</f>
        <v>0</v>
      </c>
      <c r="B224" s="10" t="e">
        <f t="array" ref="B2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doublon])-ROW($A$2)+1),ROWS(B$2:B224)))</f>
        <v>#NUM!</v>
      </c>
      <c r="C224" s="10" t="str">
        <f t="shared" si="18"/>
        <v/>
      </c>
      <c r="D224" s="10" t="str">
        <f>IF('Récap prestation'!E225&lt;&gt;0,'Récap prestation'!E225,"")</f>
        <v/>
      </c>
      <c r="E224" s="12">
        <f>INDEX($L$2:M322,MATCH(D224,Tableau1[valeur établissement liste],0),2)</f>
        <v>4</v>
      </c>
      <c r="F224" s="2" t="str">
        <f t="shared" si="19"/>
        <v/>
      </c>
      <c r="G224">
        <f>'Récap prestation'!F225</f>
        <v>0</v>
      </c>
      <c r="H224" t="str">
        <f>IF(ISBLANK('Récap prestation'!H225),"",'Récap prestation'!H225)</f>
        <v/>
      </c>
      <c r="I224" t="str">
        <f>IF(ISBLANK('Récap prestation'!G225),"",'Récap prestation'!G225)</f>
        <v/>
      </c>
      <c r="J224" s="10"/>
      <c r="K224" s="8" t="e">
        <f t="array" ref="K2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doublon])-ROW($D$2)+1),ROWS(K$2:K224)))</f>
        <v>#NUM!</v>
      </c>
      <c r="L224" s="10" t="str">
        <f t="shared" si="20"/>
        <v/>
      </c>
      <c r="M224">
        <f t="shared" si="23"/>
        <v>223</v>
      </c>
      <c r="N224">
        <f ca="1">SUMIF('Récap prestation'!$E$3:$E$500,L224,'Récap prestation'!I225)</f>
        <v>0</v>
      </c>
      <c r="O224">
        <f ca="1">SUMIF('Récap prestation'!$E$3:$E$500,L224,'Récap prestation'!J225)</f>
        <v>0</v>
      </c>
      <c r="P224">
        <f t="shared" ca="1" si="21"/>
        <v>0</v>
      </c>
      <c r="Q224">
        <f ca="1">SUMIF('Récap prestation'!$E$3:$E$500,L224,'Récap prestation'!R225)</f>
        <v>0</v>
      </c>
      <c r="R224" t="str">
        <f ca="1">IF(ISERROR(AVERAGEIF('Récap prestation'!$E$3:$E$500,L224,'Récap prestation'!$R$3)),"N/A",AVERAGEIF('Récap prestation'!$E$3:$E$500,L224,'Récap prestation'!$R$3:$R$500))</f>
        <v>N/A</v>
      </c>
      <c r="S224" s="10">
        <f>'Récap prestation'!N225</f>
        <v>0</v>
      </c>
      <c r="T224" s="10" t="e">
        <f t="array" ref="T22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doublon])-ROW($S$2)+1),ROWS(T$2:T224)))</f>
        <v>#NUM!</v>
      </c>
      <c r="U224" s="10" t="str">
        <f t="shared" si="22"/>
        <v/>
      </c>
      <c r="V224" s="10"/>
      <c r="X224" s="12" t="e">
        <f>#REF!</f>
        <v>#REF!</v>
      </c>
      <c r="Y224" s="12" t="e">
        <f>MATCH(TEXT(X225,"j mmmm aaaa"),#REF!,0)-MATCH(TEXT(X224,"j mmmm aaaa"),#REF!,0)</f>
        <v>#REF!</v>
      </c>
      <c r="Z224" t="e">
        <f>IF(AND(Y224=1,ISBLANK(VLOOKUP(X224,#REF!,5,FALSE))),"",Y224)</f>
        <v>#REF!</v>
      </c>
    </row>
    <row r="225" spans="1:26" x14ac:dyDescent="0.25">
      <c r="A225" s="3">
        <f>'Récap prestation'!M226</f>
        <v>0</v>
      </c>
      <c r="B225" s="10" t="e">
        <f t="array" ref="B2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doublon])-ROW($A$2)+1),ROWS(B$2:B225)))</f>
        <v>#NUM!</v>
      </c>
      <c r="C225" s="10" t="str">
        <f t="shared" si="18"/>
        <v/>
      </c>
      <c r="D225" s="10" t="str">
        <f>IF('Récap prestation'!E226&lt;&gt;0,'Récap prestation'!E226,"")</f>
        <v/>
      </c>
      <c r="E225" s="12">
        <f>INDEX($L$2:M323,MATCH(D225,Tableau1[valeur établissement liste],0),2)</f>
        <v>4</v>
      </c>
      <c r="F225" s="2" t="str">
        <f t="shared" si="19"/>
        <v/>
      </c>
      <c r="G225">
        <f>'Récap prestation'!F226</f>
        <v>0</v>
      </c>
      <c r="H225" t="str">
        <f>IF(ISBLANK('Récap prestation'!H226),"",'Récap prestation'!H226)</f>
        <v/>
      </c>
      <c r="I225" t="str">
        <f>IF(ISBLANK('Récap prestation'!G226),"",'Récap prestation'!G226)</f>
        <v/>
      </c>
      <c r="J225" s="10"/>
      <c r="K225" s="8" t="e">
        <f t="array" ref="K2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doublon])-ROW($D$2)+1),ROWS(K$2:K225)))</f>
        <v>#NUM!</v>
      </c>
      <c r="L225" s="10" t="str">
        <f t="shared" si="20"/>
        <v/>
      </c>
      <c r="M225">
        <f t="shared" si="23"/>
        <v>224</v>
      </c>
      <c r="N225">
        <f ca="1">SUMIF('Récap prestation'!$E$3:$E$500,L225,'Récap prestation'!I226)</f>
        <v>0</v>
      </c>
      <c r="O225">
        <f ca="1">SUMIF('Récap prestation'!$E$3:$E$500,L225,'Récap prestation'!J226)</f>
        <v>0</v>
      </c>
      <c r="P225">
        <f t="shared" ca="1" si="21"/>
        <v>0</v>
      </c>
      <c r="Q225">
        <f ca="1">SUMIF('Récap prestation'!$E$3:$E$500,L225,'Récap prestation'!R226)</f>
        <v>0</v>
      </c>
      <c r="R225" t="str">
        <f ca="1">IF(ISERROR(AVERAGEIF('Récap prestation'!$E$3:$E$500,L225,'Récap prestation'!$R$3)),"N/A",AVERAGEIF('Récap prestation'!$E$3:$E$500,L225,'Récap prestation'!$R$3:$R$500))</f>
        <v>N/A</v>
      </c>
      <c r="S225" s="10">
        <f>'Récap prestation'!N226</f>
        <v>0</v>
      </c>
      <c r="T225" s="10" t="e">
        <f t="array" ref="T22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doublon])-ROW($S$2)+1),ROWS(T$2:T225)))</f>
        <v>#NUM!</v>
      </c>
      <c r="U225" s="10" t="str">
        <f t="shared" si="22"/>
        <v/>
      </c>
      <c r="V225" s="10"/>
      <c r="X225" s="12" t="e">
        <f>#REF!</f>
        <v>#REF!</v>
      </c>
      <c r="Y225" s="12" t="e">
        <f>MATCH(TEXT(X226,"j mmmm aaaa"),#REF!,0)-MATCH(TEXT(X225,"j mmmm aaaa"),#REF!,0)</f>
        <v>#REF!</v>
      </c>
      <c r="Z225" t="e">
        <f>IF(AND(Y225=1,ISBLANK(VLOOKUP(X225,#REF!,5,FALSE))),"",Y225)</f>
        <v>#REF!</v>
      </c>
    </row>
    <row r="226" spans="1:26" x14ac:dyDescent="0.25">
      <c r="A226" s="3">
        <f>'Récap prestation'!M227</f>
        <v>0</v>
      </c>
      <c r="B226" s="10" t="e">
        <f t="array" ref="B2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doublon])-ROW($A$2)+1),ROWS(B$2:B226)))</f>
        <v>#NUM!</v>
      </c>
      <c r="C226" s="10" t="str">
        <f t="shared" si="18"/>
        <v/>
      </c>
      <c r="D226" s="10" t="str">
        <f>IF('Récap prestation'!E227&lt;&gt;0,'Récap prestation'!E227,"")</f>
        <v/>
      </c>
      <c r="E226" s="12">
        <f>INDEX($L$2:M324,MATCH(D226,Tableau1[valeur établissement liste],0),2)</f>
        <v>4</v>
      </c>
      <c r="F226" s="2" t="str">
        <f t="shared" si="19"/>
        <v/>
      </c>
      <c r="G226">
        <f>'Récap prestation'!F227</f>
        <v>0</v>
      </c>
      <c r="H226" t="str">
        <f>IF(ISBLANK('Récap prestation'!H227),"",'Récap prestation'!H227)</f>
        <v/>
      </c>
      <c r="I226" t="str">
        <f>IF(ISBLANK('Récap prestation'!G227),"",'Récap prestation'!G227)</f>
        <v/>
      </c>
      <c r="J226" s="10"/>
      <c r="K226" s="8" t="e">
        <f t="array" ref="K2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doublon])-ROW($D$2)+1),ROWS(K$2:K226)))</f>
        <v>#NUM!</v>
      </c>
      <c r="L226" s="10" t="str">
        <f t="shared" si="20"/>
        <v/>
      </c>
      <c r="M226">
        <f t="shared" si="23"/>
        <v>225</v>
      </c>
      <c r="N226">
        <f ca="1">SUMIF('Récap prestation'!$E$3:$E$500,L226,'Récap prestation'!I227)</f>
        <v>0</v>
      </c>
      <c r="O226">
        <f ca="1">SUMIF('Récap prestation'!$E$3:$E$500,L226,'Récap prestation'!J227)</f>
        <v>0</v>
      </c>
      <c r="P226">
        <f t="shared" ca="1" si="21"/>
        <v>0</v>
      </c>
      <c r="Q226">
        <f ca="1">SUMIF('Récap prestation'!$E$3:$E$500,L226,'Récap prestation'!R227)</f>
        <v>0</v>
      </c>
      <c r="R226" t="str">
        <f ca="1">IF(ISERROR(AVERAGEIF('Récap prestation'!$E$3:$E$500,L226,'Récap prestation'!$R$3)),"N/A",AVERAGEIF('Récap prestation'!$E$3:$E$500,L226,'Récap prestation'!$R$3:$R$500))</f>
        <v>N/A</v>
      </c>
      <c r="S226" s="10">
        <f>'Récap prestation'!N227</f>
        <v>0</v>
      </c>
      <c r="T226" s="10" t="e">
        <f t="array" ref="T22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doublon])-ROW($S$2)+1),ROWS(T$2:T226)))</f>
        <v>#NUM!</v>
      </c>
      <c r="U226" s="10" t="str">
        <f t="shared" si="22"/>
        <v/>
      </c>
      <c r="V226" s="10"/>
      <c r="X226" s="12" t="e">
        <f>#REF!</f>
        <v>#REF!</v>
      </c>
      <c r="Y226" s="12" t="e">
        <f>MATCH(TEXT(X227,"j mmmm aaaa"),#REF!,0)-MATCH(TEXT(X226,"j mmmm aaaa"),#REF!,0)</f>
        <v>#REF!</v>
      </c>
      <c r="Z226" t="e">
        <f>IF(AND(Y226=1,ISBLANK(VLOOKUP(X226,#REF!,5,FALSE))),"",Y226)</f>
        <v>#REF!</v>
      </c>
    </row>
    <row r="227" spans="1:26" x14ac:dyDescent="0.25">
      <c r="A227" s="3">
        <f>'Récap prestation'!M228</f>
        <v>0</v>
      </c>
      <c r="B227" s="10" t="e">
        <f t="array" ref="B2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doublon])-ROW($A$2)+1),ROWS(B$2:B227)))</f>
        <v>#NUM!</v>
      </c>
      <c r="C227" s="10" t="str">
        <f t="shared" si="18"/>
        <v/>
      </c>
      <c r="D227" s="10" t="str">
        <f>IF('Récap prestation'!E228&lt;&gt;0,'Récap prestation'!E228,"")</f>
        <v/>
      </c>
      <c r="E227" s="12">
        <f>INDEX($L$2:M325,MATCH(D227,Tableau1[valeur établissement liste],0),2)</f>
        <v>4</v>
      </c>
      <c r="F227" s="2" t="str">
        <f t="shared" si="19"/>
        <v/>
      </c>
      <c r="G227">
        <f>'Récap prestation'!F228</f>
        <v>0</v>
      </c>
      <c r="H227" t="str">
        <f>IF(ISBLANK('Récap prestation'!H228),"",'Récap prestation'!H228)</f>
        <v/>
      </c>
      <c r="I227" t="str">
        <f>IF(ISBLANK('Récap prestation'!G228),"",'Récap prestation'!G228)</f>
        <v/>
      </c>
      <c r="J227" s="10"/>
      <c r="K227" s="8" t="e">
        <f t="array" ref="K2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doublon])-ROW($D$2)+1),ROWS(K$2:K227)))</f>
        <v>#NUM!</v>
      </c>
      <c r="L227" s="10" t="str">
        <f t="shared" si="20"/>
        <v/>
      </c>
      <c r="M227">
        <f t="shared" si="23"/>
        <v>226</v>
      </c>
      <c r="N227">
        <f ca="1">SUMIF('Récap prestation'!$E$3:$E$500,L227,'Récap prestation'!I228)</f>
        <v>0</v>
      </c>
      <c r="O227">
        <f ca="1">SUMIF('Récap prestation'!$E$3:$E$500,L227,'Récap prestation'!J228)</f>
        <v>0</v>
      </c>
      <c r="P227">
        <f t="shared" ca="1" si="21"/>
        <v>0</v>
      </c>
      <c r="Q227">
        <f ca="1">SUMIF('Récap prestation'!$E$3:$E$500,L227,'Récap prestation'!R228)</f>
        <v>0</v>
      </c>
      <c r="R227" t="str">
        <f ca="1">IF(ISERROR(AVERAGEIF('Récap prestation'!$E$3:$E$500,L227,'Récap prestation'!$R$3)),"N/A",AVERAGEIF('Récap prestation'!$E$3:$E$500,L227,'Récap prestation'!$R$3:$R$500))</f>
        <v>N/A</v>
      </c>
      <c r="S227" s="10">
        <f>'Récap prestation'!N228</f>
        <v>0</v>
      </c>
      <c r="T227" s="10" t="e">
        <f t="array" ref="T22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doublon])-ROW($S$2)+1),ROWS(T$2:T227)))</f>
        <v>#NUM!</v>
      </c>
      <c r="U227" s="10" t="str">
        <f t="shared" si="22"/>
        <v/>
      </c>
      <c r="V227" s="10"/>
      <c r="X227" s="12" t="e">
        <f>#REF!</f>
        <v>#REF!</v>
      </c>
      <c r="Y227" s="12" t="e">
        <f>MATCH(TEXT(X228,"j mmmm aaaa"),#REF!,0)-MATCH(TEXT(X227,"j mmmm aaaa"),#REF!,0)</f>
        <v>#REF!</v>
      </c>
      <c r="Z227" t="e">
        <f>IF(AND(Y227=1,ISBLANK(VLOOKUP(X227,#REF!,5,FALSE))),"",Y227)</f>
        <v>#REF!</v>
      </c>
    </row>
    <row r="228" spans="1:26" x14ac:dyDescent="0.25">
      <c r="A228" s="3">
        <f>'Récap prestation'!M229</f>
        <v>0</v>
      </c>
      <c r="B228" s="10" t="e">
        <f t="array" ref="B2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doublon])-ROW($A$2)+1),ROWS(B$2:B228)))</f>
        <v>#NUM!</v>
      </c>
      <c r="C228" s="10" t="str">
        <f t="shared" si="18"/>
        <v/>
      </c>
      <c r="D228" s="10" t="str">
        <f>IF('Récap prestation'!E229&lt;&gt;0,'Récap prestation'!E229,"")</f>
        <v/>
      </c>
      <c r="E228" s="12">
        <f>INDEX($L$2:M326,MATCH(D228,Tableau1[valeur établissement liste],0),2)</f>
        <v>4</v>
      </c>
      <c r="F228" s="2" t="str">
        <f t="shared" si="19"/>
        <v/>
      </c>
      <c r="G228">
        <f>'Récap prestation'!F229</f>
        <v>0</v>
      </c>
      <c r="H228" t="str">
        <f>IF(ISBLANK('Récap prestation'!H229),"",'Récap prestation'!H229)</f>
        <v/>
      </c>
      <c r="I228" t="str">
        <f>IF(ISBLANK('Récap prestation'!G229),"",'Récap prestation'!G229)</f>
        <v/>
      </c>
      <c r="J228" s="10"/>
      <c r="K228" s="8" t="e">
        <f t="array" ref="K2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doublon])-ROW($D$2)+1),ROWS(K$2:K228)))</f>
        <v>#NUM!</v>
      </c>
      <c r="L228" s="10" t="str">
        <f t="shared" si="20"/>
        <v/>
      </c>
      <c r="M228">
        <f t="shared" si="23"/>
        <v>227</v>
      </c>
      <c r="N228">
        <f ca="1">SUMIF('Récap prestation'!$E$3:$E$500,L228,'Récap prestation'!I229)</f>
        <v>0</v>
      </c>
      <c r="O228">
        <f ca="1">SUMIF('Récap prestation'!$E$3:$E$500,L228,'Récap prestation'!J229)</f>
        <v>0</v>
      </c>
      <c r="P228">
        <f t="shared" ca="1" si="21"/>
        <v>0</v>
      </c>
      <c r="Q228">
        <f ca="1">SUMIF('Récap prestation'!$E$3:$E$500,L228,'Récap prestation'!R229)</f>
        <v>0</v>
      </c>
      <c r="R228" t="str">
        <f ca="1">IF(ISERROR(AVERAGEIF('Récap prestation'!$E$3:$E$500,L228,'Récap prestation'!$R$3)),"N/A",AVERAGEIF('Récap prestation'!$E$3:$E$500,L228,'Récap prestation'!$R$3:$R$500))</f>
        <v>N/A</v>
      </c>
      <c r="S228" s="10">
        <f>'Récap prestation'!N229</f>
        <v>0</v>
      </c>
      <c r="T228" s="10" t="e">
        <f t="array" ref="T22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doublon])-ROW($S$2)+1),ROWS(T$2:T228)))</f>
        <v>#NUM!</v>
      </c>
      <c r="U228" s="10" t="str">
        <f t="shared" si="22"/>
        <v/>
      </c>
      <c r="V228" s="10"/>
      <c r="X228" s="12" t="e">
        <f>#REF!</f>
        <v>#REF!</v>
      </c>
      <c r="Y228" s="12" t="e">
        <f>MATCH(TEXT(X229,"j mmmm aaaa"),#REF!,0)-MATCH(TEXT(X228,"j mmmm aaaa"),#REF!,0)</f>
        <v>#REF!</v>
      </c>
      <c r="Z228" t="e">
        <f>IF(AND(Y228=1,ISBLANK(VLOOKUP(X228,#REF!,5,FALSE))),"",Y228)</f>
        <v>#REF!</v>
      </c>
    </row>
    <row r="229" spans="1:26" x14ac:dyDescent="0.25">
      <c r="A229" s="3">
        <f>'Récap prestation'!M230</f>
        <v>0</v>
      </c>
      <c r="B229" s="10" t="e">
        <f t="array" ref="B2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doublon])-ROW($A$2)+1),ROWS(B$2:B229)))</f>
        <v>#NUM!</v>
      </c>
      <c r="C229" s="10" t="str">
        <f t="shared" si="18"/>
        <v/>
      </c>
      <c r="D229" s="10" t="str">
        <f>IF('Récap prestation'!E230&lt;&gt;0,'Récap prestation'!E230,"")</f>
        <v/>
      </c>
      <c r="E229" s="12">
        <f>INDEX($L$2:M327,MATCH(D229,Tableau1[valeur établissement liste],0),2)</f>
        <v>4</v>
      </c>
      <c r="F229" s="2" t="str">
        <f t="shared" si="19"/>
        <v/>
      </c>
      <c r="G229">
        <f>'Récap prestation'!F230</f>
        <v>0</v>
      </c>
      <c r="H229" t="str">
        <f>IF(ISBLANK('Récap prestation'!H230),"",'Récap prestation'!H230)</f>
        <v/>
      </c>
      <c r="I229" t="str">
        <f>IF(ISBLANK('Récap prestation'!G230),"",'Récap prestation'!G230)</f>
        <v/>
      </c>
      <c r="J229" s="10"/>
      <c r="K229" s="8" t="e">
        <f t="array" ref="K2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doublon])-ROW($D$2)+1),ROWS(K$2:K229)))</f>
        <v>#NUM!</v>
      </c>
      <c r="L229" s="10" t="str">
        <f t="shared" si="20"/>
        <v/>
      </c>
      <c r="M229">
        <f t="shared" si="23"/>
        <v>228</v>
      </c>
      <c r="N229">
        <f ca="1">SUMIF('Récap prestation'!$E$3:$E$500,L229,'Récap prestation'!I230)</f>
        <v>0</v>
      </c>
      <c r="O229">
        <f ca="1">SUMIF('Récap prestation'!$E$3:$E$500,L229,'Récap prestation'!J230)</f>
        <v>0</v>
      </c>
      <c r="P229">
        <f t="shared" ca="1" si="21"/>
        <v>0</v>
      </c>
      <c r="Q229">
        <f ca="1">SUMIF('Récap prestation'!$E$3:$E$500,L229,'Récap prestation'!R230)</f>
        <v>0</v>
      </c>
      <c r="R229" t="str">
        <f ca="1">IF(ISERROR(AVERAGEIF('Récap prestation'!$E$3:$E$500,L229,'Récap prestation'!$R$3)),"N/A",AVERAGEIF('Récap prestation'!$E$3:$E$500,L229,'Récap prestation'!$R$3:$R$500))</f>
        <v>N/A</v>
      </c>
      <c r="S229" s="10">
        <f>'Récap prestation'!N230</f>
        <v>0</v>
      </c>
      <c r="T229" s="10" t="e">
        <f t="array" ref="T22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doublon])-ROW($S$2)+1),ROWS(T$2:T229)))</f>
        <v>#NUM!</v>
      </c>
      <c r="U229" s="10" t="str">
        <f t="shared" si="22"/>
        <v/>
      </c>
      <c r="V229" s="10"/>
      <c r="X229" s="12" t="e">
        <f>#REF!</f>
        <v>#REF!</v>
      </c>
      <c r="Y229" s="12" t="e">
        <f>MATCH(TEXT(X230,"j mmmm aaaa"),#REF!,0)-MATCH(TEXT(X229,"j mmmm aaaa"),#REF!,0)</f>
        <v>#REF!</v>
      </c>
      <c r="Z229" t="e">
        <f>IF(AND(Y229=1,ISBLANK(VLOOKUP(X229,#REF!,5,FALSE))),"",Y229)</f>
        <v>#REF!</v>
      </c>
    </row>
    <row r="230" spans="1:26" x14ac:dyDescent="0.25">
      <c r="A230" s="3">
        <f>'Récap prestation'!M231</f>
        <v>0</v>
      </c>
      <c r="B230" s="10" t="e">
        <f t="array" ref="B2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doublon])-ROW($A$2)+1),ROWS(B$2:B230)))</f>
        <v>#NUM!</v>
      </c>
      <c r="C230" s="10" t="str">
        <f t="shared" si="18"/>
        <v/>
      </c>
      <c r="D230" s="10" t="str">
        <f>IF('Récap prestation'!E231&lt;&gt;0,'Récap prestation'!E231,"")</f>
        <v/>
      </c>
      <c r="E230" s="12">
        <f>INDEX($L$2:M328,MATCH(D230,Tableau1[valeur établissement liste],0),2)</f>
        <v>4</v>
      </c>
      <c r="F230" s="2" t="str">
        <f t="shared" si="19"/>
        <v/>
      </c>
      <c r="G230">
        <f>'Récap prestation'!F231</f>
        <v>0</v>
      </c>
      <c r="H230" t="str">
        <f>IF(ISBLANK('Récap prestation'!H231),"",'Récap prestation'!H231)</f>
        <v/>
      </c>
      <c r="I230" t="str">
        <f>IF(ISBLANK('Récap prestation'!G231),"",'Récap prestation'!G231)</f>
        <v/>
      </c>
      <c r="J230" s="10"/>
      <c r="K230" s="8" t="e">
        <f t="array" ref="K2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doublon])-ROW($D$2)+1),ROWS(K$2:K230)))</f>
        <v>#NUM!</v>
      </c>
      <c r="L230" s="10" t="str">
        <f t="shared" si="20"/>
        <v/>
      </c>
      <c r="M230">
        <f t="shared" si="23"/>
        <v>229</v>
      </c>
      <c r="N230">
        <f ca="1">SUMIF('Récap prestation'!$E$3:$E$500,L230,'Récap prestation'!I231)</f>
        <v>0</v>
      </c>
      <c r="O230">
        <f ca="1">SUMIF('Récap prestation'!$E$3:$E$500,L230,'Récap prestation'!J231)</f>
        <v>0</v>
      </c>
      <c r="P230">
        <f t="shared" ca="1" si="21"/>
        <v>0</v>
      </c>
      <c r="Q230">
        <f ca="1">SUMIF('Récap prestation'!$E$3:$E$500,L230,'Récap prestation'!R231)</f>
        <v>0</v>
      </c>
      <c r="R230" t="str">
        <f ca="1">IF(ISERROR(AVERAGEIF('Récap prestation'!$E$3:$E$500,L230,'Récap prestation'!$R$3)),"N/A",AVERAGEIF('Récap prestation'!$E$3:$E$500,L230,'Récap prestation'!$R$3:$R$500))</f>
        <v>N/A</v>
      </c>
      <c r="S230" s="10">
        <f>'Récap prestation'!N231</f>
        <v>0</v>
      </c>
      <c r="T230" s="10" t="e">
        <f t="array" ref="T23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doublon])-ROW($S$2)+1),ROWS(T$2:T230)))</f>
        <v>#NUM!</v>
      </c>
      <c r="U230" s="10" t="str">
        <f t="shared" si="22"/>
        <v/>
      </c>
      <c r="V230" s="10"/>
      <c r="X230" s="12" t="e">
        <f>#REF!</f>
        <v>#REF!</v>
      </c>
      <c r="Y230" s="12" t="e">
        <f>MATCH(TEXT(X231,"j mmmm aaaa"),#REF!,0)-MATCH(TEXT(X230,"j mmmm aaaa"),#REF!,0)</f>
        <v>#REF!</v>
      </c>
      <c r="Z230" t="e">
        <f>IF(AND(Y230=1,ISBLANK(VLOOKUP(X230,#REF!,5,FALSE))),"",Y230)</f>
        <v>#REF!</v>
      </c>
    </row>
    <row r="231" spans="1:26" x14ac:dyDescent="0.25">
      <c r="A231" s="3">
        <f>'Récap prestation'!M232</f>
        <v>0</v>
      </c>
      <c r="B231" s="10" t="e">
        <f t="array" ref="B2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doublon])-ROW($A$2)+1),ROWS(B$2:B231)))</f>
        <v>#NUM!</v>
      </c>
      <c r="C231" s="10" t="str">
        <f t="shared" si="18"/>
        <v/>
      </c>
      <c r="D231" s="10" t="str">
        <f>IF('Récap prestation'!E232&lt;&gt;0,'Récap prestation'!E232,"")</f>
        <v/>
      </c>
      <c r="E231" s="12">
        <f>INDEX($L$2:M329,MATCH(D231,Tableau1[valeur établissement liste],0),2)</f>
        <v>4</v>
      </c>
      <c r="F231" s="2" t="str">
        <f t="shared" si="19"/>
        <v/>
      </c>
      <c r="G231">
        <f>'Récap prestation'!F232</f>
        <v>0</v>
      </c>
      <c r="H231" t="str">
        <f>IF(ISBLANK('Récap prestation'!H232),"",'Récap prestation'!H232)</f>
        <v/>
      </c>
      <c r="I231" t="str">
        <f>IF(ISBLANK('Récap prestation'!G232),"",'Récap prestation'!G232)</f>
        <v/>
      </c>
      <c r="J231" s="10"/>
      <c r="K231" s="8" t="e">
        <f t="array" ref="K2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doublon])-ROW($D$2)+1),ROWS(K$2:K231)))</f>
        <v>#NUM!</v>
      </c>
      <c r="L231" s="10" t="str">
        <f t="shared" si="20"/>
        <v/>
      </c>
      <c r="M231">
        <f t="shared" si="23"/>
        <v>230</v>
      </c>
      <c r="N231">
        <f ca="1">SUMIF('Récap prestation'!$E$3:$E$500,L231,'Récap prestation'!I232)</f>
        <v>0</v>
      </c>
      <c r="O231">
        <f ca="1">SUMIF('Récap prestation'!$E$3:$E$500,L231,'Récap prestation'!J232)</f>
        <v>0</v>
      </c>
      <c r="P231">
        <f t="shared" ca="1" si="21"/>
        <v>0</v>
      </c>
      <c r="Q231">
        <f ca="1">SUMIF('Récap prestation'!$E$3:$E$500,L231,'Récap prestation'!R232)</f>
        <v>0</v>
      </c>
      <c r="R231" t="str">
        <f ca="1">IF(ISERROR(AVERAGEIF('Récap prestation'!$E$3:$E$500,L231,'Récap prestation'!$R$3)),"N/A",AVERAGEIF('Récap prestation'!$E$3:$E$500,L231,'Récap prestation'!$R$3:$R$500))</f>
        <v>N/A</v>
      </c>
      <c r="S231" s="10">
        <f>'Récap prestation'!N232</f>
        <v>0</v>
      </c>
      <c r="T231" s="10" t="e">
        <f t="array" ref="T23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doublon])-ROW($S$2)+1),ROWS(T$2:T231)))</f>
        <v>#NUM!</v>
      </c>
      <c r="U231" s="10" t="str">
        <f t="shared" si="22"/>
        <v/>
      </c>
      <c r="V231" s="10"/>
      <c r="X231" s="12" t="e">
        <f>#REF!</f>
        <v>#REF!</v>
      </c>
      <c r="Y231" s="12" t="e">
        <f>MATCH(TEXT(X232,"j mmmm aaaa"),#REF!,0)-MATCH(TEXT(X231,"j mmmm aaaa"),#REF!,0)</f>
        <v>#REF!</v>
      </c>
      <c r="Z231" t="e">
        <f>IF(AND(Y231=1,ISBLANK(VLOOKUP(X231,#REF!,5,FALSE))),"",Y231)</f>
        <v>#REF!</v>
      </c>
    </row>
    <row r="232" spans="1:26" x14ac:dyDescent="0.25">
      <c r="A232" s="3">
        <f>'Récap prestation'!M233</f>
        <v>0</v>
      </c>
      <c r="B232" s="10" t="e">
        <f t="array" ref="B2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doublon])-ROW($A$2)+1),ROWS(B$2:B232)))</f>
        <v>#NUM!</v>
      </c>
      <c r="C232" s="10" t="str">
        <f t="shared" si="18"/>
        <v/>
      </c>
      <c r="D232" s="10" t="str">
        <f>IF('Récap prestation'!E233&lt;&gt;0,'Récap prestation'!E233,"")</f>
        <v/>
      </c>
      <c r="E232" s="12">
        <f>INDEX($L$2:M330,MATCH(D232,Tableau1[valeur établissement liste],0),2)</f>
        <v>4</v>
      </c>
      <c r="F232" s="2" t="str">
        <f t="shared" si="19"/>
        <v/>
      </c>
      <c r="G232">
        <f>'Récap prestation'!F233</f>
        <v>0</v>
      </c>
      <c r="H232" t="str">
        <f>IF(ISBLANK('Récap prestation'!H233),"",'Récap prestation'!H233)</f>
        <v/>
      </c>
      <c r="I232" t="str">
        <f>IF(ISBLANK('Récap prestation'!G233),"",'Récap prestation'!G233)</f>
        <v/>
      </c>
      <c r="J232" s="10"/>
      <c r="K232" s="8" t="e">
        <f t="array" ref="K2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doublon])-ROW($D$2)+1),ROWS(K$2:K232)))</f>
        <v>#NUM!</v>
      </c>
      <c r="L232" s="10" t="str">
        <f t="shared" si="20"/>
        <v/>
      </c>
      <c r="M232">
        <f t="shared" si="23"/>
        <v>231</v>
      </c>
      <c r="N232">
        <f ca="1">SUMIF('Récap prestation'!$E$3:$E$500,L232,'Récap prestation'!I233)</f>
        <v>0</v>
      </c>
      <c r="O232">
        <f ca="1">SUMIF('Récap prestation'!$E$3:$E$500,L232,'Récap prestation'!J233)</f>
        <v>0</v>
      </c>
      <c r="P232">
        <f t="shared" ca="1" si="21"/>
        <v>0</v>
      </c>
      <c r="Q232">
        <f ca="1">SUMIF('Récap prestation'!$E$3:$E$500,L232,'Récap prestation'!R233)</f>
        <v>0</v>
      </c>
      <c r="R232" t="str">
        <f ca="1">IF(ISERROR(AVERAGEIF('Récap prestation'!$E$3:$E$500,L232,'Récap prestation'!$R$3)),"N/A",AVERAGEIF('Récap prestation'!$E$3:$E$500,L232,'Récap prestation'!$R$3:$R$500))</f>
        <v>N/A</v>
      </c>
      <c r="S232" s="10">
        <f>'Récap prestation'!N233</f>
        <v>0</v>
      </c>
      <c r="T232" s="10" t="e">
        <f t="array" ref="T23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doublon])-ROW($S$2)+1),ROWS(T$2:T232)))</f>
        <v>#NUM!</v>
      </c>
      <c r="U232" s="10" t="str">
        <f t="shared" si="22"/>
        <v/>
      </c>
      <c r="V232" s="10"/>
      <c r="X232" s="12" t="e">
        <f>#REF!</f>
        <v>#REF!</v>
      </c>
      <c r="Y232" s="12" t="e">
        <f>MATCH(TEXT(X233,"j mmmm aaaa"),#REF!,0)-MATCH(TEXT(X232,"j mmmm aaaa"),#REF!,0)</f>
        <v>#REF!</v>
      </c>
      <c r="Z232" t="e">
        <f>IF(AND(Y232=1,ISBLANK(VLOOKUP(X232,#REF!,5,FALSE))),"",Y232)</f>
        <v>#REF!</v>
      </c>
    </row>
    <row r="233" spans="1:26" x14ac:dyDescent="0.25">
      <c r="A233" s="3">
        <f>'Récap prestation'!M234</f>
        <v>0</v>
      </c>
      <c r="B233" s="10" t="e">
        <f t="array" ref="B2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doublon])-ROW($A$2)+1),ROWS(B$2:B233)))</f>
        <v>#NUM!</v>
      </c>
      <c r="C233" s="10" t="str">
        <f t="shared" si="18"/>
        <v/>
      </c>
      <c r="D233" s="10" t="str">
        <f>IF('Récap prestation'!E234&lt;&gt;0,'Récap prestation'!E234,"")</f>
        <v/>
      </c>
      <c r="E233" s="12">
        <f>INDEX($L$2:M331,MATCH(D233,Tableau1[valeur établissement liste],0),2)</f>
        <v>4</v>
      </c>
      <c r="F233" s="2" t="str">
        <f t="shared" si="19"/>
        <v/>
      </c>
      <c r="G233">
        <f>'Récap prestation'!F234</f>
        <v>0</v>
      </c>
      <c r="H233" t="str">
        <f>IF(ISBLANK('Récap prestation'!H234),"",'Récap prestation'!H234)</f>
        <v/>
      </c>
      <c r="I233" t="str">
        <f>IF(ISBLANK('Récap prestation'!G234),"",'Récap prestation'!G234)</f>
        <v/>
      </c>
      <c r="J233" s="10"/>
      <c r="K233" s="8" t="e">
        <f t="array" ref="K2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doublon])-ROW($D$2)+1),ROWS(K$2:K233)))</f>
        <v>#NUM!</v>
      </c>
      <c r="L233" s="10" t="str">
        <f t="shared" si="20"/>
        <v/>
      </c>
      <c r="M233">
        <f t="shared" si="23"/>
        <v>232</v>
      </c>
      <c r="N233">
        <f ca="1">SUMIF('Récap prestation'!$E$3:$E$500,L233,'Récap prestation'!I234)</f>
        <v>0</v>
      </c>
      <c r="O233">
        <f ca="1">SUMIF('Récap prestation'!$E$3:$E$500,L233,'Récap prestation'!J234)</f>
        <v>0</v>
      </c>
      <c r="P233">
        <f t="shared" ca="1" si="21"/>
        <v>0</v>
      </c>
      <c r="Q233">
        <f ca="1">SUMIF('Récap prestation'!$E$3:$E$500,L233,'Récap prestation'!R234)</f>
        <v>0</v>
      </c>
      <c r="R233" t="str">
        <f ca="1">IF(ISERROR(AVERAGEIF('Récap prestation'!$E$3:$E$500,L233,'Récap prestation'!$R$3)),"N/A",AVERAGEIF('Récap prestation'!$E$3:$E$500,L233,'Récap prestation'!$R$3:$R$500))</f>
        <v>N/A</v>
      </c>
      <c r="S233" s="10">
        <f>'Récap prestation'!N234</f>
        <v>0</v>
      </c>
      <c r="T233" s="10" t="e">
        <f t="array" ref="T23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doublon])-ROW($S$2)+1),ROWS(T$2:T233)))</f>
        <v>#NUM!</v>
      </c>
      <c r="U233" s="10" t="str">
        <f t="shared" si="22"/>
        <v/>
      </c>
      <c r="V233" s="10"/>
      <c r="X233" s="12" t="e">
        <f>#REF!</f>
        <v>#REF!</v>
      </c>
      <c r="Y233" s="12" t="e">
        <f>MATCH(TEXT(X234,"j mmmm aaaa"),#REF!,0)-MATCH(TEXT(X233,"j mmmm aaaa"),#REF!,0)</f>
        <v>#REF!</v>
      </c>
      <c r="Z233" t="e">
        <f>IF(AND(Y233=1,ISBLANK(VLOOKUP(X233,#REF!,5,FALSE))),"",Y233)</f>
        <v>#REF!</v>
      </c>
    </row>
    <row r="234" spans="1:26" x14ac:dyDescent="0.25">
      <c r="A234" s="3">
        <f>'Récap prestation'!M235</f>
        <v>0</v>
      </c>
      <c r="B234" s="10" t="e">
        <f t="array" ref="B2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doublon])-ROW($A$2)+1),ROWS(B$2:B234)))</f>
        <v>#NUM!</v>
      </c>
      <c r="C234" s="10" t="str">
        <f t="shared" si="18"/>
        <v/>
      </c>
      <c r="D234" s="10" t="str">
        <f>IF('Récap prestation'!E235&lt;&gt;0,'Récap prestation'!E235,"")</f>
        <v/>
      </c>
      <c r="E234" s="12">
        <f>INDEX($L$2:M332,MATCH(D234,Tableau1[valeur établissement liste],0),2)</f>
        <v>4</v>
      </c>
      <c r="F234" s="2" t="str">
        <f t="shared" si="19"/>
        <v/>
      </c>
      <c r="G234">
        <f>'Récap prestation'!F235</f>
        <v>0</v>
      </c>
      <c r="H234" t="str">
        <f>IF(ISBLANK('Récap prestation'!H235),"",'Récap prestation'!H235)</f>
        <v/>
      </c>
      <c r="I234" t="str">
        <f>IF(ISBLANK('Récap prestation'!G235),"",'Récap prestation'!G235)</f>
        <v/>
      </c>
      <c r="J234" s="10"/>
      <c r="K234" s="8" t="e">
        <f t="array" ref="K2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doublon])-ROW($D$2)+1),ROWS(K$2:K234)))</f>
        <v>#NUM!</v>
      </c>
      <c r="L234" s="10" t="str">
        <f t="shared" si="20"/>
        <v/>
      </c>
      <c r="M234">
        <f t="shared" si="23"/>
        <v>233</v>
      </c>
      <c r="N234">
        <f ca="1">SUMIF('Récap prestation'!$E$3:$E$500,L234,'Récap prestation'!I235)</f>
        <v>0</v>
      </c>
      <c r="O234">
        <f ca="1">SUMIF('Récap prestation'!$E$3:$E$500,L234,'Récap prestation'!J235)</f>
        <v>0</v>
      </c>
      <c r="P234">
        <f t="shared" ca="1" si="21"/>
        <v>0</v>
      </c>
      <c r="Q234">
        <f ca="1">SUMIF('Récap prestation'!$E$3:$E$500,L234,'Récap prestation'!R235)</f>
        <v>0</v>
      </c>
      <c r="R234" t="str">
        <f ca="1">IF(ISERROR(AVERAGEIF('Récap prestation'!$E$3:$E$500,L234,'Récap prestation'!$R$3)),"N/A",AVERAGEIF('Récap prestation'!$E$3:$E$500,L234,'Récap prestation'!$R$3:$R$500))</f>
        <v>N/A</v>
      </c>
      <c r="S234" s="10">
        <f>'Récap prestation'!N235</f>
        <v>0</v>
      </c>
      <c r="T234" s="10" t="e">
        <f t="array" ref="T23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doublon])-ROW($S$2)+1),ROWS(T$2:T234)))</f>
        <v>#NUM!</v>
      </c>
      <c r="U234" s="10" t="str">
        <f t="shared" si="22"/>
        <v/>
      </c>
      <c r="V234" s="10"/>
      <c r="X234" s="12" t="e">
        <f>#REF!</f>
        <v>#REF!</v>
      </c>
      <c r="Y234" s="12" t="e">
        <f>MATCH(TEXT(X235,"j mmmm aaaa"),#REF!,0)-MATCH(TEXT(X234,"j mmmm aaaa"),#REF!,0)</f>
        <v>#REF!</v>
      </c>
      <c r="Z234" t="e">
        <f>IF(AND(Y234=1,ISBLANK(VLOOKUP(X234,#REF!,5,FALSE))),"",Y234)</f>
        <v>#REF!</v>
      </c>
    </row>
    <row r="235" spans="1:26" x14ac:dyDescent="0.25">
      <c r="A235" s="3">
        <f>'Récap prestation'!M236</f>
        <v>0</v>
      </c>
      <c r="B235" s="10" t="e">
        <f t="array" ref="B2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doublon])-ROW($A$2)+1),ROWS(B$2:B235)))</f>
        <v>#NUM!</v>
      </c>
      <c r="C235" s="10" t="str">
        <f t="shared" si="18"/>
        <v/>
      </c>
      <c r="D235" s="10" t="str">
        <f>IF('Récap prestation'!E236&lt;&gt;0,'Récap prestation'!E236,"")</f>
        <v/>
      </c>
      <c r="E235" s="12">
        <f>INDEX($L$2:M333,MATCH(D235,Tableau1[valeur établissement liste],0),2)</f>
        <v>4</v>
      </c>
      <c r="F235" s="2" t="str">
        <f t="shared" si="19"/>
        <v/>
      </c>
      <c r="G235">
        <f>'Récap prestation'!F236</f>
        <v>0</v>
      </c>
      <c r="H235" t="str">
        <f>IF(ISBLANK('Récap prestation'!H236),"",'Récap prestation'!H236)</f>
        <v/>
      </c>
      <c r="I235" t="str">
        <f>IF(ISBLANK('Récap prestation'!G236),"",'Récap prestation'!G236)</f>
        <v/>
      </c>
      <c r="J235" s="10"/>
      <c r="K235" s="8" t="e">
        <f t="array" ref="K2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doublon])-ROW($D$2)+1),ROWS(K$2:K235)))</f>
        <v>#NUM!</v>
      </c>
      <c r="L235" s="10" t="str">
        <f t="shared" si="20"/>
        <v/>
      </c>
      <c r="M235">
        <f t="shared" si="23"/>
        <v>234</v>
      </c>
      <c r="N235">
        <f ca="1">SUMIF('Récap prestation'!$E$3:$E$500,L235,'Récap prestation'!I236)</f>
        <v>0</v>
      </c>
      <c r="O235">
        <f ca="1">SUMIF('Récap prestation'!$E$3:$E$500,L235,'Récap prestation'!J236)</f>
        <v>0</v>
      </c>
      <c r="P235">
        <f t="shared" ca="1" si="21"/>
        <v>0</v>
      </c>
      <c r="Q235">
        <f ca="1">SUMIF('Récap prestation'!$E$3:$E$500,L235,'Récap prestation'!R236)</f>
        <v>0</v>
      </c>
      <c r="R235" t="str">
        <f ca="1">IF(ISERROR(AVERAGEIF('Récap prestation'!$E$3:$E$500,L235,'Récap prestation'!$R$3)),"N/A",AVERAGEIF('Récap prestation'!$E$3:$E$500,L235,'Récap prestation'!$R$3:$R$500))</f>
        <v>N/A</v>
      </c>
      <c r="S235" s="10">
        <f>'Récap prestation'!N236</f>
        <v>0</v>
      </c>
      <c r="T235" s="10" t="e">
        <f t="array" ref="T23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doublon])-ROW($S$2)+1),ROWS(T$2:T235)))</f>
        <v>#NUM!</v>
      </c>
      <c r="U235" s="10" t="str">
        <f t="shared" si="22"/>
        <v/>
      </c>
      <c r="V235" s="10"/>
      <c r="X235" s="12" t="e">
        <f>#REF!</f>
        <v>#REF!</v>
      </c>
      <c r="Y235" s="12" t="e">
        <f>MATCH(TEXT(X236,"j mmmm aaaa"),#REF!,0)-MATCH(TEXT(X235,"j mmmm aaaa"),#REF!,0)</f>
        <v>#REF!</v>
      </c>
      <c r="Z235" t="e">
        <f>IF(AND(Y235=1,ISBLANK(VLOOKUP(X235,#REF!,5,FALSE))),"",Y235)</f>
        <v>#REF!</v>
      </c>
    </row>
    <row r="236" spans="1:26" x14ac:dyDescent="0.25">
      <c r="A236" s="3">
        <f>'Récap prestation'!M237</f>
        <v>0</v>
      </c>
      <c r="B236" s="10" t="e">
        <f t="array" ref="B2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doublon])-ROW($A$2)+1),ROWS(B$2:B236)))</f>
        <v>#NUM!</v>
      </c>
      <c r="C236" s="10" t="str">
        <f t="shared" si="18"/>
        <v/>
      </c>
      <c r="D236" s="10" t="str">
        <f>IF('Récap prestation'!E237&lt;&gt;0,'Récap prestation'!E237,"")</f>
        <v/>
      </c>
      <c r="E236" s="12">
        <f>INDEX($L$2:M334,MATCH(D236,Tableau1[valeur établissement liste],0),2)</f>
        <v>4</v>
      </c>
      <c r="F236" s="2" t="str">
        <f t="shared" si="19"/>
        <v/>
      </c>
      <c r="G236">
        <f>'Récap prestation'!F237</f>
        <v>0</v>
      </c>
      <c r="H236" t="str">
        <f>IF(ISBLANK('Récap prestation'!H237),"",'Récap prestation'!H237)</f>
        <v/>
      </c>
      <c r="I236" t="str">
        <f>IF(ISBLANK('Récap prestation'!G237),"",'Récap prestation'!G237)</f>
        <v/>
      </c>
      <c r="J236" s="10"/>
      <c r="K236" s="8" t="e">
        <f t="array" ref="K2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doublon])-ROW($D$2)+1),ROWS(K$2:K236)))</f>
        <v>#NUM!</v>
      </c>
      <c r="L236" s="10" t="str">
        <f t="shared" si="20"/>
        <v/>
      </c>
      <c r="M236">
        <f t="shared" si="23"/>
        <v>235</v>
      </c>
      <c r="N236">
        <f ca="1">SUMIF('Récap prestation'!$E$3:$E$500,L236,'Récap prestation'!I237)</f>
        <v>0</v>
      </c>
      <c r="O236">
        <f ca="1">SUMIF('Récap prestation'!$E$3:$E$500,L236,'Récap prestation'!J237)</f>
        <v>0</v>
      </c>
      <c r="P236">
        <f t="shared" ca="1" si="21"/>
        <v>0</v>
      </c>
      <c r="Q236">
        <f ca="1">SUMIF('Récap prestation'!$E$3:$E$500,L236,'Récap prestation'!R237)</f>
        <v>0</v>
      </c>
      <c r="R236" t="str">
        <f ca="1">IF(ISERROR(AVERAGEIF('Récap prestation'!$E$3:$E$500,L236,'Récap prestation'!$R$3)),"N/A",AVERAGEIF('Récap prestation'!$E$3:$E$500,L236,'Récap prestation'!$R$3:$R$500))</f>
        <v>N/A</v>
      </c>
      <c r="S236" s="10">
        <f>'Récap prestation'!N237</f>
        <v>0</v>
      </c>
      <c r="T236" s="10" t="e">
        <f t="array" ref="T23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doublon])-ROW($S$2)+1),ROWS(T$2:T236)))</f>
        <v>#NUM!</v>
      </c>
      <c r="U236" s="10" t="str">
        <f t="shared" si="22"/>
        <v/>
      </c>
      <c r="V236" s="10"/>
      <c r="X236" s="12" t="e">
        <f>#REF!</f>
        <v>#REF!</v>
      </c>
      <c r="Y236" s="12" t="e">
        <f>MATCH(TEXT(X237,"j mmmm aaaa"),#REF!,0)-MATCH(TEXT(X236,"j mmmm aaaa"),#REF!,0)</f>
        <v>#REF!</v>
      </c>
      <c r="Z236" t="e">
        <f>IF(AND(Y236=1,ISBLANK(VLOOKUP(X236,#REF!,5,FALSE))),"",Y236)</f>
        <v>#REF!</v>
      </c>
    </row>
    <row r="237" spans="1:26" x14ac:dyDescent="0.25">
      <c r="A237" s="3">
        <f>'Récap prestation'!M238</f>
        <v>0</v>
      </c>
      <c r="B237" s="10" t="e">
        <f t="array" ref="B2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doublon])-ROW($A$2)+1),ROWS(B$2:B237)))</f>
        <v>#NUM!</v>
      </c>
      <c r="C237" s="10" t="str">
        <f t="shared" si="18"/>
        <v/>
      </c>
      <c r="D237" s="10" t="str">
        <f>IF('Récap prestation'!E238&lt;&gt;0,'Récap prestation'!E238,"")</f>
        <v/>
      </c>
      <c r="E237" s="12">
        <f>INDEX($L$2:M335,MATCH(D237,Tableau1[valeur établissement liste],0),2)</f>
        <v>4</v>
      </c>
      <c r="F237" s="2" t="str">
        <f t="shared" si="19"/>
        <v/>
      </c>
      <c r="G237">
        <f>'Récap prestation'!F238</f>
        <v>0</v>
      </c>
      <c r="H237" t="str">
        <f>IF(ISBLANK('Récap prestation'!H238),"",'Récap prestation'!H238)</f>
        <v/>
      </c>
      <c r="I237" t="str">
        <f>IF(ISBLANK('Récap prestation'!G238),"",'Récap prestation'!G238)</f>
        <v/>
      </c>
      <c r="J237" s="10"/>
      <c r="K237" s="8" t="e">
        <f t="array" ref="K2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doublon])-ROW($D$2)+1),ROWS(K$2:K237)))</f>
        <v>#NUM!</v>
      </c>
      <c r="L237" s="10" t="str">
        <f t="shared" si="20"/>
        <v/>
      </c>
      <c r="M237">
        <f t="shared" si="23"/>
        <v>236</v>
      </c>
      <c r="N237">
        <f ca="1">SUMIF('Récap prestation'!$E$3:$E$500,L237,'Récap prestation'!I238)</f>
        <v>0</v>
      </c>
      <c r="O237">
        <f ca="1">SUMIF('Récap prestation'!$E$3:$E$500,L237,'Récap prestation'!J238)</f>
        <v>0</v>
      </c>
      <c r="P237">
        <f t="shared" ca="1" si="21"/>
        <v>0</v>
      </c>
      <c r="Q237">
        <f ca="1">SUMIF('Récap prestation'!$E$3:$E$500,L237,'Récap prestation'!R238)</f>
        <v>0</v>
      </c>
      <c r="R237" t="str">
        <f ca="1">IF(ISERROR(AVERAGEIF('Récap prestation'!$E$3:$E$500,L237,'Récap prestation'!$R$3)),"N/A",AVERAGEIF('Récap prestation'!$E$3:$E$500,L237,'Récap prestation'!$R$3:$R$500))</f>
        <v>N/A</v>
      </c>
      <c r="S237" s="10">
        <f>'Récap prestation'!N238</f>
        <v>0</v>
      </c>
      <c r="T237" s="10" t="e">
        <f t="array" ref="T23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doublon])-ROW($S$2)+1),ROWS(T$2:T237)))</f>
        <v>#NUM!</v>
      </c>
      <c r="U237" s="10" t="str">
        <f t="shared" si="22"/>
        <v/>
      </c>
      <c r="V237" s="10"/>
      <c r="X237" s="12" t="e">
        <f>#REF!</f>
        <v>#REF!</v>
      </c>
      <c r="Y237" s="12" t="e">
        <f>MATCH(TEXT(X238,"j mmmm aaaa"),#REF!,0)-MATCH(TEXT(X237,"j mmmm aaaa"),#REF!,0)</f>
        <v>#REF!</v>
      </c>
      <c r="Z237" t="e">
        <f>IF(AND(Y237=1,ISBLANK(VLOOKUP(X237,#REF!,5,FALSE))),"",Y237)</f>
        <v>#REF!</v>
      </c>
    </row>
    <row r="238" spans="1:26" x14ac:dyDescent="0.25">
      <c r="A238" s="3">
        <f>'Récap prestation'!M239</f>
        <v>0</v>
      </c>
      <c r="B238" s="10" t="e">
        <f t="array" ref="B2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doublon])-ROW($A$2)+1),ROWS(B$2:B238)))</f>
        <v>#NUM!</v>
      </c>
      <c r="C238" s="10" t="str">
        <f t="shared" si="18"/>
        <v/>
      </c>
      <c r="D238" s="10" t="str">
        <f>IF('Récap prestation'!E239&lt;&gt;0,'Récap prestation'!E239,"")</f>
        <v/>
      </c>
      <c r="E238" s="12">
        <f>INDEX($L$2:M336,MATCH(D238,Tableau1[valeur établissement liste],0),2)</f>
        <v>4</v>
      </c>
      <c r="F238" s="2" t="str">
        <f t="shared" si="19"/>
        <v/>
      </c>
      <c r="G238">
        <f>'Récap prestation'!F239</f>
        <v>0</v>
      </c>
      <c r="H238" t="str">
        <f>IF(ISBLANK('Récap prestation'!H239),"",'Récap prestation'!H239)</f>
        <v/>
      </c>
      <c r="I238" t="str">
        <f>IF(ISBLANK('Récap prestation'!G239),"",'Récap prestation'!G239)</f>
        <v/>
      </c>
      <c r="J238" s="10"/>
      <c r="K238" s="8" t="e">
        <f t="array" ref="K2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doublon])-ROW($D$2)+1),ROWS(K$2:K238)))</f>
        <v>#NUM!</v>
      </c>
      <c r="L238" s="10" t="str">
        <f t="shared" si="20"/>
        <v/>
      </c>
      <c r="M238">
        <f t="shared" si="23"/>
        <v>237</v>
      </c>
      <c r="N238">
        <f ca="1">SUMIF('Récap prestation'!$E$3:$E$500,L238,'Récap prestation'!I239)</f>
        <v>0</v>
      </c>
      <c r="O238">
        <f ca="1">SUMIF('Récap prestation'!$E$3:$E$500,L238,'Récap prestation'!J239)</f>
        <v>0</v>
      </c>
      <c r="P238">
        <f t="shared" ca="1" si="21"/>
        <v>0</v>
      </c>
      <c r="Q238">
        <f ca="1">SUMIF('Récap prestation'!$E$3:$E$500,L238,'Récap prestation'!R239)</f>
        <v>0</v>
      </c>
      <c r="R238" t="str">
        <f ca="1">IF(ISERROR(AVERAGEIF('Récap prestation'!$E$3:$E$500,L238,'Récap prestation'!$R$3)),"N/A",AVERAGEIF('Récap prestation'!$E$3:$E$500,L238,'Récap prestation'!$R$3:$R$500))</f>
        <v>N/A</v>
      </c>
      <c r="S238" s="10">
        <f>'Récap prestation'!N239</f>
        <v>0</v>
      </c>
      <c r="T238" s="10" t="e">
        <f t="array" ref="T23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doublon])-ROW($S$2)+1),ROWS(T$2:T238)))</f>
        <v>#NUM!</v>
      </c>
      <c r="U238" s="10" t="str">
        <f t="shared" si="22"/>
        <v/>
      </c>
      <c r="V238" s="10"/>
      <c r="X238" s="12" t="e">
        <f>#REF!</f>
        <v>#REF!</v>
      </c>
      <c r="Y238" s="12" t="e">
        <f>MATCH(TEXT(X239,"j mmmm aaaa"),#REF!,0)-MATCH(TEXT(X238,"j mmmm aaaa"),#REF!,0)</f>
        <v>#REF!</v>
      </c>
      <c r="Z238" t="e">
        <f>IF(AND(Y238=1,ISBLANK(VLOOKUP(X238,#REF!,5,FALSE))),"",Y238)</f>
        <v>#REF!</v>
      </c>
    </row>
    <row r="239" spans="1:26" x14ac:dyDescent="0.25">
      <c r="A239" s="3">
        <f>'Récap prestation'!M240</f>
        <v>0</v>
      </c>
      <c r="B239" s="10" t="e">
        <f t="array" ref="B2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doublon])-ROW($A$2)+1),ROWS(B$2:B239)))</f>
        <v>#NUM!</v>
      </c>
      <c r="C239" s="10" t="str">
        <f t="shared" si="18"/>
        <v/>
      </c>
      <c r="D239" s="10" t="str">
        <f>IF('Récap prestation'!E240&lt;&gt;0,'Récap prestation'!E240,"")</f>
        <v/>
      </c>
      <c r="E239" s="12">
        <f>INDEX($L$2:M337,MATCH(D239,Tableau1[valeur établissement liste],0),2)</f>
        <v>4</v>
      </c>
      <c r="F239" s="2" t="str">
        <f t="shared" si="19"/>
        <v/>
      </c>
      <c r="G239">
        <f>'Récap prestation'!F240</f>
        <v>0</v>
      </c>
      <c r="H239" t="str">
        <f>IF(ISBLANK('Récap prestation'!H240),"",'Récap prestation'!H240)</f>
        <v/>
      </c>
      <c r="I239" t="str">
        <f>IF(ISBLANK('Récap prestation'!G240),"",'Récap prestation'!G240)</f>
        <v/>
      </c>
      <c r="J239" s="10"/>
      <c r="K239" s="8" t="e">
        <f t="array" ref="K2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doublon])-ROW($D$2)+1),ROWS(K$2:K239)))</f>
        <v>#NUM!</v>
      </c>
      <c r="L239" s="10" t="str">
        <f t="shared" si="20"/>
        <v/>
      </c>
      <c r="M239">
        <f t="shared" si="23"/>
        <v>238</v>
      </c>
      <c r="N239">
        <f ca="1">SUMIF('Récap prestation'!$E$3:$E$500,L239,'Récap prestation'!I240)</f>
        <v>0</v>
      </c>
      <c r="O239">
        <f ca="1">SUMIF('Récap prestation'!$E$3:$E$500,L239,'Récap prestation'!J240)</f>
        <v>0</v>
      </c>
      <c r="P239">
        <f t="shared" ca="1" si="21"/>
        <v>0</v>
      </c>
      <c r="Q239">
        <f ca="1">SUMIF('Récap prestation'!$E$3:$E$500,L239,'Récap prestation'!R240)</f>
        <v>0</v>
      </c>
      <c r="R239" t="str">
        <f ca="1">IF(ISERROR(AVERAGEIF('Récap prestation'!$E$3:$E$500,L239,'Récap prestation'!$R$3)),"N/A",AVERAGEIF('Récap prestation'!$E$3:$E$500,L239,'Récap prestation'!$R$3:$R$500))</f>
        <v>N/A</v>
      </c>
      <c r="S239" s="10">
        <f>'Récap prestation'!N240</f>
        <v>0</v>
      </c>
      <c r="T239" s="10" t="e">
        <f t="array" ref="T23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doublon])-ROW($S$2)+1),ROWS(T$2:T239)))</f>
        <v>#NUM!</v>
      </c>
      <c r="U239" s="10" t="str">
        <f t="shared" si="22"/>
        <v/>
      </c>
      <c r="V239" s="10"/>
      <c r="X239" s="12" t="e">
        <f>#REF!</f>
        <v>#REF!</v>
      </c>
      <c r="Y239" s="12" t="e">
        <f>MATCH(TEXT(X240,"j mmmm aaaa"),#REF!,0)-MATCH(TEXT(X239,"j mmmm aaaa"),#REF!,0)</f>
        <v>#REF!</v>
      </c>
      <c r="Z239" t="e">
        <f>IF(AND(Y239=1,ISBLANK(VLOOKUP(X239,#REF!,5,FALSE))),"",Y239)</f>
        <v>#REF!</v>
      </c>
    </row>
    <row r="240" spans="1:26" x14ac:dyDescent="0.25">
      <c r="A240" s="3">
        <f>'Récap prestation'!M241</f>
        <v>0</v>
      </c>
      <c r="B240" s="10" t="e">
        <f t="array" ref="B2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doublon])-ROW($A$2)+1),ROWS(B$2:B240)))</f>
        <v>#NUM!</v>
      </c>
      <c r="C240" s="10" t="str">
        <f t="shared" si="18"/>
        <v/>
      </c>
      <c r="D240" s="10" t="str">
        <f>IF('Récap prestation'!E241&lt;&gt;0,'Récap prestation'!E241,"")</f>
        <v/>
      </c>
      <c r="E240" s="12">
        <f>INDEX($L$2:M338,MATCH(D240,Tableau1[valeur établissement liste],0),2)</f>
        <v>4</v>
      </c>
      <c r="F240" s="2" t="str">
        <f t="shared" si="19"/>
        <v/>
      </c>
      <c r="G240">
        <f>'Récap prestation'!F241</f>
        <v>0</v>
      </c>
      <c r="H240" t="str">
        <f>IF(ISBLANK('Récap prestation'!H241),"",'Récap prestation'!H241)</f>
        <v/>
      </c>
      <c r="I240" t="str">
        <f>IF(ISBLANK('Récap prestation'!G241),"",'Récap prestation'!G241)</f>
        <v/>
      </c>
      <c r="J240" s="10"/>
      <c r="K240" s="8" t="e">
        <f t="array" ref="K2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doublon])-ROW($D$2)+1),ROWS(K$2:K240)))</f>
        <v>#NUM!</v>
      </c>
      <c r="L240" s="10" t="str">
        <f t="shared" si="20"/>
        <v/>
      </c>
      <c r="M240">
        <f t="shared" si="23"/>
        <v>239</v>
      </c>
      <c r="N240">
        <f ca="1">SUMIF('Récap prestation'!$E$3:$E$500,L240,'Récap prestation'!I241)</f>
        <v>0</v>
      </c>
      <c r="O240">
        <f ca="1">SUMIF('Récap prestation'!$E$3:$E$500,L240,'Récap prestation'!J241)</f>
        <v>0</v>
      </c>
      <c r="P240">
        <f t="shared" ca="1" si="21"/>
        <v>0</v>
      </c>
      <c r="Q240">
        <f ca="1">SUMIF('Récap prestation'!$E$3:$E$500,L240,'Récap prestation'!R241)</f>
        <v>0</v>
      </c>
      <c r="R240" t="str">
        <f ca="1">IF(ISERROR(AVERAGEIF('Récap prestation'!$E$3:$E$500,L240,'Récap prestation'!$R$3)),"N/A",AVERAGEIF('Récap prestation'!$E$3:$E$500,L240,'Récap prestation'!$R$3:$R$500))</f>
        <v>N/A</v>
      </c>
      <c r="S240" s="10">
        <f>'Récap prestation'!N241</f>
        <v>0</v>
      </c>
      <c r="T240" s="10" t="e">
        <f t="array" ref="T24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doublon])-ROW($S$2)+1),ROWS(T$2:T240)))</f>
        <v>#NUM!</v>
      </c>
      <c r="U240" s="10" t="str">
        <f t="shared" si="22"/>
        <v/>
      </c>
      <c r="V240" s="10"/>
      <c r="X240" s="12" t="e">
        <f>#REF!</f>
        <v>#REF!</v>
      </c>
      <c r="Y240" s="12" t="e">
        <f>MATCH(TEXT(X241,"j mmmm aaaa"),#REF!,0)-MATCH(TEXT(X240,"j mmmm aaaa"),#REF!,0)</f>
        <v>#REF!</v>
      </c>
      <c r="Z240" t="e">
        <f>IF(AND(Y240=1,ISBLANK(VLOOKUP(X240,#REF!,5,FALSE))),"",Y240)</f>
        <v>#REF!</v>
      </c>
    </row>
    <row r="241" spans="1:26" x14ac:dyDescent="0.25">
      <c r="A241" s="3">
        <f>'Récap prestation'!M242</f>
        <v>0</v>
      </c>
      <c r="B241" s="10" t="e">
        <f t="array" ref="B2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doublon])-ROW($A$2)+1),ROWS(B$2:B241)))</f>
        <v>#NUM!</v>
      </c>
      <c r="C241" s="10" t="str">
        <f t="shared" si="18"/>
        <v/>
      </c>
      <c r="D241" s="10" t="str">
        <f>IF('Récap prestation'!E242&lt;&gt;0,'Récap prestation'!E242,"")</f>
        <v/>
      </c>
      <c r="E241" s="12">
        <f>INDEX($L$2:M339,MATCH(D241,Tableau1[valeur établissement liste],0),2)</f>
        <v>4</v>
      </c>
      <c r="F241" s="2" t="str">
        <f t="shared" si="19"/>
        <v/>
      </c>
      <c r="G241">
        <f>'Récap prestation'!F242</f>
        <v>0</v>
      </c>
      <c r="H241" t="str">
        <f>IF(ISBLANK('Récap prestation'!H242),"",'Récap prestation'!H242)</f>
        <v/>
      </c>
      <c r="I241" t="str">
        <f>IF(ISBLANK('Récap prestation'!G242),"",'Récap prestation'!G242)</f>
        <v/>
      </c>
      <c r="J241" s="10"/>
      <c r="K241" s="8" t="e">
        <f t="array" ref="K2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doublon])-ROW($D$2)+1),ROWS(K$2:K241)))</f>
        <v>#NUM!</v>
      </c>
      <c r="L241" s="10" t="str">
        <f t="shared" si="20"/>
        <v/>
      </c>
      <c r="M241">
        <f t="shared" si="23"/>
        <v>240</v>
      </c>
      <c r="N241">
        <f ca="1">SUMIF('Récap prestation'!$E$3:$E$500,L241,'Récap prestation'!I242)</f>
        <v>0</v>
      </c>
      <c r="O241">
        <f ca="1">SUMIF('Récap prestation'!$E$3:$E$500,L241,'Récap prestation'!J242)</f>
        <v>0</v>
      </c>
      <c r="P241">
        <f t="shared" ca="1" si="21"/>
        <v>0</v>
      </c>
      <c r="Q241">
        <f ca="1">SUMIF('Récap prestation'!$E$3:$E$500,L241,'Récap prestation'!R242)</f>
        <v>0</v>
      </c>
      <c r="R241" t="str">
        <f ca="1">IF(ISERROR(AVERAGEIF('Récap prestation'!$E$3:$E$500,L241,'Récap prestation'!$R$3)),"N/A",AVERAGEIF('Récap prestation'!$E$3:$E$500,L241,'Récap prestation'!$R$3:$R$500))</f>
        <v>N/A</v>
      </c>
      <c r="S241" s="10">
        <f>'Récap prestation'!N242</f>
        <v>0</v>
      </c>
      <c r="T241" s="10" t="e">
        <f t="array" ref="T24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doublon])-ROW($S$2)+1),ROWS(T$2:T241)))</f>
        <v>#NUM!</v>
      </c>
      <c r="U241" s="10" t="str">
        <f t="shared" si="22"/>
        <v/>
      </c>
      <c r="V241" s="10"/>
      <c r="X241" s="12" t="e">
        <f>#REF!</f>
        <v>#REF!</v>
      </c>
      <c r="Y241" s="12" t="e">
        <f>MATCH(TEXT(X242,"j mmmm aaaa"),#REF!,0)-MATCH(TEXT(X241,"j mmmm aaaa"),#REF!,0)</f>
        <v>#REF!</v>
      </c>
      <c r="Z241" t="e">
        <f>IF(AND(Y241=1,ISBLANK(VLOOKUP(X241,#REF!,5,FALSE))),"",Y241)</f>
        <v>#REF!</v>
      </c>
    </row>
    <row r="242" spans="1:26" x14ac:dyDescent="0.25">
      <c r="A242" s="3">
        <f>'Récap prestation'!M243</f>
        <v>0</v>
      </c>
      <c r="B242" s="10" t="e">
        <f t="array" ref="B2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doublon])-ROW($A$2)+1),ROWS(B$2:B242)))</f>
        <v>#NUM!</v>
      </c>
      <c r="C242" s="10" t="str">
        <f t="shared" si="18"/>
        <v/>
      </c>
      <c r="D242" s="10" t="str">
        <f>IF('Récap prestation'!E243&lt;&gt;0,'Récap prestation'!E243,"")</f>
        <v/>
      </c>
      <c r="E242" s="12">
        <f>INDEX($L$2:M340,MATCH(D242,Tableau1[valeur établissement liste],0),2)</f>
        <v>4</v>
      </c>
      <c r="F242" s="2" t="str">
        <f t="shared" si="19"/>
        <v/>
      </c>
      <c r="G242">
        <f>'Récap prestation'!F243</f>
        <v>0</v>
      </c>
      <c r="H242" t="str">
        <f>IF(ISBLANK('Récap prestation'!H243),"",'Récap prestation'!H243)</f>
        <v/>
      </c>
      <c r="I242" t="str">
        <f>IF(ISBLANK('Récap prestation'!G243),"",'Récap prestation'!G243)</f>
        <v/>
      </c>
      <c r="J242" s="10"/>
      <c r="K242" s="8" t="e">
        <f t="array" ref="K2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doublon])-ROW($D$2)+1),ROWS(K$2:K242)))</f>
        <v>#NUM!</v>
      </c>
      <c r="L242" s="10" t="str">
        <f t="shared" si="20"/>
        <v/>
      </c>
      <c r="M242">
        <f t="shared" si="23"/>
        <v>241</v>
      </c>
      <c r="N242">
        <f ca="1">SUMIF('Récap prestation'!$E$3:$E$500,L242,'Récap prestation'!I243)</f>
        <v>0</v>
      </c>
      <c r="O242">
        <f ca="1">SUMIF('Récap prestation'!$E$3:$E$500,L242,'Récap prestation'!J243)</f>
        <v>0</v>
      </c>
      <c r="P242">
        <f t="shared" ca="1" si="21"/>
        <v>0</v>
      </c>
      <c r="Q242">
        <f ca="1">SUMIF('Récap prestation'!$E$3:$E$500,L242,'Récap prestation'!R243)</f>
        <v>0</v>
      </c>
      <c r="R242" t="str">
        <f ca="1">IF(ISERROR(AVERAGEIF('Récap prestation'!$E$3:$E$500,L242,'Récap prestation'!$R$3)),"N/A",AVERAGEIF('Récap prestation'!$E$3:$E$500,L242,'Récap prestation'!$R$3:$R$500))</f>
        <v>N/A</v>
      </c>
      <c r="S242" s="10">
        <f>'Récap prestation'!N243</f>
        <v>0</v>
      </c>
      <c r="T242" s="10" t="e">
        <f t="array" ref="T24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doublon])-ROW($S$2)+1),ROWS(T$2:T242)))</f>
        <v>#NUM!</v>
      </c>
      <c r="U242" s="10" t="str">
        <f t="shared" si="22"/>
        <v/>
      </c>
      <c r="V242" s="10"/>
      <c r="X242" s="12" t="e">
        <f>#REF!</f>
        <v>#REF!</v>
      </c>
      <c r="Y242" s="12" t="e">
        <f>MATCH(TEXT(X243,"j mmmm aaaa"),#REF!,0)-MATCH(TEXT(X242,"j mmmm aaaa"),#REF!,0)</f>
        <v>#REF!</v>
      </c>
      <c r="Z242" t="e">
        <f>IF(AND(Y242=1,ISBLANK(VLOOKUP(X242,#REF!,5,FALSE))),"",Y242)</f>
        <v>#REF!</v>
      </c>
    </row>
    <row r="243" spans="1:26" x14ac:dyDescent="0.25">
      <c r="A243" s="3">
        <f>'Récap prestation'!M244</f>
        <v>0</v>
      </c>
      <c r="B243" s="10" t="e">
        <f t="array" ref="B2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doublon])-ROW($A$2)+1),ROWS(B$2:B243)))</f>
        <v>#NUM!</v>
      </c>
      <c r="C243" s="10" t="str">
        <f t="shared" si="18"/>
        <v/>
      </c>
      <c r="D243" s="10" t="str">
        <f>IF('Récap prestation'!E244&lt;&gt;0,'Récap prestation'!E244,"")</f>
        <v/>
      </c>
      <c r="E243" s="12">
        <f>INDEX($L$2:M341,MATCH(D243,Tableau1[valeur établissement liste],0),2)</f>
        <v>4</v>
      </c>
      <c r="F243" s="2" t="str">
        <f t="shared" si="19"/>
        <v/>
      </c>
      <c r="G243">
        <f>'Récap prestation'!F244</f>
        <v>0</v>
      </c>
      <c r="H243" t="str">
        <f>IF(ISBLANK('Récap prestation'!H244),"",'Récap prestation'!H244)</f>
        <v/>
      </c>
      <c r="I243" t="str">
        <f>IF(ISBLANK('Récap prestation'!G244),"",'Récap prestation'!G244)</f>
        <v/>
      </c>
      <c r="J243" s="10"/>
      <c r="K243" s="8" t="e">
        <f t="array" ref="K2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doublon])-ROW($D$2)+1),ROWS(K$2:K243)))</f>
        <v>#NUM!</v>
      </c>
      <c r="L243" s="10" t="str">
        <f t="shared" si="20"/>
        <v/>
      </c>
      <c r="M243">
        <f t="shared" si="23"/>
        <v>242</v>
      </c>
      <c r="N243">
        <f ca="1">SUMIF('Récap prestation'!$E$3:$E$500,L243,'Récap prestation'!I244)</f>
        <v>0</v>
      </c>
      <c r="O243">
        <f ca="1">SUMIF('Récap prestation'!$E$3:$E$500,L243,'Récap prestation'!J244)</f>
        <v>0</v>
      </c>
      <c r="P243">
        <f t="shared" ca="1" si="21"/>
        <v>0</v>
      </c>
      <c r="Q243">
        <f ca="1">SUMIF('Récap prestation'!$E$3:$E$500,L243,'Récap prestation'!R244)</f>
        <v>0</v>
      </c>
      <c r="R243" t="str">
        <f ca="1">IF(ISERROR(AVERAGEIF('Récap prestation'!$E$3:$E$500,L243,'Récap prestation'!$R$3)),"N/A",AVERAGEIF('Récap prestation'!$E$3:$E$500,L243,'Récap prestation'!$R$3:$R$500))</f>
        <v>N/A</v>
      </c>
      <c r="S243" s="10">
        <f>'Récap prestation'!N244</f>
        <v>0</v>
      </c>
      <c r="T243" s="10" t="e">
        <f t="array" ref="T24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doublon])-ROW($S$2)+1),ROWS(T$2:T243)))</f>
        <v>#NUM!</v>
      </c>
      <c r="U243" s="10" t="str">
        <f t="shared" si="22"/>
        <v/>
      </c>
      <c r="V243" s="10"/>
      <c r="X243" s="12" t="e">
        <f>#REF!</f>
        <v>#REF!</v>
      </c>
      <c r="Y243" s="12" t="e">
        <f>MATCH(TEXT(X244,"j mmmm aaaa"),#REF!,0)-MATCH(TEXT(X243,"j mmmm aaaa"),#REF!,0)</f>
        <v>#REF!</v>
      </c>
      <c r="Z243" t="e">
        <f>IF(AND(Y243=1,ISBLANK(VLOOKUP(X243,#REF!,5,FALSE))),"",Y243)</f>
        <v>#REF!</v>
      </c>
    </row>
    <row r="244" spans="1:26" x14ac:dyDescent="0.25">
      <c r="A244" s="3">
        <f>'Récap prestation'!M245</f>
        <v>0</v>
      </c>
      <c r="B244" s="10" t="e">
        <f t="array" ref="B2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doublon])-ROW($A$2)+1),ROWS(B$2:B244)))</f>
        <v>#NUM!</v>
      </c>
      <c r="C244" s="10" t="str">
        <f t="shared" si="18"/>
        <v/>
      </c>
      <c r="D244" s="10" t="str">
        <f>IF('Récap prestation'!E245&lt;&gt;0,'Récap prestation'!E245,"")</f>
        <v/>
      </c>
      <c r="E244" s="12">
        <f>INDEX($L$2:M342,MATCH(D244,Tableau1[valeur établissement liste],0),2)</f>
        <v>4</v>
      </c>
      <c r="F244" s="2" t="str">
        <f t="shared" si="19"/>
        <v/>
      </c>
      <c r="G244">
        <f>'Récap prestation'!F245</f>
        <v>0</v>
      </c>
      <c r="H244" t="str">
        <f>IF(ISBLANK('Récap prestation'!H245),"",'Récap prestation'!H245)</f>
        <v/>
      </c>
      <c r="I244" t="str">
        <f>IF(ISBLANK('Récap prestation'!G245),"",'Récap prestation'!G245)</f>
        <v/>
      </c>
      <c r="J244" s="10"/>
      <c r="K244" s="8" t="e">
        <f t="array" ref="K2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doublon])-ROW($D$2)+1),ROWS(K$2:K244)))</f>
        <v>#NUM!</v>
      </c>
      <c r="L244" s="10" t="str">
        <f t="shared" si="20"/>
        <v/>
      </c>
      <c r="M244">
        <f t="shared" si="23"/>
        <v>243</v>
      </c>
      <c r="N244">
        <f ca="1">SUMIF('Récap prestation'!$E$3:$E$500,L244,'Récap prestation'!I245)</f>
        <v>0</v>
      </c>
      <c r="O244">
        <f ca="1">SUMIF('Récap prestation'!$E$3:$E$500,L244,'Récap prestation'!J245)</f>
        <v>0</v>
      </c>
      <c r="P244">
        <f t="shared" ca="1" si="21"/>
        <v>0</v>
      </c>
      <c r="Q244">
        <f ca="1">SUMIF('Récap prestation'!$E$3:$E$500,L244,'Récap prestation'!R245)</f>
        <v>0</v>
      </c>
      <c r="R244" t="str">
        <f ca="1">IF(ISERROR(AVERAGEIF('Récap prestation'!$E$3:$E$500,L244,'Récap prestation'!$R$3)),"N/A",AVERAGEIF('Récap prestation'!$E$3:$E$500,L244,'Récap prestation'!$R$3:$R$500))</f>
        <v>N/A</v>
      </c>
      <c r="S244" s="10">
        <f>'Récap prestation'!N245</f>
        <v>0</v>
      </c>
      <c r="T244" s="10" t="e">
        <f t="array" ref="T24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doublon])-ROW($S$2)+1),ROWS(T$2:T244)))</f>
        <v>#NUM!</v>
      </c>
      <c r="U244" s="10" t="str">
        <f t="shared" si="22"/>
        <v/>
      </c>
      <c r="V244" s="10"/>
      <c r="X244" s="12" t="e">
        <f>#REF!</f>
        <v>#REF!</v>
      </c>
      <c r="Y244" s="12" t="e">
        <f>MATCH(TEXT("Fin d'avril","j mmmm aaaa"),#REF!,0)-MATCH(TEXT(X244,"j mmmm aaaa"),#REF!,0)</f>
        <v>#REF!</v>
      </c>
      <c r="Z244" t="e">
        <f>IF(AND(Y244=1,ISBLANK(VLOOKUP(X244,#REF!,5,FALSE))),"",Y244)</f>
        <v>#REF!</v>
      </c>
    </row>
    <row r="245" spans="1:26" x14ac:dyDescent="0.25">
      <c r="A245" s="3">
        <f>'Récap prestation'!M246</f>
        <v>0</v>
      </c>
      <c r="B245" s="10" t="e">
        <f t="array" ref="B2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doublon])-ROW($A$2)+1),ROWS(B$2:B245)))</f>
        <v>#NUM!</v>
      </c>
      <c r="C245" s="10" t="str">
        <f t="shared" si="18"/>
        <v/>
      </c>
      <c r="D245" s="10" t="str">
        <f>IF('Récap prestation'!E246&lt;&gt;0,'Récap prestation'!E246,"")</f>
        <v/>
      </c>
      <c r="E245" s="12">
        <f>INDEX($L$2:M343,MATCH(D245,Tableau1[valeur établissement liste],0),2)</f>
        <v>4</v>
      </c>
      <c r="F245" s="2" t="str">
        <f t="shared" si="19"/>
        <v/>
      </c>
      <c r="G245">
        <f>'Récap prestation'!F246</f>
        <v>0</v>
      </c>
      <c r="H245" t="str">
        <f>IF(ISBLANK('Récap prestation'!H246),"",'Récap prestation'!H246)</f>
        <v/>
      </c>
      <c r="I245" t="str">
        <f>IF(ISBLANK('Récap prestation'!G246),"",'Récap prestation'!G246)</f>
        <v/>
      </c>
      <c r="J245" s="10"/>
      <c r="K245" s="8" t="e">
        <f t="array" ref="K2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doublon])-ROW($D$2)+1),ROWS(K$2:K245)))</f>
        <v>#NUM!</v>
      </c>
      <c r="L245" s="10" t="str">
        <f t="shared" si="20"/>
        <v/>
      </c>
      <c r="M245">
        <f t="shared" si="23"/>
        <v>244</v>
      </c>
      <c r="N245">
        <f ca="1">SUMIF('Récap prestation'!$E$3:$E$500,L245,'Récap prestation'!I246)</f>
        <v>0</v>
      </c>
      <c r="O245">
        <f ca="1">SUMIF('Récap prestation'!$E$3:$E$500,L245,'Récap prestation'!J246)</f>
        <v>0</v>
      </c>
      <c r="P245">
        <f t="shared" ca="1" si="21"/>
        <v>0</v>
      </c>
      <c r="Q245">
        <f ca="1">SUMIF('Récap prestation'!$E$3:$E$500,L245,'Récap prestation'!R246)</f>
        <v>0</v>
      </c>
      <c r="R245" t="str">
        <f ca="1">IF(ISERROR(AVERAGEIF('Récap prestation'!$E$3:$E$500,L245,'Récap prestation'!$R$3)),"N/A",AVERAGEIF('Récap prestation'!$E$3:$E$500,L245,'Récap prestation'!$R$3:$R$500))</f>
        <v>N/A</v>
      </c>
      <c r="S245" s="10">
        <f>'Récap prestation'!N246</f>
        <v>0</v>
      </c>
      <c r="T245" s="10" t="e">
        <f t="array" ref="T24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doublon])-ROW($S$2)+1),ROWS(T$2:T245)))</f>
        <v>#NUM!</v>
      </c>
      <c r="U245" s="10" t="str">
        <f t="shared" si="22"/>
        <v/>
      </c>
      <c r="V245" s="10"/>
      <c r="X245" s="12" t="e">
        <f>#REF!</f>
        <v>#REF!</v>
      </c>
      <c r="Y245" s="12" t="e">
        <f>MATCH(TEXT(X246,"j mmmm aaaa"),#REF!,0)-MATCH(TEXT(X245,"j mmmm aaaa"),#REF!,0)</f>
        <v>#REF!</v>
      </c>
      <c r="Z245" t="e">
        <f>IF(AND(Y245=1,ISBLANK(VLOOKUP(X245,#REF!,5,FALSE))),"",Y245)</f>
        <v>#REF!</v>
      </c>
    </row>
    <row r="246" spans="1:26" x14ac:dyDescent="0.25">
      <c r="A246" s="3">
        <f>'Récap prestation'!M247</f>
        <v>0</v>
      </c>
      <c r="B246" s="10" t="e">
        <f t="array" ref="B2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doublon])-ROW($A$2)+1),ROWS(B$2:B246)))</f>
        <v>#NUM!</v>
      </c>
      <c r="C246" s="10" t="str">
        <f t="shared" si="18"/>
        <v/>
      </c>
      <c r="D246" s="10" t="str">
        <f>IF('Récap prestation'!E247&lt;&gt;0,'Récap prestation'!E247,"")</f>
        <v/>
      </c>
      <c r="E246" s="12">
        <f>INDEX($L$2:M344,MATCH(D246,Tableau1[valeur établissement liste],0),2)</f>
        <v>4</v>
      </c>
      <c r="F246" s="2" t="str">
        <f t="shared" si="19"/>
        <v/>
      </c>
      <c r="G246">
        <f>'Récap prestation'!F247</f>
        <v>0</v>
      </c>
      <c r="H246" t="str">
        <f>IF(ISBLANK('Récap prestation'!H247),"",'Récap prestation'!H247)</f>
        <v/>
      </c>
      <c r="I246" t="str">
        <f>IF(ISBLANK('Récap prestation'!G247),"",'Récap prestation'!G247)</f>
        <v/>
      </c>
      <c r="J246" s="10"/>
      <c r="K246" s="8" t="e">
        <f t="array" ref="K2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doublon])-ROW($D$2)+1),ROWS(K$2:K246)))</f>
        <v>#NUM!</v>
      </c>
      <c r="L246" s="10" t="str">
        <f t="shared" si="20"/>
        <v/>
      </c>
      <c r="M246">
        <f t="shared" si="23"/>
        <v>245</v>
      </c>
      <c r="N246">
        <f ca="1">SUMIF('Récap prestation'!$E$3:$E$500,L246,'Récap prestation'!I247)</f>
        <v>0</v>
      </c>
      <c r="O246">
        <f ca="1">SUMIF('Récap prestation'!$E$3:$E$500,L246,'Récap prestation'!J247)</f>
        <v>0</v>
      </c>
      <c r="P246">
        <f t="shared" ca="1" si="21"/>
        <v>0</v>
      </c>
      <c r="Q246">
        <f ca="1">SUMIF('Récap prestation'!$E$3:$E$500,L246,'Récap prestation'!R247)</f>
        <v>0</v>
      </c>
      <c r="R246" t="str">
        <f ca="1">IF(ISERROR(AVERAGEIF('Récap prestation'!$E$3:$E$500,L246,'Récap prestation'!$R$3)),"N/A",AVERAGEIF('Récap prestation'!$E$3:$E$500,L246,'Récap prestation'!$R$3:$R$500))</f>
        <v>N/A</v>
      </c>
      <c r="S246" s="10">
        <f>'Récap prestation'!N247</f>
        <v>0</v>
      </c>
      <c r="T246" s="10" t="e">
        <f t="array" ref="T24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doublon])-ROW($S$2)+1),ROWS(T$2:T246)))</f>
        <v>#NUM!</v>
      </c>
      <c r="U246" s="10" t="str">
        <f t="shared" si="22"/>
        <v/>
      </c>
      <c r="V246" s="10"/>
      <c r="X246" s="12" t="e">
        <f>#REF!</f>
        <v>#REF!</v>
      </c>
      <c r="Y246" s="12" t="e">
        <f>MATCH(TEXT(X247,"j mmmm aaaa"),#REF!,0)-MATCH(TEXT(X246,"j mmmm aaaa"),#REF!,0)</f>
        <v>#REF!</v>
      </c>
      <c r="Z246" t="e">
        <f>IF(AND(Y246=1,ISBLANK(VLOOKUP(X246,#REF!,5,FALSE))),"",Y246)</f>
        <v>#REF!</v>
      </c>
    </row>
    <row r="247" spans="1:26" x14ac:dyDescent="0.25">
      <c r="A247" s="3">
        <f>'Récap prestation'!M248</f>
        <v>0</v>
      </c>
      <c r="B247" s="10" t="e">
        <f t="array" ref="B2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doublon])-ROW($A$2)+1),ROWS(B$2:B247)))</f>
        <v>#NUM!</v>
      </c>
      <c r="C247" s="10" t="str">
        <f t="shared" si="18"/>
        <v/>
      </c>
      <c r="D247" s="10" t="str">
        <f>IF('Récap prestation'!E248&lt;&gt;0,'Récap prestation'!E248,"")</f>
        <v/>
      </c>
      <c r="E247" s="12">
        <f>INDEX($L$2:M345,MATCH(D247,Tableau1[valeur établissement liste],0),2)</f>
        <v>4</v>
      </c>
      <c r="F247" s="2" t="str">
        <f t="shared" si="19"/>
        <v/>
      </c>
      <c r="G247">
        <f>'Récap prestation'!F248</f>
        <v>0</v>
      </c>
      <c r="H247" t="str">
        <f>IF(ISBLANK('Récap prestation'!H248),"",'Récap prestation'!H248)</f>
        <v/>
      </c>
      <c r="I247" t="str">
        <f>IF(ISBLANK('Récap prestation'!G248),"",'Récap prestation'!G248)</f>
        <v/>
      </c>
      <c r="J247" s="10"/>
      <c r="K247" s="8" t="e">
        <f t="array" ref="K2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doublon])-ROW($D$2)+1),ROWS(K$2:K247)))</f>
        <v>#NUM!</v>
      </c>
      <c r="L247" s="10" t="str">
        <f t="shared" si="20"/>
        <v/>
      </c>
      <c r="M247">
        <f t="shared" si="23"/>
        <v>246</v>
      </c>
      <c r="N247">
        <f ca="1">SUMIF('Récap prestation'!$E$3:$E$500,L247,'Récap prestation'!I248)</f>
        <v>0</v>
      </c>
      <c r="O247">
        <f ca="1">SUMIF('Récap prestation'!$E$3:$E$500,L247,'Récap prestation'!J248)</f>
        <v>0</v>
      </c>
      <c r="P247">
        <f t="shared" ca="1" si="21"/>
        <v>0</v>
      </c>
      <c r="Q247">
        <f ca="1">SUMIF('Récap prestation'!$E$3:$E$500,L247,'Récap prestation'!R248)</f>
        <v>0</v>
      </c>
      <c r="R247" t="str">
        <f ca="1">IF(ISERROR(AVERAGEIF('Récap prestation'!$E$3:$E$500,L247,'Récap prestation'!$R$3)),"N/A",AVERAGEIF('Récap prestation'!$E$3:$E$500,L247,'Récap prestation'!$R$3:$R$500))</f>
        <v>N/A</v>
      </c>
      <c r="S247" s="10">
        <f>'Récap prestation'!N248</f>
        <v>0</v>
      </c>
      <c r="T247" s="10" t="e">
        <f t="array" ref="T24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doublon])-ROW($S$2)+1),ROWS(T$2:T247)))</f>
        <v>#NUM!</v>
      </c>
      <c r="U247" s="10" t="str">
        <f t="shared" si="22"/>
        <v/>
      </c>
      <c r="V247" s="10"/>
      <c r="X247" s="12" t="e">
        <f>#REF!</f>
        <v>#REF!</v>
      </c>
      <c r="Y247" s="12" t="e">
        <f>MATCH(TEXT(X248,"j mmmm aaaa"),#REF!,0)-MATCH(TEXT(X247,"j mmmm aaaa"),#REF!,0)</f>
        <v>#REF!</v>
      </c>
      <c r="Z247" t="e">
        <f>IF(AND(Y247=1,ISBLANK(VLOOKUP(X247,#REF!,5,FALSE))),"",Y247)</f>
        <v>#REF!</v>
      </c>
    </row>
    <row r="248" spans="1:26" x14ac:dyDescent="0.25">
      <c r="A248" s="3">
        <f>'Récap prestation'!M249</f>
        <v>0</v>
      </c>
      <c r="B248" s="10" t="e">
        <f t="array" ref="B2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doublon])-ROW($A$2)+1),ROWS(B$2:B248)))</f>
        <v>#NUM!</v>
      </c>
      <c r="C248" s="10" t="str">
        <f t="shared" si="18"/>
        <v/>
      </c>
      <c r="D248" s="10" t="str">
        <f>IF('Récap prestation'!E249&lt;&gt;0,'Récap prestation'!E249,"")</f>
        <v/>
      </c>
      <c r="E248" s="12">
        <f>INDEX($L$2:M346,MATCH(D248,Tableau1[valeur établissement liste],0),2)</f>
        <v>4</v>
      </c>
      <c r="F248" s="2" t="str">
        <f t="shared" si="19"/>
        <v/>
      </c>
      <c r="G248">
        <f>'Récap prestation'!F249</f>
        <v>0</v>
      </c>
      <c r="H248" t="str">
        <f>IF(ISBLANK('Récap prestation'!H249),"",'Récap prestation'!H249)</f>
        <v/>
      </c>
      <c r="I248" t="str">
        <f>IF(ISBLANK('Récap prestation'!G249),"",'Récap prestation'!G249)</f>
        <v/>
      </c>
      <c r="J248" s="10"/>
      <c r="K248" s="8" t="e">
        <f t="array" ref="K2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doublon])-ROW($D$2)+1),ROWS(K$2:K248)))</f>
        <v>#NUM!</v>
      </c>
      <c r="L248" s="10" t="str">
        <f t="shared" si="20"/>
        <v/>
      </c>
      <c r="M248">
        <f t="shared" si="23"/>
        <v>247</v>
      </c>
      <c r="N248">
        <f ca="1">SUMIF('Récap prestation'!$E$3:$E$500,L248,'Récap prestation'!I249)</f>
        <v>0</v>
      </c>
      <c r="O248">
        <f ca="1">SUMIF('Récap prestation'!$E$3:$E$500,L248,'Récap prestation'!J249)</f>
        <v>0</v>
      </c>
      <c r="P248">
        <f t="shared" ca="1" si="21"/>
        <v>0</v>
      </c>
      <c r="Q248">
        <f ca="1">SUMIF('Récap prestation'!$E$3:$E$500,L248,'Récap prestation'!R249)</f>
        <v>0</v>
      </c>
      <c r="R248" t="str">
        <f ca="1">IF(ISERROR(AVERAGEIF('Récap prestation'!$E$3:$E$500,L248,'Récap prestation'!$R$3)),"N/A",AVERAGEIF('Récap prestation'!$E$3:$E$500,L248,'Récap prestation'!$R$3:$R$500))</f>
        <v>N/A</v>
      </c>
      <c r="S248" s="10">
        <f>'Récap prestation'!N249</f>
        <v>0</v>
      </c>
      <c r="T248" s="10" t="e">
        <f t="array" ref="T24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doublon])-ROW($S$2)+1),ROWS(T$2:T248)))</f>
        <v>#NUM!</v>
      </c>
      <c r="U248" s="10" t="str">
        <f t="shared" si="22"/>
        <v/>
      </c>
      <c r="V248" s="10"/>
      <c r="X248" s="12" t="e">
        <f>#REF!</f>
        <v>#REF!</v>
      </c>
      <c r="Y248" s="12" t="e">
        <f>MATCH(TEXT(X249,"j mmmm aaaa"),#REF!,0)-MATCH(TEXT(X248,"j mmmm aaaa"),#REF!,0)</f>
        <v>#REF!</v>
      </c>
      <c r="Z248" t="e">
        <f>IF(AND(Y248=1,ISBLANK(VLOOKUP(X248,#REF!,5,FALSE))),"",Y248)</f>
        <v>#REF!</v>
      </c>
    </row>
    <row r="249" spans="1:26" x14ac:dyDescent="0.25">
      <c r="A249" s="3">
        <f>'Récap prestation'!M250</f>
        <v>0</v>
      </c>
      <c r="B249" s="10" t="e">
        <f t="array" ref="B2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doublon])-ROW($A$2)+1),ROWS(B$2:B249)))</f>
        <v>#NUM!</v>
      </c>
      <c r="C249" s="10" t="str">
        <f t="shared" si="18"/>
        <v/>
      </c>
      <c r="D249" s="10" t="str">
        <f>IF('Récap prestation'!E250&lt;&gt;0,'Récap prestation'!E250,"")</f>
        <v/>
      </c>
      <c r="E249" s="12">
        <f>INDEX($L$2:M347,MATCH(D249,Tableau1[valeur établissement liste],0),2)</f>
        <v>4</v>
      </c>
      <c r="F249" s="2" t="str">
        <f t="shared" si="19"/>
        <v/>
      </c>
      <c r="G249">
        <f>'Récap prestation'!F250</f>
        <v>0</v>
      </c>
      <c r="H249" t="str">
        <f>IF(ISBLANK('Récap prestation'!H250),"",'Récap prestation'!H250)</f>
        <v/>
      </c>
      <c r="I249" t="str">
        <f>IF(ISBLANK('Récap prestation'!G250),"",'Récap prestation'!G250)</f>
        <v/>
      </c>
      <c r="J249" s="10"/>
      <c r="K249" s="8" t="e">
        <f t="array" ref="K2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doublon])-ROW($D$2)+1),ROWS(K$2:K249)))</f>
        <v>#NUM!</v>
      </c>
      <c r="L249" s="10" t="str">
        <f t="shared" si="20"/>
        <v/>
      </c>
      <c r="M249">
        <f t="shared" si="23"/>
        <v>248</v>
      </c>
      <c r="N249">
        <f ca="1">SUMIF('Récap prestation'!$E$3:$E$500,L249,'Récap prestation'!I250)</f>
        <v>0</v>
      </c>
      <c r="O249">
        <f ca="1">SUMIF('Récap prestation'!$E$3:$E$500,L249,'Récap prestation'!J250)</f>
        <v>0</v>
      </c>
      <c r="P249">
        <f t="shared" ca="1" si="21"/>
        <v>0</v>
      </c>
      <c r="Q249">
        <f ca="1">SUMIF('Récap prestation'!$E$3:$E$500,L249,'Récap prestation'!R250)</f>
        <v>0</v>
      </c>
      <c r="R249" t="str">
        <f ca="1">IF(ISERROR(AVERAGEIF('Récap prestation'!$E$3:$E$500,L249,'Récap prestation'!$R$3)),"N/A",AVERAGEIF('Récap prestation'!$E$3:$E$500,L249,'Récap prestation'!$R$3:$R$500))</f>
        <v>N/A</v>
      </c>
      <c r="S249" s="10">
        <f>'Récap prestation'!N250</f>
        <v>0</v>
      </c>
      <c r="T249" s="10" t="e">
        <f t="array" ref="T24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doublon])-ROW($S$2)+1),ROWS(T$2:T249)))</f>
        <v>#NUM!</v>
      </c>
      <c r="U249" s="10" t="str">
        <f t="shared" si="22"/>
        <v/>
      </c>
      <c r="V249" s="10"/>
      <c r="X249" s="12" t="e">
        <f>#REF!</f>
        <v>#REF!</v>
      </c>
      <c r="Y249" s="12" t="e">
        <f>MATCH(TEXT(X250,"j mmmm aaaa"),#REF!,0)-MATCH(TEXT(X249,"j mmmm aaaa"),#REF!,0)</f>
        <v>#REF!</v>
      </c>
      <c r="Z249" t="e">
        <f>IF(AND(Y249=1,ISBLANK(VLOOKUP(X249,#REF!,5,FALSE))),"",Y249)</f>
        <v>#REF!</v>
      </c>
    </row>
    <row r="250" spans="1:26" x14ac:dyDescent="0.25">
      <c r="A250" s="3">
        <f>'Récap prestation'!M251</f>
        <v>0</v>
      </c>
      <c r="B250" s="10" t="e">
        <f t="array" ref="B2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doublon])-ROW($A$2)+1),ROWS(B$2:B250)))</f>
        <v>#NUM!</v>
      </c>
      <c r="C250" s="10" t="str">
        <f t="shared" si="18"/>
        <v/>
      </c>
      <c r="D250" s="10" t="str">
        <f>IF('Récap prestation'!E251&lt;&gt;0,'Récap prestation'!E251,"")</f>
        <v/>
      </c>
      <c r="E250" s="12">
        <f>INDEX($L$2:M348,MATCH(D250,Tableau1[valeur établissement liste],0),2)</f>
        <v>4</v>
      </c>
      <c r="F250" s="2" t="str">
        <f t="shared" si="19"/>
        <v/>
      </c>
      <c r="G250">
        <f>'Récap prestation'!F251</f>
        <v>0</v>
      </c>
      <c r="H250" t="str">
        <f>IF(ISBLANK('Récap prestation'!H251),"",'Récap prestation'!H251)</f>
        <v/>
      </c>
      <c r="I250" t="str">
        <f>IF(ISBLANK('Récap prestation'!G251),"",'Récap prestation'!G251)</f>
        <v/>
      </c>
      <c r="J250" s="10"/>
      <c r="K250" s="8" t="e">
        <f t="array" ref="K2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doublon])-ROW($D$2)+1),ROWS(K$2:K250)))</f>
        <v>#NUM!</v>
      </c>
      <c r="L250" s="10" t="str">
        <f t="shared" si="20"/>
        <v/>
      </c>
      <c r="M250">
        <f t="shared" si="23"/>
        <v>249</v>
      </c>
      <c r="N250">
        <f ca="1">SUMIF('Récap prestation'!$E$3:$E$500,L250,'Récap prestation'!I251)</f>
        <v>0</v>
      </c>
      <c r="O250">
        <f ca="1">SUMIF('Récap prestation'!$E$3:$E$500,L250,'Récap prestation'!J251)</f>
        <v>0</v>
      </c>
      <c r="P250">
        <f t="shared" ca="1" si="21"/>
        <v>0</v>
      </c>
      <c r="Q250">
        <f ca="1">SUMIF('Récap prestation'!$E$3:$E$500,L250,'Récap prestation'!R251)</f>
        <v>0</v>
      </c>
      <c r="R250" t="str">
        <f ca="1">IF(ISERROR(AVERAGEIF('Récap prestation'!$E$3:$E$500,L250,'Récap prestation'!$R$3)),"N/A",AVERAGEIF('Récap prestation'!$E$3:$E$500,L250,'Récap prestation'!$R$3:$R$500))</f>
        <v>N/A</v>
      </c>
      <c r="S250" s="10">
        <f>'Récap prestation'!N251</f>
        <v>0</v>
      </c>
      <c r="T250" s="10" t="e">
        <f t="array" ref="T25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doublon])-ROW($S$2)+1),ROWS(T$2:T250)))</f>
        <v>#NUM!</v>
      </c>
      <c r="U250" s="10" t="str">
        <f t="shared" si="22"/>
        <v/>
      </c>
      <c r="V250" s="10"/>
      <c r="X250" s="12" t="e">
        <f>#REF!</f>
        <v>#REF!</v>
      </c>
      <c r="Y250" s="12" t="e">
        <f>MATCH(TEXT(X251,"j mmmm aaaa"),#REF!,0)-MATCH(TEXT(X250,"j mmmm aaaa"),#REF!,0)</f>
        <v>#REF!</v>
      </c>
      <c r="Z250" t="e">
        <f>IF(AND(Y250=1,ISBLANK(VLOOKUP(X250,#REF!,5,FALSE))),"",Y250)</f>
        <v>#REF!</v>
      </c>
    </row>
    <row r="251" spans="1:26" x14ac:dyDescent="0.25">
      <c r="A251" s="3">
        <f>'Récap prestation'!M252</f>
        <v>0</v>
      </c>
      <c r="B251" s="10" t="e">
        <f t="array" ref="B2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doublon])-ROW($A$2)+1),ROWS(B$2:B251)))</f>
        <v>#NUM!</v>
      </c>
      <c r="C251" s="10" t="str">
        <f t="shared" si="18"/>
        <v/>
      </c>
      <c r="D251" s="10" t="str">
        <f>IF('Récap prestation'!E252&lt;&gt;0,'Récap prestation'!E252,"")</f>
        <v/>
      </c>
      <c r="E251" s="12">
        <f>INDEX($L$2:M349,MATCH(D251,Tableau1[valeur établissement liste],0),2)</f>
        <v>4</v>
      </c>
      <c r="F251" s="2" t="str">
        <f t="shared" si="19"/>
        <v/>
      </c>
      <c r="G251">
        <f>'Récap prestation'!F252</f>
        <v>0</v>
      </c>
      <c r="H251" t="str">
        <f>IF(ISBLANK('Récap prestation'!H252),"",'Récap prestation'!H252)</f>
        <v/>
      </c>
      <c r="I251" t="str">
        <f>IF(ISBLANK('Récap prestation'!G252),"",'Récap prestation'!G252)</f>
        <v/>
      </c>
      <c r="J251" s="10"/>
      <c r="K251" s="8" t="e">
        <f t="array" ref="K2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doublon])-ROW($D$2)+1),ROWS(K$2:K251)))</f>
        <v>#NUM!</v>
      </c>
      <c r="L251" s="10" t="str">
        <f t="shared" si="20"/>
        <v/>
      </c>
      <c r="M251">
        <f t="shared" si="23"/>
        <v>250</v>
      </c>
      <c r="N251">
        <f ca="1">SUMIF('Récap prestation'!$E$3:$E$500,L251,'Récap prestation'!I252)</f>
        <v>0</v>
      </c>
      <c r="O251">
        <f ca="1">SUMIF('Récap prestation'!$E$3:$E$500,L251,'Récap prestation'!J252)</f>
        <v>0</v>
      </c>
      <c r="P251">
        <f t="shared" ca="1" si="21"/>
        <v>0</v>
      </c>
      <c r="Q251">
        <f ca="1">SUMIF('Récap prestation'!$E$3:$E$500,L251,'Récap prestation'!R252)</f>
        <v>0</v>
      </c>
      <c r="R251" t="str">
        <f ca="1">IF(ISERROR(AVERAGEIF('Récap prestation'!$E$3:$E$500,L251,'Récap prestation'!$R$3)),"N/A",AVERAGEIF('Récap prestation'!$E$3:$E$500,L251,'Récap prestation'!$R$3:$R$500))</f>
        <v>N/A</v>
      </c>
      <c r="S251" s="10">
        <f>'Récap prestation'!N252</f>
        <v>0</v>
      </c>
      <c r="T251" s="10" t="e">
        <f t="array" ref="T25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doublon])-ROW($S$2)+1),ROWS(T$2:T251)))</f>
        <v>#NUM!</v>
      </c>
      <c r="U251" s="10" t="str">
        <f t="shared" si="22"/>
        <v/>
      </c>
      <c r="V251" s="10"/>
      <c r="X251" s="12" t="e">
        <f>#REF!</f>
        <v>#REF!</v>
      </c>
      <c r="Y251" s="12" t="e">
        <f>MATCH(TEXT(X252,"j mmmm aaaa"),#REF!,0)-MATCH(TEXT(X251,"j mmmm aaaa"),#REF!,0)</f>
        <v>#REF!</v>
      </c>
      <c r="Z251" t="e">
        <f>IF(AND(Y251=1,ISBLANK(VLOOKUP(X251,#REF!,5,FALSE))),"",Y251)</f>
        <v>#REF!</v>
      </c>
    </row>
    <row r="252" spans="1:26" x14ac:dyDescent="0.25">
      <c r="A252" s="3">
        <f>'Récap prestation'!M253</f>
        <v>0</v>
      </c>
      <c r="B252" s="10" t="e">
        <f t="array" ref="B2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doublon])-ROW($A$2)+1),ROWS(B$2:B252)))</f>
        <v>#NUM!</v>
      </c>
      <c r="C252" s="10" t="str">
        <f t="shared" si="18"/>
        <v/>
      </c>
      <c r="D252" s="10" t="str">
        <f>IF('Récap prestation'!E253&lt;&gt;0,'Récap prestation'!E253,"")</f>
        <v/>
      </c>
      <c r="E252" s="12">
        <f>INDEX($L$2:M350,MATCH(D252,Tableau1[valeur établissement liste],0),2)</f>
        <v>4</v>
      </c>
      <c r="F252" s="2" t="str">
        <f t="shared" si="19"/>
        <v/>
      </c>
      <c r="G252">
        <f>'Récap prestation'!F253</f>
        <v>0</v>
      </c>
      <c r="H252" t="str">
        <f>IF(ISBLANK('Récap prestation'!H253),"",'Récap prestation'!H253)</f>
        <v/>
      </c>
      <c r="I252" t="str">
        <f>IF(ISBLANK('Récap prestation'!G253),"",'Récap prestation'!G253)</f>
        <v/>
      </c>
      <c r="J252" s="10"/>
      <c r="K252" s="8" t="e">
        <f t="array" ref="K2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doublon])-ROW($D$2)+1),ROWS(K$2:K252)))</f>
        <v>#NUM!</v>
      </c>
      <c r="L252" s="10" t="str">
        <f t="shared" si="20"/>
        <v/>
      </c>
      <c r="M252">
        <f t="shared" si="23"/>
        <v>251</v>
      </c>
      <c r="N252">
        <f ca="1">SUMIF('Récap prestation'!$E$3:$E$500,L252,'Récap prestation'!I253)</f>
        <v>0</v>
      </c>
      <c r="O252">
        <f ca="1">SUMIF('Récap prestation'!$E$3:$E$500,L252,'Récap prestation'!J253)</f>
        <v>0</v>
      </c>
      <c r="P252">
        <f t="shared" ca="1" si="21"/>
        <v>0</v>
      </c>
      <c r="Q252">
        <f ca="1">SUMIF('Récap prestation'!$E$3:$E$500,L252,'Récap prestation'!R253)</f>
        <v>0</v>
      </c>
      <c r="R252" t="str">
        <f ca="1">IF(ISERROR(AVERAGEIF('Récap prestation'!$E$3:$E$500,L252,'Récap prestation'!$R$3)),"N/A",AVERAGEIF('Récap prestation'!$E$3:$E$500,L252,'Récap prestation'!$R$3:$R$500))</f>
        <v>N/A</v>
      </c>
      <c r="S252" s="10">
        <f>'Récap prestation'!N253</f>
        <v>0</v>
      </c>
      <c r="T252" s="10" t="e">
        <f t="array" ref="T25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doublon])-ROW($S$2)+1),ROWS(T$2:T252)))</f>
        <v>#NUM!</v>
      </c>
      <c r="U252" s="10" t="str">
        <f t="shared" si="22"/>
        <v/>
      </c>
      <c r="V252" s="10"/>
      <c r="X252" s="12" t="e">
        <f>#REF!</f>
        <v>#REF!</v>
      </c>
      <c r="Y252" s="12" t="e">
        <f>MATCH(TEXT(X253,"j mmmm aaaa"),#REF!,0)-MATCH(TEXT(X252,"j mmmm aaaa"),#REF!,0)</f>
        <v>#REF!</v>
      </c>
      <c r="Z252" t="e">
        <f>IF(AND(Y252=1,ISBLANK(VLOOKUP(X252,#REF!,5,FALSE))),"",Y252)</f>
        <v>#REF!</v>
      </c>
    </row>
    <row r="253" spans="1:26" x14ac:dyDescent="0.25">
      <c r="A253" s="3">
        <f>'Récap prestation'!M254</f>
        <v>0</v>
      </c>
      <c r="B253" s="10" t="e">
        <f t="array" ref="B2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doublon])-ROW($A$2)+1),ROWS(B$2:B253)))</f>
        <v>#NUM!</v>
      </c>
      <c r="C253" s="10" t="str">
        <f t="shared" si="18"/>
        <v/>
      </c>
      <c r="D253" s="10" t="str">
        <f>IF('Récap prestation'!E254&lt;&gt;0,'Récap prestation'!E254,"")</f>
        <v/>
      </c>
      <c r="E253" s="12">
        <f>INDEX($L$2:M351,MATCH(D253,Tableau1[valeur établissement liste],0),2)</f>
        <v>4</v>
      </c>
      <c r="F253" s="2" t="str">
        <f t="shared" si="19"/>
        <v/>
      </c>
      <c r="G253">
        <f>'Récap prestation'!F254</f>
        <v>0</v>
      </c>
      <c r="H253" t="str">
        <f>IF(ISBLANK('Récap prestation'!H254),"",'Récap prestation'!H254)</f>
        <v/>
      </c>
      <c r="I253" t="str">
        <f>IF(ISBLANK('Récap prestation'!G254),"",'Récap prestation'!G254)</f>
        <v/>
      </c>
      <c r="J253" s="10"/>
      <c r="K253" s="8" t="e">
        <f t="array" ref="K2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doublon])-ROW($D$2)+1),ROWS(K$2:K253)))</f>
        <v>#NUM!</v>
      </c>
      <c r="L253" s="10" t="str">
        <f t="shared" si="20"/>
        <v/>
      </c>
      <c r="M253">
        <f t="shared" si="23"/>
        <v>252</v>
      </c>
      <c r="N253">
        <f ca="1">SUMIF('Récap prestation'!$E$3:$E$500,L253,'Récap prestation'!I254)</f>
        <v>0</v>
      </c>
      <c r="O253">
        <f ca="1">SUMIF('Récap prestation'!$E$3:$E$500,L253,'Récap prestation'!J254)</f>
        <v>0</v>
      </c>
      <c r="P253">
        <f t="shared" ca="1" si="21"/>
        <v>0</v>
      </c>
      <c r="Q253">
        <f ca="1">SUMIF('Récap prestation'!$E$3:$E$500,L253,'Récap prestation'!R254)</f>
        <v>0</v>
      </c>
      <c r="R253" t="str">
        <f ca="1">IF(ISERROR(AVERAGEIF('Récap prestation'!$E$3:$E$500,L253,'Récap prestation'!$R$3)),"N/A",AVERAGEIF('Récap prestation'!$E$3:$E$500,L253,'Récap prestation'!$R$3:$R$500))</f>
        <v>N/A</v>
      </c>
      <c r="S253" s="10">
        <f>'Récap prestation'!N254</f>
        <v>0</v>
      </c>
      <c r="T253" s="10" t="e">
        <f t="array" ref="T25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doublon])-ROW($S$2)+1),ROWS(T$2:T253)))</f>
        <v>#NUM!</v>
      </c>
      <c r="U253" s="10" t="str">
        <f t="shared" si="22"/>
        <v/>
      </c>
      <c r="V253" s="10"/>
      <c r="X253" s="12" t="e">
        <f>#REF!</f>
        <v>#REF!</v>
      </c>
      <c r="Y253" s="12" t="e">
        <f>MATCH(TEXT(X254,"j mmmm aaaa"),#REF!,0)-MATCH(TEXT(X253,"j mmmm aaaa"),#REF!,0)</f>
        <v>#REF!</v>
      </c>
      <c r="Z253" t="e">
        <f>IF(AND(Y253=1,ISBLANK(VLOOKUP(X253,#REF!,5,FALSE))),"",Y253)</f>
        <v>#REF!</v>
      </c>
    </row>
    <row r="254" spans="1:26" x14ac:dyDescent="0.25">
      <c r="A254" s="3">
        <f>'Récap prestation'!M255</f>
        <v>0</v>
      </c>
      <c r="B254" s="10" t="e">
        <f t="array" ref="B2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doublon])-ROW($A$2)+1),ROWS(B$2:B254)))</f>
        <v>#NUM!</v>
      </c>
      <c r="C254" s="10" t="str">
        <f t="shared" si="18"/>
        <v/>
      </c>
      <c r="D254" s="10" t="str">
        <f>IF('Récap prestation'!E255&lt;&gt;0,'Récap prestation'!E255,"")</f>
        <v/>
      </c>
      <c r="E254" s="12">
        <f>INDEX($L$2:M352,MATCH(D254,Tableau1[valeur établissement liste],0),2)</f>
        <v>4</v>
      </c>
      <c r="F254" s="2" t="str">
        <f t="shared" si="19"/>
        <v/>
      </c>
      <c r="G254">
        <f>'Récap prestation'!F255</f>
        <v>0</v>
      </c>
      <c r="H254" t="str">
        <f>IF(ISBLANK('Récap prestation'!H255),"",'Récap prestation'!H255)</f>
        <v/>
      </c>
      <c r="I254" t="str">
        <f>IF(ISBLANK('Récap prestation'!G255),"",'Récap prestation'!G255)</f>
        <v/>
      </c>
      <c r="J254" s="10"/>
      <c r="K254" s="8" t="e">
        <f t="array" ref="K2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doublon])-ROW($D$2)+1),ROWS(K$2:K254)))</f>
        <v>#NUM!</v>
      </c>
      <c r="L254" s="10" t="str">
        <f t="shared" si="20"/>
        <v/>
      </c>
      <c r="M254">
        <f t="shared" si="23"/>
        <v>253</v>
      </c>
      <c r="N254">
        <f ca="1">SUMIF('Récap prestation'!$E$3:$E$500,L254,'Récap prestation'!I255)</f>
        <v>0</v>
      </c>
      <c r="O254">
        <f ca="1">SUMIF('Récap prestation'!$E$3:$E$500,L254,'Récap prestation'!J255)</f>
        <v>0</v>
      </c>
      <c r="P254">
        <f t="shared" ca="1" si="21"/>
        <v>0</v>
      </c>
      <c r="Q254">
        <f ca="1">SUMIF('Récap prestation'!$E$3:$E$500,L254,'Récap prestation'!R255)</f>
        <v>0</v>
      </c>
      <c r="R254" t="str">
        <f ca="1">IF(ISERROR(AVERAGEIF('Récap prestation'!$E$3:$E$500,L254,'Récap prestation'!$R$3)),"N/A",AVERAGEIF('Récap prestation'!$E$3:$E$500,L254,'Récap prestation'!$R$3:$R$500))</f>
        <v>N/A</v>
      </c>
      <c r="S254" s="10">
        <f>'Récap prestation'!N255</f>
        <v>0</v>
      </c>
      <c r="T254" s="10" t="e">
        <f t="array" ref="T25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doublon])-ROW($S$2)+1),ROWS(T$2:T254)))</f>
        <v>#NUM!</v>
      </c>
      <c r="U254" s="10" t="str">
        <f t="shared" si="22"/>
        <v/>
      </c>
      <c r="V254" s="10"/>
      <c r="X254" s="12" t="e">
        <f>#REF!</f>
        <v>#REF!</v>
      </c>
      <c r="Y254" s="12" t="e">
        <f>MATCH(TEXT(X255,"j mmmm aaaa"),#REF!,0)-MATCH(TEXT(X254,"j mmmm aaaa"),#REF!,0)</f>
        <v>#REF!</v>
      </c>
      <c r="Z254" t="e">
        <f>IF(AND(Y254=1,ISBLANK(VLOOKUP(X254,#REF!,5,FALSE))),"",Y254)</f>
        <v>#REF!</v>
      </c>
    </row>
    <row r="255" spans="1:26" x14ac:dyDescent="0.25">
      <c r="A255" s="3">
        <f>'Récap prestation'!M256</f>
        <v>0</v>
      </c>
      <c r="B255" s="10" t="e">
        <f t="array" ref="B2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doublon])-ROW($A$2)+1),ROWS(B$2:B255)))</f>
        <v>#NUM!</v>
      </c>
      <c r="C255" s="10" t="str">
        <f t="shared" si="18"/>
        <v/>
      </c>
      <c r="D255" s="10" t="str">
        <f>IF('Récap prestation'!E256&lt;&gt;0,'Récap prestation'!E256,"")</f>
        <v/>
      </c>
      <c r="E255" s="12">
        <f>INDEX($L$2:M353,MATCH(D255,Tableau1[valeur établissement liste],0),2)</f>
        <v>4</v>
      </c>
      <c r="F255" s="2" t="str">
        <f t="shared" si="19"/>
        <v/>
      </c>
      <c r="G255">
        <f>'Récap prestation'!F256</f>
        <v>0</v>
      </c>
      <c r="H255" t="str">
        <f>IF(ISBLANK('Récap prestation'!H256),"",'Récap prestation'!H256)</f>
        <v/>
      </c>
      <c r="I255" t="str">
        <f>IF(ISBLANK('Récap prestation'!G256),"",'Récap prestation'!G256)</f>
        <v/>
      </c>
      <c r="J255" s="10"/>
      <c r="K255" s="8" t="e">
        <f t="array" ref="K2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doublon])-ROW($D$2)+1),ROWS(K$2:K255)))</f>
        <v>#NUM!</v>
      </c>
      <c r="L255" s="10" t="str">
        <f t="shared" si="20"/>
        <v/>
      </c>
      <c r="M255">
        <f t="shared" si="23"/>
        <v>254</v>
      </c>
      <c r="N255">
        <f ca="1">SUMIF('Récap prestation'!$E$3:$E$500,L255,'Récap prestation'!I256)</f>
        <v>0</v>
      </c>
      <c r="O255">
        <f ca="1">SUMIF('Récap prestation'!$E$3:$E$500,L255,'Récap prestation'!J256)</f>
        <v>0</v>
      </c>
      <c r="P255">
        <f t="shared" ca="1" si="21"/>
        <v>0</v>
      </c>
      <c r="Q255">
        <f ca="1">SUMIF('Récap prestation'!$E$3:$E$500,L255,'Récap prestation'!R256)</f>
        <v>0</v>
      </c>
      <c r="R255" t="str">
        <f ca="1">IF(ISERROR(AVERAGEIF('Récap prestation'!$E$3:$E$500,L255,'Récap prestation'!$R$3)),"N/A",AVERAGEIF('Récap prestation'!$E$3:$E$500,L255,'Récap prestation'!$R$3:$R$500))</f>
        <v>N/A</v>
      </c>
      <c r="S255" s="10">
        <f>'Récap prestation'!N256</f>
        <v>0</v>
      </c>
      <c r="T255" s="10" t="e">
        <f t="array" ref="T25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doublon])-ROW($S$2)+1),ROWS(T$2:T255)))</f>
        <v>#NUM!</v>
      </c>
      <c r="U255" s="10" t="str">
        <f t="shared" si="22"/>
        <v/>
      </c>
      <c r="V255" s="10"/>
      <c r="X255" s="12" t="e">
        <f>#REF!</f>
        <v>#REF!</v>
      </c>
      <c r="Y255" s="12" t="e">
        <f>MATCH(TEXT(X256,"j mmmm aaaa"),#REF!,0)-MATCH(TEXT(X255,"j mmmm aaaa"),#REF!,0)</f>
        <v>#REF!</v>
      </c>
      <c r="Z255" t="e">
        <f>IF(AND(Y255=1,ISBLANK(VLOOKUP(X255,#REF!,5,FALSE))),"",Y255)</f>
        <v>#REF!</v>
      </c>
    </row>
    <row r="256" spans="1:26" x14ac:dyDescent="0.25">
      <c r="A256" s="3">
        <f>'Récap prestation'!M257</f>
        <v>0</v>
      </c>
      <c r="B256" s="10" t="e">
        <f t="array" ref="B2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doublon])-ROW($A$2)+1),ROWS(B$2:B256)))</f>
        <v>#NUM!</v>
      </c>
      <c r="C256" s="10" t="str">
        <f t="shared" si="18"/>
        <v/>
      </c>
      <c r="D256" s="10" t="str">
        <f>IF('Récap prestation'!E257&lt;&gt;0,'Récap prestation'!E257,"")</f>
        <v/>
      </c>
      <c r="E256" s="12">
        <f>INDEX($L$2:M354,MATCH(D256,Tableau1[valeur établissement liste],0),2)</f>
        <v>4</v>
      </c>
      <c r="F256" s="2" t="str">
        <f t="shared" si="19"/>
        <v/>
      </c>
      <c r="G256">
        <f>'Récap prestation'!F257</f>
        <v>0</v>
      </c>
      <c r="H256" t="str">
        <f>IF(ISBLANK('Récap prestation'!H257),"",'Récap prestation'!H257)</f>
        <v/>
      </c>
      <c r="I256" t="str">
        <f>IF(ISBLANK('Récap prestation'!G257),"",'Récap prestation'!G257)</f>
        <v/>
      </c>
      <c r="J256" s="10"/>
      <c r="K256" s="8" t="e">
        <f t="array" ref="K2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doublon])-ROW($D$2)+1),ROWS(K$2:K256)))</f>
        <v>#NUM!</v>
      </c>
      <c r="L256" s="10" t="str">
        <f t="shared" si="20"/>
        <v/>
      </c>
      <c r="M256">
        <f t="shared" si="23"/>
        <v>255</v>
      </c>
      <c r="N256">
        <f ca="1">SUMIF('Récap prestation'!$E$3:$E$500,L256,'Récap prestation'!I257)</f>
        <v>0</v>
      </c>
      <c r="O256">
        <f ca="1">SUMIF('Récap prestation'!$E$3:$E$500,L256,'Récap prestation'!J257)</f>
        <v>0</v>
      </c>
      <c r="P256">
        <f t="shared" ca="1" si="21"/>
        <v>0</v>
      </c>
      <c r="Q256">
        <f ca="1">SUMIF('Récap prestation'!$E$3:$E$500,L256,'Récap prestation'!R257)</f>
        <v>0</v>
      </c>
      <c r="R256" t="str">
        <f ca="1">IF(ISERROR(AVERAGEIF('Récap prestation'!$E$3:$E$500,L256,'Récap prestation'!$R$3)),"N/A",AVERAGEIF('Récap prestation'!$E$3:$E$500,L256,'Récap prestation'!$R$3:$R$500))</f>
        <v>N/A</v>
      </c>
      <c r="S256" s="10">
        <f>'Récap prestation'!N257</f>
        <v>0</v>
      </c>
      <c r="T256" s="10" t="e">
        <f t="array" ref="T25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doublon])-ROW($S$2)+1),ROWS(T$2:T256)))</f>
        <v>#NUM!</v>
      </c>
      <c r="U256" s="10" t="str">
        <f t="shared" si="22"/>
        <v/>
      </c>
      <c r="V256" s="10"/>
      <c r="X256" s="12" t="e">
        <f>#REF!</f>
        <v>#REF!</v>
      </c>
      <c r="Y256" s="12" t="e">
        <f>MATCH(TEXT(X257,"j mmmm aaaa"),#REF!,0)-MATCH(TEXT(X256,"j mmmm aaaa"),#REF!,0)</f>
        <v>#REF!</v>
      </c>
      <c r="Z256" t="e">
        <f>IF(AND(Y256=1,ISBLANK(VLOOKUP(X256,#REF!,5,FALSE))),"",Y256)</f>
        <v>#REF!</v>
      </c>
    </row>
    <row r="257" spans="1:26" x14ac:dyDescent="0.25">
      <c r="A257" s="3">
        <f>'Récap prestation'!M258</f>
        <v>0</v>
      </c>
      <c r="B257" s="10" t="e">
        <f t="array" ref="B2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doublon])-ROW($A$2)+1),ROWS(B$2:B257)))</f>
        <v>#NUM!</v>
      </c>
      <c r="C257" s="10" t="str">
        <f t="shared" si="18"/>
        <v/>
      </c>
      <c r="D257" s="10" t="str">
        <f>IF('Récap prestation'!E258&lt;&gt;0,'Récap prestation'!E258,"")</f>
        <v/>
      </c>
      <c r="E257" s="12">
        <f>INDEX($L$2:M355,MATCH(D257,Tableau1[valeur établissement liste],0),2)</f>
        <v>4</v>
      </c>
      <c r="F257" s="2" t="str">
        <f t="shared" si="19"/>
        <v/>
      </c>
      <c r="G257">
        <f>'Récap prestation'!F258</f>
        <v>0</v>
      </c>
      <c r="H257" t="str">
        <f>IF(ISBLANK('Récap prestation'!H258),"",'Récap prestation'!H258)</f>
        <v/>
      </c>
      <c r="I257" t="str">
        <f>IF(ISBLANK('Récap prestation'!G258),"",'Récap prestation'!G258)</f>
        <v/>
      </c>
      <c r="J257" s="10"/>
      <c r="K257" s="8" t="e">
        <f t="array" ref="K2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doublon])-ROW($D$2)+1),ROWS(K$2:K257)))</f>
        <v>#NUM!</v>
      </c>
      <c r="L257" s="10" t="str">
        <f t="shared" si="20"/>
        <v/>
      </c>
      <c r="M257">
        <f t="shared" si="23"/>
        <v>256</v>
      </c>
      <c r="N257">
        <f ca="1">SUMIF('Récap prestation'!$E$3:$E$500,L257,'Récap prestation'!I258)</f>
        <v>0</v>
      </c>
      <c r="O257">
        <f ca="1">SUMIF('Récap prestation'!$E$3:$E$500,L257,'Récap prestation'!J258)</f>
        <v>0</v>
      </c>
      <c r="P257">
        <f t="shared" ca="1" si="21"/>
        <v>0</v>
      </c>
      <c r="Q257">
        <f ca="1">SUMIF('Récap prestation'!$E$3:$E$500,L257,'Récap prestation'!R258)</f>
        <v>0</v>
      </c>
      <c r="R257" t="str">
        <f ca="1">IF(ISERROR(AVERAGEIF('Récap prestation'!$E$3:$E$500,L257,'Récap prestation'!$R$3)),"N/A",AVERAGEIF('Récap prestation'!$E$3:$E$500,L257,'Récap prestation'!$R$3:$R$500))</f>
        <v>N/A</v>
      </c>
      <c r="S257" s="10">
        <f>'Récap prestation'!N258</f>
        <v>0</v>
      </c>
      <c r="T257" s="10" t="e">
        <f t="array" ref="T25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doublon])-ROW($S$2)+1),ROWS(T$2:T257)))</f>
        <v>#NUM!</v>
      </c>
      <c r="U257" s="10" t="str">
        <f t="shared" si="22"/>
        <v/>
      </c>
      <c r="V257" s="10"/>
      <c r="X257" s="12" t="e">
        <f>#REF!</f>
        <v>#REF!</v>
      </c>
      <c r="Y257" s="12" t="e">
        <f>MATCH(TEXT(X258,"j mmmm aaaa"),#REF!,0)-MATCH(TEXT(X257,"j mmmm aaaa"),#REF!,0)</f>
        <v>#REF!</v>
      </c>
      <c r="Z257" t="e">
        <f>IF(AND(Y257=1,ISBLANK(VLOOKUP(X257,#REF!,5,FALSE))),"",Y257)</f>
        <v>#REF!</v>
      </c>
    </row>
    <row r="258" spans="1:26" x14ac:dyDescent="0.25">
      <c r="A258" s="3">
        <f>'Récap prestation'!M259</f>
        <v>0</v>
      </c>
      <c r="B258" s="10" t="e">
        <f t="array" ref="B2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doublon])-ROW($A$2)+1),ROWS(B$2:B258)))</f>
        <v>#NUM!</v>
      </c>
      <c r="C258" s="10" t="str">
        <f t="shared" ref="C258:C321" si="24">IF(ISERROR(B258),"",B258)</f>
        <v/>
      </c>
      <c r="D258" s="10" t="str">
        <f>IF('Récap prestation'!E259&lt;&gt;0,'Récap prestation'!E259,"")</f>
        <v/>
      </c>
      <c r="E258" s="12">
        <f>INDEX($L$2:M356,MATCH(D258,Tableau1[valeur établissement liste],0),2)</f>
        <v>4</v>
      </c>
      <c r="F258" s="2" t="str">
        <f t="shared" ref="F258:F321" si="25">IF(E258=E257,IF(G258&lt;&gt;0,F257&amp;G258&amp;CHAR(10),F257),IF(G258&lt;&gt;0,G258&amp;CHAR(10),""))</f>
        <v/>
      </c>
      <c r="G258">
        <f>'Récap prestation'!F259</f>
        <v>0</v>
      </c>
      <c r="H258" t="str">
        <f>IF(ISBLANK('Récap prestation'!H259),"",'Récap prestation'!H259)</f>
        <v/>
      </c>
      <c r="I258" t="str">
        <f>IF(ISBLANK('Récap prestation'!G259),"",'Récap prestation'!G259)</f>
        <v/>
      </c>
      <c r="J258" s="10"/>
      <c r="K258" s="8" t="e">
        <f t="array" ref="K2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doublon])-ROW($D$2)+1),ROWS(K$2:K258)))</f>
        <v>#NUM!</v>
      </c>
      <c r="L258" s="10" t="str">
        <f t="shared" ref="L258:L321" si="26">IF(ISERROR(K258),"",K258)</f>
        <v/>
      </c>
      <c r="M258">
        <f t="shared" si="23"/>
        <v>257</v>
      </c>
      <c r="N258">
        <f ca="1">SUMIF('Récap prestation'!$E$3:$E$500,L258,'Récap prestation'!I259)</f>
        <v>0</v>
      </c>
      <c r="O258">
        <f ca="1">SUMIF('Récap prestation'!$E$3:$E$500,L258,'Récap prestation'!J259)</f>
        <v>0</v>
      </c>
      <c r="P258">
        <f t="shared" ref="P258:P321" ca="1" si="27">N258+O258</f>
        <v>0</v>
      </c>
      <c r="Q258">
        <f ca="1">SUMIF('Récap prestation'!$E$3:$E$500,L258,'Récap prestation'!R259)</f>
        <v>0</v>
      </c>
      <c r="R258" t="str">
        <f ca="1">IF(ISERROR(AVERAGEIF('Récap prestation'!$E$3:$E$500,L258,'Récap prestation'!$R$3)),"N/A",AVERAGEIF('Récap prestation'!$E$3:$E$500,L258,'Récap prestation'!$R$3:$R$500))</f>
        <v>N/A</v>
      </c>
      <c r="S258" s="10">
        <f>'Récap prestation'!N259</f>
        <v>0</v>
      </c>
      <c r="T258" s="10" t="e">
        <f t="array" ref="T25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doublon])-ROW($S$2)+1),ROWS(T$2:T258)))</f>
        <v>#NUM!</v>
      </c>
      <c r="U258" s="10" t="str">
        <f t="shared" ref="U258:U321" si="28">IF(ISERROR(T258),"",T258)</f>
        <v/>
      </c>
      <c r="V258" s="10"/>
      <c r="X258" s="12" t="e">
        <f>#REF!</f>
        <v>#REF!</v>
      </c>
      <c r="Y258" s="12" t="e">
        <f>MATCH(TEXT(X259,"j mmmm aaaa"),#REF!,0)-MATCH(TEXT(X258,"j mmmm aaaa"),#REF!,0)</f>
        <v>#REF!</v>
      </c>
      <c r="Z258" t="e">
        <f>IF(AND(Y258=1,ISBLANK(VLOOKUP(X258,#REF!,5,FALSE))),"",Y258)</f>
        <v>#REF!</v>
      </c>
    </row>
    <row r="259" spans="1:26" x14ac:dyDescent="0.25">
      <c r="A259" s="3">
        <f>'Récap prestation'!M260</f>
        <v>0</v>
      </c>
      <c r="B259" s="10" t="e">
        <f t="array" ref="B2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doublon])-ROW($A$2)+1),ROWS(B$2:B259)))</f>
        <v>#NUM!</v>
      </c>
      <c r="C259" s="10" t="str">
        <f t="shared" si="24"/>
        <v/>
      </c>
      <c r="D259" s="10" t="str">
        <f>IF('Récap prestation'!E260&lt;&gt;0,'Récap prestation'!E260,"")</f>
        <v/>
      </c>
      <c r="E259" s="12">
        <f>INDEX($L$2:M357,MATCH(D259,Tableau1[valeur établissement liste],0),2)</f>
        <v>4</v>
      </c>
      <c r="F259" s="2" t="str">
        <f t="shared" si="25"/>
        <v/>
      </c>
      <c r="G259">
        <f>'Récap prestation'!F260</f>
        <v>0</v>
      </c>
      <c r="H259" t="str">
        <f>IF(ISBLANK('Récap prestation'!H260),"",'Récap prestation'!H260)</f>
        <v/>
      </c>
      <c r="I259" t="str">
        <f>IF(ISBLANK('Récap prestation'!G260),"",'Récap prestation'!G260)</f>
        <v/>
      </c>
      <c r="J259" s="10"/>
      <c r="K259" s="8" t="e">
        <f t="array" ref="K2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doublon])-ROW($D$2)+1),ROWS(K$2:K259)))</f>
        <v>#NUM!</v>
      </c>
      <c r="L259" s="10" t="str">
        <f t="shared" si="26"/>
        <v/>
      </c>
      <c r="M259">
        <f t="shared" ref="M259:M322" si="29">SUM(M258,$M$2)</f>
        <v>258</v>
      </c>
      <c r="N259">
        <f ca="1">SUMIF('Récap prestation'!$E$3:$E$500,L259,'Récap prestation'!I260)</f>
        <v>0</v>
      </c>
      <c r="O259">
        <f ca="1">SUMIF('Récap prestation'!$E$3:$E$500,L259,'Récap prestation'!J260)</f>
        <v>0</v>
      </c>
      <c r="P259">
        <f t="shared" ca="1" si="27"/>
        <v>0</v>
      </c>
      <c r="Q259">
        <f ca="1">SUMIF('Récap prestation'!$E$3:$E$500,L259,'Récap prestation'!R260)</f>
        <v>0</v>
      </c>
      <c r="R259" t="str">
        <f ca="1">IF(ISERROR(AVERAGEIF('Récap prestation'!$E$3:$E$500,L259,'Récap prestation'!$R$3)),"N/A",AVERAGEIF('Récap prestation'!$E$3:$E$500,L259,'Récap prestation'!$R$3:$R$500))</f>
        <v>N/A</v>
      </c>
      <c r="S259" s="10">
        <f>'Récap prestation'!N260</f>
        <v>0</v>
      </c>
      <c r="T259" s="10" t="e">
        <f t="array" ref="T25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doublon])-ROW($S$2)+1),ROWS(T$2:T259)))</f>
        <v>#NUM!</v>
      </c>
      <c r="U259" s="10" t="str">
        <f t="shared" si="28"/>
        <v/>
      </c>
      <c r="V259" s="10"/>
      <c r="X259" s="12" t="e">
        <f>#REF!</f>
        <v>#REF!</v>
      </c>
      <c r="Y259" s="12" t="e">
        <f>MATCH(TEXT(X260,"j mmmm aaaa"),#REF!,0)-MATCH(TEXT(X259,"j mmmm aaaa"),#REF!,0)</f>
        <v>#REF!</v>
      </c>
      <c r="Z259" t="e">
        <f>IF(AND(Y259=1,ISBLANK(VLOOKUP(X259,#REF!,5,FALSE))),"",Y259)</f>
        <v>#REF!</v>
      </c>
    </row>
    <row r="260" spans="1:26" x14ac:dyDescent="0.25">
      <c r="A260" s="3">
        <f>'Récap prestation'!M261</f>
        <v>0</v>
      </c>
      <c r="B260" s="10" t="e">
        <f t="array" ref="B2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doublon])-ROW($A$2)+1),ROWS(B$2:B260)))</f>
        <v>#NUM!</v>
      </c>
      <c r="C260" s="10" t="str">
        <f t="shared" si="24"/>
        <v/>
      </c>
      <c r="D260" s="10" t="str">
        <f>IF('Récap prestation'!E261&lt;&gt;0,'Récap prestation'!E261,"")</f>
        <v/>
      </c>
      <c r="E260" s="12">
        <f>INDEX($L$2:M358,MATCH(D260,Tableau1[valeur établissement liste],0),2)</f>
        <v>4</v>
      </c>
      <c r="F260" s="2" t="str">
        <f t="shared" si="25"/>
        <v/>
      </c>
      <c r="G260">
        <f>'Récap prestation'!F261</f>
        <v>0</v>
      </c>
      <c r="H260" t="str">
        <f>IF(ISBLANK('Récap prestation'!H261),"",'Récap prestation'!H261)</f>
        <v/>
      </c>
      <c r="I260" t="str">
        <f>IF(ISBLANK('Récap prestation'!G261),"",'Récap prestation'!G261)</f>
        <v/>
      </c>
      <c r="J260" s="10"/>
      <c r="K260" s="8" t="e">
        <f t="array" ref="K2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doublon])-ROW($D$2)+1),ROWS(K$2:K260)))</f>
        <v>#NUM!</v>
      </c>
      <c r="L260" s="10" t="str">
        <f t="shared" si="26"/>
        <v/>
      </c>
      <c r="M260">
        <f t="shared" si="29"/>
        <v>259</v>
      </c>
      <c r="N260">
        <f ca="1">SUMIF('Récap prestation'!$E$3:$E$500,L260,'Récap prestation'!I261)</f>
        <v>0</v>
      </c>
      <c r="O260">
        <f ca="1">SUMIF('Récap prestation'!$E$3:$E$500,L260,'Récap prestation'!J261)</f>
        <v>0</v>
      </c>
      <c r="P260">
        <f t="shared" ca="1" si="27"/>
        <v>0</v>
      </c>
      <c r="Q260">
        <f ca="1">SUMIF('Récap prestation'!$E$3:$E$500,L260,'Récap prestation'!R261)</f>
        <v>0</v>
      </c>
      <c r="R260" t="str">
        <f ca="1">IF(ISERROR(AVERAGEIF('Récap prestation'!$E$3:$E$500,L260,'Récap prestation'!$R$3)),"N/A",AVERAGEIF('Récap prestation'!$E$3:$E$500,L260,'Récap prestation'!$R$3:$R$500))</f>
        <v>N/A</v>
      </c>
      <c r="S260" s="10">
        <f>'Récap prestation'!N261</f>
        <v>0</v>
      </c>
      <c r="T260" s="10" t="e">
        <f t="array" ref="T26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doublon])-ROW($S$2)+1),ROWS(T$2:T260)))</f>
        <v>#NUM!</v>
      </c>
      <c r="U260" s="10" t="str">
        <f t="shared" si="28"/>
        <v/>
      </c>
      <c r="V260" s="10"/>
      <c r="X260" s="12" t="e">
        <f>#REF!</f>
        <v>#REF!</v>
      </c>
      <c r="Y260" s="12" t="e">
        <f>MATCH(TEXT(X261,"j mmmm aaaa"),#REF!,0)-MATCH(TEXT(X260,"j mmmm aaaa"),#REF!,0)</f>
        <v>#REF!</v>
      </c>
      <c r="Z260" t="e">
        <f>IF(AND(Y260=1,ISBLANK(VLOOKUP(X260,#REF!,5,FALSE))),"",Y260)</f>
        <v>#REF!</v>
      </c>
    </row>
    <row r="261" spans="1:26" x14ac:dyDescent="0.25">
      <c r="A261" s="3">
        <f>'Récap prestation'!M262</f>
        <v>0</v>
      </c>
      <c r="B261" s="10" t="e">
        <f t="array" ref="B2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doublon])-ROW($A$2)+1),ROWS(B$2:B261)))</f>
        <v>#NUM!</v>
      </c>
      <c r="C261" s="10" t="str">
        <f t="shared" si="24"/>
        <v/>
      </c>
      <c r="D261" s="10" t="str">
        <f>IF('Récap prestation'!E262&lt;&gt;0,'Récap prestation'!E262,"")</f>
        <v/>
      </c>
      <c r="E261" s="12">
        <f>INDEX($L$2:M359,MATCH(D261,Tableau1[valeur établissement liste],0),2)</f>
        <v>4</v>
      </c>
      <c r="F261" s="2" t="str">
        <f t="shared" si="25"/>
        <v/>
      </c>
      <c r="G261">
        <f>'Récap prestation'!F262</f>
        <v>0</v>
      </c>
      <c r="H261" t="str">
        <f>IF(ISBLANK('Récap prestation'!H262),"",'Récap prestation'!H262)</f>
        <v/>
      </c>
      <c r="I261" t="str">
        <f>IF(ISBLANK('Récap prestation'!G262),"",'Récap prestation'!G262)</f>
        <v/>
      </c>
      <c r="J261" s="10"/>
      <c r="K261" s="8" t="e">
        <f t="array" ref="K2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doublon])-ROW($D$2)+1),ROWS(K$2:K261)))</f>
        <v>#NUM!</v>
      </c>
      <c r="L261" s="10" t="str">
        <f t="shared" si="26"/>
        <v/>
      </c>
      <c r="M261">
        <f t="shared" si="29"/>
        <v>260</v>
      </c>
      <c r="N261">
        <f ca="1">SUMIF('Récap prestation'!$E$3:$E$500,L261,'Récap prestation'!I262)</f>
        <v>0</v>
      </c>
      <c r="O261">
        <f ca="1">SUMIF('Récap prestation'!$E$3:$E$500,L261,'Récap prestation'!J262)</f>
        <v>0</v>
      </c>
      <c r="P261">
        <f t="shared" ca="1" si="27"/>
        <v>0</v>
      </c>
      <c r="Q261">
        <f ca="1">SUMIF('Récap prestation'!$E$3:$E$500,L261,'Récap prestation'!R262)</f>
        <v>0</v>
      </c>
      <c r="R261" t="str">
        <f ca="1">IF(ISERROR(AVERAGEIF('Récap prestation'!$E$3:$E$500,L261,'Récap prestation'!$R$3)),"N/A",AVERAGEIF('Récap prestation'!$E$3:$E$500,L261,'Récap prestation'!$R$3:$R$500))</f>
        <v>N/A</v>
      </c>
      <c r="S261" s="10">
        <f>'Récap prestation'!N262</f>
        <v>0</v>
      </c>
      <c r="T261" s="10" t="e">
        <f t="array" ref="T26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doublon])-ROW($S$2)+1),ROWS(T$2:T261)))</f>
        <v>#NUM!</v>
      </c>
      <c r="U261" s="10" t="str">
        <f t="shared" si="28"/>
        <v/>
      </c>
      <c r="V261" s="10"/>
      <c r="X261" s="12" t="e">
        <f>#REF!</f>
        <v>#REF!</v>
      </c>
      <c r="Y261" s="12" t="e">
        <f>MATCH(TEXT(X262,"j mmmm aaaa"),#REF!,0)-MATCH(TEXT(X261,"j mmmm aaaa"),#REF!,0)</f>
        <v>#REF!</v>
      </c>
      <c r="Z261" t="e">
        <f>IF(AND(Y261=1,ISBLANK(VLOOKUP(X261,#REF!,5,FALSE))),"",Y261)</f>
        <v>#REF!</v>
      </c>
    </row>
    <row r="262" spans="1:26" x14ac:dyDescent="0.25">
      <c r="A262" s="3">
        <f>'Récap prestation'!M263</f>
        <v>0</v>
      </c>
      <c r="B262" s="10" t="e">
        <f t="array" ref="B2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doublon])-ROW($A$2)+1),ROWS(B$2:B262)))</f>
        <v>#NUM!</v>
      </c>
      <c r="C262" s="10" t="str">
        <f t="shared" si="24"/>
        <v/>
      </c>
      <c r="D262" s="10" t="str">
        <f>IF('Récap prestation'!E263&lt;&gt;0,'Récap prestation'!E263,"")</f>
        <v/>
      </c>
      <c r="E262" s="12">
        <f>INDEX($L$2:M360,MATCH(D262,Tableau1[valeur établissement liste],0),2)</f>
        <v>4</v>
      </c>
      <c r="F262" s="2" t="str">
        <f t="shared" si="25"/>
        <v/>
      </c>
      <c r="G262">
        <f>'Récap prestation'!F263</f>
        <v>0</v>
      </c>
      <c r="H262" t="str">
        <f>IF(ISBLANK('Récap prestation'!H263),"",'Récap prestation'!H263)</f>
        <v/>
      </c>
      <c r="I262" t="str">
        <f>IF(ISBLANK('Récap prestation'!G263),"",'Récap prestation'!G263)</f>
        <v/>
      </c>
      <c r="J262" s="10"/>
      <c r="K262" s="8" t="e">
        <f t="array" ref="K2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doublon])-ROW($D$2)+1),ROWS(K$2:K262)))</f>
        <v>#NUM!</v>
      </c>
      <c r="L262" s="10" t="str">
        <f t="shared" si="26"/>
        <v/>
      </c>
      <c r="M262">
        <f t="shared" si="29"/>
        <v>261</v>
      </c>
      <c r="N262">
        <f ca="1">SUMIF('Récap prestation'!$E$3:$E$500,L262,'Récap prestation'!I263)</f>
        <v>0</v>
      </c>
      <c r="O262">
        <f ca="1">SUMIF('Récap prestation'!$E$3:$E$500,L262,'Récap prestation'!J263)</f>
        <v>0</v>
      </c>
      <c r="P262">
        <f t="shared" ca="1" si="27"/>
        <v>0</v>
      </c>
      <c r="Q262">
        <f ca="1">SUMIF('Récap prestation'!$E$3:$E$500,L262,'Récap prestation'!R263)</f>
        <v>0</v>
      </c>
      <c r="R262" t="str">
        <f ca="1">IF(ISERROR(AVERAGEIF('Récap prestation'!$E$3:$E$500,L262,'Récap prestation'!$R$3)),"N/A",AVERAGEIF('Récap prestation'!$E$3:$E$500,L262,'Récap prestation'!$R$3:$R$500))</f>
        <v>N/A</v>
      </c>
      <c r="S262" s="10">
        <f>'Récap prestation'!N263</f>
        <v>0</v>
      </c>
      <c r="T262" s="10" t="e">
        <f t="array" ref="T26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doublon])-ROW($S$2)+1),ROWS(T$2:T262)))</f>
        <v>#NUM!</v>
      </c>
      <c r="U262" s="10" t="str">
        <f t="shared" si="28"/>
        <v/>
      </c>
      <c r="V262" s="10"/>
      <c r="X262" s="12" t="e">
        <f>#REF!</f>
        <v>#REF!</v>
      </c>
      <c r="Y262" s="12" t="e">
        <f>MATCH(TEXT(X263,"j mmmm aaaa"),#REF!,0)-MATCH(TEXT(X262,"j mmmm aaaa"),#REF!,0)</f>
        <v>#REF!</v>
      </c>
      <c r="Z262" t="e">
        <f>IF(AND(Y262=1,ISBLANK(VLOOKUP(X262,#REF!,5,FALSE))),"",Y262)</f>
        <v>#REF!</v>
      </c>
    </row>
    <row r="263" spans="1:26" x14ac:dyDescent="0.25">
      <c r="A263" s="3">
        <f>'Récap prestation'!M264</f>
        <v>0</v>
      </c>
      <c r="B263" s="10" t="e">
        <f t="array" ref="B2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doublon])-ROW($A$2)+1),ROWS(B$2:B263)))</f>
        <v>#NUM!</v>
      </c>
      <c r="C263" s="10" t="str">
        <f t="shared" si="24"/>
        <v/>
      </c>
      <c r="D263" s="10" t="str">
        <f>IF('Récap prestation'!E264&lt;&gt;0,'Récap prestation'!E264,"")</f>
        <v/>
      </c>
      <c r="E263" s="12">
        <f>INDEX($L$2:M361,MATCH(D263,Tableau1[valeur établissement liste],0),2)</f>
        <v>4</v>
      </c>
      <c r="F263" s="2" t="str">
        <f t="shared" si="25"/>
        <v/>
      </c>
      <c r="G263">
        <f>'Récap prestation'!F264</f>
        <v>0</v>
      </c>
      <c r="H263" t="str">
        <f>IF(ISBLANK('Récap prestation'!H264),"",'Récap prestation'!H264)</f>
        <v/>
      </c>
      <c r="I263" t="str">
        <f>IF(ISBLANK('Récap prestation'!G264),"",'Récap prestation'!G264)</f>
        <v/>
      </c>
      <c r="J263" s="10"/>
      <c r="K263" s="8" t="e">
        <f t="array" ref="K2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doublon])-ROW($D$2)+1),ROWS(K$2:K263)))</f>
        <v>#NUM!</v>
      </c>
      <c r="L263" s="10" t="str">
        <f t="shared" si="26"/>
        <v/>
      </c>
      <c r="M263">
        <f t="shared" si="29"/>
        <v>262</v>
      </c>
      <c r="N263">
        <f ca="1">SUMIF('Récap prestation'!$E$3:$E$500,L263,'Récap prestation'!I264)</f>
        <v>0</v>
      </c>
      <c r="O263">
        <f ca="1">SUMIF('Récap prestation'!$E$3:$E$500,L263,'Récap prestation'!J264)</f>
        <v>0</v>
      </c>
      <c r="P263">
        <f t="shared" ca="1" si="27"/>
        <v>0</v>
      </c>
      <c r="Q263">
        <f ca="1">SUMIF('Récap prestation'!$E$3:$E$500,L263,'Récap prestation'!R264)</f>
        <v>0</v>
      </c>
      <c r="R263" t="str">
        <f ca="1">IF(ISERROR(AVERAGEIF('Récap prestation'!$E$3:$E$500,L263,'Récap prestation'!$R$3)),"N/A",AVERAGEIF('Récap prestation'!$E$3:$E$500,L263,'Récap prestation'!$R$3:$R$500))</f>
        <v>N/A</v>
      </c>
      <c r="S263" s="10">
        <f>'Récap prestation'!N264</f>
        <v>0</v>
      </c>
      <c r="T263" s="10" t="e">
        <f t="array" ref="T26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doublon])-ROW($S$2)+1),ROWS(T$2:T263)))</f>
        <v>#NUM!</v>
      </c>
      <c r="U263" s="10" t="str">
        <f t="shared" si="28"/>
        <v/>
      </c>
      <c r="V263" s="10"/>
      <c r="X263" s="12" t="e">
        <f>#REF!</f>
        <v>#REF!</v>
      </c>
      <c r="Y263" s="12" t="e">
        <f>MATCH(TEXT(X264,"j mmmm aaaa"),#REF!,0)-MATCH(TEXT(X263,"j mmmm aaaa"),#REF!,0)</f>
        <v>#REF!</v>
      </c>
      <c r="Z263" t="e">
        <f>IF(AND(Y263=1,ISBLANK(VLOOKUP(X263,#REF!,5,FALSE))),"",Y263)</f>
        <v>#REF!</v>
      </c>
    </row>
    <row r="264" spans="1:26" x14ac:dyDescent="0.25">
      <c r="A264" s="3">
        <f>'Récap prestation'!M265</f>
        <v>0</v>
      </c>
      <c r="B264" s="10" t="e">
        <f t="array" ref="B2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doublon])-ROW($A$2)+1),ROWS(B$2:B264)))</f>
        <v>#NUM!</v>
      </c>
      <c r="C264" s="10" t="str">
        <f t="shared" si="24"/>
        <v/>
      </c>
      <c r="D264" s="10" t="str">
        <f>IF('Récap prestation'!E265&lt;&gt;0,'Récap prestation'!E265,"")</f>
        <v/>
      </c>
      <c r="E264" s="12">
        <f>INDEX($L$2:M362,MATCH(D264,Tableau1[valeur établissement liste],0),2)</f>
        <v>4</v>
      </c>
      <c r="F264" s="2" t="str">
        <f t="shared" si="25"/>
        <v/>
      </c>
      <c r="G264">
        <f>'Récap prestation'!F265</f>
        <v>0</v>
      </c>
      <c r="H264" t="str">
        <f>IF(ISBLANK('Récap prestation'!H265),"",'Récap prestation'!H265)</f>
        <v/>
      </c>
      <c r="I264" t="str">
        <f>IF(ISBLANK('Récap prestation'!G265),"",'Récap prestation'!G265)</f>
        <v/>
      </c>
      <c r="J264" s="10"/>
      <c r="K264" s="8" t="e">
        <f t="array" ref="K2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doublon])-ROW($D$2)+1),ROWS(K$2:K264)))</f>
        <v>#NUM!</v>
      </c>
      <c r="L264" s="10" t="str">
        <f t="shared" si="26"/>
        <v/>
      </c>
      <c r="M264">
        <f t="shared" si="29"/>
        <v>263</v>
      </c>
      <c r="N264">
        <f ca="1">SUMIF('Récap prestation'!$E$3:$E$500,L264,'Récap prestation'!I265)</f>
        <v>0</v>
      </c>
      <c r="O264">
        <f ca="1">SUMIF('Récap prestation'!$E$3:$E$500,L264,'Récap prestation'!J265)</f>
        <v>0</v>
      </c>
      <c r="P264">
        <f t="shared" ca="1" si="27"/>
        <v>0</v>
      </c>
      <c r="Q264">
        <f ca="1">SUMIF('Récap prestation'!$E$3:$E$500,L264,'Récap prestation'!R265)</f>
        <v>0</v>
      </c>
      <c r="R264" t="str">
        <f ca="1">IF(ISERROR(AVERAGEIF('Récap prestation'!$E$3:$E$500,L264,'Récap prestation'!$R$3)),"N/A",AVERAGEIF('Récap prestation'!$E$3:$E$500,L264,'Récap prestation'!$R$3:$R$500))</f>
        <v>N/A</v>
      </c>
      <c r="S264" s="10">
        <f>'Récap prestation'!N265</f>
        <v>0</v>
      </c>
      <c r="T264" s="10" t="e">
        <f t="array" ref="T26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doublon])-ROW($S$2)+1),ROWS(T$2:T264)))</f>
        <v>#NUM!</v>
      </c>
      <c r="U264" s="10" t="str">
        <f t="shared" si="28"/>
        <v/>
      </c>
      <c r="V264" s="10"/>
      <c r="X264" s="12" t="e">
        <f>#REF!</f>
        <v>#REF!</v>
      </c>
      <c r="Y264" s="12" t="e">
        <f>MATCH(TEXT(X265,"j mmmm aaaa"),#REF!,0)-MATCH(TEXT(X264,"j mmmm aaaa"),#REF!,0)</f>
        <v>#REF!</v>
      </c>
      <c r="Z264" t="e">
        <f>IF(AND(Y264=1,ISBLANK(VLOOKUP(X264,#REF!,5,FALSE))),"",Y264)</f>
        <v>#REF!</v>
      </c>
    </row>
    <row r="265" spans="1:26" x14ac:dyDescent="0.25">
      <c r="A265" s="3">
        <f>'Récap prestation'!M266</f>
        <v>0</v>
      </c>
      <c r="B265" s="10" t="e">
        <f t="array" ref="B2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doublon])-ROW($A$2)+1),ROWS(B$2:B265)))</f>
        <v>#NUM!</v>
      </c>
      <c r="C265" s="10" t="str">
        <f t="shared" si="24"/>
        <v/>
      </c>
      <c r="D265" s="10" t="str">
        <f>IF('Récap prestation'!E266&lt;&gt;0,'Récap prestation'!E266,"")</f>
        <v/>
      </c>
      <c r="E265" s="12">
        <f>INDEX($L$2:M363,MATCH(D265,Tableau1[valeur établissement liste],0),2)</f>
        <v>4</v>
      </c>
      <c r="F265" s="2" t="str">
        <f t="shared" si="25"/>
        <v/>
      </c>
      <c r="G265">
        <f>'Récap prestation'!F266</f>
        <v>0</v>
      </c>
      <c r="H265" t="str">
        <f>IF(ISBLANK('Récap prestation'!H266),"",'Récap prestation'!H266)</f>
        <v/>
      </c>
      <c r="I265" t="str">
        <f>IF(ISBLANK('Récap prestation'!G266),"",'Récap prestation'!G266)</f>
        <v/>
      </c>
      <c r="J265" s="10"/>
      <c r="K265" s="8" t="e">
        <f t="array" ref="K2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doublon])-ROW($D$2)+1),ROWS(K$2:K265)))</f>
        <v>#NUM!</v>
      </c>
      <c r="L265" s="10" t="str">
        <f t="shared" si="26"/>
        <v/>
      </c>
      <c r="M265">
        <f t="shared" si="29"/>
        <v>264</v>
      </c>
      <c r="N265">
        <f ca="1">SUMIF('Récap prestation'!$E$3:$E$500,L265,'Récap prestation'!I266)</f>
        <v>0</v>
      </c>
      <c r="O265">
        <f ca="1">SUMIF('Récap prestation'!$E$3:$E$500,L265,'Récap prestation'!J266)</f>
        <v>0</v>
      </c>
      <c r="P265">
        <f t="shared" ca="1" si="27"/>
        <v>0</v>
      </c>
      <c r="Q265">
        <f ca="1">SUMIF('Récap prestation'!$E$3:$E$500,L265,'Récap prestation'!R266)</f>
        <v>0</v>
      </c>
      <c r="R265" t="str">
        <f ca="1">IF(ISERROR(AVERAGEIF('Récap prestation'!$E$3:$E$500,L265,'Récap prestation'!$R$3)),"N/A",AVERAGEIF('Récap prestation'!$E$3:$E$500,L265,'Récap prestation'!$R$3:$R$500))</f>
        <v>N/A</v>
      </c>
      <c r="S265" s="10">
        <f>'Récap prestation'!N266</f>
        <v>0</v>
      </c>
      <c r="T265" s="10" t="e">
        <f t="array" ref="T26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doublon])-ROW($S$2)+1),ROWS(T$2:T265)))</f>
        <v>#NUM!</v>
      </c>
      <c r="U265" s="10" t="str">
        <f t="shared" si="28"/>
        <v/>
      </c>
      <c r="V265" s="10"/>
      <c r="X265" s="12" t="e">
        <f>#REF!</f>
        <v>#REF!</v>
      </c>
      <c r="Y265" s="12" t="e">
        <f>MATCH(TEXT(X266,"j mmmm aaaa"),#REF!,0)-MATCH(TEXT(X265,"j mmmm aaaa"),#REF!,0)</f>
        <v>#REF!</v>
      </c>
      <c r="Z265" t="e">
        <f>IF(AND(Y265=1,ISBLANK(VLOOKUP(X265,#REF!,5,FALSE))),"",Y265)</f>
        <v>#REF!</v>
      </c>
    </row>
    <row r="266" spans="1:26" x14ac:dyDescent="0.25">
      <c r="A266" s="3">
        <f>'Récap prestation'!M267</f>
        <v>0</v>
      </c>
      <c r="B266" s="10" t="e">
        <f t="array" ref="B2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doublon])-ROW($A$2)+1),ROWS(B$2:B266)))</f>
        <v>#NUM!</v>
      </c>
      <c r="C266" s="10" t="str">
        <f t="shared" si="24"/>
        <v/>
      </c>
      <c r="D266" s="10" t="str">
        <f>IF('Récap prestation'!E267&lt;&gt;0,'Récap prestation'!E267,"")</f>
        <v/>
      </c>
      <c r="E266" s="12">
        <f>INDEX($L$2:M364,MATCH(D266,Tableau1[valeur établissement liste],0),2)</f>
        <v>4</v>
      </c>
      <c r="F266" s="2" t="str">
        <f t="shared" si="25"/>
        <v/>
      </c>
      <c r="G266">
        <f>'Récap prestation'!F267</f>
        <v>0</v>
      </c>
      <c r="H266" t="str">
        <f>IF(ISBLANK('Récap prestation'!H267),"",'Récap prestation'!H267)</f>
        <v/>
      </c>
      <c r="I266" t="str">
        <f>IF(ISBLANK('Récap prestation'!G267),"",'Récap prestation'!G267)</f>
        <v/>
      </c>
      <c r="J266" s="10"/>
      <c r="K266" s="8" t="e">
        <f t="array" ref="K2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doublon])-ROW($D$2)+1),ROWS(K$2:K266)))</f>
        <v>#NUM!</v>
      </c>
      <c r="L266" s="10" t="str">
        <f t="shared" si="26"/>
        <v/>
      </c>
      <c r="M266">
        <f t="shared" si="29"/>
        <v>265</v>
      </c>
      <c r="N266">
        <f ca="1">SUMIF('Récap prestation'!$E$3:$E$500,L266,'Récap prestation'!I267)</f>
        <v>0</v>
      </c>
      <c r="O266">
        <f ca="1">SUMIF('Récap prestation'!$E$3:$E$500,L266,'Récap prestation'!J267)</f>
        <v>0</v>
      </c>
      <c r="P266">
        <f t="shared" ca="1" si="27"/>
        <v>0</v>
      </c>
      <c r="Q266">
        <f ca="1">SUMIF('Récap prestation'!$E$3:$E$500,L266,'Récap prestation'!R267)</f>
        <v>0</v>
      </c>
      <c r="R266" t="str">
        <f ca="1">IF(ISERROR(AVERAGEIF('Récap prestation'!$E$3:$E$500,L266,'Récap prestation'!$R$3)),"N/A",AVERAGEIF('Récap prestation'!$E$3:$E$500,L266,'Récap prestation'!$R$3:$R$500))</f>
        <v>N/A</v>
      </c>
      <c r="S266" s="10">
        <f>'Récap prestation'!N267</f>
        <v>0</v>
      </c>
      <c r="T266" s="10" t="e">
        <f t="array" ref="T26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doublon])-ROW($S$2)+1),ROWS(T$2:T266)))</f>
        <v>#NUM!</v>
      </c>
      <c r="U266" s="10" t="str">
        <f t="shared" si="28"/>
        <v/>
      </c>
      <c r="V266" s="10"/>
      <c r="X266" s="12" t="e">
        <f>#REF!</f>
        <v>#REF!</v>
      </c>
      <c r="Y266" s="12" t="e">
        <f>MATCH(TEXT(X267,"j mmmm aaaa"),#REF!,0)-MATCH(TEXT(X266,"j mmmm aaaa"),#REF!,0)</f>
        <v>#REF!</v>
      </c>
      <c r="Z266" t="e">
        <f>IF(AND(Y266=1,ISBLANK(VLOOKUP(X266,#REF!,5,FALSE))),"",Y266)</f>
        <v>#REF!</v>
      </c>
    </row>
    <row r="267" spans="1:26" x14ac:dyDescent="0.25">
      <c r="A267" s="3">
        <f>'Récap prestation'!M268</f>
        <v>0</v>
      </c>
      <c r="B267" s="10" t="e">
        <f t="array" ref="B2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doublon])-ROW($A$2)+1),ROWS(B$2:B267)))</f>
        <v>#NUM!</v>
      </c>
      <c r="C267" s="10" t="str">
        <f t="shared" si="24"/>
        <v/>
      </c>
      <c r="D267" s="10" t="str">
        <f>IF('Récap prestation'!E268&lt;&gt;0,'Récap prestation'!E268,"")</f>
        <v/>
      </c>
      <c r="E267" s="12">
        <f>INDEX($L$2:M365,MATCH(D267,Tableau1[valeur établissement liste],0),2)</f>
        <v>4</v>
      </c>
      <c r="F267" s="2" t="str">
        <f t="shared" si="25"/>
        <v/>
      </c>
      <c r="G267">
        <f>'Récap prestation'!F268</f>
        <v>0</v>
      </c>
      <c r="H267" t="str">
        <f>IF(ISBLANK('Récap prestation'!H268),"",'Récap prestation'!H268)</f>
        <v/>
      </c>
      <c r="I267" t="str">
        <f>IF(ISBLANK('Récap prestation'!G268),"",'Récap prestation'!G268)</f>
        <v/>
      </c>
      <c r="J267" s="10"/>
      <c r="K267" s="8" t="e">
        <f t="array" ref="K2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doublon])-ROW($D$2)+1),ROWS(K$2:K267)))</f>
        <v>#NUM!</v>
      </c>
      <c r="L267" s="10" t="str">
        <f t="shared" si="26"/>
        <v/>
      </c>
      <c r="M267">
        <f t="shared" si="29"/>
        <v>266</v>
      </c>
      <c r="N267">
        <f ca="1">SUMIF('Récap prestation'!$E$3:$E$500,L267,'Récap prestation'!I268)</f>
        <v>0</v>
      </c>
      <c r="O267">
        <f ca="1">SUMIF('Récap prestation'!$E$3:$E$500,L267,'Récap prestation'!J268)</f>
        <v>0</v>
      </c>
      <c r="P267">
        <f t="shared" ca="1" si="27"/>
        <v>0</v>
      </c>
      <c r="Q267">
        <f ca="1">SUMIF('Récap prestation'!$E$3:$E$500,L267,'Récap prestation'!R268)</f>
        <v>0</v>
      </c>
      <c r="R267" t="str">
        <f ca="1">IF(ISERROR(AVERAGEIF('Récap prestation'!$E$3:$E$500,L267,'Récap prestation'!$R$3)),"N/A",AVERAGEIF('Récap prestation'!$E$3:$E$500,L267,'Récap prestation'!$R$3:$R$500))</f>
        <v>N/A</v>
      </c>
      <c r="S267" s="10">
        <f>'Récap prestation'!N268</f>
        <v>0</v>
      </c>
      <c r="T267" s="10" t="e">
        <f t="array" ref="T26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doublon])-ROW($S$2)+1),ROWS(T$2:T267)))</f>
        <v>#NUM!</v>
      </c>
      <c r="U267" s="10" t="str">
        <f t="shared" si="28"/>
        <v/>
      </c>
      <c r="V267" s="10"/>
      <c r="X267" s="12" t="e">
        <f>#REF!</f>
        <v>#REF!</v>
      </c>
      <c r="Y267" s="12" t="e">
        <f>MATCH(TEXT(X268,"j mmmm aaaa"),#REF!,0)-MATCH(TEXT(X267,"j mmmm aaaa"),#REF!,0)</f>
        <v>#REF!</v>
      </c>
      <c r="Z267" t="e">
        <f>IF(AND(Y267=1,ISBLANK(VLOOKUP(X267,#REF!,5,FALSE))),"",Y267)</f>
        <v>#REF!</v>
      </c>
    </row>
    <row r="268" spans="1:26" x14ac:dyDescent="0.25">
      <c r="A268" s="3">
        <f>'Récap prestation'!M269</f>
        <v>0</v>
      </c>
      <c r="B268" s="10" t="e">
        <f t="array" ref="B2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doublon])-ROW($A$2)+1),ROWS(B$2:B268)))</f>
        <v>#NUM!</v>
      </c>
      <c r="C268" s="10" t="str">
        <f t="shared" si="24"/>
        <v/>
      </c>
      <c r="D268" s="10" t="str">
        <f>IF('Récap prestation'!E269&lt;&gt;0,'Récap prestation'!E269,"")</f>
        <v/>
      </c>
      <c r="E268" s="12">
        <f>INDEX($L$2:M366,MATCH(D268,Tableau1[valeur établissement liste],0),2)</f>
        <v>4</v>
      </c>
      <c r="F268" s="2" t="str">
        <f t="shared" si="25"/>
        <v/>
      </c>
      <c r="G268">
        <f>'Récap prestation'!F269</f>
        <v>0</v>
      </c>
      <c r="H268" t="str">
        <f>IF(ISBLANK('Récap prestation'!H269),"",'Récap prestation'!H269)</f>
        <v/>
      </c>
      <c r="I268" t="str">
        <f>IF(ISBLANK('Récap prestation'!G269),"",'Récap prestation'!G269)</f>
        <v/>
      </c>
      <c r="J268" s="10"/>
      <c r="K268" s="8" t="e">
        <f t="array" ref="K2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doublon])-ROW($D$2)+1),ROWS(K$2:K268)))</f>
        <v>#NUM!</v>
      </c>
      <c r="L268" s="10" t="str">
        <f t="shared" si="26"/>
        <v/>
      </c>
      <c r="M268">
        <f t="shared" si="29"/>
        <v>267</v>
      </c>
      <c r="N268">
        <f ca="1">SUMIF('Récap prestation'!$E$3:$E$500,L268,'Récap prestation'!I269)</f>
        <v>0</v>
      </c>
      <c r="O268">
        <f ca="1">SUMIF('Récap prestation'!$E$3:$E$500,L268,'Récap prestation'!J269)</f>
        <v>0</v>
      </c>
      <c r="P268">
        <f t="shared" ca="1" si="27"/>
        <v>0</v>
      </c>
      <c r="Q268">
        <f ca="1">SUMIF('Récap prestation'!$E$3:$E$500,L268,'Récap prestation'!R269)</f>
        <v>0</v>
      </c>
      <c r="R268" t="str">
        <f ca="1">IF(ISERROR(AVERAGEIF('Récap prestation'!$E$3:$E$500,L268,'Récap prestation'!$R$3)),"N/A",AVERAGEIF('Récap prestation'!$E$3:$E$500,L268,'Récap prestation'!$R$3:$R$500))</f>
        <v>N/A</v>
      </c>
      <c r="S268" s="10">
        <f>'Récap prestation'!N269</f>
        <v>0</v>
      </c>
      <c r="T268" s="10" t="e">
        <f t="array" ref="T26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doublon])-ROW($S$2)+1),ROWS(T$2:T268)))</f>
        <v>#NUM!</v>
      </c>
      <c r="U268" s="10" t="str">
        <f t="shared" si="28"/>
        <v/>
      </c>
      <c r="V268" s="10"/>
      <c r="X268" s="12" t="e">
        <f>#REF!</f>
        <v>#REF!</v>
      </c>
      <c r="Y268" s="12" t="e">
        <f>MATCH(TEXT(X269,"j mmmm aaaa"),#REF!,0)-MATCH(TEXT(X268,"j mmmm aaaa"),#REF!,0)</f>
        <v>#REF!</v>
      </c>
      <c r="Z268" t="e">
        <f>IF(AND(Y268=1,ISBLANK(VLOOKUP(X268,#REF!,5,FALSE))),"",Y268)</f>
        <v>#REF!</v>
      </c>
    </row>
    <row r="269" spans="1:26" x14ac:dyDescent="0.25">
      <c r="A269" s="3">
        <f>'Récap prestation'!M270</f>
        <v>0</v>
      </c>
      <c r="B269" s="10" t="e">
        <f t="array" ref="B2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doublon])-ROW($A$2)+1),ROWS(B$2:B269)))</f>
        <v>#NUM!</v>
      </c>
      <c r="C269" s="10" t="str">
        <f t="shared" si="24"/>
        <v/>
      </c>
      <c r="D269" s="10" t="str">
        <f>IF('Récap prestation'!E270&lt;&gt;0,'Récap prestation'!E270,"")</f>
        <v/>
      </c>
      <c r="E269" s="12">
        <f>INDEX($L$2:M367,MATCH(D269,Tableau1[valeur établissement liste],0),2)</f>
        <v>4</v>
      </c>
      <c r="F269" s="2" t="str">
        <f t="shared" si="25"/>
        <v/>
      </c>
      <c r="G269">
        <f>'Récap prestation'!F270</f>
        <v>0</v>
      </c>
      <c r="H269" t="str">
        <f>IF(ISBLANK('Récap prestation'!H270),"",'Récap prestation'!H270)</f>
        <v/>
      </c>
      <c r="I269" t="str">
        <f>IF(ISBLANK('Récap prestation'!G270),"",'Récap prestation'!G270)</f>
        <v/>
      </c>
      <c r="J269" s="10"/>
      <c r="K269" s="8" t="e">
        <f t="array" ref="K2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doublon])-ROW($D$2)+1),ROWS(K$2:K269)))</f>
        <v>#NUM!</v>
      </c>
      <c r="L269" s="10" t="str">
        <f t="shared" si="26"/>
        <v/>
      </c>
      <c r="M269">
        <f t="shared" si="29"/>
        <v>268</v>
      </c>
      <c r="N269">
        <f ca="1">SUMIF('Récap prestation'!$E$3:$E$500,L269,'Récap prestation'!I270)</f>
        <v>0</v>
      </c>
      <c r="O269">
        <f ca="1">SUMIF('Récap prestation'!$E$3:$E$500,L269,'Récap prestation'!J270)</f>
        <v>0</v>
      </c>
      <c r="P269">
        <f t="shared" ca="1" si="27"/>
        <v>0</v>
      </c>
      <c r="Q269">
        <f ca="1">SUMIF('Récap prestation'!$E$3:$E$500,L269,'Récap prestation'!R270)</f>
        <v>0</v>
      </c>
      <c r="R269" t="str">
        <f ca="1">IF(ISERROR(AVERAGEIF('Récap prestation'!$E$3:$E$500,L269,'Récap prestation'!$R$3)),"N/A",AVERAGEIF('Récap prestation'!$E$3:$E$500,L269,'Récap prestation'!$R$3:$R$500))</f>
        <v>N/A</v>
      </c>
      <c r="S269" s="10">
        <f>'Récap prestation'!N270</f>
        <v>0</v>
      </c>
      <c r="T269" s="10" t="e">
        <f t="array" ref="T26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doublon])-ROW($S$2)+1),ROWS(T$2:T269)))</f>
        <v>#NUM!</v>
      </c>
      <c r="U269" s="10" t="str">
        <f t="shared" si="28"/>
        <v/>
      </c>
      <c r="V269" s="10"/>
      <c r="X269" s="12" t="e">
        <f>#REF!</f>
        <v>#REF!</v>
      </c>
      <c r="Y269" s="12" t="e">
        <f>MATCH(TEXT(X270,"j mmmm aaaa"),#REF!,0)-MATCH(TEXT(X269,"j mmmm aaaa"),#REF!,0)</f>
        <v>#REF!</v>
      </c>
      <c r="Z269" t="e">
        <f>IF(AND(Y269=1,ISBLANK(VLOOKUP(X269,#REF!,5,FALSE))),"",Y269)</f>
        <v>#REF!</v>
      </c>
    </row>
    <row r="270" spans="1:26" x14ac:dyDescent="0.25">
      <c r="A270" s="3">
        <f>'Récap prestation'!M271</f>
        <v>0</v>
      </c>
      <c r="B270" s="10" t="e">
        <f t="array" ref="B2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doublon])-ROW($A$2)+1),ROWS(B$2:B270)))</f>
        <v>#NUM!</v>
      </c>
      <c r="C270" s="10" t="str">
        <f t="shared" si="24"/>
        <v/>
      </c>
      <c r="D270" s="10" t="str">
        <f>IF('Récap prestation'!E271&lt;&gt;0,'Récap prestation'!E271,"")</f>
        <v/>
      </c>
      <c r="E270" s="12">
        <f>INDEX($L$2:M368,MATCH(D270,Tableau1[valeur établissement liste],0),2)</f>
        <v>4</v>
      </c>
      <c r="F270" s="2" t="str">
        <f t="shared" si="25"/>
        <v/>
      </c>
      <c r="G270">
        <f>'Récap prestation'!F271</f>
        <v>0</v>
      </c>
      <c r="H270" t="str">
        <f>IF(ISBLANK('Récap prestation'!H271),"",'Récap prestation'!H271)</f>
        <v/>
      </c>
      <c r="I270" t="str">
        <f>IF(ISBLANK('Récap prestation'!G271),"",'Récap prestation'!G271)</f>
        <v/>
      </c>
      <c r="J270" s="10"/>
      <c r="K270" s="8" t="e">
        <f t="array" ref="K2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doublon])-ROW($D$2)+1),ROWS(K$2:K270)))</f>
        <v>#NUM!</v>
      </c>
      <c r="L270" s="10" t="str">
        <f t="shared" si="26"/>
        <v/>
      </c>
      <c r="M270">
        <f t="shared" si="29"/>
        <v>269</v>
      </c>
      <c r="N270">
        <f ca="1">SUMIF('Récap prestation'!$E$3:$E$500,L270,'Récap prestation'!I271)</f>
        <v>0</v>
      </c>
      <c r="O270">
        <f ca="1">SUMIF('Récap prestation'!$E$3:$E$500,L270,'Récap prestation'!J271)</f>
        <v>0</v>
      </c>
      <c r="P270">
        <f t="shared" ca="1" si="27"/>
        <v>0</v>
      </c>
      <c r="Q270">
        <f ca="1">SUMIF('Récap prestation'!$E$3:$E$500,L270,'Récap prestation'!R271)</f>
        <v>0</v>
      </c>
      <c r="R270" t="str">
        <f ca="1">IF(ISERROR(AVERAGEIF('Récap prestation'!$E$3:$E$500,L270,'Récap prestation'!$R$3)),"N/A",AVERAGEIF('Récap prestation'!$E$3:$E$500,L270,'Récap prestation'!$R$3:$R$500))</f>
        <v>N/A</v>
      </c>
      <c r="S270" s="10">
        <f>'Récap prestation'!N271</f>
        <v>0</v>
      </c>
      <c r="T270" s="10" t="e">
        <f t="array" ref="T27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doublon])-ROW($S$2)+1),ROWS(T$2:T270)))</f>
        <v>#NUM!</v>
      </c>
      <c r="U270" s="10" t="str">
        <f t="shared" si="28"/>
        <v/>
      </c>
      <c r="V270" s="10"/>
      <c r="X270" s="12" t="e">
        <f>#REF!</f>
        <v>#REF!</v>
      </c>
      <c r="Y270" s="12" t="e">
        <f>MATCH(TEXT(X271,"j mmmm aaaa"),#REF!,0)-MATCH(TEXT(X270,"j mmmm aaaa"),#REF!,0)</f>
        <v>#REF!</v>
      </c>
      <c r="Z270" t="e">
        <f>IF(AND(Y270=1,ISBLANK(VLOOKUP(X270,#REF!,5,FALSE))),"",Y270)</f>
        <v>#REF!</v>
      </c>
    </row>
    <row r="271" spans="1:26" x14ac:dyDescent="0.25">
      <c r="A271" s="3">
        <f>'Récap prestation'!M272</f>
        <v>0</v>
      </c>
      <c r="B271" s="10" t="e">
        <f t="array" ref="B2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doublon])-ROW($A$2)+1),ROWS(B$2:B271)))</f>
        <v>#NUM!</v>
      </c>
      <c r="C271" s="10" t="str">
        <f t="shared" si="24"/>
        <v/>
      </c>
      <c r="D271" s="10" t="str">
        <f>IF('Récap prestation'!E272&lt;&gt;0,'Récap prestation'!E272,"")</f>
        <v/>
      </c>
      <c r="E271" s="12">
        <f>INDEX($L$2:M369,MATCH(D271,Tableau1[valeur établissement liste],0),2)</f>
        <v>4</v>
      </c>
      <c r="F271" s="2" t="str">
        <f t="shared" si="25"/>
        <v/>
      </c>
      <c r="G271">
        <f>'Récap prestation'!F272</f>
        <v>0</v>
      </c>
      <c r="H271" t="str">
        <f>IF(ISBLANK('Récap prestation'!H272),"",'Récap prestation'!H272)</f>
        <v/>
      </c>
      <c r="I271" t="str">
        <f>IF(ISBLANK('Récap prestation'!G272),"",'Récap prestation'!G272)</f>
        <v/>
      </c>
      <c r="J271" s="10"/>
      <c r="K271" s="8" t="e">
        <f t="array" ref="K2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doublon])-ROW($D$2)+1),ROWS(K$2:K271)))</f>
        <v>#NUM!</v>
      </c>
      <c r="L271" s="10" t="str">
        <f t="shared" si="26"/>
        <v/>
      </c>
      <c r="M271">
        <f t="shared" si="29"/>
        <v>270</v>
      </c>
      <c r="N271">
        <f ca="1">SUMIF('Récap prestation'!$E$3:$E$500,L271,'Récap prestation'!I272)</f>
        <v>0</v>
      </c>
      <c r="O271">
        <f ca="1">SUMIF('Récap prestation'!$E$3:$E$500,L271,'Récap prestation'!J272)</f>
        <v>0</v>
      </c>
      <c r="P271">
        <f t="shared" ca="1" si="27"/>
        <v>0</v>
      </c>
      <c r="Q271">
        <f ca="1">SUMIF('Récap prestation'!$E$3:$E$500,L271,'Récap prestation'!R272)</f>
        <v>0</v>
      </c>
      <c r="R271" t="str">
        <f ca="1">IF(ISERROR(AVERAGEIF('Récap prestation'!$E$3:$E$500,L271,'Récap prestation'!$R$3)),"N/A",AVERAGEIF('Récap prestation'!$E$3:$E$500,L271,'Récap prestation'!$R$3:$R$500))</f>
        <v>N/A</v>
      </c>
      <c r="S271" s="10">
        <f>'Récap prestation'!N272</f>
        <v>0</v>
      </c>
      <c r="T271" s="10" t="e">
        <f t="array" ref="T27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doublon])-ROW($S$2)+1),ROWS(T$2:T271)))</f>
        <v>#NUM!</v>
      </c>
      <c r="U271" s="10" t="str">
        <f t="shared" si="28"/>
        <v/>
      </c>
      <c r="V271" s="10"/>
      <c r="X271" s="12" t="e">
        <f>#REF!</f>
        <v>#REF!</v>
      </c>
      <c r="Y271" s="12" t="e">
        <f>MATCH(TEXT(X272,"j mmmm aaaa"),#REF!,0)-MATCH(TEXT(X271,"j mmmm aaaa"),#REF!,0)</f>
        <v>#REF!</v>
      </c>
      <c r="Z271" t="e">
        <f>IF(AND(Y271=1,ISBLANK(VLOOKUP(X271,#REF!,5,FALSE))),"",Y271)</f>
        <v>#REF!</v>
      </c>
    </row>
    <row r="272" spans="1:26" x14ac:dyDescent="0.25">
      <c r="A272" s="3">
        <f>'Récap prestation'!M273</f>
        <v>0</v>
      </c>
      <c r="B272" s="10" t="e">
        <f t="array" ref="B2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doublon])-ROW($A$2)+1),ROWS(B$2:B272)))</f>
        <v>#NUM!</v>
      </c>
      <c r="C272" s="10" t="str">
        <f t="shared" si="24"/>
        <v/>
      </c>
      <c r="D272" s="10" t="str">
        <f>IF('Récap prestation'!E273&lt;&gt;0,'Récap prestation'!E273,"")</f>
        <v/>
      </c>
      <c r="E272" s="12">
        <f>INDEX($L$2:M370,MATCH(D272,Tableau1[valeur établissement liste],0),2)</f>
        <v>4</v>
      </c>
      <c r="F272" s="2" t="str">
        <f t="shared" si="25"/>
        <v/>
      </c>
      <c r="G272">
        <f>'Récap prestation'!F273</f>
        <v>0</v>
      </c>
      <c r="H272" t="str">
        <f>IF(ISBLANK('Récap prestation'!H273),"",'Récap prestation'!H273)</f>
        <v/>
      </c>
      <c r="I272" t="str">
        <f>IF(ISBLANK('Récap prestation'!G273),"",'Récap prestation'!G273)</f>
        <v/>
      </c>
      <c r="J272" s="10"/>
      <c r="K272" s="8" t="e">
        <f t="array" ref="K2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doublon])-ROW($D$2)+1),ROWS(K$2:K272)))</f>
        <v>#NUM!</v>
      </c>
      <c r="L272" s="10" t="str">
        <f t="shared" si="26"/>
        <v/>
      </c>
      <c r="M272">
        <f t="shared" si="29"/>
        <v>271</v>
      </c>
      <c r="N272">
        <f ca="1">SUMIF('Récap prestation'!$E$3:$E$500,L272,'Récap prestation'!I273)</f>
        <v>0</v>
      </c>
      <c r="O272">
        <f ca="1">SUMIF('Récap prestation'!$E$3:$E$500,L272,'Récap prestation'!J273)</f>
        <v>0</v>
      </c>
      <c r="P272">
        <f t="shared" ca="1" si="27"/>
        <v>0</v>
      </c>
      <c r="Q272">
        <f ca="1">SUMIF('Récap prestation'!$E$3:$E$500,L272,'Récap prestation'!R273)</f>
        <v>0</v>
      </c>
      <c r="R272" t="str">
        <f ca="1">IF(ISERROR(AVERAGEIF('Récap prestation'!$E$3:$E$500,L272,'Récap prestation'!$R$3)),"N/A",AVERAGEIF('Récap prestation'!$E$3:$E$500,L272,'Récap prestation'!$R$3:$R$500))</f>
        <v>N/A</v>
      </c>
      <c r="S272" s="10">
        <f>'Récap prestation'!N273</f>
        <v>0</v>
      </c>
      <c r="T272" s="10" t="e">
        <f t="array" ref="T27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doublon])-ROW($S$2)+1),ROWS(T$2:T272)))</f>
        <v>#NUM!</v>
      </c>
      <c r="U272" s="10" t="str">
        <f t="shared" si="28"/>
        <v/>
      </c>
      <c r="V272" s="10"/>
      <c r="X272" s="12" t="e">
        <f>#REF!</f>
        <v>#REF!</v>
      </c>
      <c r="Y272" s="12" t="e">
        <f>MATCH(TEXT(X273,"j mmmm aaaa"),#REF!,0)-MATCH(TEXT(X272,"j mmmm aaaa"),#REF!,0)</f>
        <v>#REF!</v>
      </c>
      <c r="Z272" t="e">
        <f>IF(AND(Y272=1,ISBLANK(VLOOKUP(X272,#REF!,5,FALSE))),"",Y272)</f>
        <v>#REF!</v>
      </c>
    </row>
    <row r="273" spans="1:26" x14ac:dyDescent="0.25">
      <c r="A273" s="3">
        <f>'Récap prestation'!M274</f>
        <v>0</v>
      </c>
      <c r="B273" s="10" t="e">
        <f t="array" ref="B2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doublon])-ROW($A$2)+1),ROWS(B$2:B273)))</f>
        <v>#NUM!</v>
      </c>
      <c r="C273" s="10" t="str">
        <f t="shared" si="24"/>
        <v/>
      </c>
      <c r="D273" s="10" t="str">
        <f>IF('Récap prestation'!E274&lt;&gt;0,'Récap prestation'!E274,"")</f>
        <v/>
      </c>
      <c r="E273" s="12">
        <f>INDEX($L$2:M371,MATCH(D273,Tableau1[valeur établissement liste],0),2)</f>
        <v>4</v>
      </c>
      <c r="F273" s="2" t="str">
        <f t="shared" si="25"/>
        <v/>
      </c>
      <c r="G273">
        <f>'Récap prestation'!F274</f>
        <v>0</v>
      </c>
      <c r="H273" t="str">
        <f>IF(ISBLANK('Récap prestation'!H274),"",'Récap prestation'!H274)</f>
        <v/>
      </c>
      <c r="I273" t="str">
        <f>IF(ISBLANK('Récap prestation'!G274),"",'Récap prestation'!G274)</f>
        <v/>
      </c>
      <c r="J273" s="10"/>
      <c r="K273" s="8" t="e">
        <f t="array" ref="K2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doublon])-ROW($D$2)+1),ROWS(K$2:K273)))</f>
        <v>#NUM!</v>
      </c>
      <c r="L273" s="10" t="str">
        <f t="shared" si="26"/>
        <v/>
      </c>
      <c r="M273">
        <f t="shared" si="29"/>
        <v>272</v>
      </c>
      <c r="N273">
        <f ca="1">SUMIF('Récap prestation'!$E$3:$E$500,L273,'Récap prestation'!I274)</f>
        <v>0</v>
      </c>
      <c r="O273">
        <f ca="1">SUMIF('Récap prestation'!$E$3:$E$500,L273,'Récap prestation'!J274)</f>
        <v>0</v>
      </c>
      <c r="P273">
        <f t="shared" ca="1" si="27"/>
        <v>0</v>
      </c>
      <c r="Q273">
        <f ca="1">SUMIF('Récap prestation'!$E$3:$E$500,L273,'Récap prestation'!R274)</f>
        <v>0</v>
      </c>
      <c r="R273" t="str">
        <f ca="1">IF(ISERROR(AVERAGEIF('Récap prestation'!$E$3:$E$500,L273,'Récap prestation'!$R$3)),"N/A",AVERAGEIF('Récap prestation'!$E$3:$E$500,L273,'Récap prestation'!$R$3:$R$500))</f>
        <v>N/A</v>
      </c>
      <c r="S273" s="10">
        <f>'Récap prestation'!N274</f>
        <v>0</v>
      </c>
      <c r="T273" s="10" t="e">
        <f t="array" ref="T27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doublon])-ROW($S$2)+1),ROWS(T$2:T273)))</f>
        <v>#NUM!</v>
      </c>
      <c r="U273" s="10" t="str">
        <f t="shared" si="28"/>
        <v/>
      </c>
      <c r="V273" s="10"/>
      <c r="X273" s="12" t="e">
        <f>#REF!</f>
        <v>#REF!</v>
      </c>
      <c r="Y273" s="12" t="e">
        <f>MATCH(TEXT(X274,"j mmmm aaaa"),#REF!,0)-MATCH(TEXT(X273,"j mmmm aaaa"),#REF!,0)</f>
        <v>#REF!</v>
      </c>
      <c r="Z273" t="e">
        <f>IF(AND(Y273=1,ISBLANK(VLOOKUP(X273,#REF!,5,FALSE))),"",Y273)</f>
        <v>#REF!</v>
      </c>
    </row>
    <row r="274" spans="1:26" x14ac:dyDescent="0.25">
      <c r="A274" s="3">
        <f>'Récap prestation'!M275</f>
        <v>0</v>
      </c>
      <c r="B274" s="10" t="e">
        <f t="array" ref="B2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doublon])-ROW($A$2)+1),ROWS(B$2:B274)))</f>
        <v>#NUM!</v>
      </c>
      <c r="C274" s="10" t="str">
        <f t="shared" si="24"/>
        <v/>
      </c>
      <c r="D274" s="10" t="str">
        <f>IF('Récap prestation'!E275&lt;&gt;0,'Récap prestation'!E275,"")</f>
        <v/>
      </c>
      <c r="E274" s="12">
        <f>INDEX($L$2:M372,MATCH(D274,Tableau1[valeur établissement liste],0),2)</f>
        <v>4</v>
      </c>
      <c r="F274" s="2" t="str">
        <f t="shared" si="25"/>
        <v/>
      </c>
      <c r="G274">
        <f>'Récap prestation'!F275</f>
        <v>0</v>
      </c>
      <c r="H274" t="str">
        <f>IF(ISBLANK('Récap prestation'!H275),"",'Récap prestation'!H275)</f>
        <v/>
      </c>
      <c r="I274" t="str">
        <f>IF(ISBLANK('Récap prestation'!G275),"",'Récap prestation'!G275)</f>
        <v/>
      </c>
      <c r="J274" s="10"/>
      <c r="K274" s="8" t="e">
        <f t="array" ref="K2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doublon])-ROW($D$2)+1),ROWS(K$2:K274)))</f>
        <v>#NUM!</v>
      </c>
      <c r="L274" s="10" t="str">
        <f t="shared" si="26"/>
        <v/>
      </c>
      <c r="M274">
        <f t="shared" si="29"/>
        <v>273</v>
      </c>
      <c r="N274">
        <f ca="1">SUMIF('Récap prestation'!$E$3:$E$500,L274,'Récap prestation'!I275)</f>
        <v>0</v>
      </c>
      <c r="O274">
        <f ca="1">SUMIF('Récap prestation'!$E$3:$E$500,L274,'Récap prestation'!J275)</f>
        <v>0</v>
      </c>
      <c r="P274">
        <f t="shared" ca="1" si="27"/>
        <v>0</v>
      </c>
      <c r="Q274">
        <f ca="1">SUMIF('Récap prestation'!$E$3:$E$500,L274,'Récap prestation'!R275)</f>
        <v>0</v>
      </c>
      <c r="R274" t="str">
        <f ca="1">IF(ISERROR(AVERAGEIF('Récap prestation'!$E$3:$E$500,L274,'Récap prestation'!$R$3)),"N/A",AVERAGEIF('Récap prestation'!$E$3:$E$500,L274,'Récap prestation'!$R$3:$R$500))</f>
        <v>N/A</v>
      </c>
      <c r="S274" s="10">
        <f>'Récap prestation'!N275</f>
        <v>0</v>
      </c>
      <c r="T274" s="10" t="e">
        <f t="array" ref="T27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doublon])-ROW($S$2)+1),ROWS(T$2:T274)))</f>
        <v>#NUM!</v>
      </c>
      <c r="U274" s="10" t="str">
        <f t="shared" si="28"/>
        <v/>
      </c>
      <c r="V274" s="10"/>
      <c r="X274" s="12" t="e">
        <f>#REF!</f>
        <v>#REF!</v>
      </c>
      <c r="Y274" s="12" t="e">
        <f>MATCH(TEXT(X275,"j mmmm aaaa"),#REF!,0)-MATCH(TEXT(X274,"j mmmm aaaa"),#REF!,0)</f>
        <v>#REF!</v>
      </c>
      <c r="Z274" t="e">
        <f>IF(AND(Y274=1,ISBLANK(VLOOKUP(X274,#REF!,5,FALSE))),"",Y274)</f>
        <v>#REF!</v>
      </c>
    </row>
    <row r="275" spans="1:26" x14ac:dyDescent="0.25">
      <c r="A275" s="3">
        <f>'Récap prestation'!M276</f>
        <v>0</v>
      </c>
      <c r="B275" s="10" t="e">
        <f t="array" ref="B2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doublon])-ROW($A$2)+1),ROWS(B$2:B275)))</f>
        <v>#NUM!</v>
      </c>
      <c r="C275" s="10" t="str">
        <f t="shared" si="24"/>
        <v/>
      </c>
      <c r="D275" s="10" t="str">
        <f>IF('Récap prestation'!E276&lt;&gt;0,'Récap prestation'!E276,"")</f>
        <v/>
      </c>
      <c r="E275" s="12">
        <f>INDEX($L$2:M373,MATCH(D275,Tableau1[valeur établissement liste],0),2)</f>
        <v>4</v>
      </c>
      <c r="F275" s="2" t="str">
        <f t="shared" si="25"/>
        <v/>
      </c>
      <c r="G275">
        <f>'Récap prestation'!F276</f>
        <v>0</v>
      </c>
      <c r="H275" t="str">
        <f>IF(ISBLANK('Récap prestation'!H276),"",'Récap prestation'!H276)</f>
        <v/>
      </c>
      <c r="I275" t="str">
        <f>IF(ISBLANK('Récap prestation'!G276),"",'Récap prestation'!G276)</f>
        <v/>
      </c>
      <c r="J275" s="10"/>
      <c r="K275" s="8" t="e">
        <f t="array" ref="K2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doublon])-ROW($D$2)+1),ROWS(K$2:K275)))</f>
        <v>#NUM!</v>
      </c>
      <c r="L275" s="10" t="str">
        <f t="shared" si="26"/>
        <v/>
      </c>
      <c r="M275">
        <f t="shared" si="29"/>
        <v>274</v>
      </c>
      <c r="N275">
        <f ca="1">SUMIF('Récap prestation'!$E$3:$E$500,L275,'Récap prestation'!I276)</f>
        <v>0</v>
      </c>
      <c r="O275">
        <f ca="1">SUMIF('Récap prestation'!$E$3:$E$500,L275,'Récap prestation'!J276)</f>
        <v>0</v>
      </c>
      <c r="P275">
        <f t="shared" ca="1" si="27"/>
        <v>0</v>
      </c>
      <c r="Q275">
        <f ca="1">SUMIF('Récap prestation'!$E$3:$E$500,L275,'Récap prestation'!R276)</f>
        <v>0</v>
      </c>
      <c r="R275" t="str">
        <f ca="1">IF(ISERROR(AVERAGEIF('Récap prestation'!$E$3:$E$500,L275,'Récap prestation'!$R$3)),"N/A",AVERAGEIF('Récap prestation'!$E$3:$E$500,L275,'Récap prestation'!$R$3:$R$500))</f>
        <v>N/A</v>
      </c>
      <c r="S275" s="10">
        <f>'Récap prestation'!N276</f>
        <v>0</v>
      </c>
      <c r="T275" s="10" t="e">
        <f t="array" ref="T27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doublon])-ROW($S$2)+1),ROWS(T$2:T275)))</f>
        <v>#NUM!</v>
      </c>
      <c r="U275" s="10" t="str">
        <f t="shared" si="28"/>
        <v/>
      </c>
      <c r="V275" s="10"/>
      <c r="X275" s="12" t="e">
        <f>#REF!</f>
        <v>#REF!</v>
      </c>
      <c r="Y275" s="12" t="e">
        <f>MATCH(TEXT("Fin de mai","j mmmm aaaa"),#REF!,0)-MATCH(TEXT(X275,"j mmmm aaaa"),#REF!,0)</f>
        <v>#REF!</v>
      </c>
      <c r="Z275" t="e">
        <f>IF(AND(Y275=1,ISBLANK(VLOOKUP(X275,#REF!,5,FALSE))),"",Y275)</f>
        <v>#REF!</v>
      </c>
    </row>
    <row r="276" spans="1:26" x14ac:dyDescent="0.25">
      <c r="A276" s="3">
        <f>'Récap prestation'!M277</f>
        <v>0</v>
      </c>
      <c r="B276" s="10" t="e">
        <f t="array" ref="B2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doublon])-ROW($A$2)+1),ROWS(B$2:B276)))</f>
        <v>#NUM!</v>
      </c>
      <c r="C276" s="10" t="str">
        <f t="shared" si="24"/>
        <v/>
      </c>
      <c r="D276" s="10" t="str">
        <f>IF('Récap prestation'!E277&lt;&gt;0,'Récap prestation'!E277,"")</f>
        <v/>
      </c>
      <c r="E276" s="12">
        <f>INDEX($L$2:M374,MATCH(D276,Tableau1[valeur établissement liste],0),2)</f>
        <v>4</v>
      </c>
      <c r="F276" s="2" t="str">
        <f t="shared" si="25"/>
        <v/>
      </c>
      <c r="G276">
        <f>'Récap prestation'!F277</f>
        <v>0</v>
      </c>
      <c r="H276" t="str">
        <f>IF(ISBLANK('Récap prestation'!H277),"",'Récap prestation'!H277)</f>
        <v/>
      </c>
      <c r="I276" t="str">
        <f>IF(ISBLANK('Récap prestation'!G277),"",'Récap prestation'!G277)</f>
        <v/>
      </c>
      <c r="J276" s="10"/>
      <c r="K276" s="8" t="e">
        <f t="array" ref="K2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doublon])-ROW($D$2)+1),ROWS(K$2:K276)))</f>
        <v>#NUM!</v>
      </c>
      <c r="L276" s="10" t="str">
        <f t="shared" si="26"/>
        <v/>
      </c>
      <c r="M276">
        <f t="shared" si="29"/>
        <v>275</v>
      </c>
      <c r="N276">
        <f ca="1">SUMIF('Récap prestation'!$E$3:$E$500,L276,'Récap prestation'!I277)</f>
        <v>0</v>
      </c>
      <c r="O276">
        <f ca="1">SUMIF('Récap prestation'!$E$3:$E$500,L276,'Récap prestation'!J277)</f>
        <v>0</v>
      </c>
      <c r="P276">
        <f t="shared" ca="1" si="27"/>
        <v>0</v>
      </c>
      <c r="Q276">
        <f ca="1">SUMIF('Récap prestation'!$E$3:$E$500,L276,'Récap prestation'!R277)</f>
        <v>0</v>
      </c>
      <c r="R276" t="str">
        <f ca="1">IF(ISERROR(AVERAGEIF('Récap prestation'!$E$3:$E$500,L276,'Récap prestation'!$R$3)),"N/A",AVERAGEIF('Récap prestation'!$E$3:$E$500,L276,'Récap prestation'!$R$3:$R$500))</f>
        <v>N/A</v>
      </c>
      <c r="S276" s="10">
        <f>'Récap prestation'!N277</f>
        <v>0</v>
      </c>
      <c r="T276" s="10" t="e">
        <f t="array" ref="T27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doublon])-ROW($S$2)+1),ROWS(T$2:T276)))</f>
        <v>#NUM!</v>
      </c>
      <c r="U276" s="10" t="str">
        <f t="shared" si="28"/>
        <v/>
      </c>
      <c r="V276" s="10"/>
      <c r="X276" s="12" t="e">
        <f>#REF!</f>
        <v>#REF!</v>
      </c>
      <c r="Y276" s="12" t="e">
        <f>MATCH(TEXT(X277,"j mmmm aaaa"),#REF!,0)-MATCH(TEXT(X276,"j mmmm aaaa"),#REF!,0)</f>
        <v>#REF!</v>
      </c>
      <c r="Z276" t="e">
        <f>IF(AND(Y276=1,ISBLANK(VLOOKUP(X276,#REF!,5,FALSE))),"",Y276)</f>
        <v>#REF!</v>
      </c>
    </row>
    <row r="277" spans="1:26" x14ac:dyDescent="0.25">
      <c r="A277" s="3">
        <f>'Récap prestation'!M278</f>
        <v>0</v>
      </c>
      <c r="B277" s="10" t="e">
        <f t="array" ref="B2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doublon])-ROW($A$2)+1),ROWS(B$2:B277)))</f>
        <v>#NUM!</v>
      </c>
      <c r="C277" s="10" t="str">
        <f t="shared" si="24"/>
        <v/>
      </c>
      <c r="D277" s="10" t="str">
        <f>IF('Récap prestation'!E278&lt;&gt;0,'Récap prestation'!E278,"")</f>
        <v/>
      </c>
      <c r="E277" s="12">
        <f>INDEX($L$2:M375,MATCH(D277,Tableau1[valeur établissement liste],0),2)</f>
        <v>4</v>
      </c>
      <c r="F277" s="2" t="str">
        <f t="shared" si="25"/>
        <v/>
      </c>
      <c r="G277">
        <f>'Récap prestation'!F278</f>
        <v>0</v>
      </c>
      <c r="H277" t="str">
        <f>IF(ISBLANK('Récap prestation'!H278),"",'Récap prestation'!H278)</f>
        <v/>
      </c>
      <c r="I277" t="str">
        <f>IF(ISBLANK('Récap prestation'!G278),"",'Récap prestation'!G278)</f>
        <v/>
      </c>
      <c r="J277" s="10"/>
      <c r="K277" s="8" t="e">
        <f t="array" ref="K2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doublon])-ROW($D$2)+1),ROWS(K$2:K277)))</f>
        <v>#NUM!</v>
      </c>
      <c r="L277" s="10" t="str">
        <f t="shared" si="26"/>
        <v/>
      </c>
      <c r="M277">
        <f t="shared" si="29"/>
        <v>276</v>
      </c>
      <c r="N277">
        <f ca="1">SUMIF('Récap prestation'!$E$3:$E$500,L277,'Récap prestation'!I278)</f>
        <v>0</v>
      </c>
      <c r="O277">
        <f ca="1">SUMIF('Récap prestation'!$E$3:$E$500,L277,'Récap prestation'!J278)</f>
        <v>0</v>
      </c>
      <c r="P277">
        <f t="shared" ca="1" si="27"/>
        <v>0</v>
      </c>
      <c r="Q277">
        <f ca="1">SUMIF('Récap prestation'!$E$3:$E$500,L277,'Récap prestation'!R278)</f>
        <v>0</v>
      </c>
      <c r="R277" t="str">
        <f ca="1">IF(ISERROR(AVERAGEIF('Récap prestation'!$E$3:$E$500,L277,'Récap prestation'!$R$3)),"N/A",AVERAGEIF('Récap prestation'!$E$3:$E$500,L277,'Récap prestation'!$R$3:$R$500))</f>
        <v>N/A</v>
      </c>
      <c r="S277" s="10">
        <f>'Récap prestation'!N278</f>
        <v>0</v>
      </c>
      <c r="T277" s="10" t="e">
        <f t="array" ref="T27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doublon])-ROW($S$2)+1),ROWS(T$2:T277)))</f>
        <v>#NUM!</v>
      </c>
      <c r="U277" s="10" t="str">
        <f t="shared" si="28"/>
        <v/>
      </c>
      <c r="V277" s="10"/>
      <c r="X277" s="12" t="e">
        <f>#REF!</f>
        <v>#REF!</v>
      </c>
      <c r="Y277" s="12" t="e">
        <f>MATCH(TEXT(X278,"j mmmm aaaa"),#REF!,0)-MATCH(TEXT(X277,"j mmmm aaaa"),#REF!,0)</f>
        <v>#REF!</v>
      </c>
      <c r="Z277" t="e">
        <f>IF(AND(Y277=1,ISBLANK(VLOOKUP(X277,#REF!,5,FALSE))),"",Y277)</f>
        <v>#REF!</v>
      </c>
    </row>
    <row r="278" spans="1:26" x14ac:dyDescent="0.25">
      <c r="A278" s="3">
        <f>'Récap prestation'!M279</f>
        <v>0</v>
      </c>
      <c r="B278" s="10" t="e">
        <f t="array" ref="B2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doublon])-ROW($A$2)+1),ROWS(B$2:B278)))</f>
        <v>#NUM!</v>
      </c>
      <c r="C278" s="10" t="str">
        <f t="shared" si="24"/>
        <v/>
      </c>
      <c r="D278" s="10" t="str">
        <f>IF('Récap prestation'!E279&lt;&gt;0,'Récap prestation'!E279,"")</f>
        <v/>
      </c>
      <c r="E278" s="12">
        <f>INDEX($L$2:M376,MATCH(D278,Tableau1[valeur établissement liste],0),2)</f>
        <v>4</v>
      </c>
      <c r="F278" s="2" t="str">
        <f t="shared" si="25"/>
        <v/>
      </c>
      <c r="G278">
        <f>'Récap prestation'!F279</f>
        <v>0</v>
      </c>
      <c r="H278" t="str">
        <f>IF(ISBLANK('Récap prestation'!H279),"",'Récap prestation'!H279)</f>
        <v/>
      </c>
      <c r="I278" t="str">
        <f>IF(ISBLANK('Récap prestation'!G279),"",'Récap prestation'!G279)</f>
        <v/>
      </c>
      <c r="J278" s="10"/>
      <c r="K278" s="8" t="e">
        <f t="array" ref="K2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doublon])-ROW($D$2)+1),ROWS(K$2:K278)))</f>
        <v>#NUM!</v>
      </c>
      <c r="L278" s="10" t="str">
        <f t="shared" si="26"/>
        <v/>
      </c>
      <c r="M278">
        <f t="shared" si="29"/>
        <v>277</v>
      </c>
      <c r="N278">
        <f ca="1">SUMIF('Récap prestation'!$E$3:$E$500,L278,'Récap prestation'!I279)</f>
        <v>0</v>
      </c>
      <c r="O278">
        <f ca="1">SUMIF('Récap prestation'!$E$3:$E$500,L278,'Récap prestation'!J279)</f>
        <v>0</v>
      </c>
      <c r="P278">
        <f t="shared" ca="1" si="27"/>
        <v>0</v>
      </c>
      <c r="Q278">
        <f ca="1">SUMIF('Récap prestation'!$E$3:$E$500,L278,'Récap prestation'!R279)</f>
        <v>0</v>
      </c>
      <c r="R278" t="str">
        <f ca="1">IF(ISERROR(AVERAGEIF('Récap prestation'!$E$3:$E$500,L278,'Récap prestation'!$R$3)),"N/A",AVERAGEIF('Récap prestation'!$E$3:$E$500,L278,'Récap prestation'!$R$3:$R$500))</f>
        <v>N/A</v>
      </c>
      <c r="S278" s="10">
        <f>'Récap prestation'!N279</f>
        <v>0</v>
      </c>
      <c r="T278" s="10" t="e">
        <f t="array" ref="T27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doublon])-ROW($S$2)+1),ROWS(T$2:T278)))</f>
        <v>#NUM!</v>
      </c>
      <c r="U278" s="10" t="str">
        <f t="shared" si="28"/>
        <v/>
      </c>
      <c r="V278" s="10"/>
      <c r="X278" s="12" t="e">
        <f>#REF!</f>
        <v>#REF!</v>
      </c>
      <c r="Y278" s="12" t="e">
        <f>MATCH(TEXT(X279,"j mmmm aaaa"),#REF!,0)-MATCH(TEXT(X278,"j mmmm aaaa"),#REF!,0)</f>
        <v>#REF!</v>
      </c>
      <c r="Z278" t="e">
        <f>IF(AND(Y278=1,ISBLANK(VLOOKUP(X278,#REF!,5,FALSE))),"",Y278)</f>
        <v>#REF!</v>
      </c>
    </row>
    <row r="279" spans="1:26" x14ac:dyDescent="0.25">
      <c r="A279" s="3">
        <f>'Récap prestation'!M280</f>
        <v>0</v>
      </c>
      <c r="B279" s="10" t="e">
        <f t="array" ref="B2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doublon])-ROW($A$2)+1),ROWS(B$2:B279)))</f>
        <v>#NUM!</v>
      </c>
      <c r="C279" s="10" t="str">
        <f t="shared" si="24"/>
        <v/>
      </c>
      <c r="D279" s="10" t="str">
        <f>IF('Récap prestation'!E280&lt;&gt;0,'Récap prestation'!E280,"")</f>
        <v/>
      </c>
      <c r="E279" s="12">
        <f>INDEX($L$2:M377,MATCH(D279,Tableau1[valeur établissement liste],0),2)</f>
        <v>4</v>
      </c>
      <c r="F279" s="2" t="str">
        <f t="shared" si="25"/>
        <v/>
      </c>
      <c r="G279">
        <f>'Récap prestation'!F280</f>
        <v>0</v>
      </c>
      <c r="H279" t="str">
        <f>IF(ISBLANK('Récap prestation'!H280),"",'Récap prestation'!H280)</f>
        <v/>
      </c>
      <c r="I279" t="str">
        <f>IF(ISBLANK('Récap prestation'!G280),"",'Récap prestation'!G280)</f>
        <v/>
      </c>
      <c r="J279" s="10"/>
      <c r="K279" s="8" t="e">
        <f t="array" ref="K2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doublon])-ROW($D$2)+1),ROWS(K$2:K279)))</f>
        <v>#NUM!</v>
      </c>
      <c r="L279" s="10" t="str">
        <f t="shared" si="26"/>
        <v/>
      </c>
      <c r="M279">
        <f t="shared" si="29"/>
        <v>278</v>
      </c>
      <c r="N279">
        <f ca="1">SUMIF('Récap prestation'!$E$3:$E$500,L279,'Récap prestation'!I280)</f>
        <v>0</v>
      </c>
      <c r="O279">
        <f ca="1">SUMIF('Récap prestation'!$E$3:$E$500,L279,'Récap prestation'!J280)</f>
        <v>0</v>
      </c>
      <c r="P279">
        <f t="shared" ca="1" si="27"/>
        <v>0</v>
      </c>
      <c r="Q279">
        <f ca="1">SUMIF('Récap prestation'!$E$3:$E$500,L279,'Récap prestation'!R280)</f>
        <v>0</v>
      </c>
      <c r="R279" t="str">
        <f ca="1">IF(ISERROR(AVERAGEIF('Récap prestation'!$E$3:$E$500,L279,'Récap prestation'!$R$3)),"N/A",AVERAGEIF('Récap prestation'!$E$3:$E$500,L279,'Récap prestation'!$R$3:$R$500))</f>
        <v>N/A</v>
      </c>
      <c r="S279" s="10">
        <f>'Récap prestation'!N280</f>
        <v>0</v>
      </c>
      <c r="T279" s="10" t="e">
        <f t="array" ref="T27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doublon])-ROW($S$2)+1),ROWS(T$2:T279)))</f>
        <v>#NUM!</v>
      </c>
      <c r="U279" s="10" t="str">
        <f t="shared" si="28"/>
        <v/>
      </c>
      <c r="V279" s="10"/>
      <c r="X279" s="12" t="e">
        <f>#REF!</f>
        <v>#REF!</v>
      </c>
      <c r="Y279" s="12" t="e">
        <f>MATCH(TEXT(X280,"j mmmm aaaa"),#REF!,0)-MATCH(TEXT(X279,"j mmmm aaaa"),#REF!,0)</f>
        <v>#REF!</v>
      </c>
      <c r="Z279" t="e">
        <f>IF(AND(Y279=1,ISBLANK(VLOOKUP(X279,#REF!,5,FALSE))),"",Y279)</f>
        <v>#REF!</v>
      </c>
    </row>
    <row r="280" spans="1:26" x14ac:dyDescent="0.25">
      <c r="A280" s="3">
        <f>'Récap prestation'!M281</f>
        <v>0</v>
      </c>
      <c r="B280" s="10" t="e">
        <f t="array" ref="B2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doublon])-ROW($A$2)+1),ROWS(B$2:B280)))</f>
        <v>#NUM!</v>
      </c>
      <c r="C280" s="10" t="str">
        <f t="shared" si="24"/>
        <v/>
      </c>
      <c r="D280" s="10" t="str">
        <f>IF('Récap prestation'!E281&lt;&gt;0,'Récap prestation'!E281,"")</f>
        <v/>
      </c>
      <c r="E280" s="12">
        <f>INDEX($L$2:M378,MATCH(D280,Tableau1[valeur établissement liste],0),2)</f>
        <v>4</v>
      </c>
      <c r="F280" s="2" t="str">
        <f t="shared" si="25"/>
        <v/>
      </c>
      <c r="G280">
        <f>'Récap prestation'!F281</f>
        <v>0</v>
      </c>
      <c r="H280" t="str">
        <f>IF(ISBLANK('Récap prestation'!H281),"",'Récap prestation'!H281)</f>
        <v/>
      </c>
      <c r="I280" t="str">
        <f>IF(ISBLANK('Récap prestation'!G281),"",'Récap prestation'!G281)</f>
        <v/>
      </c>
      <c r="J280" s="10"/>
      <c r="K280" s="8" t="e">
        <f t="array" ref="K2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doublon])-ROW($D$2)+1),ROWS(K$2:K280)))</f>
        <v>#NUM!</v>
      </c>
      <c r="L280" s="10" t="str">
        <f t="shared" si="26"/>
        <v/>
      </c>
      <c r="M280">
        <f t="shared" si="29"/>
        <v>279</v>
      </c>
      <c r="N280">
        <f ca="1">SUMIF('Récap prestation'!$E$3:$E$500,L280,'Récap prestation'!I281)</f>
        <v>0</v>
      </c>
      <c r="O280">
        <f ca="1">SUMIF('Récap prestation'!$E$3:$E$500,L280,'Récap prestation'!J281)</f>
        <v>0</v>
      </c>
      <c r="P280">
        <f t="shared" ca="1" si="27"/>
        <v>0</v>
      </c>
      <c r="Q280">
        <f ca="1">SUMIF('Récap prestation'!$E$3:$E$500,L280,'Récap prestation'!R281)</f>
        <v>0</v>
      </c>
      <c r="R280" t="str">
        <f ca="1">IF(ISERROR(AVERAGEIF('Récap prestation'!$E$3:$E$500,L280,'Récap prestation'!$R$3)),"N/A",AVERAGEIF('Récap prestation'!$E$3:$E$500,L280,'Récap prestation'!$R$3:$R$500))</f>
        <v>N/A</v>
      </c>
      <c r="S280" s="10">
        <f>'Récap prestation'!N281</f>
        <v>0</v>
      </c>
      <c r="T280" s="10" t="e">
        <f t="array" ref="T28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doublon])-ROW($S$2)+1),ROWS(T$2:T280)))</f>
        <v>#NUM!</v>
      </c>
      <c r="U280" s="10" t="str">
        <f t="shared" si="28"/>
        <v/>
      </c>
      <c r="V280" s="10"/>
      <c r="X280" s="12" t="e">
        <f>#REF!</f>
        <v>#REF!</v>
      </c>
      <c r="Y280" s="12" t="e">
        <f>MATCH(TEXT(X281,"j mmmm aaaa"),#REF!,0)-MATCH(TEXT(X280,"j mmmm aaaa"),#REF!,0)</f>
        <v>#REF!</v>
      </c>
      <c r="Z280" t="e">
        <f>IF(AND(Y280=1,ISBLANK(VLOOKUP(X280,#REF!,5,FALSE))),"",Y280)</f>
        <v>#REF!</v>
      </c>
    </row>
    <row r="281" spans="1:26" x14ac:dyDescent="0.25">
      <c r="A281" s="3">
        <f>'Récap prestation'!M282</f>
        <v>0</v>
      </c>
      <c r="B281" s="10" t="e">
        <f t="array" ref="B2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doublon])-ROW($A$2)+1),ROWS(B$2:B281)))</f>
        <v>#NUM!</v>
      </c>
      <c r="C281" s="10" t="str">
        <f t="shared" si="24"/>
        <v/>
      </c>
      <c r="D281" s="10" t="str">
        <f>IF('Récap prestation'!E282&lt;&gt;0,'Récap prestation'!E282,"")</f>
        <v/>
      </c>
      <c r="E281" s="12">
        <f>INDEX($L$2:M379,MATCH(D281,Tableau1[valeur établissement liste],0),2)</f>
        <v>4</v>
      </c>
      <c r="F281" s="2" t="str">
        <f t="shared" si="25"/>
        <v/>
      </c>
      <c r="G281">
        <f>'Récap prestation'!F282</f>
        <v>0</v>
      </c>
      <c r="H281" t="str">
        <f>IF(ISBLANK('Récap prestation'!H282),"",'Récap prestation'!H282)</f>
        <v/>
      </c>
      <c r="I281" t="str">
        <f>IF(ISBLANK('Récap prestation'!G282),"",'Récap prestation'!G282)</f>
        <v/>
      </c>
      <c r="J281" s="10"/>
      <c r="K281" s="8" t="e">
        <f t="array" ref="K2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doublon])-ROW($D$2)+1),ROWS(K$2:K281)))</f>
        <v>#NUM!</v>
      </c>
      <c r="L281" s="10" t="str">
        <f t="shared" si="26"/>
        <v/>
      </c>
      <c r="M281">
        <f t="shared" si="29"/>
        <v>280</v>
      </c>
      <c r="N281">
        <f ca="1">SUMIF('Récap prestation'!$E$3:$E$500,L281,'Récap prestation'!I282)</f>
        <v>0</v>
      </c>
      <c r="O281">
        <f ca="1">SUMIF('Récap prestation'!$E$3:$E$500,L281,'Récap prestation'!J282)</f>
        <v>0</v>
      </c>
      <c r="P281">
        <f t="shared" ca="1" si="27"/>
        <v>0</v>
      </c>
      <c r="Q281">
        <f ca="1">SUMIF('Récap prestation'!$E$3:$E$500,L281,'Récap prestation'!R282)</f>
        <v>0</v>
      </c>
      <c r="R281" t="str">
        <f ca="1">IF(ISERROR(AVERAGEIF('Récap prestation'!$E$3:$E$500,L281,'Récap prestation'!$R$3)),"N/A",AVERAGEIF('Récap prestation'!$E$3:$E$500,L281,'Récap prestation'!$R$3:$R$500))</f>
        <v>N/A</v>
      </c>
      <c r="S281" s="10">
        <f>'Récap prestation'!N282</f>
        <v>0</v>
      </c>
      <c r="T281" s="10" t="e">
        <f t="array" ref="T28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doublon])-ROW($S$2)+1),ROWS(T$2:T281)))</f>
        <v>#NUM!</v>
      </c>
      <c r="U281" s="10" t="str">
        <f t="shared" si="28"/>
        <v/>
      </c>
      <c r="V281" s="10"/>
      <c r="X281" s="12" t="e">
        <f>#REF!</f>
        <v>#REF!</v>
      </c>
      <c r="Y281" s="12" t="e">
        <f>MATCH(TEXT(X282,"j mmmm aaaa"),#REF!,0)-MATCH(TEXT(X281,"j mmmm aaaa"),#REF!,0)</f>
        <v>#REF!</v>
      </c>
      <c r="Z281" t="e">
        <f>IF(AND(Y281=1,ISBLANK(VLOOKUP(X281,#REF!,5,FALSE))),"",Y281)</f>
        <v>#REF!</v>
      </c>
    </row>
    <row r="282" spans="1:26" x14ac:dyDescent="0.25">
      <c r="A282" s="3">
        <f>'Récap prestation'!M283</f>
        <v>0</v>
      </c>
      <c r="B282" s="10" t="e">
        <f t="array" ref="B2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doublon])-ROW($A$2)+1),ROWS(B$2:B282)))</f>
        <v>#NUM!</v>
      </c>
      <c r="C282" s="10" t="str">
        <f t="shared" si="24"/>
        <v/>
      </c>
      <c r="D282" s="10" t="str">
        <f>IF('Récap prestation'!E283&lt;&gt;0,'Récap prestation'!E283,"")</f>
        <v/>
      </c>
      <c r="E282" s="12">
        <f>INDEX($L$2:M380,MATCH(D282,Tableau1[valeur établissement liste],0),2)</f>
        <v>4</v>
      </c>
      <c r="F282" s="2" t="str">
        <f t="shared" si="25"/>
        <v/>
      </c>
      <c r="G282">
        <f>'Récap prestation'!F283</f>
        <v>0</v>
      </c>
      <c r="H282" t="str">
        <f>IF(ISBLANK('Récap prestation'!H283),"",'Récap prestation'!H283)</f>
        <v/>
      </c>
      <c r="I282" t="str">
        <f>IF(ISBLANK('Récap prestation'!G283),"",'Récap prestation'!G283)</f>
        <v/>
      </c>
      <c r="J282" s="10"/>
      <c r="K282" s="8" t="e">
        <f t="array" ref="K2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doublon])-ROW($D$2)+1),ROWS(K$2:K282)))</f>
        <v>#NUM!</v>
      </c>
      <c r="L282" s="10" t="str">
        <f t="shared" si="26"/>
        <v/>
      </c>
      <c r="M282">
        <f t="shared" si="29"/>
        <v>281</v>
      </c>
      <c r="N282">
        <f ca="1">SUMIF('Récap prestation'!$E$3:$E$500,L282,'Récap prestation'!I283)</f>
        <v>0</v>
      </c>
      <c r="O282">
        <f ca="1">SUMIF('Récap prestation'!$E$3:$E$500,L282,'Récap prestation'!J283)</f>
        <v>0</v>
      </c>
      <c r="P282">
        <f t="shared" ca="1" si="27"/>
        <v>0</v>
      </c>
      <c r="Q282">
        <f ca="1">SUMIF('Récap prestation'!$E$3:$E$500,L282,'Récap prestation'!R283)</f>
        <v>0</v>
      </c>
      <c r="R282" t="str">
        <f ca="1">IF(ISERROR(AVERAGEIF('Récap prestation'!$E$3:$E$500,L282,'Récap prestation'!$R$3)),"N/A",AVERAGEIF('Récap prestation'!$E$3:$E$500,L282,'Récap prestation'!$R$3:$R$500))</f>
        <v>N/A</v>
      </c>
      <c r="S282" s="10">
        <f>'Récap prestation'!N283</f>
        <v>0</v>
      </c>
      <c r="T282" s="10" t="e">
        <f t="array" ref="T28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doublon])-ROW($S$2)+1),ROWS(T$2:T282)))</f>
        <v>#NUM!</v>
      </c>
      <c r="U282" s="10" t="str">
        <f t="shared" si="28"/>
        <v/>
      </c>
      <c r="V282" s="10"/>
      <c r="X282" s="12" t="e">
        <f>#REF!</f>
        <v>#REF!</v>
      </c>
      <c r="Y282" s="12" t="e">
        <f>MATCH(TEXT(X283,"j mmmm aaaa"),#REF!,0)-MATCH(TEXT(X282,"j mmmm aaaa"),#REF!,0)</f>
        <v>#REF!</v>
      </c>
      <c r="Z282" t="e">
        <f>IF(AND(Y282=1,ISBLANK(VLOOKUP(X282,#REF!,5,FALSE))),"",Y282)</f>
        <v>#REF!</v>
      </c>
    </row>
    <row r="283" spans="1:26" x14ac:dyDescent="0.25">
      <c r="A283" s="3">
        <f>'Récap prestation'!M284</f>
        <v>0</v>
      </c>
      <c r="B283" s="10" t="e">
        <f t="array" ref="B2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doublon])-ROW($A$2)+1),ROWS(B$2:B283)))</f>
        <v>#NUM!</v>
      </c>
      <c r="C283" s="10" t="str">
        <f t="shared" si="24"/>
        <v/>
      </c>
      <c r="D283" s="10" t="str">
        <f>IF('Récap prestation'!E284&lt;&gt;0,'Récap prestation'!E284,"")</f>
        <v/>
      </c>
      <c r="E283" s="12">
        <f>INDEX($L$2:M381,MATCH(D283,Tableau1[valeur établissement liste],0),2)</f>
        <v>4</v>
      </c>
      <c r="F283" s="2" t="str">
        <f t="shared" si="25"/>
        <v/>
      </c>
      <c r="G283">
        <f>'Récap prestation'!F284</f>
        <v>0</v>
      </c>
      <c r="H283" t="str">
        <f>IF(ISBLANK('Récap prestation'!H284),"",'Récap prestation'!H284)</f>
        <v/>
      </c>
      <c r="I283" t="str">
        <f>IF(ISBLANK('Récap prestation'!G284),"",'Récap prestation'!G284)</f>
        <v/>
      </c>
      <c r="J283" s="10"/>
      <c r="K283" s="8" t="e">
        <f t="array" ref="K2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doublon])-ROW($D$2)+1),ROWS(K$2:K283)))</f>
        <v>#NUM!</v>
      </c>
      <c r="L283" s="10" t="str">
        <f t="shared" si="26"/>
        <v/>
      </c>
      <c r="M283">
        <f t="shared" si="29"/>
        <v>282</v>
      </c>
      <c r="N283">
        <f ca="1">SUMIF('Récap prestation'!$E$3:$E$500,L283,'Récap prestation'!I284)</f>
        <v>0</v>
      </c>
      <c r="O283">
        <f ca="1">SUMIF('Récap prestation'!$E$3:$E$500,L283,'Récap prestation'!J284)</f>
        <v>0</v>
      </c>
      <c r="P283">
        <f t="shared" ca="1" si="27"/>
        <v>0</v>
      </c>
      <c r="Q283">
        <f ca="1">SUMIF('Récap prestation'!$E$3:$E$500,L283,'Récap prestation'!R284)</f>
        <v>0</v>
      </c>
      <c r="R283" t="str">
        <f ca="1">IF(ISERROR(AVERAGEIF('Récap prestation'!$E$3:$E$500,L283,'Récap prestation'!$R$3)),"N/A",AVERAGEIF('Récap prestation'!$E$3:$E$500,L283,'Récap prestation'!$R$3:$R$500))</f>
        <v>N/A</v>
      </c>
      <c r="S283" s="10">
        <f>'Récap prestation'!N284</f>
        <v>0</v>
      </c>
      <c r="T283" s="10" t="e">
        <f t="array" ref="T28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doublon])-ROW($S$2)+1),ROWS(T$2:T283)))</f>
        <v>#NUM!</v>
      </c>
      <c r="U283" s="10" t="str">
        <f t="shared" si="28"/>
        <v/>
      </c>
      <c r="V283" s="10"/>
      <c r="X283" s="12" t="e">
        <f>#REF!</f>
        <v>#REF!</v>
      </c>
      <c r="Y283" s="12" t="e">
        <f>MATCH(TEXT(X284,"j mmmm aaaa"),#REF!,0)-MATCH(TEXT(X283,"j mmmm aaaa"),#REF!,0)</f>
        <v>#REF!</v>
      </c>
      <c r="Z283" t="e">
        <f>IF(AND(Y283=1,ISBLANK(VLOOKUP(X283,#REF!,5,FALSE))),"",Y283)</f>
        <v>#REF!</v>
      </c>
    </row>
    <row r="284" spans="1:26" x14ac:dyDescent="0.25">
      <c r="A284" s="3">
        <f>'Récap prestation'!M285</f>
        <v>0</v>
      </c>
      <c r="B284" s="10" t="e">
        <f t="array" ref="B2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doublon])-ROW($A$2)+1),ROWS(B$2:B284)))</f>
        <v>#NUM!</v>
      </c>
      <c r="C284" s="10" t="str">
        <f t="shared" si="24"/>
        <v/>
      </c>
      <c r="D284" s="10" t="str">
        <f>IF('Récap prestation'!E285&lt;&gt;0,'Récap prestation'!E285,"")</f>
        <v/>
      </c>
      <c r="E284" s="12">
        <f>INDEX($L$2:M382,MATCH(D284,Tableau1[valeur établissement liste],0),2)</f>
        <v>4</v>
      </c>
      <c r="F284" s="2" t="str">
        <f t="shared" si="25"/>
        <v/>
      </c>
      <c r="G284">
        <f>'Récap prestation'!F285</f>
        <v>0</v>
      </c>
      <c r="H284" t="str">
        <f>IF(ISBLANK('Récap prestation'!H285),"",'Récap prestation'!H285)</f>
        <v/>
      </c>
      <c r="I284" t="str">
        <f>IF(ISBLANK('Récap prestation'!G285),"",'Récap prestation'!G285)</f>
        <v/>
      </c>
      <c r="J284" s="10"/>
      <c r="K284" s="8" t="e">
        <f t="array" ref="K2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doublon])-ROW($D$2)+1),ROWS(K$2:K284)))</f>
        <v>#NUM!</v>
      </c>
      <c r="L284" s="10" t="str">
        <f t="shared" si="26"/>
        <v/>
      </c>
      <c r="M284">
        <f t="shared" si="29"/>
        <v>283</v>
      </c>
      <c r="N284">
        <f ca="1">SUMIF('Récap prestation'!$E$3:$E$500,L284,'Récap prestation'!I285)</f>
        <v>0</v>
      </c>
      <c r="O284">
        <f ca="1">SUMIF('Récap prestation'!$E$3:$E$500,L284,'Récap prestation'!J285)</f>
        <v>0</v>
      </c>
      <c r="P284">
        <f t="shared" ca="1" si="27"/>
        <v>0</v>
      </c>
      <c r="Q284">
        <f ca="1">SUMIF('Récap prestation'!$E$3:$E$500,L284,'Récap prestation'!R285)</f>
        <v>0</v>
      </c>
      <c r="R284" t="str">
        <f ca="1">IF(ISERROR(AVERAGEIF('Récap prestation'!$E$3:$E$500,L284,'Récap prestation'!$R$3)),"N/A",AVERAGEIF('Récap prestation'!$E$3:$E$500,L284,'Récap prestation'!$R$3:$R$500))</f>
        <v>N/A</v>
      </c>
      <c r="S284" s="10">
        <f>'Récap prestation'!N285</f>
        <v>0</v>
      </c>
      <c r="T284" s="10" t="e">
        <f t="array" ref="T28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doublon])-ROW($S$2)+1),ROWS(T$2:T284)))</f>
        <v>#NUM!</v>
      </c>
      <c r="U284" s="10" t="str">
        <f t="shared" si="28"/>
        <v/>
      </c>
      <c r="V284" s="10"/>
      <c r="X284" s="12" t="e">
        <f>#REF!</f>
        <v>#REF!</v>
      </c>
      <c r="Y284" s="12" t="e">
        <f>MATCH(TEXT(X285,"j mmmm aaaa"),#REF!,0)-MATCH(TEXT(X284,"j mmmm aaaa"),#REF!,0)</f>
        <v>#REF!</v>
      </c>
      <c r="Z284" t="e">
        <f>IF(AND(Y284=1,ISBLANK(VLOOKUP(X284,#REF!,5,FALSE))),"",Y284)</f>
        <v>#REF!</v>
      </c>
    </row>
    <row r="285" spans="1:26" x14ac:dyDescent="0.25">
      <c r="A285" s="3">
        <f>'Récap prestation'!M286</f>
        <v>0</v>
      </c>
      <c r="B285" s="10" t="e">
        <f t="array" ref="B2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doublon])-ROW($A$2)+1),ROWS(B$2:B285)))</f>
        <v>#NUM!</v>
      </c>
      <c r="C285" s="10" t="str">
        <f t="shared" si="24"/>
        <v/>
      </c>
      <c r="D285" s="10" t="str">
        <f>IF('Récap prestation'!E286&lt;&gt;0,'Récap prestation'!E286,"")</f>
        <v/>
      </c>
      <c r="E285" s="12">
        <f>INDEX($L$2:M383,MATCH(D285,Tableau1[valeur établissement liste],0),2)</f>
        <v>4</v>
      </c>
      <c r="F285" s="2" t="str">
        <f t="shared" si="25"/>
        <v/>
      </c>
      <c r="G285">
        <f>'Récap prestation'!F286</f>
        <v>0</v>
      </c>
      <c r="H285" t="str">
        <f>IF(ISBLANK('Récap prestation'!H286),"",'Récap prestation'!H286)</f>
        <v/>
      </c>
      <c r="I285" t="str">
        <f>IF(ISBLANK('Récap prestation'!G286),"",'Récap prestation'!G286)</f>
        <v/>
      </c>
      <c r="J285" s="10"/>
      <c r="K285" s="8" t="e">
        <f t="array" ref="K2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doublon])-ROW($D$2)+1),ROWS(K$2:K285)))</f>
        <v>#NUM!</v>
      </c>
      <c r="L285" s="10" t="str">
        <f t="shared" si="26"/>
        <v/>
      </c>
      <c r="M285">
        <f t="shared" si="29"/>
        <v>284</v>
      </c>
      <c r="N285">
        <f ca="1">SUMIF('Récap prestation'!$E$3:$E$500,L285,'Récap prestation'!I286)</f>
        <v>0</v>
      </c>
      <c r="O285">
        <f ca="1">SUMIF('Récap prestation'!$E$3:$E$500,L285,'Récap prestation'!J286)</f>
        <v>0</v>
      </c>
      <c r="P285">
        <f t="shared" ca="1" si="27"/>
        <v>0</v>
      </c>
      <c r="Q285">
        <f ca="1">SUMIF('Récap prestation'!$E$3:$E$500,L285,'Récap prestation'!R286)</f>
        <v>0</v>
      </c>
      <c r="R285" t="str">
        <f ca="1">IF(ISERROR(AVERAGEIF('Récap prestation'!$E$3:$E$500,L285,'Récap prestation'!$R$3)),"N/A",AVERAGEIF('Récap prestation'!$E$3:$E$500,L285,'Récap prestation'!$R$3:$R$500))</f>
        <v>N/A</v>
      </c>
      <c r="S285" s="10">
        <f>'Récap prestation'!N286</f>
        <v>0</v>
      </c>
      <c r="T285" s="10" t="e">
        <f t="array" ref="T28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doublon])-ROW($S$2)+1),ROWS(T$2:T285)))</f>
        <v>#NUM!</v>
      </c>
      <c r="U285" s="10" t="str">
        <f t="shared" si="28"/>
        <v/>
      </c>
      <c r="V285" s="10"/>
      <c r="X285" s="12" t="e">
        <f>#REF!</f>
        <v>#REF!</v>
      </c>
      <c r="Y285" s="12" t="e">
        <f>MATCH(TEXT(X286,"j mmmm aaaa"),#REF!,0)-MATCH(TEXT(X285,"j mmmm aaaa"),#REF!,0)</f>
        <v>#REF!</v>
      </c>
      <c r="Z285" t="e">
        <f>IF(AND(Y285=1,ISBLANK(VLOOKUP(X285,#REF!,5,FALSE))),"",Y285)</f>
        <v>#REF!</v>
      </c>
    </row>
    <row r="286" spans="1:26" x14ac:dyDescent="0.25">
      <c r="A286" s="3">
        <f>'Récap prestation'!M287</f>
        <v>0</v>
      </c>
      <c r="B286" s="10" t="e">
        <f t="array" ref="B2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doublon])-ROW($A$2)+1),ROWS(B$2:B286)))</f>
        <v>#NUM!</v>
      </c>
      <c r="C286" s="10" t="str">
        <f t="shared" si="24"/>
        <v/>
      </c>
      <c r="D286" s="10" t="str">
        <f>IF('Récap prestation'!E287&lt;&gt;0,'Récap prestation'!E287,"")</f>
        <v/>
      </c>
      <c r="E286" s="12">
        <f>INDEX($L$2:M384,MATCH(D286,Tableau1[valeur établissement liste],0),2)</f>
        <v>4</v>
      </c>
      <c r="F286" s="2" t="str">
        <f t="shared" si="25"/>
        <v/>
      </c>
      <c r="G286">
        <f>'Récap prestation'!F287</f>
        <v>0</v>
      </c>
      <c r="H286" t="str">
        <f>IF(ISBLANK('Récap prestation'!H287),"",'Récap prestation'!H287)</f>
        <v/>
      </c>
      <c r="I286" t="str">
        <f>IF(ISBLANK('Récap prestation'!G287),"",'Récap prestation'!G287)</f>
        <v/>
      </c>
      <c r="J286" s="10"/>
      <c r="K286" s="8" t="e">
        <f t="array" ref="K2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doublon])-ROW($D$2)+1),ROWS(K$2:K286)))</f>
        <v>#NUM!</v>
      </c>
      <c r="L286" s="10" t="str">
        <f t="shared" si="26"/>
        <v/>
      </c>
      <c r="M286">
        <f t="shared" si="29"/>
        <v>285</v>
      </c>
      <c r="N286">
        <f ca="1">SUMIF('Récap prestation'!$E$3:$E$500,L286,'Récap prestation'!I287)</f>
        <v>0</v>
      </c>
      <c r="O286">
        <f ca="1">SUMIF('Récap prestation'!$E$3:$E$500,L286,'Récap prestation'!J287)</f>
        <v>0</v>
      </c>
      <c r="P286">
        <f t="shared" ca="1" si="27"/>
        <v>0</v>
      </c>
      <c r="Q286">
        <f ca="1">SUMIF('Récap prestation'!$E$3:$E$500,L286,'Récap prestation'!R287)</f>
        <v>0</v>
      </c>
      <c r="R286" t="str">
        <f ca="1">IF(ISERROR(AVERAGEIF('Récap prestation'!$E$3:$E$500,L286,'Récap prestation'!$R$3)),"N/A",AVERAGEIF('Récap prestation'!$E$3:$E$500,L286,'Récap prestation'!$R$3:$R$500))</f>
        <v>N/A</v>
      </c>
      <c r="S286" s="10">
        <f>'Récap prestation'!N287</f>
        <v>0</v>
      </c>
      <c r="T286" s="10" t="e">
        <f t="array" ref="T28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doublon])-ROW($S$2)+1),ROWS(T$2:T286)))</f>
        <v>#NUM!</v>
      </c>
      <c r="U286" s="10" t="str">
        <f t="shared" si="28"/>
        <v/>
      </c>
      <c r="V286" s="10"/>
      <c r="X286" s="12" t="e">
        <f>#REF!</f>
        <v>#REF!</v>
      </c>
      <c r="Y286" s="12" t="e">
        <f>MATCH(TEXT(X287,"j mmmm aaaa"),#REF!,0)-MATCH(TEXT(X286,"j mmmm aaaa"),#REF!,0)</f>
        <v>#REF!</v>
      </c>
      <c r="Z286" t="e">
        <f>IF(AND(Y286=1,ISBLANK(VLOOKUP(X286,#REF!,5,FALSE))),"",Y286)</f>
        <v>#REF!</v>
      </c>
    </row>
    <row r="287" spans="1:26" x14ac:dyDescent="0.25">
      <c r="A287" s="3">
        <f>'Récap prestation'!M288</f>
        <v>0</v>
      </c>
      <c r="B287" s="10" t="e">
        <f t="array" ref="B2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doublon])-ROW($A$2)+1),ROWS(B$2:B287)))</f>
        <v>#NUM!</v>
      </c>
      <c r="C287" s="10" t="str">
        <f t="shared" si="24"/>
        <v/>
      </c>
      <c r="D287" s="10" t="str">
        <f>IF('Récap prestation'!E288&lt;&gt;0,'Récap prestation'!E288,"")</f>
        <v/>
      </c>
      <c r="E287" s="12">
        <f>INDEX($L$2:M385,MATCH(D287,Tableau1[valeur établissement liste],0),2)</f>
        <v>4</v>
      </c>
      <c r="F287" s="2" t="str">
        <f t="shared" si="25"/>
        <v/>
      </c>
      <c r="G287">
        <f>'Récap prestation'!F288</f>
        <v>0</v>
      </c>
      <c r="H287" t="str">
        <f>IF(ISBLANK('Récap prestation'!H288),"",'Récap prestation'!H288)</f>
        <v/>
      </c>
      <c r="I287" t="str">
        <f>IF(ISBLANK('Récap prestation'!G288),"",'Récap prestation'!G288)</f>
        <v/>
      </c>
      <c r="J287" s="10"/>
      <c r="K287" s="8" t="e">
        <f t="array" ref="K2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doublon])-ROW($D$2)+1),ROWS(K$2:K287)))</f>
        <v>#NUM!</v>
      </c>
      <c r="L287" s="10" t="str">
        <f t="shared" si="26"/>
        <v/>
      </c>
      <c r="M287">
        <f t="shared" si="29"/>
        <v>286</v>
      </c>
      <c r="N287">
        <f ca="1">SUMIF('Récap prestation'!$E$3:$E$500,L287,'Récap prestation'!I288)</f>
        <v>0</v>
      </c>
      <c r="O287">
        <f ca="1">SUMIF('Récap prestation'!$E$3:$E$500,L287,'Récap prestation'!J288)</f>
        <v>0</v>
      </c>
      <c r="P287">
        <f t="shared" ca="1" si="27"/>
        <v>0</v>
      </c>
      <c r="Q287">
        <f ca="1">SUMIF('Récap prestation'!$E$3:$E$500,L287,'Récap prestation'!R288)</f>
        <v>0</v>
      </c>
      <c r="R287" t="str">
        <f ca="1">IF(ISERROR(AVERAGEIF('Récap prestation'!$E$3:$E$500,L287,'Récap prestation'!$R$3)),"N/A",AVERAGEIF('Récap prestation'!$E$3:$E$500,L287,'Récap prestation'!$R$3:$R$500))</f>
        <v>N/A</v>
      </c>
      <c r="S287" s="10">
        <f>'Récap prestation'!N288</f>
        <v>0</v>
      </c>
      <c r="T287" s="10" t="e">
        <f t="array" ref="T28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doublon])-ROW($S$2)+1),ROWS(T$2:T287)))</f>
        <v>#NUM!</v>
      </c>
      <c r="U287" s="10" t="str">
        <f t="shared" si="28"/>
        <v/>
      </c>
      <c r="V287" s="10"/>
      <c r="X287" s="12" t="e">
        <f>#REF!</f>
        <v>#REF!</v>
      </c>
      <c r="Y287" s="12" t="e">
        <f>MATCH(TEXT(X288,"j mmmm aaaa"),#REF!,0)-MATCH(TEXT(X287,"j mmmm aaaa"),#REF!,0)</f>
        <v>#REF!</v>
      </c>
      <c r="Z287" t="e">
        <f>IF(AND(Y287=1,ISBLANK(VLOOKUP(X287,#REF!,5,FALSE))),"",Y287)</f>
        <v>#REF!</v>
      </c>
    </row>
    <row r="288" spans="1:26" x14ac:dyDescent="0.25">
      <c r="A288" s="3">
        <f>'Récap prestation'!M289</f>
        <v>0</v>
      </c>
      <c r="B288" s="10" t="e">
        <f t="array" ref="B2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doublon])-ROW($A$2)+1),ROWS(B$2:B288)))</f>
        <v>#NUM!</v>
      </c>
      <c r="C288" s="10" t="str">
        <f t="shared" si="24"/>
        <v/>
      </c>
      <c r="D288" s="10" t="str">
        <f>IF('Récap prestation'!E289&lt;&gt;0,'Récap prestation'!E289,"")</f>
        <v/>
      </c>
      <c r="E288" s="12">
        <f>INDEX($L$2:M386,MATCH(D288,Tableau1[valeur établissement liste],0),2)</f>
        <v>4</v>
      </c>
      <c r="F288" s="2" t="str">
        <f t="shared" si="25"/>
        <v/>
      </c>
      <c r="G288">
        <f>'Récap prestation'!F289</f>
        <v>0</v>
      </c>
      <c r="H288" t="str">
        <f>IF(ISBLANK('Récap prestation'!H289),"",'Récap prestation'!H289)</f>
        <v/>
      </c>
      <c r="I288" t="str">
        <f>IF(ISBLANK('Récap prestation'!G289),"",'Récap prestation'!G289)</f>
        <v/>
      </c>
      <c r="J288" s="10"/>
      <c r="K288" s="8" t="e">
        <f t="array" ref="K2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doublon])-ROW($D$2)+1),ROWS(K$2:K288)))</f>
        <v>#NUM!</v>
      </c>
      <c r="L288" s="10" t="str">
        <f t="shared" si="26"/>
        <v/>
      </c>
      <c r="M288">
        <f t="shared" si="29"/>
        <v>287</v>
      </c>
      <c r="N288">
        <f ca="1">SUMIF('Récap prestation'!$E$3:$E$500,L288,'Récap prestation'!I289)</f>
        <v>0</v>
      </c>
      <c r="O288">
        <f ca="1">SUMIF('Récap prestation'!$E$3:$E$500,L288,'Récap prestation'!J289)</f>
        <v>0</v>
      </c>
      <c r="P288">
        <f t="shared" ca="1" si="27"/>
        <v>0</v>
      </c>
      <c r="Q288">
        <f ca="1">SUMIF('Récap prestation'!$E$3:$E$500,L288,'Récap prestation'!R289)</f>
        <v>0</v>
      </c>
      <c r="R288" t="str">
        <f ca="1">IF(ISERROR(AVERAGEIF('Récap prestation'!$E$3:$E$500,L288,'Récap prestation'!$R$3)),"N/A",AVERAGEIF('Récap prestation'!$E$3:$E$500,L288,'Récap prestation'!$R$3:$R$500))</f>
        <v>N/A</v>
      </c>
      <c r="S288" s="10">
        <f>'Récap prestation'!N289</f>
        <v>0</v>
      </c>
      <c r="T288" s="10" t="e">
        <f t="array" ref="T28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doublon])-ROW($S$2)+1),ROWS(T$2:T288)))</f>
        <v>#NUM!</v>
      </c>
      <c r="U288" s="10" t="str">
        <f t="shared" si="28"/>
        <v/>
      </c>
      <c r="V288" s="10"/>
      <c r="X288" s="12" t="e">
        <f>#REF!</f>
        <v>#REF!</v>
      </c>
      <c r="Y288" s="12" t="e">
        <f>MATCH(TEXT(X289,"j mmmm aaaa"),#REF!,0)-MATCH(TEXT(X288,"j mmmm aaaa"),#REF!,0)</f>
        <v>#REF!</v>
      </c>
      <c r="Z288" t="e">
        <f>IF(AND(Y288=1,ISBLANK(VLOOKUP(X288,#REF!,5,FALSE))),"",Y288)</f>
        <v>#REF!</v>
      </c>
    </row>
    <row r="289" spans="1:26" x14ac:dyDescent="0.25">
      <c r="A289" s="3">
        <f>'Récap prestation'!M290</f>
        <v>0</v>
      </c>
      <c r="B289" s="10" t="e">
        <f t="array" ref="B2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doublon])-ROW($A$2)+1),ROWS(B$2:B289)))</f>
        <v>#NUM!</v>
      </c>
      <c r="C289" s="10" t="str">
        <f t="shared" si="24"/>
        <v/>
      </c>
      <c r="D289" s="10" t="str">
        <f>IF('Récap prestation'!E290&lt;&gt;0,'Récap prestation'!E290,"")</f>
        <v/>
      </c>
      <c r="E289" s="12">
        <f>INDEX($L$2:M387,MATCH(D289,Tableau1[valeur établissement liste],0),2)</f>
        <v>4</v>
      </c>
      <c r="F289" s="2" t="str">
        <f t="shared" si="25"/>
        <v/>
      </c>
      <c r="G289">
        <f>'Récap prestation'!F290</f>
        <v>0</v>
      </c>
      <c r="H289" t="str">
        <f>IF(ISBLANK('Récap prestation'!H290),"",'Récap prestation'!H290)</f>
        <v/>
      </c>
      <c r="I289" t="str">
        <f>IF(ISBLANK('Récap prestation'!G290),"",'Récap prestation'!G290)</f>
        <v/>
      </c>
      <c r="J289" s="10"/>
      <c r="K289" s="8" t="e">
        <f t="array" ref="K2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doublon])-ROW($D$2)+1),ROWS(K$2:K289)))</f>
        <v>#NUM!</v>
      </c>
      <c r="L289" s="10" t="str">
        <f t="shared" si="26"/>
        <v/>
      </c>
      <c r="M289">
        <f t="shared" si="29"/>
        <v>288</v>
      </c>
      <c r="N289">
        <f ca="1">SUMIF('Récap prestation'!$E$3:$E$500,L289,'Récap prestation'!I290)</f>
        <v>0</v>
      </c>
      <c r="O289">
        <f ca="1">SUMIF('Récap prestation'!$E$3:$E$500,L289,'Récap prestation'!J290)</f>
        <v>0</v>
      </c>
      <c r="P289">
        <f t="shared" ca="1" si="27"/>
        <v>0</v>
      </c>
      <c r="Q289">
        <f ca="1">SUMIF('Récap prestation'!$E$3:$E$500,L289,'Récap prestation'!R290)</f>
        <v>0</v>
      </c>
      <c r="R289" t="str">
        <f ca="1">IF(ISERROR(AVERAGEIF('Récap prestation'!$E$3:$E$500,L289,'Récap prestation'!$R$3)),"N/A",AVERAGEIF('Récap prestation'!$E$3:$E$500,L289,'Récap prestation'!$R$3:$R$500))</f>
        <v>N/A</v>
      </c>
      <c r="S289" s="10">
        <f>'Récap prestation'!N290</f>
        <v>0</v>
      </c>
      <c r="T289" s="10" t="e">
        <f t="array" ref="T28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doublon])-ROW($S$2)+1),ROWS(T$2:T289)))</f>
        <v>#NUM!</v>
      </c>
      <c r="U289" s="10" t="str">
        <f t="shared" si="28"/>
        <v/>
      </c>
      <c r="V289" s="10"/>
      <c r="X289" s="12" t="e">
        <f>#REF!</f>
        <v>#REF!</v>
      </c>
      <c r="Y289" s="12" t="e">
        <f>MATCH(TEXT(X290,"j mmmm aaaa"),#REF!,0)-MATCH(TEXT(X289,"j mmmm aaaa"),#REF!,0)</f>
        <v>#REF!</v>
      </c>
      <c r="Z289" t="e">
        <f>IF(AND(Y289=1,ISBLANK(VLOOKUP(X289,#REF!,5,FALSE))),"",Y289)</f>
        <v>#REF!</v>
      </c>
    </row>
    <row r="290" spans="1:26" x14ac:dyDescent="0.25">
      <c r="A290" s="3">
        <f>'Récap prestation'!M291</f>
        <v>0</v>
      </c>
      <c r="B290" s="10" t="e">
        <f t="array" ref="B2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doublon])-ROW($A$2)+1),ROWS(B$2:B290)))</f>
        <v>#NUM!</v>
      </c>
      <c r="C290" s="10" t="str">
        <f t="shared" si="24"/>
        <v/>
      </c>
      <c r="D290" s="10" t="str">
        <f>IF('Récap prestation'!E291&lt;&gt;0,'Récap prestation'!E291,"")</f>
        <v/>
      </c>
      <c r="E290" s="12">
        <f>INDEX($L$2:M388,MATCH(D290,Tableau1[valeur établissement liste],0),2)</f>
        <v>4</v>
      </c>
      <c r="F290" s="2" t="str">
        <f t="shared" si="25"/>
        <v/>
      </c>
      <c r="G290">
        <f>'Récap prestation'!F291</f>
        <v>0</v>
      </c>
      <c r="H290" t="str">
        <f>IF(ISBLANK('Récap prestation'!H291),"",'Récap prestation'!H291)</f>
        <v/>
      </c>
      <c r="I290" t="str">
        <f>IF(ISBLANK('Récap prestation'!G291),"",'Récap prestation'!G291)</f>
        <v/>
      </c>
      <c r="J290" s="10"/>
      <c r="K290" s="8" t="e">
        <f t="array" ref="K2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doublon])-ROW($D$2)+1),ROWS(K$2:K290)))</f>
        <v>#NUM!</v>
      </c>
      <c r="L290" s="10" t="str">
        <f t="shared" si="26"/>
        <v/>
      </c>
      <c r="M290">
        <f t="shared" si="29"/>
        <v>289</v>
      </c>
      <c r="N290">
        <f ca="1">SUMIF('Récap prestation'!$E$3:$E$500,L290,'Récap prestation'!I291)</f>
        <v>0</v>
      </c>
      <c r="O290">
        <f ca="1">SUMIF('Récap prestation'!$E$3:$E$500,L290,'Récap prestation'!J291)</f>
        <v>0</v>
      </c>
      <c r="P290">
        <f t="shared" ca="1" si="27"/>
        <v>0</v>
      </c>
      <c r="Q290">
        <f ca="1">SUMIF('Récap prestation'!$E$3:$E$500,L290,'Récap prestation'!R291)</f>
        <v>0</v>
      </c>
      <c r="R290" t="str">
        <f ca="1">IF(ISERROR(AVERAGEIF('Récap prestation'!$E$3:$E$500,L290,'Récap prestation'!$R$3)),"N/A",AVERAGEIF('Récap prestation'!$E$3:$E$500,L290,'Récap prestation'!$R$3:$R$500))</f>
        <v>N/A</v>
      </c>
      <c r="S290" s="10">
        <f>'Récap prestation'!N291</f>
        <v>0</v>
      </c>
      <c r="T290" s="10" t="e">
        <f t="array" ref="T29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doublon])-ROW($S$2)+1),ROWS(T$2:T290)))</f>
        <v>#NUM!</v>
      </c>
      <c r="U290" s="10" t="str">
        <f t="shared" si="28"/>
        <v/>
      </c>
      <c r="V290" s="10"/>
      <c r="X290" s="12" t="e">
        <f>#REF!</f>
        <v>#REF!</v>
      </c>
      <c r="Y290" s="12" t="e">
        <f>MATCH(TEXT(X291,"j mmmm aaaa"),#REF!,0)-MATCH(TEXT(X290,"j mmmm aaaa"),#REF!,0)</f>
        <v>#REF!</v>
      </c>
      <c r="Z290" t="e">
        <f>IF(AND(Y290=1,ISBLANK(VLOOKUP(X290,#REF!,5,FALSE))),"",Y290)</f>
        <v>#REF!</v>
      </c>
    </row>
    <row r="291" spans="1:26" x14ac:dyDescent="0.25">
      <c r="A291" s="3">
        <f>'Récap prestation'!M292</f>
        <v>0</v>
      </c>
      <c r="B291" s="10" t="e">
        <f t="array" ref="B2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doublon])-ROW($A$2)+1),ROWS(B$2:B291)))</f>
        <v>#NUM!</v>
      </c>
      <c r="C291" s="10" t="str">
        <f t="shared" si="24"/>
        <v/>
      </c>
      <c r="D291" s="10" t="str">
        <f>IF('Récap prestation'!E292&lt;&gt;0,'Récap prestation'!E292,"")</f>
        <v/>
      </c>
      <c r="E291" s="12">
        <f>INDEX($L$2:M389,MATCH(D291,Tableau1[valeur établissement liste],0),2)</f>
        <v>4</v>
      </c>
      <c r="F291" s="2" t="str">
        <f t="shared" si="25"/>
        <v/>
      </c>
      <c r="G291">
        <f>'Récap prestation'!F292</f>
        <v>0</v>
      </c>
      <c r="H291" t="str">
        <f>IF(ISBLANK('Récap prestation'!H292),"",'Récap prestation'!H292)</f>
        <v/>
      </c>
      <c r="I291" t="str">
        <f>IF(ISBLANK('Récap prestation'!G292),"",'Récap prestation'!G292)</f>
        <v/>
      </c>
      <c r="J291" s="10"/>
      <c r="K291" s="8" t="e">
        <f t="array" ref="K2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doublon])-ROW($D$2)+1),ROWS(K$2:K291)))</f>
        <v>#NUM!</v>
      </c>
      <c r="L291" s="10" t="str">
        <f t="shared" si="26"/>
        <v/>
      </c>
      <c r="M291">
        <f t="shared" si="29"/>
        <v>290</v>
      </c>
      <c r="N291">
        <f ca="1">SUMIF('Récap prestation'!$E$3:$E$500,L291,'Récap prestation'!I292)</f>
        <v>0</v>
      </c>
      <c r="O291">
        <f ca="1">SUMIF('Récap prestation'!$E$3:$E$500,L291,'Récap prestation'!J292)</f>
        <v>0</v>
      </c>
      <c r="P291">
        <f t="shared" ca="1" si="27"/>
        <v>0</v>
      </c>
      <c r="Q291">
        <f ca="1">SUMIF('Récap prestation'!$E$3:$E$500,L291,'Récap prestation'!R292)</f>
        <v>0</v>
      </c>
      <c r="R291" t="str">
        <f ca="1">IF(ISERROR(AVERAGEIF('Récap prestation'!$E$3:$E$500,L291,'Récap prestation'!$R$3)),"N/A",AVERAGEIF('Récap prestation'!$E$3:$E$500,L291,'Récap prestation'!$R$3:$R$500))</f>
        <v>N/A</v>
      </c>
      <c r="S291" s="10">
        <f>'Récap prestation'!N292</f>
        <v>0</v>
      </c>
      <c r="T291" s="10" t="e">
        <f t="array" ref="T29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doublon])-ROW($S$2)+1),ROWS(T$2:T291)))</f>
        <v>#NUM!</v>
      </c>
      <c r="U291" s="10" t="str">
        <f t="shared" si="28"/>
        <v/>
      </c>
      <c r="V291" s="10"/>
      <c r="X291" s="12" t="e">
        <f>#REF!</f>
        <v>#REF!</v>
      </c>
      <c r="Y291" s="12" t="e">
        <f>MATCH(TEXT(X292,"j mmmm aaaa"),#REF!,0)-MATCH(TEXT(X291,"j mmmm aaaa"),#REF!,0)</f>
        <v>#REF!</v>
      </c>
      <c r="Z291" t="e">
        <f>IF(AND(Y291=1,ISBLANK(VLOOKUP(X291,#REF!,5,FALSE))),"",Y291)</f>
        <v>#REF!</v>
      </c>
    </row>
    <row r="292" spans="1:26" x14ac:dyDescent="0.25">
      <c r="A292" s="3">
        <f>'Récap prestation'!M293</f>
        <v>0</v>
      </c>
      <c r="B292" s="10" t="e">
        <f t="array" ref="B2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doublon])-ROW($A$2)+1),ROWS(B$2:B292)))</f>
        <v>#NUM!</v>
      </c>
      <c r="C292" s="10" t="str">
        <f t="shared" si="24"/>
        <v/>
      </c>
      <c r="D292" s="10" t="str">
        <f>IF('Récap prestation'!E293&lt;&gt;0,'Récap prestation'!E293,"")</f>
        <v/>
      </c>
      <c r="E292" s="12">
        <f>INDEX($L$2:M390,MATCH(D292,Tableau1[valeur établissement liste],0),2)</f>
        <v>4</v>
      </c>
      <c r="F292" s="2" t="str">
        <f t="shared" si="25"/>
        <v/>
      </c>
      <c r="G292">
        <f>'Récap prestation'!F293</f>
        <v>0</v>
      </c>
      <c r="H292" t="str">
        <f>IF(ISBLANK('Récap prestation'!H293),"",'Récap prestation'!H293)</f>
        <v/>
      </c>
      <c r="I292" t="str">
        <f>IF(ISBLANK('Récap prestation'!G293),"",'Récap prestation'!G293)</f>
        <v/>
      </c>
      <c r="J292" s="10"/>
      <c r="K292" s="8" t="e">
        <f t="array" ref="K2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doublon])-ROW($D$2)+1),ROWS(K$2:K292)))</f>
        <v>#NUM!</v>
      </c>
      <c r="L292" s="10" t="str">
        <f t="shared" si="26"/>
        <v/>
      </c>
      <c r="M292">
        <f t="shared" si="29"/>
        <v>291</v>
      </c>
      <c r="N292">
        <f ca="1">SUMIF('Récap prestation'!$E$3:$E$500,L292,'Récap prestation'!I293)</f>
        <v>0</v>
      </c>
      <c r="O292">
        <f ca="1">SUMIF('Récap prestation'!$E$3:$E$500,L292,'Récap prestation'!J293)</f>
        <v>0</v>
      </c>
      <c r="P292">
        <f t="shared" ca="1" si="27"/>
        <v>0</v>
      </c>
      <c r="Q292">
        <f ca="1">SUMIF('Récap prestation'!$E$3:$E$500,L292,'Récap prestation'!R293)</f>
        <v>0</v>
      </c>
      <c r="R292" t="str">
        <f ca="1">IF(ISERROR(AVERAGEIF('Récap prestation'!$E$3:$E$500,L292,'Récap prestation'!$R$3)),"N/A",AVERAGEIF('Récap prestation'!$E$3:$E$500,L292,'Récap prestation'!$R$3:$R$500))</f>
        <v>N/A</v>
      </c>
      <c r="S292" s="10">
        <f>'Récap prestation'!N293</f>
        <v>0</v>
      </c>
      <c r="T292" s="10" t="e">
        <f t="array" ref="T29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doublon])-ROW($S$2)+1),ROWS(T$2:T292)))</f>
        <v>#NUM!</v>
      </c>
      <c r="U292" s="10" t="str">
        <f t="shared" si="28"/>
        <v/>
      </c>
      <c r="V292" s="10"/>
      <c r="X292" s="12" t="e">
        <f>#REF!</f>
        <v>#REF!</v>
      </c>
      <c r="Y292" s="12" t="e">
        <f>MATCH(TEXT(X293,"j mmmm aaaa"),#REF!,0)-MATCH(TEXT(X292,"j mmmm aaaa"),#REF!,0)</f>
        <v>#REF!</v>
      </c>
      <c r="Z292" t="e">
        <f>IF(AND(Y292=1,ISBLANK(VLOOKUP(X292,#REF!,5,FALSE))),"",Y292)</f>
        <v>#REF!</v>
      </c>
    </row>
    <row r="293" spans="1:26" x14ac:dyDescent="0.25">
      <c r="A293" s="3">
        <f>'Récap prestation'!M294</f>
        <v>0</v>
      </c>
      <c r="B293" s="10" t="e">
        <f t="array" ref="B2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doublon])-ROW($A$2)+1),ROWS(B$2:B293)))</f>
        <v>#NUM!</v>
      </c>
      <c r="C293" s="10" t="str">
        <f t="shared" si="24"/>
        <v/>
      </c>
      <c r="D293" s="10" t="str">
        <f>IF('Récap prestation'!E294&lt;&gt;0,'Récap prestation'!E294,"")</f>
        <v/>
      </c>
      <c r="E293" s="12">
        <f>INDEX($L$2:M391,MATCH(D293,Tableau1[valeur établissement liste],0),2)</f>
        <v>4</v>
      </c>
      <c r="F293" s="2" t="str">
        <f t="shared" si="25"/>
        <v/>
      </c>
      <c r="G293">
        <f>'Récap prestation'!F294</f>
        <v>0</v>
      </c>
      <c r="H293" t="str">
        <f>IF(ISBLANK('Récap prestation'!H294),"",'Récap prestation'!H294)</f>
        <v/>
      </c>
      <c r="I293" t="str">
        <f>IF(ISBLANK('Récap prestation'!G294),"",'Récap prestation'!G294)</f>
        <v/>
      </c>
      <c r="J293" s="10"/>
      <c r="K293" s="8" t="e">
        <f t="array" ref="K2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doublon])-ROW($D$2)+1),ROWS(K$2:K293)))</f>
        <v>#NUM!</v>
      </c>
      <c r="L293" s="10" t="str">
        <f t="shared" si="26"/>
        <v/>
      </c>
      <c r="M293">
        <f t="shared" si="29"/>
        <v>292</v>
      </c>
      <c r="N293">
        <f ca="1">SUMIF('Récap prestation'!$E$3:$E$500,L293,'Récap prestation'!I294)</f>
        <v>0</v>
      </c>
      <c r="O293">
        <f ca="1">SUMIF('Récap prestation'!$E$3:$E$500,L293,'Récap prestation'!J294)</f>
        <v>0</v>
      </c>
      <c r="P293">
        <f t="shared" ca="1" si="27"/>
        <v>0</v>
      </c>
      <c r="Q293">
        <f ca="1">SUMIF('Récap prestation'!$E$3:$E$500,L293,'Récap prestation'!R294)</f>
        <v>0</v>
      </c>
      <c r="R293" t="str">
        <f ca="1">IF(ISERROR(AVERAGEIF('Récap prestation'!$E$3:$E$500,L293,'Récap prestation'!$R$3)),"N/A",AVERAGEIF('Récap prestation'!$E$3:$E$500,L293,'Récap prestation'!$R$3:$R$500))</f>
        <v>N/A</v>
      </c>
      <c r="S293" s="10">
        <f>'Récap prestation'!N294</f>
        <v>0</v>
      </c>
      <c r="T293" s="10" t="e">
        <f t="array" ref="T29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doublon])-ROW($S$2)+1),ROWS(T$2:T293)))</f>
        <v>#NUM!</v>
      </c>
      <c r="U293" s="10" t="str">
        <f t="shared" si="28"/>
        <v/>
      </c>
      <c r="V293" s="10"/>
      <c r="X293" s="12" t="e">
        <f>#REF!</f>
        <v>#REF!</v>
      </c>
      <c r="Y293" s="12" t="e">
        <f>MATCH(TEXT(X294,"j mmmm aaaa"),#REF!,0)-MATCH(TEXT(X293,"j mmmm aaaa"),#REF!,0)</f>
        <v>#REF!</v>
      </c>
      <c r="Z293" t="e">
        <f>IF(AND(Y293=1,ISBLANK(VLOOKUP(X293,#REF!,5,FALSE))),"",Y293)</f>
        <v>#REF!</v>
      </c>
    </row>
    <row r="294" spans="1:26" x14ac:dyDescent="0.25">
      <c r="A294" s="3">
        <f>'Récap prestation'!M295</f>
        <v>0</v>
      </c>
      <c r="B294" s="10" t="e">
        <f t="array" ref="B2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doublon])-ROW($A$2)+1),ROWS(B$2:B294)))</f>
        <v>#NUM!</v>
      </c>
      <c r="C294" s="10" t="str">
        <f t="shared" si="24"/>
        <v/>
      </c>
      <c r="D294" s="10" t="str">
        <f>IF('Récap prestation'!E295&lt;&gt;0,'Récap prestation'!E295,"")</f>
        <v/>
      </c>
      <c r="E294" s="12">
        <f>INDEX($L$2:M392,MATCH(D294,Tableau1[valeur établissement liste],0),2)</f>
        <v>4</v>
      </c>
      <c r="F294" s="2" t="str">
        <f t="shared" si="25"/>
        <v/>
      </c>
      <c r="G294">
        <f>'Récap prestation'!F295</f>
        <v>0</v>
      </c>
      <c r="H294" t="str">
        <f>IF(ISBLANK('Récap prestation'!H295),"",'Récap prestation'!H295)</f>
        <v/>
      </c>
      <c r="I294" t="str">
        <f>IF(ISBLANK('Récap prestation'!G295),"",'Récap prestation'!G295)</f>
        <v/>
      </c>
      <c r="J294" s="10"/>
      <c r="K294" s="8" t="e">
        <f t="array" ref="K2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doublon])-ROW($D$2)+1),ROWS(K$2:K294)))</f>
        <v>#NUM!</v>
      </c>
      <c r="L294" s="10" t="str">
        <f t="shared" si="26"/>
        <v/>
      </c>
      <c r="M294">
        <f t="shared" si="29"/>
        <v>293</v>
      </c>
      <c r="N294">
        <f ca="1">SUMIF('Récap prestation'!$E$3:$E$500,L294,'Récap prestation'!I295)</f>
        <v>0</v>
      </c>
      <c r="O294">
        <f ca="1">SUMIF('Récap prestation'!$E$3:$E$500,L294,'Récap prestation'!J295)</f>
        <v>0</v>
      </c>
      <c r="P294">
        <f t="shared" ca="1" si="27"/>
        <v>0</v>
      </c>
      <c r="Q294">
        <f ca="1">SUMIF('Récap prestation'!$E$3:$E$500,L294,'Récap prestation'!R295)</f>
        <v>0</v>
      </c>
      <c r="R294" t="str">
        <f ca="1">IF(ISERROR(AVERAGEIF('Récap prestation'!$E$3:$E$500,L294,'Récap prestation'!$R$3)),"N/A",AVERAGEIF('Récap prestation'!$E$3:$E$500,L294,'Récap prestation'!$R$3:$R$500))</f>
        <v>N/A</v>
      </c>
      <c r="S294" s="10">
        <f>'Récap prestation'!N295</f>
        <v>0</v>
      </c>
      <c r="T294" s="10" t="e">
        <f t="array" ref="T29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doublon])-ROW($S$2)+1),ROWS(T$2:T294)))</f>
        <v>#NUM!</v>
      </c>
      <c r="U294" s="10" t="str">
        <f t="shared" si="28"/>
        <v/>
      </c>
      <c r="V294" s="10"/>
      <c r="X294" s="12" t="e">
        <f>#REF!</f>
        <v>#REF!</v>
      </c>
      <c r="Y294" s="12" t="e">
        <f>MATCH(TEXT(X295,"j mmmm aaaa"),#REF!,0)-MATCH(TEXT(X294,"j mmmm aaaa"),#REF!,0)</f>
        <v>#REF!</v>
      </c>
      <c r="Z294" t="e">
        <f>IF(AND(Y294=1,ISBLANK(VLOOKUP(X294,#REF!,5,FALSE))),"",Y294)</f>
        <v>#REF!</v>
      </c>
    </row>
    <row r="295" spans="1:26" x14ac:dyDescent="0.25">
      <c r="A295" s="3">
        <f>'Récap prestation'!M296</f>
        <v>0</v>
      </c>
      <c r="B295" s="10" t="e">
        <f t="array" ref="B2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doublon])-ROW($A$2)+1),ROWS(B$2:B295)))</f>
        <v>#NUM!</v>
      </c>
      <c r="C295" s="10" t="str">
        <f t="shared" si="24"/>
        <v/>
      </c>
      <c r="D295" s="10" t="str">
        <f>IF('Récap prestation'!E296&lt;&gt;0,'Récap prestation'!E296,"")</f>
        <v/>
      </c>
      <c r="E295" s="12">
        <f>INDEX($L$2:M393,MATCH(D295,Tableau1[valeur établissement liste],0),2)</f>
        <v>4</v>
      </c>
      <c r="F295" s="2" t="str">
        <f t="shared" si="25"/>
        <v/>
      </c>
      <c r="G295">
        <f>'Récap prestation'!F296</f>
        <v>0</v>
      </c>
      <c r="H295" t="str">
        <f>IF(ISBLANK('Récap prestation'!H296),"",'Récap prestation'!H296)</f>
        <v/>
      </c>
      <c r="I295" t="str">
        <f>IF(ISBLANK('Récap prestation'!G296),"",'Récap prestation'!G296)</f>
        <v/>
      </c>
      <c r="J295" s="10"/>
      <c r="K295" s="8" t="e">
        <f t="array" ref="K2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doublon])-ROW($D$2)+1),ROWS(K$2:K295)))</f>
        <v>#NUM!</v>
      </c>
      <c r="L295" s="10" t="str">
        <f t="shared" si="26"/>
        <v/>
      </c>
      <c r="M295">
        <f t="shared" si="29"/>
        <v>294</v>
      </c>
      <c r="N295">
        <f ca="1">SUMIF('Récap prestation'!$E$3:$E$500,L295,'Récap prestation'!I296)</f>
        <v>0</v>
      </c>
      <c r="O295">
        <f ca="1">SUMIF('Récap prestation'!$E$3:$E$500,L295,'Récap prestation'!J296)</f>
        <v>0</v>
      </c>
      <c r="P295">
        <f t="shared" ca="1" si="27"/>
        <v>0</v>
      </c>
      <c r="Q295">
        <f ca="1">SUMIF('Récap prestation'!$E$3:$E$500,L295,'Récap prestation'!R296)</f>
        <v>0</v>
      </c>
      <c r="R295" t="str">
        <f ca="1">IF(ISERROR(AVERAGEIF('Récap prestation'!$E$3:$E$500,L295,'Récap prestation'!$R$3)),"N/A",AVERAGEIF('Récap prestation'!$E$3:$E$500,L295,'Récap prestation'!$R$3:$R$500))</f>
        <v>N/A</v>
      </c>
      <c r="S295" s="10">
        <f>'Récap prestation'!N296</f>
        <v>0</v>
      </c>
      <c r="T295" s="10" t="e">
        <f t="array" ref="T29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doublon])-ROW($S$2)+1),ROWS(T$2:T295)))</f>
        <v>#NUM!</v>
      </c>
      <c r="U295" s="10" t="str">
        <f t="shared" si="28"/>
        <v/>
      </c>
      <c r="V295" s="10"/>
      <c r="X295" s="12" t="e">
        <f>#REF!</f>
        <v>#REF!</v>
      </c>
      <c r="Y295" s="12" t="e">
        <f>MATCH(TEXT(X296,"j mmmm aaaa"),#REF!,0)-MATCH(TEXT(X295,"j mmmm aaaa"),#REF!,0)</f>
        <v>#REF!</v>
      </c>
      <c r="Z295" t="e">
        <f>IF(AND(Y295=1,ISBLANK(VLOOKUP(X295,#REF!,5,FALSE))),"",Y295)</f>
        <v>#REF!</v>
      </c>
    </row>
    <row r="296" spans="1:26" x14ac:dyDescent="0.25">
      <c r="A296" s="3">
        <f>'Récap prestation'!M297</f>
        <v>0</v>
      </c>
      <c r="B296" s="10" t="e">
        <f t="array" ref="B2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doublon])-ROW($A$2)+1),ROWS(B$2:B296)))</f>
        <v>#NUM!</v>
      </c>
      <c r="C296" s="10" t="str">
        <f t="shared" si="24"/>
        <v/>
      </c>
      <c r="D296" s="10" t="str">
        <f>IF('Récap prestation'!E297&lt;&gt;0,'Récap prestation'!E297,"")</f>
        <v/>
      </c>
      <c r="E296" s="12">
        <f>INDEX($L$2:M394,MATCH(D296,Tableau1[valeur établissement liste],0),2)</f>
        <v>4</v>
      </c>
      <c r="F296" s="2" t="str">
        <f t="shared" si="25"/>
        <v/>
      </c>
      <c r="G296">
        <f>'Récap prestation'!F297</f>
        <v>0</v>
      </c>
      <c r="H296" t="str">
        <f>IF(ISBLANK('Récap prestation'!H297),"",'Récap prestation'!H297)</f>
        <v/>
      </c>
      <c r="I296" t="str">
        <f>IF(ISBLANK('Récap prestation'!G297),"",'Récap prestation'!G297)</f>
        <v/>
      </c>
      <c r="J296" s="10"/>
      <c r="K296" s="8" t="e">
        <f t="array" ref="K2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doublon])-ROW($D$2)+1),ROWS(K$2:K296)))</f>
        <v>#NUM!</v>
      </c>
      <c r="L296" s="10" t="str">
        <f t="shared" si="26"/>
        <v/>
      </c>
      <c r="M296">
        <f t="shared" si="29"/>
        <v>295</v>
      </c>
      <c r="N296">
        <f ca="1">SUMIF('Récap prestation'!$E$3:$E$500,L296,'Récap prestation'!I297)</f>
        <v>0</v>
      </c>
      <c r="O296">
        <f ca="1">SUMIF('Récap prestation'!$E$3:$E$500,L296,'Récap prestation'!J297)</f>
        <v>0</v>
      </c>
      <c r="P296">
        <f t="shared" ca="1" si="27"/>
        <v>0</v>
      </c>
      <c r="Q296">
        <f ca="1">SUMIF('Récap prestation'!$E$3:$E$500,L296,'Récap prestation'!R297)</f>
        <v>0</v>
      </c>
      <c r="R296" t="str">
        <f ca="1">IF(ISERROR(AVERAGEIF('Récap prestation'!$E$3:$E$500,L296,'Récap prestation'!$R$3)),"N/A",AVERAGEIF('Récap prestation'!$E$3:$E$500,L296,'Récap prestation'!$R$3:$R$500))</f>
        <v>N/A</v>
      </c>
      <c r="S296" s="10">
        <f>'Récap prestation'!N297</f>
        <v>0</v>
      </c>
      <c r="T296" s="10" t="e">
        <f t="array" ref="T29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doublon])-ROW($S$2)+1),ROWS(T$2:T296)))</f>
        <v>#NUM!</v>
      </c>
      <c r="U296" s="10" t="str">
        <f t="shared" si="28"/>
        <v/>
      </c>
      <c r="V296" s="10"/>
      <c r="X296" s="12" t="e">
        <f>#REF!</f>
        <v>#REF!</v>
      </c>
      <c r="Y296" s="12" t="e">
        <f>MATCH(TEXT(X297,"j mmmm aaaa"),#REF!,0)-MATCH(TEXT(X296,"j mmmm aaaa"),#REF!,0)</f>
        <v>#REF!</v>
      </c>
      <c r="Z296" t="e">
        <f>IF(AND(Y296=1,ISBLANK(VLOOKUP(X296,#REF!,5,FALSE))),"",Y296)</f>
        <v>#REF!</v>
      </c>
    </row>
    <row r="297" spans="1:26" x14ac:dyDescent="0.25">
      <c r="A297" s="3">
        <f>'Récap prestation'!M298</f>
        <v>0</v>
      </c>
      <c r="B297" s="10" t="e">
        <f t="array" ref="B2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doublon])-ROW($A$2)+1),ROWS(B$2:B297)))</f>
        <v>#NUM!</v>
      </c>
      <c r="C297" s="10" t="str">
        <f t="shared" si="24"/>
        <v/>
      </c>
      <c r="D297" s="10" t="str">
        <f>IF('Récap prestation'!E298&lt;&gt;0,'Récap prestation'!E298,"")</f>
        <v/>
      </c>
      <c r="E297" s="12">
        <f>INDEX($L$2:M395,MATCH(D297,Tableau1[valeur établissement liste],0),2)</f>
        <v>4</v>
      </c>
      <c r="F297" s="2" t="str">
        <f t="shared" si="25"/>
        <v/>
      </c>
      <c r="G297">
        <f>'Récap prestation'!F298</f>
        <v>0</v>
      </c>
      <c r="H297" t="str">
        <f>IF(ISBLANK('Récap prestation'!H298),"",'Récap prestation'!H298)</f>
        <v/>
      </c>
      <c r="I297" t="str">
        <f>IF(ISBLANK('Récap prestation'!G298),"",'Récap prestation'!G298)</f>
        <v/>
      </c>
      <c r="J297" s="10"/>
      <c r="K297" s="8" t="e">
        <f t="array" ref="K2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doublon])-ROW($D$2)+1),ROWS(K$2:K297)))</f>
        <v>#NUM!</v>
      </c>
      <c r="L297" s="10" t="str">
        <f t="shared" si="26"/>
        <v/>
      </c>
      <c r="M297">
        <f t="shared" si="29"/>
        <v>296</v>
      </c>
      <c r="N297">
        <f ca="1">SUMIF('Récap prestation'!$E$3:$E$500,L297,'Récap prestation'!I298)</f>
        <v>0</v>
      </c>
      <c r="O297">
        <f ca="1">SUMIF('Récap prestation'!$E$3:$E$500,L297,'Récap prestation'!J298)</f>
        <v>0</v>
      </c>
      <c r="P297">
        <f t="shared" ca="1" si="27"/>
        <v>0</v>
      </c>
      <c r="Q297">
        <f ca="1">SUMIF('Récap prestation'!$E$3:$E$500,L297,'Récap prestation'!R298)</f>
        <v>0</v>
      </c>
      <c r="R297" t="str">
        <f ca="1">IF(ISERROR(AVERAGEIF('Récap prestation'!$E$3:$E$500,L297,'Récap prestation'!$R$3)),"N/A",AVERAGEIF('Récap prestation'!$E$3:$E$500,L297,'Récap prestation'!$R$3:$R$500))</f>
        <v>N/A</v>
      </c>
      <c r="S297" s="10">
        <f>'Récap prestation'!N298</f>
        <v>0</v>
      </c>
      <c r="T297" s="10" t="e">
        <f t="array" ref="T29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doublon])-ROW($S$2)+1),ROWS(T$2:T297)))</f>
        <v>#NUM!</v>
      </c>
      <c r="U297" s="10" t="str">
        <f t="shared" si="28"/>
        <v/>
      </c>
      <c r="V297" s="10"/>
      <c r="X297" s="12" t="e">
        <f>#REF!</f>
        <v>#REF!</v>
      </c>
      <c r="Y297" s="12" t="e">
        <f>MATCH(TEXT(X298,"j mmmm aaaa"),#REF!,0)-MATCH(TEXT(X297,"j mmmm aaaa"),#REF!,0)</f>
        <v>#REF!</v>
      </c>
      <c r="Z297" t="e">
        <f>IF(AND(Y297=1,ISBLANK(VLOOKUP(X297,#REF!,5,FALSE))),"",Y297)</f>
        <v>#REF!</v>
      </c>
    </row>
    <row r="298" spans="1:26" x14ac:dyDescent="0.25">
      <c r="A298" s="3">
        <f>'Récap prestation'!M299</f>
        <v>0</v>
      </c>
      <c r="B298" s="10" t="e">
        <f t="array" ref="B2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doublon])-ROW($A$2)+1),ROWS(B$2:B298)))</f>
        <v>#NUM!</v>
      </c>
      <c r="C298" s="10" t="str">
        <f t="shared" si="24"/>
        <v/>
      </c>
      <c r="D298" s="10" t="str">
        <f>IF('Récap prestation'!E299&lt;&gt;0,'Récap prestation'!E299,"")</f>
        <v/>
      </c>
      <c r="E298" s="12">
        <f>INDEX($L$2:M396,MATCH(D298,Tableau1[valeur établissement liste],0),2)</f>
        <v>4</v>
      </c>
      <c r="F298" s="2" t="str">
        <f t="shared" si="25"/>
        <v/>
      </c>
      <c r="G298">
        <f>'Récap prestation'!F299</f>
        <v>0</v>
      </c>
      <c r="H298" t="str">
        <f>IF(ISBLANK('Récap prestation'!H299),"",'Récap prestation'!H299)</f>
        <v/>
      </c>
      <c r="I298" t="str">
        <f>IF(ISBLANK('Récap prestation'!G299),"",'Récap prestation'!G299)</f>
        <v/>
      </c>
      <c r="J298" s="10"/>
      <c r="K298" s="8" t="e">
        <f t="array" ref="K2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doublon])-ROW($D$2)+1),ROWS(K$2:K298)))</f>
        <v>#NUM!</v>
      </c>
      <c r="L298" s="10" t="str">
        <f t="shared" si="26"/>
        <v/>
      </c>
      <c r="M298">
        <f t="shared" si="29"/>
        <v>297</v>
      </c>
      <c r="N298">
        <f ca="1">SUMIF('Récap prestation'!$E$3:$E$500,L298,'Récap prestation'!I299)</f>
        <v>0</v>
      </c>
      <c r="O298">
        <f ca="1">SUMIF('Récap prestation'!$E$3:$E$500,L298,'Récap prestation'!J299)</f>
        <v>0</v>
      </c>
      <c r="P298">
        <f t="shared" ca="1" si="27"/>
        <v>0</v>
      </c>
      <c r="Q298">
        <f ca="1">SUMIF('Récap prestation'!$E$3:$E$500,L298,'Récap prestation'!R299)</f>
        <v>0</v>
      </c>
      <c r="R298" t="str">
        <f ca="1">IF(ISERROR(AVERAGEIF('Récap prestation'!$E$3:$E$500,L298,'Récap prestation'!$R$3)),"N/A",AVERAGEIF('Récap prestation'!$E$3:$E$500,L298,'Récap prestation'!$R$3:$R$500))</f>
        <v>N/A</v>
      </c>
      <c r="S298" s="10">
        <f>'Récap prestation'!N299</f>
        <v>0</v>
      </c>
      <c r="T298" s="10" t="e">
        <f t="array" ref="T29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doublon])-ROW($S$2)+1),ROWS(T$2:T298)))</f>
        <v>#NUM!</v>
      </c>
      <c r="U298" s="10" t="str">
        <f t="shared" si="28"/>
        <v/>
      </c>
      <c r="V298" s="10"/>
      <c r="X298" s="12" t="e">
        <f>#REF!</f>
        <v>#REF!</v>
      </c>
      <c r="Y298" s="12" t="e">
        <f>MATCH(TEXT(X299,"j mmmm aaaa"),#REF!,0)-MATCH(TEXT(X298,"j mmmm aaaa"),#REF!,0)</f>
        <v>#REF!</v>
      </c>
      <c r="Z298" t="e">
        <f>IF(AND(Y298=1,ISBLANK(VLOOKUP(X298,#REF!,5,FALSE))),"",Y298)</f>
        <v>#REF!</v>
      </c>
    </row>
    <row r="299" spans="1:26" x14ac:dyDescent="0.25">
      <c r="A299" s="3">
        <f>'Récap prestation'!M300</f>
        <v>0</v>
      </c>
      <c r="B299" s="10" t="e">
        <f t="array" ref="B2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doublon])-ROW($A$2)+1),ROWS(B$2:B299)))</f>
        <v>#NUM!</v>
      </c>
      <c r="C299" s="10" t="str">
        <f t="shared" si="24"/>
        <v/>
      </c>
      <c r="D299" s="10" t="str">
        <f>IF('Récap prestation'!E300&lt;&gt;0,'Récap prestation'!E300,"")</f>
        <v/>
      </c>
      <c r="E299" s="12">
        <f>INDEX($L$2:M397,MATCH(D299,Tableau1[valeur établissement liste],0),2)</f>
        <v>4</v>
      </c>
      <c r="F299" s="2" t="str">
        <f t="shared" si="25"/>
        <v/>
      </c>
      <c r="G299">
        <f>'Récap prestation'!F300</f>
        <v>0</v>
      </c>
      <c r="H299" t="str">
        <f>IF(ISBLANK('Récap prestation'!H300),"",'Récap prestation'!H300)</f>
        <v/>
      </c>
      <c r="I299" t="str">
        <f>IF(ISBLANK('Récap prestation'!G300),"",'Récap prestation'!G300)</f>
        <v/>
      </c>
      <c r="J299" s="10"/>
      <c r="K299" s="8" t="e">
        <f t="array" ref="K2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doublon])-ROW($D$2)+1),ROWS(K$2:K299)))</f>
        <v>#NUM!</v>
      </c>
      <c r="L299" s="10" t="str">
        <f t="shared" si="26"/>
        <v/>
      </c>
      <c r="M299">
        <f t="shared" si="29"/>
        <v>298</v>
      </c>
      <c r="N299">
        <f ca="1">SUMIF('Récap prestation'!$E$3:$E$500,L299,'Récap prestation'!I300)</f>
        <v>0</v>
      </c>
      <c r="O299">
        <f ca="1">SUMIF('Récap prestation'!$E$3:$E$500,L299,'Récap prestation'!J300)</f>
        <v>0</v>
      </c>
      <c r="P299">
        <f t="shared" ca="1" si="27"/>
        <v>0</v>
      </c>
      <c r="Q299">
        <f ca="1">SUMIF('Récap prestation'!$E$3:$E$500,L299,'Récap prestation'!R300)</f>
        <v>0</v>
      </c>
      <c r="R299" t="str">
        <f ca="1">IF(ISERROR(AVERAGEIF('Récap prestation'!$E$3:$E$500,L299,'Récap prestation'!$R$3)),"N/A",AVERAGEIF('Récap prestation'!$E$3:$E$500,L299,'Récap prestation'!$R$3:$R$500))</f>
        <v>N/A</v>
      </c>
      <c r="S299" s="10">
        <f>'Récap prestation'!N300</f>
        <v>0</v>
      </c>
      <c r="T299" s="10" t="e">
        <f t="array" ref="T29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doublon])-ROW($S$2)+1),ROWS(T$2:T299)))</f>
        <v>#NUM!</v>
      </c>
      <c r="U299" s="10" t="str">
        <f t="shared" si="28"/>
        <v/>
      </c>
      <c r="V299" s="10"/>
      <c r="X299" s="12" t="e">
        <f>#REF!</f>
        <v>#REF!</v>
      </c>
      <c r="Y299" s="12" t="e">
        <f>MATCH(TEXT(X300,"j mmmm aaaa"),#REF!,0)-MATCH(TEXT(X299,"j mmmm aaaa"),#REF!,0)</f>
        <v>#REF!</v>
      </c>
      <c r="Z299" t="e">
        <f>IF(AND(Y299=1,ISBLANK(VLOOKUP(X299,#REF!,5,FALSE))),"",Y299)</f>
        <v>#REF!</v>
      </c>
    </row>
    <row r="300" spans="1:26" x14ac:dyDescent="0.25">
      <c r="A300" s="3">
        <f>'Récap prestation'!M301</f>
        <v>0</v>
      </c>
      <c r="B300" s="10" t="e">
        <f t="array" ref="B3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doublon])-ROW($A$2)+1),ROWS(B$2:B300)))</f>
        <v>#NUM!</v>
      </c>
      <c r="C300" s="10" t="str">
        <f t="shared" si="24"/>
        <v/>
      </c>
      <c r="D300" s="10" t="str">
        <f>IF('Récap prestation'!E301&lt;&gt;0,'Récap prestation'!E301,"")</f>
        <v/>
      </c>
      <c r="E300" s="12">
        <f>INDEX($L$2:M398,MATCH(D300,Tableau1[valeur établissement liste],0),2)</f>
        <v>4</v>
      </c>
      <c r="F300" s="2" t="str">
        <f t="shared" si="25"/>
        <v/>
      </c>
      <c r="G300">
        <f>'Récap prestation'!F301</f>
        <v>0</v>
      </c>
      <c r="H300" t="str">
        <f>IF(ISBLANK('Récap prestation'!H301),"",'Récap prestation'!H301)</f>
        <v/>
      </c>
      <c r="I300" t="str">
        <f>IF(ISBLANK('Récap prestation'!G301),"",'Récap prestation'!G301)</f>
        <v/>
      </c>
      <c r="J300" s="10"/>
      <c r="K300" s="8" t="e">
        <f t="array" ref="K3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doublon])-ROW($D$2)+1),ROWS(K$2:K300)))</f>
        <v>#NUM!</v>
      </c>
      <c r="L300" s="10" t="str">
        <f t="shared" si="26"/>
        <v/>
      </c>
      <c r="M300">
        <f t="shared" si="29"/>
        <v>299</v>
      </c>
      <c r="N300">
        <f ca="1">SUMIF('Récap prestation'!$E$3:$E$500,L300,'Récap prestation'!I301)</f>
        <v>0</v>
      </c>
      <c r="O300">
        <f ca="1">SUMIF('Récap prestation'!$E$3:$E$500,L300,'Récap prestation'!J301)</f>
        <v>0</v>
      </c>
      <c r="P300">
        <f t="shared" ca="1" si="27"/>
        <v>0</v>
      </c>
      <c r="Q300">
        <f ca="1">SUMIF('Récap prestation'!$E$3:$E$500,L300,'Récap prestation'!R301)</f>
        <v>0</v>
      </c>
      <c r="R300" t="str">
        <f ca="1">IF(ISERROR(AVERAGEIF('Récap prestation'!$E$3:$E$500,L300,'Récap prestation'!$R$3)),"N/A",AVERAGEIF('Récap prestation'!$E$3:$E$500,L300,'Récap prestation'!$R$3:$R$500))</f>
        <v>N/A</v>
      </c>
      <c r="S300" s="10">
        <f>'Récap prestation'!N301</f>
        <v>0</v>
      </c>
      <c r="T300" s="10" t="e">
        <f t="array" ref="T30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doublon])-ROW($S$2)+1),ROWS(T$2:T300)))</f>
        <v>#NUM!</v>
      </c>
      <c r="U300" s="10" t="str">
        <f t="shared" si="28"/>
        <v/>
      </c>
      <c r="V300" s="10"/>
      <c r="X300" s="12" t="e">
        <f>#REF!</f>
        <v>#REF!</v>
      </c>
      <c r="Y300" s="12" t="e">
        <f>MATCH(TEXT(X301,"j mmmm aaaa"),#REF!,0)-MATCH(TEXT(X300,"j mmmm aaaa"),#REF!,0)</f>
        <v>#REF!</v>
      </c>
      <c r="Z300" t="e">
        <f>IF(AND(Y300=1,ISBLANK(VLOOKUP(X300,#REF!,5,FALSE))),"",Y300)</f>
        <v>#REF!</v>
      </c>
    </row>
    <row r="301" spans="1:26" x14ac:dyDescent="0.25">
      <c r="A301" s="3">
        <f>'Récap prestation'!M302</f>
        <v>0</v>
      </c>
      <c r="B301" s="10" t="e">
        <f t="array" ref="B30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doublon])-ROW($A$2)+1),ROWS(B$2:B301)))</f>
        <v>#NUM!</v>
      </c>
      <c r="C301" s="10" t="str">
        <f t="shared" si="24"/>
        <v/>
      </c>
      <c r="D301" s="10" t="str">
        <f>IF('Récap prestation'!E302&lt;&gt;0,'Récap prestation'!E302,"")</f>
        <v/>
      </c>
      <c r="E301" s="12">
        <f>INDEX($L$2:M399,MATCH(D301,Tableau1[valeur établissement liste],0),2)</f>
        <v>4</v>
      </c>
      <c r="F301" s="2" t="str">
        <f t="shared" si="25"/>
        <v/>
      </c>
      <c r="G301">
        <f>'Récap prestation'!F302</f>
        <v>0</v>
      </c>
      <c r="H301" t="str">
        <f>IF(ISBLANK('Récap prestation'!H302),"",'Récap prestation'!H302)</f>
        <v/>
      </c>
      <c r="I301" t="str">
        <f>IF(ISBLANK('Récap prestation'!G302),"",'Récap prestation'!G302)</f>
        <v/>
      </c>
      <c r="J301" s="10"/>
      <c r="K301" s="8" t="e">
        <f t="array" ref="K30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doublon])-ROW($D$2)+1),ROWS(K$2:K301)))</f>
        <v>#NUM!</v>
      </c>
      <c r="L301" s="10" t="str">
        <f t="shared" si="26"/>
        <v/>
      </c>
      <c r="M301">
        <f t="shared" si="29"/>
        <v>300</v>
      </c>
      <c r="N301">
        <f ca="1">SUMIF('Récap prestation'!$E$3:$E$500,L301,'Récap prestation'!I302)</f>
        <v>0</v>
      </c>
      <c r="O301">
        <f ca="1">SUMIF('Récap prestation'!$E$3:$E$500,L301,'Récap prestation'!J302)</f>
        <v>0</v>
      </c>
      <c r="P301">
        <f t="shared" ca="1" si="27"/>
        <v>0</v>
      </c>
      <c r="Q301">
        <f ca="1">SUMIF('Récap prestation'!$E$3:$E$500,L301,'Récap prestation'!R302)</f>
        <v>0</v>
      </c>
      <c r="R301" t="str">
        <f ca="1">IF(ISERROR(AVERAGEIF('Récap prestation'!$E$3:$E$500,L301,'Récap prestation'!$R$3)),"N/A",AVERAGEIF('Récap prestation'!$E$3:$E$500,L301,'Récap prestation'!$R$3:$R$500))</f>
        <v>N/A</v>
      </c>
      <c r="S301" s="10">
        <f>'Récap prestation'!N302</f>
        <v>0</v>
      </c>
      <c r="T301" s="10" t="e">
        <f t="array" ref="T30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doublon])-ROW($S$2)+1),ROWS(T$2:T301)))</f>
        <v>#NUM!</v>
      </c>
      <c r="U301" s="10" t="str">
        <f t="shared" si="28"/>
        <v/>
      </c>
      <c r="V301" s="10"/>
      <c r="X301" s="12" t="e">
        <f>#REF!</f>
        <v>#REF!</v>
      </c>
      <c r="Y301" s="12" t="e">
        <f>MATCH(TEXT(X302,"j mmmm aaaa"),#REF!,0)-MATCH(TEXT(X301,"j mmmm aaaa"),#REF!,0)</f>
        <v>#REF!</v>
      </c>
      <c r="Z301" t="e">
        <f>IF(AND(Y301=1,ISBLANK(VLOOKUP(X301,#REF!,5,FALSE))),"",Y301)</f>
        <v>#REF!</v>
      </c>
    </row>
    <row r="302" spans="1:26" x14ac:dyDescent="0.25">
      <c r="A302" s="3">
        <f>'Récap prestation'!M303</f>
        <v>0</v>
      </c>
      <c r="B302" s="10" t="e">
        <f t="array" ref="B30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doublon])-ROW($A$2)+1),ROWS(B$2:B302)))</f>
        <v>#NUM!</v>
      </c>
      <c r="C302" s="10" t="str">
        <f t="shared" si="24"/>
        <v/>
      </c>
      <c r="D302" s="10" t="str">
        <f>IF('Récap prestation'!E303&lt;&gt;0,'Récap prestation'!E303,"")</f>
        <v/>
      </c>
      <c r="E302" s="12">
        <f>INDEX($L$2:M400,MATCH(D302,Tableau1[valeur établissement liste],0),2)</f>
        <v>4</v>
      </c>
      <c r="F302" s="2" t="str">
        <f t="shared" si="25"/>
        <v/>
      </c>
      <c r="G302">
        <f>'Récap prestation'!F303</f>
        <v>0</v>
      </c>
      <c r="H302" t="str">
        <f>IF(ISBLANK('Récap prestation'!H303),"",'Récap prestation'!H303)</f>
        <v/>
      </c>
      <c r="I302" t="str">
        <f>IF(ISBLANK('Récap prestation'!G303),"",'Récap prestation'!G303)</f>
        <v/>
      </c>
      <c r="J302" s="10"/>
      <c r="K302" s="8" t="e">
        <f t="array" ref="K30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doublon])-ROW($D$2)+1),ROWS(K$2:K302)))</f>
        <v>#NUM!</v>
      </c>
      <c r="L302" s="10" t="str">
        <f t="shared" si="26"/>
        <v/>
      </c>
      <c r="M302">
        <f t="shared" si="29"/>
        <v>301</v>
      </c>
      <c r="N302">
        <f ca="1">SUMIF('Récap prestation'!$E$3:$E$500,L302,'Récap prestation'!I303)</f>
        <v>0</v>
      </c>
      <c r="O302">
        <f ca="1">SUMIF('Récap prestation'!$E$3:$E$500,L302,'Récap prestation'!J303)</f>
        <v>0</v>
      </c>
      <c r="P302">
        <f t="shared" ca="1" si="27"/>
        <v>0</v>
      </c>
      <c r="Q302">
        <f ca="1">SUMIF('Récap prestation'!$E$3:$E$500,L302,'Récap prestation'!R303)</f>
        <v>0</v>
      </c>
      <c r="R302" t="str">
        <f ca="1">IF(ISERROR(AVERAGEIF('Récap prestation'!$E$3:$E$500,L302,'Récap prestation'!$R$3)),"N/A",AVERAGEIF('Récap prestation'!$E$3:$E$500,L302,'Récap prestation'!$R$3:$R$500))</f>
        <v>N/A</v>
      </c>
      <c r="S302" s="10">
        <f>'Récap prestation'!N303</f>
        <v>0</v>
      </c>
      <c r="T302" s="10" t="e">
        <f t="array" ref="T30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doublon])-ROW($S$2)+1),ROWS(T$2:T302)))</f>
        <v>#NUM!</v>
      </c>
      <c r="U302" s="10" t="str">
        <f t="shared" si="28"/>
        <v/>
      </c>
      <c r="V302" s="10"/>
      <c r="X302" s="12" t="e">
        <f>#REF!</f>
        <v>#REF!</v>
      </c>
      <c r="Y302" s="12" t="e">
        <f>MATCH(TEXT(X303,"j mmmm aaaa"),#REF!,0)-MATCH(TEXT(X302,"j mmmm aaaa"),#REF!,0)</f>
        <v>#REF!</v>
      </c>
      <c r="Z302" t="e">
        <f>IF(AND(Y302=1,ISBLANK(VLOOKUP(X302,#REF!,5,FALSE))),"",Y302)</f>
        <v>#REF!</v>
      </c>
    </row>
    <row r="303" spans="1:26" x14ac:dyDescent="0.25">
      <c r="A303" s="3">
        <f>'Récap prestation'!M304</f>
        <v>0</v>
      </c>
      <c r="B303" s="10" t="e">
        <f t="array" ref="B30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doublon])-ROW($A$2)+1),ROWS(B$2:B303)))</f>
        <v>#NUM!</v>
      </c>
      <c r="C303" s="10" t="str">
        <f t="shared" si="24"/>
        <v/>
      </c>
      <c r="D303" s="10" t="str">
        <f>IF('Récap prestation'!E304&lt;&gt;0,'Récap prestation'!E304,"")</f>
        <v/>
      </c>
      <c r="E303" s="12">
        <f>INDEX($L$2:M401,MATCH(D303,Tableau1[valeur établissement liste],0),2)</f>
        <v>4</v>
      </c>
      <c r="F303" s="2" t="str">
        <f t="shared" si="25"/>
        <v/>
      </c>
      <c r="G303">
        <f>'Récap prestation'!F304</f>
        <v>0</v>
      </c>
      <c r="H303" t="str">
        <f>IF(ISBLANK('Récap prestation'!H304),"",'Récap prestation'!H304)</f>
        <v/>
      </c>
      <c r="I303" t="str">
        <f>IF(ISBLANK('Récap prestation'!G304),"",'Récap prestation'!G304)</f>
        <v/>
      </c>
      <c r="J303" s="10"/>
      <c r="K303" s="8" t="e">
        <f t="array" ref="K30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doublon])-ROW($D$2)+1),ROWS(K$2:K303)))</f>
        <v>#NUM!</v>
      </c>
      <c r="L303" s="10" t="str">
        <f t="shared" si="26"/>
        <v/>
      </c>
      <c r="M303">
        <f t="shared" si="29"/>
        <v>302</v>
      </c>
      <c r="N303">
        <f ca="1">SUMIF('Récap prestation'!$E$3:$E$500,L303,'Récap prestation'!I304)</f>
        <v>0</v>
      </c>
      <c r="O303">
        <f ca="1">SUMIF('Récap prestation'!$E$3:$E$500,L303,'Récap prestation'!J304)</f>
        <v>0</v>
      </c>
      <c r="P303">
        <f t="shared" ca="1" si="27"/>
        <v>0</v>
      </c>
      <c r="Q303">
        <f ca="1">SUMIF('Récap prestation'!$E$3:$E$500,L303,'Récap prestation'!R304)</f>
        <v>0</v>
      </c>
      <c r="R303" t="str">
        <f ca="1">IF(ISERROR(AVERAGEIF('Récap prestation'!$E$3:$E$500,L303,'Récap prestation'!$R$3)),"N/A",AVERAGEIF('Récap prestation'!$E$3:$E$500,L303,'Récap prestation'!$R$3:$R$500))</f>
        <v>N/A</v>
      </c>
      <c r="S303" s="10">
        <f>'Récap prestation'!N304</f>
        <v>0</v>
      </c>
      <c r="T303" s="10" t="e">
        <f t="array" ref="T30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doublon])-ROW($S$2)+1),ROWS(T$2:T303)))</f>
        <v>#NUM!</v>
      </c>
      <c r="U303" s="10" t="str">
        <f t="shared" si="28"/>
        <v/>
      </c>
      <c r="V303" s="10"/>
      <c r="X303" s="12" t="e">
        <f>#REF!</f>
        <v>#REF!</v>
      </c>
      <c r="Y303" s="12" t="e">
        <f>MATCH(TEXT(X304,"j mmmm aaaa"),#REF!,0)-MATCH(TEXT(X303,"j mmmm aaaa"),#REF!,0)</f>
        <v>#REF!</v>
      </c>
      <c r="Z303" t="e">
        <f>IF(AND(Y303=1,ISBLANK(VLOOKUP(X303,#REF!,5,FALSE))),"",Y303)</f>
        <v>#REF!</v>
      </c>
    </row>
    <row r="304" spans="1:26" x14ac:dyDescent="0.25">
      <c r="A304" s="3">
        <f>'Récap prestation'!M305</f>
        <v>0</v>
      </c>
      <c r="B304" s="10" t="e">
        <f t="array" ref="B30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doublon])-ROW($A$2)+1),ROWS(B$2:B304)))</f>
        <v>#NUM!</v>
      </c>
      <c r="C304" s="10" t="str">
        <f t="shared" si="24"/>
        <v/>
      </c>
      <c r="D304" s="10" t="str">
        <f>IF('Récap prestation'!E305&lt;&gt;0,'Récap prestation'!E305,"")</f>
        <v/>
      </c>
      <c r="E304" s="12">
        <f>INDEX($L$2:M402,MATCH(D304,Tableau1[valeur établissement liste],0),2)</f>
        <v>4</v>
      </c>
      <c r="F304" s="2" t="str">
        <f t="shared" si="25"/>
        <v/>
      </c>
      <c r="G304">
        <f>'Récap prestation'!F305</f>
        <v>0</v>
      </c>
      <c r="H304" t="str">
        <f>IF(ISBLANK('Récap prestation'!H305),"",'Récap prestation'!H305)</f>
        <v/>
      </c>
      <c r="I304" t="str">
        <f>IF(ISBLANK('Récap prestation'!G305),"",'Récap prestation'!G305)</f>
        <v/>
      </c>
      <c r="J304" s="10"/>
      <c r="K304" s="8" t="e">
        <f t="array" ref="K30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doublon])-ROW($D$2)+1),ROWS(K$2:K304)))</f>
        <v>#NUM!</v>
      </c>
      <c r="L304" s="10" t="str">
        <f t="shared" si="26"/>
        <v/>
      </c>
      <c r="M304">
        <f t="shared" si="29"/>
        <v>303</v>
      </c>
      <c r="N304">
        <f ca="1">SUMIF('Récap prestation'!$E$3:$E$500,L304,'Récap prestation'!I305)</f>
        <v>0</v>
      </c>
      <c r="O304">
        <f ca="1">SUMIF('Récap prestation'!$E$3:$E$500,L304,'Récap prestation'!J305)</f>
        <v>0</v>
      </c>
      <c r="P304">
        <f t="shared" ca="1" si="27"/>
        <v>0</v>
      </c>
      <c r="Q304">
        <f ca="1">SUMIF('Récap prestation'!$E$3:$E$500,L304,'Récap prestation'!R305)</f>
        <v>0</v>
      </c>
      <c r="R304" t="str">
        <f ca="1">IF(ISERROR(AVERAGEIF('Récap prestation'!$E$3:$E$500,L304,'Récap prestation'!$R$3)),"N/A",AVERAGEIF('Récap prestation'!$E$3:$E$500,L304,'Récap prestation'!$R$3:$R$500))</f>
        <v>N/A</v>
      </c>
      <c r="S304" s="10">
        <f>'Récap prestation'!N305</f>
        <v>0</v>
      </c>
      <c r="T304" s="10" t="e">
        <f t="array" ref="T30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doublon])-ROW($S$2)+1),ROWS(T$2:T304)))</f>
        <v>#NUM!</v>
      </c>
      <c r="U304" s="10" t="str">
        <f t="shared" si="28"/>
        <v/>
      </c>
      <c r="V304" s="10"/>
      <c r="X304" s="12" t="e">
        <f>#REF!</f>
        <v>#REF!</v>
      </c>
      <c r="Y304" s="12" t="e">
        <f>MATCH(TEXT(X305,"j mmmm aaaa"),#REF!,0)-MATCH(TEXT(X304,"j mmmm aaaa"),#REF!,0)</f>
        <v>#REF!</v>
      </c>
      <c r="Z304" t="e">
        <f>IF(AND(Y304=1,ISBLANK(VLOOKUP(X304,#REF!,5,FALSE))),"",Y304)</f>
        <v>#REF!</v>
      </c>
    </row>
    <row r="305" spans="1:26" x14ac:dyDescent="0.25">
      <c r="A305" s="3">
        <f>'Récap prestation'!M306</f>
        <v>0</v>
      </c>
      <c r="B305" s="10" t="e">
        <f t="array" ref="B30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doublon])-ROW($A$2)+1),ROWS(B$2:B305)))</f>
        <v>#NUM!</v>
      </c>
      <c r="C305" s="10" t="str">
        <f t="shared" si="24"/>
        <v/>
      </c>
      <c r="D305" s="10" t="str">
        <f>IF('Récap prestation'!E306&lt;&gt;0,'Récap prestation'!E306,"")</f>
        <v/>
      </c>
      <c r="E305" s="12">
        <f>INDEX($L$2:M403,MATCH(D305,Tableau1[valeur établissement liste],0),2)</f>
        <v>4</v>
      </c>
      <c r="F305" s="2" t="str">
        <f t="shared" si="25"/>
        <v/>
      </c>
      <c r="G305">
        <f>'Récap prestation'!F306</f>
        <v>0</v>
      </c>
      <c r="H305" t="str">
        <f>IF(ISBLANK('Récap prestation'!H306),"",'Récap prestation'!H306)</f>
        <v/>
      </c>
      <c r="I305" t="str">
        <f>IF(ISBLANK('Récap prestation'!G306),"",'Récap prestation'!G306)</f>
        <v/>
      </c>
      <c r="J305" s="10"/>
      <c r="K305" s="8" t="e">
        <f t="array" ref="K30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doublon])-ROW($D$2)+1),ROWS(K$2:K305)))</f>
        <v>#NUM!</v>
      </c>
      <c r="L305" s="10" t="str">
        <f t="shared" si="26"/>
        <v/>
      </c>
      <c r="M305">
        <f t="shared" si="29"/>
        <v>304</v>
      </c>
      <c r="N305">
        <f ca="1">SUMIF('Récap prestation'!$E$3:$E$500,L305,'Récap prestation'!I306)</f>
        <v>0</v>
      </c>
      <c r="O305">
        <f ca="1">SUMIF('Récap prestation'!$E$3:$E$500,L305,'Récap prestation'!J306)</f>
        <v>0</v>
      </c>
      <c r="P305">
        <f t="shared" ca="1" si="27"/>
        <v>0</v>
      </c>
      <c r="Q305">
        <f ca="1">SUMIF('Récap prestation'!$E$3:$E$500,L305,'Récap prestation'!R306)</f>
        <v>0</v>
      </c>
      <c r="R305" t="str">
        <f ca="1">IF(ISERROR(AVERAGEIF('Récap prestation'!$E$3:$E$500,L305,'Récap prestation'!$R$3)),"N/A",AVERAGEIF('Récap prestation'!$E$3:$E$500,L305,'Récap prestation'!$R$3:$R$500))</f>
        <v>N/A</v>
      </c>
      <c r="S305" s="10">
        <f>'Récap prestation'!N306</f>
        <v>0</v>
      </c>
      <c r="T305" s="10" t="e">
        <f t="array" ref="T30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doublon])-ROW($S$2)+1),ROWS(T$2:T305)))</f>
        <v>#NUM!</v>
      </c>
      <c r="U305" s="10" t="str">
        <f t="shared" si="28"/>
        <v/>
      </c>
      <c r="V305" s="10"/>
      <c r="X305" s="12" t="e">
        <f>#REF!</f>
        <v>#REF!</v>
      </c>
      <c r="Y305" s="12" t="e">
        <f>MATCH(TEXT("Fin de juin","j mmmm aaaa"),#REF!,0)-MATCH(TEXT(X305,"j mmmm aaaa"),#REF!,0)</f>
        <v>#REF!</v>
      </c>
      <c r="Z305" t="e">
        <f>IF(AND(Y305=1,ISBLANK(VLOOKUP(X305,#REF!,5,FALSE))),"",Y305)</f>
        <v>#REF!</v>
      </c>
    </row>
    <row r="306" spans="1:26" x14ac:dyDescent="0.25">
      <c r="A306" s="3">
        <f>'Récap prestation'!M307</f>
        <v>0</v>
      </c>
      <c r="B306" s="10" t="e">
        <f t="array" ref="B30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doublon])-ROW($A$2)+1),ROWS(B$2:B306)))</f>
        <v>#NUM!</v>
      </c>
      <c r="C306" s="10" t="str">
        <f t="shared" si="24"/>
        <v/>
      </c>
      <c r="D306" s="10" t="str">
        <f>IF('Récap prestation'!E307&lt;&gt;0,'Récap prestation'!E307,"")</f>
        <v/>
      </c>
      <c r="E306" s="12">
        <f>INDEX($L$2:M404,MATCH(D306,Tableau1[valeur établissement liste],0),2)</f>
        <v>4</v>
      </c>
      <c r="F306" s="2" t="str">
        <f t="shared" si="25"/>
        <v/>
      </c>
      <c r="G306">
        <f>'Récap prestation'!F307</f>
        <v>0</v>
      </c>
      <c r="H306" t="str">
        <f>IF(ISBLANK('Récap prestation'!H307),"",'Récap prestation'!H307)</f>
        <v/>
      </c>
      <c r="I306" t="str">
        <f>IF(ISBLANK('Récap prestation'!G307),"",'Récap prestation'!G307)</f>
        <v/>
      </c>
      <c r="J306" s="10"/>
      <c r="K306" s="8" t="e">
        <f t="array" ref="K30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doublon])-ROW($D$2)+1),ROWS(K$2:K306)))</f>
        <v>#NUM!</v>
      </c>
      <c r="L306" s="10" t="str">
        <f t="shared" si="26"/>
        <v/>
      </c>
      <c r="M306">
        <f t="shared" si="29"/>
        <v>305</v>
      </c>
      <c r="N306">
        <f ca="1">SUMIF('Récap prestation'!$E$3:$E$500,L306,'Récap prestation'!I307)</f>
        <v>0</v>
      </c>
      <c r="O306">
        <f ca="1">SUMIF('Récap prestation'!$E$3:$E$500,L306,'Récap prestation'!J307)</f>
        <v>0</v>
      </c>
      <c r="P306">
        <f t="shared" ca="1" si="27"/>
        <v>0</v>
      </c>
      <c r="Q306">
        <f ca="1">SUMIF('Récap prestation'!$E$3:$E$500,L306,'Récap prestation'!R307)</f>
        <v>0</v>
      </c>
      <c r="R306" t="str">
        <f ca="1">IF(ISERROR(AVERAGEIF('Récap prestation'!$E$3:$E$500,L306,'Récap prestation'!$R$3)),"N/A",AVERAGEIF('Récap prestation'!$E$3:$E$500,L306,'Récap prestation'!$R$3:$R$500))</f>
        <v>N/A</v>
      </c>
      <c r="S306" s="10">
        <f>'Récap prestation'!N307</f>
        <v>0</v>
      </c>
      <c r="T306" s="10" t="e">
        <f t="array" ref="T30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doublon])-ROW($S$2)+1),ROWS(T$2:T306)))</f>
        <v>#NUM!</v>
      </c>
      <c r="U306" s="10" t="str">
        <f t="shared" si="28"/>
        <v/>
      </c>
      <c r="V306" s="10"/>
      <c r="X306" s="12" t="e">
        <f>#REF!</f>
        <v>#REF!</v>
      </c>
      <c r="Y306" s="12" t="e">
        <f>MATCH(TEXT(X307,"j mmmm aaaa"),#REF!,0)-MATCH(TEXT(X306,"j mmmm aaaa"),#REF!,0)</f>
        <v>#REF!</v>
      </c>
      <c r="Z306" t="e">
        <f>IF(AND(Y306=1,ISBLANK(VLOOKUP(X306,#REF!,5,FALSE))),"",Y306)</f>
        <v>#REF!</v>
      </c>
    </row>
    <row r="307" spans="1:26" x14ac:dyDescent="0.25">
      <c r="A307" s="3">
        <f>'Récap prestation'!M308</f>
        <v>0</v>
      </c>
      <c r="B307" s="10" t="e">
        <f t="array" ref="B30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doublon])-ROW($A$2)+1),ROWS(B$2:B307)))</f>
        <v>#NUM!</v>
      </c>
      <c r="C307" s="10" t="str">
        <f t="shared" si="24"/>
        <v/>
      </c>
      <c r="D307" s="10" t="str">
        <f>IF('Récap prestation'!E308&lt;&gt;0,'Récap prestation'!E308,"")</f>
        <v/>
      </c>
      <c r="E307" s="12">
        <f>INDEX($L$2:M405,MATCH(D307,Tableau1[valeur établissement liste],0),2)</f>
        <v>4</v>
      </c>
      <c r="F307" s="2" t="str">
        <f t="shared" si="25"/>
        <v/>
      </c>
      <c r="G307">
        <f>'Récap prestation'!F308</f>
        <v>0</v>
      </c>
      <c r="H307" t="str">
        <f>IF(ISBLANK('Récap prestation'!H308),"",'Récap prestation'!H308)</f>
        <v/>
      </c>
      <c r="I307" t="str">
        <f>IF(ISBLANK('Récap prestation'!G308),"",'Récap prestation'!G308)</f>
        <v/>
      </c>
      <c r="J307" s="10"/>
      <c r="K307" s="8" t="e">
        <f t="array" ref="K30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doublon])-ROW($D$2)+1),ROWS(K$2:K307)))</f>
        <v>#NUM!</v>
      </c>
      <c r="L307" s="10" t="str">
        <f t="shared" si="26"/>
        <v/>
      </c>
      <c r="M307">
        <f t="shared" si="29"/>
        <v>306</v>
      </c>
      <c r="N307">
        <f ca="1">SUMIF('Récap prestation'!$E$3:$E$500,L307,'Récap prestation'!I308)</f>
        <v>0</v>
      </c>
      <c r="O307">
        <f ca="1">SUMIF('Récap prestation'!$E$3:$E$500,L307,'Récap prestation'!J308)</f>
        <v>0</v>
      </c>
      <c r="P307">
        <f t="shared" ca="1" si="27"/>
        <v>0</v>
      </c>
      <c r="Q307">
        <f ca="1">SUMIF('Récap prestation'!$E$3:$E$500,L307,'Récap prestation'!R308)</f>
        <v>0</v>
      </c>
      <c r="R307" t="str">
        <f ca="1">IF(ISERROR(AVERAGEIF('Récap prestation'!$E$3:$E$500,L307,'Récap prestation'!$R$3)),"N/A",AVERAGEIF('Récap prestation'!$E$3:$E$500,L307,'Récap prestation'!$R$3:$R$500))</f>
        <v>N/A</v>
      </c>
      <c r="S307" s="10">
        <f>'Récap prestation'!N308</f>
        <v>0</v>
      </c>
      <c r="T307" s="10" t="e">
        <f t="array" ref="T30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doublon])-ROW($S$2)+1),ROWS(T$2:T307)))</f>
        <v>#NUM!</v>
      </c>
      <c r="U307" s="10" t="str">
        <f t="shared" si="28"/>
        <v/>
      </c>
      <c r="V307" s="10"/>
      <c r="X307" s="12" t="e">
        <f>#REF!</f>
        <v>#REF!</v>
      </c>
      <c r="Y307" s="12" t="e">
        <f>MATCH(TEXT(X308,"j mmmm aaaa"),#REF!,0)-MATCH(TEXT(X307,"j mmmm aaaa"),#REF!,0)</f>
        <v>#REF!</v>
      </c>
      <c r="Z307" t="e">
        <f>IF(AND(Y307=1,ISBLANK(VLOOKUP(X307,#REF!,5,FALSE))),"",Y307)</f>
        <v>#REF!</v>
      </c>
    </row>
    <row r="308" spans="1:26" x14ac:dyDescent="0.25">
      <c r="A308" s="3">
        <f>'Récap prestation'!M309</f>
        <v>0</v>
      </c>
      <c r="B308" s="10" t="e">
        <f t="array" ref="B30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doublon])-ROW($A$2)+1),ROWS(B$2:B308)))</f>
        <v>#NUM!</v>
      </c>
      <c r="C308" s="10" t="str">
        <f t="shared" si="24"/>
        <v/>
      </c>
      <c r="D308" s="10" t="str">
        <f>IF('Récap prestation'!E309&lt;&gt;0,'Récap prestation'!E309,"")</f>
        <v/>
      </c>
      <c r="E308" s="12">
        <f>INDEX($L$2:M406,MATCH(D308,Tableau1[valeur établissement liste],0),2)</f>
        <v>4</v>
      </c>
      <c r="F308" s="2" t="str">
        <f t="shared" si="25"/>
        <v/>
      </c>
      <c r="G308">
        <f>'Récap prestation'!F309</f>
        <v>0</v>
      </c>
      <c r="H308" t="str">
        <f>IF(ISBLANK('Récap prestation'!H309),"",'Récap prestation'!H309)</f>
        <v/>
      </c>
      <c r="I308" t="str">
        <f>IF(ISBLANK('Récap prestation'!G309),"",'Récap prestation'!G309)</f>
        <v/>
      </c>
      <c r="J308" s="10"/>
      <c r="K308" s="8" t="e">
        <f t="array" ref="K30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doublon])-ROW($D$2)+1),ROWS(K$2:K308)))</f>
        <v>#NUM!</v>
      </c>
      <c r="L308" s="10" t="str">
        <f t="shared" si="26"/>
        <v/>
      </c>
      <c r="M308">
        <f t="shared" si="29"/>
        <v>307</v>
      </c>
      <c r="N308">
        <f ca="1">SUMIF('Récap prestation'!$E$3:$E$500,L308,'Récap prestation'!I309)</f>
        <v>0</v>
      </c>
      <c r="O308">
        <f ca="1">SUMIF('Récap prestation'!$E$3:$E$500,L308,'Récap prestation'!J309)</f>
        <v>0</v>
      </c>
      <c r="P308">
        <f t="shared" ca="1" si="27"/>
        <v>0</v>
      </c>
      <c r="Q308">
        <f ca="1">SUMIF('Récap prestation'!$E$3:$E$500,L308,'Récap prestation'!R309)</f>
        <v>0</v>
      </c>
      <c r="R308" t="str">
        <f ca="1">IF(ISERROR(AVERAGEIF('Récap prestation'!$E$3:$E$500,L308,'Récap prestation'!$R$3)),"N/A",AVERAGEIF('Récap prestation'!$E$3:$E$500,L308,'Récap prestation'!$R$3:$R$500))</f>
        <v>N/A</v>
      </c>
      <c r="S308" s="10">
        <f>'Récap prestation'!N309</f>
        <v>0</v>
      </c>
      <c r="T308" s="10" t="e">
        <f t="array" ref="T30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doublon])-ROW($S$2)+1),ROWS(T$2:T308)))</f>
        <v>#NUM!</v>
      </c>
      <c r="U308" s="10" t="str">
        <f t="shared" si="28"/>
        <v/>
      </c>
      <c r="V308" s="10"/>
      <c r="X308" s="12" t="e">
        <f>#REF!</f>
        <v>#REF!</v>
      </c>
      <c r="Y308" s="12" t="e">
        <f>MATCH(TEXT(X309,"j mmmm aaaa"),#REF!,0)-MATCH(TEXT(X308,"j mmmm aaaa"),#REF!,0)</f>
        <v>#REF!</v>
      </c>
      <c r="Z308" t="e">
        <f>IF(AND(Y308=1,ISBLANK(VLOOKUP(X308,#REF!,5,FALSE))),"",Y308)</f>
        <v>#REF!</v>
      </c>
    </row>
    <row r="309" spans="1:26" x14ac:dyDescent="0.25">
      <c r="A309" s="3">
        <f>'Récap prestation'!M310</f>
        <v>0</v>
      </c>
      <c r="B309" s="10" t="e">
        <f t="array" ref="B30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doublon])-ROW($A$2)+1),ROWS(B$2:B309)))</f>
        <v>#NUM!</v>
      </c>
      <c r="C309" s="10" t="str">
        <f t="shared" si="24"/>
        <v/>
      </c>
      <c r="D309" s="10" t="str">
        <f>IF('Récap prestation'!E310&lt;&gt;0,'Récap prestation'!E310,"")</f>
        <v/>
      </c>
      <c r="E309" s="12">
        <f>INDEX($L$2:M407,MATCH(D309,Tableau1[valeur établissement liste],0),2)</f>
        <v>4</v>
      </c>
      <c r="F309" s="2" t="str">
        <f t="shared" si="25"/>
        <v/>
      </c>
      <c r="G309">
        <f>'Récap prestation'!F310</f>
        <v>0</v>
      </c>
      <c r="H309" t="str">
        <f>IF(ISBLANK('Récap prestation'!H310),"",'Récap prestation'!H310)</f>
        <v/>
      </c>
      <c r="I309" t="str">
        <f>IF(ISBLANK('Récap prestation'!G310),"",'Récap prestation'!G310)</f>
        <v/>
      </c>
      <c r="J309" s="10"/>
      <c r="K309" s="8" t="e">
        <f t="array" ref="K30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doublon])-ROW($D$2)+1),ROWS(K$2:K309)))</f>
        <v>#NUM!</v>
      </c>
      <c r="L309" s="10" t="str">
        <f t="shared" si="26"/>
        <v/>
      </c>
      <c r="M309">
        <f t="shared" si="29"/>
        <v>308</v>
      </c>
      <c r="N309">
        <f ca="1">SUMIF('Récap prestation'!$E$3:$E$500,L309,'Récap prestation'!I310)</f>
        <v>0</v>
      </c>
      <c r="O309">
        <f ca="1">SUMIF('Récap prestation'!$E$3:$E$500,L309,'Récap prestation'!J310)</f>
        <v>0</v>
      </c>
      <c r="P309">
        <f t="shared" ca="1" si="27"/>
        <v>0</v>
      </c>
      <c r="Q309">
        <f ca="1">SUMIF('Récap prestation'!$E$3:$E$500,L309,'Récap prestation'!R310)</f>
        <v>0</v>
      </c>
      <c r="R309" t="str">
        <f ca="1">IF(ISERROR(AVERAGEIF('Récap prestation'!$E$3:$E$500,L309,'Récap prestation'!$R$3)),"N/A",AVERAGEIF('Récap prestation'!$E$3:$E$500,L309,'Récap prestation'!$R$3:$R$500))</f>
        <v>N/A</v>
      </c>
      <c r="S309" s="10">
        <f>'Récap prestation'!N310</f>
        <v>0</v>
      </c>
      <c r="T309" s="10" t="e">
        <f t="array" ref="T30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doublon])-ROW($S$2)+1),ROWS(T$2:T309)))</f>
        <v>#NUM!</v>
      </c>
      <c r="U309" s="10" t="str">
        <f t="shared" si="28"/>
        <v/>
      </c>
      <c r="V309" s="10"/>
      <c r="X309" s="12" t="e">
        <f>#REF!</f>
        <v>#REF!</v>
      </c>
      <c r="Y309" s="12" t="e">
        <f>MATCH(TEXT(X310,"j mmmm aaaa"),#REF!,0)-MATCH(TEXT(X309,"j mmmm aaaa"),#REF!,0)</f>
        <v>#REF!</v>
      </c>
      <c r="Z309" t="e">
        <f>IF(AND(Y309=1,ISBLANK(VLOOKUP(X309,#REF!,5,FALSE))),"",Y309)</f>
        <v>#REF!</v>
      </c>
    </row>
    <row r="310" spans="1:26" x14ac:dyDescent="0.25">
      <c r="A310" s="3">
        <f>'Récap prestation'!M311</f>
        <v>0</v>
      </c>
      <c r="B310" s="10" t="e">
        <f t="array" ref="B3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doublon])-ROW($A$2)+1),ROWS(B$2:B310)))</f>
        <v>#NUM!</v>
      </c>
      <c r="C310" s="10" t="str">
        <f t="shared" si="24"/>
        <v/>
      </c>
      <c r="D310" s="10" t="str">
        <f>IF('Récap prestation'!E311&lt;&gt;0,'Récap prestation'!E311,"")</f>
        <v/>
      </c>
      <c r="E310" s="12">
        <f>INDEX($L$2:M408,MATCH(D310,Tableau1[valeur établissement liste],0),2)</f>
        <v>4</v>
      </c>
      <c r="F310" s="2" t="str">
        <f t="shared" si="25"/>
        <v/>
      </c>
      <c r="G310">
        <f>'Récap prestation'!F311</f>
        <v>0</v>
      </c>
      <c r="H310" t="str">
        <f>IF(ISBLANK('Récap prestation'!H311),"",'Récap prestation'!H311)</f>
        <v/>
      </c>
      <c r="I310" t="str">
        <f>IF(ISBLANK('Récap prestation'!G311),"",'Récap prestation'!G311)</f>
        <v/>
      </c>
      <c r="J310" s="10"/>
      <c r="K310" s="8" t="e">
        <f t="array" ref="K3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doublon])-ROW($D$2)+1),ROWS(K$2:K310)))</f>
        <v>#NUM!</v>
      </c>
      <c r="L310" s="10" t="str">
        <f t="shared" si="26"/>
        <v/>
      </c>
      <c r="M310">
        <f t="shared" si="29"/>
        <v>309</v>
      </c>
      <c r="N310">
        <f ca="1">SUMIF('Récap prestation'!$E$3:$E$500,L310,'Récap prestation'!I311)</f>
        <v>0</v>
      </c>
      <c r="O310">
        <f ca="1">SUMIF('Récap prestation'!$E$3:$E$500,L310,'Récap prestation'!J311)</f>
        <v>0</v>
      </c>
      <c r="P310">
        <f t="shared" ca="1" si="27"/>
        <v>0</v>
      </c>
      <c r="Q310">
        <f ca="1">SUMIF('Récap prestation'!$E$3:$E$500,L310,'Récap prestation'!R311)</f>
        <v>0</v>
      </c>
      <c r="R310" t="str">
        <f ca="1">IF(ISERROR(AVERAGEIF('Récap prestation'!$E$3:$E$500,L310,'Récap prestation'!$R$3)),"N/A",AVERAGEIF('Récap prestation'!$E$3:$E$500,L310,'Récap prestation'!$R$3:$R$500))</f>
        <v>N/A</v>
      </c>
      <c r="S310" s="10">
        <f>'Récap prestation'!N311</f>
        <v>0</v>
      </c>
      <c r="T310" s="10" t="e">
        <f t="array" ref="T31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doublon])-ROW($S$2)+1),ROWS(T$2:T310)))</f>
        <v>#NUM!</v>
      </c>
      <c r="U310" s="10" t="str">
        <f t="shared" si="28"/>
        <v/>
      </c>
      <c r="V310" s="10"/>
      <c r="X310" s="12" t="e">
        <f>#REF!</f>
        <v>#REF!</v>
      </c>
      <c r="Y310" s="12" t="e">
        <f>MATCH(TEXT(X311,"j mmmm aaaa"),#REF!,0)-MATCH(TEXT(X310,"j mmmm aaaa"),#REF!,0)</f>
        <v>#REF!</v>
      </c>
      <c r="Z310" t="e">
        <f>IF(AND(Y310=1,ISBLANK(VLOOKUP(X310,#REF!,5,FALSE))),"",Y310)</f>
        <v>#REF!</v>
      </c>
    </row>
    <row r="311" spans="1:26" x14ac:dyDescent="0.25">
      <c r="A311" s="3">
        <f>'Récap prestation'!M312</f>
        <v>0</v>
      </c>
      <c r="B311" s="10" t="e">
        <f t="array" ref="B3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doublon])-ROW($A$2)+1),ROWS(B$2:B311)))</f>
        <v>#NUM!</v>
      </c>
      <c r="C311" s="10" t="str">
        <f t="shared" si="24"/>
        <v/>
      </c>
      <c r="D311" s="10" t="str">
        <f>IF('Récap prestation'!E312&lt;&gt;0,'Récap prestation'!E312,"")</f>
        <v/>
      </c>
      <c r="E311" s="12">
        <f>INDEX($L$2:M409,MATCH(D311,Tableau1[valeur établissement liste],0),2)</f>
        <v>4</v>
      </c>
      <c r="F311" s="2" t="str">
        <f t="shared" si="25"/>
        <v/>
      </c>
      <c r="G311">
        <f>'Récap prestation'!F312</f>
        <v>0</v>
      </c>
      <c r="H311" t="str">
        <f>IF(ISBLANK('Récap prestation'!H312),"",'Récap prestation'!H312)</f>
        <v/>
      </c>
      <c r="I311" t="str">
        <f>IF(ISBLANK('Récap prestation'!G312),"",'Récap prestation'!G312)</f>
        <v/>
      </c>
      <c r="J311" s="10"/>
      <c r="K311" s="8" t="e">
        <f t="array" ref="K3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doublon])-ROW($D$2)+1),ROWS(K$2:K311)))</f>
        <v>#NUM!</v>
      </c>
      <c r="L311" s="10" t="str">
        <f t="shared" si="26"/>
        <v/>
      </c>
      <c r="M311">
        <f t="shared" si="29"/>
        <v>310</v>
      </c>
      <c r="N311">
        <f ca="1">SUMIF('Récap prestation'!$E$3:$E$500,L311,'Récap prestation'!I312)</f>
        <v>0</v>
      </c>
      <c r="O311">
        <f ca="1">SUMIF('Récap prestation'!$E$3:$E$500,L311,'Récap prestation'!J312)</f>
        <v>0</v>
      </c>
      <c r="P311">
        <f t="shared" ca="1" si="27"/>
        <v>0</v>
      </c>
      <c r="Q311">
        <f ca="1">SUMIF('Récap prestation'!$E$3:$E$500,L311,'Récap prestation'!R312)</f>
        <v>0</v>
      </c>
      <c r="R311" t="str">
        <f ca="1">IF(ISERROR(AVERAGEIF('Récap prestation'!$E$3:$E$500,L311,'Récap prestation'!$R$3)),"N/A",AVERAGEIF('Récap prestation'!$E$3:$E$500,L311,'Récap prestation'!$R$3:$R$500))</f>
        <v>N/A</v>
      </c>
      <c r="S311" s="10">
        <f>'Récap prestation'!N312</f>
        <v>0</v>
      </c>
      <c r="T311" s="10" t="e">
        <f t="array" ref="T31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doublon])-ROW($S$2)+1),ROWS(T$2:T311)))</f>
        <v>#NUM!</v>
      </c>
      <c r="U311" s="10" t="str">
        <f t="shared" si="28"/>
        <v/>
      </c>
      <c r="V311" s="10"/>
      <c r="X311" s="12" t="e">
        <f>#REF!</f>
        <v>#REF!</v>
      </c>
      <c r="Y311" s="12" t="e">
        <f>MATCH(TEXT(X312,"j mmmm aaaa"),#REF!,0)-MATCH(TEXT(X311,"j mmmm aaaa"),#REF!,0)</f>
        <v>#REF!</v>
      </c>
      <c r="Z311" t="e">
        <f>IF(AND(Y311=1,ISBLANK(VLOOKUP(X311,#REF!,5,FALSE))),"",Y311)</f>
        <v>#REF!</v>
      </c>
    </row>
    <row r="312" spans="1:26" x14ac:dyDescent="0.25">
      <c r="A312" s="3">
        <f>'Récap prestation'!M313</f>
        <v>0</v>
      </c>
      <c r="B312" s="10" t="e">
        <f t="array" ref="B3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doublon])-ROW($A$2)+1),ROWS(B$2:B312)))</f>
        <v>#NUM!</v>
      </c>
      <c r="C312" s="10" t="str">
        <f t="shared" si="24"/>
        <v/>
      </c>
      <c r="D312" s="10" t="str">
        <f>IF('Récap prestation'!E313&lt;&gt;0,'Récap prestation'!E313,"")</f>
        <v/>
      </c>
      <c r="E312" s="12">
        <f>INDEX($L$2:M410,MATCH(D312,Tableau1[valeur établissement liste],0),2)</f>
        <v>4</v>
      </c>
      <c r="F312" s="2" t="str">
        <f t="shared" si="25"/>
        <v/>
      </c>
      <c r="G312">
        <f>'Récap prestation'!F313</f>
        <v>0</v>
      </c>
      <c r="H312" t="str">
        <f>IF(ISBLANK('Récap prestation'!H313),"",'Récap prestation'!H313)</f>
        <v/>
      </c>
      <c r="I312" t="str">
        <f>IF(ISBLANK('Récap prestation'!G313),"",'Récap prestation'!G313)</f>
        <v/>
      </c>
      <c r="J312" s="10"/>
      <c r="K312" s="8" t="e">
        <f t="array" ref="K3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doublon])-ROW($D$2)+1),ROWS(K$2:K312)))</f>
        <v>#NUM!</v>
      </c>
      <c r="L312" s="10" t="str">
        <f t="shared" si="26"/>
        <v/>
      </c>
      <c r="M312">
        <f t="shared" si="29"/>
        <v>311</v>
      </c>
      <c r="N312">
        <f ca="1">SUMIF('Récap prestation'!$E$3:$E$500,L312,'Récap prestation'!I313)</f>
        <v>0</v>
      </c>
      <c r="O312">
        <f ca="1">SUMIF('Récap prestation'!$E$3:$E$500,L312,'Récap prestation'!J313)</f>
        <v>0</v>
      </c>
      <c r="P312">
        <f t="shared" ca="1" si="27"/>
        <v>0</v>
      </c>
      <c r="Q312">
        <f ca="1">SUMIF('Récap prestation'!$E$3:$E$500,L312,'Récap prestation'!R313)</f>
        <v>0</v>
      </c>
      <c r="R312" t="str">
        <f ca="1">IF(ISERROR(AVERAGEIF('Récap prestation'!$E$3:$E$500,L312,'Récap prestation'!$R$3)),"N/A",AVERAGEIF('Récap prestation'!$E$3:$E$500,L312,'Récap prestation'!$R$3:$R$500))</f>
        <v>N/A</v>
      </c>
      <c r="S312" s="10">
        <f>'Récap prestation'!N313</f>
        <v>0</v>
      </c>
      <c r="T312" s="10" t="e">
        <f t="array" ref="T31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doublon])-ROW($S$2)+1),ROWS(T$2:T312)))</f>
        <v>#NUM!</v>
      </c>
      <c r="U312" s="10" t="str">
        <f t="shared" si="28"/>
        <v/>
      </c>
      <c r="V312" s="10"/>
      <c r="X312" s="12" t="e">
        <f>#REF!</f>
        <v>#REF!</v>
      </c>
      <c r="Y312" s="12" t="e">
        <f>MATCH(TEXT(X313,"j mmmm aaaa"),#REF!,0)-MATCH(TEXT(X312,"j mmmm aaaa"),#REF!,0)</f>
        <v>#REF!</v>
      </c>
      <c r="Z312" t="e">
        <f>IF(AND(Y312=1,ISBLANK(VLOOKUP(X312,#REF!,5,FALSE))),"",Y312)</f>
        <v>#REF!</v>
      </c>
    </row>
    <row r="313" spans="1:26" x14ac:dyDescent="0.25">
      <c r="A313" s="3">
        <f>'Récap prestation'!M314</f>
        <v>0</v>
      </c>
      <c r="B313" s="10" t="e">
        <f t="array" ref="B3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doublon])-ROW($A$2)+1),ROWS(B$2:B313)))</f>
        <v>#NUM!</v>
      </c>
      <c r="C313" s="10" t="str">
        <f t="shared" si="24"/>
        <v/>
      </c>
      <c r="D313" s="10" t="str">
        <f>IF('Récap prestation'!E314&lt;&gt;0,'Récap prestation'!E314,"")</f>
        <v/>
      </c>
      <c r="E313" s="12">
        <f>INDEX($L$2:M411,MATCH(D313,Tableau1[valeur établissement liste],0),2)</f>
        <v>4</v>
      </c>
      <c r="F313" s="2" t="str">
        <f t="shared" si="25"/>
        <v/>
      </c>
      <c r="G313">
        <f>'Récap prestation'!F314</f>
        <v>0</v>
      </c>
      <c r="H313" t="str">
        <f>IF(ISBLANK('Récap prestation'!H314),"",'Récap prestation'!H314)</f>
        <v/>
      </c>
      <c r="I313" t="str">
        <f>IF(ISBLANK('Récap prestation'!G314),"",'Récap prestation'!G314)</f>
        <v/>
      </c>
      <c r="J313" s="10"/>
      <c r="K313" s="8" t="e">
        <f t="array" ref="K3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doublon])-ROW($D$2)+1),ROWS(K$2:K313)))</f>
        <v>#NUM!</v>
      </c>
      <c r="L313" s="10" t="str">
        <f t="shared" si="26"/>
        <v/>
      </c>
      <c r="M313">
        <f t="shared" si="29"/>
        <v>312</v>
      </c>
      <c r="N313">
        <f ca="1">SUMIF('Récap prestation'!$E$3:$E$500,L313,'Récap prestation'!I314)</f>
        <v>0</v>
      </c>
      <c r="O313">
        <f ca="1">SUMIF('Récap prestation'!$E$3:$E$500,L313,'Récap prestation'!J314)</f>
        <v>0</v>
      </c>
      <c r="P313">
        <f t="shared" ca="1" si="27"/>
        <v>0</v>
      </c>
      <c r="Q313">
        <f ca="1">SUMIF('Récap prestation'!$E$3:$E$500,L313,'Récap prestation'!R314)</f>
        <v>0</v>
      </c>
      <c r="R313" t="str">
        <f ca="1">IF(ISERROR(AVERAGEIF('Récap prestation'!$E$3:$E$500,L313,'Récap prestation'!$R$3)),"N/A",AVERAGEIF('Récap prestation'!$E$3:$E$500,L313,'Récap prestation'!$R$3:$R$500))</f>
        <v>N/A</v>
      </c>
      <c r="S313" s="10">
        <f>'Récap prestation'!N314</f>
        <v>0</v>
      </c>
      <c r="T313" s="10" t="e">
        <f t="array" ref="T31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doublon])-ROW($S$2)+1),ROWS(T$2:T313)))</f>
        <v>#NUM!</v>
      </c>
      <c r="U313" s="10" t="str">
        <f t="shared" si="28"/>
        <v/>
      </c>
      <c r="V313" s="10"/>
      <c r="X313" s="12" t="e">
        <f>#REF!</f>
        <v>#REF!</v>
      </c>
      <c r="Y313" s="12" t="e">
        <f>MATCH(TEXT(X314,"j mmmm aaaa"),#REF!,0)-MATCH(TEXT(X313,"j mmmm aaaa"),#REF!,0)</f>
        <v>#REF!</v>
      </c>
      <c r="Z313" t="e">
        <f>IF(AND(Y313=1,ISBLANK(VLOOKUP(X313,#REF!,5,FALSE))),"",Y313)</f>
        <v>#REF!</v>
      </c>
    </row>
    <row r="314" spans="1:26" x14ac:dyDescent="0.25">
      <c r="A314" s="3">
        <f>'Récap prestation'!M315</f>
        <v>0</v>
      </c>
      <c r="B314" s="10" t="e">
        <f t="array" ref="B3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doublon])-ROW($A$2)+1),ROWS(B$2:B314)))</f>
        <v>#NUM!</v>
      </c>
      <c r="C314" s="10" t="str">
        <f t="shared" si="24"/>
        <v/>
      </c>
      <c r="D314" s="10" t="str">
        <f>IF('Récap prestation'!E315&lt;&gt;0,'Récap prestation'!E315,"")</f>
        <v/>
      </c>
      <c r="E314" s="12">
        <f>INDEX($L$2:M412,MATCH(D314,Tableau1[valeur établissement liste],0),2)</f>
        <v>4</v>
      </c>
      <c r="F314" s="2" t="str">
        <f t="shared" si="25"/>
        <v/>
      </c>
      <c r="G314">
        <f>'Récap prestation'!F315</f>
        <v>0</v>
      </c>
      <c r="H314" t="str">
        <f>IF(ISBLANK('Récap prestation'!H315),"",'Récap prestation'!H315)</f>
        <v/>
      </c>
      <c r="I314" t="str">
        <f>IF(ISBLANK('Récap prestation'!G315),"",'Récap prestation'!G315)</f>
        <v/>
      </c>
      <c r="J314" s="10"/>
      <c r="K314" s="8" t="e">
        <f t="array" ref="K3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doublon])-ROW($D$2)+1),ROWS(K$2:K314)))</f>
        <v>#NUM!</v>
      </c>
      <c r="L314" s="10" t="str">
        <f t="shared" si="26"/>
        <v/>
      </c>
      <c r="M314">
        <f t="shared" si="29"/>
        <v>313</v>
      </c>
      <c r="N314">
        <f ca="1">SUMIF('Récap prestation'!$E$3:$E$500,L314,'Récap prestation'!I315)</f>
        <v>0</v>
      </c>
      <c r="O314">
        <f ca="1">SUMIF('Récap prestation'!$E$3:$E$500,L314,'Récap prestation'!J315)</f>
        <v>0</v>
      </c>
      <c r="P314">
        <f t="shared" ca="1" si="27"/>
        <v>0</v>
      </c>
      <c r="Q314">
        <f ca="1">SUMIF('Récap prestation'!$E$3:$E$500,L314,'Récap prestation'!R315)</f>
        <v>0</v>
      </c>
      <c r="R314" t="str">
        <f ca="1">IF(ISERROR(AVERAGEIF('Récap prestation'!$E$3:$E$500,L314,'Récap prestation'!$R$3)),"N/A",AVERAGEIF('Récap prestation'!$E$3:$E$500,L314,'Récap prestation'!$R$3:$R$500))</f>
        <v>N/A</v>
      </c>
      <c r="S314" s="10">
        <f>'Récap prestation'!N315</f>
        <v>0</v>
      </c>
      <c r="T314" s="10" t="e">
        <f t="array" ref="T31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doublon])-ROW($S$2)+1),ROWS(T$2:T314)))</f>
        <v>#NUM!</v>
      </c>
      <c r="U314" s="10" t="str">
        <f t="shared" si="28"/>
        <v/>
      </c>
      <c r="V314" s="10"/>
      <c r="X314" s="12" t="e">
        <f>#REF!</f>
        <v>#REF!</v>
      </c>
      <c r="Y314" s="12" t="e">
        <f>MATCH(TEXT(X315,"j mmmm aaaa"),#REF!,0)-MATCH(TEXT(X314,"j mmmm aaaa"),#REF!,0)</f>
        <v>#REF!</v>
      </c>
      <c r="Z314" t="e">
        <f>IF(AND(Y314=1,ISBLANK(VLOOKUP(X314,#REF!,5,FALSE))),"",Y314)</f>
        <v>#REF!</v>
      </c>
    </row>
    <row r="315" spans="1:26" x14ac:dyDescent="0.25">
      <c r="A315" s="3">
        <f>'Récap prestation'!M316</f>
        <v>0</v>
      </c>
      <c r="B315" s="10" t="e">
        <f t="array" ref="B3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doublon])-ROW($A$2)+1),ROWS(B$2:B315)))</f>
        <v>#NUM!</v>
      </c>
      <c r="C315" s="10" t="str">
        <f t="shared" si="24"/>
        <v/>
      </c>
      <c r="D315" s="10" t="str">
        <f>IF('Récap prestation'!E316&lt;&gt;0,'Récap prestation'!E316,"")</f>
        <v/>
      </c>
      <c r="E315" s="12">
        <f>INDEX($L$2:M413,MATCH(D315,Tableau1[valeur établissement liste],0),2)</f>
        <v>4</v>
      </c>
      <c r="F315" s="2" t="str">
        <f t="shared" si="25"/>
        <v/>
      </c>
      <c r="G315">
        <f>'Récap prestation'!F316</f>
        <v>0</v>
      </c>
      <c r="H315" t="str">
        <f>IF(ISBLANK('Récap prestation'!H316),"",'Récap prestation'!H316)</f>
        <v/>
      </c>
      <c r="I315" t="str">
        <f>IF(ISBLANK('Récap prestation'!G316),"",'Récap prestation'!G316)</f>
        <v/>
      </c>
      <c r="J315" s="10"/>
      <c r="K315" s="8" t="e">
        <f t="array" ref="K3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doublon])-ROW($D$2)+1),ROWS(K$2:K315)))</f>
        <v>#NUM!</v>
      </c>
      <c r="L315" s="10" t="str">
        <f t="shared" si="26"/>
        <v/>
      </c>
      <c r="M315">
        <f t="shared" si="29"/>
        <v>314</v>
      </c>
      <c r="N315">
        <f ca="1">SUMIF('Récap prestation'!$E$3:$E$500,L315,'Récap prestation'!I316)</f>
        <v>0</v>
      </c>
      <c r="O315">
        <f ca="1">SUMIF('Récap prestation'!$E$3:$E$500,L315,'Récap prestation'!J316)</f>
        <v>0</v>
      </c>
      <c r="P315">
        <f t="shared" ca="1" si="27"/>
        <v>0</v>
      </c>
      <c r="Q315">
        <f ca="1">SUMIF('Récap prestation'!$E$3:$E$500,L315,'Récap prestation'!R316)</f>
        <v>0</v>
      </c>
      <c r="R315" t="str">
        <f ca="1">IF(ISERROR(AVERAGEIF('Récap prestation'!$E$3:$E$500,L315,'Récap prestation'!$R$3)),"N/A",AVERAGEIF('Récap prestation'!$E$3:$E$500,L315,'Récap prestation'!$R$3:$R$500))</f>
        <v>N/A</v>
      </c>
      <c r="S315" s="10">
        <f>'Récap prestation'!N316</f>
        <v>0</v>
      </c>
      <c r="T315" s="10" t="e">
        <f t="array" ref="T31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doublon])-ROW($S$2)+1),ROWS(T$2:T315)))</f>
        <v>#NUM!</v>
      </c>
      <c r="U315" s="10" t="str">
        <f t="shared" si="28"/>
        <v/>
      </c>
      <c r="V315" s="10"/>
      <c r="X315" s="12" t="e">
        <f>#REF!</f>
        <v>#REF!</v>
      </c>
      <c r="Y315" s="12" t="e">
        <f>MATCH(TEXT(X316,"j mmmm aaaa"),#REF!,0)-MATCH(TEXT(X315,"j mmmm aaaa"),#REF!,0)</f>
        <v>#REF!</v>
      </c>
      <c r="Z315" t="e">
        <f>IF(AND(Y315=1,ISBLANK(VLOOKUP(X315,#REF!,5,FALSE))),"",Y315)</f>
        <v>#REF!</v>
      </c>
    </row>
    <row r="316" spans="1:26" x14ac:dyDescent="0.25">
      <c r="A316" s="3">
        <f>'Récap prestation'!M317</f>
        <v>0</v>
      </c>
      <c r="B316" s="10" t="e">
        <f t="array" ref="B3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doublon])-ROW($A$2)+1),ROWS(B$2:B316)))</f>
        <v>#NUM!</v>
      </c>
      <c r="C316" s="10" t="str">
        <f t="shared" si="24"/>
        <v/>
      </c>
      <c r="D316" s="10" t="str">
        <f>IF('Récap prestation'!E317&lt;&gt;0,'Récap prestation'!E317,"")</f>
        <v/>
      </c>
      <c r="E316" s="12">
        <f>INDEX($L$2:M414,MATCH(D316,Tableau1[valeur établissement liste],0),2)</f>
        <v>4</v>
      </c>
      <c r="F316" s="2" t="str">
        <f t="shared" si="25"/>
        <v/>
      </c>
      <c r="G316">
        <f>'Récap prestation'!F317</f>
        <v>0</v>
      </c>
      <c r="H316" t="str">
        <f>IF(ISBLANK('Récap prestation'!H317),"",'Récap prestation'!H317)</f>
        <v/>
      </c>
      <c r="I316" t="str">
        <f>IF(ISBLANK('Récap prestation'!G317),"",'Récap prestation'!G317)</f>
        <v/>
      </c>
      <c r="J316" s="10"/>
      <c r="K316" s="8" t="e">
        <f t="array" ref="K3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doublon])-ROW($D$2)+1),ROWS(K$2:K316)))</f>
        <v>#NUM!</v>
      </c>
      <c r="L316" s="10" t="str">
        <f t="shared" si="26"/>
        <v/>
      </c>
      <c r="M316">
        <f t="shared" si="29"/>
        <v>315</v>
      </c>
      <c r="N316">
        <f ca="1">SUMIF('Récap prestation'!$E$3:$E$500,L316,'Récap prestation'!I317)</f>
        <v>0</v>
      </c>
      <c r="O316">
        <f ca="1">SUMIF('Récap prestation'!$E$3:$E$500,L316,'Récap prestation'!J317)</f>
        <v>0</v>
      </c>
      <c r="P316">
        <f t="shared" ca="1" si="27"/>
        <v>0</v>
      </c>
      <c r="Q316">
        <f ca="1">SUMIF('Récap prestation'!$E$3:$E$500,L316,'Récap prestation'!R317)</f>
        <v>0</v>
      </c>
      <c r="R316" t="str">
        <f ca="1">IF(ISERROR(AVERAGEIF('Récap prestation'!$E$3:$E$500,L316,'Récap prestation'!$R$3)),"N/A",AVERAGEIF('Récap prestation'!$E$3:$E$500,L316,'Récap prestation'!$R$3:$R$500))</f>
        <v>N/A</v>
      </c>
      <c r="S316" s="10">
        <f>'Récap prestation'!N317</f>
        <v>0</v>
      </c>
      <c r="T316" s="10" t="e">
        <f t="array" ref="T31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doublon])-ROW($S$2)+1),ROWS(T$2:T316)))</f>
        <v>#NUM!</v>
      </c>
      <c r="U316" s="10" t="str">
        <f t="shared" si="28"/>
        <v/>
      </c>
      <c r="V316" s="10"/>
      <c r="X316" s="12" t="e">
        <f>#REF!</f>
        <v>#REF!</v>
      </c>
      <c r="Y316" s="12" t="e">
        <f>MATCH(TEXT(X317,"j mmmm aaaa"),#REF!,0)-MATCH(TEXT(X316,"j mmmm aaaa"),#REF!,0)</f>
        <v>#REF!</v>
      </c>
      <c r="Z316" t="e">
        <f>IF(AND(Y316=1,ISBLANK(VLOOKUP(X316,#REF!,5,FALSE))),"",Y316)</f>
        <v>#REF!</v>
      </c>
    </row>
    <row r="317" spans="1:26" x14ac:dyDescent="0.25">
      <c r="A317" s="3">
        <f>'Récap prestation'!M318</f>
        <v>0</v>
      </c>
      <c r="B317" s="10" t="e">
        <f t="array" ref="B3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doublon])-ROW($A$2)+1),ROWS(B$2:B317)))</f>
        <v>#NUM!</v>
      </c>
      <c r="C317" s="10" t="str">
        <f t="shared" si="24"/>
        <v/>
      </c>
      <c r="D317" s="10" t="str">
        <f>IF('Récap prestation'!E318&lt;&gt;0,'Récap prestation'!E318,"")</f>
        <v/>
      </c>
      <c r="E317" s="12">
        <f>INDEX($L$2:M415,MATCH(D317,Tableau1[valeur établissement liste],0),2)</f>
        <v>4</v>
      </c>
      <c r="F317" s="2" t="str">
        <f t="shared" si="25"/>
        <v/>
      </c>
      <c r="G317">
        <f>'Récap prestation'!F318</f>
        <v>0</v>
      </c>
      <c r="H317" t="str">
        <f>IF(ISBLANK('Récap prestation'!H318),"",'Récap prestation'!H318)</f>
        <v/>
      </c>
      <c r="I317" t="str">
        <f>IF(ISBLANK('Récap prestation'!G318),"",'Récap prestation'!G318)</f>
        <v/>
      </c>
      <c r="J317" s="10"/>
      <c r="K317" s="8" t="e">
        <f t="array" ref="K3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doublon])-ROW($D$2)+1),ROWS(K$2:K317)))</f>
        <v>#NUM!</v>
      </c>
      <c r="L317" s="10" t="str">
        <f t="shared" si="26"/>
        <v/>
      </c>
      <c r="M317">
        <f t="shared" si="29"/>
        <v>316</v>
      </c>
      <c r="N317">
        <f ca="1">SUMIF('Récap prestation'!$E$3:$E$500,L317,'Récap prestation'!I318)</f>
        <v>0</v>
      </c>
      <c r="O317">
        <f ca="1">SUMIF('Récap prestation'!$E$3:$E$500,L317,'Récap prestation'!J318)</f>
        <v>0</v>
      </c>
      <c r="P317">
        <f t="shared" ca="1" si="27"/>
        <v>0</v>
      </c>
      <c r="Q317">
        <f ca="1">SUMIF('Récap prestation'!$E$3:$E$500,L317,'Récap prestation'!R318)</f>
        <v>0</v>
      </c>
      <c r="R317" t="str">
        <f ca="1">IF(ISERROR(AVERAGEIF('Récap prestation'!$E$3:$E$500,L317,'Récap prestation'!$R$3)),"N/A",AVERAGEIF('Récap prestation'!$E$3:$E$500,L317,'Récap prestation'!$R$3:$R$500))</f>
        <v>N/A</v>
      </c>
      <c r="S317" s="10">
        <f>'Récap prestation'!N318</f>
        <v>0</v>
      </c>
      <c r="T317" s="10" t="e">
        <f t="array" ref="T31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doublon])-ROW($S$2)+1),ROWS(T$2:T317)))</f>
        <v>#NUM!</v>
      </c>
      <c r="U317" s="10" t="str">
        <f t="shared" si="28"/>
        <v/>
      </c>
      <c r="V317" s="10"/>
      <c r="X317" s="12" t="e">
        <f>#REF!</f>
        <v>#REF!</v>
      </c>
      <c r="Y317" s="12" t="e">
        <f>MATCH(TEXT(X318,"j mmmm aaaa"),#REF!,0)-MATCH(TEXT(X317,"j mmmm aaaa"),#REF!,0)</f>
        <v>#REF!</v>
      </c>
      <c r="Z317" t="e">
        <f>IF(AND(Y317=1,ISBLANK(VLOOKUP(X317,#REF!,5,FALSE))),"",Y317)</f>
        <v>#REF!</v>
      </c>
    </row>
    <row r="318" spans="1:26" x14ac:dyDescent="0.25">
      <c r="A318" s="3">
        <f>'Récap prestation'!M319</f>
        <v>0</v>
      </c>
      <c r="B318" s="10" t="e">
        <f t="array" ref="B3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doublon])-ROW($A$2)+1),ROWS(B$2:B318)))</f>
        <v>#NUM!</v>
      </c>
      <c r="C318" s="10" t="str">
        <f t="shared" si="24"/>
        <v/>
      </c>
      <c r="D318" s="10" t="str">
        <f>IF('Récap prestation'!E319&lt;&gt;0,'Récap prestation'!E319,"")</f>
        <v/>
      </c>
      <c r="E318" s="12">
        <f>INDEX($L$2:M416,MATCH(D318,Tableau1[valeur établissement liste],0),2)</f>
        <v>4</v>
      </c>
      <c r="F318" s="2" t="str">
        <f t="shared" si="25"/>
        <v/>
      </c>
      <c r="G318">
        <f>'Récap prestation'!F319</f>
        <v>0</v>
      </c>
      <c r="H318" t="str">
        <f>IF(ISBLANK('Récap prestation'!H319),"",'Récap prestation'!H319)</f>
        <v/>
      </c>
      <c r="I318" t="str">
        <f>IF(ISBLANK('Récap prestation'!G319),"",'Récap prestation'!G319)</f>
        <v/>
      </c>
      <c r="J318" s="10"/>
      <c r="K318" s="8" t="e">
        <f t="array" ref="K3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doublon])-ROW($D$2)+1),ROWS(K$2:K318)))</f>
        <v>#NUM!</v>
      </c>
      <c r="L318" s="10" t="str">
        <f t="shared" si="26"/>
        <v/>
      </c>
      <c r="M318">
        <f t="shared" si="29"/>
        <v>317</v>
      </c>
      <c r="N318">
        <f ca="1">SUMIF('Récap prestation'!$E$3:$E$500,L318,'Récap prestation'!I319)</f>
        <v>0</v>
      </c>
      <c r="O318">
        <f ca="1">SUMIF('Récap prestation'!$E$3:$E$500,L318,'Récap prestation'!J319)</f>
        <v>0</v>
      </c>
      <c r="P318">
        <f t="shared" ca="1" si="27"/>
        <v>0</v>
      </c>
      <c r="Q318">
        <f ca="1">SUMIF('Récap prestation'!$E$3:$E$500,L318,'Récap prestation'!R319)</f>
        <v>0</v>
      </c>
      <c r="R318" t="str">
        <f ca="1">IF(ISERROR(AVERAGEIF('Récap prestation'!$E$3:$E$500,L318,'Récap prestation'!$R$3)),"N/A",AVERAGEIF('Récap prestation'!$E$3:$E$500,L318,'Récap prestation'!$R$3:$R$500))</f>
        <v>N/A</v>
      </c>
      <c r="S318" s="10">
        <f>'Récap prestation'!N319</f>
        <v>0</v>
      </c>
      <c r="T318" s="10" t="e">
        <f t="array" ref="T31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doublon])-ROW($S$2)+1),ROWS(T$2:T318)))</f>
        <v>#NUM!</v>
      </c>
      <c r="U318" s="10" t="str">
        <f t="shared" si="28"/>
        <v/>
      </c>
      <c r="V318" s="10"/>
      <c r="X318" s="12" t="e">
        <f>#REF!</f>
        <v>#REF!</v>
      </c>
      <c r="Y318" s="12" t="e">
        <f>MATCH(TEXT(X319,"j mmmm aaaa"),#REF!,0)-MATCH(TEXT(X318,"j mmmm aaaa"),#REF!,0)</f>
        <v>#REF!</v>
      </c>
      <c r="Z318" t="e">
        <f>IF(AND(Y318=1,ISBLANK(VLOOKUP(X318,#REF!,5,FALSE))),"",Y318)</f>
        <v>#REF!</v>
      </c>
    </row>
    <row r="319" spans="1:26" x14ac:dyDescent="0.25">
      <c r="A319" s="3">
        <f>'Récap prestation'!M320</f>
        <v>0</v>
      </c>
      <c r="B319" s="10" t="e">
        <f t="array" ref="B3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doublon])-ROW($A$2)+1),ROWS(B$2:B319)))</f>
        <v>#NUM!</v>
      </c>
      <c r="C319" s="10" t="str">
        <f t="shared" si="24"/>
        <v/>
      </c>
      <c r="D319" s="10" t="str">
        <f>IF('Récap prestation'!E320&lt;&gt;0,'Récap prestation'!E320,"")</f>
        <v/>
      </c>
      <c r="E319" s="12">
        <f>INDEX($L$2:M417,MATCH(D319,Tableau1[valeur établissement liste],0),2)</f>
        <v>4</v>
      </c>
      <c r="F319" s="2" t="str">
        <f t="shared" si="25"/>
        <v/>
      </c>
      <c r="G319">
        <f>'Récap prestation'!F320</f>
        <v>0</v>
      </c>
      <c r="H319" t="str">
        <f>IF(ISBLANK('Récap prestation'!H320),"",'Récap prestation'!H320)</f>
        <v/>
      </c>
      <c r="I319" t="str">
        <f>IF(ISBLANK('Récap prestation'!G320),"",'Récap prestation'!G320)</f>
        <v/>
      </c>
      <c r="J319" s="10"/>
      <c r="K319" s="8" t="e">
        <f t="array" ref="K3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doublon])-ROW($D$2)+1),ROWS(K$2:K319)))</f>
        <v>#NUM!</v>
      </c>
      <c r="L319" s="10" t="str">
        <f t="shared" si="26"/>
        <v/>
      </c>
      <c r="M319">
        <f t="shared" si="29"/>
        <v>318</v>
      </c>
      <c r="N319">
        <f ca="1">SUMIF('Récap prestation'!$E$3:$E$500,L319,'Récap prestation'!I320)</f>
        <v>0</v>
      </c>
      <c r="O319">
        <f ca="1">SUMIF('Récap prestation'!$E$3:$E$500,L319,'Récap prestation'!J320)</f>
        <v>0</v>
      </c>
      <c r="P319">
        <f t="shared" ca="1" si="27"/>
        <v>0</v>
      </c>
      <c r="Q319">
        <f ca="1">SUMIF('Récap prestation'!$E$3:$E$500,L319,'Récap prestation'!R320)</f>
        <v>0</v>
      </c>
      <c r="R319" t="str">
        <f ca="1">IF(ISERROR(AVERAGEIF('Récap prestation'!$E$3:$E$500,L319,'Récap prestation'!$R$3)),"N/A",AVERAGEIF('Récap prestation'!$E$3:$E$500,L319,'Récap prestation'!$R$3:$R$500))</f>
        <v>N/A</v>
      </c>
      <c r="S319" s="10">
        <f>'Récap prestation'!N320</f>
        <v>0</v>
      </c>
      <c r="T319" s="10" t="e">
        <f t="array" ref="T31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doublon])-ROW($S$2)+1),ROWS(T$2:T319)))</f>
        <v>#NUM!</v>
      </c>
      <c r="U319" s="10" t="str">
        <f t="shared" si="28"/>
        <v/>
      </c>
      <c r="V319" s="10"/>
      <c r="X319" s="12" t="e">
        <f>#REF!</f>
        <v>#REF!</v>
      </c>
      <c r="Y319" s="12" t="e">
        <f>MATCH(TEXT(X320,"j mmmm aaaa"),#REF!,0)-MATCH(TEXT(X319,"j mmmm aaaa"),#REF!,0)</f>
        <v>#REF!</v>
      </c>
      <c r="Z319" t="e">
        <f>IF(AND(Y319=1,ISBLANK(VLOOKUP(X319,#REF!,5,FALSE))),"",Y319)</f>
        <v>#REF!</v>
      </c>
    </row>
    <row r="320" spans="1:26" x14ac:dyDescent="0.25">
      <c r="A320" s="3">
        <f>'Récap prestation'!M321</f>
        <v>0</v>
      </c>
      <c r="B320" s="10" t="e">
        <f t="array" ref="B3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doublon])-ROW($A$2)+1),ROWS(B$2:B320)))</f>
        <v>#NUM!</v>
      </c>
      <c r="C320" s="10" t="str">
        <f t="shared" si="24"/>
        <v/>
      </c>
      <c r="D320" s="10" t="str">
        <f>IF('Récap prestation'!E321&lt;&gt;0,'Récap prestation'!E321,"")</f>
        <v/>
      </c>
      <c r="E320" s="12">
        <f>INDEX($L$2:M418,MATCH(D320,Tableau1[valeur établissement liste],0),2)</f>
        <v>4</v>
      </c>
      <c r="F320" s="2" t="str">
        <f t="shared" si="25"/>
        <v/>
      </c>
      <c r="G320">
        <f>'Récap prestation'!F321</f>
        <v>0</v>
      </c>
      <c r="H320" t="str">
        <f>IF(ISBLANK('Récap prestation'!H321),"",'Récap prestation'!H321)</f>
        <v/>
      </c>
      <c r="I320" t="str">
        <f>IF(ISBLANK('Récap prestation'!G321),"",'Récap prestation'!G321)</f>
        <v/>
      </c>
      <c r="J320" s="10"/>
      <c r="K320" s="8" t="e">
        <f t="array" ref="K3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doublon])-ROW($D$2)+1),ROWS(K$2:K320)))</f>
        <v>#NUM!</v>
      </c>
      <c r="L320" s="10" t="str">
        <f t="shared" si="26"/>
        <v/>
      </c>
      <c r="M320">
        <f t="shared" si="29"/>
        <v>319</v>
      </c>
      <c r="N320">
        <f ca="1">SUMIF('Récap prestation'!$E$3:$E$500,L320,'Récap prestation'!I321)</f>
        <v>0</v>
      </c>
      <c r="O320">
        <f ca="1">SUMIF('Récap prestation'!$E$3:$E$500,L320,'Récap prestation'!J321)</f>
        <v>0</v>
      </c>
      <c r="P320">
        <f t="shared" ca="1" si="27"/>
        <v>0</v>
      </c>
      <c r="Q320">
        <f ca="1">SUMIF('Récap prestation'!$E$3:$E$500,L320,'Récap prestation'!R321)</f>
        <v>0</v>
      </c>
      <c r="R320" t="str">
        <f ca="1">IF(ISERROR(AVERAGEIF('Récap prestation'!$E$3:$E$500,L320,'Récap prestation'!$R$3)),"N/A",AVERAGEIF('Récap prestation'!$E$3:$E$500,L320,'Récap prestation'!$R$3:$R$500))</f>
        <v>N/A</v>
      </c>
      <c r="S320" s="10">
        <f>'Récap prestation'!N321</f>
        <v>0</v>
      </c>
      <c r="T320" s="10" t="e">
        <f t="array" ref="T32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doublon])-ROW($S$2)+1),ROWS(T$2:T320)))</f>
        <v>#NUM!</v>
      </c>
      <c r="U320" s="10" t="str">
        <f t="shared" si="28"/>
        <v/>
      </c>
      <c r="V320" s="10"/>
      <c r="X320" s="12" t="e">
        <f>#REF!</f>
        <v>#REF!</v>
      </c>
      <c r="Y320" s="12" t="e">
        <f>MATCH(TEXT(X321,"j mmmm aaaa"),#REF!,0)-MATCH(TEXT(X320,"j mmmm aaaa"),#REF!,0)</f>
        <v>#REF!</v>
      </c>
      <c r="Z320" t="e">
        <f>IF(AND(Y320=1,ISBLANK(VLOOKUP(X320,#REF!,5,FALSE))),"",Y320)</f>
        <v>#REF!</v>
      </c>
    </row>
    <row r="321" spans="1:26" x14ac:dyDescent="0.25">
      <c r="A321" s="3">
        <f>'Récap prestation'!M322</f>
        <v>0</v>
      </c>
      <c r="B321" s="10" t="e">
        <f t="array" ref="B3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doublon])-ROW($A$2)+1),ROWS(B$2:B321)))</f>
        <v>#NUM!</v>
      </c>
      <c r="C321" s="10" t="str">
        <f t="shared" si="24"/>
        <v/>
      </c>
      <c r="D321" s="10" t="str">
        <f>IF('Récap prestation'!E322&lt;&gt;0,'Récap prestation'!E322,"")</f>
        <v/>
      </c>
      <c r="E321" s="12">
        <f>INDEX($L$2:M419,MATCH(D321,Tableau1[valeur établissement liste],0),2)</f>
        <v>4</v>
      </c>
      <c r="F321" s="2" t="str">
        <f t="shared" si="25"/>
        <v/>
      </c>
      <c r="G321">
        <f>'Récap prestation'!F322</f>
        <v>0</v>
      </c>
      <c r="H321" t="str">
        <f>IF(ISBLANK('Récap prestation'!H322),"",'Récap prestation'!H322)</f>
        <v/>
      </c>
      <c r="I321" t="str">
        <f>IF(ISBLANK('Récap prestation'!G322),"",'Récap prestation'!G322)</f>
        <v/>
      </c>
      <c r="J321" s="10"/>
      <c r="K321" s="8" t="e">
        <f t="array" ref="K3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doublon])-ROW($D$2)+1),ROWS(K$2:K321)))</f>
        <v>#NUM!</v>
      </c>
      <c r="L321" s="10" t="str">
        <f t="shared" si="26"/>
        <v/>
      </c>
      <c r="M321">
        <f t="shared" si="29"/>
        <v>320</v>
      </c>
      <c r="N321">
        <f ca="1">SUMIF('Récap prestation'!$E$3:$E$500,L321,'Récap prestation'!I322)</f>
        <v>0</v>
      </c>
      <c r="O321">
        <f ca="1">SUMIF('Récap prestation'!$E$3:$E$500,L321,'Récap prestation'!J322)</f>
        <v>0</v>
      </c>
      <c r="P321">
        <f t="shared" ca="1" si="27"/>
        <v>0</v>
      </c>
      <c r="Q321">
        <f ca="1">SUMIF('Récap prestation'!$E$3:$E$500,L321,'Récap prestation'!R322)</f>
        <v>0</v>
      </c>
      <c r="R321" t="str">
        <f ca="1">IF(ISERROR(AVERAGEIF('Récap prestation'!$E$3:$E$500,L321,'Récap prestation'!$R$3)),"N/A",AVERAGEIF('Récap prestation'!$E$3:$E$500,L321,'Récap prestation'!$R$3:$R$500))</f>
        <v>N/A</v>
      </c>
      <c r="S321" s="10">
        <f>'Récap prestation'!N322</f>
        <v>0</v>
      </c>
      <c r="T321" s="10" t="e">
        <f t="array" ref="T32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doublon])-ROW($S$2)+1),ROWS(T$2:T321)))</f>
        <v>#NUM!</v>
      </c>
      <c r="U321" s="10" t="str">
        <f t="shared" si="28"/>
        <v/>
      </c>
      <c r="V321" s="10"/>
      <c r="X321" s="12" t="e">
        <f>#REF!</f>
        <v>#REF!</v>
      </c>
      <c r="Y321" s="12" t="e">
        <f>MATCH(TEXT(X322,"j mmmm aaaa"),#REF!,0)-MATCH(TEXT(X321,"j mmmm aaaa"),#REF!,0)</f>
        <v>#REF!</v>
      </c>
      <c r="Z321" t="e">
        <f>IF(AND(Y321=1,ISBLANK(VLOOKUP(X321,#REF!,5,FALSE))),"",Y321)</f>
        <v>#REF!</v>
      </c>
    </row>
    <row r="322" spans="1:26" x14ac:dyDescent="0.25">
      <c r="A322" s="3">
        <f>'Récap prestation'!M323</f>
        <v>0</v>
      </c>
      <c r="B322" s="10" t="e">
        <f t="array" ref="B3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doublon])-ROW($A$2)+1),ROWS(B$2:B322)))</f>
        <v>#NUM!</v>
      </c>
      <c r="C322" s="10" t="str">
        <f t="shared" ref="C322:C385" si="30">IF(ISERROR(B322),"",B322)</f>
        <v/>
      </c>
      <c r="D322" s="10" t="str">
        <f>IF('Récap prestation'!E323&lt;&gt;0,'Récap prestation'!E323,"")</f>
        <v/>
      </c>
      <c r="E322" s="12">
        <f>INDEX($L$2:M420,MATCH(D322,Tableau1[valeur établissement liste],0),2)</f>
        <v>4</v>
      </c>
      <c r="F322" s="2" t="str">
        <f t="shared" ref="F322:F385" si="31">IF(E322=E321,IF(G322&lt;&gt;0,F321&amp;G322&amp;CHAR(10),F321),IF(G322&lt;&gt;0,G322&amp;CHAR(10),""))</f>
        <v/>
      </c>
      <c r="G322">
        <f>'Récap prestation'!F323</f>
        <v>0</v>
      </c>
      <c r="H322" t="str">
        <f>IF(ISBLANK('Récap prestation'!H323),"",'Récap prestation'!H323)</f>
        <v/>
      </c>
      <c r="I322" t="str">
        <f>IF(ISBLANK('Récap prestation'!G323),"",'Récap prestation'!G323)</f>
        <v/>
      </c>
      <c r="J322" s="10"/>
      <c r="K322" s="8" t="e">
        <f t="array" ref="K3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doublon])-ROW($D$2)+1),ROWS(K$2:K322)))</f>
        <v>#NUM!</v>
      </c>
      <c r="L322" s="10" t="str">
        <f t="shared" ref="L322:L385" si="32">IF(ISERROR(K322),"",K322)</f>
        <v/>
      </c>
      <c r="M322">
        <f t="shared" si="29"/>
        <v>321</v>
      </c>
      <c r="N322">
        <f ca="1">SUMIF('Récap prestation'!$E$3:$E$500,L322,'Récap prestation'!I323)</f>
        <v>0</v>
      </c>
      <c r="O322">
        <f ca="1">SUMIF('Récap prestation'!$E$3:$E$500,L322,'Récap prestation'!J323)</f>
        <v>0</v>
      </c>
      <c r="P322">
        <f t="shared" ref="P322:P385" ca="1" si="33">N322+O322</f>
        <v>0</v>
      </c>
      <c r="Q322">
        <f ca="1">SUMIF('Récap prestation'!$E$3:$E$500,L322,'Récap prestation'!R323)</f>
        <v>0</v>
      </c>
      <c r="R322" t="str">
        <f ca="1">IF(ISERROR(AVERAGEIF('Récap prestation'!$E$3:$E$500,L322,'Récap prestation'!$R$3)),"N/A",AVERAGEIF('Récap prestation'!$E$3:$E$500,L322,'Récap prestation'!$R$3:$R$500))</f>
        <v>N/A</v>
      </c>
      <c r="S322" s="10">
        <f>'Récap prestation'!N323</f>
        <v>0</v>
      </c>
      <c r="T322" s="10" t="e">
        <f t="array" ref="T32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doublon])-ROW($S$2)+1),ROWS(T$2:T322)))</f>
        <v>#NUM!</v>
      </c>
      <c r="U322" s="10" t="str">
        <f t="shared" ref="U322:U385" si="34">IF(ISERROR(T322),"",T322)</f>
        <v/>
      </c>
      <c r="V322" s="10"/>
      <c r="X322" s="12" t="e">
        <f>#REF!</f>
        <v>#REF!</v>
      </c>
      <c r="Y322" s="12" t="e">
        <f>MATCH(TEXT(X323,"j mmmm aaaa"),#REF!,0)-MATCH(TEXT(X322,"j mmmm aaaa"),#REF!,0)</f>
        <v>#REF!</v>
      </c>
      <c r="Z322" t="e">
        <f>IF(AND(Y322=1,ISBLANK(VLOOKUP(X322,#REF!,5,FALSE))),"",Y322)</f>
        <v>#REF!</v>
      </c>
    </row>
    <row r="323" spans="1:26" x14ac:dyDescent="0.25">
      <c r="A323" s="3">
        <f>'Récap prestation'!M324</f>
        <v>0</v>
      </c>
      <c r="B323" s="10" t="e">
        <f t="array" ref="B3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doublon])-ROW($A$2)+1),ROWS(B$2:B323)))</f>
        <v>#NUM!</v>
      </c>
      <c r="C323" s="10" t="str">
        <f t="shared" si="30"/>
        <v/>
      </c>
      <c r="D323" s="10" t="str">
        <f>IF('Récap prestation'!E324&lt;&gt;0,'Récap prestation'!E324,"")</f>
        <v/>
      </c>
      <c r="E323" s="12">
        <f>INDEX($L$2:M421,MATCH(D323,Tableau1[valeur établissement liste],0),2)</f>
        <v>4</v>
      </c>
      <c r="F323" s="2" t="str">
        <f t="shared" si="31"/>
        <v/>
      </c>
      <c r="G323">
        <f>'Récap prestation'!F324</f>
        <v>0</v>
      </c>
      <c r="H323" t="str">
        <f>IF(ISBLANK('Récap prestation'!H324),"",'Récap prestation'!H324)</f>
        <v/>
      </c>
      <c r="I323" t="str">
        <f>IF(ISBLANK('Récap prestation'!G324),"",'Récap prestation'!G324)</f>
        <v/>
      </c>
      <c r="J323" s="10"/>
      <c r="K323" s="8" t="e">
        <f t="array" ref="K3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doublon])-ROW($D$2)+1),ROWS(K$2:K323)))</f>
        <v>#NUM!</v>
      </c>
      <c r="L323" s="10" t="str">
        <f t="shared" si="32"/>
        <v/>
      </c>
      <c r="M323">
        <f t="shared" ref="M323:M386" si="35">SUM(M322,$M$2)</f>
        <v>322</v>
      </c>
      <c r="N323">
        <f ca="1">SUMIF('Récap prestation'!$E$3:$E$500,L323,'Récap prestation'!I324)</f>
        <v>0</v>
      </c>
      <c r="O323">
        <f ca="1">SUMIF('Récap prestation'!$E$3:$E$500,L323,'Récap prestation'!J324)</f>
        <v>0</v>
      </c>
      <c r="P323">
        <f t="shared" ca="1" si="33"/>
        <v>0</v>
      </c>
      <c r="Q323">
        <f ca="1">SUMIF('Récap prestation'!$E$3:$E$500,L323,'Récap prestation'!R324)</f>
        <v>0</v>
      </c>
      <c r="R323" t="str">
        <f ca="1">IF(ISERROR(AVERAGEIF('Récap prestation'!$E$3:$E$500,L323,'Récap prestation'!$R$3)),"N/A",AVERAGEIF('Récap prestation'!$E$3:$E$500,L323,'Récap prestation'!$R$3:$R$500))</f>
        <v>N/A</v>
      </c>
      <c r="S323" s="10">
        <f>'Récap prestation'!N324</f>
        <v>0</v>
      </c>
      <c r="T323" s="10" t="e">
        <f t="array" ref="T32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doublon])-ROW($S$2)+1),ROWS(T$2:T323)))</f>
        <v>#NUM!</v>
      </c>
      <c r="U323" s="10" t="str">
        <f t="shared" si="34"/>
        <v/>
      </c>
      <c r="V323" s="10"/>
      <c r="X323" s="12" t="e">
        <f>#REF!</f>
        <v>#REF!</v>
      </c>
      <c r="Y323" s="12" t="e">
        <f>MATCH(TEXT(X324,"j mmmm aaaa"),#REF!,0)-MATCH(TEXT(X323,"j mmmm aaaa"),#REF!,0)</f>
        <v>#REF!</v>
      </c>
      <c r="Z323" t="e">
        <f>IF(AND(Y323=1,ISBLANK(VLOOKUP(X323,#REF!,5,FALSE))),"",Y323)</f>
        <v>#REF!</v>
      </c>
    </row>
    <row r="324" spans="1:26" x14ac:dyDescent="0.25">
      <c r="A324" s="3">
        <f>'Récap prestation'!M325</f>
        <v>0</v>
      </c>
      <c r="B324" s="10" t="e">
        <f t="array" ref="B3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doublon])-ROW($A$2)+1),ROWS(B$2:B324)))</f>
        <v>#NUM!</v>
      </c>
      <c r="C324" s="10" t="str">
        <f t="shared" si="30"/>
        <v/>
      </c>
      <c r="D324" s="10" t="str">
        <f>IF('Récap prestation'!E325&lt;&gt;0,'Récap prestation'!E325,"")</f>
        <v/>
      </c>
      <c r="E324" s="12">
        <f>INDEX($L$2:M422,MATCH(D324,Tableau1[valeur établissement liste],0),2)</f>
        <v>4</v>
      </c>
      <c r="F324" s="2" t="str">
        <f t="shared" si="31"/>
        <v/>
      </c>
      <c r="G324">
        <f>'Récap prestation'!F325</f>
        <v>0</v>
      </c>
      <c r="H324" t="str">
        <f>IF(ISBLANK('Récap prestation'!H325),"",'Récap prestation'!H325)</f>
        <v/>
      </c>
      <c r="I324" t="str">
        <f>IF(ISBLANK('Récap prestation'!G325),"",'Récap prestation'!G325)</f>
        <v/>
      </c>
      <c r="J324" s="10"/>
      <c r="K324" s="8" t="e">
        <f t="array" ref="K3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doublon])-ROW($D$2)+1),ROWS(K$2:K324)))</f>
        <v>#NUM!</v>
      </c>
      <c r="L324" s="10" t="str">
        <f t="shared" si="32"/>
        <v/>
      </c>
      <c r="M324">
        <f t="shared" si="35"/>
        <v>323</v>
      </c>
      <c r="N324">
        <f ca="1">SUMIF('Récap prestation'!$E$3:$E$500,L324,'Récap prestation'!I325)</f>
        <v>0</v>
      </c>
      <c r="O324">
        <f ca="1">SUMIF('Récap prestation'!$E$3:$E$500,L324,'Récap prestation'!J325)</f>
        <v>0</v>
      </c>
      <c r="P324">
        <f t="shared" ca="1" si="33"/>
        <v>0</v>
      </c>
      <c r="Q324">
        <f ca="1">SUMIF('Récap prestation'!$E$3:$E$500,L324,'Récap prestation'!R325)</f>
        <v>0</v>
      </c>
      <c r="R324" t="str">
        <f ca="1">IF(ISERROR(AVERAGEIF('Récap prestation'!$E$3:$E$500,L324,'Récap prestation'!$R$3)),"N/A",AVERAGEIF('Récap prestation'!$E$3:$E$500,L324,'Récap prestation'!$R$3:$R$500))</f>
        <v>N/A</v>
      </c>
      <c r="S324" s="10">
        <f>'Récap prestation'!N325</f>
        <v>0</v>
      </c>
      <c r="T324" s="10" t="e">
        <f t="array" ref="T32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doublon])-ROW($S$2)+1),ROWS(T$2:T324)))</f>
        <v>#NUM!</v>
      </c>
      <c r="U324" s="10" t="str">
        <f t="shared" si="34"/>
        <v/>
      </c>
      <c r="V324" s="10"/>
      <c r="X324" s="12" t="e">
        <f>#REF!</f>
        <v>#REF!</v>
      </c>
      <c r="Y324" s="12" t="e">
        <f>MATCH(TEXT(X325,"j mmmm aaaa"),#REF!,0)-MATCH(TEXT(X324,"j mmmm aaaa"),#REF!,0)</f>
        <v>#REF!</v>
      </c>
      <c r="Z324" t="e">
        <f>IF(AND(Y324=1,ISBLANK(VLOOKUP(X324,#REF!,5,FALSE))),"",Y324)</f>
        <v>#REF!</v>
      </c>
    </row>
    <row r="325" spans="1:26" x14ac:dyDescent="0.25">
      <c r="A325" s="3">
        <f>'Récap prestation'!M326</f>
        <v>0</v>
      </c>
      <c r="B325" s="10" t="e">
        <f t="array" ref="B3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doublon])-ROW($A$2)+1),ROWS(B$2:B325)))</f>
        <v>#NUM!</v>
      </c>
      <c r="C325" s="10" t="str">
        <f t="shared" si="30"/>
        <v/>
      </c>
      <c r="D325" s="10" t="str">
        <f>IF('Récap prestation'!E326&lt;&gt;0,'Récap prestation'!E326,"")</f>
        <v/>
      </c>
      <c r="E325" s="12">
        <f>INDEX($L$2:M423,MATCH(D325,Tableau1[valeur établissement liste],0),2)</f>
        <v>4</v>
      </c>
      <c r="F325" s="2" t="str">
        <f t="shared" si="31"/>
        <v/>
      </c>
      <c r="G325">
        <f>'Récap prestation'!F326</f>
        <v>0</v>
      </c>
      <c r="H325" t="str">
        <f>IF(ISBLANK('Récap prestation'!H326),"",'Récap prestation'!H326)</f>
        <v/>
      </c>
      <c r="I325" t="str">
        <f>IF(ISBLANK('Récap prestation'!G326),"",'Récap prestation'!G326)</f>
        <v/>
      </c>
      <c r="J325" s="10"/>
      <c r="K325" s="8" t="e">
        <f t="array" ref="K3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doublon])-ROW($D$2)+1),ROWS(K$2:K325)))</f>
        <v>#NUM!</v>
      </c>
      <c r="L325" s="10" t="str">
        <f t="shared" si="32"/>
        <v/>
      </c>
      <c r="M325">
        <f t="shared" si="35"/>
        <v>324</v>
      </c>
      <c r="N325">
        <f ca="1">SUMIF('Récap prestation'!$E$3:$E$500,L325,'Récap prestation'!I326)</f>
        <v>0</v>
      </c>
      <c r="O325">
        <f ca="1">SUMIF('Récap prestation'!$E$3:$E$500,L325,'Récap prestation'!J326)</f>
        <v>0</v>
      </c>
      <c r="P325">
        <f t="shared" ca="1" si="33"/>
        <v>0</v>
      </c>
      <c r="Q325">
        <f ca="1">SUMIF('Récap prestation'!$E$3:$E$500,L325,'Récap prestation'!R326)</f>
        <v>0</v>
      </c>
      <c r="R325" t="str">
        <f ca="1">IF(ISERROR(AVERAGEIF('Récap prestation'!$E$3:$E$500,L325,'Récap prestation'!$R$3)),"N/A",AVERAGEIF('Récap prestation'!$E$3:$E$500,L325,'Récap prestation'!$R$3:$R$500))</f>
        <v>N/A</v>
      </c>
      <c r="S325" s="10">
        <f>'Récap prestation'!N326</f>
        <v>0</v>
      </c>
      <c r="T325" s="10" t="e">
        <f t="array" ref="T32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doublon])-ROW($S$2)+1),ROWS(T$2:T325)))</f>
        <v>#NUM!</v>
      </c>
      <c r="U325" s="10" t="str">
        <f t="shared" si="34"/>
        <v/>
      </c>
      <c r="V325" s="10"/>
      <c r="X325" s="12" t="e">
        <f>#REF!</f>
        <v>#REF!</v>
      </c>
      <c r="Y325" s="12" t="e">
        <f>MATCH(TEXT(X326,"j mmmm aaaa"),#REF!,0)-MATCH(TEXT(X325,"j mmmm aaaa"),#REF!,0)</f>
        <v>#REF!</v>
      </c>
      <c r="Z325" t="e">
        <f>IF(AND(Y325=1,ISBLANK(VLOOKUP(X325,#REF!,5,FALSE))),"",Y325)</f>
        <v>#REF!</v>
      </c>
    </row>
    <row r="326" spans="1:26" x14ac:dyDescent="0.25">
      <c r="A326" s="3">
        <f>'Récap prestation'!M327</f>
        <v>0</v>
      </c>
      <c r="B326" s="10" t="e">
        <f t="array" ref="B3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doublon])-ROW($A$2)+1),ROWS(B$2:B326)))</f>
        <v>#NUM!</v>
      </c>
      <c r="C326" s="10" t="str">
        <f t="shared" si="30"/>
        <v/>
      </c>
      <c r="D326" s="10" t="str">
        <f>IF('Récap prestation'!E327&lt;&gt;0,'Récap prestation'!E327,"")</f>
        <v/>
      </c>
      <c r="E326" s="12">
        <f>INDEX($L$2:M424,MATCH(D326,Tableau1[valeur établissement liste],0),2)</f>
        <v>4</v>
      </c>
      <c r="F326" s="2" t="str">
        <f t="shared" si="31"/>
        <v/>
      </c>
      <c r="G326">
        <f>'Récap prestation'!F327</f>
        <v>0</v>
      </c>
      <c r="H326" t="str">
        <f>IF(ISBLANK('Récap prestation'!H327),"",'Récap prestation'!H327)</f>
        <v/>
      </c>
      <c r="I326" t="str">
        <f>IF(ISBLANK('Récap prestation'!G327),"",'Récap prestation'!G327)</f>
        <v/>
      </c>
      <c r="J326" s="10"/>
      <c r="K326" s="8" t="e">
        <f t="array" ref="K3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doublon])-ROW($D$2)+1),ROWS(K$2:K326)))</f>
        <v>#NUM!</v>
      </c>
      <c r="L326" s="10" t="str">
        <f t="shared" si="32"/>
        <v/>
      </c>
      <c r="M326">
        <f t="shared" si="35"/>
        <v>325</v>
      </c>
      <c r="N326">
        <f ca="1">SUMIF('Récap prestation'!$E$3:$E$500,L326,'Récap prestation'!I327)</f>
        <v>0</v>
      </c>
      <c r="O326">
        <f ca="1">SUMIF('Récap prestation'!$E$3:$E$500,L326,'Récap prestation'!J327)</f>
        <v>0</v>
      </c>
      <c r="P326">
        <f t="shared" ca="1" si="33"/>
        <v>0</v>
      </c>
      <c r="Q326">
        <f ca="1">SUMIF('Récap prestation'!$E$3:$E$500,L326,'Récap prestation'!R327)</f>
        <v>0</v>
      </c>
      <c r="R326" t="str">
        <f ca="1">IF(ISERROR(AVERAGEIF('Récap prestation'!$E$3:$E$500,L326,'Récap prestation'!$R$3)),"N/A",AVERAGEIF('Récap prestation'!$E$3:$E$500,L326,'Récap prestation'!$R$3:$R$500))</f>
        <v>N/A</v>
      </c>
      <c r="S326" s="10">
        <f>'Récap prestation'!N327</f>
        <v>0</v>
      </c>
      <c r="T326" s="10" t="e">
        <f t="array" ref="T32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doublon])-ROW($S$2)+1),ROWS(T$2:T326)))</f>
        <v>#NUM!</v>
      </c>
      <c r="U326" s="10" t="str">
        <f t="shared" si="34"/>
        <v/>
      </c>
      <c r="V326" s="10"/>
      <c r="X326" s="12" t="e">
        <f>#REF!</f>
        <v>#REF!</v>
      </c>
      <c r="Y326" s="12" t="e">
        <f>MATCH(TEXT(X327,"j mmmm aaaa"),#REF!,0)-MATCH(TEXT(X326,"j mmmm aaaa"),#REF!,0)</f>
        <v>#REF!</v>
      </c>
      <c r="Z326" t="e">
        <f>IF(AND(Y326=1,ISBLANK(VLOOKUP(X326,#REF!,5,FALSE))),"",Y326)</f>
        <v>#REF!</v>
      </c>
    </row>
    <row r="327" spans="1:26" x14ac:dyDescent="0.25">
      <c r="A327" s="3">
        <f>'Récap prestation'!M328</f>
        <v>0</v>
      </c>
      <c r="B327" s="10" t="e">
        <f t="array" ref="B3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doublon])-ROW($A$2)+1),ROWS(B$2:B327)))</f>
        <v>#NUM!</v>
      </c>
      <c r="C327" s="10" t="str">
        <f t="shared" si="30"/>
        <v/>
      </c>
      <c r="D327" s="10" t="str">
        <f>IF('Récap prestation'!E328&lt;&gt;0,'Récap prestation'!E328,"")</f>
        <v/>
      </c>
      <c r="E327" s="12">
        <f>INDEX($L$2:M425,MATCH(D327,Tableau1[valeur établissement liste],0),2)</f>
        <v>4</v>
      </c>
      <c r="F327" s="2" t="str">
        <f t="shared" si="31"/>
        <v/>
      </c>
      <c r="G327">
        <f>'Récap prestation'!F328</f>
        <v>0</v>
      </c>
      <c r="H327" t="str">
        <f>IF(ISBLANK('Récap prestation'!H328),"",'Récap prestation'!H328)</f>
        <v/>
      </c>
      <c r="I327" t="str">
        <f>IF(ISBLANK('Récap prestation'!G328),"",'Récap prestation'!G328)</f>
        <v/>
      </c>
      <c r="J327" s="10"/>
      <c r="K327" s="8" t="e">
        <f t="array" ref="K3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doublon])-ROW($D$2)+1),ROWS(K$2:K327)))</f>
        <v>#NUM!</v>
      </c>
      <c r="L327" s="10" t="str">
        <f t="shared" si="32"/>
        <v/>
      </c>
      <c r="M327">
        <f t="shared" si="35"/>
        <v>326</v>
      </c>
      <c r="N327">
        <f ca="1">SUMIF('Récap prestation'!$E$3:$E$500,L327,'Récap prestation'!I328)</f>
        <v>0</v>
      </c>
      <c r="O327">
        <f ca="1">SUMIF('Récap prestation'!$E$3:$E$500,L327,'Récap prestation'!J328)</f>
        <v>0</v>
      </c>
      <c r="P327">
        <f t="shared" ca="1" si="33"/>
        <v>0</v>
      </c>
      <c r="Q327">
        <f ca="1">SUMIF('Récap prestation'!$E$3:$E$500,L327,'Récap prestation'!R328)</f>
        <v>0</v>
      </c>
      <c r="R327" t="str">
        <f ca="1">IF(ISERROR(AVERAGEIF('Récap prestation'!$E$3:$E$500,L327,'Récap prestation'!$R$3)),"N/A",AVERAGEIF('Récap prestation'!$E$3:$E$500,L327,'Récap prestation'!$R$3:$R$500))</f>
        <v>N/A</v>
      </c>
      <c r="S327" s="10">
        <f>'Récap prestation'!N328</f>
        <v>0</v>
      </c>
      <c r="T327" s="10" t="e">
        <f t="array" ref="T32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doublon])-ROW($S$2)+1),ROWS(T$2:T327)))</f>
        <v>#NUM!</v>
      </c>
      <c r="U327" s="10" t="str">
        <f t="shared" si="34"/>
        <v/>
      </c>
      <c r="V327" s="10"/>
      <c r="X327" s="12" t="e">
        <f>#REF!</f>
        <v>#REF!</v>
      </c>
      <c r="Y327" s="12" t="e">
        <f>MATCH(TEXT(X328,"j mmmm aaaa"),#REF!,0)-MATCH(TEXT(X327,"j mmmm aaaa"),#REF!,0)</f>
        <v>#REF!</v>
      </c>
      <c r="Z327" t="e">
        <f>IF(AND(Y327=1,ISBLANK(VLOOKUP(X327,#REF!,5,FALSE))),"",Y327)</f>
        <v>#REF!</v>
      </c>
    </row>
    <row r="328" spans="1:26" x14ac:dyDescent="0.25">
      <c r="A328" s="3">
        <f>'Récap prestation'!M329</f>
        <v>0</v>
      </c>
      <c r="B328" s="10" t="e">
        <f t="array" ref="B3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doublon])-ROW($A$2)+1),ROWS(B$2:B328)))</f>
        <v>#NUM!</v>
      </c>
      <c r="C328" s="10" t="str">
        <f t="shared" si="30"/>
        <v/>
      </c>
      <c r="D328" s="10" t="str">
        <f>IF('Récap prestation'!E329&lt;&gt;0,'Récap prestation'!E329,"")</f>
        <v/>
      </c>
      <c r="E328" s="12">
        <f>INDEX($L$2:M426,MATCH(D328,Tableau1[valeur établissement liste],0),2)</f>
        <v>4</v>
      </c>
      <c r="F328" s="2" t="str">
        <f t="shared" si="31"/>
        <v/>
      </c>
      <c r="G328">
        <f>'Récap prestation'!F329</f>
        <v>0</v>
      </c>
      <c r="H328" t="str">
        <f>IF(ISBLANK('Récap prestation'!H329),"",'Récap prestation'!H329)</f>
        <v/>
      </c>
      <c r="I328" t="str">
        <f>IF(ISBLANK('Récap prestation'!G329),"",'Récap prestation'!G329)</f>
        <v/>
      </c>
      <c r="J328" s="10"/>
      <c r="K328" s="8" t="e">
        <f t="array" ref="K3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doublon])-ROW($D$2)+1),ROWS(K$2:K328)))</f>
        <v>#NUM!</v>
      </c>
      <c r="L328" s="10" t="str">
        <f t="shared" si="32"/>
        <v/>
      </c>
      <c r="M328">
        <f t="shared" si="35"/>
        <v>327</v>
      </c>
      <c r="N328">
        <f ca="1">SUMIF('Récap prestation'!$E$3:$E$500,L328,'Récap prestation'!I329)</f>
        <v>0</v>
      </c>
      <c r="O328">
        <f ca="1">SUMIF('Récap prestation'!$E$3:$E$500,L328,'Récap prestation'!J329)</f>
        <v>0</v>
      </c>
      <c r="P328">
        <f t="shared" ca="1" si="33"/>
        <v>0</v>
      </c>
      <c r="Q328">
        <f ca="1">SUMIF('Récap prestation'!$E$3:$E$500,L328,'Récap prestation'!R329)</f>
        <v>0</v>
      </c>
      <c r="R328" t="str">
        <f ca="1">IF(ISERROR(AVERAGEIF('Récap prestation'!$E$3:$E$500,L328,'Récap prestation'!$R$3)),"N/A",AVERAGEIF('Récap prestation'!$E$3:$E$500,L328,'Récap prestation'!$R$3:$R$500))</f>
        <v>N/A</v>
      </c>
      <c r="S328" s="10">
        <f>'Récap prestation'!N329</f>
        <v>0</v>
      </c>
      <c r="T328" s="10" t="e">
        <f t="array" ref="T32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doublon])-ROW($S$2)+1),ROWS(T$2:T328)))</f>
        <v>#NUM!</v>
      </c>
      <c r="U328" s="10" t="str">
        <f t="shared" si="34"/>
        <v/>
      </c>
      <c r="V328" s="10"/>
      <c r="X328" s="12" t="e">
        <f>#REF!</f>
        <v>#REF!</v>
      </c>
      <c r="Y328" s="12" t="e">
        <f>MATCH(TEXT(X329,"j mmmm aaaa"),#REF!,0)-MATCH(TEXT(X328,"j mmmm aaaa"),#REF!,0)</f>
        <v>#REF!</v>
      </c>
      <c r="Z328" t="e">
        <f>IF(AND(Y328=1,ISBLANK(VLOOKUP(X328,#REF!,5,FALSE))),"",Y328)</f>
        <v>#REF!</v>
      </c>
    </row>
    <row r="329" spans="1:26" x14ac:dyDescent="0.25">
      <c r="A329" s="3">
        <f>'Récap prestation'!M330</f>
        <v>0</v>
      </c>
      <c r="B329" s="10" t="e">
        <f t="array" ref="B3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doublon])-ROW($A$2)+1),ROWS(B$2:B329)))</f>
        <v>#NUM!</v>
      </c>
      <c r="C329" s="10" t="str">
        <f t="shared" si="30"/>
        <v/>
      </c>
      <c r="D329" s="10" t="str">
        <f>IF('Récap prestation'!E330&lt;&gt;0,'Récap prestation'!E330,"")</f>
        <v/>
      </c>
      <c r="E329" s="12">
        <f>INDEX($L$2:M427,MATCH(D329,Tableau1[valeur établissement liste],0),2)</f>
        <v>4</v>
      </c>
      <c r="F329" s="2" t="str">
        <f t="shared" si="31"/>
        <v/>
      </c>
      <c r="G329">
        <f>'Récap prestation'!F330</f>
        <v>0</v>
      </c>
      <c r="H329" t="str">
        <f>IF(ISBLANK('Récap prestation'!H330),"",'Récap prestation'!H330)</f>
        <v/>
      </c>
      <c r="I329" t="str">
        <f>IF(ISBLANK('Récap prestation'!G330),"",'Récap prestation'!G330)</f>
        <v/>
      </c>
      <c r="J329" s="10"/>
      <c r="K329" s="8" t="e">
        <f t="array" ref="K3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doublon])-ROW($D$2)+1),ROWS(K$2:K329)))</f>
        <v>#NUM!</v>
      </c>
      <c r="L329" s="10" t="str">
        <f t="shared" si="32"/>
        <v/>
      </c>
      <c r="M329">
        <f t="shared" si="35"/>
        <v>328</v>
      </c>
      <c r="N329">
        <f ca="1">SUMIF('Récap prestation'!$E$3:$E$500,L329,'Récap prestation'!I330)</f>
        <v>0</v>
      </c>
      <c r="O329">
        <f ca="1">SUMIF('Récap prestation'!$E$3:$E$500,L329,'Récap prestation'!J330)</f>
        <v>0</v>
      </c>
      <c r="P329">
        <f t="shared" ca="1" si="33"/>
        <v>0</v>
      </c>
      <c r="Q329">
        <f ca="1">SUMIF('Récap prestation'!$E$3:$E$500,L329,'Récap prestation'!R330)</f>
        <v>0</v>
      </c>
      <c r="R329" t="str">
        <f ca="1">IF(ISERROR(AVERAGEIF('Récap prestation'!$E$3:$E$500,L329,'Récap prestation'!$R$3)),"N/A",AVERAGEIF('Récap prestation'!$E$3:$E$500,L329,'Récap prestation'!$R$3:$R$500))</f>
        <v>N/A</v>
      </c>
      <c r="S329" s="10">
        <f>'Récap prestation'!N330</f>
        <v>0</v>
      </c>
      <c r="T329" s="10" t="e">
        <f t="array" ref="T32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doublon])-ROW($S$2)+1),ROWS(T$2:T329)))</f>
        <v>#NUM!</v>
      </c>
      <c r="U329" s="10" t="str">
        <f t="shared" si="34"/>
        <v/>
      </c>
      <c r="V329" s="10"/>
      <c r="X329" s="12" t="e">
        <f>#REF!</f>
        <v>#REF!</v>
      </c>
      <c r="Y329" s="12" t="e">
        <f>MATCH(TEXT(X330,"j mmmm aaaa"),#REF!,0)-MATCH(TEXT(X329,"j mmmm aaaa"),#REF!,0)</f>
        <v>#REF!</v>
      </c>
      <c r="Z329" t="e">
        <f>IF(AND(Y329=1,ISBLANK(VLOOKUP(X329,#REF!,5,FALSE))),"",Y329)</f>
        <v>#REF!</v>
      </c>
    </row>
    <row r="330" spans="1:26" x14ac:dyDescent="0.25">
      <c r="A330" s="3">
        <f>'Récap prestation'!M331</f>
        <v>0</v>
      </c>
      <c r="B330" s="10" t="e">
        <f t="array" ref="B3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doublon])-ROW($A$2)+1),ROWS(B$2:B330)))</f>
        <v>#NUM!</v>
      </c>
      <c r="C330" s="10" t="str">
        <f t="shared" si="30"/>
        <v/>
      </c>
      <c r="D330" s="10" t="str">
        <f>IF('Récap prestation'!E331&lt;&gt;0,'Récap prestation'!E331,"")</f>
        <v/>
      </c>
      <c r="E330" s="12">
        <f>INDEX($L$2:M428,MATCH(D330,Tableau1[valeur établissement liste],0),2)</f>
        <v>4</v>
      </c>
      <c r="F330" s="2" t="str">
        <f t="shared" si="31"/>
        <v/>
      </c>
      <c r="G330">
        <f>'Récap prestation'!F331</f>
        <v>0</v>
      </c>
      <c r="H330" t="str">
        <f>IF(ISBLANK('Récap prestation'!H331),"",'Récap prestation'!H331)</f>
        <v/>
      </c>
      <c r="I330" t="str">
        <f>IF(ISBLANK('Récap prestation'!G331),"",'Récap prestation'!G331)</f>
        <v/>
      </c>
      <c r="J330" s="10"/>
      <c r="K330" s="8" t="e">
        <f t="array" ref="K3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doublon])-ROW($D$2)+1),ROWS(K$2:K330)))</f>
        <v>#NUM!</v>
      </c>
      <c r="L330" s="10" t="str">
        <f t="shared" si="32"/>
        <v/>
      </c>
      <c r="M330">
        <f t="shared" si="35"/>
        <v>329</v>
      </c>
      <c r="N330">
        <f ca="1">SUMIF('Récap prestation'!$E$3:$E$500,L330,'Récap prestation'!I331)</f>
        <v>0</v>
      </c>
      <c r="O330">
        <f ca="1">SUMIF('Récap prestation'!$E$3:$E$500,L330,'Récap prestation'!J331)</f>
        <v>0</v>
      </c>
      <c r="P330">
        <f t="shared" ca="1" si="33"/>
        <v>0</v>
      </c>
      <c r="Q330">
        <f ca="1">SUMIF('Récap prestation'!$E$3:$E$500,L330,'Récap prestation'!R331)</f>
        <v>0</v>
      </c>
      <c r="R330" t="str">
        <f ca="1">IF(ISERROR(AVERAGEIF('Récap prestation'!$E$3:$E$500,L330,'Récap prestation'!$R$3)),"N/A",AVERAGEIF('Récap prestation'!$E$3:$E$500,L330,'Récap prestation'!$R$3:$R$500))</f>
        <v>N/A</v>
      </c>
      <c r="S330" s="10">
        <f>'Récap prestation'!N331</f>
        <v>0</v>
      </c>
      <c r="T330" s="10" t="e">
        <f t="array" ref="T33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doublon])-ROW($S$2)+1),ROWS(T$2:T330)))</f>
        <v>#NUM!</v>
      </c>
      <c r="U330" s="10" t="str">
        <f t="shared" si="34"/>
        <v/>
      </c>
      <c r="V330" s="10"/>
      <c r="X330" s="12" t="e">
        <f>#REF!</f>
        <v>#REF!</v>
      </c>
      <c r="Y330" s="12" t="e">
        <f>MATCH(TEXT(X331,"j mmmm aaaa"),#REF!,0)-MATCH(TEXT(X330,"j mmmm aaaa"),#REF!,0)</f>
        <v>#REF!</v>
      </c>
      <c r="Z330" t="e">
        <f>IF(AND(Y330=1,ISBLANK(VLOOKUP(X330,#REF!,5,FALSE))),"",Y330)</f>
        <v>#REF!</v>
      </c>
    </row>
    <row r="331" spans="1:26" x14ac:dyDescent="0.25">
      <c r="A331" s="3">
        <f>'Récap prestation'!M332</f>
        <v>0</v>
      </c>
      <c r="B331" s="10" t="e">
        <f t="array" ref="B3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doublon])-ROW($A$2)+1),ROWS(B$2:B331)))</f>
        <v>#NUM!</v>
      </c>
      <c r="C331" s="10" t="str">
        <f t="shared" si="30"/>
        <v/>
      </c>
      <c r="D331" s="10" t="str">
        <f>IF('Récap prestation'!E332&lt;&gt;0,'Récap prestation'!E332,"")</f>
        <v/>
      </c>
      <c r="E331" s="12">
        <f>INDEX($L$2:M429,MATCH(D331,Tableau1[valeur établissement liste],0),2)</f>
        <v>4</v>
      </c>
      <c r="F331" s="2" t="str">
        <f t="shared" si="31"/>
        <v/>
      </c>
      <c r="G331">
        <f>'Récap prestation'!F332</f>
        <v>0</v>
      </c>
      <c r="H331" t="str">
        <f>IF(ISBLANK('Récap prestation'!H332),"",'Récap prestation'!H332)</f>
        <v/>
      </c>
      <c r="I331" t="str">
        <f>IF(ISBLANK('Récap prestation'!G332),"",'Récap prestation'!G332)</f>
        <v/>
      </c>
      <c r="J331" s="10"/>
      <c r="K331" s="8" t="e">
        <f t="array" ref="K3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doublon])-ROW($D$2)+1),ROWS(K$2:K331)))</f>
        <v>#NUM!</v>
      </c>
      <c r="L331" s="10" t="str">
        <f t="shared" si="32"/>
        <v/>
      </c>
      <c r="M331">
        <f t="shared" si="35"/>
        <v>330</v>
      </c>
      <c r="N331">
        <f ca="1">SUMIF('Récap prestation'!$E$3:$E$500,L331,'Récap prestation'!I332)</f>
        <v>0</v>
      </c>
      <c r="O331">
        <f ca="1">SUMIF('Récap prestation'!$E$3:$E$500,L331,'Récap prestation'!J332)</f>
        <v>0</v>
      </c>
      <c r="P331">
        <f t="shared" ca="1" si="33"/>
        <v>0</v>
      </c>
      <c r="Q331">
        <f ca="1">SUMIF('Récap prestation'!$E$3:$E$500,L331,'Récap prestation'!R332)</f>
        <v>0</v>
      </c>
      <c r="R331" t="str">
        <f ca="1">IF(ISERROR(AVERAGEIF('Récap prestation'!$E$3:$E$500,L331,'Récap prestation'!$R$3)),"N/A",AVERAGEIF('Récap prestation'!$E$3:$E$500,L331,'Récap prestation'!$R$3:$R$500))</f>
        <v>N/A</v>
      </c>
      <c r="S331" s="10">
        <f>'Récap prestation'!N332</f>
        <v>0</v>
      </c>
      <c r="T331" s="10" t="e">
        <f t="array" ref="T33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doublon])-ROW($S$2)+1),ROWS(T$2:T331)))</f>
        <v>#NUM!</v>
      </c>
      <c r="U331" s="10" t="str">
        <f t="shared" si="34"/>
        <v/>
      </c>
      <c r="V331" s="10"/>
      <c r="X331" s="12" t="e">
        <f>#REF!</f>
        <v>#REF!</v>
      </c>
      <c r="Y331" s="12" t="e">
        <f>MATCH(TEXT(X332,"j mmmm aaaa"),#REF!,0)-MATCH(TEXT(X331,"j mmmm aaaa"),#REF!,0)</f>
        <v>#REF!</v>
      </c>
      <c r="Z331" t="e">
        <f>IF(AND(Y331=1,ISBLANK(VLOOKUP(X331,#REF!,5,FALSE))),"",Y331)</f>
        <v>#REF!</v>
      </c>
    </row>
    <row r="332" spans="1:26" x14ac:dyDescent="0.25">
      <c r="A332" s="3">
        <f>'Récap prestation'!M333</f>
        <v>0</v>
      </c>
      <c r="B332" s="10" t="e">
        <f t="array" ref="B3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doublon])-ROW($A$2)+1),ROWS(B$2:B332)))</f>
        <v>#NUM!</v>
      </c>
      <c r="C332" s="10" t="str">
        <f t="shared" si="30"/>
        <v/>
      </c>
      <c r="D332" s="10" t="str">
        <f>IF('Récap prestation'!E333&lt;&gt;0,'Récap prestation'!E333,"")</f>
        <v/>
      </c>
      <c r="E332" s="12">
        <f>INDEX($L$2:M430,MATCH(D332,Tableau1[valeur établissement liste],0),2)</f>
        <v>4</v>
      </c>
      <c r="F332" s="2" t="str">
        <f t="shared" si="31"/>
        <v/>
      </c>
      <c r="G332">
        <f>'Récap prestation'!F333</f>
        <v>0</v>
      </c>
      <c r="H332" t="str">
        <f>IF(ISBLANK('Récap prestation'!H333),"",'Récap prestation'!H333)</f>
        <v/>
      </c>
      <c r="I332" t="str">
        <f>IF(ISBLANK('Récap prestation'!G333),"",'Récap prestation'!G333)</f>
        <v/>
      </c>
      <c r="J332" s="10"/>
      <c r="K332" s="8" t="e">
        <f t="array" ref="K3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doublon])-ROW($D$2)+1),ROWS(K$2:K332)))</f>
        <v>#NUM!</v>
      </c>
      <c r="L332" s="10" t="str">
        <f t="shared" si="32"/>
        <v/>
      </c>
      <c r="M332">
        <f t="shared" si="35"/>
        <v>331</v>
      </c>
      <c r="N332">
        <f ca="1">SUMIF('Récap prestation'!$E$3:$E$500,L332,'Récap prestation'!I333)</f>
        <v>0</v>
      </c>
      <c r="O332">
        <f ca="1">SUMIF('Récap prestation'!$E$3:$E$500,L332,'Récap prestation'!J333)</f>
        <v>0</v>
      </c>
      <c r="P332">
        <f t="shared" ca="1" si="33"/>
        <v>0</v>
      </c>
      <c r="Q332">
        <f ca="1">SUMIF('Récap prestation'!$E$3:$E$500,L332,'Récap prestation'!R333)</f>
        <v>0</v>
      </c>
      <c r="R332" t="str">
        <f ca="1">IF(ISERROR(AVERAGEIF('Récap prestation'!$E$3:$E$500,L332,'Récap prestation'!$R$3)),"N/A",AVERAGEIF('Récap prestation'!$E$3:$E$500,L332,'Récap prestation'!$R$3:$R$500))</f>
        <v>N/A</v>
      </c>
      <c r="S332" s="10">
        <f>'Récap prestation'!N333</f>
        <v>0</v>
      </c>
      <c r="T332" s="10" t="e">
        <f t="array" ref="T33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doublon])-ROW($S$2)+1),ROWS(T$2:T332)))</f>
        <v>#NUM!</v>
      </c>
      <c r="U332" s="10" t="str">
        <f t="shared" si="34"/>
        <v/>
      </c>
      <c r="V332" s="10"/>
      <c r="X332" s="12" t="e">
        <f>#REF!</f>
        <v>#REF!</v>
      </c>
      <c r="Y332" s="12" t="e">
        <f>MATCH(TEXT(X333,"j mmmm aaaa"),#REF!,0)-MATCH(TEXT(X332,"j mmmm aaaa"),#REF!,0)</f>
        <v>#REF!</v>
      </c>
      <c r="Z332" t="e">
        <f>IF(AND(Y332=1,ISBLANK(VLOOKUP(X332,#REF!,5,FALSE))),"",Y332)</f>
        <v>#REF!</v>
      </c>
    </row>
    <row r="333" spans="1:26" x14ac:dyDescent="0.25">
      <c r="A333" s="3">
        <f>'Récap prestation'!M334</f>
        <v>0</v>
      </c>
      <c r="B333" s="10" t="e">
        <f t="array" ref="B3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doublon])-ROW($A$2)+1),ROWS(B$2:B333)))</f>
        <v>#NUM!</v>
      </c>
      <c r="C333" s="10" t="str">
        <f t="shared" si="30"/>
        <v/>
      </c>
      <c r="D333" s="10" t="str">
        <f>IF('Récap prestation'!E334&lt;&gt;0,'Récap prestation'!E334,"")</f>
        <v/>
      </c>
      <c r="E333" s="12">
        <f>INDEX($L$2:M431,MATCH(D333,Tableau1[valeur établissement liste],0),2)</f>
        <v>4</v>
      </c>
      <c r="F333" s="2" t="str">
        <f t="shared" si="31"/>
        <v/>
      </c>
      <c r="G333">
        <f>'Récap prestation'!F334</f>
        <v>0</v>
      </c>
      <c r="H333" t="str">
        <f>IF(ISBLANK('Récap prestation'!H334),"",'Récap prestation'!H334)</f>
        <v/>
      </c>
      <c r="I333" t="str">
        <f>IF(ISBLANK('Récap prestation'!G334),"",'Récap prestation'!G334)</f>
        <v/>
      </c>
      <c r="J333" s="10"/>
      <c r="K333" s="8" t="e">
        <f t="array" ref="K3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doublon])-ROW($D$2)+1),ROWS(K$2:K333)))</f>
        <v>#NUM!</v>
      </c>
      <c r="L333" s="10" t="str">
        <f t="shared" si="32"/>
        <v/>
      </c>
      <c r="M333">
        <f t="shared" si="35"/>
        <v>332</v>
      </c>
      <c r="N333">
        <f ca="1">SUMIF('Récap prestation'!$E$3:$E$500,L333,'Récap prestation'!I334)</f>
        <v>0</v>
      </c>
      <c r="O333">
        <f ca="1">SUMIF('Récap prestation'!$E$3:$E$500,L333,'Récap prestation'!J334)</f>
        <v>0</v>
      </c>
      <c r="P333">
        <f t="shared" ca="1" si="33"/>
        <v>0</v>
      </c>
      <c r="Q333">
        <f ca="1">SUMIF('Récap prestation'!$E$3:$E$500,L333,'Récap prestation'!R334)</f>
        <v>0</v>
      </c>
      <c r="R333" t="str">
        <f ca="1">IF(ISERROR(AVERAGEIF('Récap prestation'!$E$3:$E$500,L333,'Récap prestation'!$R$3)),"N/A",AVERAGEIF('Récap prestation'!$E$3:$E$500,L333,'Récap prestation'!$R$3:$R$500))</f>
        <v>N/A</v>
      </c>
      <c r="S333" s="10">
        <f>'Récap prestation'!N334</f>
        <v>0</v>
      </c>
      <c r="T333" s="10" t="e">
        <f t="array" ref="T33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doublon])-ROW($S$2)+1),ROWS(T$2:T333)))</f>
        <v>#NUM!</v>
      </c>
      <c r="U333" s="10" t="str">
        <f t="shared" si="34"/>
        <v/>
      </c>
      <c r="V333" s="10"/>
      <c r="X333" s="12" t="e">
        <f>#REF!</f>
        <v>#REF!</v>
      </c>
      <c r="Y333" s="12" t="e">
        <f>MATCH(TEXT(X334,"j mmmm aaaa"),#REF!,0)-MATCH(TEXT(X333,"j mmmm aaaa"),#REF!,0)</f>
        <v>#REF!</v>
      </c>
      <c r="Z333" t="e">
        <f>IF(AND(Y333=1,ISBLANK(VLOOKUP(X333,#REF!,5,FALSE))),"",Y333)</f>
        <v>#REF!</v>
      </c>
    </row>
    <row r="334" spans="1:26" x14ac:dyDescent="0.25">
      <c r="A334" s="3">
        <f>'Récap prestation'!M335</f>
        <v>0</v>
      </c>
      <c r="B334" s="10" t="e">
        <f t="array" ref="B3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doublon])-ROW($A$2)+1),ROWS(B$2:B334)))</f>
        <v>#NUM!</v>
      </c>
      <c r="C334" s="10" t="str">
        <f t="shared" si="30"/>
        <v/>
      </c>
      <c r="D334" s="10" t="str">
        <f>IF('Récap prestation'!E335&lt;&gt;0,'Récap prestation'!E335,"")</f>
        <v/>
      </c>
      <c r="E334" s="12">
        <f>INDEX($L$2:M432,MATCH(D334,Tableau1[valeur établissement liste],0),2)</f>
        <v>4</v>
      </c>
      <c r="F334" s="2" t="str">
        <f t="shared" si="31"/>
        <v/>
      </c>
      <c r="G334">
        <f>'Récap prestation'!F335</f>
        <v>0</v>
      </c>
      <c r="H334" t="str">
        <f>IF(ISBLANK('Récap prestation'!H335),"",'Récap prestation'!H335)</f>
        <v/>
      </c>
      <c r="I334" t="str">
        <f>IF(ISBLANK('Récap prestation'!G335),"",'Récap prestation'!G335)</f>
        <v/>
      </c>
      <c r="J334" s="10"/>
      <c r="K334" s="8" t="e">
        <f t="array" ref="K3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doublon])-ROW($D$2)+1),ROWS(K$2:K334)))</f>
        <v>#NUM!</v>
      </c>
      <c r="L334" s="10" t="str">
        <f t="shared" si="32"/>
        <v/>
      </c>
      <c r="M334">
        <f t="shared" si="35"/>
        <v>333</v>
      </c>
      <c r="N334">
        <f ca="1">SUMIF('Récap prestation'!$E$3:$E$500,L334,'Récap prestation'!I335)</f>
        <v>0</v>
      </c>
      <c r="O334">
        <f ca="1">SUMIF('Récap prestation'!$E$3:$E$500,L334,'Récap prestation'!J335)</f>
        <v>0</v>
      </c>
      <c r="P334">
        <f t="shared" ca="1" si="33"/>
        <v>0</v>
      </c>
      <c r="Q334">
        <f ca="1">SUMIF('Récap prestation'!$E$3:$E$500,L334,'Récap prestation'!R335)</f>
        <v>0</v>
      </c>
      <c r="R334" t="str">
        <f ca="1">IF(ISERROR(AVERAGEIF('Récap prestation'!$E$3:$E$500,L334,'Récap prestation'!$R$3)),"N/A",AVERAGEIF('Récap prestation'!$E$3:$E$500,L334,'Récap prestation'!$R$3:$R$500))</f>
        <v>N/A</v>
      </c>
      <c r="S334" s="10">
        <f>'Récap prestation'!N335</f>
        <v>0</v>
      </c>
      <c r="T334" s="10" t="e">
        <f t="array" ref="T33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doublon])-ROW($S$2)+1),ROWS(T$2:T334)))</f>
        <v>#NUM!</v>
      </c>
      <c r="U334" s="10" t="str">
        <f t="shared" si="34"/>
        <v/>
      </c>
      <c r="V334" s="10"/>
      <c r="X334" s="12" t="e">
        <f>#REF!</f>
        <v>#REF!</v>
      </c>
      <c r="Y334" s="12" t="e">
        <f>MATCH(TEXT(X335,"j mmmm aaaa"),#REF!,0)-MATCH(TEXT(X334,"j mmmm aaaa"),#REF!,0)</f>
        <v>#REF!</v>
      </c>
      <c r="Z334" t="e">
        <f>IF(AND(Y334=1,ISBLANK(VLOOKUP(X334,#REF!,5,FALSE))),"",Y334)</f>
        <v>#REF!</v>
      </c>
    </row>
    <row r="335" spans="1:26" x14ac:dyDescent="0.25">
      <c r="A335" s="3">
        <f>'Récap prestation'!M336</f>
        <v>0</v>
      </c>
      <c r="B335" s="10" t="e">
        <f t="array" ref="B3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doublon])-ROW($A$2)+1),ROWS(B$2:B335)))</f>
        <v>#NUM!</v>
      </c>
      <c r="C335" s="10" t="str">
        <f t="shared" si="30"/>
        <v/>
      </c>
      <c r="D335" s="10" t="str">
        <f>IF('Récap prestation'!E336&lt;&gt;0,'Récap prestation'!E336,"")</f>
        <v/>
      </c>
      <c r="E335" s="12">
        <f>INDEX($L$2:M433,MATCH(D335,Tableau1[valeur établissement liste],0),2)</f>
        <v>4</v>
      </c>
      <c r="F335" s="2" t="str">
        <f t="shared" si="31"/>
        <v/>
      </c>
      <c r="G335">
        <f>'Récap prestation'!F336</f>
        <v>0</v>
      </c>
      <c r="H335" t="str">
        <f>IF(ISBLANK('Récap prestation'!H336),"",'Récap prestation'!H336)</f>
        <v/>
      </c>
      <c r="I335" t="str">
        <f>IF(ISBLANK('Récap prestation'!G336),"",'Récap prestation'!G336)</f>
        <v/>
      </c>
      <c r="J335" s="10"/>
      <c r="K335" s="8" t="e">
        <f t="array" ref="K3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doublon])-ROW($D$2)+1),ROWS(K$2:K335)))</f>
        <v>#NUM!</v>
      </c>
      <c r="L335" s="10" t="str">
        <f t="shared" si="32"/>
        <v/>
      </c>
      <c r="M335">
        <f t="shared" si="35"/>
        <v>334</v>
      </c>
      <c r="N335">
        <f ca="1">SUMIF('Récap prestation'!$E$3:$E$500,L335,'Récap prestation'!I336)</f>
        <v>0</v>
      </c>
      <c r="O335">
        <f ca="1">SUMIF('Récap prestation'!$E$3:$E$500,L335,'Récap prestation'!J336)</f>
        <v>0</v>
      </c>
      <c r="P335">
        <f t="shared" ca="1" si="33"/>
        <v>0</v>
      </c>
      <c r="Q335">
        <f ca="1">SUMIF('Récap prestation'!$E$3:$E$500,L335,'Récap prestation'!R336)</f>
        <v>0</v>
      </c>
      <c r="R335" t="str">
        <f ca="1">IF(ISERROR(AVERAGEIF('Récap prestation'!$E$3:$E$500,L335,'Récap prestation'!$R$3)),"N/A",AVERAGEIF('Récap prestation'!$E$3:$E$500,L335,'Récap prestation'!$R$3:$R$500))</f>
        <v>N/A</v>
      </c>
      <c r="S335" s="10">
        <f>'Récap prestation'!N336</f>
        <v>0</v>
      </c>
      <c r="T335" s="10" t="e">
        <f t="array" ref="T33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doublon])-ROW($S$2)+1),ROWS(T$2:T335)))</f>
        <v>#NUM!</v>
      </c>
      <c r="U335" s="10" t="str">
        <f t="shared" si="34"/>
        <v/>
      </c>
      <c r="V335" s="10"/>
      <c r="X335" s="12" t="e">
        <f>#REF!</f>
        <v>#REF!</v>
      </c>
      <c r="Y335" s="12" t="e">
        <f>MATCH(TEXT(X336,"j mmmm aaaa"),#REF!,0)-MATCH(TEXT(X335,"j mmmm aaaa"),#REF!,0)</f>
        <v>#REF!</v>
      </c>
      <c r="Z335" t="e">
        <f>IF(AND(Y335=1,ISBLANK(VLOOKUP(X335,#REF!,5,FALSE))),"",Y335)</f>
        <v>#REF!</v>
      </c>
    </row>
    <row r="336" spans="1:26" x14ac:dyDescent="0.25">
      <c r="A336" s="3">
        <f>'Récap prestation'!M337</f>
        <v>0</v>
      </c>
      <c r="B336" s="10" t="e">
        <f t="array" ref="B3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doublon])-ROW($A$2)+1),ROWS(B$2:B336)))</f>
        <v>#NUM!</v>
      </c>
      <c r="C336" s="10" t="str">
        <f t="shared" si="30"/>
        <v/>
      </c>
      <c r="D336" s="10" t="str">
        <f>IF('Récap prestation'!E337&lt;&gt;0,'Récap prestation'!E337,"")</f>
        <v/>
      </c>
      <c r="E336" s="12">
        <f>INDEX($L$2:M434,MATCH(D336,Tableau1[valeur établissement liste],0),2)</f>
        <v>4</v>
      </c>
      <c r="F336" s="2" t="str">
        <f t="shared" si="31"/>
        <v/>
      </c>
      <c r="G336">
        <f>'Récap prestation'!F337</f>
        <v>0</v>
      </c>
      <c r="H336" t="str">
        <f>IF(ISBLANK('Récap prestation'!H337),"",'Récap prestation'!H337)</f>
        <v/>
      </c>
      <c r="I336" t="str">
        <f>IF(ISBLANK('Récap prestation'!G337),"",'Récap prestation'!G337)</f>
        <v/>
      </c>
      <c r="J336" s="10"/>
      <c r="K336" s="8" t="e">
        <f t="array" ref="K3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doublon])-ROW($D$2)+1),ROWS(K$2:K336)))</f>
        <v>#NUM!</v>
      </c>
      <c r="L336" s="10" t="str">
        <f t="shared" si="32"/>
        <v/>
      </c>
      <c r="M336">
        <f t="shared" si="35"/>
        <v>335</v>
      </c>
      <c r="N336">
        <f ca="1">SUMIF('Récap prestation'!$E$3:$E$500,L336,'Récap prestation'!I337)</f>
        <v>0</v>
      </c>
      <c r="O336">
        <f ca="1">SUMIF('Récap prestation'!$E$3:$E$500,L336,'Récap prestation'!J337)</f>
        <v>0</v>
      </c>
      <c r="P336">
        <f t="shared" ca="1" si="33"/>
        <v>0</v>
      </c>
      <c r="Q336">
        <f ca="1">SUMIF('Récap prestation'!$E$3:$E$500,L336,'Récap prestation'!R337)</f>
        <v>0</v>
      </c>
      <c r="R336" t="str">
        <f ca="1">IF(ISERROR(AVERAGEIF('Récap prestation'!$E$3:$E$500,L336,'Récap prestation'!$R$3)),"N/A",AVERAGEIF('Récap prestation'!$E$3:$E$500,L336,'Récap prestation'!$R$3:$R$500))</f>
        <v>N/A</v>
      </c>
      <c r="S336" s="10">
        <f>'Récap prestation'!N337</f>
        <v>0</v>
      </c>
      <c r="T336" s="10" t="e">
        <f t="array" ref="T33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doublon])-ROW($S$2)+1),ROWS(T$2:T336)))</f>
        <v>#NUM!</v>
      </c>
      <c r="U336" s="10" t="str">
        <f t="shared" si="34"/>
        <v/>
      </c>
      <c r="V336" s="10"/>
      <c r="X336" s="12" t="e">
        <f>#REF!</f>
        <v>#REF!</v>
      </c>
      <c r="Y336" s="12" t="e">
        <f>MATCH(TEXT("Fin de juillet","j mmmm aaaa"),#REF!,0)-MATCH(TEXT(X336,"j mmmm aaaa"),#REF!,0)</f>
        <v>#REF!</v>
      </c>
      <c r="Z336" t="e">
        <f>IF(AND(Y336=1,ISBLANK(VLOOKUP(X336,#REF!,5,FALSE))),"",Y336)</f>
        <v>#REF!</v>
      </c>
    </row>
    <row r="337" spans="1:24" x14ac:dyDescent="0.25">
      <c r="A337" s="3">
        <f>'Récap prestation'!M338</f>
        <v>0</v>
      </c>
      <c r="B337" s="10" t="e">
        <f t="array" ref="B3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doublon])-ROW($A$2)+1),ROWS(B$2:B337)))</f>
        <v>#NUM!</v>
      </c>
      <c r="C337" s="10" t="str">
        <f t="shared" si="30"/>
        <v/>
      </c>
      <c r="D337" s="10" t="str">
        <f>IF('Récap prestation'!E338&lt;&gt;0,'Récap prestation'!E338,"")</f>
        <v/>
      </c>
      <c r="E337" s="12">
        <f>INDEX($L$2:M435,MATCH(D337,Tableau1[valeur établissement liste],0),2)</f>
        <v>4</v>
      </c>
      <c r="F337" s="2" t="str">
        <f t="shared" si="31"/>
        <v/>
      </c>
      <c r="G337">
        <f>'Récap prestation'!F338</f>
        <v>0</v>
      </c>
      <c r="H337" t="str">
        <f>IF(ISBLANK('Récap prestation'!H338),"",'Récap prestation'!H338)</f>
        <v/>
      </c>
      <c r="I337" t="str">
        <f>IF(ISBLANK('Récap prestation'!G338),"",'Récap prestation'!G338)</f>
        <v/>
      </c>
      <c r="J337" s="10"/>
      <c r="K337" s="8" t="e">
        <f t="array" ref="K3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doublon])-ROW($D$2)+1),ROWS(K$2:K337)))</f>
        <v>#NUM!</v>
      </c>
      <c r="L337" s="10" t="str">
        <f t="shared" si="32"/>
        <v/>
      </c>
      <c r="M337">
        <f t="shared" si="35"/>
        <v>336</v>
      </c>
      <c r="N337">
        <f ca="1">SUMIF('Récap prestation'!$E$3:$E$500,L337,'Récap prestation'!I338)</f>
        <v>0</v>
      </c>
      <c r="O337">
        <f ca="1">SUMIF('Récap prestation'!$E$3:$E$500,L337,'Récap prestation'!J338)</f>
        <v>0</v>
      </c>
      <c r="P337">
        <f t="shared" ca="1" si="33"/>
        <v>0</v>
      </c>
      <c r="Q337">
        <f ca="1">SUMIF('Récap prestation'!$E$3:$E$500,L337,'Récap prestation'!R338)</f>
        <v>0</v>
      </c>
      <c r="R337" t="str">
        <f ca="1">IF(ISERROR(AVERAGEIF('Récap prestation'!$E$3:$E$500,L337,'Récap prestation'!$R$3)),"N/A",AVERAGEIF('Récap prestation'!$E$3:$E$500,L337,'Récap prestation'!$R$3:$R$500))</f>
        <v>N/A</v>
      </c>
      <c r="S337" s="10">
        <f>'Récap prestation'!N338</f>
        <v>0</v>
      </c>
      <c r="T337" s="10" t="e">
        <f t="array" ref="T33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doublon])-ROW($S$2)+1),ROWS(T$2:T337)))</f>
        <v>#NUM!</v>
      </c>
      <c r="U337" s="10" t="str">
        <f t="shared" si="34"/>
        <v/>
      </c>
      <c r="V337" s="10"/>
      <c r="X337" s="12"/>
    </row>
    <row r="338" spans="1:24" x14ac:dyDescent="0.25">
      <c r="A338" s="3">
        <f>'Récap prestation'!M339</f>
        <v>0</v>
      </c>
      <c r="B338" s="10" t="e">
        <f t="array" ref="B3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doublon])-ROW($A$2)+1),ROWS(B$2:B338)))</f>
        <v>#NUM!</v>
      </c>
      <c r="C338" s="10" t="str">
        <f t="shared" si="30"/>
        <v/>
      </c>
      <c r="D338" s="10" t="str">
        <f>IF('Récap prestation'!E339&lt;&gt;0,'Récap prestation'!E339,"")</f>
        <v/>
      </c>
      <c r="E338" s="12">
        <f>INDEX($L$2:M436,MATCH(D338,Tableau1[valeur établissement liste],0),2)</f>
        <v>4</v>
      </c>
      <c r="F338" s="2" t="str">
        <f t="shared" si="31"/>
        <v/>
      </c>
      <c r="G338">
        <f>'Récap prestation'!F339</f>
        <v>0</v>
      </c>
      <c r="H338" t="str">
        <f>IF(ISBLANK('Récap prestation'!H339),"",'Récap prestation'!H339)</f>
        <v/>
      </c>
      <c r="I338" t="str">
        <f>IF(ISBLANK('Récap prestation'!G339),"",'Récap prestation'!G339)</f>
        <v/>
      </c>
      <c r="J338" s="10"/>
      <c r="K338" s="8" t="e">
        <f t="array" ref="K3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doublon])-ROW($D$2)+1),ROWS(K$2:K338)))</f>
        <v>#NUM!</v>
      </c>
      <c r="L338" s="10" t="str">
        <f t="shared" si="32"/>
        <v/>
      </c>
      <c r="M338">
        <f t="shared" si="35"/>
        <v>337</v>
      </c>
      <c r="N338">
        <f ca="1">SUMIF('Récap prestation'!$E$3:$E$500,L338,'Récap prestation'!I339)</f>
        <v>0</v>
      </c>
      <c r="O338">
        <f ca="1">SUMIF('Récap prestation'!$E$3:$E$500,L338,'Récap prestation'!J339)</f>
        <v>0</v>
      </c>
      <c r="P338">
        <f t="shared" ca="1" si="33"/>
        <v>0</v>
      </c>
      <c r="Q338">
        <f ca="1">SUMIF('Récap prestation'!$E$3:$E$500,L338,'Récap prestation'!R339)</f>
        <v>0</v>
      </c>
      <c r="R338" t="str">
        <f ca="1">IF(ISERROR(AVERAGEIF('Récap prestation'!$E$3:$E$500,L338,'Récap prestation'!$R$3)),"N/A",AVERAGEIF('Récap prestation'!$E$3:$E$500,L338,'Récap prestation'!$R$3:$R$500))</f>
        <v>N/A</v>
      </c>
      <c r="S338" s="10">
        <f>'Récap prestation'!N339</f>
        <v>0</v>
      </c>
      <c r="T338" s="10" t="e">
        <f t="array" ref="T33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doublon])-ROW($S$2)+1),ROWS(T$2:T338)))</f>
        <v>#NUM!</v>
      </c>
      <c r="U338" s="10" t="str">
        <f t="shared" si="34"/>
        <v/>
      </c>
      <c r="V338" s="10"/>
      <c r="X338" s="12"/>
    </row>
    <row r="339" spans="1:24" x14ac:dyDescent="0.25">
      <c r="A339" s="3">
        <f>'Récap prestation'!M340</f>
        <v>0</v>
      </c>
      <c r="B339" s="10" t="e">
        <f t="array" ref="B3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doublon])-ROW($A$2)+1),ROWS(B$2:B339)))</f>
        <v>#NUM!</v>
      </c>
      <c r="C339" s="10" t="str">
        <f t="shared" si="30"/>
        <v/>
      </c>
      <c r="D339" s="10" t="str">
        <f>IF('Récap prestation'!E340&lt;&gt;0,'Récap prestation'!E340,"")</f>
        <v/>
      </c>
      <c r="E339" s="12">
        <f>INDEX($L$2:M437,MATCH(D339,Tableau1[valeur établissement liste],0),2)</f>
        <v>4</v>
      </c>
      <c r="F339" s="2" t="str">
        <f t="shared" si="31"/>
        <v/>
      </c>
      <c r="G339">
        <f>'Récap prestation'!F340</f>
        <v>0</v>
      </c>
      <c r="H339" t="str">
        <f>IF(ISBLANK('Récap prestation'!H340),"",'Récap prestation'!H340)</f>
        <v/>
      </c>
      <c r="I339" t="str">
        <f>IF(ISBLANK('Récap prestation'!G340),"",'Récap prestation'!G340)</f>
        <v/>
      </c>
      <c r="J339" s="10"/>
      <c r="K339" s="8" t="e">
        <f t="array" ref="K3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doublon])-ROW($D$2)+1),ROWS(K$2:K339)))</f>
        <v>#NUM!</v>
      </c>
      <c r="L339" s="10" t="str">
        <f t="shared" si="32"/>
        <v/>
      </c>
      <c r="M339">
        <f t="shared" si="35"/>
        <v>338</v>
      </c>
      <c r="N339">
        <f ca="1">SUMIF('Récap prestation'!$E$3:$E$500,L339,'Récap prestation'!I340)</f>
        <v>0</v>
      </c>
      <c r="O339">
        <f ca="1">SUMIF('Récap prestation'!$E$3:$E$500,L339,'Récap prestation'!J340)</f>
        <v>0</v>
      </c>
      <c r="P339">
        <f t="shared" ca="1" si="33"/>
        <v>0</v>
      </c>
      <c r="Q339">
        <f ca="1">SUMIF('Récap prestation'!$E$3:$E$500,L339,'Récap prestation'!R340)</f>
        <v>0</v>
      </c>
      <c r="R339" t="str">
        <f ca="1">IF(ISERROR(AVERAGEIF('Récap prestation'!$E$3:$E$500,L339,'Récap prestation'!$R$3)),"N/A",AVERAGEIF('Récap prestation'!$E$3:$E$500,L339,'Récap prestation'!$R$3:$R$500))</f>
        <v>N/A</v>
      </c>
      <c r="S339" s="10">
        <f>'Récap prestation'!N340</f>
        <v>0</v>
      </c>
      <c r="T339" s="10" t="e">
        <f t="array" ref="T33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doublon])-ROW($S$2)+1),ROWS(T$2:T339)))</f>
        <v>#NUM!</v>
      </c>
      <c r="U339" s="10" t="str">
        <f t="shared" si="34"/>
        <v/>
      </c>
      <c r="V339" s="10"/>
      <c r="X339" s="12"/>
    </row>
    <row r="340" spans="1:24" x14ac:dyDescent="0.25">
      <c r="A340" s="3">
        <f>'Récap prestation'!M341</f>
        <v>0</v>
      </c>
      <c r="B340" s="10" t="e">
        <f t="array" ref="B3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doublon])-ROW($A$2)+1),ROWS(B$2:B340)))</f>
        <v>#NUM!</v>
      </c>
      <c r="C340" s="10" t="str">
        <f t="shared" si="30"/>
        <v/>
      </c>
      <c r="D340" s="10" t="str">
        <f>IF('Récap prestation'!E341&lt;&gt;0,'Récap prestation'!E341,"")</f>
        <v/>
      </c>
      <c r="E340" s="12">
        <f>INDEX($L$2:M438,MATCH(D340,Tableau1[valeur établissement liste],0),2)</f>
        <v>4</v>
      </c>
      <c r="F340" s="2" t="str">
        <f t="shared" si="31"/>
        <v/>
      </c>
      <c r="G340">
        <f>'Récap prestation'!F341</f>
        <v>0</v>
      </c>
      <c r="H340" t="str">
        <f>IF(ISBLANK('Récap prestation'!H341),"",'Récap prestation'!H341)</f>
        <v/>
      </c>
      <c r="I340" t="str">
        <f>IF(ISBLANK('Récap prestation'!G341),"",'Récap prestation'!G341)</f>
        <v/>
      </c>
      <c r="J340" s="10"/>
      <c r="K340" s="8" t="e">
        <f t="array" ref="K3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doublon])-ROW($D$2)+1),ROWS(K$2:K340)))</f>
        <v>#NUM!</v>
      </c>
      <c r="L340" s="10" t="str">
        <f t="shared" si="32"/>
        <v/>
      </c>
      <c r="M340">
        <f t="shared" si="35"/>
        <v>339</v>
      </c>
      <c r="N340">
        <f ca="1">SUMIF('Récap prestation'!$E$3:$E$500,L340,'Récap prestation'!I341)</f>
        <v>0</v>
      </c>
      <c r="O340">
        <f ca="1">SUMIF('Récap prestation'!$E$3:$E$500,L340,'Récap prestation'!J341)</f>
        <v>0</v>
      </c>
      <c r="P340">
        <f t="shared" ca="1" si="33"/>
        <v>0</v>
      </c>
      <c r="Q340">
        <f ca="1">SUMIF('Récap prestation'!$E$3:$E$500,L340,'Récap prestation'!R341)</f>
        <v>0</v>
      </c>
      <c r="R340" t="str">
        <f ca="1">IF(ISERROR(AVERAGEIF('Récap prestation'!$E$3:$E$500,L340,'Récap prestation'!$R$3)),"N/A",AVERAGEIF('Récap prestation'!$E$3:$E$500,L340,'Récap prestation'!$R$3:$R$500))</f>
        <v>N/A</v>
      </c>
      <c r="S340" s="10">
        <f>'Récap prestation'!N341</f>
        <v>0</v>
      </c>
      <c r="T340" s="10" t="e">
        <f t="array" ref="T34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doublon])-ROW($S$2)+1),ROWS(T$2:T340)))</f>
        <v>#NUM!</v>
      </c>
      <c r="U340" s="10" t="str">
        <f t="shared" si="34"/>
        <v/>
      </c>
      <c r="V340" s="10"/>
      <c r="X340" s="12"/>
    </row>
    <row r="341" spans="1:24" x14ac:dyDescent="0.25">
      <c r="A341" s="3">
        <f>'Récap prestation'!M342</f>
        <v>0</v>
      </c>
      <c r="B341" s="10" t="e">
        <f t="array" ref="B3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doublon])-ROW($A$2)+1),ROWS(B$2:B341)))</f>
        <v>#NUM!</v>
      </c>
      <c r="C341" s="10" t="str">
        <f t="shared" si="30"/>
        <v/>
      </c>
      <c r="D341" s="10" t="str">
        <f>IF('Récap prestation'!E342&lt;&gt;0,'Récap prestation'!E342,"")</f>
        <v/>
      </c>
      <c r="E341" s="12">
        <f>INDEX($L$2:M439,MATCH(D341,Tableau1[valeur établissement liste],0),2)</f>
        <v>4</v>
      </c>
      <c r="F341" s="2" t="str">
        <f t="shared" si="31"/>
        <v/>
      </c>
      <c r="G341">
        <f>'Récap prestation'!F342</f>
        <v>0</v>
      </c>
      <c r="H341" t="str">
        <f>IF(ISBLANK('Récap prestation'!H342),"",'Récap prestation'!H342)</f>
        <v/>
      </c>
      <c r="I341" t="str">
        <f>IF(ISBLANK('Récap prestation'!G342),"",'Récap prestation'!G342)</f>
        <v/>
      </c>
      <c r="J341" s="10"/>
      <c r="K341" s="8" t="e">
        <f t="array" ref="K3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doublon])-ROW($D$2)+1),ROWS(K$2:K341)))</f>
        <v>#NUM!</v>
      </c>
      <c r="L341" s="10" t="str">
        <f t="shared" si="32"/>
        <v/>
      </c>
      <c r="M341">
        <f t="shared" si="35"/>
        <v>340</v>
      </c>
      <c r="N341">
        <f ca="1">SUMIF('Récap prestation'!$E$3:$E$500,L341,'Récap prestation'!I342)</f>
        <v>0</v>
      </c>
      <c r="O341">
        <f ca="1">SUMIF('Récap prestation'!$E$3:$E$500,L341,'Récap prestation'!J342)</f>
        <v>0</v>
      </c>
      <c r="P341">
        <f t="shared" ca="1" si="33"/>
        <v>0</v>
      </c>
      <c r="Q341">
        <f ca="1">SUMIF('Récap prestation'!$E$3:$E$500,L341,'Récap prestation'!R342)</f>
        <v>0</v>
      </c>
      <c r="R341" t="str">
        <f ca="1">IF(ISERROR(AVERAGEIF('Récap prestation'!$E$3:$E$500,L341,'Récap prestation'!$R$3)),"N/A",AVERAGEIF('Récap prestation'!$E$3:$E$500,L341,'Récap prestation'!$R$3:$R$500))</f>
        <v>N/A</v>
      </c>
      <c r="S341" s="10">
        <f>'Récap prestation'!N342</f>
        <v>0</v>
      </c>
      <c r="T341" s="10" t="e">
        <f t="array" ref="T34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doublon])-ROW($S$2)+1),ROWS(T$2:T341)))</f>
        <v>#NUM!</v>
      </c>
      <c r="U341" s="10" t="str">
        <f t="shared" si="34"/>
        <v/>
      </c>
      <c r="V341" s="10"/>
      <c r="X341" s="12"/>
    </row>
    <row r="342" spans="1:24" x14ac:dyDescent="0.25">
      <c r="A342" s="3">
        <f>'Récap prestation'!M343</f>
        <v>0</v>
      </c>
      <c r="B342" s="10" t="e">
        <f t="array" ref="B3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doublon])-ROW($A$2)+1),ROWS(B$2:B342)))</f>
        <v>#NUM!</v>
      </c>
      <c r="C342" s="10" t="str">
        <f t="shared" si="30"/>
        <v/>
      </c>
      <c r="D342" s="10" t="str">
        <f>IF('Récap prestation'!E343&lt;&gt;0,'Récap prestation'!E343,"")</f>
        <v/>
      </c>
      <c r="E342" s="12">
        <f>INDEX($L$2:M440,MATCH(D342,Tableau1[valeur établissement liste],0),2)</f>
        <v>4</v>
      </c>
      <c r="F342" s="2" t="str">
        <f t="shared" si="31"/>
        <v/>
      </c>
      <c r="G342">
        <f>'Récap prestation'!F343</f>
        <v>0</v>
      </c>
      <c r="H342" t="str">
        <f>IF(ISBLANK('Récap prestation'!H343),"",'Récap prestation'!H343)</f>
        <v/>
      </c>
      <c r="I342" t="str">
        <f>IF(ISBLANK('Récap prestation'!G343),"",'Récap prestation'!G343)</f>
        <v/>
      </c>
      <c r="J342" s="10"/>
      <c r="K342" s="8" t="e">
        <f t="array" ref="K3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doublon])-ROW($D$2)+1),ROWS(K$2:K342)))</f>
        <v>#NUM!</v>
      </c>
      <c r="L342" s="10" t="str">
        <f t="shared" si="32"/>
        <v/>
      </c>
      <c r="M342">
        <f t="shared" si="35"/>
        <v>341</v>
      </c>
      <c r="N342">
        <f ca="1">SUMIF('Récap prestation'!$E$3:$E$500,L342,'Récap prestation'!I343)</f>
        <v>0</v>
      </c>
      <c r="O342">
        <f ca="1">SUMIF('Récap prestation'!$E$3:$E$500,L342,'Récap prestation'!J343)</f>
        <v>0</v>
      </c>
      <c r="P342">
        <f t="shared" ca="1" si="33"/>
        <v>0</v>
      </c>
      <c r="Q342">
        <f ca="1">SUMIF('Récap prestation'!$E$3:$E$500,L342,'Récap prestation'!R343)</f>
        <v>0</v>
      </c>
      <c r="R342" t="str">
        <f ca="1">IF(ISERROR(AVERAGEIF('Récap prestation'!$E$3:$E$500,L342,'Récap prestation'!$R$3)),"N/A",AVERAGEIF('Récap prestation'!$E$3:$E$500,L342,'Récap prestation'!$R$3:$R$500))</f>
        <v>N/A</v>
      </c>
      <c r="S342" s="10">
        <f>'Récap prestation'!N343</f>
        <v>0</v>
      </c>
      <c r="T342" s="10" t="e">
        <f t="array" ref="T34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doublon])-ROW($S$2)+1),ROWS(T$2:T342)))</f>
        <v>#NUM!</v>
      </c>
      <c r="U342" s="10" t="str">
        <f t="shared" si="34"/>
        <v/>
      </c>
      <c r="V342" s="10"/>
      <c r="X342" s="12"/>
    </row>
    <row r="343" spans="1:24" x14ac:dyDescent="0.25">
      <c r="A343" s="3">
        <f>'Récap prestation'!M344</f>
        <v>0</v>
      </c>
      <c r="B343" s="10" t="e">
        <f t="array" ref="B3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doublon])-ROW($A$2)+1),ROWS(B$2:B343)))</f>
        <v>#NUM!</v>
      </c>
      <c r="C343" s="10" t="str">
        <f t="shared" si="30"/>
        <v/>
      </c>
      <c r="D343" s="10" t="str">
        <f>IF('Récap prestation'!E344&lt;&gt;0,'Récap prestation'!E344,"")</f>
        <v/>
      </c>
      <c r="E343" s="12">
        <f>INDEX($L$2:M441,MATCH(D343,Tableau1[valeur établissement liste],0),2)</f>
        <v>4</v>
      </c>
      <c r="F343" s="2" t="str">
        <f t="shared" si="31"/>
        <v/>
      </c>
      <c r="G343">
        <f>'Récap prestation'!F344</f>
        <v>0</v>
      </c>
      <c r="H343" t="str">
        <f>IF(ISBLANK('Récap prestation'!H344),"",'Récap prestation'!H344)</f>
        <v/>
      </c>
      <c r="I343" t="str">
        <f>IF(ISBLANK('Récap prestation'!G344),"",'Récap prestation'!G344)</f>
        <v/>
      </c>
      <c r="J343" s="10"/>
      <c r="K343" s="8" t="e">
        <f t="array" ref="K3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doublon])-ROW($D$2)+1),ROWS(K$2:K343)))</f>
        <v>#NUM!</v>
      </c>
      <c r="L343" s="10" t="str">
        <f t="shared" si="32"/>
        <v/>
      </c>
      <c r="M343">
        <f t="shared" si="35"/>
        <v>342</v>
      </c>
      <c r="N343">
        <f ca="1">SUMIF('Récap prestation'!$E$3:$E$500,L343,'Récap prestation'!I344)</f>
        <v>0</v>
      </c>
      <c r="O343">
        <f ca="1">SUMIF('Récap prestation'!$E$3:$E$500,L343,'Récap prestation'!J344)</f>
        <v>0</v>
      </c>
      <c r="P343">
        <f t="shared" ca="1" si="33"/>
        <v>0</v>
      </c>
      <c r="Q343">
        <f ca="1">SUMIF('Récap prestation'!$E$3:$E$500,L343,'Récap prestation'!R344)</f>
        <v>0</v>
      </c>
      <c r="R343" t="str">
        <f ca="1">IF(ISERROR(AVERAGEIF('Récap prestation'!$E$3:$E$500,L343,'Récap prestation'!$R$3)),"N/A",AVERAGEIF('Récap prestation'!$E$3:$E$500,L343,'Récap prestation'!$R$3:$R$500))</f>
        <v>N/A</v>
      </c>
      <c r="S343" s="10">
        <f>'Récap prestation'!N344</f>
        <v>0</v>
      </c>
      <c r="T343" s="10" t="e">
        <f t="array" ref="T34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doublon])-ROW($S$2)+1),ROWS(T$2:T343)))</f>
        <v>#NUM!</v>
      </c>
      <c r="U343" s="10" t="str">
        <f t="shared" si="34"/>
        <v/>
      </c>
      <c r="V343" s="10"/>
      <c r="X343" s="12"/>
    </row>
    <row r="344" spans="1:24" x14ac:dyDescent="0.25">
      <c r="A344" s="3">
        <f>'Récap prestation'!M345</f>
        <v>0</v>
      </c>
      <c r="B344" s="10" t="e">
        <f t="array" ref="B3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doublon])-ROW($A$2)+1),ROWS(B$2:B344)))</f>
        <v>#NUM!</v>
      </c>
      <c r="C344" s="10" t="str">
        <f t="shared" si="30"/>
        <v/>
      </c>
      <c r="D344" s="10" t="str">
        <f>IF('Récap prestation'!E345&lt;&gt;0,'Récap prestation'!E345,"")</f>
        <v/>
      </c>
      <c r="E344" s="12">
        <f>INDEX($L$2:M442,MATCH(D344,Tableau1[valeur établissement liste],0),2)</f>
        <v>4</v>
      </c>
      <c r="F344" s="2" t="str">
        <f t="shared" si="31"/>
        <v/>
      </c>
      <c r="G344">
        <f>'Récap prestation'!F345</f>
        <v>0</v>
      </c>
      <c r="H344" t="str">
        <f>IF(ISBLANK('Récap prestation'!H345),"",'Récap prestation'!H345)</f>
        <v/>
      </c>
      <c r="I344" t="str">
        <f>IF(ISBLANK('Récap prestation'!G345),"",'Récap prestation'!G345)</f>
        <v/>
      </c>
      <c r="J344" s="10"/>
      <c r="K344" s="8" t="e">
        <f t="array" ref="K3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doublon])-ROW($D$2)+1),ROWS(K$2:K344)))</f>
        <v>#NUM!</v>
      </c>
      <c r="L344" s="10" t="str">
        <f t="shared" si="32"/>
        <v/>
      </c>
      <c r="M344">
        <f t="shared" si="35"/>
        <v>343</v>
      </c>
      <c r="N344">
        <f ca="1">SUMIF('Récap prestation'!$E$3:$E$500,L344,'Récap prestation'!I345)</f>
        <v>0</v>
      </c>
      <c r="O344">
        <f ca="1">SUMIF('Récap prestation'!$E$3:$E$500,L344,'Récap prestation'!J345)</f>
        <v>0</v>
      </c>
      <c r="P344">
        <f t="shared" ca="1" si="33"/>
        <v>0</v>
      </c>
      <c r="Q344">
        <f ca="1">SUMIF('Récap prestation'!$E$3:$E$500,L344,'Récap prestation'!R345)</f>
        <v>0</v>
      </c>
      <c r="R344" t="str">
        <f ca="1">IF(ISERROR(AVERAGEIF('Récap prestation'!$E$3:$E$500,L344,'Récap prestation'!$R$3)),"N/A",AVERAGEIF('Récap prestation'!$E$3:$E$500,L344,'Récap prestation'!$R$3:$R$500))</f>
        <v>N/A</v>
      </c>
      <c r="S344" s="10">
        <f>'Récap prestation'!N345</f>
        <v>0</v>
      </c>
      <c r="T344" s="10" t="e">
        <f t="array" ref="T34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doublon])-ROW($S$2)+1),ROWS(T$2:T344)))</f>
        <v>#NUM!</v>
      </c>
      <c r="U344" s="10" t="str">
        <f t="shared" si="34"/>
        <v/>
      </c>
      <c r="V344" s="10"/>
      <c r="X344" s="12"/>
    </row>
    <row r="345" spans="1:24" x14ac:dyDescent="0.25">
      <c r="A345" s="3">
        <f>'Récap prestation'!M346</f>
        <v>0</v>
      </c>
      <c r="B345" s="10" t="e">
        <f t="array" ref="B3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doublon])-ROW($A$2)+1),ROWS(B$2:B345)))</f>
        <v>#NUM!</v>
      </c>
      <c r="C345" s="10" t="str">
        <f t="shared" si="30"/>
        <v/>
      </c>
      <c r="D345" s="10" t="str">
        <f>IF('Récap prestation'!E346&lt;&gt;0,'Récap prestation'!E346,"")</f>
        <v/>
      </c>
      <c r="E345" s="12">
        <f>INDEX($L$2:M443,MATCH(D345,Tableau1[valeur établissement liste],0),2)</f>
        <v>4</v>
      </c>
      <c r="F345" s="2" t="str">
        <f t="shared" si="31"/>
        <v/>
      </c>
      <c r="G345">
        <f>'Récap prestation'!F346</f>
        <v>0</v>
      </c>
      <c r="H345" t="str">
        <f>IF(ISBLANK('Récap prestation'!H346),"",'Récap prestation'!H346)</f>
        <v/>
      </c>
      <c r="I345" t="str">
        <f>IF(ISBLANK('Récap prestation'!G346),"",'Récap prestation'!G346)</f>
        <v/>
      </c>
      <c r="J345" s="10"/>
      <c r="K345" s="8" t="e">
        <f t="array" ref="K3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doublon])-ROW($D$2)+1),ROWS(K$2:K345)))</f>
        <v>#NUM!</v>
      </c>
      <c r="L345" s="10" t="str">
        <f t="shared" si="32"/>
        <v/>
      </c>
      <c r="M345">
        <f t="shared" si="35"/>
        <v>344</v>
      </c>
      <c r="N345">
        <f ca="1">SUMIF('Récap prestation'!$E$3:$E$500,L345,'Récap prestation'!I346)</f>
        <v>0</v>
      </c>
      <c r="O345">
        <f ca="1">SUMIF('Récap prestation'!$E$3:$E$500,L345,'Récap prestation'!J346)</f>
        <v>0</v>
      </c>
      <c r="P345">
        <f t="shared" ca="1" si="33"/>
        <v>0</v>
      </c>
      <c r="Q345">
        <f ca="1">SUMIF('Récap prestation'!$E$3:$E$500,L345,'Récap prestation'!R346)</f>
        <v>0</v>
      </c>
      <c r="R345" t="str">
        <f ca="1">IF(ISERROR(AVERAGEIF('Récap prestation'!$E$3:$E$500,L345,'Récap prestation'!$R$3)),"N/A",AVERAGEIF('Récap prestation'!$E$3:$E$500,L345,'Récap prestation'!$R$3:$R$500))</f>
        <v>N/A</v>
      </c>
      <c r="S345" s="10">
        <f>'Récap prestation'!N346</f>
        <v>0</v>
      </c>
      <c r="T345" s="10" t="e">
        <f t="array" ref="T34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doublon])-ROW($S$2)+1),ROWS(T$2:T345)))</f>
        <v>#NUM!</v>
      </c>
      <c r="U345" s="10" t="str">
        <f t="shared" si="34"/>
        <v/>
      </c>
      <c r="V345" s="10"/>
      <c r="X345" s="12"/>
    </row>
    <row r="346" spans="1:24" x14ac:dyDescent="0.25">
      <c r="A346" s="3">
        <f>'Récap prestation'!M347</f>
        <v>0</v>
      </c>
      <c r="B346" s="10" t="e">
        <f t="array" ref="B3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doublon])-ROW($A$2)+1),ROWS(B$2:B346)))</f>
        <v>#NUM!</v>
      </c>
      <c r="C346" s="10" t="str">
        <f t="shared" si="30"/>
        <v/>
      </c>
      <c r="D346" s="10" t="str">
        <f>IF('Récap prestation'!E347&lt;&gt;0,'Récap prestation'!E347,"")</f>
        <v/>
      </c>
      <c r="E346" s="12">
        <f>INDEX($L$2:M444,MATCH(D346,Tableau1[valeur établissement liste],0),2)</f>
        <v>4</v>
      </c>
      <c r="F346" s="2" t="str">
        <f t="shared" si="31"/>
        <v/>
      </c>
      <c r="G346">
        <f>'Récap prestation'!F347</f>
        <v>0</v>
      </c>
      <c r="H346" t="str">
        <f>IF(ISBLANK('Récap prestation'!H347),"",'Récap prestation'!H347)</f>
        <v/>
      </c>
      <c r="I346" t="str">
        <f>IF(ISBLANK('Récap prestation'!G347),"",'Récap prestation'!G347)</f>
        <v/>
      </c>
      <c r="J346" s="10"/>
      <c r="K346" s="8" t="e">
        <f t="array" ref="K3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doublon])-ROW($D$2)+1),ROWS(K$2:K346)))</f>
        <v>#NUM!</v>
      </c>
      <c r="L346" s="10" t="str">
        <f t="shared" si="32"/>
        <v/>
      </c>
      <c r="M346">
        <f t="shared" si="35"/>
        <v>345</v>
      </c>
      <c r="N346">
        <f ca="1">SUMIF('Récap prestation'!$E$3:$E$500,L346,'Récap prestation'!I347)</f>
        <v>0</v>
      </c>
      <c r="O346">
        <f ca="1">SUMIF('Récap prestation'!$E$3:$E$500,L346,'Récap prestation'!J347)</f>
        <v>0</v>
      </c>
      <c r="P346">
        <f t="shared" ca="1" si="33"/>
        <v>0</v>
      </c>
      <c r="Q346">
        <f ca="1">SUMIF('Récap prestation'!$E$3:$E$500,L346,'Récap prestation'!R347)</f>
        <v>0</v>
      </c>
      <c r="R346" t="str">
        <f ca="1">IF(ISERROR(AVERAGEIF('Récap prestation'!$E$3:$E$500,L346,'Récap prestation'!$R$3)),"N/A",AVERAGEIF('Récap prestation'!$E$3:$E$500,L346,'Récap prestation'!$R$3:$R$500))</f>
        <v>N/A</v>
      </c>
      <c r="S346" s="10">
        <f>'Récap prestation'!N347</f>
        <v>0</v>
      </c>
      <c r="T346" s="10" t="e">
        <f t="array" ref="T34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doublon])-ROW($S$2)+1),ROWS(T$2:T346)))</f>
        <v>#NUM!</v>
      </c>
      <c r="U346" s="10" t="str">
        <f t="shared" si="34"/>
        <v/>
      </c>
      <c r="V346" s="10"/>
      <c r="X346" s="12"/>
    </row>
    <row r="347" spans="1:24" x14ac:dyDescent="0.25">
      <c r="A347" s="3">
        <f>'Récap prestation'!M348</f>
        <v>0</v>
      </c>
      <c r="B347" s="10" t="e">
        <f t="array" ref="B3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doublon])-ROW($A$2)+1),ROWS(B$2:B347)))</f>
        <v>#NUM!</v>
      </c>
      <c r="C347" s="10" t="str">
        <f t="shared" si="30"/>
        <v/>
      </c>
      <c r="D347" s="10" t="str">
        <f>IF('Récap prestation'!E348&lt;&gt;0,'Récap prestation'!E348,"")</f>
        <v/>
      </c>
      <c r="E347" s="12">
        <f>INDEX($L$2:M445,MATCH(D347,Tableau1[valeur établissement liste],0),2)</f>
        <v>4</v>
      </c>
      <c r="F347" s="2" t="str">
        <f t="shared" si="31"/>
        <v/>
      </c>
      <c r="G347">
        <f>'Récap prestation'!F348</f>
        <v>0</v>
      </c>
      <c r="H347" t="str">
        <f>IF(ISBLANK('Récap prestation'!H348),"",'Récap prestation'!H348)</f>
        <v/>
      </c>
      <c r="I347" t="str">
        <f>IF(ISBLANK('Récap prestation'!G348),"",'Récap prestation'!G348)</f>
        <v/>
      </c>
      <c r="J347" s="10"/>
      <c r="K347" s="8" t="e">
        <f t="array" ref="K3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doublon])-ROW($D$2)+1),ROWS(K$2:K347)))</f>
        <v>#NUM!</v>
      </c>
      <c r="L347" s="10" t="str">
        <f t="shared" si="32"/>
        <v/>
      </c>
      <c r="M347">
        <f t="shared" si="35"/>
        <v>346</v>
      </c>
      <c r="N347">
        <f ca="1">SUMIF('Récap prestation'!$E$3:$E$500,L347,'Récap prestation'!I348)</f>
        <v>0</v>
      </c>
      <c r="O347">
        <f ca="1">SUMIF('Récap prestation'!$E$3:$E$500,L347,'Récap prestation'!J348)</f>
        <v>0</v>
      </c>
      <c r="P347">
        <f t="shared" ca="1" si="33"/>
        <v>0</v>
      </c>
      <c r="Q347">
        <f ca="1">SUMIF('Récap prestation'!$E$3:$E$500,L347,'Récap prestation'!R348)</f>
        <v>0</v>
      </c>
      <c r="R347" t="str">
        <f ca="1">IF(ISERROR(AVERAGEIF('Récap prestation'!$E$3:$E$500,L347,'Récap prestation'!$R$3)),"N/A",AVERAGEIF('Récap prestation'!$E$3:$E$500,L347,'Récap prestation'!$R$3:$R$500))</f>
        <v>N/A</v>
      </c>
      <c r="S347" s="10">
        <f>'Récap prestation'!N348</f>
        <v>0</v>
      </c>
      <c r="T347" s="10" t="e">
        <f t="array" ref="T34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doublon])-ROW($S$2)+1),ROWS(T$2:T347)))</f>
        <v>#NUM!</v>
      </c>
      <c r="U347" s="10" t="str">
        <f t="shared" si="34"/>
        <v/>
      </c>
      <c r="V347" s="10"/>
    </row>
    <row r="348" spans="1:24" x14ac:dyDescent="0.25">
      <c r="A348" s="3">
        <f>'Récap prestation'!M349</f>
        <v>0</v>
      </c>
      <c r="B348" s="10" t="e">
        <f t="array" ref="B3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doublon])-ROW($A$2)+1),ROWS(B$2:B348)))</f>
        <v>#NUM!</v>
      </c>
      <c r="C348" s="10" t="str">
        <f t="shared" si="30"/>
        <v/>
      </c>
      <c r="D348" s="10" t="str">
        <f>IF('Récap prestation'!E349&lt;&gt;0,'Récap prestation'!E349,"")</f>
        <v/>
      </c>
      <c r="E348" s="12">
        <f>INDEX($L$2:M446,MATCH(D348,Tableau1[valeur établissement liste],0),2)</f>
        <v>4</v>
      </c>
      <c r="F348" s="2" t="str">
        <f t="shared" si="31"/>
        <v/>
      </c>
      <c r="G348">
        <f>'Récap prestation'!F349</f>
        <v>0</v>
      </c>
      <c r="H348" t="str">
        <f>IF(ISBLANK('Récap prestation'!H349),"",'Récap prestation'!H349)</f>
        <v/>
      </c>
      <c r="I348" t="str">
        <f>IF(ISBLANK('Récap prestation'!G349),"",'Récap prestation'!G349)</f>
        <v/>
      </c>
      <c r="J348" s="10"/>
      <c r="K348" s="8" t="e">
        <f t="array" ref="K3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doublon])-ROW($D$2)+1),ROWS(K$2:K348)))</f>
        <v>#NUM!</v>
      </c>
      <c r="L348" s="10" t="str">
        <f t="shared" si="32"/>
        <v/>
      </c>
      <c r="M348">
        <f t="shared" si="35"/>
        <v>347</v>
      </c>
      <c r="N348">
        <f ca="1">SUMIF('Récap prestation'!$E$3:$E$500,L348,'Récap prestation'!I349)</f>
        <v>0</v>
      </c>
      <c r="O348">
        <f ca="1">SUMIF('Récap prestation'!$E$3:$E$500,L348,'Récap prestation'!J349)</f>
        <v>0</v>
      </c>
      <c r="P348">
        <f t="shared" ca="1" si="33"/>
        <v>0</v>
      </c>
      <c r="Q348">
        <f ca="1">SUMIF('Récap prestation'!$E$3:$E$500,L348,'Récap prestation'!R349)</f>
        <v>0</v>
      </c>
      <c r="R348" t="str">
        <f ca="1">IF(ISERROR(AVERAGEIF('Récap prestation'!$E$3:$E$500,L348,'Récap prestation'!$R$3)),"N/A",AVERAGEIF('Récap prestation'!$E$3:$E$500,L348,'Récap prestation'!$R$3:$R$500))</f>
        <v>N/A</v>
      </c>
      <c r="S348" s="10">
        <f>'Récap prestation'!N349</f>
        <v>0</v>
      </c>
      <c r="T348" s="10" t="e">
        <f t="array" ref="T34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doublon])-ROW($S$2)+1),ROWS(T$2:T348)))</f>
        <v>#NUM!</v>
      </c>
      <c r="U348" s="10" t="str">
        <f t="shared" si="34"/>
        <v/>
      </c>
      <c r="V348" s="10"/>
    </row>
    <row r="349" spans="1:24" x14ac:dyDescent="0.25">
      <c r="A349" s="3">
        <f>'Récap prestation'!M350</f>
        <v>0</v>
      </c>
      <c r="B349" s="10" t="e">
        <f t="array" ref="B3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doublon])-ROW($A$2)+1),ROWS(B$2:B349)))</f>
        <v>#NUM!</v>
      </c>
      <c r="C349" s="10" t="str">
        <f t="shared" si="30"/>
        <v/>
      </c>
      <c r="D349" s="10" t="str">
        <f>IF('Récap prestation'!E350&lt;&gt;0,'Récap prestation'!E350,"")</f>
        <v/>
      </c>
      <c r="E349" s="12">
        <f>INDEX($L$2:M447,MATCH(D349,Tableau1[valeur établissement liste],0),2)</f>
        <v>4</v>
      </c>
      <c r="F349" s="2" t="str">
        <f t="shared" si="31"/>
        <v/>
      </c>
      <c r="G349">
        <f>'Récap prestation'!F350</f>
        <v>0</v>
      </c>
      <c r="H349" t="str">
        <f>IF(ISBLANK('Récap prestation'!H350),"",'Récap prestation'!H350)</f>
        <v/>
      </c>
      <c r="I349" t="str">
        <f>IF(ISBLANK('Récap prestation'!G350),"",'Récap prestation'!G350)</f>
        <v/>
      </c>
      <c r="J349" s="10"/>
      <c r="K349" s="8" t="e">
        <f t="array" ref="K3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doublon])-ROW($D$2)+1),ROWS(K$2:K349)))</f>
        <v>#NUM!</v>
      </c>
      <c r="L349" s="10" t="str">
        <f t="shared" si="32"/>
        <v/>
      </c>
      <c r="M349">
        <f t="shared" si="35"/>
        <v>348</v>
      </c>
      <c r="N349">
        <f ca="1">SUMIF('Récap prestation'!$E$3:$E$500,L349,'Récap prestation'!I350)</f>
        <v>0</v>
      </c>
      <c r="O349">
        <f ca="1">SUMIF('Récap prestation'!$E$3:$E$500,L349,'Récap prestation'!J350)</f>
        <v>0</v>
      </c>
      <c r="P349">
        <f t="shared" ca="1" si="33"/>
        <v>0</v>
      </c>
      <c r="Q349">
        <f ca="1">SUMIF('Récap prestation'!$E$3:$E$500,L349,'Récap prestation'!R350)</f>
        <v>0</v>
      </c>
      <c r="R349" t="str">
        <f ca="1">IF(ISERROR(AVERAGEIF('Récap prestation'!$E$3:$E$500,L349,'Récap prestation'!$R$3)),"N/A",AVERAGEIF('Récap prestation'!$E$3:$E$500,L349,'Récap prestation'!$R$3:$R$500))</f>
        <v>N/A</v>
      </c>
      <c r="S349" s="10">
        <f>'Récap prestation'!N350</f>
        <v>0</v>
      </c>
      <c r="T349" s="10" t="e">
        <f t="array" ref="T34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doublon])-ROW($S$2)+1),ROWS(T$2:T349)))</f>
        <v>#NUM!</v>
      </c>
      <c r="U349" s="10" t="str">
        <f t="shared" si="34"/>
        <v/>
      </c>
      <c r="V349" s="10"/>
    </row>
    <row r="350" spans="1:24" x14ac:dyDescent="0.25">
      <c r="A350" s="3">
        <f>'Récap prestation'!M351</f>
        <v>0</v>
      </c>
      <c r="B350" s="10" t="e">
        <f t="array" ref="B3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doublon])-ROW($A$2)+1),ROWS(B$2:B350)))</f>
        <v>#NUM!</v>
      </c>
      <c r="C350" s="10" t="str">
        <f t="shared" si="30"/>
        <v/>
      </c>
      <c r="D350" s="10" t="str">
        <f>IF('Récap prestation'!E351&lt;&gt;0,'Récap prestation'!E351,"")</f>
        <v/>
      </c>
      <c r="E350" s="12">
        <f>INDEX($L$2:M448,MATCH(D350,Tableau1[valeur établissement liste],0),2)</f>
        <v>4</v>
      </c>
      <c r="F350" s="2" t="str">
        <f t="shared" si="31"/>
        <v/>
      </c>
      <c r="G350">
        <f>'Récap prestation'!F351</f>
        <v>0</v>
      </c>
      <c r="H350" t="str">
        <f>IF(ISBLANK('Récap prestation'!H351),"",'Récap prestation'!H351)</f>
        <v/>
      </c>
      <c r="I350" t="str">
        <f>IF(ISBLANK('Récap prestation'!G351),"",'Récap prestation'!G351)</f>
        <v/>
      </c>
      <c r="J350" s="10"/>
      <c r="K350" s="8" t="e">
        <f t="array" ref="K3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doublon])-ROW($D$2)+1),ROWS(K$2:K350)))</f>
        <v>#NUM!</v>
      </c>
      <c r="L350" s="10" t="str">
        <f t="shared" si="32"/>
        <v/>
      </c>
      <c r="M350">
        <f t="shared" si="35"/>
        <v>349</v>
      </c>
      <c r="N350">
        <f ca="1">SUMIF('Récap prestation'!$E$3:$E$500,L350,'Récap prestation'!I351)</f>
        <v>0</v>
      </c>
      <c r="O350">
        <f ca="1">SUMIF('Récap prestation'!$E$3:$E$500,L350,'Récap prestation'!J351)</f>
        <v>0</v>
      </c>
      <c r="P350">
        <f t="shared" ca="1" si="33"/>
        <v>0</v>
      </c>
      <c r="Q350">
        <f ca="1">SUMIF('Récap prestation'!$E$3:$E$500,L350,'Récap prestation'!R351)</f>
        <v>0</v>
      </c>
      <c r="R350" t="str">
        <f ca="1">IF(ISERROR(AVERAGEIF('Récap prestation'!$E$3:$E$500,L350,'Récap prestation'!$R$3)),"N/A",AVERAGEIF('Récap prestation'!$E$3:$E$500,L350,'Récap prestation'!$R$3:$R$500))</f>
        <v>N/A</v>
      </c>
      <c r="S350" s="10">
        <f>'Récap prestation'!N351</f>
        <v>0</v>
      </c>
      <c r="T350" s="10" t="e">
        <f t="array" ref="T35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doublon])-ROW($S$2)+1),ROWS(T$2:T350)))</f>
        <v>#NUM!</v>
      </c>
      <c r="U350" s="10" t="str">
        <f t="shared" si="34"/>
        <v/>
      </c>
      <c r="V350" s="10"/>
    </row>
    <row r="351" spans="1:24" x14ac:dyDescent="0.25">
      <c r="A351" s="3">
        <f>'Récap prestation'!M352</f>
        <v>0</v>
      </c>
      <c r="B351" s="10" t="e">
        <f t="array" ref="B3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doublon])-ROW($A$2)+1),ROWS(B$2:B351)))</f>
        <v>#NUM!</v>
      </c>
      <c r="C351" s="10" t="str">
        <f t="shared" si="30"/>
        <v/>
      </c>
      <c r="D351" s="10" t="str">
        <f>IF('Récap prestation'!E352&lt;&gt;0,'Récap prestation'!E352,"")</f>
        <v/>
      </c>
      <c r="E351" s="12">
        <f>INDEX($L$2:M449,MATCH(D351,Tableau1[valeur établissement liste],0),2)</f>
        <v>4</v>
      </c>
      <c r="F351" s="2" t="str">
        <f t="shared" si="31"/>
        <v/>
      </c>
      <c r="G351">
        <f>'Récap prestation'!F352</f>
        <v>0</v>
      </c>
      <c r="H351" t="str">
        <f>IF(ISBLANK('Récap prestation'!H352),"",'Récap prestation'!H352)</f>
        <v/>
      </c>
      <c r="I351" t="str">
        <f>IF(ISBLANK('Récap prestation'!G352),"",'Récap prestation'!G352)</f>
        <v/>
      </c>
      <c r="J351" s="10"/>
      <c r="K351" s="8" t="e">
        <f t="array" ref="K3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doublon])-ROW($D$2)+1),ROWS(K$2:K351)))</f>
        <v>#NUM!</v>
      </c>
      <c r="L351" s="10" t="str">
        <f t="shared" si="32"/>
        <v/>
      </c>
      <c r="M351">
        <f t="shared" si="35"/>
        <v>350</v>
      </c>
      <c r="N351">
        <f ca="1">SUMIF('Récap prestation'!$E$3:$E$500,L351,'Récap prestation'!I352)</f>
        <v>0</v>
      </c>
      <c r="O351">
        <f ca="1">SUMIF('Récap prestation'!$E$3:$E$500,L351,'Récap prestation'!J352)</f>
        <v>0</v>
      </c>
      <c r="P351">
        <f t="shared" ca="1" si="33"/>
        <v>0</v>
      </c>
      <c r="Q351">
        <f ca="1">SUMIF('Récap prestation'!$E$3:$E$500,L351,'Récap prestation'!R352)</f>
        <v>0</v>
      </c>
      <c r="R351" t="str">
        <f ca="1">IF(ISERROR(AVERAGEIF('Récap prestation'!$E$3:$E$500,L351,'Récap prestation'!$R$3)),"N/A",AVERAGEIF('Récap prestation'!$E$3:$E$500,L351,'Récap prestation'!$R$3:$R$500))</f>
        <v>N/A</v>
      </c>
      <c r="S351" s="10">
        <f>'Récap prestation'!N352</f>
        <v>0</v>
      </c>
      <c r="T351" s="10" t="e">
        <f t="array" ref="T35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doublon])-ROW($S$2)+1),ROWS(T$2:T351)))</f>
        <v>#NUM!</v>
      </c>
      <c r="U351" s="10" t="str">
        <f t="shared" si="34"/>
        <v/>
      </c>
      <c r="V351" s="10"/>
    </row>
    <row r="352" spans="1:24" x14ac:dyDescent="0.25">
      <c r="A352" s="3">
        <f>'Récap prestation'!M353</f>
        <v>0</v>
      </c>
      <c r="B352" s="10" t="e">
        <f t="array" ref="B3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doublon])-ROW($A$2)+1),ROWS(B$2:B352)))</f>
        <v>#NUM!</v>
      </c>
      <c r="C352" s="10" t="str">
        <f t="shared" si="30"/>
        <v/>
      </c>
      <c r="D352" s="10" t="str">
        <f>IF('Récap prestation'!E353&lt;&gt;0,'Récap prestation'!E353,"")</f>
        <v/>
      </c>
      <c r="E352" s="12">
        <f>INDEX($L$2:M450,MATCH(D352,Tableau1[valeur établissement liste],0),2)</f>
        <v>4</v>
      </c>
      <c r="F352" s="2" t="str">
        <f t="shared" si="31"/>
        <v/>
      </c>
      <c r="G352">
        <f>'Récap prestation'!F353</f>
        <v>0</v>
      </c>
      <c r="H352" t="str">
        <f>IF(ISBLANK('Récap prestation'!H353),"",'Récap prestation'!H353)</f>
        <v/>
      </c>
      <c r="I352" t="str">
        <f>IF(ISBLANK('Récap prestation'!G353),"",'Récap prestation'!G353)</f>
        <v/>
      </c>
      <c r="J352" s="10"/>
      <c r="K352" s="8" t="e">
        <f t="array" ref="K3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doublon])-ROW($D$2)+1),ROWS(K$2:K352)))</f>
        <v>#NUM!</v>
      </c>
      <c r="L352" s="10" t="str">
        <f t="shared" si="32"/>
        <v/>
      </c>
      <c r="M352">
        <f t="shared" si="35"/>
        <v>351</v>
      </c>
      <c r="N352">
        <f ca="1">SUMIF('Récap prestation'!$E$3:$E$500,L352,'Récap prestation'!I353)</f>
        <v>0</v>
      </c>
      <c r="O352">
        <f ca="1">SUMIF('Récap prestation'!$E$3:$E$500,L352,'Récap prestation'!J353)</f>
        <v>0</v>
      </c>
      <c r="P352">
        <f t="shared" ca="1" si="33"/>
        <v>0</v>
      </c>
      <c r="Q352">
        <f ca="1">SUMIF('Récap prestation'!$E$3:$E$500,L352,'Récap prestation'!R353)</f>
        <v>0</v>
      </c>
      <c r="R352" t="str">
        <f ca="1">IF(ISERROR(AVERAGEIF('Récap prestation'!$E$3:$E$500,L352,'Récap prestation'!$R$3)),"N/A",AVERAGEIF('Récap prestation'!$E$3:$E$500,L352,'Récap prestation'!$R$3:$R$500))</f>
        <v>N/A</v>
      </c>
      <c r="S352" s="10">
        <f>'Récap prestation'!N353</f>
        <v>0</v>
      </c>
      <c r="T352" s="10" t="e">
        <f t="array" ref="T35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doublon])-ROW($S$2)+1),ROWS(T$2:T352)))</f>
        <v>#NUM!</v>
      </c>
      <c r="U352" s="10" t="str">
        <f t="shared" si="34"/>
        <v/>
      </c>
      <c r="V352" s="10"/>
    </row>
    <row r="353" spans="1:22" x14ac:dyDescent="0.25">
      <c r="A353" s="3">
        <f>'Récap prestation'!M354</f>
        <v>0</v>
      </c>
      <c r="B353" s="10" t="e">
        <f t="array" ref="B3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doublon])-ROW($A$2)+1),ROWS(B$2:B353)))</f>
        <v>#NUM!</v>
      </c>
      <c r="C353" s="10" t="str">
        <f t="shared" si="30"/>
        <v/>
      </c>
      <c r="D353" s="10" t="str">
        <f>IF('Récap prestation'!E354&lt;&gt;0,'Récap prestation'!E354,"")</f>
        <v/>
      </c>
      <c r="E353" s="12">
        <f>INDEX($L$2:M451,MATCH(D353,Tableau1[valeur établissement liste],0),2)</f>
        <v>4</v>
      </c>
      <c r="F353" s="2" t="str">
        <f t="shared" si="31"/>
        <v/>
      </c>
      <c r="G353">
        <f>'Récap prestation'!F354</f>
        <v>0</v>
      </c>
      <c r="H353" t="str">
        <f>IF(ISBLANK('Récap prestation'!H354),"",'Récap prestation'!H354)</f>
        <v/>
      </c>
      <c r="I353" t="str">
        <f>IF(ISBLANK('Récap prestation'!G354),"",'Récap prestation'!G354)</f>
        <v/>
      </c>
      <c r="J353" s="10"/>
      <c r="K353" s="8" t="e">
        <f t="array" ref="K3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doublon])-ROW($D$2)+1),ROWS(K$2:K353)))</f>
        <v>#NUM!</v>
      </c>
      <c r="L353" s="10" t="str">
        <f t="shared" si="32"/>
        <v/>
      </c>
      <c r="M353">
        <f t="shared" si="35"/>
        <v>352</v>
      </c>
      <c r="N353">
        <f ca="1">SUMIF('Récap prestation'!$E$3:$E$500,L353,'Récap prestation'!I354)</f>
        <v>0</v>
      </c>
      <c r="O353">
        <f ca="1">SUMIF('Récap prestation'!$E$3:$E$500,L353,'Récap prestation'!J354)</f>
        <v>0</v>
      </c>
      <c r="P353">
        <f t="shared" ca="1" si="33"/>
        <v>0</v>
      </c>
      <c r="Q353">
        <f ca="1">SUMIF('Récap prestation'!$E$3:$E$500,L353,'Récap prestation'!R354)</f>
        <v>0</v>
      </c>
      <c r="R353" t="str">
        <f ca="1">IF(ISERROR(AVERAGEIF('Récap prestation'!$E$3:$E$500,L353,'Récap prestation'!$R$3)),"N/A",AVERAGEIF('Récap prestation'!$E$3:$E$500,L353,'Récap prestation'!$R$3:$R$500))</f>
        <v>N/A</v>
      </c>
      <c r="S353" s="10">
        <f>'Récap prestation'!N354</f>
        <v>0</v>
      </c>
      <c r="T353" s="10" t="e">
        <f t="array" ref="T35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doublon])-ROW($S$2)+1),ROWS(T$2:T353)))</f>
        <v>#NUM!</v>
      </c>
      <c r="U353" s="10" t="str">
        <f t="shared" si="34"/>
        <v/>
      </c>
      <c r="V353" s="10"/>
    </row>
    <row r="354" spans="1:22" x14ac:dyDescent="0.25">
      <c r="A354" s="3">
        <f>'Récap prestation'!M355</f>
        <v>0</v>
      </c>
      <c r="B354" s="10" t="e">
        <f t="array" ref="B3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doublon])-ROW($A$2)+1),ROWS(B$2:B354)))</f>
        <v>#NUM!</v>
      </c>
      <c r="C354" s="10" t="str">
        <f t="shared" si="30"/>
        <v/>
      </c>
      <c r="D354" s="10" t="str">
        <f>IF('Récap prestation'!E355&lt;&gt;0,'Récap prestation'!E355,"")</f>
        <v/>
      </c>
      <c r="E354" s="12">
        <f>INDEX($L$2:M452,MATCH(D354,Tableau1[valeur établissement liste],0),2)</f>
        <v>4</v>
      </c>
      <c r="F354" s="2" t="str">
        <f t="shared" si="31"/>
        <v/>
      </c>
      <c r="G354">
        <f>'Récap prestation'!F355</f>
        <v>0</v>
      </c>
      <c r="H354" t="str">
        <f>IF(ISBLANK('Récap prestation'!H355),"",'Récap prestation'!H355)</f>
        <v/>
      </c>
      <c r="I354" t="str">
        <f>IF(ISBLANK('Récap prestation'!G355),"",'Récap prestation'!G355)</f>
        <v/>
      </c>
      <c r="J354" s="10"/>
      <c r="K354" s="8" t="e">
        <f t="array" ref="K3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doublon])-ROW($D$2)+1),ROWS(K$2:K354)))</f>
        <v>#NUM!</v>
      </c>
      <c r="L354" s="10" t="str">
        <f t="shared" si="32"/>
        <v/>
      </c>
      <c r="M354">
        <f t="shared" si="35"/>
        <v>353</v>
      </c>
      <c r="N354">
        <f ca="1">SUMIF('Récap prestation'!$E$3:$E$500,L354,'Récap prestation'!I355)</f>
        <v>0</v>
      </c>
      <c r="O354">
        <f ca="1">SUMIF('Récap prestation'!$E$3:$E$500,L354,'Récap prestation'!J355)</f>
        <v>0</v>
      </c>
      <c r="P354">
        <f t="shared" ca="1" si="33"/>
        <v>0</v>
      </c>
      <c r="Q354">
        <f ca="1">SUMIF('Récap prestation'!$E$3:$E$500,L354,'Récap prestation'!R355)</f>
        <v>0</v>
      </c>
      <c r="R354" t="str">
        <f ca="1">IF(ISERROR(AVERAGEIF('Récap prestation'!$E$3:$E$500,L354,'Récap prestation'!$R$3)),"N/A",AVERAGEIF('Récap prestation'!$E$3:$E$500,L354,'Récap prestation'!$R$3:$R$500))</f>
        <v>N/A</v>
      </c>
      <c r="S354" s="10">
        <f>'Récap prestation'!N355</f>
        <v>0</v>
      </c>
      <c r="T354" s="10" t="e">
        <f t="array" ref="T35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doublon])-ROW($S$2)+1),ROWS(T$2:T354)))</f>
        <v>#NUM!</v>
      </c>
      <c r="U354" s="10" t="str">
        <f t="shared" si="34"/>
        <v/>
      </c>
      <c r="V354" s="10"/>
    </row>
    <row r="355" spans="1:22" x14ac:dyDescent="0.25">
      <c r="A355" s="3">
        <f>'Récap prestation'!M356</f>
        <v>0</v>
      </c>
      <c r="B355" s="10" t="e">
        <f t="array" ref="B3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doublon])-ROW($A$2)+1),ROWS(B$2:B355)))</f>
        <v>#NUM!</v>
      </c>
      <c r="C355" s="10" t="str">
        <f t="shared" si="30"/>
        <v/>
      </c>
      <c r="D355" s="10" t="str">
        <f>IF('Récap prestation'!E356&lt;&gt;0,'Récap prestation'!E356,"")</f>
        <v/>
      </c>
      <c r="E355" s="12">
        <f>INDEX($L$2:M453,MATCH(D355,Tableau1[valeur établissement liste],0),2)</f>
        <v>4</v>
      </c>
      <c r="F355" s="2" t="str">
        <f t="shared" si="31"/>
        <v/>
      </c>
      <c r="G355">
        <f>'Récap prestation'!F356</f>
        <v>0</v>
      </c>
      <c r="H355" t="str">
        <f>IF(ISBLANK('Récap prestation'!H356),"",'Récap prestation'!H356)</f>
        <v/>
      </c>
      <c r="I355" t="str">
        <f>IF(ISBLANK('Récap prestation'!G356),"",'Récap prestation'!G356)</f>
        <v/>
      </c>
      <c r="J355" s="10"/>
      <c r="K355" s="8" t="e">
        <f t="array" ref="K3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doublon])-ROW($D$2)+1),ROWS(K$2:K355)))</f>
        <v>#NUM!</v>
      </c>
      <c r="L355" s="10" t="str">
        <f t="shared" si="32"/>
        <v/>
      </c>
      <c r="M355">
        <f t="shared" si="35"/>
        <v>354</v>
      </c>
      <c r="N355">
        <f ca="1">SUMIF('Récap prestation'!$E$3:$E$500,L355,'Récap prestation'!I356)</f>
        <v>0</v>
      </c>
      <c r="O355">
        <f ca="1">SUMIF('Récap prestation'!$E$3:$E$500,L355,'Récap prestation'!J356)</f>
        <v>0</v>
      </c>
      <c r="P355">
        <f t="shared" ca="1" si="33"/>
        <v>0</v>
      </c>
      <c r="Q355">
        <f ca="1">SUMIF('Récap prestation'!$E$3:$E$500,L355,'Récap prestation'!R356)</f>
        <v>0</v>
      </c>
      <c r="R355" t="str">
        <f ca="1">IF(ISERROR(AVERAGEIF('Récap prestation'!$E$3:$E$500,L355,'Récap prestation'!$R$3)),"N/A",AVERAGEIF('Récap prestation'!$E$3:$E$500,L355,'Récap prestation'!$R$3:$R$500))</f>
        <v>N/A</v>
      </c>
      <c r="S355" s="10">
        <f>'Récap prestation'!N356</f>
        <v>0</v>
      </c>
      <c r="T355" s="10" t="e">
        <f t="array" ref="T35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doublon])-ROW($S$2)+1),ROWS(T$2:T355)))</f>
        <v>#NUM!</v>
      </c>
      <c r="U355" s="10" t="str">
        <f t="shared" si="34"/>
        <v/>
      </c>
      <c r="V355" s="10"/>
    </row>
    <row r="356" spans="1:22" x14ac:dyDescent="0.25">
      <c r="A356" s="3">
        <f>'Récap prestation'!M357</f>
        <v>0</v>
      </c>
      <c r="B356" s="10" t="e">
        <f t="array" ref="B3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doublon])-ROW($A$2)+1),ROWS(B$2:B356)))</f>
        <v>#NUM!</v>
      </c>
      <c r="C356" s="10" t="str">
        <f t="shared" si="30"/>
        <v/>
      </c>
      <c r="D356" s="10" t="str">
        <f>IF('Récap prestation'!E357&lt;&gt;0,'Récap prestation'!E357,"")</f>
        <v/>
      </c>
      <c r="E356" s="12">
        <f>INDEX($L$2:M454,MATCH(D356,Tableau1[valeur établissement liste],0),2)</f>
        <v>4</v>
      </c>
      <c r="F356" s="2" t="str">
        <f t="shared" si="31"/>
        <v/>
      </c>
      <c r="G356">
        <f>'Récap prestation'!F357</f>
        <v>0</v>
      </c>
      <c r="H356" t="str">
        <f>IF(ISBLANK('Récap prestation'!H357),"",'Récap prestation'!H357)</f>
        <v/>
      </c>
      <c r="I356" t="str">
        <f>IF(ISBLANK('Récap prestation'!G357),"",'Récap prestation'!G357)</f>
        <v/>
      </c>
      <c r="J356" s="10"/>
      <c r="K356" s="8" t="e">
        <f t="array" ref="K3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doublon])-ROW($D$2)+1),ROWS(K$2:K356)))</f>
        <v>#NUM!</v>
      </c>
      <c r="L356" s="10" t="str">
        <f t="shared" si="32"/>
        <v/>
      </c>
      <c r="M356">
        <f t="shared" si="35"/>
        <v>355</v>
      </c>
      <c r="N356">
        <f ca="1">SUMIF('Récap prestation'!$E$3:$E$500,L356,'Récap prestation'!I357)</f>
        <v>0</v>
      </c>
      <c r="O356">
        <f ca="1">SUMIF('Récap prestation'!$E$3:$E$500,L356,'Récap prestation'!J357)</f>
        <v>0</v>
      </c>
      <c r="P356">
        <f t="shared" ca="1" si="33"/>
        <v>0</v>
      </c>
      <c r="Q356">
        <f ca="1">SUMIF('Récap prestation'!$E$3:$E$500,L356,'Récap prestation'!R357)</f>
        <v>0</v>
      </c>
      <c r="R356" t="str">
        <f ca="1">IF(ISERROR(AVERAGEIF('Récap prestation'!$E$3:$E$500,L356,'Récap prestation'!$R$3)),"N/A",AVERAGEIF('Récap prestation'!$E$3:$E$500,L356,'Récap prestation'!$R$3:$R$500))</f>
        <v>N/A</v>
      </c>
      <c r="S356" s="10">
        <f>'Récap prestation'!N357</f>
        <v>0</v>
      </c>
      <c r="T356" s="10" t="e">
        <f t="array" ref="T35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doublon])-ROW($S$2)+1),ROWS(T$2:T356)))</f>
        <v>#NUM!</v>
      </c>
      <c r="U356" s="10" t="str">
        <f t="shared" si="34"/>
        <v/>
      </c>
      <c r="V356" s="10"/>
    </row>
    <row r="357" spans="1:22" x14ac:dyDescent="0.25">
      <c r="A357" s="3">
        <f>'Récap prestation'!M358</f>
        <v>0</v>
      </c>
      <c r="B357" s="10" t="e">
        <f t="array" ref="B3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doublon])-ROW($A$2)+1),ROWS(B$2:B357)))</f>
        <v>#NUM!</v>
      </c>
      <c r="C357" s="10" t="str">
        <f t="shared" si="30"/>
        <v/>
      </c>
      <c r="D357" s="10" t="str">
        <f>IF('Récap prestation'!E358&lt;&gt;0,'Récap prestation'!E358,"")</f>
        <v/>
      </c>
      <c r="E357" s="12">
        <f>INDEX($L$2:M455,MATCH(D357,Tableau1[valeur établissement liste],0),2)</f>
        <v>4</v>
      </c>
      <c r="F357" s="2" t="str">
        <f t="shared" si="31"/>
        <v/>
      </c>
      <c r="G357">
        <f>'Récap prestation'!F358</f>
        <v>0</v>
      </c>
      <c r="H357" t="str">
        <f>IF(ISBLANK('Récap prestation'!H358),"",'Récap prestation'!H358)</f>
        <v/>
      </c>
      <c r="I357" t="str">
        <f>IF(ISBLANK('Récap prestation'!G358),"",'Récap prestation'!G358)</f>
        <v/>
      </c>
      <c r="J357" s="10"/>
      <c r="K357" s="8" t="e">
        <f t="array" ref="K3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doublon])-ROW($D$2)+1),ROWS(K$2:K357)))</f>
        <v>#NUM!</v>
      </c>
      <c r="L357" s="10" t="str">
        <f t="shared" si="32"/>
        <v/>
      </c>
      <c r="M357">
        <f t="shared" si="35"/>
        <v>356</v>
      </c>
      <c r="N357">
        <f ca="1">SUMIF('Récap prestation'!$E$3:$E$500,L357,'Récap prestation'!I358)</f>
        <v>0</v>
      </c>
      <c r="O357">
        <f ca="1">SUMIF('Récap prestation'!$E$3:$E$500,L357,'Récap prestation'!J358)</f>
        <v>0</v>
      </c>
      <c r="P357">
        <f t="shared" ca="1" si="33"/>
        <v>0</v>
      </c>
      <c r="Q357">
        <f ca="1">SUMIF('Récap prestation'!$E$3:$E$500,L357,'Récap prestation'!R358)</f>
        <v>0</v>
      </c>
      <c r="R357" t="str">
        <f ca="1">IF(ISERROR(AVERAGEIF('Récap prestation'!$E$3:$E$500,L357,'Récap prestation'!$R$3)),"N/A",AVERAGEIF('Récap prestation'!$E$3:$E$500,L357,'Récap prestation'!$R$3:$R$500))</f>
        <v>N/A</v>
      </c>
      <c r="S357" s="10">
        <f>'Récap prestation'!N358</f>
        <v>0</v>
      </c>
      <c r="T357" s="10" t="e">
        <f t="array" ref="T35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doublon])-ROW($S$2)+1),ROWS(T$2:T357)))</f>
        <v>#NUM!</v>
      </c>
      <c r="U357" s="10" t="str">
        <f t="shared" si="34"/>
        <v/>
      </c>
      <c r="V357" s="10"/>
    </row>
    <row r="358" spans="1:22" x14ac:dyDescent="0.25">
      <c r="A358" s="3">
        <f>'Récap prestation'!M359</f>
        <v>0</v>
      </c>
      <c r="B358" s="10" t="e">
        <f t="array" ref="B3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doublon])-ROW($A$2)+1),ROWS(B$2:B358)))</f>
        <v>#NUM!</v>
      </c>
      <c r="C358" s="10" t="str">
        <f t="shared" si="30"/>
        <v/>
      </c>
      <c r="D358" s="10" t="str">
        <f>IF('Récap prestation'!E359&lt;&gt;0,'Récap prestation'!E359,"")</f>
        <v/>
      </c>
      <c r="E358" s="12">
        <f>INDEX($L$2:M456,MATCH(D358,Tableau1[valeur établissement liste],0),2)</f>
        <v>4</v>
      </c>
      <c r="F358" s="2" t="str">
        <f t="shared" si="31"/>
        <v/>
      </c>
      <c r="G358">
        <f>'Récap prestation'!F359</f>
        <v>0</v>
      </c>
      <c r="H358" t="str">
        <f>IF(ISBLANK('Récap prestation'!H359),"",'Récap prestation'!H359)</f>
        <v/>
      </c>
      <c r="I358" t="str">
        <f>IF(ISBLANK('Récap prestation'!G359),"",'Récap prestation'!G359)</f>
        <v/>
      </c>
      <c r="J358" s="10"/>
      <c r="K358" s="8" t="e">
        <f t="array" ref="K3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doublon])-ROW($D$2)+1),ROWS(K$2:K358)))</f>
        <v>#NUM!</v>
      </c>
      <c r="L358" s="10" t="str">
        <f t="shared" si="32"/>
        <v/>
      </c>
      <c r="M358">
        <f t="shared" si="35"/>
        <v>357</v>
      </c>
      <c r="N358">
        <f ca="1">SUMIF('Récap prestation'!$E$3:$E$500,L358,'Récap prestation'!I359)</f>
        <v>0</v>
      </c>
      <c r="O358">
        <f ca="1">SUMIF('Récap prestation'!$E$3:$E$500,L358,'Récap prestation'!J359)</f>
        <v>0</v>
      </c>
      <c r="P358">
        <f t="shared" ca="1" si="33"/>
        <v>0</v>
      </c>
      <c r="Q358">
        <f ca="1">SUMIF('Récap prestation'!$E$3:$E$500,L358,'Récap prestation'!R359)</f>
        <v>0</v>
      </c>
      <c r="R358" t="str">
        <f ca="1">IF(ISERROR(AVERAGEIF('Récap prestation'!$E$3:$E$500,L358,'Récap prestation'!$R$3)),"N/A",AVERAGEIF('Récap prestation'!$E$3:$E$500,L358,'Récap prestation'!$R$3:$R$500))</f>
        <v>N/A</v>
      </c>
      <c r="S358" s="10">
        <f>'Récap prestation'!N359</f>
        <v>0</v>
      </c>
      <c r="T358" s="10" t="e">
        <f t="array" ref="T35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doublon])-ROW($S$2)+1),ROWS(T$2:T358)))</f>
        <v>#NUM!</v>
      </c>
      <c r="U358" s="10" t="str">
        <f t="shared" si="34"/>
        <v/>
      </c>
      <c r="V358" s="10"/>
    </row>
    <row r="359" spans="1:22" x14ac:dyDescent="0.25">
      <c r="A359" s="3">
        <f>'Récap prestation'!M360</f>
        <v>0</v>
      </c>
      <c r="B359" s="10" t="e">
        <f t="array" ref="B3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doublon])-ROW($A$2)+1),ROWS(B$2:B359)))</f>
        <v>#NUM!</v>
      </c>
      <c r="C359" s="10" t="str">
        <f t="shared" si="30"/>
        <v/>
      </c>
      <c r="D359" s="10" t="str">
        <f>IF('Récap prestation'!E360&lt;&gt;0,'Récap prestation'!E360,"")</f>
        <v/>
      </c>
      <c r="E359" s="12">
        <f>INDEX($L$2:M457,MATCH(D359,Tableau1[valeur établissement liste],0),2)</f>
        <v>4</v>
      </c>
      <c r="F359" s="2" t="str">
        <f t="shared" si="31"/>
        <v/>
      </c>
      <c r="G359">
        <f>'Récap prestation'!F360</f>
        <v>0</v>
      </c>
      <c r="H359" t="str">
        <f>IF(ISBLANK('Récap prestation'!H360),"",'Récap prestation'!H360)</f>
        <v/>
      </c>
      <c r="I359" t="str">
        <f>IF(ISBLANK('Récap prestation'!G360),"",'Récap prestation'!G360)</f>
        <v/>
      </c>
      <c r="J359" s="10"/>
      <c r="K359" s="8" t="e">
        <f t="array" ref="K3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doublon])-ROW($D$2)+1),ROWS(K$2:K359)))</f>
        <v>#NUM!</v>
      </c>
      <c r="L359" s="10" t="str">
        <f t="shared" si="32"/>
        <v/>
      </c>
      <c r="M359">
        <f t="shared" si="35"/>
        <v>358</v>
      </c>
      <c r="N359">
        <f ca="1">SUMIF('Récap prestation'!$E$3:$E$500,L359,'Récap prestation'!I360)</f>
        <v>0</v>
      </c>
      <c r="O359">
        <f ca="1">SUMIF('Récap prestation'!$E$3:$E$500,L359,'Récap prestation'!J360)</f>
        <v>0</v>
      </c>
      <c r="P359">
        <f t="shared" ca="1" si="33"/>
        <v>0</v>
      </c>
      <c r="Q359">
        <f ca="1">SUMIF('Récap prestation'!$E$3:$E$500,L359,'Récap prestation'!R360)</f>
        <v>0</v>
      </c>
      <c r="R359" t="str">
        <f ca="1">IF(ISERROR(AVERAGEIF('Récap prestation'!$E$3:$E$500,L359,'Récap prestation'!$R$3)),"N/A",AVERAGEIF('Récap prestation'!$E$3:$E$500,L359,'Récap prestation'!$R$3:$R$500))</f>
        <v>N/A</v>
      </c>
      <c r="S359" s="10">
        <f>'Récap prestation'!N360</f>
        <v>0</v>
      </c>
      <c r="T359" s="10" t="e">
        <f t="array" ref="T35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doublon])-ROW($S$2)+1),ROWS(T$2:T359)))</f>
        <v>#NUM!</v>
      </c>
      <c r="U359" s="10" t="str">
        <f t="shared" si="34"/>
        <v/>
      </c>
      <c r="V359" s="10"/>
    </row>
    <row r="360" spans="1:22" x14ac:dyDescent="0.25">
      <c r="A360" s="3">
        <f>'Récap prestation'!M361</f>
        <v>0</v>
      </c>
      <c r="B360" s="10" t="e">
        <f t="array" ref="B3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doublon])-ROW($A$2)+1),ROWS(B$2:B360)))</f>
        <v>#NUM!</v>
      </c>
      <c r="C360" s="10" t="str">
        <f t="shared" si="30"/>
        <v/>
      </c>
      <c r="D360" s="10" t="str">
        <f>IF('Récap prestation'!E361&lt;&gt;0,'Récap prestation'!E361,"")</f>
        <v/>
      </c>
      <c r="E360" s="12">
        <f>INDEX($L$2:M458,MATCH(D360,Tableau1[valeur établissement liste],0),2)</f>
        <v>4</v>
      </c>
      <c r="F360" s="2" t="str">
        <f t="shared" si="31"/>
        <v/>
      </c>
      <c r="G360">
        <f>'Récap prestation'!F361</f>
        <v>0</v>
      </c>
      <c r="H360" t="str">
        <f>IF(ISBLANK('Récap prestation'!H361),"",'Récap prestation'!H361)</f>
        <v/>
      </c>
      <c r="I360" t="str">
        <f>IF(ISBLANK('Récap prestation'!G361),"",'Récap prestation'!G361)</f>
        <v/>
      </c>
      <c r="J360" s="10"/>
      <c r="K360" s="8" t="e">
        <f t="array" ref="K3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doublon])-ROW($D$2)+1),ROWS(K$2:K360)))</f>
        <v>#NUM!</v>
      </c>
      <c r="L360" s="10" t="str">
        <f t="shared" si="32"/>
        <v/>
      </c>
      <c r="M360">
        <f t="shared" si="35"/>
        <v>359</v>
      </c>
      <c r="N360">
        <f ca="1">SUMIF('Récap prestation'!$E$3:$E$500,L360,'Récap prestation'!I361)</f>
        <v>0</v>
      </c>
      <c r="O360">
        <f ca="1">SUMIF('Récap prestation'!$E$3:$E$500,L360,'Récap prestation'!J361)</f>
        <v>0</v>
      </c>
      <c r="P360">
        <f t="shared" ca="1" si="33"/>
        <v>0</v>
      </c>
      <c r="Q360">
        <f ca="1">SUMIF('Récap prestation'!$E$3:$E$500,L360,'Récap prestation'!R361)</f>
        <v>0</v>
      </c>
      <c r="R360" t="str">
        <f ca="1">IF(ISERROR(AVERAGEIF('Récap prestation'!$E$3:$E$500,L360,'Récap prestation'!$R$3)),"N/A",AVERAGEIF('Récap prestation'!$E$3:$E$500,L360,'Récap prestation'!$R$3:$R$500))</f>
        <v>N/A</v>
      </c>
      <c r="S360" s="10">
        <f>'Récap prestation'!N361</f>
        <v>0</v>
      </c>
      <c r="T360" s="10" t="e">
        <f t="array" ref="T36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doublon])-ROW($S$2)+1),ROWS(T$2:T360)))</f>
        <v>#NUM!</v>
      </c>
      <c r="U360" s="10" t="str">
        <f t="shared" si="34"/>
        <v/>
      </c>
      <c r="V360" s="10"/>
    </row>
    <row r="361" spans="1:22" x14ac:dyDescent="0.25">
      <c r="A361" s="3">
        <f>'Récap prestation'!M362</f>
        <v>0</v>
      </c>
      <c r="B361" s="10" t="e">
        <f t="array" ref="B3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doublon])-ROW($A$2)+1),ROWS(B$2:B361)))</f>
        <v>#NUM!</v>
      </c>
      <c r="C361" s="10" t="str">
        <f t="shared" si="30"/>
        <v/>
      </c>
      <c r="D361" s="10" t="str">
        <f>IF('Récap prestation'!E362&lt;&gt;0,'Récap prestation'!E362,"")</f>
        <v/>
      </c>
      <c r="E361" s="12">
        <f>INDEX($L$2:M459,MATCH(D361,Tableau1[valeur établissement liste],0),2)</f>
        <v>4</v>
      </c>
      <c r="F361" s="2" t="str">
        <f t="shared" si="31"/>
        <v/>
      </c>
      <c r="G361">
        <f>'Récap prestation'!F362</f>
        <v>0</v>
      </c>
      <c r="H361" t="str">
        <f>IF(ISBLANK('Récap prestation'!H362),"",'Récap prestation'!H362)</f>
        <v/>
      </c>
      <c r="I361" t="str">
        <f>IF(ISBLANK('Récap prestation'!G362),"",'Récap prestation'!G362)</f>
        <v/>
      </c>
      <c r="J361" s="10"/>
      <c r="K361" s="8" t="e">
        <f t="array" ref="K3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doublon])-ROW($D$2)+1),ROWS(K$2:K361)))</f>
        <v>#NUM!</v>
      </c>
      <c r="L361" s="10" t="str">
        <f t="shared" si="32"/>
        <v/>
      </c>
      <c r="M361">
        <f t="shared" si="35"/>
        <v>360</v>
      </c>
      <c r="N361">
        <f ca="1">SUMIF('Récap prestation'!$E$3:$E$500,L361,'Récap prestation'!I362)</f>
        <v>0</v>
      </c>
      <c r="O361">
        <f ca="1">SUMIF('Récap prestation'!$E$3:$E$500,L361,'Récap prestation'!J362)</f>
        <v>0</v>
      </c>
      <c r="P361">
        <f t="shared" ca="1" si="33"/>
        <v>0</v>
      </c>
      <c r="Q361">
        <f ca="1">SUMIF('Récap prestation'!$E$3:$E$500,L361,'Récap prestation'!R362)</f>
        <v>0</v>
      </c>
      <c r="R361" t="str">
        <f ca="1">IF(ISERROR(AVERAGEIF('Récap prestation'!$E$3:$E$500,L361,'Récap prestation'!$R$3)),"N/A",AVERAGEIF('Récap prestation'!$E$3:$E$500,L361,'Récap prestation'!$R$3:$R$500))</f>
        <v>N/A</v>
      </c>
      <c r="S361" s="10">
        <f>'Récap prestation'!N362</f>
        <v>0</v>
      </c>
      <c r="T361" s="10" t="e">
        <f t="array" ref="T36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doublon])-ROW($S$2)+1),ROWS(T$2:T361)))</f>
        <v>#NUM!</v>
      </c>
      <c r="U361" s="10" t="str">
        <f t="shared" si="34"/>
        <v/>
      </c>
      <c r="V361" s="10"/>
    </row>
    <row r="362" spans="1:22" x14ac:dyDescent="0.25">
      <c r="A362" s="3">
        <f>'Récap prestation'!M363</f>
        <v>0</v>
      </c>
      <c r="B362" s="10" t="e">
        <f t="array" ref="B3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doublon])-ROW($A$2)+1),ROWS(B$2:B362)))</f>
        <v>#NUM!</v>
      </c>
      <c r="C362" s="10" t="str">
        <f t="shared" si="30"/>
        <v/>
      </c>
      <c r="D362" s="10" t="str">
        <f>IF('Récap prestation'!E363&lt;&gt;0,'Récap prestation'!E363,"")</f>
        <v/>
      </c>
      <c r="E362" s="12">
        <f>INDEX($L$2:M460,MATCH(D362,Tableau1[valeur établissement liste],0),2)</f>
        <v>4</v>
      </c>
      <c r="F362" s="2" t="str">
        <f t="shared" si="31"/>
        <v/>
      </c>
      <c r="G362">
        <f>'Récap prestation'!F363</f>
        <v>0</v>
      </c>
      <c r="H362" t="str">
        <f>IF(ISBLANK('Récap prestation'!H363),"",'Récap prestation'!H363)</f>
        <v/>
      </c>
      <c r="I362" t="str">
        <f>IF(ISBLANK('Récap prestation'!G363),"",'Récap prestation'!G363)</f>
        <v/>
      </c>
      <c r="J362" s="10"/>
      <c r="K362" s="8" t="e">
        <f t="array" ref="K3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doublon])-ROW($D$2)+1),ROWS(K$2:K362)))</f>
        <v>#NUM!</v>
      </c>
      <c r="L362" s="10" t="str">
        <f t="shared" si="32"/>
        <v/>
      </c>
      <c r="M362">
        <f t="shared" si="35"/>
        <v>361</v>
      </c>
      <c r="N362">
        <f ca="1">SUMIF('Récap prestation'!$E$3:$E$500,L362,'Récap prestation'!I363)</f>
        <v>0</v>
      </c>
      <c r="O362">
        <f ca="1">SUMIF('Récap prestation'!$E$3:$E$500,L362,'Récap prestation'!J363)</f>
        <v>0</v>
      </c>
      <c r="P362">
        <f t="shared" ca="1" si="33"/>
        <v>0</v>
      </c>
      <c r="Q362">
        <f ca="1">SUMIF('Récap prestation'!$E$3:$E$500,L362,'Récap prestation'!R363)</f>
        <v>0</v>
      </c>
      <c r="R362" t="str">
        <f ca="1">IF(ISERROR(AVERAGEIF('Récap prestation'!$E$3:$E$500,L362,'Récap prestation'!$R$3)),"N/A",AVERAGEIF('Récap prestation'!$E$3:$E$500,L362,'Récap prestation'!$R$3:$R$500))</f>
        <v>N/A</v>
      </c>
      <c r="S362" s="10">
        <f>'Récap prestation'!N363</f>
        <v>0</v>
      </c>
      <c r="T362" s="10" t="e">
        <f t="array" ref="T36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doublon])-ROW($S$2)+1),ROWS(T$2:T362)))</f>
        <v>#NUM!</v>
      </c>
      <c r="U362" s="10" t="str">
        <f t="shared" si="34"/>
        <v/>
      </c>
      <c r="V362" s="10"/>
    </row>
    <row r="363" spans="1:22" x14ac:dyDescent="0.25">
      <c r="A363" s="3">
        <f>'Récap prestation'!M364</f>
        <v>0</v>
      </c>
      <c r="B363" s="10" t="e">
        <f t="array" ref="B3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doublon])-ROW($A$2)+1),ROWS(B$2:B363)))</f>
        <v>#NUM!</v>
      </c>
      <c r="C363" s="10" t="str">
        <f t="shared" si="30"/>
        <v/>
      </c>
      <c r="D363" s="10" t="str">
        <f>IF('Récap prestation'!E364&lt;&gt;0,'Récap prestation'!E364,"")</f>
        <v/>
      </c>
      <c r="E363" s="12">
        <f>INDEX($L$2:M461,MATCH(D363,Tableau1[valeur établissement liste],0),2)</f>
        <v>4</v>
      </c>
      <c r="F363" s="2" t="str">
        <f t="shared" si="31"/>
        <v/>
      </c>
      <c r="G363">
        <f>'Récap prestation'!F364</f>
        <v>0</v>
      </c>
      <c r="H363" t="str">
        <f>IF(ISBLANK('Récap prestation'!H364),"",'Récap prestation'!H364)</f>
        <v/>
      </c>
      <c r="I363" t="str">
        <f>IF(ISBLANK('Récap prestation'!G364),"",'Récap prestation'!G364)</f>
        <v/>
      </c>
      <c r="J363" s="10"/>
      <c r="K363" s="8" t="e">
        <f t="array" ref="K3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doublon])-ROW($D$2)+1),ROWS(K$2:K363)))</f>
        <v>#NUM!</v>
      </c>
      <c r="L363" s="10" t="str">
        <f t="shared" si="32"/>
        <v/>
      </c>
      <c r="M363">
        <f t="shared" si="35"/>
        <v>362</v>
      </c>
      <c r="N363">
        <f ca="1">SUMIF('Récap prestation'!$E$3:$E$500,L363,'Récap prestation'!I364)</f>
        <v>0</v>
      </c>
      <c r="O363">
        <f ca="1">SUMIF('Récap prestation'!$E$3:$E$500,L363,'Récap prestation'!J364)</f>
        <v>0</v>
      </c>
      <c r="P363">
        <f t="shared" ca="1" si="33"/>
        <v>0</v>
      </c>
      <c r="Q363">
        <f ca="1">SUMIF('Récap prestation'!$E$3:$E$500,L363,'Récap prestation'!R364)</f>
        <v>0</v>
      </c>
      <c r="R363" t="str">
        <f ca="1">IF(ISERROR(AVERAGEIF('Récap prestation'!$E$3:$E$500,L363,'Récap prestation'!$R$3)),"N/A",AVERAGEIF('Récap prestation'!$E$3:$E$500,L363,'Récap prestation'!$R$3:$R$500))</f>
        <v>N/A</v>
      </c>
      <c r="S363" s="10">
        <f>'Récap prestation'!N364</f>
        <v>0</v>
      </c>
      <c r="T363" s="10" t="e">
        <f t="array" ref="T36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doublon])-ROW($S$2)+1),ROWS(T$2:T363)))</f>
        <v>#NUM!</v>
      </c>
      <c r="U363" s="10" t="str">
        <f t="shared" si="34"/>
        <v/>
      </c>
      <c r="V363" s="10"/>
    </row>
    <row r="364" spans="1:22" x14ac:dyDescent="0.25">
      <c r="A364" s="3">
        <f>'Récap prestation'!M365</f>
        <v>0</v>
      </c>
      <c r="B364" s="10" t="e">
        <f t="array" ref="B3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doublon])-ROW($A$2)+1),ROWS(B$2:B364)))</f>
        <v>#NUM!</v>
      </c>
      <c r="C364" s="10" t="str">
        <f t="shared" si="30"/>
        <v/>
      </c>
      <c r="D364" s="10" t="str">
        <f>IF('Récap prestation'!E365&lt;&gt;0,'Récap prestation'!E365,"")</f>
        <v/>
      </c>
      <c r="E364" s="12">
        <f>INDEX($L$2:M462,MATCH(D364,Tableau1[valeur établissement liste],0),2)</f>
        <v>4</v>
      </c>
      <c r="F364" s="2" t="str">
        <f t="shared" si="31"/>
        <v/>
      </c>
      <c r="G364">
        <f>'Récap prestation'!F365</f>
        <v>0</v>
      </c>
      <c r="H364" t="str">
        <f>IF(ISBLANK('Récap prestation'!H365),"",'Récap prestation'!H365)</f>
        <v/>
      </c>
      <c r="I364" t="str">
        <f>IF(ISBLANK('Récap prestation'!G365),"",'Récap prestation'!G365)</f>
        <v/>
      </c>
      <c r="J364" s="10"/>
      <c r="K364" s="8" t="e">
        <f t="array" ref="K3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doublon])-ROW($D$2)+1),ROWS(K$2:K364)))</f>
        <v>#NUM!</v>
      </c>
      <c r="L364" s="10" t="str">
        <f t="shared" si="32"/>
        <v/>
      </c>
      <c r="M364">
        <f t="shared" si="35"/>
        <v>363</v>
      </c>
      <c r="N364">
        <f ca="1">SUMIF('Récap prestation'!$E$3:$E$500,L364,'Récap prestation'!I365)</f>
        <v>0</v>
      </c>
      <c r="O364">
        <f ca="1">SUMIF('Récap prestation'!$E$3:$E$500,L364,'Récap prestation'!J365)</f>
        <v>0</v>
      </c>
      <c r="P364">
        <f t="shared" ca="1" si="33"/>
        <v>0</v>
      </c>
      <c r="Q364">
        <f ca="1">SUMIF('Récap prestation'!$E$3:$E$500,L364,'Récap prestation'!R365)</f>
        <v>0</v>
      </c>
      <c r="R364" t="str">
        <f ca="1">IF(ISERROR(AVERAGEIF('Récap prestation'!$E$3:$E$500,L364,'Récap prestation'!$R$3)),"N/A",AVERAGEIF('Récap prestation'!$E$3:$E$500,L364,'Récap prestation'!$R$3:$R$500))</f>
        <v>N/A</v>
      </c>
      <c r="S364" s="10">
        <f>'Récap prestation'!N365</f>
        <v>0</v>
      </c>
      <c r="T364" s="10" t="e">
        <f t="array" ref="T36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doublon])-ROW($S$2)+1),ROWS(T$2:T364)))</f>
        <v>#NUM!</v>
      </c>
      <c r="U364" s="10" t="str">
        <f t="shared" si="34"/>
        <v/>
      </c>
      <c r="V364" s="10"/>
    </row>
    <row r="365" spans="1:22" x14ac:dyDescent="0.25">
      <c r="A365" s="3">
        <f>'Récap prestation'!M366</f>
        <v>0</v>
      </c>
      <c r="B365" s="10" t="e">
        <f t="array" ref="B3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doublon])-ROW($A$2)+1),ROWS(B$2:B365)))</f>
        <v>#NUM!</v>
      </c>
      <c r="C365" s="10" t="str">
        <f t="shared" si="30"/>
        <v/>
      </c>
      <c r="D365" s="10" t="str">
        <f>IF('Récap prestation'!E366&lt;&gt;0,'Récap prestation'!E366,"")</f>
        <v/>
      </c>
      <c r="E365" s="12">
        <f>INDEX($L$2:M463,MATCH(D365,Tableau1[valeur établissement liste],0),2)</f>
        <v>4</v>
      </c>
      <c r="F365" s="2" t="str">
        <f t="shared" si="31"/>
        <v/>
      </c>
      <c r="G365">
        <f>'Récap prestation'!F366</f>
        <v>0</v>
      </c>
      <c r="H365" t="str">
        <f>IF(ISBLANK('Récap prestation'!H366),"",'Récap prestation'!H366)</f>
        <v/>
      </c>
      <c r="I365" t="str">
        <f>IF(ISBLANK('Récap prestation'!G366),"",'Récap prestation'!G366)</f>
        <v/>
      </c>
      <c r="J365" s="10"/>
      <c r="K365" s="8" t="e">
        <f t="array" ref="K3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doublon])-ROW($D$2)+1),ROWS(K$2:K365)))</f>
        <v>#NUM!</v>
      </c>
      <c r="L365" s="10" t="str">
        <f t="shared" si="32"/>
        <v/>
      </c>
      <c r="M365">
        <f t="shared" si="35"/>
        <v>364</v>
      </c>
      <c r="N365">
        <f ca="1">SUMIF('Récap prestation'!$E$3:$E$500,L365,'Récap prestation'!I366)</f>
        <v>0</v>
      </c>
      <c r="O365">
        <f ca="1">SUMIF('Récap prestation'!$E$3:$E$500,L365,'Récap prestation'!J366)</f>
        <v>0</v>
      </c>
      <c r="P365">
        <f t="shared" ca="1" si="33"/>
        <v>0</v>
      </c>
      <c r="Q365">
        <f ca="1">SUMIF('Récap prestation'!$E$3:$E$500,L365,'Récap prestation'!R366)</f>
        <v>0</v>
      </c>
      <c r="R365" t="str">
        <f ca="1">IF(ISERROR(AVERAGEIF('Récap prestation'!$E$3:$E$500,L365,'Récap prestation'!$R$3)),"N/A",AVERAGEIF('Récap prestation'!$E$3:$E$500,L365,'Récap prestation'!$R$3:$R$500))</f>
        <v>N/A</v>
      </c>
      <c r="S365" s="10">
        <f>'Récap prestation'!N366</f>
        <v>0</v>
      </c>
      <c r="T365" s="10" t="e">
        <f t="array" ref="T36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doublon])-ROW($S$2)+1),ROWS(T$2:T365)))</f>
        <v>#NUM!</v>
      </c>
      <c r="U365" s="10" t="str">
        <f t="shared" si="34"/>
        <v/>
      </c>
      <c r="V365" s="10"/>
    </row>
    <row r="366" spans="1:22" x14ac:dyDescent="0.25">
      <c r="A366" s="3">
        <f>'Récap prestation'!M367</f>
        <v>0</v>
      </c>
      <c r="B366" s="10" t="e">
        <f t="array" ref="B3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doublon])-ROW($A$2)+1),ROWS(B$2:B366)))</f>
        <v>#NUM!</v>
      </c>
      <c r="C366" s="10" t="str">
        <f t="shared" si="30"/>
        <v/>
      </c>
      <c r="D366" s="10" t="str">
        <f>IF('Récap prestation'!E367&lt;&gt;0,'Récap prestation'!E367,"")</f>
        <v/>
      </c>
      <c r="E366" s="12">
        <f>INDEX($L$2:M464,MATCH(D366,Tableau1[valeur établissement liste],0),2)</f>
        <v>4</v>
      </c>
      <c r="F366" s="2" t="str">
        <f t="shared" si="31"/>
        <v/>
      </c>
      <c r="G366">
        <f>'Récap prestation'!F367</f>
        <v>0</v>
      </c>
      <c r="H366" t="str">
        <f>IF(ISBLANK('Récap prestation'!H367),"",'Récap prestation'!H367)</f>
        <v/>
      </c>
      <c r="I366" t="str">
        <f>IF(ISBLANK('Récap prestation'!G367),"",'Récap prestation'!G367)</f>
        <v/>
      </c>
      <c r="J366" s="10"/>
      <c r="K366" s="8" t="e">
        <f t="array" ref="K3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doublon])-ROW($D$2)+1),ROWS(K$2:K366)))</f>
        <v>#NUM!</v>
      </c>
      <c r="L366" s="10" t="str">
        <f t="shared" si="32"/>
        <v/>
      </c>
      <c r="M366">
        <f t="shared" si="35"/>
        <v>365</v>
      </c>
      <c r="N366">
        <f ca="1">SUMIF('Récap prestation'!$E$3:$E$500,L366,'Récap prestation'!I367)</f>
        <v>0</v>
      </c>
      <c r="O366">
        <f ca="1">SUMIF('Récap prestation'!$E$3:$E$500,L366,'Récap prestation'!J367)</f>
        <v>0</v>
      </c>
      <c r="P366">
        <f t="shared" ca="1" si="33"/>
        <v>0</v>
      </c>
      <c r="Q366">
        <f ca="1">SUMIF('Récap prestation'!$E$3:$E$500,L366,'Récap prestation'!R367)</f>
        <v>0</v>
      </c>
      <c r="R366" t="str">
        <f ca="1">IF(ISERROR(AVERAGEIF('Récap prestation'!$E$3:$E$500,L366,'Récap prestation'!$R$3)),"N/A",AVERAGEIF('Récap prestation'!$E$3:$E$500,L366,'Récap prestation'!$R$3:$R$500))</f>
        <v>N/A</v>
      </c>
      <c r="S366" s="10">
        <f>'Récap prestation'!N367</f>
        <v>0</v>
      </c>
      <c r="T366" s="10" t="e">
        <f t="array" ref="T36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doublon])-ROW($S$2)+1),ROWS(T$2:T366)))</f>
        <v>#NUM!</v>
      </c>
      <c r="U366" s="10" t="str">
        <f t="shared" si="34"/>
        <v/>
      </c>
      <c r="V366" s="10"/>
    </row>
    <row r="367" spans="1:22" x14ac:dyDescent="0.25">
      <c r="A367" s="3">
        <f>'Récap prestation'!M368</f>
        <v>0</v>
      </c>
      <c r="B367" s="10" t="e">
        <f t="array" ref="B3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doublon])-ROW($A$2)+1),ROWS(B$2:B367)))</f>
        <v>#NUM!</v>
      </c>
      <c r="C367" s="10" t="str">
        <f t="shared" si="30"/>
        <v/>
      </c>
      <c r="D367" s="10" t="str">
        <f>IF('Récap prestation'!E368&lt;&gt;0,'Récap prestation'!E368,"")</f>
        <v/>
      </c>
      <c r="E367" s="12">
        <f>INDEX($L$2:M465,MATCH(D367,Tableau1[valeur établissement liste],0),2)</f>
        <v>4</v>
      </c>
      <c r="F367" s="2" t="str">
        <f t="shared" si="31"/>
        <v/>
      </c>
      <c r="G367">
        <f>'Récap prestation'!F368</f>
        <v>0</v>
      </c>
      <c r="H367" t="str">
        <f>IF(ISBLANK('Récap prestation'!H368),"",'Récap prestation'!H368)</f>
        <v/>
      </c>
      <c r="I367" t="str">
        <f>IF(ISBLANK('Récap prestation'!G368),"",'Récap prestation'!G368)</f>
        <v/>
      </c>
      <c r="J367" s="10"/>
      <c r="K367" s="8" t="e">
        <f t="array" ref="K3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doublon])-ROW($D$2)+1),ROWS(K$2:K367)))</f>
        <v>#NUM!</v>
      </c>
      <c r="L367" s="10" t="str">
        <f t="shared" si="32"/>
        <v/>
      </c>
      <c r="M367">
        <f t="shared" si="35"/>
        <v>366</v>
      </c>
      <c r="N367">
        <f ca="1">SUMIF('Récap prestation'!$E$3:$E$500,L367,'Récap prestation'!I368)</f>
        <v>0</v>
      </c>
      <c r="O367">
        <f ca="1">SUMIF('Récap prestation'!$E$3:$E$500,L367,'Récap prestation'!J368)</f>
        <v>0</v>
      </c>
      <c r="P367">
        <f t="shared" ca="1" si="33"/>
        <v>0</v>
      </c>
      <c r="Q367">
        <f ca="1">SUMIF('Récap prestation'!$E$3:$E$500,L367,'Récap prestation'!R368)</f>
        <v>0</v>
      </c>
      <c r="R367" t="str">
        <f ca="1">IF(ISERROR(AVERAGEIF('Récap prestation'!$E$3:$E$500,L367,'Récap prestation'!$R$3)),"N/A",AVERAGEIF('Récap prestation'!$E$3:$E$500,L367,'Récap prestation'!$R$3:$R$500))</f>
        <v>N/A</v>
      </c>
      <c r="S367" s="10">
        <f>'Récap prestation'!N368</f>
        <v>0</v>
      </c>
      <c r="T367" s="10" t="e">
        <f t="array" ref="T36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doublon])-ROW($S$2)+1),ROWS(T$2:T367)))</f>
        <v>#NUM!</v>
      </c>
      <c r="U367" s="10" t="str">
        <f t="shared" si="34"/>
        <v/>
      </c>
      <c r="V367" s="10"/>
    </row>
    <row r="368" spans="1:22" x14ac:dyDescent="0.25">
      <c r="A368" s="3">
        <f>'Récap prestation'!M369</f>
        <v>0</v>
      </c>
      <c r="B368" s="10" t="e">
        <f t="array" ref="B3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doublon])-ROW($A$2)+1),ROWS(B$2:B368)))</f>
        <v>#NUM!</v>
      </c>
      <c r="C368" s="10" t="str">
        <f t="shared" si="30"/>
        <v/>
      </c>
      <c r="D368" s="10" t="str">
        <f>IF('Récap prestation'!E369&lt;&gt;0,'Récap prestation'!E369,"")</f>
        <v/>
      </c>
      <c r="E368" s="12">
        <f>INDEX($L$2:M466,MATCH(D368,Tableau1[valeur établissement liste],0),2)</f>
        <v>4</v>
      </c>
      <c r="F368" s="2" t="str">
        <f t="shared" si="31"/>
        <v/>
      </c>
      <c r="G368">
        <f>'Récap prestation'!F369</f>
        <v>0</v>
      </c>
      <c r="H368" t="str">
        <f>IF(ISBLANK('Récap prestation'!H369),"",'Récap prestation'!H369)</f>
        <v/>
      </c>
      <c r="I368" t="str">
        <f>IF(ISBLANK('Récap prestation'!G369),"",'Récap prestation'!G369)</f>
        <v/>
      </c>
      <c r="J368" s="10"/>
      <c r="K368" s="8" t="e">
        <f t="array" ref="K3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doublon])-ROW($D$2)+1),ROWS(K$2:K368)))</f>
        <v>#NUM!</v>
      </c>
      <c r="L368" s="10" t="str">
        <f t="shared" si="32"/>
        <v/>
      </c>
      <c r="M368">
        <f t="shared" si="35"/>
        <v>367</v>
      </c>
      <c r="N368">
        <f ca="1">SUMIF('Récap prestation'!$E$3:$E$500,L368,'Récap prestation'!I369)</f>
        <v>0</v>
      </c>
      <c r="O368">
        <f ca="1">SUMIF('Récap prestation'!$E$3:$E$500,L368,'Récap prestation'!J369)</f>
        <v>0</v>
      </c>
      <c r="P368">
        <f t="shared" ca="1" si="33"/>
        <v>0</v>
      </c>
      <c r="Q368">
        <f ca="1">SUMIF('Récap prestation'!$E$3:$E$500,L368,'Récap prestation'!R369)</f>
        <v>0</v>
      </c>
      <c r="R368" t="str">
        <f ca="1">IF(ISERROR(AVERAGEIF('Récap prestation'!$E$3:$E$500,L368,'Récap prestation'!$R$3)),"N/A",AVERAGEIF('Récap prestation'!$E$3:$E$500,L368,'Récap prestation'!$R$3:$R$500))</f>
        <v>N/A</v>
      </c>
      <c r="S368" s="10">
        <f>'Récap prestation'!N369</f>
        <v>0</v>
      </c>
      <c r="T368" s="10" t="e">
        <f t="array" ref="T36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doublon])-ROW($S$2)+1),ROWS(T$2:T368)))</f>
        <v>#NUM!</v>
      </c>
      <c r="U368" s="10" t="str">
        <f t="shared" si="34"/>
        <v/>
      </c>
      <c r="V368" s="10"/>
    </row>
    <row r="369" spans="1:22" x14ac:dyDescent="0.25">
      <c r="A369" s="3">
        <f>'Récap prestation'!M370</f>
        <v>0</v>
      </c>
      <c r="B369" s="10" t="e">
        <f t="array" ref="B3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doublon])-ROW($A$2)+1),ROWS(B$2:B369)))</f>
        <v>#NUM!</v>
      </c>
      <c r="C369" s="10" t="str">
        <f t="shared" si="30"/>
        <v/>
      </c>
      <c r="D369" s="10" t="str">
        <f>IF('Récap prestation'!E370&lt;&gt;0,'Récap prestation'!E370,"")</f>
        <v/>
      </c>
      <c r="E369" s="12">
        <f>INDEX($L$2:M467,MATCH(D369,Tableau1[valeur établissement liste],0),2)</f>
        <v>4</v>
      </c>
      <c r="F369" s="2" t="str">
        <f t="shared" si="31"/>
        <v/>
      </c>
      <c r="G369">
        <f>'Récap prestation'!F370</f>
        <v>0</v>
      </c>
      <c r="H369" t="str">
        <f>IF(ISBLANK('Récap prestation'!H370),"",'Récap prestation'!H370)</f>
        <v/>
      </c>
      <c r="I369" t="str">
        <f>IF(ISBLANK('Récap prestation'!G370),"",'Récap prestation'!G370)</f>
        <v/>
      </c>
      <c r="J369" s="10"/>
      <c r="K369" s="8" t="e">
        <f t="array" ref="K3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doublon])-ROW($D$2)+1),ROWS(K$2:K369)))</f>
        <v>#NUM!</v>
      </c>
      <c r="L369" s="10" t="str">
        <f t="shared" si="32"/>
        <v/>
      </c>
      <c r="M369">
        <f t="shared" si="35"/>
        <v>368</v>
      </c>
      <c r="N369">
        <f ca="1">SUMIF('Récap prestation'!$E$3:$E$500,L369,'Récap prestation'!I370)</f>
        <v>0</v>
      </c>
      <c r="O369">
        <f ca="1">SUMIF('Récap prestation'!$E$3:$E$500,L369,'Récap prestation'!J370)</f>
        <v>0</v>
      </c>
      <c r="P369">
        <f t="shared" ca="1" si="33"/>
        <v>0</v>
      </c>
      <c r="Q369">
        <f ca="1">SUMIF('Récap prestation'!$E$3:$E$500,L369,'Récap prestation'!R370)</f>
        <v>0</v>
      </c>
      <c r="R369" t="str">
        <f ca="1">IF(ISERROR(AVERAGEIF('Récap prestation'!$E$3:$E$500,L369,'Récap prestation'!$R$3)),"N/A",AVERAGEIF('Récap prestation'!$E$3:$E$500,L369,'Récap prestation'!$R$3:$R$500))</f>
        <v>N/A</v>
      </c>
      <c r="S369" s="10">
        <f>'Récap prestation'!N370</f>
        <v>0</v>
      </c>
      <c r="T369" s="10" t="e">
        <f t="array" ref="T36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doublon])-ROW($S$2)+1),ROWS(T$2:T369)))</f>
        <v>#NUM!</v>
      </c>
      <c r="U369" s="10" t="str">
        <f t="shared" si="34"/>
        <v/>
      </c>
      <c r="V369" s="10"/>
    </row>
    <row r="370" spans="1:22" x14ac:dyDescent="0.25">
      <c r="A370" s="3">
        <f>'Récap prestation'!M371</f>
        <v>0</v>
      </c>
      <c r="B370" s="10" t="e">
        <f t="array" ref="B3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doublon])-ROW($A$2)+1),ROWS(B$2:B370)))</f>
        <v>#NUM!</v>
      </c>
      <c r="C370" s="10" t="str">
        <f t="shared" si="30"/>
        <v/>
      </c>
      <c r="D370" s="10" t="str">
        <f>IF('Récap prestation'!E371&lt;&gt;0,'Récap prestation'!E371,"")</f>
        <v/>
      </c>
      <c r="E370" s="12">
        <f>INDEX($L$2:M468,MATCH(D370,Tableau1[valeur établissement liste],0),2)</f>
        <v>4</v>
      </c>
      <c r="F370" s="2" t="str">
        <f t="shared" si="31"/>
        <v/>
      </c>
      <c r="G370">
        <f>'Récap prestation'!F371</f>
        <v>0</v>
      </c>
      <c r="H370" t="str">
        <f>IF(ISBLANK('Récap prestation'!H371),"",'Récap prestation'!H371)</f>
        <v/>
      </c>
      <c r="I370" t="str">
        <f>IF(ISBLANK('Récap prestation'!G371),"",'Récap prestation'!G371)</f>
        <v/>
      </c>
      <c r="J370" s="10"/>
      <c r="K370" s="8" t="e">
        <f t="array" ref="K3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doublon])-ROW($D$2)+1),ROWS(K$2:K370)))</f>
        <v>#NUM!</v>
      </c>
      <c r="L370" s="10" t="str">
        <f t="shared" si="32"/>
        <v/>
      </c>
      <c r="M370">
        <f t="shared" si="35"/>
        <v>369</v>
      </c>
      <c r="N370">
        <f ca="1">SUMIF('Récap prestation'!$E$3:$E$500,L370,'Récap prestation'!I371)</f>
        <v>0</v>
      </c>
      <c r="O370">
        <f ca="1">SUMIF('Récap prestation'!$E$3:$E$500,L370,'Récap prestation'!J371)</f>
        <v>0</v>
      </c>
      <c r="P370">
        <f t="shared" ca="1" si="33"/>
        <v>0</v>
      </c>
      <c r="Q370">
        <f ca="1">SUMIF('Récap prestation'!$E$3:$E$500,L370,'Récap prestation'!R371)</f>
        <v>0</v>
      </c>
      <c r="R370" t="str">
        <f ca="1">IF(ISERROR(AVERAGEIF('Récap prestation'!$E$3:$E$500,L370,'Récap prestation'!$R$3)),"N/A",AVERAGEIF('Récap prestation'!$E$3:$E$500,L370,'Récap prestation'!$R$3:$R$500))</f>
        <v>N/A</v>
      </c>
      <c r="S370" s="10">
        <f>'Récap prestation'!N371</f>
        <v>0</v>
      </c>
      <c r="T370" s="10" t="e">
        <f t="array" ref="T37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doublon])-ROW($S$2)+1),ROWS(T$2:T370)))</f>
        <v>#NUM!</v>
      </c>
      <c r="U370" s="10" t="str">
        <f t="shared" si="34"/>
        <v/>
      </c>
      <c r="V370" s="10"/>
    </row>
    <row r="371" spans="1:22" x14ac:dyDescent="0.25">
      <c r="A371" s="3">
        <f>'Récap prestation'!M372</f>
        <v>0</v>
      </c>
      <c r="B371" s="10" t="e">
        <f t="array" ref="B3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doublon])-ROW($A$2)+1),ROWS(B$2:B371)))</f>
        <v>#NUM!</v>
      </c>
      <c r="C371" s="10" t="str">
        <f t="shared" si="30"/>
        <v/>
      </c>
      <c r="D371" s="10" t="str">
        <f>IF('Récap prestation'!E372&lt;&gt;0,'Récap prestation'!E372,"")</f>
        <v/>
      </c>
      <c r="E371" s="12">
        <f>INDEX($L$2:M469,MATCH(D371,Tableau1[valeur établissement liste],0),2)</f>
        <v>4</v>
      </c>
      <c r="F371" s="2" t="str">
        <f t="shared" si="31"/>
        <v/>
      </c>
      <c r="G371">
        <f>'Récap prestation'!F372</f>
        <v>0</v>
      </c>
      <c r="H371" t="str">
        <f>IF(ISBLANK('Récap prestation'!H372),"",'Récap prestation'!H372)</f>
        <v/>
      </c>
      <c r="I371" t="str">
        <f>IF(ISBLANK('Récap prestation'!G372),"",'Récap prestation'!G372)</f>
        <v/>
      </c>
      <c r="J371" s="10"/>
      <c r="K371" s="8" t="e">
        <f t="array" ref="K3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doublon])-ROW($D$2)+1),ROWS(K$2:K371)))</f>
        <v>#NUM!</v>
      </c>
      <c r="L371" s="10" t="str">
        <f t="shared" si="32"/>
        <v/>
      </c>
      <c r="M371">
        <f t="shared" si="35"/>
        <v>370</v>
      </c>
      <c r="N371">
        <f ca="1">SUMIF('Récap prestation'!$E$3:$E$500,L371,'Récap prestation'!I372)</f>
        <v>0</v>
      </c>
      <c r="O371">
        <f ca="1">SUMIF('Récap prestation'!$E$3:$E$500,L371,'Récap prestation'!J372)</f>
        <v>0</v>
      </c>
      <c r="P371">
        <f t="shared" ca="1" si="33"/>
        <v>0</v>
      </c>
      <c r="Q371">
        <f ca="1">SUMIF('Récap prestation'!$E$3:$E$500,L371,'Récap prestation'!R372)</f>
        <v>0</v>
      </c>
      <c r="R371" t="str">
        <f ca="1">IF(ISERROR(AVERAGEIF('Récap prestation'!$E$3:$E$500,L371,'Récap prestation'!$R$3)),"N/A",AVERAGEIF('Récap prestation'!$E$3:$E$500,L371,'Récap prestation'!$R$3:$R$500))</f>
        <v>N/A</v>
      </c>
      <c r="S371" s="10">
        <f>'Récap prestation'!N372</f>
        <v>0</v>
      </c>
      <c r="T371" s="10" t="e">
        <f t="array" ref="T37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doublon])-ROW($S$2)+1),ROWS(T$2:T371)))</f>
        <v>#NUM!</v>
      </c>
      <c r="U371" s="10" t="str">
        <f t="shared" si="34"/>
        <v/>
      </c>
      <c r="V371" s="10"/>
    </row>
    <row r="372" spans="1:22" x14ac:dyDescent="0.25">
      <c r="A372" s="3">
        <f>'Récap prestation'!M373</f>
        <v>0</v>
      </c>
      <c r="B372" s="10" t="e">
        <f t="array" ref="B3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doublon])-ROW($A$2)+1),ROWS(B$2:B372)))</f>
        <v>#NUM!</v>
      </c>
      <c r="C372" s="10" t="str">
        <f t="shared" si="30"/>
        <v/>
      </c>
      <c r="D372" s="10" t="str">
        <f>IF('Récap prestation'!E373&lt;&gt;0,'Récap prestation'!E373,"")</f>
        <v/>
      </c>
      <c r="E372" s="12">
        <f>INDEX($L$2:M470,MATCH(D372,Tableau1[valeur établissement liste],0),2)</f>
        <v>4</v>
      </c>
      <c r="F372" s="2" t="str">
        <f t="shared" si="31"/>
        <v/>
      </c>
      <c r="G372">
        <f>'Récap prestation'!F373</f>
        <v>0</v>
      </c>
      <c r="H372" t="str">
        <f>IF(ISBLANK('Récap prestation'!H373),"",'Récap prestation'!H373)</f>
        <v/>
      </c>
      <c r="I372" t="str">
        <f>IF(ISBLANK('Récap prestation'!G373),"",'Récap prestation'!G373)</f>
        <v/>
      </c>
      <c r="J372" s="10"/>
      <c r="K372" s="8" t="e">
        <f t="array" ref="K3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doublon])-ROW($D$2)+1),ROWS(K$2:K372)))</f>
        <v>#NUM!</v>
      </c>
      <c r="L372" s="10" t="str">
        <f t="shared" si="32"/>
        <v/>
      </c>
      <c r="M372">
        <f t="shared" si="35"/>
        <v>371</v>
      </c>
      <c r="N372">
        <f ca="1">SUMIF('Récap prestation'!$E$3:$E$500,L372,'Récap prestation'!I373)</f>
        <v>0</v>
      </c>
      <c r="O372">
        <f ca="1">SUMIF('Récap prestation'!$E$3:$E$500,L372,'Récap prestation'!J373)</f>
        <v>0</v>
      </c>
      <c r="P372">
        <f t="shared" ca="1" si="33"/>
        <v>0</v>
      </c>
      <c r="Q372">
        <f ca="1">SUMIF('Récap prestation'!$E$3:$E$500,L372,'Récap prestation'!R373)</f>
        <v>0</v>
      </c>
      <c r="R372" t="str">
        <f ca="1">IF(ISERROR(AVERAGEIF('Récap prestation'!$E$3:$E$500,L372,'Récap prestation'!$R$3)),"N/A",AVERAGEIF('Récap prestation'!$E$3:$E$500,L372,'Récap prestation'!$R$3:$R$500))</f>
        <v>N/A</v>
      </c>
      <c r="S372" s="10">
        <f>'Récap prestation'!N373</f>
        <v>0</v>
      </c>
      <c r="T372" s="10" t="e">
        <f t="array" ref="T37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doublon])-ROW($S$2)+1),ROWS(T$2:T372)))</f>
        <v>#NUM!</v>
      </c>
      <c r="U372" s="10" t="str">
        <f t="shared" si="34"/>
        <v/>
      </c>
      <c r="V372" s="10"/>
    </row>
    <row r="373" spans="1:22" x14ac:dyDescent="0.25">
      <c r="A373" s="3">
        <f>'Récap prestation'!M374</f>
        <v>0</v>
      </c>
      <c r="B373" s="10" t="e">
        <f t="array" ref="B3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doublon])-ROW($A$2)+1),ROWS(B$2:B373)))</f>
        <v>#NUM!</v>
      </c>
      <c r="C373" s="10" t="str">
        <f t="shared" si="30"/>
        <v/>
      </c>
      <c r="D373" s="10" t="str">
        <f>IF('Récap prestation'!E374&lt;&gt;0,'Récap prestation'!E374,"")</f>
        <v/>
      </c>
      <c r="E373" s="12">
        <f>INDEX($L$2:M471,MATCH(D373,Tableau1[valeur établissement liste],0),2)</f>
        <v>4</v>
      </c>
      <c r="F373" s="2" t="str">
        <f t="shared" si="31"/>
        <v/>
      </c>
      <c r="G373">
        <f>'Récap prestation'!F374</f>
        <v>0</v>
      </c>
      <c r="H373" t="str">
        <f>IF(ISBLANK('Récap prestation'!H374),"",'Récap prestation'!H374)</f>
        <v/>
      </c>
      <c r="I373" t="str">
        <f>IF(ISBLANK('Récap prestation'!G374),"",'Récap prestation'!G374)</f>
        <v/>
      </c>
      <c r="J373" s="10"/>
      <c r="K373" s="8" t="e">
        <f t="array" ref="K3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doublon])-ROW($D$2)+1),ROWS(K$2:K373)))</f>
        <v>#NUM!</v>
      </c>
      <c r="L373" s="10" t="str">
        <f t="shared" si="32"/>
        <v/>
      </c>
      <c r="M373">
        <f t="shared" si="35"/>
        <v>372</v>
      </c>
      <c r="N373">
        <f ca="1">SUMIF('Récap prestation'!$E$3:$E$500,L373,'Récap prestation'!I374)</f>
        <v>0</v>
      </c>
      <c r="O373">
        <f ca="1">SUMIF('Récap prestation'!$E$3:$E$500,L373,'Récap prestation'!J374)</f>
        <v>0</v>
      </c>
      <c r="P373">
        <f t="shared" ca="1" si="33"/>
        <v>0</v>
      </c>
      <c r="Q373">
        <f ca="1">SUMIF('Récap prestation'!$E$3:$E$500,L373,'Récap prestation'!R374)</f>
        <v>0</v>
      </c>
      <c r="R373" t="str">
        <f ca="1">IF(ISERROR(AVERAGEIF('Récap prestation'!$E$3:$E$500,L373,'Récap prestation'!$R$3)),"N/A",AVERAGEIF('Récap prestation'!$E$3:$E$500,L373,'Récap prestation'!$R$3:$R$500))</f>
        <v>N/A</v>
      </c>
      <c r="S373" s="10">
        <f>'Récap prestation'!N374</f>
        <v>0</v>
      </c>
      <c r="T373" s="10" t="e">
        <f t="array" ref="T37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doublon])-ROW($S$2)+1),ROWS(T$2:T373)))</f>
        <v>#NUM!</v>
      </c>
      <c r="U373" s="10" t="str">
        <f t="shared" si="34"/>
        <v/>
      </c>
      <c r="V373" s="10"/>
    </row>
    <row r="374" spans="1:22" x14ac:dyDescent="0.25">
      <c r="A374" s="3">
        <f>'Récap prestation'!M375</f>
        <v>0</v>
      </c>
      <c r="B374" s="10" t="e">
        <f t="array" ref="B3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doublon])-ROW($A$2)+1),ROWS(B$2:B374)))</f>
        <v>#NUM!</v>
      </c>
      <c r="C374" s="10" t="str">
        <f t="shared" si="30"/>
        <v/>
      </c>
      <c r="D374" s="10" t="str">
        <f>IF('Récap prestation'!E375&lt;&gt;0,'Récap prestation'!E375,"")</f>
        <v/>
      </c>
      <c r="E374" s="12">
        <f>INDEX($L$2:M472,MATCH(D374,Tableau1[valeur établissement liste],0),2)</f>
        <v>4</v>
      </c>
      <c r="F374" s="2" t="str">
        <f t="shared" si="31"/>
        <v/>
      </c>
      <c r="G374">
        <f>'Récap prestation'!F375</f>
        <v>0</v>
      </c>
      <c r="H374" t="str">
        <f>IF(ISBLANK('Récap prestation'!H375),"",'Récap prestation'!H375)</f>
        <v/>
      </c>
      <c r="I374" t="str">
        <f>IF(ISBLANK('Récap prestation'!G375),"",'Récap prestation'!G375)</f>
        <v/>
      </c>
      <c r="J374" s="10"/>
      <c r="K374" s="8" t="e">
        <f t="array" ref="K3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doublon])-ROW($D$2)+1),ROWS(K$2:K374)))</f>
        <v>#NUM!</v>
      </c>
      <c r="L374" s="10" t="str">
        <f t="shared" si="32"/>
        <v/>
      </c>
      <c r="M374">
        <f t="shared" si="35"/>
        <v>373</v>
      </c>
      <c r="N374">
        <f ca="1">SUMIF('Récap prestation'!$E$3:$E$500,L374,'Récap prestation'!I375)</f>
        <v>0</v>
      </c>
      <c r="O374">
        <f ca="1">SUMIF('Récap prestation'!$E$3:$E$500,L374,'Récap prestation'!J375)</f>
        <v>0</v>
      </c>
      <c r="P374">
        <f t="shared" ca="1" si="33"/>
        <v>0</v>
      </c>
      <c r="Q374">
        <f ca="1">SUMIF('Récap prestation'!$E$3:$E$500,L374,'Récap prestation'!R375)</f>
        <v>0</v>
      </c>
      <c r="R374" t="str">
        <f ca="1">IF(ISERROR(AVERAGEIF('Récap prestation'!$E$3:$E$500,L374,'Récap prestation'!$R$3)),"N/A",AVERAGEIF('Récap prestation'!$E$3:$E$500,L374,'Récap prestation'!$R$3:$R$500))</f>
        <v>N/A</v>
      </c>
      <c r="S374" s="10">
        <f>'Récap prestation'!N375</f>
        <v>0</v>
      </c>
      <c r="T374" s="10" t="e">
        <f t="array" ref="T37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doublon])-ROW($S$2)+1),ROWS(T$2:T374)))</f>
        <v>#NUM!</v>
      </c>
      <c r="U374" s="10" t="str">
        <f t="shared" si="34"/>
        <v/>
      </c>
      <c r="V374" s="10"/>
    </row>
    <row r="375" spans="1:22" x14ac:dyDescent="0.25">
      <c r="A375" s="3">
        <f>'Récap prestation'!M376</f>
        <v>0</v>
      </c>
      <c r="B375" s="10" t="e">
        <f t="array" ref="B3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doublon])-ROW($A$2)+1),ROWS(B$2:B375)))</f>
        <v>#NUM!</v>
      </c>
      <c r="C375" s="10" t="str">
        <f t="shared" si="30"/>
        <v/>
      </c>
      <c r="D375" s="10" t="str">
        <f>IF('Récap prestation'!E376&lt;&gt;0,'Récap prestation'!E376,"")</f>
        <v/>
      </c>
      <c r="E375" s="12">
        <f>INDEX($L$2:M473,MATCH(D375,Tableau1[valeur établissement liste],0),2)</f>
        <v>4</v>
      </c>
      <c r="F375" s="2" t="str">
        <f t="shared" si="31"/>
        <v/>
      </c>
      <c r="G375">
        <f>'Récap prestation'!F376</f>
        <v>0</v>
      </c>
      <c r="H375" t="str">
        <f>IF(ISBLANK('Récap prestation'!H376),"",'Récap prestation'!H376)</f>
        <v/>
      </c>
      <c r="I375" t="str">
        <f>IF(ISBLANK('Récap prestation'!G376),"",'Récap prestation'!G376)</f>
        <v/>
      </c>
      <c r="J375" s="10"/>
      <c r="K375" s="8" t="e">
        <f t="array" ref="K3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doublon])-ROW($D$2)+1),ROWS(K$2:K375)))</f>
        <v>#NUM!</v>
      </c>
      <c r="L375" s="10" t="str">
        <f t="shared" si="32"/>
        <v/>
      </c>
      <c r="M375">
        <f t="shared" si="35"/>
        <v>374</v>
      </c>
      <c r="N375">
        <f ca="1">SUMIF('Récap prestation'!$E$3:$E$500,L375,'Récap prestation'!I376)</f>
        <v>0</v>
      </c>
      <c r="O375">
        <f ca="1">SUMIF('Récap prestation'!$E$3:$E$500,L375,'Récap prestation'!J376)</f>
        <v>0</v>
      </c>
      <c r="P375">
        <f t="shared" ca="1" si="33"/>
        <v>0</v>
      </c>
      <c r="Q375">
        <f ca="1">SUMIF('Récap prestation'!$E$3:$E$500,L375,'Récap prestation'!R376)</f>
        <v>0</v>
      </c>
      <c r="R375" t="str">
        <f ca="1">IF(ISERROR(AVERAGEIF('Récap prestation'!$E$3:$E$500,L375,'Récap prestation'!$R$3)),"N/A",AVERAGEIF('Récap prestation'!$E$3:$E$500,L375,'Récap prestation'!$R$3:$R$500))</f>
        <v>N/A</v>
      </c>
      <c r="S375" s="10">
        <f>'Récap prestation'!N376</f>
        <v>0</v>
      </c>
      <c r="T375" s="10" t="e">
        <f t="array" ref="T37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doublon])-ROW($S$2)+1),ROWS(T$2:T375)))</f>
        <v>#NUM!</v>
      </c>
      <c r="U375" s="10" t="str">
        <f t="shared" si="34"/>
        <v/>
      </c>
      <c r="V375" s="10"/>
    </row>
    <row r="376" spans="1:22" x14ac:dyDescent="0.25">
      <c r="A376" s="3">
        <f>'Récap prestation'!M377</f>
        <v>0</v>
      </c>
      <c r="B376" s="10" t="e">
        <f t="array" ref="B3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doublon])-ROW($A$2)+1),ROWS(B$2:B376)))</f>
        <v>#NUM!</v>
      </c>
      <c r="C376" s="10" t="str">
        <f t="shared" si="30"/>
        <v/>
      </c>
      <c r="D376" s="10" t="str">
        <f>IF('Récap prestation'!E377&lt;&gt;0,'Récap prestation'!E377,"")</f>
        <v/>
      </c>
      <c r="E376" s="12">
        <f>INDEX($L$2:M474,MATCH(D376,Tableau1[valeur établissement liste],0),2)</f>
        <v>4</v>
      </c>
      <c r="F376" s="2" t="str">
        <f t="shared" si="31"/>
        <v/>
      </c>
      <c r="G376">
        <f>'Récap prestation'!F377</f>
        <v>0</v>
      </c>
      <c r="H376" t="str">
        <f>IF(ISBLANK('Récap prestation'!H377),"",'Récap prestation'!H377)</f>
        <v/>
      </c>
      <c r="I376" t="str">
        <f>IF(ISBLANK('Récap prestation'!G377),"",'Récap prestation'!G377)</f>
        <v/>
      </c>
      <c r="J376" s="10"/>
      <c r="K376" s="8" t="e">
        <f t="array" ref="K3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doublon])-ROW($D$2)+1),ROWS(K$2:K376)))</f>
        <v>#NUM!</v>
      </c>
      <c r="L376" s="10" t="str">
        <f t="shared" si="32"/>
        <v/>
      </c>
      <c r="M376">
        <f t="shared" si="35"/>
        <v>375</v>
      </c>
      <c r="N376">
        <f ca="1">SUMIF('Récap prestation'!$E$3:$E$500,L376,'Récap prestation'!I377)</f>
        <v>0</v>
      </c>
      <c r="O376">
        <f ca="1">SUMIF('Récap prestation'!$E$3:$E$500,L376,'Récap prestation'!J377)</f>
        <v>0</v>
      </c>
      <c r="P376">
        <f t="shared" ca="1" si="33"/>
        <v>0</v>
      </c>
      <c r="Q376">
        <f ca="1">SUMIF('Récap prestation'!$E$3:$E$500,L376,'Récap prestation'!R377)</f>
        <v>0</v>
      </c>
      <c r="R376" t="str">
        <f ca="1">IF(ISERROR(AVERAGEIF('Récap prestation'!$E$3:$E$500,L376,'Récap prestation'!$R$3)),"N/A",AVERAGEIF('Récap prestation'!$E$3:$E$500,L376,'Récap prestation'!$R$3:$R$500))</f>
        <v>N/A</v>
      </c>
      <c r="S376" s="10">
        <f>'Récap prestation'!N377</f>
        <v>0</v>
      </c>
      <c r="T376" s="10" t="e">
        <f t="array" ref="T37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doublon])-ROW($S$2)+1),ROWS(T$2:T376)))</f>
        <v>#NUM!</v>
      </c>
      <c r="U376" s="10" t="str">
        <f t="shared" si="34"/>
        <v/>
      </c>
      <c r="V376" s="10"/>
    </row>
    <row r="377" spans="1:22" x14ac:dyDescent="0.25">
      <c r="A377" s="3">
        <f>'Récap prestation'!M378</f>
        <v>0</v>
      </c>
      <c r="B377" s="10" t="e">
        <f t="array" ref="B3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doublon])-ROW($A$2)+1),ROWS(B$2:B377)))</f>
        <v>#NUM!</v>
      </c>
      <c r="C377" s="10" t="str">
        <f t="shared" si="30"/>
        <v/>
      </c>
      <c r="D377" s="10" t="str">
        <f>IF('Récap prestation'!E378&lt;&gt;0,'Récap prestation'!E378,"")</f>
        <v/>
      </c>
      <c r="E377" s="12">
        <f>INDEX($L$2:M475,MATCH(D377,Tableau1[valeur établissement liste],0),2)</f>
        <v>4</v>
      </c>
      <c r="F377" s="2" t="str">
        <f t="shared" si="31"/>
        <v/>
      </c>
      <c r="G377">
        <f>'Récap prestation'!F378</f>
        <v>0</v>
      </c>
      <c r="H377" t="str">
        <f>IF(ISBLANK('Récap prestation'!H378),"",'Récap prestation'!H378)</f>
        <v/>
      </c>
      <c r="I377" t="str">
        <f>IF(ISBLANK('Récap prestation'!G378),"",'Récap prestation'!G378)</f>
        <v/>
      </c>
      <c r="J377" s="10"/>
      <c r="K377" s="8" t="e">
        <f t="array" ref="K3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doublon])-ROW($D$2)+1),ROWS(K$2:K377)))</f>
        <v>#NUM!</v>
      </c>
      <c r="L377" s="10" t="str">
        <f t="shared" si="32"/>
        <v/>
      </c>
      <c r="M377">
        <f t="shared" si="35"/>
        <v>376</v>
      </c>
      <c r="N377">
        <f ca="1">SUMIF('Récap prestation'!$E$3:$E$500,L377,'Récap prestation'!I378)</f>
        <v>0</v>
      </c>
      <c r="O377">
        <f ca="1">SUMIF('Récap prestation'!$E$3:$E$500,L377,'Récap prestation'!J378)</f>
        <v>0</v>
      </c>
      <c r="P377">
        <f t="shared" ca="1" si="33"/>
        <v>0</v>
      </c>
      <c r="Q377">
        <f ca="1">SUMIF('Récap prestation'!$E$3:$E$500,L377,'Récap prestation'!R378)</f>
        <v>0</v>
      </c>
      <c r="R377" t="str">
        <f ca="1">IF(ISERROR(AVERAGEIF('Récap prestation'!$E$3:$E$500,L377,'Récap prestation'!$R$3)),"N/A",AVERAGEIF('Récap prestation'!$E$3:$E$500,L377,'Récap prestation'!$R$3:$R$500))</f>
        <v>N/A</v>
      </c>
      <c r="S377" s="10">
        <f>'Récap prestation'!N378</f>
        <v>0</v>
      </c>
      <c r="T377" s="10" t="e">
        <f t="array" ref="T37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doublon])-ROW($S$2)+1),ROWS(T$2:T377)))</f>
        <v>#NUM!</v>
      </c>
      <c r="U377" s="10" t="str">
        <f t="shared" si="34"/>
        <v/>
      </c>
      <c r="V377" s="10"/>
    </row>
    <row r="378" spans="1:22" x14ac:dyDescent="0.25">
      <c r="A378" s="3">
        <f>'Récap prestation'!M379</f>
        <v>0</v>
      </c>
      <c r="B378" s="10" t="e">
        <f t="array" ref="B3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doublon])-ROW($A$2)+1),ROWS(B$2:B378)))</f>
        <v>#NUM!</v>
      </c>
      <c r="C378" s="10" t="str">
        <f t="shared" si="30"/>
        <v/>
      </c>
      <c r="D378" s="10" t="str">
        <f>IF('Récap prestation'!E379&lt;&gt;0,'Récap prestation'!E379,"")</f>
        <v/>
      </c>
      <c r="E378" s="12">
        <f>INDEX($L$2:M476,MATCH(D378,Tableau1[valeur établissement liste],0),2)</f>
        <v>4</v>
      </c>
      <c r="F378" s="2" t="str">
        <f t="shared" si="31"/>
        <v/>
      </c>
      <c r="G378">
        <f>'Récap prestation'!F379</f>
        <v>0</v>
      </c>
      <c r="H378" t="str">
        <f>IF(ISBLANK('Récap prestation'!H379),"",'Récap prestation'!H379)</f>
        <v/>
      </c>
      <c r="I378" t="str">
        <f>IF(ISBLANK('Récap prestation'!G379),"",'Récap prestation'!G379)</f>
        <v/>
      </c>
      <c r="J378" s="10"/>
      <c r="K378" s="8" t="e">
        <f t="array" ref="K3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doublon])-ROW($D$2)+1),ROWS(K$2:K378)))</f>
        <v>#NUM!</v>
      </c>
      <c r="L378" s="10" t="str">
        <f t="shared" si="32"/>
        <v/>
      </c>
      <c r="M378">
        <f t="shared" si="35"/>
        <v>377</v>
      </c>
      <c r="N378">
        <f ca="1">SUMIF('Récap prestation'!$E$3:$E$500,L378,'Récap prestation'!I379)</f>
        <v>0</v>
      </c>
      <c r="O378">
        <f ca="1">SUMIF('Récap prestation'!$E$3:$E$500,L378,'Récap prestation'!J379)</f>
        <v>0</v>
      </c>
      <c r="P378">
        <f t="shared" ca="1" si="33"/>
        <v>0</v>
      </c>
      <c r="Q378">
        <f ca="1">SUMIF('Récap prestation'!$E$3:$E$500,L378,'Récap prestation'!R379)</f>
        <v>0</v>
      </c>
      <c r="R378" t="str">
        <f ca="1">IF(ISERROR(AVERAGEIF('Récap prestation'!$E$3:$E$500,L378,'Récap prestation'!$R$3)),"N/A",AVERAGEIF('Récap prestation'!$E$3:$E$500,L378,'Récap prestation'!$R$3:$R$500))</f>
        <v>N/A</v>
      </c>
      <c r="S378" s="10">
        <f>'Récap prestation'!N379</f>
        <v>0</v>
      </c>
      <c r="T378" s="10" t="e">
        <f t="array" ref="T37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doublon])-ROW($S$2)+1),ROWS(T$2:T378)))</f>
        <v>#NUM!</v>
      </c>
      <c r="U378" s="10" t="str">
        <f t="shared" si="34"/>
        <v/>
      </c>
      <c r="V378" s="10"/>
    </row>
    <row r="379" spans="1:22" x14ac:dyDescent="0.25">
      <c r="A379" s="3">
        <f>'Récap prestation'!M380</f>
        <v>0</v>
      </c>
      <c r="B379" s="10" t="e">
        <f t="array" ref="B3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doublon])-ROW($A$2)+1),ROWS(B$2:B379)))</f>
        <v>#NUM!</v>
      </c>
      <c r="C379" s="10" t="str">
        <f t="shared" si="30"/>
        <v/>
      </c>
      <c r="D379" s="10" t="str">
        <f>IF('Récap prestation'!E380&lt;&gt;0,'Récap prestation'!E380,"")</f>
        <v/>
      </c>
      <c r="E379" s="12">
        <f>INDEX($L$2:M477,MATCH(D379,Tableau1[valeur établissement liste],0),2)</f>
        <v>4</v>
      </c>
      <c r="F379" s="2" t="str">
        <f t="shared" si="31"/>
        <v/>
      </c>
      <c r="G379">
        <f>'Récap prestation'!F380</f>
        <v>0</v>
      </c>
      <c r="H379" t="str">
        <f>IF(ISBLANK('Récap prestation'!H380),"",'Récap prestation'!H380)</f>
        <v/>
      </c>
      <c r="I379" t="str">
        <f>IF(ISBLANK('Récap prestation'!G380),"",'Récap prestation'!G380)</f>
        <v/>
      </c>
      <c r="J379" s="10"/>
      <c r="K379" s="8" t="e">
        <f t="array" ref="K3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doublon])-ROW($D$2)+1),ROWS(K$2:K379)))</f>
        <v>#NUM!</v>
      </c>
      <c r="L379" s="10" t="str">
        <f t="shared" si="32"/>
        <v/>
      </c>
      <c r="M379">
        <f t="shared" si="35"/>
        <v>378</v>
      </c>
      <c r="N379">
        <f ca="1">SUMIF('Récap prestation'!$E$3:$E$500,L379,'Récap prestation'!I380)</f>
        <v>0</v>
      </c>
      <c r="O379">
        <f ca="1">SUMIF('Récap prestation'!$E$3:$E$500,L379,'Récap prestation'!J380)</f>
        <v>0</v>
      </c>
      <c r="P379">
        <f t="shared" ca="1" si="33"/>
        <v>0</v>
      </c>
      <c r="Q379">
        <f ca="1">SUMIF('Récap prestation'!$E$3:$E$500,L379,'Récap prestation'!R380)</f>
        <v>0</v>
      </c>
      <c r="R379" t="str">
        <f ca="1">IF(ISERROR(AVERAGEIF('Récap prestation'!$E$3:$E$500,L379,'Récap prestation'!$R$3)),"N/A",AVERAGEIF('Récap prestation'!$E$3:$E$500,L379,'Récap prestation'!$R$3:$R$500))</f>
        <v>N/A</v>
      </c>
      <c r="S379" s="10">
        <f>'Récap prestation'!N380</f>
        <v>0</v>
      </c>
      <c r="T379" s="10" t="e">
        <f t="array" ref="T37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doublon])-ROW($S$2)+1),ROWS(T$2:T379)))</f>
        <v>#NUM!</v>
      </c>
      <c r="U379" s="10" t="str">
        <f t="shared" si="34"/>
        <v/>
      </c>
      <c r="V379" s="10"/>
    </row>
    <row r="380" spans="1:22" x14ac:dyDescent="0.25">
      <c r="A380" s="3">
        <f>'Récap prestation'!M381</f>
        <v>0</v>
      </c>
      <c r="B380" s="10" t="e">
        <f t="array" ref="B3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doublon])-ROW($A$2)+1),ROWS(B$2:B380)))</f>
        <v>#NUM!</v>
      </c>
      <c r="C380" s="10" t="str">
        <f t="shared" si="30"/>
        <v/>
      </c>
      <c r="D380" s="10" t="str">
        <f>IF('Récap prestation'!E381&lt;&gt;0,'Récap prestation'!E381,"")</f>
        <v/>
      </c>
      <c r="E380" s="12">
        <f>INDEX($L$2:M478,MATCH(D380,Tableau1[valeur établissement liste],0),2)</f>
        <v>4</v>
      </c>
      <c r="F380" s="2" t="str">
        <f t="shared" si="31"/>
        <v/>
      </c>
      <c r="G380">
        <f>'Récap prestation'!F381</f>
        <v>0</v>
      </c>
      <c r="H380" t="str">
        <f>IF(ISBLANK('Récap prestation'!H381),"",'Récap prestation'!H381)</f>
        <v/>
      </c>
      <c r="I380" t="str">
        <f>IF(ISBLANK('Récap prestation'!G381),"",'Récap prestation'!G381)</f>
        <v/>
      </c>
      <c r="J380" s="10"/>
      <c r="K380" s="8" t="e">
        <f t="array" ref="K3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doublon])-ROW($D$2)+1),ROWS(K$2:K380)))</f>
        <v>#NUM!</v>
      </c>
      <c r="L380" s="10" t="str">
        <f t="shared" si="32"/>
        <v/>
      </c>
      <c r="M380">
        <f t="shared" si="35"/>
        <v>379</v>
      </c>
      <c r="N380">
        <f ca="1">SUMIF('Récap prestation'!$E$3:$E$500,L380,'Récap prestation'!I381)</f>
        <v>0</v>
      </c>
      <c r="O380">
        <f ca="1">SUMIF('Récap prestation'!$E$3:$E$500,L380,'Récap prestation'!J381)</f>
        <v>0</v>
      </c>
      <c r="P380">
        <f t="shared" ca="1" si="33"/>
        <v>0</v>
      </c>
      <c r="Q380">
        <f ca="1">SUMIF('Récap prestation'!$E$3:$E$500,L380,'Récap prestation'!R381)</f>
        <v>0</v>
      </c>
      <c r="R380" t="str">
        <f ca="1">IF(ISERROR(AVERAGEIF('Récap prestation'!$E$3:$E$500,L380,'Récap prestation'!$R$3)),"N/A",AVERAGEIF('Récap prestation'!$E$3:$E$500,L380,'Récap prestation'!$R$3:$R$500))</f>
        <v>N/A</v>
      </c>
      <c r="S380" s="10">
        <f>'Récap prestation'!N381</f>
        <v>0</v>
      </c>
      <c r="T380" s="10" t="e">
        <f t="array" ref="T38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doublon])-ROW($S$2)+1),ROWS(T$2:T380)))</f>
        <v>#NUM!</v>
      </c>
      <c r="U380" s="10" t="str">
        <f t="shared" si="34"/>
        <v/>
      </c>
      <c r="V380" s="10"/>
    </row>
    <row r="381" spans="1:22" x14ac:dyDescent="0.25">
      <c r="A381" s="3">
        <f>'Récap prestation'!M382</f>
        <v>0</v>
      </c>
      <c r="B381" s="10" t="e">
        <f t="array" ref="B3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doublon])-ROW($A$2)+1),ROWS(B$2:B381)))</f>
        <v>#NUM!</v>
      </c>
      <c r="C381" s="10" t="str">
        <f t="shared" si="30"/>
        <v/>
      </c>
      <c r="D381" s="10" t="str">
        <f>IF('Récap prestation'!E382&lt;&gt;0,'Récap prestation'!E382,"")</f>
        <v/>
      </c>
      <c r="E381" s="12">
        <f>INDEX($L$2:M479,MATCH(D381,Tableau1[valeur établissement liste],0),2)</f>
        <v>4</v>
      </c>
      <c r="F381" s="2" t="str">
        <f t="shared" si="31"/>
        <v/>
      </c>
      <c r="G381">
        <f>'Récap prestation'!F382</f>
        <v>0</v>
      </c>
      <c r="H381" t="str">
        <f>IF(ISBLANK('Récap prestation'!H382),"",'Récap prestation'!H382)</f>
        <v/>
      </c>
      <c r="I381" t="str">
        <f>IF(ISBLANK('Récap prestation'!G382),"",'Récap prestation'!G382)</f>
        <v/>
      </c>
      <c r="J381" s="10"/>
      <c r="K381" s="8" t="e">
        <f t="array" ref="K3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doublon])-ROW($D$2)+1),ROWS(K$2:K381)))</f>
        <v>#NUM!</v>
      </c>
      <c r="L381" s="10" t="str">
        <f t="shared" si="32"/>
        <v/>
      </c>
      <c r="M381">
        <f t="shared" si="35"/>
        <v>380</v>
      </c>
      <c r="N381">
        <f ca="1">SUMIF('Récap prestation'!$E$3:$E$500,L381,'Récap prestation'!I382)</f>
        <v>0</v>
      </c>
      <c r="O381">
        <f ca="1">SUMIF('Récap prestation'!$E$3:$E$500,L381,'Récap prestation'!J382)</f>
        <v>0</v>
      </c>
      <c r="P381">
        <f t="shared" ca="1" si="33"/>
        <v>0</v>
      </c>
      <c r="Q381">
        <f ca="1">SUMIF('Récap prestation'!$E$3:$E$500,L381,'Récap prestation'!R382)</f>
        <v>0</v>
      </c>
      <c r="R381" t="str">
        <f ca="1">IF(ISERROR(AVERAGEIF('Récap prestation'!$E$3:$E$500,L381,'Récap prestation'!$R$3)),"N/A",AVERAGEIF('Récap prestation'!$E$3:$E$500,L381,'Récap prestation'!$R$3:$R$500))</f>
        <v>N/A</v>
      </c>
      <c r="S381" s="10">
        <f>'Récap prestation'!N382</f>
        <v>0</v>
      </c>
      <c r="T381" s="10" t="e">
        <f t="array" ref="T38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doublon])-ROW($S$2)+1),ROWS(T$2:T381)))</f>
        <v>#NUM!</v>
      </c>
      <c r="U381" s="10" t="str">
        <f t="shared" si="34"/>
        <v/>
      </c>
      <c r="V381" s="10"/>
    </row>
    <row r="382" spans="1:22" x14ac:dyDescent="0.25">
      <c r="A382" s="3">
        <f>'Récap prestation'!M383</f>
        <v>0</v>
      </c>
      <c r="B382" s="10" t="e">
        <f t="array" ref="B3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doublon])-ROW($A$2)+1),ROWS(B$2:B382)))</f>
        <v>#NUM!</v>
      </c>
      <c r="C382" s="10" t="str">
        <f t="shared" si="30"/>
        <v/>
      </c>
      <c r="D382" s="10" t="str">
        <f>IF('Récap prestation'!E383&lt;&gt;0,'Récap prestation'!E383,"")</f>
        <v/>
      </c>
      <c r="E382" s="12">
        <f>INDEX($L$2:M480,MATCH(D382,Tableau1[valeur établissement liste],0),2)</f>
        <v>4</v>
      </c>
      <c r="F382" s="2" t="str">
        <f t="shared" si="31"/>
        <v/>
      </c>
      <c r="G382">
        <f>'Récap prestation'!F383</f>
        <v>0</v>
      </c>
      <c r="H382" t="str">
        <f>IF(ISBLANK('Récap prestation'!H383),"",'Récap prestation'!H383)</f>
        <v/>
      </c>
      <c r="I382" t="str">
        <f>IF(ISBLANK('Récap prestation'!G383),"",'Récap prestation'!G383)</f>
        <v/>
      </c>
      <c r="J382" s="10"/>
      <c r="K382" s="8" t="e">
        <f t="array" ref="K3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doublon])-ROW($D$2)+1),ROWS(K$2:K382)))</f>
        <v>#NUM!</v>
      </c>
      <c r="L382" s="10" t="str">
        <f t="shared" si="32"/>
        <v/>
      </c>
      <c r="M382">
        <f t="shared" si="35"/>
        <v>381</v>
      </c>
      <c r="N382">
        <f ca="1">SUMIF('Récap prestation'!$E$3:$E$500,L382,'Récap prestation'!I383)</f>
        <v>0</v>
      </c>
      <c r="O382">
        <f ca="1">SUMIF('Récap prestation'!$E$3:$E$500,L382,'Récap prestation'!J383)</f>
        <v>0</v>
      </c>
      <c r="P382">
        <f t="shared" ca="1" si="33"/>
        <v>0</v>
      </c>
      <c r="Q382">
        <f ca="1">SUMIF('Récap prestation'!$E$3:$E$500,L382,'Récap prestation'!R383)</f>
        <v>0</v>
      </c>
      <c r="R382" t="str">
        <f ca="1">IF(ISERROR(AVERAGEIF('Récap prestation'!$E$3:$E$500,L382,'Récap prestation'!$R$3)),"N/A",AVERAGEIF('Récap prestation'!$E$3:$E$500,L382,'Récap prestation'!$R$3:$R$500))</f>
        <v>N/A</v>
      </c>
      <c r="S382" s="10">
        <f>'Récap prestation'!N383</f>
        <v>0</v>
      </c>
      <c r="T382" s="10" t="e">
        <f t="array" ref="T38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doublon])-ROW($S$2)+1),ROWS(T$2:T382)))</f>
        <v>#NUM!</v>
      </c>
      <c r="U382" s="10" t="str">
        <f t="shared" si="34"/>
        <v/>
      </c>
      <c r="V382" s="10"/>
    </row>
    <row r="383" spans="1:22" x14ac:dyDescent="0.25">
      <c r="A383" s="3">
        <f>'Récap prestation'!M384</f>
        <v>0</v>
      </c>
      <c r="B383" s="10" t="e">
        <f t="array" ref="B3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doublon])-ROW($A$2)+1),ROWS(B$2:B383)))</f>
        <v>#NUM!</v>
      </c>
      <c r="C383" s="10" t="str">
        <f t="shared" si="30"/>
        <v/>
      </c>
      <c r="D383" s="10" t="str">
        <f>IF('Récap prestation'!E384&lt;&gt;0,'Récap prestation'!E384,"")</f>
        <v/>
      </c>
      <c r="E383" s="12">
        <f>INDEX($L$2:M481,MATCH(D383,Tableau1[valeur établissement liste],0),2)</f>
        <v>4</v>
      </c>
      <c r="F383" s="2" t="str">
        <f t="shared" si="31"/>
        <v/>
      </c>
      <c r="G383">
        <f>'Récap prestation'!F384</f>
        <v>0</v>
      </c>
      <c r="H383" t="str">
        <f>IF(ISBLANK('Récap prestation'!H384),"",'Récap prestation'!H384)</f>
        <v/>
      </c>
      <c r="I383" t="str">
        <f>IF(ISBLANK('Récap prestation'!G384),"",'Récap prestation'!G384)</f>
        <v/>
      </c>
      <c r="J383" s="10"/>
      <c r="K383" s="8" t="e">
        <f t="array" ref="K3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doublon])-ROW($D$2)+1),ROWS(K$2:K383)))</f>
        <v>#NUM!</v>
      </c>
      <c r="L383" s="10" t="str">
        <f t="shared" si="32"/>
        <v/>
      </c>
      <c r="M383">
        <f t="shared" si="35"/>
        <v>382</v>
      </c>
      <c r="N383">
        <f ca="1">SUMIF('Récap prestation'!$E$3:$E$500,L383,'Récap prestation'!I384)</f>
        <v>0</v>
      </c>
      <c r="O383">
        <f ca="1">SUMIF('Récap prestation'!$E$3:$E$500,L383,'Récap prestation'!J384)</f>
        <v>0</v>
      </c>
      <c r="P383">
        <f t="shared" ca="1" si="33"/>
        <v>0</v>
      </c>
      <c r="Q383">
        <f ca="1">SUMIF('Récap prestation'!$E$3:$E$500,L383,'Récap prestation'!R384)</f>
        <v>0</v>
      </c>
      <c r="R383" t="str">
        <f ca="1">IF(ISERROR(AVERAGEIF('Récap prestation'!$E$3:$E$500,L383,'Récap prestation'!$R$3)),"N/A",AVERAGEIF('Récap prestation'!$E$3:$E$500,L383,'Récap prestation'!$R$3:$R$500))</f>
        <v>N/A</v>
      </c>
      <c r="S383" s="10">
        <f>'Récap prestation'!N384</f>
        <v>0</v>
      </c>
      <c r="T383" s="10" t="e">
        <f t="array" ref="T38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doublon])-ROW($S$2)+1),ROWS(T$2:T383)))</f>
        <v>#NUM!</v>
      </c>
      <c r="U383" s="10" t="str">
        <f t="shared" si="34"/>
        <v/>
      </c>
      <c r="V383" s="10"/>
    </row>
    <row r="384" spans="1:22" x14ac:dyDescent="0.25">
      <c r="A384" s="3">
        <f>'Récap prestation'!M385</f>
        <v>0</v>
      </c>
      <c r="B384" s="10" t="e">
        <f t="array" ref="B3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doublon])-ROW($A$2)+1),ROWS(B$2:B384)))</f>
        <v>#NUM!</v>
      </c>
      <c r="C384" s="10" t="str">
        <f t="shared" si="30"/>
        <v/>
      </c>
      <c r="D384" s="10" t="str">
        <f>IF('Récap prestation'!E385&lt;&gt;0,'Récap prestation'!E385,"")</f>
        <v/>
      </c>
      <c r="E384" s="12">
        <f>INDEX($L$2:M482,MATCH(D384,Tableau1[valeur établissement liste],0),2)</f>
        <v>4</v>
      </c>
      <c r="F384" s="2" t="str">
        <f t="shared" si="31"/>
        <v/>
      </c>
      <c r="G384">
        <f>'Récap prestation'!F385</f>
        <v>0</v>
      </c>
      <c r="H384" t="str">
        <f>IF(ISBLANK('Récap prestation'!H385),"",'Récap prestation'!H385)</f>
        <v/>
      </c>
      <c r="I384" t="str">
        <f>IF(ISBLANK('Récap prestation'!G385),"",'Récap prestation'!G385)</f>
        <v/>
      </c>
      <c r="J384" s="10"/>
      <c r="K384" s="8" t="e">
        <f t="array" ref="K3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doublon])-ROW($D$2)+1),ROWS(K$2:K384)))</f>
        <v>#NUM!</v>
      </c>
      <c r="L384" s="10" t="str">
        <f t="shared" si="32"/>
        <v/>
      </c>
      <c r="M384">
        <f t="shared" si="35"/>
        <v>383</v>
      </c>
      <c r="N384">
        <f ca="1">SUMIF('Récap prestation'!$E$3:$E$500,L384,'Récap prestation'!I385)</f>
        <v>0</v>
      </c>
      <c r="O384">
        <f ca="1">SUMIF('Récap prestation'!$E$3:$E$500,L384,'Récap prestation'!J385)</f>
        <v>0</v>
      </c>
      <c r="P384">
        <f t="shared" ca="1" si="33"/>
        <v>0</v>
      </c>
      <c r="Q384">
        <f ca="1">SUMIF('Récap prestation'!$E$3:$E$500,L384,'Récap prestation'!R385)</f>
        <v>0</v>
      </c>
      <c r="R384" t="str">
        <f ca="1">IF(ISERROR(AVERAGEIF('Récap prestation'!$E$3:$E$500,L384,'Récap prestation'!$R$3)),"N/A",AVERAGEIF('Récap prestation'!$E$3:$E$500,L384,'Récap prestation'!$R$3:$R$500))</f>
        <v>N/A</v>
      </c>
      <c r="S384" s="10">
        <f>'Récap prestation'!N385</f>
        <v>0</v>
      </c>
      <c r="T384" s="10" t="e">
        <f t="array" ref="T38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doublon])-ROW($S$2)+1),ROWS(T$2:T384)))</f>
        <v>#NUM!</v>
      </c>
      <c r="U384" s="10" t="str">
        <f t="shared" si="34"/>
        <v/>
      </c>
      <c r="V384" s="10"/>
    </row>
    <row r="385" spans="1:22" x14ac:dyDescent="0.25">
      <c r="A385" s="3">
        <f>'Récap prestation'!M386</f>
        <v>0</v>
      </c>
      <c r="B385" s="10" t="e">
        <f t="array" ref="B3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doublon])-ROW($A$2)+1),ROWS(B$2:B385)))</f>
        <v>#NUM!</v>
      </c>
      <c r="C385" s="10" t="str">
        <f t="shared" si="30"/>
        <v/>
      </c>
      <c r="D385" s="10" t="str">
        <f>IF('Récap prestation'!E386&lt;&gt;0,'Récap prestation'!E386,"")</f>
        <v/>
      </c>
      <c r="E385" s="12">
        <f>INDEX($L$2:M483,MATCH(D385,Tableau1[valeur établissement liste],0),2)</f>
        <v>4</v>
      </c>
      <c r="F385" s="2" t="str">
        <f t="shared" si="31"/>
        <v/>
      </c>
      <c r="G385">
        <f>'Récap prestation'!F386</f>
        <v>0</v>
      </c>
      <c r="H385" t="str">
        <f>IF(ISBLANK('Récap prestation'!H386),"",'Récap prestation'!H386)</f>
        <v/>
      </c>
      <c r="I385" t="str">
        <f>IF(ISBLANK('Récap prestation'!G386),"",'Récap prestation'!G386)</f>
        <v/>
      </c>
      <c r="J385" s="10"/>
      <c r="K385" s="8" t="e">
        <f t="array" ref="K3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doublon])-ROW($D$2)+1),ROWS(K$2:K385)))</f>
        <v>#NUM!</v>
      </c>
      <c r="L385" s="10" t="str">
        <f t="shared" si="32"/>
        <v/>
      </c>
      <c r="M385">
        <f t="shared" si="35"/>
        <v>384</v>
      </c>
      <c r="N385">
        <f ca="1">SUMIF('Récap prestation'!$E$3:$E$500,L385,'Récap prestation'!I386)</f>
        <v>0</v>
      </c>
      <c r="O385">
        <f ca="1">SUMIF('Récap prestation'!$E$3:$E$500,L385,'Récap prestation'!J386)</f>
        <v>0</v>
      </c>
      <c r="P385">
        <f t="shared" ca="1" si="33"/>
        <v>0</v>
      </c>
      <c r="Q385">
        <f ca="1">SUMIF('Récap prestation'!$E$3:$E$500,L385,'Récap prestation'!R386)</f>
        <v>0</v>
      </c>
      <c r="R385" t="str">
        <f ca="1">IF(ISERROR(AVERAGEIF('Récap prestation'!$E$3:$E$500,L385,'Récap prestation'!$R$3)),"N/A",AVERAGEIF('Récap prestation'!$E$3:$E$500,L385,'Récap prestation'!$R$3:$R$500))</f>
        <v>N/A</v>
      </c>
      <c r="S385" s="10">
        <f>'Récap prestation'!N386</f>
        <v>0</v>
      </c>
      <c r="T385" s="10" t="e">
        <f t="array" ref="T38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doublon])-ROW($S$2)+1),ROWS(T$2:T385)))</f>
        <v>#NUM!</v>
      </c>
      <c r="U385" s="10" t="str">
        <f t="shared" si="34"/>
        <v/>
      </c>
      <c r="V385" s="10"/>
    </row>
    <row r="386" spans="1:22" x14ac:dyDescent="0.25">
      <c r="A386" s="3">
        <f>'Récap prestation'!M387</f>
        <v>0</v>
      </c>
      <c r="B386" s="10" t="e">
        <f t="array" ref="B3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doublon])-ROW($A$2)+1),ROWS(B$2:B386)))</f>
        <v>#NUM!</v>
      </c>
      <c r="C386" s="10" t="str">
        <f t="shared" ref="C386:C449" si="36">IF(ISERROR(B386),"",B386)</f>
        <v/>
      </c>
      <c r="D386" s="10" t="str">
        <f>IF('Récap prestation'!E387&lt;&gt;0,'Récap prestation'!E387,"")</f>
        <v/>
      </c>
      <c r="E386" s="12">
        <f>INDEX($L$2:M484,MATCH(D386,Tableau1[valeur établissement liste],0),2)</f>
        <v>4</v>
      </c>
      <c r="F386" s="2" t="str">
        <f t="shared" ref="F386:F449" si="37">IF(E386=E385,IF(G386&lt;&gt;0,F385&amp;G386&amp;CHAR(10),F385),IF(G386&lt;&gt;0,G386&amp;CHAR(10),""))</f>
        <v/>
      </c>
      <c r="G386">
        <f>'Récap prestation'!F387</f>
        <v>0</v>
      </c>
      <c r="H386" t="str">
        <f>IF(ISBLANK('Récap prestation'!H387),"",'Récap prestation'!H387)</f>
        <v/>
      </c>
      <c r="I386" t="str">
        <f>IF(ISBLANK('Récap prestation'!G387),"",'Récap prestation'!G387)</f>
        <v/>
      </c>
      <c r="J386" s="10"/>
      <c r="K386" s="8" t="e">
        <f t="array" ref="K3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doublon])-ROW($D$2)+1),ROWS(K$2:K386)))</f>
        <v>#NUM!</v>
      </c>
      <c r="L386" s="10" t="str">
        <f t="shared" ref="L386:L449" si="38">IF(ISERROR(K386),"",K386)</f>
        <v/>
      </c>
      <c r="M386">
        <f t="shared" si="35"/>
        <v>385</v>
      </c>
      <c r="N386">
        <f ca="1">SUMIF('Récap prestation'!$E$3:$E$500,L386,'Récap prestation'!I387)</f>
        <v>0</v>
      </c>
      <c r="O386">
        <f ca="1">SUMIF('Récap prestation'!$E$3:$E$500,L386,'Récap prestation'!J387)</f>
        <v>0</v>
      </c>
      <c r="P386">
        <f t="shared" ref="P386:P449" ca="1" si="39">N386+O386</f>
        <v>0</v>
      </c>
      <c r="Q386">
        <f ca="1">SUMIF('Récap prestation'!$E$3:$E$500,L386,'Récap prestation'!R387)</f>
        <v>0</v>
      </c>
      <c r="R386" t="str">
        <f ca="1">IF(ISERROR(AVERAGEIF('Récap prestation'!$E$3:$E$500,L386,'Récap prestation'!$R$3)),"N/A",AVERAGEIF('Récap prestation'!$E$3:$E$500,L386,'Récap prestation'!$R$3:$R$500))</f>
        <v>N/A</v>
      </c>
      <c r="S386" s="10">
        <f>'Récap prestation'!N387</f>
        <v>0</v>
      </c>
      <c r="T386" s="10" t="e">
        <f t="array" ref="T38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doublon])-ROW($S$2)+1),ROWS(T$2:T386)))</f>
        <v>#NUM!</v>
      </c>
      <c r="U386" s="10" t="str">
        <f t="shared" ref="U386:U449" si="40">IF(ISERROR(T386),"",T386)</f>
        <v/>
      </c>
      <c r="V386" s="10"/>
    </row>
    <row r="387" spans="1:22" x14ac:dyDescent="0.25">
      <c r="A387" s="3">
        <f>'Récap prestation'!M388</f>
        <v>0</v>
      </c>
      <c r="B387" s="10" t="e">
        <f t="array" ref="B3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doublon])-ROW($A$2)+1),ROWS(B$2:B387)))</f>
        <v>#NUM!</v>
      </c>
      <c r="C387" s="10" t="str">
        <f t="shared" si="36"/>
        <v/>
      </c>
      <c r="D387" s="10" t="str">
        <f>IF('Récap prestation'!E388&lt;&gt;0,'Récap prestation'!E388,"")</f>
        <v/>
      </c>
      <c r="E387" s="12">
        <f>INDEX($L$2:M485,MATCH(D387,Tableau1[valeur établissement liste],0),2)</f>
        <v>4</v>
      </c>
      <c r="F387" s="2" t="str">
        <f t="shared" si="37"/>
        <v/>
      </c>
      <c r="G387">
        <f>'Récap prestation'!F388</f>
        <v>0</v>
      </c>
      <c r="H387" t="str">
        <f>IF(ISBLANK('Récap prestation'!H388),"",'Récap prestation'!H388)</f>
        <v/>
      </c>
      <c r="I387" t="str">
        <f>IF(ISBLANK('Récap prestation'!G388),"",'Récap prestation'!G388)</f>
        <v/>
      </c>
      <c r="J387" s="10"/>
      <c r="K387" s="8" t="e">
        <f t="array" ref="K3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doublon])-ROW($D$2)+1),ROWS(K$2:K387)))</f>
        <v>#NUM!</v>
      </c>
      <c r="L387" s="10" t="str">
        <f t="shared" si="38"/>
        <v/>
      </c>
      <c r="M387">
        <f t="shared" ref="M387:M450" si="41">SUM(M386,$M$2)</f>
        <v>386</v>
      </c>
      <c r="N387">
        <f ca="1">SUMIF('Récap prestation'!$E$3:$E$500,L387,'Récap prestation'!I388)</f>
        <v>0</v>
      </c>
      <c r="O387">
        <f ca="1">SUMIF('Récap prestation'!$E$3:$E$500,L387,'Récap prestation'!J388)</f>
        <v>0</v>
      </c>
      <c r="P387">
        <f t="shared" ca="1" si="39"/>
        <v>0</v>
      </c>
      <c r="Q387">
        <f ca="1">SUMIF('Récap prestation'!$E$3:$E$500,L387,'Récap prestation'!R388)</f>
        <v>0</v>
      </c>
      <c r="R387" t="str">
        <f ca="1">IF(ISERROR(AVERAGEIF('Récap prestation'!$E$3:$E$500,L387,'Récap prestation'!$R$3)),"N/A",AVERAGEIF('Récap prestation'!$E$3:$E$500,L387,'Récap prestation'!$R$3:$R$500))</f>
        <v>N/A</v>
      </c>
      <c r="S387" s="10">
        <f>'Récap prestation'!N388</f>
        <v>0</v>
      </c>
      <c r="T387" s="10" t="e">
        <f t="array" ref="T38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doublon])-ROW($S$2)+1),ROWS(T$2:T387)))</f>
        <v>#NUM!</v>
      </c>
      <c r="U387" s="10" t="str">
        <f t="shared" si="40"/>
        <v/>
      </c>
      <c r="V387" s="10"/>
    </row>
    <row r="388" spans="1:22" x14ac:dyDescent="0.25">
      <c r="A388" s="3">
        <f>'Récap prestation'!M389</f>
        <v>0</v>
      </c>
      <c r="B388" s="10" t="e">
        <f t="array" ref="B3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doublon])-ROW($A$2)+1),ROWS(B$2:B388)))</f>
        <v>#NUM!</v>
      </c>
      <c r="C388" s="10" t="str">
        <f t="shared" si="36"/>
        <v/>
      </c>
      <c r="D388" s="10" t="str">
        <f>IF('Récap prestation'!E389&lt;&gt;0,'Récap prestation'!E389,"")</f>
        <v/>
      </c>
      <c r="E388" s="12">
        <f>INDEX($L$2:M486,MATCH(D388,Tableau1[valeur établissement liste],0),2)</f>
        <v>4</v>
      </c>
      <c r="F388" s="2" t="str">
        <f t="shared" si="37"/>
        <v/>
      </c>
      <c r="G388">
        <f>'Récap prestation'!F389</f>
        <v>0</v>
      </c>
      <c r="H388" t="str">
        <f>IF(ISBLANK('Récap prestation'!H389),"",'Récap prestation'!H389)</f>
        <v/>
      </c>
      <c r="I388" t="str">
        <f>IF(ISBLANK('Récap prestation'!G389),"",'Récap prestation'!G389)</f>
        <v/>
      </c>
      <c r="J388" s="10"/>
      <c r="K388" s="8" t="e">
        <f t="array" ref="K3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doublon])-ROW($D$2)+1),ROWS(K$2:K388)))</f>
        <v>#NUM!</v>
      </c>
      <c r="L388" s="10" t="str">
        <f t="shared" si="38"/>
        <v/>
      </c>
      <c r="M388">
        <f t="shared" si="41"/>
        <v>387</v>
      </c>
      <c r="N388">
        <f ca="1">SUMIF('Récap prestation'!$E$3:$E$500,L388,'Récap prestation'!I389)</f>
        <v>0</v>
      </c>
      <c r="O388">
        <f ca="1">SUMIF('Récap prestation'!$E$3:$E$500,L388,'Récap prestation'!J389)</f>
        <v>0</v>
      </c>
      <c r="P388">
        <f t="shared" ca="1" si="39"/>
        <v>0</v>
      </c>
      <c r="Q388">
        <f ca="1">SUMIF('Récap prestation'!$E$3:$E$500,L388,'Récap prestation'!R389)</f>
        <v>0</v>
      </c>
      <c r="R388" t="str">
        <f ca="1">IF(ISERROR(AVERAGEIF('Récap prestation'!$E$3:$E$500,L388,'Récap prestation'!$R$3)),"N/A",AVERAGEIF('Récap prestation'!$E$3:$E$500,L388,'Récap prestation'!$R$3:$R$500))</f>
        <v>N/A</v>
      </c>
      <c r="S388" s="10">
        <f>'Récap prestation'!N389</f>
        <v>0</v>
      </c>
      <c r="T388" s="10" t="e">
        <f t="array" ref="T38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doublon])-ROW($S$2)+1),ROWS(T$2:T388)))</f>
        <v>#NUM!</v>
      </c>
      <c r="U388" s="10" t="str">
        <f t="shared" si="40"/>
        <v/>
      </c>
      <c r="V388" s="10"/>
    </row>
    <row r="389" spans="1:22" x14ac:dyDescent="0.25">
      <c r="A389" s="3">
        <f>'Récap prestation'!M390</f>
        <v>0</v>
      </c>
      <c r="B389" s="10" t="e">
        <f t="array" ref="B3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doublon])-ROW($A$2)+1),ROWS(B$2:B389)))</f>
        <v>#NUM!</v>
      </c>
      <c r="C389" s="10" t="str">
        <f t="shared" si="36"/>
        <v/>
      </c>
      <c r="D389" s="10" t="str">
        <f>IF('Récap prestation'!E390&lt;&gt;0,'Récap prestation'!E390,"")</f>
        <v/>
      </c>
      <c r="E389" s="12">
        <f>INDEX($L$2:M487,MATCH(D389,Tableau1[valeur établissement liste],0),2)</f>
        <v>4</v>
      </c>
      <c r="F389" s="2" t="str">
        <f t="shared" si="37"/>
        <v/>
      </c>
      <c r="G389">
        <f>'Récap prestation'!F390</f>
        <v>0</v>
      </c>
      <c r="H389" t="str">
        <f>IF(ISBLANK('Récap prestation'!H390),"",'Récap prestation'!H390)</f>
        <v/>
      </c>
      <c r="I389" t="str">
        <f>IF(ISBLANK('Récap prestation'!G390),"",'Récap prestation'!G390)</f>
        <v/>
      </c>
      <c r="J389" s="10"/>
      <c r="K389" s="8" t="e">
        <f t="array" ref="K3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doublon])-ROW($D$2)+1),ROWS(K$2:K389)))</f>
        <v>#NUM!</v>
      </c>
      <c r="L389" s="10" t="str">
        <f t="shared" si="38"/>
        <v/>
      </c>
      <c r="M389">
        <f t="shared" si="41"/>
        <v>388</v>
      </c>
      <c r="N389">
        <f ca="1">SUMIF('Récap prestation'!$E$3:$E$500,L389,'Récap prestation'!I390)</f>
        <v>0</v>
      </c>
      <c r="O389">
        <f ca="1">SUMIF('Récap prestation'!$E$3:$E$500,L389,'Récap prestation'!J390)</f>
        <v>0</v>
      </c>
      <c r="P389">
        <f t="shared" ca="1" si="39"/>
        <v>0</v>
      </c>
      <c r="Q389">
        <f ca="1">SUMIF('Récap prestation'!$E$3:$E$500,L389,'Récap prestation'!R390)</f>
        <v>0</v>
      </c>
      <c r="R389" t="str">
        <f ca="1">IF(ISERROR(AVERAGEIF('Récap prestation'!$E$3:$E$500,L389,'Récap prestation'!$R$3)),"N/A",AVERAGEIF('Récap prestation'!$E$3:$E$500,L389,'Récap prestation'!$R$3:$R$500))</f>
        <v>N/A</v>
      </c>
      <c r="S389" s="10">
        <f>'Récap prestation'!N390</f>
        <v>0</v>
      </c>
      <c r="T389" s="10" t="e">
        <f t="array" ref="T38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doublon])-ROW($S$2)+1),ROWS(T$2:T389)))</f>
        <v>#NUM!</v>
      </c>
      <c r="U389" s="10" t="str">
        <f t="shared" si="40"/>
        <v/>
      </c>
      <c r="V389" s="10"/>
    </row>
    <row r="390" spans="1:22" x14ac:dyDescent="0.25">
      <c r="A390" s="3">
        <f>'Récap prestation'!M391</f>
        <v>0</v>
      </c>
      <c r="B390" s="10" t="e">
        <f t="array" ref="B3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doublon])-ROW($A$2)+1),ROWS(B$2:B390)))</f>
        <v>#NUM!</v>
      </c>
      <c r="C390" s="10" t="str">
        <f t="shared" si="36"/>
        <v/>
      </c>
      <c r="D390" s="10" t="str">
        <f>IF('Récap prestation'!E391&lt;&gt;0,'Récap prestation'!E391,"")</f>
        <v/>
      </c>
      <c r="E390" s="12">
        <f>INDEX($L$2:M488,MATCH(D390,Tableau1[valeur établissement liste],0),2)</f>
        <v>4</v>
      </c>
      <c r="F390" s="2" t="str">
        <f t="shared" si="37"/>
        <v/>
      </c>
      <c r="G390">
        <f>'Récap prestation'!F391</f>
        <v>0</v>
      </c>
      <c r="H390" t="str">
        <f>IF(ISBLANK('Récap prestation'!H391),"",'Récap prestation'!H391)</f>
        <v/>
      </c>
      <c r="I390" t="str">
        <f>IF(ISBLANK('Récap prestation'!G391),"",'Récap prestation'!G391)</f>
        <v/>
      </c>
      <c r="J390" s="10"/>
      <c r="K390" s="8" t="e">
        <f t="array" ref="K3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doublon])-ROW($D$2)+1),ROWS(K$2:K390)))</f>
        <v>#NUM!</v>
      </c>
      <c r="L390" s="10" t="str">
        <f t="shared" si="38"/>
        <v/>
      </c>
      <c r="M390">
        <f t="shared" si="41"/>
        <v>389</v>
      </c>
      <c r="N390">
        <f ca="1">SUMIF('Récap prestation'!$E$3:$E$500,L390,'Récap prestation'!I391)</f>
        <v>0</v>
      </c>
      <c r="O390">
        <f ca="1">SUMIF('Récap prestation'!$E$3:$E$500,L390,'Récap prestation'!J391)</f>
        <v>0</v>
      </c>
      <c r="P390">
        <f t="shared" ca="1" si="39"/>
        <v>0</v>
      </c>
      <c r="Q390">
        <f ca="1">SUMIF('Récap prestation'!$E$3:$E$500,L390,'Récap prestation'!R391)</f>
        <v>0</v>
      </c>
      <c r="R390" t="str">
        <f ca="1">IF(ISERROR(AVERAGEIF('Récap prestation'!$E$3:$E$500,L390,'Récap prestation'!$R$3)),"N/A",AVERAGEIF('Récap prestation'!$E$3:$E$500,L390,'Récap prestation'!$R$3:$R$500))</f>
        <v>N/A</v>
      </c>
      <c r="S390" s="10">
        <f>'Récap prestation'!N391</f>
        <v>0</v>
      </c>
      <c r="T390" s="10" t="e">
        <f t="array" ref="T39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doublon])-ROW($S$2)+1),ROWS(T$2:T390)))</f>
        <v>#NUM!</v>
      </c>
      <c r="U390" s="10" t="str">
        <f t="shared" si="40"/>
        <v/>
      </c>
      <c r="V390" s="10"/>
    </row>
    <row r="391" spans="1:22" x14ac:dyDescent="0.25">
      <c r="A391" s="3">
        <f>'Récap prestation'!M392</f>
        <v>0</v>
      </c>
      <c r="B391" s="10" t="e">
        <f t="array" ref="B3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doublon])-ROW($A$2)+1),ROWS(B$2:B391)))</f>
        <v>#NUM!</v>
      </c>
      <c r="C391" s="10" t="str">
        <f t="shared" si="36"/>
        <v/>
      </c>
      <c r="D391" s="10" t="str">
        <f>IF('Récap prestation'!E392&lt;&gt;0,'Récap prestation'!E392,"")</f>
        <v/>
      </c>
      <c r="E391" s="12">
        <f>INDEX($L$2:M489,MATCH(D391,Tableau1[valeur établissement liste],0),2)</f>
        <v>4</v>
      </c>
      <c r="F391" s="2" t="str">
        <f t="shared" si="37"/>
        <v/>
      </c>
      <c r="G391">
        <f>'Récap prestation'!F392</f>
        <v>0</v>
      </c>
      <c r="H391" t="str">
        <f>IF(ISBLANK('Récap prestation'!H392),"",'Récap prestation'!H392)</f>
        <v/>
      </c>
      <c r="I391" t="str">
        <f>IF(ISBLANK('Récap prestation'!G392),"",'Récap prestation'!G392)</f>
        <v/>
      </c>
      <c r="J391" s="10"/>
      <c r="K391" s="8" t="e">
        <f t="array" ref="K3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doublon])-ROW($D$2)+1),ROWS(K$2:K391)))</f>
        <v>#NUM!</v>
      </c>
      <c r="L391" s="10" t="str">
        <f t="shared" si="38"/>
        <v/>
      </c>
      <c r="M391">
        <f t="shared" si="41"/>
        <v>390</v>
      </c>
      <c r="N391">
        <f ca="1">SUMIF('Récap prestation'!$E$3:$E$500,L391,'Récap prestation'!I392)</f>
        <v>0</v>
      </c>
      <c r="O391">
        <f ca="1">SUMIF('Récap prestation'!$E$3:$E$500,L391,'Récap prestation'!J392)</f>
        <v>0</v>
      </c>
      <c r="P391">
        <f t="shared" ca="1" si="39"/>
        <v>0</v>
      </c>
      <c r="Q391">
        <f ca="1">SUMIF('Récap prestation'!$E$3:$E$500,L391,'Récap prestation'!R392)</f>
        <v>0</v>
      </c>
      <c r="R391" t="str">
        <f ca="1">IF(ISERROR(AVERAGEIF('Récap prestation'!$E$3:$E$500,L391,'Récap prestation'!$R$3)),"N/A",AVERAGEIF('Récap prestation'!$E$3:$E$500,L391,'Récap prestation'!$R$3:$R$500))</f>
        <v>N/A</v>
      </c>
      <c r="S391" s="10">
        <f>'Récap prestation'!N392</f>
        <v>0</v>
      </c>
      <c r="T391" s="10" t="e">
        <f t="array" ref="T39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doublon])-ROW($S$2)+1),ROWS(T$2:T391)))</f>
        <v>#NUM!</v>
      </c>
      <c r="U391" s="10" t="str">
        <f t="shared" si="40"/>
        <v/>
      </c>
      <c r="V391" s="10"/>
    </row>
    <row r="392" spans="1:22" x14ac:dyDescent="0.25">
      <c r="A392" s="3">
        <f>'Récap prestation'!M393</f>
        <v>0</v>
      </c>
      <c r="B392" s="10" t="e">
        <f t="array" ref="B3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doublon])-ROW($A$2)+1),ROWS(B$2:B392)))</f>
        <v>#NUM!</v>
      </c>
      <c r="C392" s="10" t="str">
        <f t="shared" si="36"/>
        <v/>
      </c>
      <c r="D392" s="10" t="str">
        <f>IF('Récap prestation'!E393&lt;&gt;0,'Récap prestation'!E393,"")</f>
        <v/>
      </c>
      <c r="E392" s="12">
        <f>INDEX($L$2:M490,MATCH(D392,Tableau1[valeur établissement liste],0),2)</f>
        <v>4</v>
      </c>
      <c r="F392" s="2" t="str">
        <f t="shared" si="37"/>
        <v/>
      </c>
      <c r="G392">
        <f>'Récap prestation'!F393</f>
        <v>0</v>
      </c>
      <c r="H392" t="str">
        <f>IF(ISBLANK('Récap prestation'!H393),"",'Récap prestation'!H393)</f>
        <v/>
      </c>
      <c r="I392" t="str">
        <f>IF(ISBLANK('Récap prestation'!G393),"",'Récap prestation'!G393)</f>
        <v/>
      </c>
      <c r="J392" s="10"/>
      <c r="K392" s="8" t="e">
        <f t="array" ref="K3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doublon])-ROW($D$2)+1),ROWS(K$2:K392)))</f>
        <v>#NUM!</v>
      </c>
      <c r="L392" s="10" t="str">
        <f t="shared" si="38"/>
        <v/>
      </c>
      <c r="M392">
        <f t="shared" si="41"/>
        <v>391</v>
      </c>
      <c r="N392">
        <f ca="1">SUMIF('Récap prestation'!$E$3:$E$500,L392,'Récap prestation'!I393)</f>
        <v>0</v>
      </c>
      <c r="O392">
        <f ca="1">SUMIF('Récap prestation'!$E$3:$E$500,L392,'Récap prestation'!J393)</f>
        <v>0</v>
      </c>
      <c r="P392">
        <f t="shared" ca="1" si="39"/>
        <v>0</v>
      </c>
      <c r="Q392">
        <f ca="1">SUMIF('Récap prestation'!$E$3:$E$500,L392,'Récap prestation'!R393)</f>
        <v>0</v>
      </c>
      <c r="R392" t="str">
        <f ca="1">IF(ISERROR(AVERAGEIF('Récap prestation'!$E$3:$E$500,L392,'Récap prestation'!$R$3)),"N/A",AVERAGEIF('Récap prestation'!$E$3:$E$500,L392,'Récap prestation'!$R$3:$R$500))</f>
        <v>N/A</v>
      </c>
      <c r="S392" s="10">
        <f>'Récap prestation'!N393</f>
        <v>0</v>
      </c>
      <c r="T392" s="10" t="e">
        <f t="array" ref="T39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doublon])-ROW($S$2)+1),ROWS(T$2:T392)))</f>
        <v>#NUM!</v>
      </c>
      <c r="U392" s="10" t="str">
        <f t="shared" si="40"/>
        <v/>
      </c>
      <c r="V392" s="10"/>
    </row>
    <row r="393" spans="1:22" x14ac:dyDescent="0.25">
      <c r="A393" s="3">
        <f>'Récap prestation'!M394</f>
        <v>0</v>
      </c>
      <c r="B393" s="10" t="e">
        <f t="array" ref="B3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doublon])-ROW($A$2)+1),ROWS(B$2:B393)))</f>
        <v>#NUM!</v>
      </c>
      <c r="C393" s="10" t="str">
        <f t="shared" si="36"/>
        <v/>
      </c>
      <c r="D393" s="10" t="str">
        <f>IF('Récap prestation'!E394&lt;&gt;0,'Récap prestation'!E394,"")</f>
        <v/>
      </c>
      <c r="E393" s="12">
        <f>INDEX($L$2:M491,MATCH(D393,Tableau1[valeur établissement liste],0),2)</f>
        <v>4</v>
      </c>
      <c r="F393" s="2" t="str">
        <f t="shared" si="37"/>
        <v/>
      </c>
      <c r="G393">
        <f>'Récap prestation'!F394</f>
        <v>0</v>
      </c>
      <c r="H393" t="str">
        <f>IF(ISBLANK('Récap prestation'!H394),"",'Récap prestation'!H394)</f>
        <v/>
      </c>
      <c r="I393" t="str">
        <f>IF(ISBLANK('Récap prestation'!G394),"",'Récap prestation'!G394)</f>
        <v/>
      </c>
      <c r="J393" s="10"/>
      <c r="K393" s="8" t="e">
        <f t="array" ref="K3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doublon])-ROW($D$2)+1),ROWS(K$2:K393)))</f>
        <v>#NUM!</v>
      </c>
      <c r="L393" s="10" t="str">
        <f t="shared" si="38"/>
        <v/>
      </c>
      <c r="M393">
        <f t="shared" si="41"/>
        <v>392</v>
      </c>
      <c r="N393">
        <f ca="1">SUMIF('Récap prestation'!$E$3:$E$500,L393,'Récap prestation'!I394)</f>
        <v>0</v>
      </c>
      <c r="O393">
        <f ca="1">SUMIF('Récap prestation'!$E$3:$E$500,L393,'Récap prestation'!J394)</f>
        <v>0</v>
      </c>
      <c r="P393">
        <f t="shared" ca="1" si="39"/>
        <v>0</v>
      </c>
      <c r="Q393">
        <f ca="1">SUMIF('Récap prestation'!$E$3:$E$500,L393,'Récap prestation'!R394)</f>
        <v>0</v>
      </c>
      <c r="R393" t="str">
        <f ca="1">IF(ISERROR(AVERAGEIF('Récap prestation'!$E$3:$E$500,L393,'Récap prestation'!$R$3)),"N/A",AVERAGEIF('Récap prestation'!$E$3:$E$500,L393,'Récap prestation'!$R$3:$R$500))</f>
        <v>N/A</v>
      </c>
      <c r="S393" s="10">
        <f>'Récap prestation'!N394</f>
        <v>0</v>
      </c>
      <c r="T393" s="10" t="e">
        <f t="array" ref="T39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doublon])-ROW($S$2)+1),ROWS(T$2:T393)))</f>
        <v>#NUM!</v>
      </c>
      <c r="U393" s="10" t="str">
        <f t="shared" si="40"/>
        <v/>
      </c>
      <c r="V393" s="10"/>
    </row>
    <row r="394" spans="1:22" x14ac:dyDescent="0.25">
      <c r="A394" s="3">
        <f>'Récap prestation'!M395</f>
        <v>0</v>
      </c>
      <c r="B394" s="10" t="e">
        <f t="array" ref="B3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doublon])-ROW($A$2)+1),ROWS(B$2:B394)))</f>
        <v>#NUM!</v>
      </c>
      <c r="C394" s="10" t="str">
        <f t="shared" si="36"/>
        <v/>
      </c>
      <c r="D394" s="10" t="str">
        <f>IF('Récap prestation'!E395&lt;&gt;0,'Récap prestation'!E395,"")</f>
        <v/>
      </c>
      <c r="E394" s="12">
        <f>INDEX($L$2:M492,MATCH(D394,Tableau1[valeur établissement liste],0),2)</f>
        <v>4</v>
      </c>
      <c r="F394" s="2" t="str">
        <f t="shared" si="37"/>
        <v/>
      </c>
      <c r="G394">
        <f>'Récap prestation'!F395</f>
        <v>0</v>
      </c>
      <c r="H394" t="str">
        <f>IF(ISBLANK('Récap prestation'!H395),"",'Récap prestation'!H395)</f>
        <v/>
      </c>
      <c r="I394" t="str">
        <f>IF(ISBLANK('Récap prestation'!G395),"",'Récap prestation'!G395)</f>
        <v/>
      </c>
      <c r="J394" s="10"/>
      <c r="K394" s="8" t="e">
        <f t="array" ref="K3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doublon])-ROW($D$2)+1),ROWS(K$2:K394)))</f>
        <v>#NUM!</v>
      </c>
      <c r="L394" s="10" t="str">
        <f t="shared" si="38"/>
        <v/>
      </c>
      <c r="M394">
        <f t="shared" si="41"/>
        <v>393</v>
      </c>
      <c r="N394">
        <f ca="1">SUMIF('Récap prestation'!$E$3:$E$500,L394,'Récap prestation'!I395)</f>
        <v>0</v>
      </c>
      <c r="O394">
        <f ca="1">SUMIF('Récap prestation'!$E$3:$E$500,L394,'Récap prestation'!J395)</f>
        <v>0</v>
      </c>
      <c r="P394">
        <f t="shared" ca="1" si="39"/>
        <v>0</v>
      </c>
      <c r="Q394">
        <f ca="1">SUMIF('Récap prestation'!$E$3:$E$500,L394,'Récap prestation'!R395)</f>
        <v>0</v>
      </c>
      <c r="R394" t="str">
        <f ca="1">IF(ISERROR(AVERAGEIF('Récap prestation'!$E$3:$E$500,L394,'Récap prestation'!$R$3)),"N/A",AVERAGEIF('Récap prestation'!$E$3:$E$500,L394,'Récap prestation'!$R$3:$R$500))</f>
        <v>N/A</v>
      </c>
      <c r="S394" s="10">
        <f>'Récap prestation'!N395</f>
        <v>0</v>
      </c>
      <c r="T394" s="10" t="e">
        <f t="array" ref="T39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doublon])-ROW($S$2)+1),ROWS(T$2:T394)))</f>
        <v>#NUM!</v>
      </c>
      <c r="U394" s="10" t="str">
        <f t="shared" si="40"/>
        <v/>
      </c>
      <c r="V394" s="10"/>
    </row>
    <row r="395" spans="1:22" x14ac:dyDescent="0.25">
      <c r="A395" s="3">
        <f>'Récap prestation'!M396</f>
        <v>0</v>
      </c>
      <c r="B395" s="10" t="e">
        <f t="array" ref="B3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doublon])-ROW($A$2)+1),ROWS(B$2:B395)))</f>
        <v>#NUM!</v>
      </c>
      <c r="C395" s="10" t="str">
        <f t="shared" si="36"/>
        <v/>
      </c>
      <c r="D395" s="10" t="str">
        <f>IF('Récap prestation'!E396&lt;&gt;0,'Récap prestation'!E396,"")</f>
        <v/>
      </c>
      <c r="E395" s="12">
        <f>INDEX($L$2:M493,MATCH(D395,Tableau1[valeur établissement liste],0),2)</f>
        <v>4</v>
      </c>
      <c r="F395" s="2" t="str">
        <f t="shared" si="37"/>
        <v/>
      </c>
      <c r="G395">
        <f>'Récap prestation'!F396</f>
        <v>0</v>
      </c>
      <c r="H395" t="str">
        <f>IF(ISBLANK('Récap prestation'!H396),"",'Récap prestation'!H396)</f>
        <v/>
      </c>
      <c r="I395" t="str">
        <f>IF(ISBLANK('Récap prestation'!G396),"",'Récap prestation'!G396)</f>
        <v/>
      </c>
      <c r="J395" s="10"/>
      <c r="K395" s="8" t="e">
        <f t="array" ref="K3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doublon])-ROW($D$2)+1),ROWS(K$2:K395)))</f>
        <v>#NUM!</v>
      </c>
      <c r="L395" s="10" t="str">
        <f t="shared" si="38"/>
        <v/>
      </c>
      <c r="M395">
        <f t="shared" si="41"/>
        <v>394</v>
      </c>
      <c r="N395">
        <f ca="1">SUMIF('Récap prestation'!$E$3:$E$500,L395,'Récap prestation'!I396)</f>
        <v>0</v>
      </c>
      <c r="O395">
        <f ca="1">SUMIF('Récap prestation'!$E$3:$E$500,L395,'Récap prestation'!J396)</f>
        <v>0</v>
      </c>
      <c r="P395">
        <f t="shared" ca="1" si="39"/>
        <v>0</v>
      </c>
      <c r="Q395">
        <f ca="1">SUMIF('Récap prestation'!$E$3:$E$500,L395,'Récap prestation'!R396)</f>
        <v>0</v>
      </c>
      <c r="R395" t="str">
        <f ca="1">IF(ISERROR(AVERAGEIF('Récap prestation'!$E$3:$E$500,L395,'Récap prestation'!$R$3)),"N/A",AVERAGEIF('Récap prestation'!$E$3:$E$500,L395,'Récap prestation'!$R$3:$R$500))</f>
        <v>N/A</v>
      </c>
      <c r="S395" s="10">
        <f>'Récap prestation'!N396</f>
        <v>0</v>
      </c>
      <c r="T395" s="10" t="e">
        <f t="array" ref="T39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doublon])-ROW($S$2)+1),ROWS(T$2:T395)))</f>
        <v>#NUM!</v>
      </c>
      <c r="U395" s="10" t="str">
        <f t="shared" si="40"/>
        <v/>
      </c>
      <c r="V395" s="10"/>
    </row>
    <row r="396" spans="1:22" x14ac:dyDescent="0.25">
      <c r="A396" s="3">
        <f>'Récap prestation'!M397</f>
        <v>0</v>
      </c>
      <c r="B396" s="10" t="e">
        <f t="array" ref="B3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doublon])-ROW($A$2)+1),ROWS(B$2:B396)))</f>
        <v>#NUM!</v>
      </c>
      <c r="C396" s="10" t="str">
        <f t="shared" si="36"/>
        <v/>
      </c>
      <c r="D396" s="10" t="str">
        <f>IF('Récap prestation'!E397&lt;&gt;0,'Récap prestation'!E397,"")</f>
        <v/>
      </c>
      <c r="E396" s="12">
        <f>INDEX($L$2:M494,MATCH(D396,Tableau1[valeur établissement liste],0),2)</f>
        <v>4</v>
      </c>
      <c r="F396" s="2" t="str">
        <f t="shared" si="37"/>
        <v/>
      </c>
      <c r="G396">
        <f>'Récap prestation'!F397</f>
        <v>0</v>
      </c>
      <c r="H396" t="str">
        <f>IF(ISBLANK('Récap prestation'!H397),"",'Récap prestation'!H397)</f>
        <v/>
      </c>
      <c r="I396" t="str">
        <f>IF(ISBLANK('Récap prestation'!G397),"",'Récap prestation'!G397)</f>
        <v/>
      </c>
      <c r="J396" s="10"/>
      <c r="K396" s="8" t="e">
        <f t="array" ref="K3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doublon])-ROW($D$2)+1),ROWS(K$2:K396)))</f>
        <v>#NUM!</v>
      </c>
      <c r="L396" s="10" t="str">
        <f t="shared" si="38"/>
        <v/>
      </c>
      <c r="M396">
        <f t="shared" si="41"/>
        <v>395</v>
      </c>
      <c r="N396">
        <f ca="1">SUMIF('Récap prestation'!$E$3:$E$500,L396,'Récap prestation'!I397)</f>
        <v>0</v>
      </c>
      <c r="O396">
        <f ca="1">SUMIF('Récap prestation'!$E$3:$E$500,L396,'Récap prestation'!J397)</f>
        <v>0</v>
      </c>
      <c r="P396">
        <f t="shared" ca="1" si="39"/>
        <v>0</v>
      </c>
      <c r="Q396">
        <f ca="1">SUMIF('Récap prestation'!$E$3:$E$500,L396,'Récap prestation'!R397)</f>
        <v>0</v>
      </c>
      <c r="R396" t="str">
        <f ca="1">IF(ISERROR(AVERAGEIF('Récap prestation'!$E$3:$E$500,L396,'Récap prestation'!$R$3)),"N/A",AVERAGEIF('Récap prestation'!$E$3:$E$500,L396,'Récap prestation'!$R$3:$R$500))</f>
        <v>N/A</v>
      </c>
      <c r="S396" s="10">
        <f>'Récap prestation'!N397</f>
        <v>0</v>
      </c>
      <c r="T396" s="10" t="e">
        <f t="array" ref="T39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doublon])-ROW($S$2)+1),ROWS(T$2:T396)))</f>
        <v>#NUM!</v>
      </c>
      <c r="U396" s="10" t="str">
        <f t="shared" si="40"/>
        <v/>
      </c>
      <c r="V396" s="10"/>
    </row>
    <row r="397" spans="1:22" x14ac:dyDescent="0.25">
      <c r="A397" s="3">
        <f>'Récap prestation'!M398</f>
        <v>0</v>
      </c>
      <c r="B397" s="10" t="e">
        <f t="array" ref="B3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doublon])-ROW($A$2)+1),ROWS(B$2:B397)))</f>
        <v>#NUM!</v>
      </c>
      <c r="C397" s="10" t="str">
        <f t="shared" si="36"/>
        <v/>
      </c>
      <c r="D397" s="10" t="str">
        <f>IF('Récap prestation'!E398&lt;&gt;0,'Récap prestation'!E398,"")</f>
        <v/>
      </c>
      <c r="E397" s="12">
        <f>INDEX($L$2:M495,MATCH(D397,Tableau1[valeur établissement liste],0),2)</f>
        <v>4</v>
      </c>
      <c r="F397" s="2" t="str">
        <f t="shared" si="37"/>
        <v/>
      </c>
      <c r="G397">
        <f>'Récap prestation'!F398</f>
        <v>0</v>
      </c>
      <c r="H397" t="str">
        <f>IF(ISBLANK('Récap prestation'!H398),"",'Récap prestation'!H398)</f>
        <v/>
      </c>
      <c r="I397" t="str">
        <f>IF(ISBLANK('Récap prestation'!G398),"",'Récap prestation'!G398)</f>
        <v/>
      </c>
      <c r="J397" s="10"/>
      <c r="K397" s="8" t="e">
        <f t="array" ref="K3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doublon])-ROW($D$2)+1),ROWS(K$2:K397)))</f>
        <v>#NUM!</v>
      </c>
      <c r="L397" s="10" t="str">
        <f t="shared" si="38"/>
        <v/>
      </c>
      <c r="M397">
        <f t="shared" si="41"/>
        <v>396</v>
      </c>
      <c r="N397">
        <f ca="1">SUMIF('Récap prestation'!$E$3:$E$500,L397,'Récap prestation'!I398)</f>
        <v>0</v>
      </c>
      <c r="O397">
        <f ca="1">SUMIF('Récap prestation'!$E$3:$E$500,L397,'Récap prestation'!J398)</f>
        <v>0</v>
      </c>
      <c r="P397">
        <f t="shared" ca="1" si="39"/>
        <v>0</v>
      </c>
      <c r="Q397">
        <f ca="1">SUMIF('Récap prestation'!$E$3:$E$500,L397,'Récap prestation'!R398)</f>
        <v>0</v>
      </c>
      <c r="R397" t="str">
        <f ca="1">IF(ISERROR(AVERAGEIF('Récap prestation'!$E$3:$E$500,L397,'Récap prestation'!$R$3)),"N/A",AVERAGEIF('Récap prestation'!$E$3:$E$500,L397,'Récap prestation'!$R$3:$R$500))</f>
        <v>N/A</v>
      </c>
      <c r="S397" s="10">
        <f>'Récap prestation'!N398</f>
        <v>0</v>
      </c>
      <c r="T397" s="10" t="e">
        <f t="array" ref="T39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doublon])-ROW($S$2)+1),ROWS(T$2:T397)))</f>
        <v>#NUM!</v>
      </c>
      <c r="U397" s="10" t="str">
        <f t="shared" si="40"/>
        <v/>
      </c>
      <c r="V397" s="10"/>
    </row>
    <row r="398" spans="1:22" x14ac:dyDescent="0.25">
      <c r="A398" s="3">
        <f>'Récap prestation'!M399</f>
        <v>0</v>
      </c>
      <c r="B398" s="10" t="e">
        <f t="array" ref="B3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doublon])-ROW($A$2)+1),ROWS(B$2:B398)))</f>
        <v>#NUM!</v>
      </c>
      <c r="C398" s="10" t="str">
        <f t="shared" si="36"/>
        <v/>
      </c>
      <c r="D398" s="10" t="str">
        <f>IF('Récap prestation'!E399&lt;&gt;0,'Récap prestation'!E399,"")</f>
        <v/>
      </c>
      <c r="E398" s="12">
        <f>INDEX($L$2:M496,MATCH(D398,Tableau1[valeur établissement liste],0),2)</f>
        <v>4</v>
      </c>
      <c r="F398" s="2" t="str">
        <f t="shared" si="37"/>
        <v/>
      </c>
      <c r="G398">
        <f>'Récap prestation'!F399</f>
        <v>0</v>
      </c>
      <c r="H398" t="str">
        <f>IF(ISBLANK('Récap prestation'!H399),"",'Récap prestation'!H399)</f>
        <v/>
      </c>
      <c r="I398" t="str">
        <f>IF(ISBLANK('Récap prestation'!G399),"",'Récap prestation'!G399)</f>
        <v/>
      </c>
      <c r="J398" s="10"/>
      <c r="K398" s="8" t="e">
        <f t="array" ref="K3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doublon])-ROW($D$2)+1),ROWS(K$2:K398)))</f>
        <v>#NUM!</v>
      </c>
      <c r="L398" s="10" t="str">
        <f t="shared" si="38"/>
        <v/>
      </c>
      <c r="M398">
        <f t="shared" si="41"/>
        <v>397</v>
      </c>
      <c r="N398">
        <f ca="1">SUMIF('Récap prestation'!$E$3:$E$500,L398,'Récap prestation'!I399)</f>
        <v>0</v>
      </c>
      <c r="O398">
        <f ca="1">SUMIF('Récap prestation'!$E$3:$E$500,L398,'Récap prestation'!J399)</f>
        <v>0</v>
      </c>
      <c r="P398">
        <f t="shared" ca="1" si="39"/>
        <v>0</v>
      </c>
      <c r="Q398">
        <f ca="1">SUMIF('Récap prestation'!$E$3:$E$500,L398,'Récap prestation'!R399)</f>
        <v>0</v>
      </c>
      <c r="R398" t="str">
        <f ca="1">IF(ISERROR(AVERAGEIF('Récap prestation'!$E$3:$E$500,L398,'Récap prestation'!$R$3)),"N/A",AVERAGEIF('Récap prestation'!$E$3:$E$500,L398,'Récap prestation'!$R$3:$R$500))</f>
        <v>N/A</v>
      </c>
      <c r="S398" s="10">
        <f>'Récap prestation'!N399</f>
        <v>0</v>
      </c>
      <c r="T398" s="10" t="e">
        <f t="array" ref="T39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doublon])-ROW($S$2)+1),ROWS(T$2:T398)))</f>
        <v>#NUM!</v>
      </c>
      <c r="U398" s="10" t="str">
        <f t="shared" si="40"/>
        <v/>
      </c>
      <c r="V398" s="10"/>
    </row>
    <row r="399" spans="1:22" x14ac:dyDescent="0.25">
      <c r="A399" s="3">
        <f>'Récap prestation'!M400</f>
        <v>0</v>
      </c>
      <c r="B399" s="10" t="e">
        <f t="array" ref="B3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doublon])-ROW($A$2)+1),ROWS(B$2:B399)))</f>
        <v>#NUM!</v>
      </c>
      <c r="C399" s="10" t="str">
        <f t="shared" si="36"/>
        <v/>
      </c>
      <c r="D399" s="10" t="str">
        <f>IF('Récap prestation'!E400&lt;&gt;0,'Récap prestation'!E400,"")</f>
        <v/>
      </c>
      <c r="E399" s="12">
        <f>INDEX($L$2:M497,MATCH(D399,Tableau1[valeur établissement liste],0),2)</f>
        <v>4</v>
      </c>
      <c r="F399" s="2" t="str">
        <f t="shared" si="37"/>
        <v/>
      </c>
      <c r="G399">
        <f>'Récap prestation'!F400</f>
        <v>0</v>
      </c>
      <c r="H399" t="str">
        <f>IF(ISBLANK('Récap prestation'!H400),"",'Récap prestation'!H400)</f>
        <v/>
      </c>
      <c r="I399" t="str">
        <f>IF(ISBLANK('Récap prestation'!G400),"",'Récap prestation'!G400)</f>
        <v/>
      </c>
      <c r="J399" s="10"/>
      <c r="K399" s="8" t="e">
        <f t="array" ref="K3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doublon])-ROW($D$2)+1),ROWS(K$2:K399)))</f>
        <v>#NUM!</v>
      </c>
      <c r="L399" s="10" t="str">
        <f t="shared" si="38"/>
        <v/>
      </c>
      <c r="M399">
        <f t="shared" si="41"/>
        <v>398</v>
      </c>
      <c r="N399">
        <f ca="1">SUMIF('Récap prestation'!$E$3:$E$500,L399,'Récap prestation'!I400)</f>
        <v>0</v>
      </c>
      <c r="O399">
        <f ca="1">SUMIF('Récap prestation'!$E$3:$E$500,L399,'Récap prestation'!J400)</f>
        <v>0</v>
      </c>
      <c r="P399">
        <f t="shared" ca="1" si="39"/>
        <v>0</v>
      </c>
      <c r="Q399">
        <f ca="1">SUMIF('Récap prestation'!$E$3:$E$500,L399,'Récap prestation'!R400)</f>
        <v>0</v>
      </c>
      <c r="R399" t="str">
        <f ca="1">IF(ISERROR(AVERAGEIF('Récap prestation'!$E$3:$E$500,L399,'Récap prestation'!$R$3)),"N/A",AVERAGEIF('Récap prestation'!$E$3:$E$500,L399,'Récap prestation'!$R$3:$R$500))</f>
        <v>N/A</v>
      </c>
      <c r="S399" s="10">
        <f>'Récap prestation'!N400</f>
        <v>0</v>
      </c>
      <c r="T399" s="10" t="e">
        <f t="array" ref="T39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doublon])-ROW($S$2)+1),ROWS(T$2:T399)))</f>
        <v>#NUM!</v>
      </c>
      <c r="U399" s="10" t="str">
        <f t="shared" si="40"/>
        <v/>
      </c>
      <c r="V399" s="10"/>
    </row>
    <row r="400" spans="1:22" x14ac:dyDescent="0.25">
      <c r="A400" s="3">
        <f>'Récap prestation'!M401</f>
        <v>0</v>
      </c>
      <c r="B400" s="10" t="e">
        <f t="array" ref="B4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doublon])-ROW($A$2)+1),ROWS(B$2:B400)))</f>
        <v>#NUM!</v>
      </c>
      <c r="C400" s="10" t="str">
        <f t="shared" si="36"/>
        <v/>
      </c>
      <c r="D400" s="10" t="str">
        <f>IF('Récap prestation'!E401&lt;&gt;0,'Récap prestation'!E401,"")</f>
        <v/>
      </c>
      <c r="E400" s="12">
        <f>INDEX($L$2:M498,MATCH(D400,Tableau1[valeur établissement liste],0),2)</f>
        <v>4</v>
      </c>
      <c r="F400" s="2" t="str">
        <f t="shared" si="37"/>
        <v/>
      </c>
      <c r="G400">
        <f>'Récap prestation'!F401</f>
        <v>0</v>
      </c>
      <c r="H400" t="str">
        <f>IF(ISBLANK('Récap prestation'!H401),"",'Récap prestation'!H401)</f>
        <v/>
      </c>
      <c r="I400" t="str">
        <f>IF(ISBLANK('Récap prestation'!G401),"",'Récap prestation'!G401)</f>
        <v/>
      </c>
      <c r="J400" s="10"/>
      <c r="K400" s="8" t="e">
        <f t="array" ref="K4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doublon])-ROW($D$2)+1),ROWS(K$2:K400)))</f>
        <v>#NUM!</v>
      </c>
      <c r="L400" s="10" t="str">
        <f t="shared" si="38"/>
        <v/>
      </c>
      <c r="M400">
        <f t="shared" si="41"/>
        <v>399</v>
      </c>
      <c r="N400">
        <f ca="1">SUMIF('Récap prestation'!$E$3:$E$500,L400,'Récap prestation'!I401)</f>
        <v>0</v>
      </c>
      <c r="O400">
        <f ca="1">SUMIF('Récap prestation'!$E$3:$E$500,L400,'Récap prestation'!J401)</f>
        <v>0</v>
      </c>
      <c r="P400">
        <f t="shared" ca="1" si="39"/>
        <v>0</v>
      </c>
      <c r="Q400">
        <f ca="1">SUMIF('Récap prestation'!$E$3:$E$500,L400,'Récap prestation'!R401)</f>
        <v>0</v>
      </c>
      <c r="R400" t="str">
        <f ca="1">IF(ISERROR(AVERAGEIF('Récap prestation'!$E$3:$E$500,L400,'Récap prestation'!$R$3)),"N/A",AVERAGEIF('Récap prestation'!$E$3:$E$500,L400,'Récap prestation'!$R$3:$R$500))</f>
        <v>N/A</v>
      </c>
      <c r="S400" s="10">
        <f>'Récap prestation'!N401</f>
        <v>0</v>
      </c>
      <c r="T400" s="10" t="e">
        <f t="array" ref="T40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doublon])-ROW($S$2)+1),ROWS(T$2:T400)))</f>
        <v>#NUM!</v>
      </c>
      <c r="U400" s="10" t="str">
        <f t="shared" si="40"/>
        <v/>
      </c>
      <c r="V400" s="10"/>
    </row>
    <row r="401" spans="1:22" x14ac:dyDescent="0.25">
      <c r="A401" s="3">
        <f>'Récap prestation'!M402</f>
        <v>0</v>
      </c>
      <c r="B401" s="10" t="e">
        <f t="array" ref="B40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doublon])-ROW($A$2)+1),ROWS(B$2:B401)))</f>
        <v>#NUM!</v>
      </c>
      <c r="C401" s="10" t="str">
        <f t="shared" si="36"/>
        <v/>
      </c>
      <c r="D401" s="10" t="str">
        <f>IF('Récap prestation'!E402&lt;&gt;0,'Récap prestation'!E402,"")</f>
        <v/>
      </c>
      <c r="E401" s="12">
        <f>INDEX($L$2:M499,MATCH(D401,Tableau1[valeur établissement liste],0),2)</f>
        <v>4</v>
      </c>
      <c r="F401" s="2" t="str">
        <f t="shared" si="37"/>
        <v/>
      </c>
      <c r="G401">
        <f>'Récap prestation'!F402</f>
        <v>0</v>
      </c>
      <c r="H401" t="str">
        <f>IF(ISBLANK('Récap prestation'!H402),"",'Récap prestation'!H402)</f>
        <v/>
      </c>
      <c r="I401" t="str">
        <f>IF(ISBLANK('Récap prestation'!G402),"",'Récap prestation'!G402)</f>
        <v/>
      </c>
      <c r="J401" s="10"/>
      <c r="K401" s="8" t="e">
        <f t="array" ref="K40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doublon])-ROW($D$2)+1),ROWS(K$2:K401)))</f>
        <v>#NUM!</v>
      </c>
      <c r="L401" s="10" t="str">
        <f t="shared" si="38"/>
        <v/>
      </c>
      <c r="M401">
        <f t="shared" si="41"/>
        <v>400</v>
      </c>
      <c r="N401">
        <f ca="1">SUMIF('Récap prestation'!$E$3:$E$500,L401,'Récap prestation'!I402)</f>
        <v>0</v>
      </c>
      <c r="O401">
        <f ca="1">SUMIF('Récap prestation'!$E$3:$E$500,L401,'Récap prestation'!J402)</f>
        <v>0</v>
      </c>
      <c r="P401">
        <f t="shared" ca="1" si="39"/>
        <v>0</v>
      </c>
      <c r="Q401">
        <f ca="1">SUMIF('Récap prestation'!$E$3:$E$500,L401,'Récap prestation'!R402)</f>
        <v>0</v>
      </c>
      <c r="R401" t="str">
        <f ca="1">IF(ISERROR(AVERAGEIF('Récap prestation'!$E$3:$E$500,L401,'Récap prestation'!$R$3)),"N/A",AVERAGEIF('Récap prestation'!$E$3:$E$500,L401,'Récap prestation'!$R$3:$R$500))</f>
        <v>N/A</v>
      </c>
      <c r="S401" s="10">
        <f>'Récap prestation'!N402</f>
        <v>0</v>
      </c>
      <c r="T401" s="10" t="e">
        <f t="array" ref="T40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doublon])-ROW($S$2)+1),ROWS(T$2:T401)))</f>
        <v>#NUM!</v>
      </c>
      <c r="U401" s="10" t="str">
        <f t="shared" si="40"/>
        <v/>
      </c>
      <c r="V401" s="10"/>
    </row>
    <row r="402" spans="1:22" x14ac:dyDescent="0.25">
      <c r="A402" s="3">
        <f>'Récap prestation'!M403</f>
        <v>0</v>
      </c>
      <c r="B402" s="10" t="e">
        <f t="array" ref="B40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doublon])-ROW($A$2)+1),ROWS(B$2:B402)))</f>
        <v>#NUM!</v>
      </c>
      <c r="C402" s="10" t="str">
        <f t="shared" si="36"/>
        <v/>
      </c>
      <c r="D402" s="10" t="str">
        <f>IF('Récap prestation'!E403&lt;&gt;0,'Récap prestation'!E403,"")</f>
        <v/>
      </c>
      <c r="E402" s="12">
        <f>INDEX($L$2:M500,MATCH(D402,Tableau1[valeur établissement liste],0),2)</f>
        <v>4</v>
      </c>
      <c r="F402" s="2" t="str">
        <f t="shared" si="37"/>
        <v/>
      </c>
      <c r="G402">
        <f>'Récap prestation'!F403</f>
        <v>0</v>
      </c>
      <c r="H402" t="str">
        <f>IF(ISBLANK('Récap prestation'!H403),"",'Récap prestation'!H403)</f>
        <v/>
      </c>
      <c r="I402" t="str">
        <f>IF(ISBLANK('Récap prestation'!G403),"",'Récap prestation'!G403)</f>
        <v/>
      </c>
      <c r="J402" s="10"/>
      <c r="K402" s="8" t="e">
        <f t="array" ref="K40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doublon])-ROW($D$2)+1),ROWS(K$2:K402)))</f>
        <v>#NUM!</v>
      </c>
      <c r="L402" s="10" t="str">
        <f t="shared" si="38"/>
        <v/>
      </c>
      <c r="M402">
        <f t="shared" si="41"/>
        <v>401</v>
      </c>
      <c r="N402">
        <f ca="1">SUMIF('Récap prestation'!$E$3:$E$500,L402,'Récap prestation'!I403)</f>
        <v>0</v>
      </c>
      <c r="O402">
        <f ca="1">SUMIF('Récap prestation'!$E$3:$E$500,L402,'Récap prestation'!J403)</f>
        <v>0</v>
      </c>
      <c r="P402">
        <f t="shared" ca="1" si="39"/>
        <v>0</v>
      </c>
      <c r="Q402">
        <f ca="1">SUMIF('Récap prestation'!$E$3:$E$500,L402,'Récap prestation'!R403)</f>
        <v>0</v>
      </c>
      <c r="R402" t="str">
        <f ca="1">IF(ISERROR(AVERAGEIF('Récap prestation'!$E$3:$E$500,L402,'Récap prestation'!$R$3)),"N/A",AVERAGEIF('Récap prestation'!$E$3:$E$500,L402,'Récap prestation'!$R$3:$R$500))</f>
        <v>N/A</v>
      </c>
      <c r="S402" s="10">
        <f>'Récap prestation'!N403</f>
        <v>0</v>
      </c>
      <c r="T402" s="10" t="e">
        <f t="array" ref="T40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doublon])-ROW($S$2)+1),ROWS(T$2:T402)))</f>
        <v>#NUM!</v>
      </c>
      <c r="U402" s="10" t="str">
        <f t="shared" si="40"/>
        <v/>
      </c>
      <c r="V402" s="10"/>
    </row>
    <row r="403" spans="1:22" x14ac:dyDescent="0.25">
      <c r="A403" s="3">
        <f>'Récap prestation'!M404</f>
        <v>0</v>
      </c>
      <c r="B403" s="10" t="e">
        <f t="array" ref="B40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doublon])-ROW($A$2)+1),ROWS(B$2:B403)))</f>
        <v>#NUM!</v>
      </c>
      <c r="C403" s="10" t="str">
        <f t="shared" si="36"/>
        <v/>
      </c>
      <c r="D403" s="10" t="str">
        <f>IF('Récap prestation'!E404&lt;&gt;0,'Récap prestation'!E404,"")</f>
        <v/>
      </c>
      <c r="E403" s="12">
        <f>INDEX($L$2:M501,MATCH(D403,Tableau1[valeur établissement liste],0),2)</f>
        <v>4</v>
      </c>
      <c r="F403" s="2" t="str">
        <f t="shared" si="37"/>
        <v/>
      </c>
      <c r="G403">
        <f>'Récap prestation'!F404</f>
        <v>0</v>
      </c>
      <c r="H403" t="str">
        <f>IF(ISBLANK('Récap prestation'!H404),"",'Récap prestation'!H404)</f>
        <v/>
      </c>
      <c r="I403" t="str">
        <f>IF(ISBLANK('Récap prestation'!G404),"",'Récap prestation'!G404)</f>
        <v/>
      </c>
      <c r="J403" s="10"/>
      <c r="K403" s="8" t="e">
        <f t="array" ref="K40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doublon])-ROW($D$2)+1),ROWS(K$2:K403)))</f>
        <v>#NUM!</v>
      </c>
      <c r="L403" s="10" t="str">
        <f t="shared" si="38"/>
        <v/>
      </c>
      <c r="M403">
        <f t="shared" si="41"/>
        <v>402</v>
      </c>
      <c r="N403">
        <f ca="1">SUMIF('Récap prestation'!$E$3:$E$500,L403,'Récap prestation'!I404)</f>
        <v>0</v>
      </c>
      <c r="O403">
        <f ca="1">SUMIF('Récap prestation'!$E$3:$E$500,L403,'Récap prestation'!J404)</f>
        <v>0</v>
      </c>
      <c r="P403">
        <f t="shared" ca="1" si="39"/>
        <v>0</v>
      </c>
      <c r="Q403">
        <f ca="1">SUMIF('Récap prestation'!$E$3:$E$500,L403,'Récap prestation'!R404)</f>
        <v>0</v>
      </c>
      <c r="R403" t="str">
        <f ca="1">IF(ISERROR(AVERAGEIF('Récap prestation'!$E$3:$E$500,L403,'Récap prestation'!$R$3)),"N/A",AVERAGEIF('Récap prestation'!$E$3:$E$500,L403,'Récap prestation'!$R$3:$R$500))</f>
        <v>N/A</v>
      </c>
      <c r="S403" s="10">
        <f>'Récap prestation'!N404</f>
        <v>0</v>
      </c>
      <c r="T403" s="10" t="e">
        <f t="array" ref="T40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doublon])-ROW($S$2)+1),ROWS(T$2:T403)))</f>
        <v>#NUM!</v>
      </c>
      <c r="U403" s="10" t="str">
        <f t="shared" si="40"/>
        <v/>
      </c>
      <c r="V403" s="10"/>
    </row>
    <row r="404" spans="1:22" x14ac:dyDescent="0.25">
      <c r="A404" s="3">
        <f>'Récap prestation'!M405</f>
        <v>0</v>
      </c>
      <c r="B404" s="10" t="e">
        <f t="array" ref="B40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doublon])-ROW($A$2)+1),ROWS(B$2:B404)))</f>
        <v>#NUM!</v>
      </c>
      <c r="C404" s="10" t="str">
        <f t="shared" si="36"/>
        <v/>
      </c>
      <c r="D404" s="10" t="str">
        <f>IF('Récap prestation'!E405&lt;&gt;0,'Récap prestation'!E405,"")</f>
        <v/>
      </c>
      <c r="E404" s="12">
        <f>INDEX($L$2:M502,MATCH(D404,Tableau1[valeur établissement liste],0),2)</f>
        <v>4</v>
      </c>
      <c r="F404" s="2" t="str">
        <f t="shared" si="37"/>
        <v/>
      </c>
      <c r="G404">
        <f>'Récap prestation'!F405</f>
        <v>0</v>
      </c>
      <c r="H404" t="str">
        <f>IF(ISBLANK('Récap prestation'!H405),"",'Récap prestation'!H405)</f>
        <v/>
      </c>
      <c r="I404" t="str">
        <f>IF(ISBLANK('Récap prestation'!G405),"",'Récap prestation'!G405)</f>
        <v/>
      </c>
      <c r="J404" s="10"/>
      <c r="K404" s="8" t="e">
        <f t="array" ref="K40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doublon])-ROW($D$2)+1),ROWS(K$2:K404)))</f>
        <v>#NUM!</v>
      </c>
      <c r="L404" s="10" t="str">
        <f t="shared" si="38"/>
        <v/>
      </c>
      <c r="M404">
        <f t="shared" si="41"/>
        <v>403</v>
      </c>
      <c r="N404">
        <f ca="1">SUMIF('Récap prestation'!$E$3:$E$500,L404,'Récap prestation'!I405)</f>
        <v>0</v>
      </c>
      <c r="O404">
        <f ca="1">SUMIF('Récap prestation'!$E$3:$E$500,L404,'Récap prestation'!J405)</f>
        <v>0</v>
      </c>
      <c r="P404">
        <f t="shared" ca="1" si="39"/>
        <v>0</v>
      </c>
      <c r="Q404">
        <f ca="1">SUMIF('Récap prestation'!$E$3:$E$500,L404,'Récap prestation'!R405)</f>
        <v>0</v>
      </c>
      <c r="R404" t="str">
        <f ca="1">IF(ISERROR(AVERAGEIF('Récap prestation'!$E$3:$E$500,L404,'Récap prestation'!$R$3)),"N/A",AVERAGEIF('Récap prestation'!$E$3:$E$500,L404,'Récap prestation'!$R$3:$R$500))</f>
        <v>N/A</v>
      </c>
      <c r="S404" s="10">
        <f>'Récap prestation'!N405</f>
        <v>0</v>
      </c>
      <c r="T404" s="10" t="e">
        <f t="array" ref="T40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doublon])-ROW($S$2)+1),ROWS(T$2:T404)))</f>
        <v>#NUM!</v>
      </c>
      <c r="U404" s="10" t="str">
        <f t="shared" si="40"/>
        <v/>
      </c>
      <c r="V404" s="10"/>
    </row>
    <row r="405" spans="1:22" x14ac:dyDescent="0.25">
      <c r="A405" s="3">
        <f>'Récap prestation'!M406</f>
        <v>0</v>
      </c>
      <c r="B405" s="10" t="e">
        <f t="array" ref="B40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doublon])-ROW($A$2)+1),ROWS(B$2:B405)))</f>
        <v>#NUM!</v>
      </c>
      <c r="C405" s="10" t="str">
        <f t="shared" si="36"/>
        <v/>
      </c>
      <c r="D405" s="10" t="str">
        <f>IF('Récap prestation'!E406&lt;&gt;0,'Récap prestation'!E406,"")</f>
        <v/>
      </c>
      <c r="E405" s="12">
        <f>INDEX($L$2:M503,MATCH(D405,Tableau1[valeur établissement liste],0),2)</f>
        <v>4</v>
      </c>
      <c r="F405" s="2" t="str">
        <f t="shared" si="37"/>
        <v/>
      </c>
      <c r="G405">
        <f>'Récap prestation'!F406</f>
        <v>0</v>
      </c>
      <c r="H405" t="str">
        <f>IF(ISBLANK('Récap prestation'!H406),"",'Récap prestation'!H406)</f>
        <v/>
      </c>
      <c r="I405" t="str">
        <f>IF(ISBLANK('Récap prestation'!G406),"",'Récap prestation'!G406)</f>
        <v/>
      </c>
      <c r="J405" s="10"/>
      <c r="K405" s="8" t="e">
        <f t="array" ref="K40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doublon])-ROW($D$2)+1),ROWS(K$2:K405)))</f>
        <v>#NUM!</v>
      </c>
      <c r="L405" s="10" t="str">
        <f t="shared" si="38"/>
        <v/>
      </c>
      <c r="M405">
        <f t="shared" si="41"/>
        <v>404</v>
      </c>
      <c r="N405">
        <f ca="1">SUMIF('Récap prestation'!$E$3:$E$500,L405,'Récap prestation'!I406)</f>
        <v>0</v>
      </c>
      <c r="O405">
        <f ca="1">SUMIF('Récap prestation'!$E$3:$E$500,L405,'Récap prestation'!J406)</f>
        <v>0</v>
      </c>
      <c r="P405">
        <f t="shared" ca="1" si="39"/>
        <v>0</v>
      </c>
      <c r="Q405">
        <f ca="1">SUMIF('Récap prestation'!$E$3:$E$500,L405,'Récap prestation'!R406)</f>
        <v>0</v>
      </c>
      <c r="R405" t="str">
        <f ca="1">IF(ISERROR(AVERAGEIF('Récap prestation'!$E$3:$E$500,L405,'Récap prestation'!$R$3)),"N/A",AVERAGEIF('Récap prestation'!$E$3:$E$500,L405,'Récap prestation'!$R$3:$R$500))</f>
        <v>N/A</v>
      </c>
      <c r="S405" s="10">
        <f>'Récap prestation'!N406</f>
        <v>0</v>
      </c>
      <c r="T405" s="10" t="e">
        <f t="array" ref="T40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doublon])-ROW($S$2)+1),ROWS(T$2:T405)))</f>
        <v>#NUM!</v>
      </c>
      <c r="U405" s="10" t="str">
        <f t="shared" si="40"/>
        <v/>
      </c>
      <c r="V405" s="10"/>
    </row>
    <row r="406" spans="1:22" x14ac:dyDescent="0.25">
      <c r="A406" s="3">
        <f>'Récap prestation'!M407</f>
        <v>0</v>
      </c>
      <c r="B406" s="10" t="e">
        <f t="array" ref="B40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doublon])-ROW($A$2)+1),ROWS(B$2:B406)))</f>
        <v>#NUM!</v>
      </c>
      <c r="C406" s="10" t="str">
        <f t="shared" si="36"/>
        <v/>
      </c>
      <c r="D406" s="10" t="str">
        <f>IF('Récap prestation'!E407&lt;&gt;0,'Récap prestation'!E407,"")</f>
        <v/>
      </c>
      <c r="E406" s="12">
        <f>INDEX($L$2:M504,MATCH(D406,Tableau1[valeur établissement liste],0),2)</f>
        <v>4</v>
      </c>
      <c r="F406" s="2" t="str">
        <f t="shared" si="37"/>
        <v/>
      </c>
      <c r="G406">
        <f>'Récap prestation'!F407</f>
        <v>0</v>
      </c>
      <c r="H406" t="str">
        <f>IF(ISBLANK('Récap prestation'!H407),"",'Récap prestation'!H407)</f>
        <v/>
      </c>
      <c r="I406" t="str">
        <f>IF(ISBLANK('Récap prestation'!G407),"",'Récap prestation'!G407)</f>
        <v/>
      </c>
      <c r="J406" s="10"/>
      <c r="K406" s="8" t="e">
        <f t="array" ref="K40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doublon])-ROW($D$2)+1),ROWS(K$2:K406)))</f>
        <v>#NUM!</v>
      </c>
      <c r="L406" s="10" t="str">
        <f t="shared" si="38"/>
        <v/>
      </c>
      <c r="M406">
        <f t="shared" si="41"/>
        <v>405</v>
      </c>
      <c r="N406">
        <f ca="1">SUMIF('Récap prestation'!$E$3:$E$500,L406,'Récap prestation'!I407)</f>
        <v>0</v>
      </c>
      <c r="O406">
        <f ca="1">SUMIF('Récap prestation'!$E$3:$E$500,L406,'Récap prestation'!J407)</f>
        <v>0</v>
      </c>
      <c r="P406">
        <f t="shared" ca="1" si="39"/>
        <v>0</v>
      </c>
      <c r="Q406">
        <f ca="1">SUMIF('Récap prestation'!$E$3:$E$500,L406,'Récap prestation'!R407)</f>
        <v>0</v>
      </c>
      <c r="R406" t="str">
        <f ca="1">IF(ISERROR(AVERAGEIF('Récap prestation'!$E$3:$E$500,L406,'Récap prestation'!$R$3)),"N/A",AVERAGEIF('Récap prestation'!$E$3:$E$500,L406,'Récap prestation'!$R$3:$R$500))</f>
        <v>N/A</v>
      </c>
      <c r="S406" s="10">
        <f>'Récap prestation'!N407</f>
        <v>0</v>
      </c>
      <c r="T406" s="10" t="e">
        <f t="array" ref="T40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doublon])-ROW($S$2)+1),ROWS(T$2:T406)))</f>
        <v>#NUM!</v>
      </c>
      <c r="U406" s="10" t="str">
        <f t="shared" si="40"/>
        <v/>
      </c>
      <c r="V406" s="10"/>
    </row>
    <row r="407" spans="1:22" x14ac:dyDescent="0.25">
      <c r="A407" s="3">
        <f>'Récap prestation'!M408</f>
        <v>0</v>
      </c>
      <c r="B407" s="10" t="e">
        <f t="array" ref="B40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doublon])-ROW($A$2)+1),ROWS(B$2:B407)))</f>
        <v>#NUM!</v>
      </c>
      <c r="C407" s="10" t="str">
        <f t="shared" si="36"/>
        <v/>
      </c>
      <c r="D407" s="10" t="str">
        <f>IF('Récap prestation'!E408&lt;&gt;0,'Récap prestation'!E408,"")</f>
        <v/>
      </c>
      <c r="E407" s="12">
        <f>INDEX($L$2:M505,MATCH(D407,Tableau1[valeur établissement liste],0),2)</f>
        <v>4</v>
      </c>
      <c r="F407" s="2" t="str">
        <f t="shared" si="37"/>
        <v/>
      </c>
      <c r="G407">
        <f>'Récap prestation'!F408</f>
        <v>0</v>
      </c>
      <c r="H407" t="str">
        <f>IF(ISBLANK('Récap prestation'!H408),"",'Récap prestation'!H408)</f>
        <v/>
      </c>
      <c r="I407" t="str">
        <f>IF(ISBLANK('Récap prestation'!G408),"",'Récap prestation'!G408)</f>
        <v/>
      </c>
      <c r="J407" s="10"/>
      <c r="K407" s="8" t="e">
        <f t="array" ref="K40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doublon])-ROW($D$2)+1),ROWS(K$2:K407)))</f>
        <v>#NUM!</v>
      </c>
      <c r="L407" s="10" t="str">
        <f t="shared" si="38"/>
        <v/>
      </c>
      <c r="M407">
        <f t="shared" si="41"/>
        <v>406</v>
      </c>
      <c r="N407">
        <f ca="1">SUMIF('Récap prestation'!$E$3:$E$500,L407,'Récap prestation'!I408)</f>
        <v>0</v>
      </c>
      <c r="O407">
        <f ca="1">SUMIF('Récap prestation'!$E$3:$E$500,L407,'Récap prestation'!J408)</f>
        <v>0</v>
      </c>
      <c r="P407">
        <f t="shared" ca="1" si="39"/>
        <v>0</v>
      </c>
      <c r="Q407">
        <f ca="1">SUMIF('Récap prestation'!$E$3:$E$500,L407,'Récap prestation'!R408)</f>
        <v>0</v>
      </c>
      <c r="R407" t="str">
        <f ca="1">IF(ISERROR(AVERAGEIF('Récap prestation'!$E$3:$E$500,L407,'Récap prestation'!$R$3)),"N/A",AVERAGEIF('Récap prestation'!$E$3:$E$500,L407,'Récap prestation'!$R$3:$R$500))</f>
        <v>N/A</v>
      </c>
      <c r="S407" s="10">
        <f>'Récap prestation'!N408</f>
        <v>0</v>
      </c>
      <c r="T407" s="10" t="e">
        <f t="array" ref="T40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doublon])-ROW($S$2)+1),ROWS(T$2:T407)))</f>
        <v>#NUM!</v>
      </c>
      <c r="U407" s="10" t="str">
        <f t="shared" si="40"/>
        <v/>
      </c>
      <c r="V407" s="10"/>
    </row>
    <row r="408" spans="1:22" x14ac:dyDescent="0.25">
      <c r="A408" s="3">
        <f>'Récap prestation'!M409</f>
        <v>0</v>
      </c>
      <c r="B408" s="10" t="e">
        <f t="array" ref="B40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doublon])-ROW($A$2)+1),ROWS(B$2:B408)))</f>
        <v>#NUM!</v>
      </c>
      <c r="C408" s="10" t="str">
        <f t="shared" si="36"/>
        <v/>
      </c>
      <c r="D408" s="10" t="str">
        <f>IF('Récap prestation'!E409&lt;&gt;0,'Récap prestation'!E409,"")</f>
        <v/>
      </c>
      <c r="E408" s="12">
        <f>INDEX($L$2:M506,MATCH(D408,Tableau1[valeur établissement liste],0),2)</f>
        <v>4</v>
      </c>
      <c r="F408" s="2" t="str">
        <f t="shared" si="37"/>
        <v/>
      </c>
      <c r="G408">
        <f>'Récap prestation'!F409</f>
        <v>0</v>
      </c>
      <c r="H408" t="str">
        <f>IF(ISBLANK('Récap prestation'!H409),"",'Récap prestation'!H409)</f>
        <v/>
      </c>
      <c r="I408" t="str">
        <f>IF(ISBLANK('Récap prestation'!G409),"",'Récap prestation'!G409)</f>
        <v/>
      </c>
      <c r="J408" s="10"/>
      <c r="K408" s="8" t="e">
        <f t="array" ref="K40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doublon])-ROW($D$2)+1),ROWS(K$2:K408)))</f>
        <v>#NUM!</v>
      </c>
      <c r="L408" s="10" t="str">
        <f t="shared" si="38"/>
        <v/>
      </c>
      <c r="M408">
        <f t="shared" si="41"/>
        <v>407</v>
      </c>
      <c r="N408">
        <f ca="1">SUMIF('Récap prestation'!$E$3:$E$500,L408,'Récap prestation'!I409)</f>
        <v>0</v>
      </c>
      <c r="O408">
        <f ca="1">SUMIF('Récap prestation'!$E$3:$E$500,L408,'Récap prestation'!J409)</f>
        <v>0</v>
      </c>
      <c r="P408">
        <f t="shared" ca="1" si="39"/>
        <v>0</v>
      </c>
      <c r="Q408">
        <f ca="1">SUMIF('Récap prestation'!$E$3:$E$500,L408,'Récap prestation'!R409)</f>
        <v>0</v>
      </c>
      <c r="R408" t="str">
        <f ca="1">IF(ISERROR(AVERAGEIF('Récap prestation'!$E$3:$E$500,L408,'Récap prestation'!$R$3)),"N/A",AVERAGEIF('Récap prestation'!$E$3:$E$500,L408,'Récap prestation'!$R$3:$R$500))</f>
        <v>N/A</v>
      </c>
      <c r="S408" s="10">
        <f>'Récap prestation'!N409</f>
        <v>0</v>
      </c>
      <c r="T408" s="10" t="e">
        <f t="array" ref="T40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doublon])-ROW($S$2)+1),ROWS(T$2:T408)))</f>
        <v>#NUM!</v>
      </c>
      <c r="U408" s="10" t="str">
        <f t="shared" si="40"/>
        <v/>
      </c>
      <c r="V408" s="10"/>
    </row>
    <row r="409" spans="1:22" x14ac:dyDescent="0.25">
      <c r="A409" s="3">
        <f>'Récap prestation'!M410</f>
        <v>0</v>
      </c>
      <c r="B409" s="10" t="e">
        <f t="array" ref="B40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doublon])-ROW($A$2)+1),ROWS(B$2:B409)))</f>
        <v>#NUM!</v>
      </c>
      <c r="C409" s="10" t="str">
        <f t="shared" si="36"/>
        <v/>
      </c>
      <c r="D409" s="10" t="str">
        <f>IF('Récap prestation'!E410&lt;&gt;0,'Récap prestation'!E410,"")</f>
        <v/>
      </c>
      <c r="E409" s="12">
        <f>INDEX($L$2:M507,MATCH(D409,Tableau1[valeur établissement liste],0),2)</f>
        <v>4</v>
      </c>
      <c r="F409" s="2" t="str">
        <f t="shared" si="37"/>
        <v/>
      </c>
      <c r="G409">
        <f>'Récap prestation'!F410</f>
        <v>0</v>
      </c>
      <c r="H409" t="str">
        <f>IF(ISBLANK('Récap prestation'!H410),"",'Récap prestation'!H410)</f>
        <v/>
      </c>
      <c r="I409" t="str">
        <f>IF(ISBLANK('Récap prestation'!G410),"",'Récap prestation'!G410)</f>
        <v/>
      </c>
      <c r="J409" s="10"/>
      <c r="K409" s="8" t="e">
        <f t="array" ref="K40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doublon])-ROW($D$2)+1),ROWS(K$2:K409)))</f>
        <v>#NUM!</v>
      </c>
      <c r="L409" s="10" t="str">
        <f t="shared" si="38"/>
        <v/>
      </c>
      <c r="M409">
        <f t="shared" si="41"/>
        <v>408</v>
      </c>
      <c r="N409">
        <f ca="1">SUMIF('Récap prestation'!$E$3:$E$500,L409,'Récap prestation'!I410)</f>
        <v>0</v>
      </c>
      <c r="O409">
        <f ca="1">SUMIF('Récap prestation'!$E$3:$E$500,L409,'Récap prestation'!J410)</f>
        <v>0</v>
      </c>
      <c r="P409">
        <f t="shared" ca="1" si="39"/>
        <v>0</v>
      </c>
      <c r="Q409">
        <f ca="1">SUMIF('Récap prestation'!$E$3:$E$500,L409,'Récap prestation'!R410)</f>
        <v>0</v>
      </c>
      <c r="R409" t="str">
        <f ca="1">IF(ISERROR(AVERAGEIF('Récap prestation'!$E$3:$E$500,L409,'Récap prestation'!$R$3)),"N/A",AVERAGEIF('Récap prestation'!$E$3:$E$500,L409,'Récap prestation'!$R$3:$R$500))</f>
        <v>N/A</v>
      </c>
      <c r="S409" s="10">
        <f>'Récap prestation'!N410</f>
        <v>0</v>
      </c>
      <c r="T409" s="10" t="e">
        <f t="array" ref="T40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doublon])-ROW($S$2)+1),ROWS(T$2:T409)))</f>
        <v>#NUM!</v>
      </c>
      <c r="U409" s="10" t="str">
        <f t="shared" si="40"/>
        <v/>
      </c>
      <c r="V409" s="10"/>
    </row>
    <row r="410" spans="1:22" x14ac:dyDescent="0.25">
      <c r="A410" s="3">
        <f>'Récap prestation'!M411</f>
        <v>0</v>
      </c>
      <c r="B410" s="10" t="e">
        <f t="array" ref="B41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doublon])-ROW($A$2)+1),ROWS(B$2:B410)))</f>
        <v>#NUM!</v>
      </c>
      <c r="C410" s="10" t="str">
        <f t="shared" si="36"/>
        <v/>
      </c>
      <c r="D410" s="10" t="str">
        <f>IF('Récap prestation'!E411&lt;&gt;0,'Récap prestation'!E411,"")</f>
        <v/>
      </c>
      <c r="E410" s="12">
        <f>INDEX($L$2:M508,MATCH(D410,Tableau1[valeur établissement liste],0),2)</f>
        <v>4</v>
      </c>
      <c r="F410" s="2" t="str">
        <f t="shared" si="37"/>
        <v/>
      </c>
      <c r="G410">
        <f>'Récap prestation'!F411</f>
        <v>0</v>
      </c>
      <c r="H410" t="str">
        <f>IF(ISBLANK('Récap prestation'!H411),"",'Récap prestation'!H411)</f>
        <v/>
      </c>
      <c r="I410" t="str">
        <f>IF(ISBLANK('Récap prestation'!G411),"",'Récap prestation'!G411)</f>
        <v/>
      </c>
      <c r="J410" s="10"/>
      <c r="K410" s="8" t="e">
        <f t="array" ref="K41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doublon])-ROW($D$2)+1),ROWS(K$2:K410)))</f>
        <v>#NUM!</v>
      </c>
      <c r="L410" s="10" t="str">
        <f t="shared" si="38"/>
        <v/>
      </c>
      <c r="M410">
        <f t="shared" si="41"/>
        <v>409</v>
      </c>
      <c r="N410">
        <f ca="1">SUMIF('Récap prestation'!$E$3:$E$500,L410,'Récap prestation'!I411)</f>
        <v>0</v>
      </c>
      <c r="O410">
        <f ca="1">SUMIF('Récap prestation'!$E$3:$E$500,L410,'Récap prestation'!J411)</f>
        <v>0</v>
      </c>
      <c r="P410">
        <f t="shared" ca="1" si="39"/>
        <v>0</v>
      </c>
      <c r="Q410">
        <f ca="1">SUMIF('Récap prestation'!$E$3:$E$500,L410,'Récap prestation'!R411)</f>
        <v>0</v>
      </c>
      <c r="R410" t="str">
        <f ca="1">IF(ISERROR(AVERAGEIF('Récap prestation'!$E$3:$E$500,L410,'Récap prestation'!$R$3)),"N/A",AVERAGEIF('Récap prestation'!$E$3:$E$500,L410,'Récap prestation'!$R$3:$R$500))</f>
        <v>N/A</v>
      </c>
      <c r="S410" s="10">
        <f>'Récap prestation'!N411</f>
        <v>0</v>
      </c>
      <c r="T410" s="10" t="e">
        <f t="array" ref="T41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doublon])-ROW($S$2)+1),ROWS(T$2:T410)))</f>
        <v>#NUM!</v>
      </c>
      <c r="U410" s="10" t="str">
        <f t="shared" si="40"/>
        <v/>
      </c>
      <c r="V410" s="10"/>
    </row>
    <row r="411" spans="1:22" x14ac:dyDescent="0.25">
      <c r="A411" s="3">
        <f>'Récap prestation'!M412</f>
        <v>0</v>
      </c>
      <c r="B411" s="10" t="e">
        <f t="array" ref="B41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doublon])-ROW($A$2)+1),ROWS(B$2:B411)))</f>
        <v>#NUM!</v>
      </c>
      <c r="C411" s="10" t="str">
        <f t="shared" si="36"/>
        <v/>
      </c>
      <c r="D411" s="10" t="str">
        <f>IF('Récap prestation'!E412&lt;&gt;0,'Récap prestation'!E412,"")</f>
        <v/>
      </c>
      <c r="E411" s="12">
        <f>INDEX($L$2:M509,MATCH(D411,Tableau1[valeur établissement liste],0),2)</f>
        <v>4</v>
      </c>
      <c r="F411" s="2" t="str">
        <f t="shared" si="37"/>
        <v/>
      </c>
      <c r="G411">
        <f>'Récap prestation'!F412</f>
        <v>0</v>
      </c>
      <c r="H411" t="str">
        <f>IF(ISBLANK('Récap prestation'!H412),"",'Récap prestation'!H412)</f>
        <v/>
      </c>
      <c r="I411" t="str">
        <f>IF(ISBLANK('Récap prestation'!G412),"",'Récap prestation'!G412)</f>
        <v/>
      </c>
      <c r="J411" s="10"/>
      <c r="K411" s="8" t="e">
        <f t="array" ref="K41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doublon])-ROW($D$2)+1),ROWS(K$2:K411)))</f>
        <v>#NUM!</v>
      </c>
      <c r="L411" s="10" t="str">
        <f t="shared" si="38"/>
        <v/>
      </c>
      <c r="M411">
        <f t="shared" si="41"/>
        <v>410</v>
      </c>
      <c r="N411">
        <f ca="1">SUMIF('Récap prestation'!$E$3:$E$500,L411,'Récap prestation'!I412)</f>
        <v>0</v>
      </c>
      <c r="O411">
        <f ca="1">SUMIF('Récap prestation'!$E$3:$E$500,L411,'Récap prestation'!J412)</f>
        <v>0</v>
      </c>
      <c r="P411">
        <f t="shared" ca="1" si="39"/>
        <v>0</v>
      </c>
      <c r="Q411">
        <f ca="1">SUMIF('Récap prestation'!$E$3:$E$500,L411,'Récap prestation'!R412)</f>
        <v>0</v>
      </c>
      <c r="R411" t="str">
        <f ca="1">IF(ISERROR(AVERAGEIF('Récap prestation'!$E$3:$E$500,L411,'Récap prestation'!$R$3)),"N/A",AVERAGEIF('Récap prestation'!$E$3:$E$500,L411,'Récap prestation'!$R$3:$R$500))</f>
        <v>N/A</v>
      </c>
      <c r="S411" s="10">
        <f>'Récap prestation'!N412</f>
        <v>0</v>
      </c>
      <c r="T411" s="10" t="e">
        <f t="array" ref="T41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doublon])-ROW($S$2)+1),ROWS(T$2:T411)))</f>
        <v>#NUM!</v>
      </c>
      <c r="U411" s="10" t="str">
        <f t="shared" si="40"/>
        <v/>
      </c>
      <c r="V411" s="10"/>
    </row>
    <row r="412" spans="1:22" x14ac:dyDescent="0.25">
      <c r="A412" s="3">
        <f>'Récap prestation'!M413</f>
        <v>0</v>
      </c>
      <c r="B412" s="10" t="e">
        <f t="array" ref="B41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doublon])-ROW($A$2)+1),ROWS(B$2:B412)))</f>
        <v>#NUM!</v>
      </c>
      <c r="C412" s="10" t="str">
        <f t="shared" si="36"/>
        <v/>
      </c>
      <c r="D412" s="10" t="str">
        <f>IF('Récap prestation'!E413&lt;&gt;0,'Récap prestation'!E413,"")</f>
        <v/>
      </c>
      <c r="E412" s="12">
        <f>INDEX($L$2:M510,MATCH(D412,Tableau1[valeur établissement liste],0),2)</f>
        <v>4</v>
      </c>
      <c r="F412" s="2" t="str">
        <f t="shared" si="37"/>
        <v/>
      </c>
      <c r="G412">
        <f>'Récap prestation'!F413</f>
        <v>0</v>
      </c>
      <c r="H412" t="str">
        <f>IF(ISBLANK('Récap prestation'!H413),"",'Récap prestation'!H413)</f>
        <v/>
      </c>
      <c r="I412" t="str">
        <f>IF(ISBLANK('Récap prestation'!G413),"",'Récap prestation'!G413)</f>
        <v/>
      </c>
      <c r="J412" s="10"/>
      <c r="K412" s="8" t="e">
        <f t="array" ref="K41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doublon])-ROW($D$2)+1),ROWS(K$2:K412)))</f>
        <v>#NUM!</v>
      </c>
      <c r="L412" s="10" t="str">
        <f t="shared" si="38"/>
        <v/>
      </c>
      <c r="M412">
        <f t="shared" si="41"/>
        <v>411</v>
      </c>
      <c r="N412">
        <f ca="1">SUMIF('Récap prestation'!$E$3:$E$500,L412,'Récap prestation'!I413)</f>
        <v>0</v>
      </c>
      <c r="O412">
        <f ca="1">SUMIF('Récap prestation'!$E$3:$E$500,L412,'Récap prestation'!J413)</f>
        <v>0</v>
      </c>
      <c r="P412">
        <f t="shared" ca="1" si="39"/>
        <v>0</v>
      </c>
      <c r="Q412">
        <f ca="1">SUMIF('Récap prestation'!$E$3:$E$500,L412,'Récap prestation'!R413)</f>
        <v>0</v>
      </c>
      <c r="R412" t="str">
        <f ca="1">IF(ISERROR(AVERAGEIF('Récap prestation'!$E$3:$E$500,L412,'Récap prestation'!$R$3)),"N/A",AVERAGEIF('Récap prestation'!$E$3:$E$500,L412,'Récap prestation'!$R$3:$R$500))</f>
        <v>N/A</v>
      </c>
      <c r="S412" s="10">
        <f>'Récap prestation'!N413</f>
        <v>0</v>
      </c>
      <c r="T412" s="10" t="e">
        <f t="array" ref="T41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doublon])-ROW($S$2)+1),ROWS(T$2:T412)))</f>
        <v>#NUM!</v>
      </c>
      <c r="U412" s="10" t="str">
        <f t="shared" si="40"/>
        <v/>
      </c>
      <c r="V412" s="10"/>
    </row>
    <row r="413" spans="1:22" x14ac:dyDescent="0.25">
      <c r="A413" s="3">
        <f>'Récap prestation'!M414</f>
        <v>0</v>
      </c>
      <c r="B413" s="10" t="e">
        <f t="array" ref="B41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doublon])-ROW($A$2)+1),ROWS(B$2:B413)))</f>
        <v>#NUM!</v>
      </c>
      <c r="C413" s="10" t="str">
        <f t="shared" si="36"/>
        <v/>
      </c>
      <c r="D413" s="10" t="str">
        <f>IF('Récap prestation'!E414&lt;&gt;0,'Récap prestation'!E414,"")</f>
        <v/>
      </c>
      <c r="E413" s="12">
        <f>INDEX($L$2:M511,MATCH(D413,Tableau1[valeur établissement liste],0),2)</f>
        <v>4</v>
      </c>
      <c r="F413" s="2" t="str">
        <f t="shared" si="37"/>
        <v/>
      </c>
      <c r="G413">
        <f>'Récap prestation'!F414</f>
        <v>0</v>
      </c>
      <c r="H413" t="str">
        <f>IF(ISBLANK('Récap prestation'!H414),"",'Récap prestation'!H414)</f>
        <v/>
      </c>
      <c r="I413" t="str">
        <f>IF(ISBLANK('Récap prestation'!G414),"",'Récap prestation'!G414)</f>
        <v/>
      </c>
      <c r="J413" s="10"/>
      <c r="K413" s="8" t="e">
        <f t="array" ref="K41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doublon])-ROW($D$2)+1),ROWS(K$2:K413)))</f>
        <v>#NUM!</v>
      </c>
      <c r="L413" s="10" t="str">
        <f t="shared" si="38"/>
        <v/>
      </c>
      <c r="M413">
        <f t="shared" si="41"/>
        <v>412</v>
      </c>
      <c r="N413">
        <f ca="1">SUMIF('Récap prestation'!$E$3:$E$500,L413,'Récap prestation'!I414)</f>
        <v>0</v>
      </c>
      <c r="O413">
        <f ca="1">SUMIF('Récap prestation'!$E$3:$E$500,L413,'Récap prestation'!J414)</f>
        <v>0</v>
      </c>
      <c r="P413">
        <f t="shared" ca="1" si="39"/>
        <v>0</v>
      </c>
      <c r="Q413">
        <f ca="1">SUMIF('Récap prestation'!$E$3:$E$500,L413,'Récap prestation'!R414)</f>
        <v>0</v>
      </c>
      <c r="R413" t="str">
        <f ca="1">IF(ISERROR(AVERAGEIF('Récap prestation'!$E$3:$E$500,L413,'Récap prestation'!$R$3)),"N/A",AVERAGEIF('Récap prestation'!$E$3:$E$500,L413,'Récap prestation'!$R$3:$R$500))</f>
        <v>N/A</v>
      </c>
      <c r="S413" s="10">
        <f>'Récap prestation'!N414</f>
        <v>0</v>
      </c>
      <c r="T413" s="10" t="e">
        <f t="array" ref="T41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doublon])-ROW($S$2)+1),ROWS(T$2:T413)))</f>
        <v>#NUM!</v>
      </c>
      <c r="U413" s="10" t="str">
        <f t="shared" si="40"/>
        <v/>
      </c>
      <c r="V413" s="10"/>
    </row>
    <row r="414" spans="1:22" x14ac:dyDescent="0.25">
      <c r="A414" s="3">
        <f>'Récap prestation'!M415</f>
        <v>0</v>
      </c>
      <c r="B414" s="10" t="e">
        <f t="array" ref="B41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doublon])-ROW($A$2)+1),ROWS(B$2:B414)))</f>
        <v>#NUM!</v>
      </c>
      <c r="C414" s="10" t="str">
        <f t="shared" si="36"/>
        <v/>
      </c>
      <c r="D414" s="10" t="str">
        <f>IF('Récap prestation'!E415&lt;&gt;0,'Récap prestation'!E415,"")</f>
        <v/>
      </c>
      <c r="E414" s="12">
        <f>INDEX($L$2:M512,MATCH(D414,Tableau1[valeur établissement liste],0),2)</f>
        <v>4</v>
      </c>
      <c r="F414" s="2" t="str">
        <f t="shared" si="37"/>
        <v/>
      </c>
      <c r="G414">
        <f>'Récap prestation'!F415</f>
        <v>0</v>
      </c>
      <c r="H414" t="str">
        <f>IF(ISBLANK('Récap prestation'!H415),"",'Récap prestation'!H415)</f>
        <v/>
      </c>
      <c r="I414" t="str">
        <f>IF(ISBLANK('Récap prestation'!G415),"",'Récap prestation'!G415)</f>
        <v/>
      </c>
      <c r="J414" s="10"/>
      <c r="K414" s="8" t="e">
        <f t="array" ref="K41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doublon])-ROW($D$2)+1),ROWS(K$2:K414)))</f>
        <v>#NUM!</v>
      </c>
      <c r="L414" s="10" t="str">
        <f t="shared" si="38"/>
        <v/>
      </c>
      <c r="M414">
        <f t="shared" si="41"/>
        <v>413</v>
      </c>
      <c r="N414">
        <f ca="1">SUMIF('Récap prestation'!$E$3:$E$500,L414,'Récap prestation'!I415)</f>
        <v>0</v>
      </c>
      <c r="O414">
        <f ca="1">SUMIF('Récap prestation'!$E$3:$E$500,L414,'Récap prestation'!J415)</f>
        <v>0</v>
      </c>
      <c r="P414">
        <f t="shared" ca="1" si="39"/>
        <v>0</v>
      </c>
      <c r="Q414">
        <f ca="1">SUMIF('Récap prestation'!$E$3:$E$500,L414,'Récap prestation'!R415)</f>
        <v>0</v>
      </c>
      <c r="R414" t="str">
        <f ca="1">IF(ISERROR(AVERAGEIF('Récap prestation'!$E$3:$E$500,L414,'Récap prestation'!$R$3)),"N/A",AVERAGEIF('Récap prestation'!$E$3:$E$500,L414,'Récap prestation'!$R$3:$R$500))</f>
        <v>N/A</v>
      </c>
      <c r="S414" s="10">
        <f>'Récap prestation'!N415</f>
        <v>0</v>
      </c>
      <c r="T414" s="10" t="e">
        <f t="array" ref="T41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doublon])-ROW($S$2)+1),ROWS(T$2:T414)))</f>
        <v>#NUM!</v>
      </c>
      <c r="U414" s="10" t="str">
        <f t="shared" si="40"/>
        <v/>
      </c>
      <c r="V414" s="10"/>
    </row>
    <row r="415" spans="1:22" x14ac:dyDescent="0.25">
      <c r="A415" s="3">
        <f>'Récap prestation'!M416</f>
        <v>0</v>
      </c>
      <c r="B415" s="10" t="e">
        <f t="array" ref="B41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doublon])-ROW($A$2)+1),ROWS(B$2:B415)))</f>
        <v>#NUM!</v>
      </c>
      <c r="C415" s="10" t="str">
        <f t="shared" si="36"/>
        <v/>
      </c>
      <c r="D415" s="10" t="str">
        <f>IF('Récap prestation'!E416&lt;&gt;0,'Récap prestation'!E416,"")</f>
        <v/>
      </c>
      <c r="E415" s="12">
        <f>INDEX($L$2:M513,MATCH(D415,Tableau1[valeur établissement liste],0),2)</f>
        <v>4</v>
      </c>
      <c r="F415" s="2" t="str">
        <f t="shared" si="37"/>
        <v/>
      </c>
      <c r="G415">
        <f>'Récap prestation'!F416</f>
        <v>0</v>
      </c>
      <c r="H415" t="str">
        <f>IF(ISBLANK('Récap prestation'!H416),"",'Récap prestation'!H416)</f>
        <v/>
      </c>
      <c r="I415" t="str">
        <f>IF(ISBLANK('Récap prestation'!G416),"",'Récap prestation'!G416)</f>
        <v/>
      </c>
      <c r="J415" s="10"/>
      <c r="K415" s="8" t="e">
        <f t="array" ref="K41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doublon])-ROW($D$2)+1),ROWS(K$2:K415)))</f>
        <v>#NUM!</v>
      </c>
      <c r="L415" s="10" t="str">
        <f t="shared" si="38"/>
        <v/>
      </c>
      <c r="M415">
        <f t="shared" si="41"/>
        <v>414</v>
      </c>
      <c r="N415">
        <f ca="1">SUMIF('Récap prestation'!$E$3:$E$500,L415,'Récap prestation'!I416)</f>
        <v>0</v>
      </c>
      <c r="O415">
        <f ca="1">SUMIF('Récap prestation'!$E$3:$E$500,L415,'Récap prestation'!J416)</f>
        <v>0</v>
      </c>
      <c r="P415">
        <f t="shared" ca="1" si="39"/>
        <v>0</v>
      </c>
      <c r="Q415">
        <f ca="1">SUMIF('Récap prestation'!$E$3:$E$500,L415,'Récap prestation'!R416)</f>
        <v>0</v>
      </c>
      <c r="R415" t="str">
        <f ca="1">IF(ISERROR(AVERAGEIF('Récap prestation'!$E$3:$E$500,L415,'Récap prestation'!$R$3)),"N/A",AVERAGEIF('Récap prestation'!$E$3:$E$500,L415,'Récap prestation'!$R$3:$R$500))</f>
        <v>N/A</v>
      </c>
      <c r="S415" s="10">
        <f>'Récap prestation'!N416</f>
        <v>0</v>
      </c>
      <c r="T415" s="10" t="e">
        <f t="array" ref="T41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doublon])-ROW($S$2)+1),ROWS(T$2:T415)))</f>
        <v>#NUM!</v>
      </c>
      <c r="U415" s="10" t="str">
        <f t="shared" si="40"/>
        <v/>
      </c>
      <c r="V415" s="10"/>
    </row>
    <row r="416" spans="1:22" x14ac:dyDescent="0.25">
      <c r="A416" s="3">
        <f>'Récap prestation'!M417</f>
        <v>0</v>
      </c>
      <c r="B416" s="10" t="e">
        <f t="array" ref="B41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doublon])-ROW($A$2)+1),ROWS(B$2:B416)))</f>
        <v>#NUM!</v>
      </c>
      <c r="C416" s="10" t="str">
        <f t="shared" si="36"/>
        <v/>
      </c>
      <c r="D416" s="10" t="str">
        <f>IF('Récap prestation'!E417&lt;&gt;0,'Récap prestation'!E417,"")</f>
        <v/>
      </c>
      <c r="E416" s="12">
        <f>INDEX($L$2:M514,MATCH(D416,Tableau1[valeur établissement liste],0),2)</f>
        <v>4</v>
      </c>
      <c r="F416" s="2" t="str">
        <f t="shared" si="37"/>
        <v/>
      </c>
      <c r="G416">
        <f>'Récap prestation'!F417</f>
        <v>0</v>
      </c>
      <c r="H416" t="str">
        <f>IF(ISBLANK('Récap prestation'!H417),"",'Récap prestation'!H417)</f>
        <v/>
      </c>
      <c r="I416" t="str">
        <f>IF(ISBLANK('Récap prestation'!G417),"",'Récap prestation'!G417)</f>
        <v/>
      </c>
      <c r="J416" s="10"/>
      <c r="K416" s="8" t="e">
        <f t="array" ref="K41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doublon])-ROW($D$2)+1),ROWS(K$2:K416)))</f>
        <v>#NUM!</v>
      </c>
      <c r="L416" s="10" t="str">
        <f t="shared" si="38"/>
        <v/>
      </c>
      <c r="M416">
        <f t="shared" si="41"/>
        <v>415</v>
      </c>
      <c r="N416">
        <f ca="1">SUMIF('Récap prestation'!$E$3:$E$500,L416,'Récap prestation'!I417)</f>
        <v>0</v>
      </c>
      <c r="O416">
        <f ca="1">SUMIF('Récap prestation'!$E$3:$E$500,L416,'Récap prestation'!J417)</f>
        <v>0</v>
      </c>
      <c r="P416">
        <f t="shared" ca="1" si="39"/>
        <v>0</v>
      </c>
      <c r="Q416">
        <f ca="1">SUMIF('Récap prestation'!$E$3:$E$500,L416,'Récap prestation'!R417)</f>
        <v>0</v>
      </c>
      <c r="R416" t="str">
        <f ca="1">IF(ISERROR(AVERAGEIF('Récap prestation'!$E$3:$E$500,L416,'Récap prestation'!$R$3)),"N/A",AVERAGEIF('Récap prestation'!$E$3:$E$500,L416,'Récap prestation'!$R$3:$R$500))</f>
        <v>N/A</v>
      </c>
      <c r="S416" s="10">
        <f>'Récap prestation'!N417</f>
        <v>0</v>
      </c>
      <c r="T416" s="10" t="e">
        <f t="array" ref="T41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doublon])-ROW($S$2)+1),ROWS(T$2:T416)))</f>
        <v>#NUM!</v>
      </c>
      <c r="U416" s="10" t="str">
        <f t="shared" si="40"/>
        <v/>
      </c>
      <c r="V416" s="10"/>
    </row>
    <row r="417" spans="1:22" x14ac:dyDescent="0.25">
      <c r="A417" s="3">
        <f>'Récap prestation'!M418</f>
        <v>0</v>
      </c>
      <c r="B417" s="10" t="e">
        <f t="array" ref="B41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doublon])-ROW($A$2)+1),ROWS(B$2:B417)))</f>
        <v>#NUM!</v>
      </c>
      <c r="C417" s="10" t="str">
        <f t="shared" si="36"/>
        <v/>
      </c>
      <c r="D417" s="10" t="str">
        <f>IF('Récap prestation'!E418&lt;&gt;0,'Récap prestation'!E418,"")</f>
        <v/>
      </c>
      <c r="E417" s="12">
        <f>INDEX($L$2:M515,MATCH(D417,Tableau1[valeur établissement liste],0),2)</f>
        <v>4</v>
      </c>
      <c r="F417" s="2" t="str">
        <f t="shared" si="37"/>
        <v/>
      </c>
      <c r="G417">
        <f>'Récap prestation'!F418</f>
        <v>0</v>
      </c>
      <c r="H417" t="str">
        <f>IF(ISBLANK('Récap prestation'!H418),"",'Récap prestation'!H418)</f>
        <v/>
      </c>
      <c r="I417" t="str">
        <f>IF(ISBLANK('Récap prestation'!G418),"",'Récap prestation'!G418)</f>
        <v/>
      </c>
      <c r="J417" s="10"/>
      <c r="K417" s="8" t="e">
        <f t="array" ref="K41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doublon])-ROW($D$2)+1),ROWS(K$2:K417)))</f>
        <v>#NUM!</v>
      </c>
      <c r="L417" s="10" t="str">
        <f t="shared" si="38"/>
        <v/>
      </c>
      <c r="M417">
        <f t="shared" si="41"/>
        <v>416</v>
      </c>
      <c r="N417">
        <f ca="1">SUMIF('Récap prestation'!$E$3:$E$500,L417,'Récap prestation'!I418)</f>
        <v>0</v>
      </c>
      <c r="O417">
        <f ca="1">SUMIF('Récap prestation'!$E$3:$E$500,L417,'Récap prestation'!J418)</f>
        <v>0</v>
      </c>
      <c r="P417">
        <f t="shared" ca="1" si="39"/>
        <v>0</v>
      </c>
      <c r="Q417">
        <f ca="1">SUMIF('Récap prestation'!$E$3:$E$500,L417,'Récap prestation'!R418)</f>
        <v>0</v>
      </c>
      <c r="R417" t="str">
        <f ca="1">IF(ISERROR(AVERAGEIF('Récap prestation'!$E$3:$E$500,L417,'Récap prestation'!$R$3)),"N/A",AVERAGEIF('Récap prestation'!$E$3:$E$500,L417,'Récap prestation'!$R$3:$R$500))</f>
        <v>N/A</v>
      </c>
      <c r="S417" s="10">
        <f>'Récap prestation'!N418</f>
        <v>0</v>
      </c>
      <c r="T417" s="10" t="e">
        <f t="array" ref="T41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doublon])-ROW($S$2)+1),ROWS(T$2:T417)))</f>
        <v>#NUM!</v>
      </c>
      <c r="U417" s="10" t="str">
        <f t="shared" si="40"/>
        <v/>
      </c>
      <c r="V417" s="10"/>
    </row>
    <row r="418" spans="1:22" x14ac:dyDescent="0.25">
      <c r="A418" s="3">
        <f>'Récap prestation'!M419</f>
        <v>0</v>
      </c>
      <c r="B418" s="10" t="e">
        <f t="array" ref="B41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doublon])-ROW($A$2)+1),ROWS(B$2:B418)))</f>
        <v>#NUM!</v>
      </c>
      <c r="C418" s="10" t="str">
        <f t="shared" si="36"/>
        <v/>
      </c>
      <c r="D418" s="10" t="str">
        <f>IF('Récap prestation'!E419&lt;&gt;0,'Récap prestation'!E419,"")</f>
        <v/>
      </c>
      <c r="E418" s="12">
        <f>INDEX($L$2:M516,MATCH(D418,Tableau1[valeur établissement liste],0),2)</f>
        <v>4</v>
      </c>
      <c r="F418" s="2" t="str">
        <f t="shared" si="37"/>
        <v/>
      </c>
      <c r="G418">
        <f>'Récap prestation'!F419</f>
        <v>0</v>
      </c>
      <c r="H418" t="str">
        <f>IF(ISBLANK('Récap prestation'!H419),"",'Récap prestation'!H419)</f>
        <v/>
      </c>
      <c r="I418" t="str">
        <f>IF(ISBLANK('Récap prestation'!G419),"",'Récap prestation'!G419)</f>
        <v/>
      </c>
      <c r="J418" s="10"/>
      <c r="K418" s="8" t="e">
        <f t="array" ref="K41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doublon])-ROW($D$2)+1),ROWS(K$2:K418)))</f>
        <v>#NUM!</v>
      </c>
      <c r="L418" s="10" t="str">
        <f t="shared" si="38"/>
        <v/>
      </c>
      <c r="M418">
        <f t="shared" si="41"/>
        <v>417</v>
      </c>
      <c r="N418">
        <f ca="1">SUMIF('Récap prestation'!$E$3:$E$500,L418,'Récap prestation'!I419)</f>
        <v>0</v>
      </c>
      <c r="O418">
        <f ca="1">SUMIF('Récap prestation'!$E$3:$E$500,L418,'Récap prestation'!J419)</f>
        <v>0</v>
      </c>
      <c r="P418">
        <f t="shared" ca="1" si="39"/>
        <v>0</v>
      </c>
      <c r="Q418">
        <f ca="1">SUMIF('Récap prestation'!$E$3:$E$500,L418,'Récap prestation'!R419)</f>
        <v>0</v>
      </c>
      <c r="R418" t="str">
        <f ca="1">IF(ISERROR(AVERAGEIF('Récap prestation'!$E$3:$E$500,L418,'Récap prestation'!$R$3)),"N/A",AVERAGEIF('Récap prestation'!$E$3:$E$500,L418,'Récap prestation'!$R$3:$R$500))</f>
        <v>N/A</v>
      </c>
      <c r="S418" s="10">
        <f>'Récap prestation'!N419</f>
        <v>0</v>
      </c>
      <c r="T418" s="10" t="e">
        <f t="array" ref="T41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doublon])-ROW($S$2)+1),ROWS(T$2:T418)))</f>
        <v>#NUM!</v>
      </c>
      <c r="U418" s="10" t="str">
        <f t="shared" si="40"/>
        <v/>
      </c>
      <c r="V418" s="10"/>
    </row>
    <row r="419" spans="1:22" x14ac:dyDescent="0.25">
      <c r="A419" s="3">
        <f>'Récap prestation'!M420</f>
        <v>0</v>
      </c>
      <c r="B419" s="10" t="e">
        <f t="array" ref="B41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doublon])-ROW($A$2)+1),ROWS(B$2:B419)))</f>
        <v>#NUM!</v>
      </c>
      <c r="C419" s="10" t="str">
        <f t="shared" si="36"/>
        <v/>
      </c>
      <c r="D419" s="10" t="str">
        <f>IF('Récap prestation'!E420&lt;&gt;0,'Récap prestation'!E420,"")</f>
        <v/>
      </c>
      <c r="E419" s="12">
        <f>INDEX($L$2:M517,MATCH(D419,Tableau1[valeur établissement liste],0),2)</f>
        <v>4</v>
      </c>
      <c r="F419" s="2" t="str">
        <f t="shared" si="37"/>
        <v/>
      </c>
      <c r="G419">
        <f>'Récap prestation'!F420</f>
        <v>0</v>
      </c>
      <c r="H419" t="str">
        <f>IF(ISBLANK('Récap prestation'!H420),"",'Récap prestation'!H420)</f>
        <v/>
      </c>
      <c r="I419" t="str">
        <f>IF(ISBLANK('Récap prestation'!G420),"",'Récap prestation'!G420)</f>
        <v/>
      </c>
      <c r="J419" s="10"/>
      <c r="K419" s="8" t="e">
        <f t="array" ref="K41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doublon])-ROW($D$2)+1),ROWS(K$2:K419)))</f>
        <v>#NUM!</v>
      </c>
      <c r="L419" s="10" t="str">
        <f t="shared" si="38"/>
        <v/>
      </c>
      <c r="M419">
        <f t="shared" si="41"/>
        <v>418</v>
      </c>
      <c r="N419">
        <f ca="1">SUMIF('Récap prestation'!$E$3:$E$500,L419,'Récap prestation'!I420)</f>
        <v>0</v>
      </c>
      <c r="O419">
        <f ca="1">SUMIF('Récap prestation'!$E$3:$E$500,L419,'Récap prestation'!J420)</f>
        <v>0</v>
      </c>
      <c r="P419">
        <f t="shared" ca="1" si="39"/>
        <v>0</v>
      </c>
      <c r="Q419">
        <f ca="1">SUMIF('Récap prestation'!$E$3:$E$500,L419,'Récap prestation'!R420)</f>
        <v>0</v>
      </c>
      <c r="R419" t="str">
        <f ca="1">IF(ISERROR(AVERAGEIF('Récap prestation'!$E$3:$E$500,L419,'Récap prestation'!$R$3)),"N/A",AVERAGEIF('Récap prestation'!$E$3:$E$500,L419,'Récap prestation'!$R$3:$R$500))</f>
        <v>N/A</v>
      </c>
      <c r="S419" s="10">
        <f>'Récap prestation'!N420</f>
        <v>0</v>
      </c>
      <c r="T419" s="10" t="e">
        <f t="array" ref="T41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doublon])-ROW($S$2)+1),ROWS(T$2:T419)))</f>
        <v>#NUM!</v>
      </c>
      <c r="U419" s="10" t="str">
        <f t="shared" si="40"/>
        <v/>
      </c>
      <c r="V419" s="10"/>
    </row>
    <row r="420" spans="1:22" x14ac:dyDescent="0.25">
      <c r="A420" s="3">
        <f>'Récap prestation'!M421</f>
        <v>0</v>
      </c>
      <c r="B420" s="10" t="e">
        <f t="array" ref="B42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doublon])-ROW($A$2)+1),ROWS(B$2:B420)))</f>
        <v>#NUM!</v>
      </c>
      <c r="C420" s="10" t="str">
        <f t="shared" si="36"/>
        <v/>
      </c>
      <c r="D420" s="10" t="str">
        <f>IF('Récap prestation'!E421&lt;&gt;0,'Récap prestation'!E421,"")</f>
        <v/>
      </c>
      <c r="E420" s="12">
        <f>INDEX($L$2:M518,MATCH(D420,Tableau1[valeur établissement liste],0),2)</f>
        <v>4</v>
      </c>
      <c r="F420" s="2" t="str">
        <f t="shared" si="37"/>
        <v/>
      </c>
      <c r="G420">
        <f>'Récap prestation'!F421</f>
        <v>0</v>
      </c>
      <c r="H420" t="str">
        <f>IF(ISBLANK('Récap prestation'!H421),"",'Récap prestation'!H421)</f>
        <v/>
      </c>
      <c r="I420" t="str">
        <f>IF(ISBLANK('Récap prestation'!G421),"",'Récap prestation'!G421)</f>
        <v/>
      </c>
      <c r="J420" s="10"/>
      <c r="K420" s="8" t="e">
        <f t="array" ref="K42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doublon])-ROW($D$2)+1),ROWS(K$2:K420)))</f>
        <v>#NUM!</v>
      </c>
      <c r="L420" s="10" t="str">
        <f t="shared" si="38"/>
        <v/>
      </c>
      <c r="M420">
        <f t="shared" si="41"/>
        <v>419</v>
      </c>
      <c r="N420">
        <f ca="1">SUMIF('Récap prestation'!$E$3:$E$500,L420,'Récap prestation'!I421)</f>
        <v>0</v>
      </c>
      <c r="O420">
        <f ca="1">SUMIF('Récap prestation'!$E$3:$E$500,L420,'Récap prestation'!J421)</f>
        <v>0</v>
      </c>
      <c r="P420">
        <f t="shared" ca="1" si="39"/>
        <v>0</v>
      </c>
      <c r="Q420">
        <f ca="1">SUMIF('Récap prestation'!$E$3:$E$500,L420,'Récap prestation'!R421)</f>
        <v>0</v>
      </c>
      <c r="R420" t="str">
        <f ca="1">IF(ISERROR(AVERAGEIF('Récap prestation'!$E$3:$E$500,L420,'Récap prestation'!$R$3)),"N/A",AVERAGEIF('Récap prestation'!$E$3:$E$500,L420,'Récap prestation'!$R$3:$R$500))</f>
        <v>N/A</v>
      </c>
      <c r="S420" s="10">
        <f>'Récap prestation'!N421</f>
        <v>0</v>
      </c>
      <c r="T420" s="10" t="e">
        <f t="array" ref="T42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doublon])-ROW($S$2)+1),ROWS(T$2:T420)))</f>
        <v>#NUM!</v>
      </c>
      <c r="U420" s="10" t="str">
        <f t="shared" si="40"/>
        <v/>
      </c>
      <c r="V420" s="10"/>
    </row>
    <row r="421" spans="1:22" x14ac:dyDescent="0.25">
      <c r="A421" s="3">
        <f>'Récap prestation'!M422</f>
        <v>0</v>
      </c>
      <c r="B421" s="10" t="e">
        <f t="array" ref="B42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doublon])-ROW($A$2)+1),ROWS(B$2:B421)))</f>
        <v>#NUM!</v>
      </c>
      <c r="C421" s="10" t="str">
        <f t="shared" si="36"/>
        <v/>
      </c>
      <c r="D421" s="10" t="str">
        <f>IF('Récap prestation'!E422&lt;&gt;0,'Récap prestation'!E422,"")</f>
        <v/>
      </c>
      <c r="E421" s="12">
        <f>INDEX($L$2:M519,MATCH(D421,Tableau1[valeur établissement liste],0),2)</f>
        <v>4</v>
      </c>
      <c r="F421" s="2" t="str">
        <f t="shared" si="37"/>
        <v/>
      </c>
      <c r="G421">
        <f>'Récap prestation'!F422</f>
        <v>0</v>
      </c>
      <c r="H421" t="str">
        <f>IF(ISBLANK('Récap prestation'!H422),"",'Récap prestation'!H422)</f>
        <v/>
      </c>
      <c r="I421" t="str">
        <f>IF(ISBLANK('Récap prestation'!G422),"",'Récap prestation'!G422)</f>
        <v/>
      </c>
      <c r="J421" s="10"/>
      <c r="K421" s="8" t="e">
        <f t="array" ref="K42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doublon])-ROW($D$2)+1),ROWS(K$2:K421)))</f>
        <v>#NUM!</v>
      </c>
      <c r="L421" s="10" t="str">
        <f t="shared" si="38"/>
        <v/>
      </c>
      <c r="M421">
        <f t="shared" si="41"/>
        <v>420</v>
      </c>
      <c r="N421">
        <f ca="1">SUMIF('Récap prestation'!$E$3:$E$500,L421,'Récap prestation'!I422)</f>
        <v>0</v>
      </c>
      <c r="O421">
        <f ca="1">SUMIF('Récap prestation'!$E$3:$E$500,L421,'Récap prestation'!J422)</f>
        <v>0</v>
      </c>
      <c r="P421">
        <f t="shared" ca="1" si="39"/>
        <v>0</v>
      </c>
      <c r="Q421">
        <f ca="1">SUMIF('Récap prestation'!$E$3:$E$500,L421,'Récap prestation'!R422)</f>
        <v>0</v>
      </c>
      <c r="R421" t="str">
        <f ca="1">IF(ISERROR(AVERAGEIF('Récap prestation'!$E$3:$E$500,L421,'Récap prestation'!$R$3)),"N/A",AVERAGEIF('Récap prestation'!$E$3:$E$500,L421,'Récap prestation'!$R$3:$R$500))</f>
        <v>N/A</v>
      </c>
      <c r="S421" s="10">
        <f>'Récap prestation'!N422</f>
        <v>0</v>
      </c>
      <c r="T421" s="10" t="e">
        <f t="array" ref="T42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doublon])-ROW($S$2)+1),ROWS(T$2:T421)))</f>
        <v>#NUM!</v>
      </c>
      <c r="U421" s="10" t="str">
        <f t="shared" si="40"/>
        <v/>
      </c>
      <c r="V421" s="10"/>
    </row>
    <row r="422" spans="1:22" x14ac:dyDescent="0.25">
      <c r="A422" s="3">
        <f>'Récap prestation'!M423</f>
        <v>0</v>
      </c>
      <c r="B422" s="10" t="e">
        <f t="array" ref="B42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doublon])-ROW($A$2)+1),ROWS(B$2:B422)))</f>
        <v>#NUM!</v>
      </c>
      <c r="C422" s="10" t="str">
        <f t="shared" si="36"/>
        <v/>
      </c>
      <c r="D422" s="10" t="str">
        <f>IF('Récap prestation'!E423&lt;&gt;0,'Récap prestation'!E423,"")</f>
        <v/>
      </c>
      <c r="E422" s="12">
        <f>INDEX($L$2:M520,MATCH(D422,Tableau1[valeur établissement liste],0),2)</f>
        <v>4</v>
      </c>
      <c r="F422" s="2" t="str">
        <f t="shared" si="37"/>
        <v/>
      </c>
      <c r="G422">
        <f>'Récap prestation'!F423</f>
        <v>0</v>
      </c>
      <c r="H422" t="str">
        <f>IF(ISBLANK('Récap prestation'!H423),"",'Récap prestation'!H423)</f>
        <v/>
      </c>
      <c r="I422" t="str">
        <f>IF(ISBLANK('Récap prestation'!G423),"",'Récap prestation'!G423)</f>
        <v/>
      </c>
      <c r="J422" s="10"/>
      <c r="K422" s="8" t="e">
        <f t="array" ref="K42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doublon])-ROW($D$2)+1),ROWS(K$2:K422)))</f>
        <v>#NUM!</v>
      </c>
      <c r="L422" s="10" t="str">
        <f t="shared" si="38"/>
        <v/>
      </c>
      <c r="M422">
        <f t="shared" si="41"/>
        <v>421</v>
      </c>
      <c r="N422">
        <f ca="1">SUMIF('Récap prestation'!$E$3:$E$500,L422,'Récap prestation'!I423)</f>
        <v>0</v>
      </c>
      <c r="O422">
        <f ca="1">SUMIF('Récap prestation'!$E$3:$E$500,L422,'Récap prestation'!J423)</f>
        <v>0</v>
      </c>
      <c r="P422">
        <f t="shared" ca="1" si="39"/>
        <v>0</v>
      </c>
      <c r="Q422">
        <f ca="1">SUMIF('Récap prestation'!$E$3:$E$500,L422,'Récap prestation'!R423)</f>
        <v>0</v>
      </c>
      <c r="R422" t="str">
        <f ca="1">IF(ISERROR(AVERAGEIF('Récap prestation'!$E$3:$E$500,L422,'Récap prestation'!$R$3)),"N/A",AVERAGEIF('Récap prestation'!$E$3:$E$500,L422,'Récap prestation'!$R$3:$R$500))</f>
        <v>N/A</v>
      </c>
      <c r="S422" s="10">
        <f>'Récap prestation'!N423</f>
        <v>0</v>
      </c>
      <c r="T422" s="10" t="e">
        <f t="array" ref="T42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doublon])-ROW($S$2)+1),ROWS(T$2:T422)))</f>
        <v>#NUM!</v>
      </c>
      <c r="U422" s="10" t="str">
        <f t="shared" si="40"/>
        <v/>
      </c>
      <c r="V422" s="10"/>
    </row>
    <row r="423" spans="1:22" x14ac:dyDescent="0.25">
      <c r="A423" s="3">
        <f>'Récap prestation'!M424</f>
        <v>0</v>
      </c>
      <c r="B423" s="10" t="e">
        <f t="array" ref="B42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doublon])-ROW($A$2)+1),ROWS(B$2:B423)))</f>
        <v>#NUM!</v>
      </c>
      <c r="C423" s="10" t="str">
        <f t="shared" si="36"/>
        <v/>
      </c>
      <c r="D423" s="10" t="str">
        <f>IF('Récap prestation'!E424&lt;&gt;0,'Récap prestation'!E424,"")</f>
        <v/>
      </c>
      <c r="E423" s="12">
        <f>INDEX($L$2:M521,MATCH(D423,Tableau1[valeur établissement liste],0),2)</f>
        <v>4</v>
      </c>
      <c r="F423" s="2" t="str">
        <f t="shared" si="37"/>
        <v/>
      </c>
      <c r="G423">
        <f>'Récap prestation'!F424</f>
        <v>0</v>
      </c>
      <c r="H423" t="str">
        <f>IF(ISBLANK('Récap prestation'!H424),"",'Récap prestation'!H424)</f>
        <v/>
      </c>
      <c r="I423" t="str">
        <f>IF(ISBLANK('Récap prestation'!G424),"",'Récap prestation'!G424)</f>
        <v/>
      </c>
      <c r="J423" s="10"/>
      <c r="K423" s="8" t="e">
        <f t="array" ref="K42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doublon])-ROW($D$2)+1),ROWS(K$2:K423)))</f>
        <v>#NUM!</v>
      </c>
      <c r="L423" s="10" t="str">
        <f t="shared" si="38"/>
        <v/>
      </c>
      <c r="M423">
        <f t="shared" si="41"/>
        <v>422</v>
      </c>
      <c r="N423">
        <f ca="1">SUMIF('Récap prestation'!$E$3:$E$500,L423,'Récap prestation'!I424)</f>
        <v>0</v>
      </c>
      <c r="O423">
        <f ca="1">SUMIF('Récap prestation'!$E$3:$E$500,L423,'Récap prestation'!J424)</f>
        <v>0</v>
      </c>
      <c r="P423">
        <f t="shared" ca="1" si="39"/>
        <v>0</v>
      </c>
      <c r="Q423">
        <f ca="1">SUMIF('Récap prestation'!$E$3:$E$500,L423,'Récap prestation'!R424)</f>
        <v>0</v>
      </c>
      <c r="R423" t="str">
        <f ca="1">IF(ISERROR(AVERAGEIF('Récap prestation'!$E$3:$E$500,L423,'Récap prestation'!$R$3)),"N/A",AVERAGEIF('Récap prestation'!$E$3:$E$500,L423,'Récap prestation'!$R$3:$R$500))</f>
        <v>N/A</v>
      </c>
      <c r="S423" s="10">
        <f>'Récap prestation'!N424</f>
        <v>0</v>
      </c>
      <c r="T423" s="10" t="e">
        <f t="array" ref="T42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doublon])-ROW($S$2)+1),ROWS(T$2:T423)))</f>
        <v>#NUM!</v>
      </c>
      <c r="U423" s="10" t="str">
        <f t="shared" si="40"/>
        <v/>
      </c>
      <c r="V423" s="10"/>
    </row>
    <row r="424" spans="1:22" x14ac:dyDescent="0.25">
      <c r="A424" s="3">
        <f>'Récap prestation'!M425</f>
        <v>0</v>
      </c>
      <c r="B424" s="10" t="e">
        <f t="array" ref="B42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doublon])-ROW($A$2)+1),ROWS(B$2:B424)))</f>
        <v>#NUM!</v>
      </c>
      <c r="C424" s="10" t="str">
        <f t="shared" si="36"/>
        <v/>
      </c>
      <c r="D424" s="10" t="str">
        <f>IF('Récap prestation'!E425&lt;&gt;0,'Récap prestation'!E425,"")</f>
        <v/>
      </c>
      <c r="E424" s="12">
        <f>INDEX($L$2:M522,MATCH(D424,Tableau1[valeur établissement liste],0),2)</f>
        <v>4</v>
      </c>
      <c r="F424" s="2" t="str">
        <f t="shared" si="37"/>
        <v/>
      </c>
      <c r="G424">
        <f>'Récap prestation'!F425</f>
        <v>0</v>
      </c>
      <c r="H424" t="str">
        <f>IF(ISBLANK('Récap prestation'!H425),"",'Récap prestation'!H425)</f>
        <v/>
      </c>
      <c r="I424" t="str">
        <f>IF(ISBLANK('Récap prestation'!G425),"",'Récap prestation'!G425)</f>
        <v/>
      </c>
      <c r="J424" s="10"/>
      <c r="K424" s="8" t="e">
        <f t="array" ref="K42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doublon])-ROW($D$2)+1),ROWS(K$2:K424)))</f>
        <v>#NUM!</v>
      </c>
      <c r="L424" s="10" t="str">
        <f t="shared" si="38"/>
        <v/>
      </c>
      <c r="M424">
        <f t="shared" si="41"/>
        <v>423</v>
      </c>
      <c r="N424">
        <f ca="1">SUMIF('Récap prestation'!$E$3:$E$500,L424,'Récap prestation'!I425)</f>
        <v>0</v>
      </c>
      <c r="O424">
        <f ca="1">SUMIF('Récap prestation'!$E$3:$E$500,L424,'Récap prestation'!J425)</f>
        <v>0</v>
      </c>
      <c r="P424">
        <f t="shared" ca="1" si="39"/>
        <v>0</v>
      </c>
      <c r="Q424">
        <f ca="1">SUMIF('Récap prestation'!$E$3:$E$500,L424,'Récap prestation'!R425)</f>
        <v>0</v>
      </c>
      <c r="R424" t="str">
        <f ca="1">IF(ISERROR(AVERAGEIF('Récap prestation'!$E$3:$E$500,L424,'Récap prestation'!$R$3)),"N/A",AVERAGEIF('Récap prestation'!$E$3:$E$500,L424,'Récap prestation'!$R$3:$R$500))</f>
        <v>N/A</v>
      </c>
      <c r="S424" s="10">
        <f>'Récap prestation'!N425</f>
        <v>0</v>
      </c>
      <c r="T424" s="10" t="e">
        <f t="array" ref="T42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doublon])-ROW($S$2)+1),ROWS(T$2:T424)))</f>
        <v>#NUM!</v>
      </c>
      <c r="U424" s="10" t="str">
        <f t="shared" si="40"/>
        <v/>
      </c>
      <c r="V424" s="10"/>
    </row>
    <row r="425" spans="1:22" x14ac:dyDescent="0.25">
      <c r="A425" s="3">
        <f>'Récap prestation'!M426</f>
        <v>0</v>
      </c>
      <c r="B425" s="10" t="e">
        <f t="array" ref="B42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doublon])-ROW($A$2)+1),ROWS(B$2:B425)))</f>
        <v>#NUM!</v>
      </c>
      <c r="C425" s="10" t="str">
        <f t="shared" si="36"/>
        <v/>
      </c>
      <c r="D425" s="10" t="str">
        <f>IF('Récap prestation'!E426&lt;&gt;0,'Récap prestation'!E426,"")</f>
        <v/>
      </c>
      <c r="E425" s="12">
        <f>INDEX($L$2:M523,MATCH(D425,Tableau1[valeur établissement liste],0),2)</f>
        <v>4</v>
      </c>
      <c r="F425" s="2" t="str">
        <f t="shared" si="37"/>
        <v/>
      </c>
      <c r="G425">
        <f>'Récap prestation'!F426</f>
        <v>0</v>
      </c>
      <c r="H425" t="str">
        <f>IF(ISBLANK('Récap prestation'!H426),"",'Récap prestation'!H426)</f>
        <v/>
      </c>
      <c r="I425" t="str">
        <f>IF(ISBLANK('Récap prestation'!G426),"",'Récap prestation'!G426)</f>
        <v/>
      </c>
      <c r="J425" s="10"/>
      <c r="K425" s="8" t="e">
        <f t="array" ref="K42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doublon])-ROW($D$2)+1),ROWS(K$2:K425)))</f>
        <v>#NUM!</v>
      </c>
      <c r="L425" s="10" t="str">
        <f t="shared" si="38"/>
        <v/>
      </c>
      <c r="M425">
        <f t="shared" si="41"/>
        <v>424</v>
      </c>
      <c r="N425">
        <f ca="1">SUMIF('Récap prestation'!$E$3:$E$500,L425,'Récap prestation'!I426)</f>
        <v>0</v>
      </c>
      <c r="O425">
        <f ca="1">SUMIF('Récap prestation'!$E$3:$E$500,L425,'Récap prestation'!J426)</f>
        <v>0</v>
      </c>
      <c r="P425">
        <f t="shared" ca="1" si="39"/>
        <v>0</v>
      </c>
      <c r="Q425">
        <f ca="1">SUMIF('Récap prestation'!$E$3:$E$500,L425,'Récap prestation'!R426)</f>
        <v>0</v>
      </c>
      <c r="R425" t="str">
        <f ca="1">IF(ISERROR(AVERAGEIF('Récap prestation'!$E$3:$E$500,L425,'Récap prestation'!$R$3)),"N/A",AVERAGEIF('Récap prestation'!$E$3:$E$500,L425,'Récap prestation'!$R$3:$R$500))</f>
        <v>N/A</v>
      </c>
      <c r="S425" s="10">
        <f>'Récap prestation'!N426</f>
        <v>0</v>
      </c>
      <c r="T425" s="10" t="e">
        <f t="array" ref="T42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doublon])-ROW($S$2)+1),ROWS(T$2:T425)))</f>
        <v>#NUM!</v>
      </c>
      <c r="U425" s="10" t="str">
        <f t="shared" si="40"/>
        <v/>
      </c>
      <c r="V425" s="10"/>
    </row>
    <row r="426" spans="1:22" x14ac:dyDescent="0.25">
      <c r="A426" s="3">
        <f>'Récap prestation'!M427</f>
        <v>0</v>
      </c>
      <c r="B426" s="10" t="e">
        <f t="array" ref="B42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doublon])-ROW($A$2)+1),ROWS(B$2:B426)))</f>
        <v>#NUM!</v>
      </c>
      <c r="C426" s="10" t="str">
        <f t="shared" si="36"/>
        <v/>
      </c>
      <c r="D426" s="10" t="str">
        <f>IF('Récap prestation'!E427&lt;&gt;0,'Récap prestation'!E427,"")</f>
        <v/>
      </c>
      <c r="E426" s="12">
        <f>INDEX($L$2:M524,MATCH(D426,Tableau1[valeur établissement liste],0),2)</f>
        <v>4</v>
      </c>
      <c r="F426" s="2" t="str">
        <f t="shared" si="37"/>
        <v/>
      </c>
      <c r="G426">
        <f>'Récap prestation'!F427</f>
        <v>0</v>
      </c>
      <c r="H426" t="str">
        <f>IF(ISBLANK('Récap prestation'!H427),"",'Récap prestation'!H427)</f>
        <v/>
      </c>
      <c r="I426" t="str">
        <f>IF(ISBLANK('Récap prestation'!G427),"",'Récap prestation'!G427)</f>
        <v/>
      </c>
      <c r="J426" s="10"/>
      <c r="K426" s="8" t="e">
        <f t="array" ref="K42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doublon])-ROW($D$2)+1),ROWS(K$2:K426)))</f>
        <v>#NUM!</v>
      </c>
      <c r="L426" s="10" t="str">
        <f t="shared" si="38"/>
        <v/>
      </c>
      <c r="M426">
        <f t="shared" si="41"/>
        <v>425</v>
      </c>
      <c r="N426">
        <f ca="1">SUMIF('Récap prestation'!$E$3:$E$500,L426,'Récap prestation'!I427)</f>
        <v>0</v>
      </c>
      <c r="O426">
        <f ca="1">SUMIF('Récap prestation'!$E$3:$E$500,L426,'Récap prestation'!J427)</f>
        <v>0</v>
      </c>
      <c r="P426">
        <f t="shared" ca="1" si="39"/>
        <v>0</v>
      </c>
      <c r="Q426">
        <f ca="1">SUMIF('Récap prestation'!$E$3:$E$500,L426,'Récap prestation'!R427)</f>
        <v>0</v>
      </c>
      <c r="R426" t="str">
        <f ca="1">IF(ISERROR(AVERAGEIF('Récap prestation'!$E$3:$E$500,L426,'Récap prestation'!$R$3)),"N/A",AVERAGEIF('Récap prestation'!$E$3:$E$500,L426,'Récap prestation'!$R$3:$R$500))</f>
        <v>N/A</v>
      </c>
      <c r="S426" s="10">
        <f>'Récap prestation'!N427</f>
        <v>0</v>
      </c>
      <c r="T426" s="10" t="e">
        <f t="array" ref="T42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doublon])-ROW($S$2)+1),ROWS(T$2:T426)))</f>
        <v>#NUM!</v>
      </c>
      <c r="U426" s="10" t="str">
        <f t="shared" si="40"/>
        <v/>
      </c>
      <c r="V426" s="10"/>
    </row>
    <row r="427" spans="1:22" x14ac:dyDescent="0.25">
      <c r="A427" s="3">
        <f>'Récap prestation'!M428</f>
        <v>0</v>
      </c>
      <c r="B427" s="10" t="e">
        <f t="array" ref="B42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doublon])-ROW($A$2)+1),ROWS(B$2:B427)))</f>
        <v>#NUM!</v>
      </c>
      <c r="C427" s="10" t="str">
        <f t="shared" si="36"/>
        <v/>
      </c>
      <c r="D427" s="10" t="str">
        <f>IF('Récap prestation'!E428&lt;&gt;0,'Récap prestation'!E428,"")</f>
        <v/>
      </c>
      <c r="E427" s="12">
        <f>INDEX($L$2:M525,MATCH(D427,Tableau1[valeur établissement liste],0),2)</f>
        <v>4</v>
      </c>
      <c r="F427" s="2" t="str">
        <f t="shared" si="37"/>
        <v/>
      </c>
      <c r="G427">
        <f>'Récap prestation'!F428</f>
        <v>0</v>
      </c>
      <c r="H427" t="str">
        <f>IF(ISBLANK('Récap prestation'!H428),"",'Récap prestation'!H428)</f>
        <v/>
      </c>
      <c r="I427" t="str">
        <f>IF(ISBLANK('Récap prestation'!G428),"",'Récap prestation'!G428)</f>
        <v/>
      </c>
      <c r="J427" s="10"/>
      <c r="K427" s="8" t="e">
        <f t="array" ref="K42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doublon])-ROW($D$2)+1),ROWS(K$2:K427)))</f>
        <v>#NUM!</v>
      </c>
      <c r="L427" s="10" t="str">
        <f t="shared" si="38"/>
        <v/>
      </c>
      <c r="M427">
        <f t="shared" si="41"/>
        <v>426</v>
      </c>
      <c r="N427">
        <f ca="1">SUMIF('Récap prestation'!$E$3:$E$500,L427,'Récap prestation'!I428)</f>
        <v>0</v>
      </c>
      <c r="O427">
        <f ca="1">SUMIF('Récap prestation'!$E$3:$E$500,L427,'Récap prestation'!J428)</f>
        <v>0</v>
      </c>
      <c r="P427">
        <f t="shared" ca="1" si="39"/>
        <v>0</v>
      </c>
      <c r="Q427">
        <f ca="1">SUMIF('Récap prestation'!$E$3:$E$500,L427,'Récap prestation'!R428)</f>
        <v>0</v>
      </c>
      <c r="R427" t="str">
        <f ca="1">IF(ISERROR(AVERAGEIF('Récap prestation'!$E$3:$E$500,L427,'Récap prestation'!$R$3)),"N/A",AVERAGEIF('Récap prestation'!$E$3:$E$500,L427,'Récap prestation'!$R$3:$R$500))</f>
        <v>N/A</v>
      </c>
      <c r="S427" s="10">
        <f>'Récap prestation'!N428</f>
        <v>0</v>
      </c>
      <c r="T427" s="10" t="e">
        <f t="array" ref="T42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doublon])-ROW($S$2)+1),ROWS(T$2:T427)))</f>
        <v>#NUM!</v>
      </c>
      <c r="U427" s="10" t="str">
        <f t="shared" si="40"/>
        <v/>
      </c>
      <c r="V427" s="10"/>
    </row>
    <row r="428" spans="1:22" x14ac:dyDescent="0.25">
      <c r="A428" s="3">
        <f>'Récap prestation'!M429</f>
        <v>0</v>
      </c>
      <c r="B428" s="10" t="e">
        <f t="array" ref="B42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doublon])-ROW($A$2)+1),ROWS(B$2:B428)))</f>
        <v>#NUM!</v>
      </c>
      <c r="C428" s="10" t="str">
        <f t="shared" si="36"/>
        <v/>
      </c>
      <c r="D428" s="10" t="str">
        <f>IF('Récap prestation'!E429&lt;&gt;0,'Récap prestation'!E429,"")</f>
        <v/>
      </c>
      <c r="E428" s="12">
        <f>INDEX($L$2:M526,MATCH(D428,Tableau1[valeur établissement liste],0),2)</f>
        <v>4</v>
      </c>
      <c r="F428" s="2" t="str">
        <f t="shared" si="37"/>
        <v/>
      </c>
      <c r="G428">
        <f>'Récap prestation'!F429</f>
        <v>0</v>
      </c>
      <c r="H428" t="str">
        <f>IF(ISBLANK('Récap prestation'!H429),"",'Récap prestation'!H429)</f>
        <v/>
      </c>
      <c r="I428" t="str">
        <f>IF(ISBLANK('Récap prestation'!G429),"",'Récap prestation'!G429)</f>
        <v/>
      </c>
      <c r="J428" s="10"/>
      <c r="K428" s="8" t="e">
        <f t="array" ref="K42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doublon])-ROW($D$2)+1),ROWS(K$2:K428)))</f>
        <v>#NUM!</v>
      </c>
      <c r="L428" s="10" t="str">
        <f t="shared" si="38"/>
        <v/>
      </c>
      <c r="M428">
        <f t="shared" si="41"/>
        <v>427</v>
      </c>
      <c r="N428">
        <f ca="1">SUMIF('Récap prestation'!$E$3:$E$500,L428,'Récap prestation'!I429)</f>
        <v>0</v>
      </c>
      <c r="O428">
        <f ca="1">SUMIF('Récap prestation'!$E$3:$E$500,L428,'Récap prestation'!J429)</f>
        <v>0</v>
      </c>
      <c r="P428">
        <f t="shared" ca="1" si="39"/>
        <v>0</v>
      </c>
      <c r="Q428">
        <f ca="1">SUMIF('Récap prestation'!$E$3:$E$500,L428,'Récap prestation'!R429)</f>
        <v>0</v>
      </c>
      <c r="R428" t="str">
        <f ca="1">IF(ISERROR(AVERAGEIF('Récap prestation'!$E$3:$E$500,L428,'Récap prestation'!$R$3)),"N/A",AVERAGEIF('Récap prestation'!$E$3:$E$500,L428,'Récap prestation'!$R$3:$R$500))</f>
        <v>N/A</v>
      </c>
      <c r="S428" s="10">
        <f>'Récap prestation'!N429</f>
        <v>0</v>
      </c>
      <c r="T428" s="10" t="e">
        <f t="array" ref="T42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doublon])-ROW($S$2)+1),ROWS(T$2:T428)))</f>
        <v>#NUM!</v>
      </c>
      <c r="U428" s="10" t="str">
        <f t="shared" si="40"/>
        <v/>
      </c>
      <c r="V428" s="10"/>
    </row>
    <row r="429" spans="1:22" x14ac:dyDescent="0.25">
      <c r="A429" s="3">
        <f>'Récap prestation'!M430</f>
        <v>0</v>
      </c>
      <c r="B429" s="10" t="e">
        <f t="array" ref="B42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doublon])-ROW($A$2)+1),ROWS(B$2:B429)))</f>
        <v>#NUM!</v>
      </c>
      <c r="C429" s="10" t="str">
        <f t="shared" si="36"/>
        <v/>
      </c>
      <c r="D429" s="10" t="str">
        <f>IF('Récap prestation'!E430&lt;&gt;0,'Récap prestation'!E430,"")</f>
        <v/>
      </c>
      <c r="E429" s="12">
        <f>INDEX($L$2:M527,MATCH(D429,Tableau1[valeur établissement liste],0),2)</f>
        <v>4</v>
      </c>
      <c r="F429" s="2" t="str">
        <f t="shared" si="37"/>
        <v/>
      </c>
      <c r="G429">
        <f>'Récap prestation'!F430</f>
        <v>0</v>
      </c>
      <c r="H429" t="str">
        <f>IF(ISBLANK('Récap prestation'!H430),"",'Récap prestation'!H430)</f>
        <v/>
      </c>
      <c r="I429" t="str">
        <f>IF(ISBLANK('Récap prestation'!G430),"",'Récap prestation'!G430)</f>
        <v/>
      </c>
      <c r="J429" s="10"/>
      <c r="K429" s="8" t="e">
        <f t="array" ref="K42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doublon])-ROW($D$2)+1),ROWS(K$2:K429)))</f>
        <v>#NUM!</v>
      </c>
      <c r="L429" s="10" t="str">
        <f t="shared" si="38"/>
        <v/>
      </c>
      <c r="M429">
        <f t="shared" si="41"/>
        <v>428</v>
      </c>
      <c r="N429">
        <f ca="1">SUMIF('Récap prestation'!$E$3:$E$500,L429,'Récap prestation'!I430)</f>
        <v>0</v>
      </c>
      <c r="O429">
        <f ca="1">SUMIF('Récap prestation'!$E$3:$E$500,L429,'Récap prestation'!J430)</f>
        <v>0</v>
      </c>
      <c r="P429">
        <f t="shared" ca="1" si="39"/>
        <v>0</v>
      </c>
      <c r="Q429">
        <f ca="1">SUMIF('Récap prestation'!$E$3:$E$500,L429,'Récap prestation'!R430)</f>
        <v>0</v>
      </c>
      <c r="R429" t="str">
        <f ca="1">IF(ISERROR(AVERAGEIF('Récap prestation'!$E$3:$E$500,L429,'Récap prestation'!$R$3)),"N/A",AVERAGEIF('Récap prestation'!$E$3:$E$500,L429,'Récap prestation'!$R$3:$R$500))</f>
        <v>N/A</v>
      </c>
      <c r="S429" s="10">
        <f>'Récap prestation'!N430</f>
        <v>0</v>
      </c>
      <c r="T429" s="10" t="e">
        <f t="array" ref="T42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doublon])-ROW($S$2)+1),ROWS(T$2:T429)))</f>
        <v>#NUM!</v>
      </c>
      <c r="U429" s="10" t="str">
        <f t="shared" si="40"/>
        <v/>
      </c>
      <c r="V429" s="10"/>
    </row>
    <row r="430" spans="1:22" x14ac:dyDescent="0.25">
      <c r="A430" s="3">
        <f>'Récap prestation'!M431</f>
        <v>0</v>
      </c>
      <c r="B430" s="10" t="e">
        <f t="array" ref="B43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doublon])-ROW($A$2)+1),ROWS(B$2:B430)))</f>
        <v>#NUM!</v>
      </c>
      <c r="C430" s="10" t="str">
        <f t="shared" si="36"/>
        <v/>
      </c>
      <c r="D430" s="10" t="str">
        <f>IF('Récap prestation'!E431&lt;&gt;0,'Récap prestation'!E431,"")</f>
        <v/>
      </c>
      <c r="E430" s="12">
        <f>INDEX($L$2:M528,MATCH(D430,Tableau1[valeur établissement liste],0),2)</f>
        <v>4</v>
      </c>
      <c r="F430" s="2" t="str">
        <f t="shared" si="37"/>
        <v/>
      </c>
      <c r="G430">
        <f>'Récap prestation'!F431</f>
        <v>0</v>
      </c>
      <c r="H430" t="str">
        <f>IF(ISBLANK('Récap prestation'!H431),"",'Récap prestation'!H431)</f>
        <v/>
      </c>
      <c r="I430" t="str">
        <f>IF(ISBLANK('Récap prestation'!G431),"",'Récap prestation'!G431)</f>
        <v/>
      </c>
      <c r="J430" s="10"/>
      <c r="K430" s="8" t="e">
        <f t="array" ref="K43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doublon])-ROW($D$2)+1),ROWS(K$2:K430)))</f>
        <v>#NUM!</v>
      </c>
      <c r="L430" s="10" t="str">
        <f t="shared" si="38"/>
        <v/>
      </c>
      <c r="M430">
        <f t="shared" si="41"/>
        <v>429</v>
      </c>
      <c r="N430">
        <f ca="1">SUMIF('Récap prestation'!$E$3:$E$500,L430,'Récap prestation'!I431)</f>
        <v>0</v>
      </c>
      <c r="O430">
        <f ca="1">SUMIF('Récap prestation'!$E$3:$E$500,L430,'Récap prestation'!J431)</f>
        <v>0</v>
      </c>
      <c r="P430">
        <f t="shared" ca="1" si="39"/>
        <v>0</v>
      </c>
      <c r="Q430">
        <f ca="1">SUMIF('Récap prestation'!$E$3:$E$500,L430,'Récap prestation'!R431)</f>
        <v>0</v>
      </c>
      <c r="R430" t="str">
        <f ca="1">IF(ISERROR(AVERAGEIF('Récap prestation'!$E$3:$E$500,L430,'Récap prestation'!$R$3)),"N/A",AVERAGEIF('Récap prestation'!$E$3:$E$500,L430,'Récap prestation'!$R$3:$R$500))</f>
        <v>N/A</v>
      </c>
      <c r="S430" s="10">
        <f>'Récap prestation'!N431</f>
        <v>0</v>
      </c>
      <c r="T430" s="10" t="e">
        <f t="array" ref="T43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doublon])-ROW($S$2)+1),ROWS(T$2:T430)))</f>
        <v>#NUM!</v>
      </c>
      <c r="U430" s="10" t="str">
        <f t="shared" si="40"/>
        <v/>
      </c>
      <c r="V430" s="10"/>
    </row>
    <row r="431" spans="1:22" x14ac:dyDescent="0.25">
      <c r="A431" s="3">
        <f>'Récap prestation'!M432</f>
        <v>0</v>
      </c>
      <c r="B431" s="10" t="e">
        <f t="array" ref="B43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doublon])-ROW($A$2)+1),ROWS(B$2:B431)))</f>
        <v>#NUM!</v>
      </c>
      <c r="C431" s="10" t="str">
        <f t="shared" si="36"/>
        <v/>
      </c>
      <c r="D431" s="10" t="str">
        <f>IF('Récap prestation'!E432&lt;&gt;0,'Récap prestation'!E432,"")</f>
        <v/>
      </c>
      <c r="E431" s="12">
        <f>INDEX($L$2:M529,MATCH(D431,Tableau1[valeur établissement liste],0),2)</f>
        <v>4</v>
      </c>
      <c r="F431" s="2" t="str">
        <f t="shared" si="37"/>
        <v/>
      </c>
      <c r="G431">
        <f>'Récap prestation'!F432</f>
        <v>0</v>
      </c>
      <c r="H431" t="str">
        <f>IF(ISBLANK('Récap prestation'!H432),"",'Récap prestation'!H432)</f>
        <v/>
      </c>
      <c r="I431" t="str">
        <f>IF(ISBLANK('Récap prestation'!G432),"",'Récap prestation'!G432)</f>
        <v/>
      </c>
      <c r="J431" s="10"/>
      <c r="K431" s="8" t="e">
        <f t="array" ref="K43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doublon])-ROW($D$2)+1),ROWS(K$2:K431)))</f>
        <v>#NUM!</v>
      </c>
      <c r="L431" s="10" t="str">
        <f t="shared" si="38"/>
        <v/>
      </c>
      <c r="M431">
        <f t="shared" si="41"/>
        <v>430</v>
      </c>
      <c r="N431">
        <f ca="1">SUMIF('Récap prestation'!$E$3:$E$500,L431,'Récap prestation'!I432)</f>
        <v>0</v>
      </c>
      <c r="O431">
        <f ca="1">SUMIF('Récap prestation'!$E$3:$E$500,L431,'Récap prestation'!J432)</f>
        <v>0</v>
      </c>
      <c r="P431">
        <f t="shared" ca="1" si="39"/>
        <v>0</v>
      </c>
      <c r="Q431">
        <f ca="1">SUMIF('Récap prestation'!$E$3:$E$500,L431,'Récap prestation'!R432)</f>
        <v>0</v>
      </c>
      <c r="R431" t="str">
        <f ca="1">IF(ISERROR(AVERAGEIF('Récap prestation'!$E$3:$E$500,L431,'Récap prestation'!$R$3)),"N/A",AVERAGEIF('Récap prestation'!$E$3:$E$500,L431,'Récap prestation'!$R$3:$R$500))</f>
        <v>N/A</v>
      </c>
      <c r="S431" s="10">
        <f>'Récap prestation'!N432</f>
        <v>0</v>
      </c>
      <c r="T431" s="10" t="e">
        <f t="array" ref="T43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doublon])-ROW($S$2)+1),ROWS(T$2:T431)))</f>
        <v>#NUM!</v>
      </c>
      <c r="U431" s="10" t="str">
        <f t="shared" si="40"/>
        <v/>
      </c>
      <c r="V431" s="10"/>
    </row>
    <row r="432" spans="1:22" x14ac:dyDescent="0.25">
      <c r="A432" s="3">
        <f>'Récap prestation'!M433</f>
        <v>0</v>
      </c>
      <c r="B432" s="10" t="e">
        <f t="array" ref="B43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doublon])-ROW($A$2)+1),ROWS(B$2:B432)))</f>
        <v>#NUM!</v>
      </c>
      <c r="C432" s="10" t="str">
        <f t="shared" si="36"/>
        <v/>
      </c>
      <c r="D432" s="10" t="str">
        <f>IF('Récap prestation'!E433&lt;&gt;0,'Récap prestation'!E433,"")</f>
        <v/>
      </c>
      <c r="E432" s="12">
        <f>INDEX($L$2:M530,MATCH(D432,Tableau1[valeur établissement liste],0),2)</f>
        <v>4</v>
      </c>
      <c r="F432" s="2" t="str">
        <f t="shared" si="37"/>
        <v/>
      </c>
      <c r="G432">
        <f>'Récap prestation'!F433</f>
        <v>0</v>
      </c>
      <c r="H432" t="str">
        <f>IF(ISBLANK('Récap prestation'!H433),"",'Récap prestation'!H433)</f>
        <v/>
      </c>
      <c r="I432" t="str">
        <f>IF(ISBLANK('Récap prestation'!G433),"",'Récap prestation'!G433)</f>
        <v/>
      </c>
      <c r="J432" s="10"/>
      <c r="K432" s="8" t="e">
        <f t="array" ref="K43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doublon])-ROW($D$2)+1),ROWS(K$2:K432)))</f>
        <v>#NUM!</v>
      </c>
      <c r="L432" s="10" t="str">
        <f t="shared" si="38"/>
        <v/>
      </c>
      <c r="M432">
        <f t="shared" si="41"/>
        <v>431</v>
      </c>
      <c r="N432">
        <f ca="1">SUMIF('Récap prestation'!$E$3:$E$500,L432,'Récap prestation'!I433)</f>
        <v>0</v>
      </c>
      <c r="O432">
        <f ca="1">SUMIF('Récap prestation'!$E$3:$E$500,L432,'Récap prestation'!J433)</f>
        <v>0</v>
      </c>
      <c r="P432">
        <f t="shared" ca="1" si="39"/>
        <v>0</v>
      </c>
      <c r="Q432">
        <f ca="1">SUMIF('Récap prestation'!$E$3:$E$500,L432,'Récap prestation'!R433)</f>
        <v>0</v>
      </c>
      <c r="R432" t="str">
        <f ca="1">IF(ISERROR(AVERAGEIF('Récap prestation'!$E$3:$E$500,L432,'Récap prestation'!$R$3)),"N/A",AVERAGEIF('Récap prestation'!$E$3:$E$500,L432,'Récap prestation'!$R$3:$R$500))</f>
        <v>N/A</v>
      </c>
      <c r="S432" s="10">
        <f>'Récap prestation'!N433</f>
        <v>0</v>
      </c>
      <c r="T432" s="10" t="e">
        <f t="array" ref="T43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doublon])-ROW($S$2)+1),ROWS(T$2:T432)))</f>
        <v>#NUM!</v>
      </c>
      <c r="U432" s="10" t="str">
        <f t="shared" si="40"/>
        <v/>
      </c>
      <c r="V432" s="10"/>
    </row>
    <row r="433" spans="1:22" x14ac:dyDescent="0.25">
      <c r="A433" s="3">
        <f>'Récap prestation'!M434</f>
        <v>0</v>
      </c>
      <c r="B433" s="10" t="e">
        <f t="array" ref="B43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doublon])-ROW($A$2)+1),ROWS(B$2:B433)))</f>
        <v>#NUM!</v>
      </c>
      <c r="C433" s="10" t="str">
        <f t="shared" si="36"/>
        <v/>
      </c>
      <c r="D433" s="10" t="str">
        <f>IF('Récap prestation'!E434&lt;&gt;0,'Récap prestation'!E434,"")</f>
        <v/>
      </c>
      <c r="E433" s="12">
        <f>INDEX($L$2:M531,MATCH(D433,Tableau1[valeur établissement liste],0),2)</f>
        <v>4</v>
      </c>
      <c r="F433" s="2" t="str">
        <f t="shared" si="37"/>
        <v/>
      </c>
      <c r="G433">
        <f>'Récap prestation'!F434</f>
        <v>0</v>
      </c>
      <c r="H433" t="str">
        <f>IF(ISBLANK('Récap prestation'!H434),"",'Récap prestation'!H434)</f>
        <v/>
      </c>
      <c r="I433" t="str">
        <f>IF(ISBLANK('Récap prestation'!G434),"",'Récap prestation'!G434)</f>
        <v/>
      </c>
      <c r="J433" s="10"/>
      <c r="K433" s="8" t="e">
        <f t="array" ref="K43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doublon])-ROW($D$2)+1),ROWS(K$2:K433)))</f>
        <v>#NUM!</v>
      </c>
      <c r="L433" s="10" t="str">
        <f t="shared" si="38"/>
        <v/>
      </c>
      <c r="M433">
        <f t="shared" si="41"/>
        <v>432</v>
      </c>
      <c r="N433">
        <f ca="1">SUMIF('Récap prestation'!$E$3:$E$500,L433,'Récap prestation'!I434)</f>
        <v>0</v>
      </c>
      <c r="O433">
        <f ca="1">SUMIF('Récap prestation'!$E$3:$E$500,L433,'Récap prestation'!J434)</f>
        <v>0</v>
      </c>
      <c r="P433">
        <f t="shared" ca="1" si="39"/>
        <v>0</v>
      </c>
      <c r="Q433">
        <f ca="1">SUMIF('Récap prestation'!$E$3:$E$500,L433,'Récap prestation'!R434)</f>
        <v>0</v>
      </c>
      <c r="R433" t="str">
        <f ca="1">IF(ISERROR(AVERAGEIF('Récap prestation'!$E$3:$E$500,L433,'Récap prestation'!$R$3)),"N/A",AVERAGEIF('Récap prestation'!$E$3:$E$500,L433,'Récap prestation'!$R$3:$R$500))</f>
        <v>N/A</v>
      </c>
      <c r="S433" s="10">
        <f>'Récap prestation'!N434</f>
        <v>0</v>
      </c>
      <c r="T433" s="10" t="e">
        <f t="array" ref="T43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doublon])-ROW($S$2)+1),ROWS(T$2:T433)))</f>
        <v>#NUM!</v>
      </c>
      <c r="U433" s="10" t="str">
        <f t="shared" si="40"/>
        <v/>
      </c>
      <c r="V433" s="10"/>
    </row>
    <row r="434" spans="1:22" x14ac:dyDescent="0.25">
      <c r="A434" s="3">
        <f>'Récap prestation'!M435</f>
        <v>0</v>
      </c>
      <c r="B434" s="10" t="e">
        <f t="array" ref="B43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doublon])-ROW($A$2)+1),ROWS(B$2:B434)))</f>
        <v>#NUM!</v>
      </c>
      <c r="C434" s="10" t="str">
        <f t="shared" si="36"/>
        <v/>
      </c>
      <c r="D434" s="10" t="str">
        <f>IF('Récap prestation'!E435&lt;&gt;0,'Récap prestation'!E435,"")</f>
        <v/>
      </c>
      <c r="E434" s="12">
        <f>INDEX($L$2:M532,MATCH(D434,Tableau1[valeur établissement liste],0),2)</f>
        <v>4</v>
      </c>
      <c r="F434" s="2" t="str">
        <f t="shared" si="37"/>
        <v/>
      </c>
      <c r="G434">
        <f>'Récap prestation'!F435</f>
        <v>0</v>
      </c>
      <c r="H434" t="str">
        <f>IF(ISBLANK('Récap prestation'!H435),"",'Récap prestation'!H435)</f>
        <v/>
      </c>
      <c r="I434" t="str">
        <f>IF(ISBLANK('Récap prestation'!G435),"",'Récap prestation'!G435)</f>
        <v/>
      </c>
      <c r="J434" s="10"/>
      <c r="K434" s="8" t="e">
        <f t="array" ref="K43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doublon])-ROW($D$2)+1),ROWS(K$2:K434)))</f>
        <v>#NUM!</v>
      </c>
      <c r="L434" s="10" t="str">
        <f t="shared" si="38"/>
        <v/>
      </c>
      <c r="M434">
        <f t="shared" si="41"/>
        <v>433</v>
      </c>
      <c r="N434">
        <f ca="1">SUMIF('Récap prestation'!$E$3:$E$500,L434,'Récap prestation'!I435)</f>
        <v>0</v>
      </c>
      <c r="O434">
        <f ca="1">SUMIF('Récap prestation'!$E$3:$E$500,L434,'Récap prestation'!J435)</f>
        <v>0</v>
      </c>
      <c r="P434">
        <f t="shared" ca="1" si="39"/>
        <v>0</v>
      </c>
      <c r="Q434">
        <f ca="1">SUMIF('Récap prestation'!$E$3:$E$500,L434,'Récap prestation'!R435)</f>
        <v>0</v>
      </c>
      <c r="R434" t="str">
        <f ca="1">IF(ISERROR(AVERAGEIF('Récap prestation'!$E$3:$E$500,L434,'Récap prestation'!$R$3)),"N/A",AVERAGEIF('Récap prestation'!$E$3:$E$500,L434,'Récap prestation'!$R$3:$R$500))</f>
        <v>N/A</v>
      </c>
      <c r="S434" s="10">
        <f>'Récap prestation'!N435</f>
        <v>0</v>
      </c>
      <c r="T434" s="10" t="e">
        <f t="array" ref="T43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doublon])-ROW($S$2)+1),ROWS(T$2:T434)))</f>
        <v>#NUM!</v>
      </c>
      <c r="U434" s="10" t="str">
        <f t="shared" si="40"/>
        <v/>
      </c>
      <c r="V434" s="10"/>
    </row>
    <row r="435" spans="1:22" x14ac:dyDescent="0.25">
      <c r="A435" s="3">
        <f>'Récap prestation'!M436</f>
        <v>0</v>
      </c>
      <c r="B435" s="10" t="e">
        <f t="array" ref="B43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doublon])-ROW($A$2)+1),ROWS(B$2:B435)))</f>
        <v>#NUM!</v>
      </c>
      <c r="C435" s="10" t="str">
        <f t="shared" si="36"/>
        <v/>
      </c>
      <c r="D435" s="10" t="str">
        <f>IF('Récap prestation'!E436&lt;&gt;0,'Récap prestation'!E436,"")</f>
        <v/>
      </c>
      <c r="E435" s="12">
        <f>INDEX($L$2:M533,MATCH(D435,Tableau1[valeur établissement liste],0),2)</f>
        <v>4</v>
      </c>
      <c r="F435" s="2" t="str">
        <f t="shared" si="37"/>
        <v/>
      </c>
      <c r="G435">
        <f>'Récap prestation'!F436</f>
        <v>0</v>
      </c>
      <c r="H435" t="str">
        <f>IF(ISBLANK('Récap prestation'!H436),"",'Récap prestation'!H436)</f>
        <v/>
      </c>
      <c r="I435" t="str">
        <f>IF(ISBLANK('Récap prestation'!G436),"",'Récap prestation'!G436)</f>
        <v/>
      </c>
      <c r="J435" s="10"/>
      <c r="K435" s="8" t="e">
        <f t="array" ref="K43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doublon])-ROW($D$2)+1),ROWS(K$2:K435)))</f>
        <v>#NUM!</v>
      </c>
      <c r="L435" s="10" t="str">
        <f t="shared" si="38"/>
        <v/>
      </c>
      <c r="M435">
        <f t="shared" si="41"/>
        <v>434</v>
      </c>
      <c r="N435">
        <f ca="1">SUMIF('Récap prestation'!$E$3:$E$500,L435,'Récap prestation'!I436)</f>
        <v>0</v>
      </c>
      <c r="O435">
        <f ca="1">SUMIF('Récap prestation'!$E$3:$E$500,L435,'Récap prestation'!J436)</f>
        <v>0</v>
      </c>
      <c r="P435">
        <f t="shared" ca="1" si="39"/>
        <v>0</v>
      </c>
      <c r="Q435">
        <f ca="1">SUMIF('Récap prestation'!$E$3:$E$500,L435,'Récap prestation'!R436)</f>
        <v>0</v>
      </c>
      <c r="R435" t="str">
        <f ca="1">IF(ISERROR(AVERAGEIF('Récap prestation'!$E$3:$E$500,L435,'Récap prestation'!$R$3)),"N/A",AVERAGEIF('Récap prestation'!$E$3:$E$500,L435,'Récap prestation'!$R$3:$R$500))</f>
        <v>N/A</v>
      </c>
      <c r="S435" s="10">
        <f>'Récap prestation'!N436</f>
        <v>0</v>
      </c>
      <c r="T435" s="10" t="e">
        <f t="array" ref="T43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doublon])-ROW($S$2)+1),ROWS(T$2:T435)))</f>
        <v>#NUM!</v>
      </c>
      <c r="U435" s="10" t="str">
        <f t="shared" si="40"/>
        <v/>
      </c>
      <c r="V435" s="10"/>
    </row>
    <row r="436" spans="1:22" x14ac:dyDescent="0.25">
      <c r="A436" s="3">
        <f>'Récap prestation'!M437</f>
        <v>0</v>
      </c>
      <c r="B436" s="10" t="e">
        <f t="array" ref="B43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doublon])-ROW($A$2)+1),ROWS(B$2:B436)))</f>
        <v>#NUM!</v>
      </c>
      <c r="C436" s="10" t="str">
        <f t="shared" si="36"/>
        <v/>
      </c>
      <c r="D436" s="10" t="str">
        <f>IF('Récap prestation'!E437&lt;&gt;0,'Récap prestation'!E437,"")</f>
        <v/>
      </c>
      <c r="E436" s="12">
        <f>INDEX($L$2:M534,MATCH(D436,Tableau1[valeur établissement liste],0),2)</f>
        <v>4</v>
      </c>
      <c r="F436" s="2" t="str">
        <f t="shared" si="37"/>
        <v/>
      </c>
      <c r="G436">
        <f>'Récap prestation'!F437</f>
        <v>0</v>
      </c>
      <c r="H436" t="str">
        <f>IF(ISBLANK('Récap prestation'!H437),"",'Récap prestation'!H437)</f>
        <v/>
      </c>
      <c r="I436" t="str">
        <f>IF(ISBLANK('Récap prestation'!G437),"",'Récap prestation'!G437)</f>
        <v/>
      </c>
      <c r="J436" s="10"/>
      <c r="K436" s="8" t="e">
        <f t="array" ref="K43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doublon])-ROW($D$2)+1),ROWS(K$2:K436)))</f>
        <v>#NUM!</v>
      </c>
      <c r="L436" s="10" t="str">
        <f t="shared" si="38"/>
        <v/>
      </c>
      <c r="M436">
        <f t="shared" si="41"/>
        <v>435</v>
      </c>
      <c r="N436">
        <f ca="1">SUMIF('Récap prestation'!$E$3:$E$500,L436,'Récap prestation'!I437)</f>
        <v>0</v>
      </c>
      <c r="O436">
        <f ca="1">SUMIF('Récap prestation'!$E$3:$E$500,L436,'Récap prestation'!J437)</f>
        <v>0</v>
      </c>
      <c r="P436">
        <f t="shared" ca="1" si="39"/>
        <v>0</v>
      </c>
      <c r="Q436">
        <f ca="1">SUMIF('Récap prestation'!$E$3:$E$500,L436,'Récap prestation'!R437)</f>
        <v>0</v>
      </c>
      <c r="R436" t="str">
        <f ca="1">IF(ISERROR(AVERAGEIF('Récap prestation'!$E$3:$E$500,L436,'Récap prestation'!$R$3)),"N/A",AVERAGEIF('Récap prestation'!$E$3:$E$500,L436,'Récap prestation'!$R$3:$R$500))</f>
        <v>N/A</v>
      </c>
      <c r="S436" s="10">
        <f>'Récap prestation'!N437</f>
        <v>0</v>
      </c>
      <c r="T436" s="10" t="e">
        <f t="array" ref="T43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doublon])-ROW($S$2)+1),ROWS(T$2:T436)))</f>
        <v>#NUM!</v>
      </c>
      <c r="U436" s="10" t="str">
        <f t="shared" si="40"/>
        <v/>
      </c>
      <c r="V436" s="10"/>
    </row>
    <row r="437" spans="1:22" x14ac:dyDescent="0.25">
      <c r="A437" s="3">
        <f>'Récap prestation'!M438</f>
        <v>0</v>
      </c>
      <c r="B437" s="10" t="e">
        <f t="array" ref="B43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doublon])-ROW($A$2)+1),ROWS(B$2:B437)))</f>
        <v>#NUM!</v>
      </c>
      <c r="C437" s="10" t="str">
        <f t="shared" si="36"/>
        <v/>
      </c>
      <c r="D437" s="10" t="str">
        <f>IF('Récap prestation'!E438&lt;&gt;0,'Récap prestation'!E438,"")</f>
        <v/>
      </c>
      <c r="E437" s="12">
        <f>INDEX($L$2:M535,MATCH(D437,Tableau1[valeur établissement liste],0),2)</f>
        <v>4</v>
      </c>
      <c r="F437" s="2" t="str">
        <f t="shared" si="37"/>
        <v/>
      </c>
      <c r="G437">
        <f>'Récap prestation'!F438</f>
        <v>0</v>
      </c>
      <c r="H437" t="str">
        <f>IF(ISBLANK('Récap prestation'!H438),"",'Récap prestation'!H438)</f>
        <v/>
      </c>
      <c r="I437" t="str">
        <f>IF(ISBLANK('Récap prestation'!G438),"",'Récap prestation'!G438)</f>
        <v/>
      </c>
      <c r="J437" s="10"/>
      <c r="K437" s="8" t="e">
        <f t="array" ref="K43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doublon])-ROW($D$2)+1),ROWS(K$2:K437)))</f>
        <v>#NUM!</v>
      </c>
      <c r="L437" s="10" t="str">
        <f t="shared" si="38"/>
        <v/>
      </c>
      <c r="M437">
        <f t="shared" si="41"/>
        <v>436</v>
      </c>
      <c r="N437">
        <f ca="1">SUMIF('Récap prestation'!$E$3:$E$500,L437,'Récap prestation'!I438)</f>
        <v>0</v>
      </c>
      <c r="O437">
        <f ca="1">SUMIF('Récap prestation'!$E$3:$E$500,L437,'Récap prestation'!J438)</f>
        <v>0</v>
      </c>
      <c r="P437">
        <f t="shared" ca="1" si="39"/>
        <v>0</v>
      </c>
      <c r="Q437">
        <f ca="1">SUMIF('Récap prestation'!$E$3:$E$500,L437,'Récap prestation'!R438)</f>
        <v>0</v>
      </c>
      <c r="R437" t="str">
        <f ca="1">IF(ISERROR(AVERAGEIF('Récap prestation'!$E$3:$E$500,L437,'Récap prestation'!$R$3)),"N/A",AVERAGEIF('Récap prestation'!$E$3:$E$500,L437,'Récap prestation'!$R$3:$R$500))</f>
        <v>N/A</v>
      </c>
      <c r="S437" s="10">
        <f>'Récap prestation'!N438</f>
        <v>0</v>
      </c>
      <c r="T437" s="10" t="e">
        <f t="array" ref="T43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doublon])-ROW($S$2)+1),ROWS(T$2:T437)))</f>
        <v>#NUM!</v>
      </c>
      <c r="U437" s="10" t="str">
        <f t="shared" si="40"/>
        <v/>
      </c>
      <c r="V437" s="10"/>
    </row>
    <row r="438" spans="1:22" x14ac:dyDescent="0.25">
      <c r="A438" s="3">
        <f>'Récap prestation'!M439</f>
        <v>0</v>
      </c>
      <c r="B438" s="10" t="e">
        <f t="array" ref="B43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doublon])-ROW($A$2)+1),ROWS(B$2:B438)))</f>
        <v>#NUM!</v>
      </c>
      <c r="C438" s="10" t="str">
        <f t="shared" si="36"/>
        <v/>
      </c>
      <c r="D438" s="10" t="str">
        <f>IF('Récap prestation'!E439&lt;&gt;0,'Récap prestation'!E439,"")</f>
        <v/>
      </c>
      <c r="E438" s="12">
        <f>INDEX($L$2:M536,MATCH(D438,Tableau1[valeur établissement liste],0),2)</f>
        <v>4</v>
      </c>
      <c r="F438" s="2" t="str">
        <f t="shared" si="37"/>
        <v/>
      </c>
      <c r="G438">
        <f>'Récap prestation'!F439</f>
        <v>0</v>
      </c>
      <c r="H438" t="str">
        <f>IF(ISBLANK('Récap prestation'!H439),"",'Récap prestation'!H439)</f>
        <v/>
      </c>
      <c r="I438" t="str">
        <f>IF(ISBLANK('Récap prestation'!G439),"",'Récap prestation'!G439)</f>
        <v/>
      </c>
      <c r="J438" s="10"/>
      <c r="K438" s="8" t="e">
        <f t="array" ref="K43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doublon])-ROW($D$2)+1),ROWS(K$2:K438)))</f>
        <v>#NUM!</v>
      </c>
      <c r="L438" s="10" t="str">
        <f t="shared" si="38"/>
        <v/>
      </c>
      <c r="M438">
        <f t="shared" si="41"/>
        <v>437</v>
      </c>
      <c r="N438">
        <f ca="1">SUMIF('Récap prestation'!$E$3:$E$500,L438,'Récap prestation'!I439)</f>
        <v>0</v>
      </c>
      <c r="O438">
        <f ca="1">SUMIF('Récap prestation'!$E$3:$E$500,L438,'Récap prestation'!J439)</f>
        <v>0</v>
      </c>
      <c r="P438">
        <f t="shared" ca="1" si="39"/>
        <v>0</v>
      </c>
      <c r="Q438">
        <f ca="1">SUMIF('Récap prestation'!$E$3:$E$500,L438,'Récap prestation'!R439)</f>
        <v>0</v>
      </c>
      <c r="R438" t="str">
        <f ca="1">IF(ISERROR(AVERAGEIF('Récap prestation'!$E$3:$E$500,L438,'Récap prestation'!$R$3)),"N/A",AVERAGEIF('Récap prestation'!$E$3:$E$500,L438,'Récap prestation'!$R$3:$R$500))</f>
        <v>N/A</v>
      </c>
      <c r="S438" s="10">
        <f>'Récap prestation'!N439</f>
        <v>0</v>
      </c>
      <c r="T438" s="10" t="e">
        <f t="array" ref="T43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doublon])-ROW($S$2)+1),ROWS(T$2:T438)))</f>
        <v>#NUM!</v>
      </c>
      <c r="U438" s="10" t="str">
        <f t="shared" si="40"/>
        <v/>
      </c>
      <c r="V438" s="10"/>
    </row>
    <row r="439" spans="1:22" x14ac:dyDescent="0.25">
      <c r="A439" s="3">
        <f>'Récap prestation'!M440</f>
        <v>0</v>
      </c>
      <c r="B439" s="10" t="e">
        <f t="array" ref="B43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doublon])-ROW($A$2)+1),ROWS(B$2:B439)))</f>
        <v>#NUM!</v>
      </c>
      <c r="C439" s="10" t="str">
        <f t="shared" si="36"/>
        <v/>
      </c>
      <c r="D439" s="10" t="str">
        <f>IF('Récap prestation'!E440&lt;&gt;0,'Récap prestation'!E440,"")</f>
        <v/>
      </c>
      <c r="E439" s="12">
        <f>INDEX($L$2:M537,MATCH(D439,Tableau1[valeur établissement liste],0),2)</f>
        <v>4</v>
      </c>
      <c r="F439" s="2" t="str">
        <f t="shared" si="37"/>
        <v/>
      </c>
      <c r="G439">
        <f>'Récap prestation'!F440</f>
        <v>0</v>
      </c>
      <c r="H439" t="str">
        <f>IF(ISBLANK('Récap prestation'!H440),"",'Récap prestation'!H440)</f>
        <v/>
      </c>
      <c r="I439" t="str">
        <f>IF(ISBLANK('Récap prestation'!G440),"",'Récap prestation'!G440)</f>
        <v/>
      </c>
      <c r="J439" s="10"/>
      <c r="K439" s="8" t="e">
        <f t="array" ref="K43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doublon])-ROW($D$2)+1),ROWS(K$2:K439)))</f>
        <v>#NUM!</v>
      </c>
      <c r="L439" s="10" t="str">
        <f t="shared" si="38"/>
        <v/>
      </c>
      <c r="M439">
        <f t="shared" si="41"/>
        <v>438</v>
      </c>
      <c r="N439">
        <f ca="1">SUMIF('Récap prestation'!$E$3:$E$500,L439,'Récap prestation'!I440)</f>
        <v>0</v>
      </c>
      <c r="O439">
        <f ca="1">SUMIF('Récap prestation'!$E$3:$E$500,L439,'Récap prestation'!J440)</f>
        <v>0</v>
      </c>
      <c r="P439">
        <f t="shared" ca="1" si="39"/>
        <v>0</v>
      </c>
      <c r="Q439">
        <f ca="1">SUMIF('Récap prestation'!$E$3:$E$500,L439,'Récap prestation'!R440)</f>
        <v>0</v>
      </c>
      <c r="R439" t="str">
        <f ca="1">IF(ISERROR(AVERAGEIF('Récap prestation'!$E$3:$E$500,L439,'Récap prestation'!$R$3)),"N/A",AVERAGEIF('Récap prestation'!$E$3:$E$500,L439,'Récap prestation'!$R$3:$R$500))</f>
        <v>N/A</v>
      </c>
      <c r="S439" s="10">
        <f>'Récap prestation'!N440</f>
        <v>0</v>
      </c>
      <c r="T439" s="10" t="e">
        <f t="array" ref="T43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doublon])-ROW($S$2)+1),ROWS(T$2:T439)))</f>
        <v>#NUM!</v>
      </c>
      <c r="U439" s="10" t="str">
        <f t="shared" si="40"/>
        <v/>
      </c>
      <c r="V439" s="10"/>
    </row>
    <row r="440" spans="1:22" x14ac:dyDescent="0.25">
      <c r="A440" s="3">
        <f>'Récap prestation'!M441</f>
        <v>0</v>
      </c>
      <c r="B440" s="10" t="e">
        <f t="array" ref="B44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doublon])-ROW($A$2)+1),ROWS(B$2:B440)))</f>
        <v>#NUM!</v>
      </c>
      <c r="C440" s="10" t="str">
        <f t="shared" si="36"/>
        <v/>
      </c>
      <c r="D440" s="10" t="str">
        <f>IF('Récap prestation'!E441&lt;&gt;0,'Récap prestation'!E441,"")</f>
        <v/>
      </c>
      <c r="E440" s="12">
        <f>INDEX($L$2:M538,MATCH(D440,Tableau1[valeur établissement liste],0),2)</f>
        <v>4</v>
      </c>
      <c r="F440" s="2" t="str">
        <f t="shared" si="37"/>
        <v/>
      </c>
      <c r="G440">
        <f>'Récap prestation'!F441</f>
        <v>0</v>
      </c>
      <c r="H440" t="str">
        <f>IF(ISBLANK('Récap prestation'!H441),"",'Récap prestation'!H441)</f>
        <v/>
      </c>
      <c r="I440" t="str">
        <f>IF(ISBLANK('Récap prestation'!G441),"",'Récap prestation'!G441)</f>
        <v/>
      </c>
      <c r="J440" s="10"/>
      <c r="K440" s="8" t="e">
        <f t="array" ref="K44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doublon])-ROW($D$2)+1),ROWS(K$2:K440)))</f>
        <v>#NUM!</v>
      </c>
      <c r="L440" s="10" t="str">
        <f t="shared" si="38"/>
        <v/>
      </c>
      <c r="M440">
        <f t="shared" si="41"/>
        <v>439</v>
      </c>
      <c r="N440">
        <f ca="1">SUMIF('Récap prestation'!$E$3:$E$500,L440,'Récap prestation'!I441)</f>
        <v>0</v>
      </c>
      <c r="O440">
        <f ca="1">SUMIF('Récap prestation'!$E$3:$E$500,L440,'Récap prestation'!J441)</f>
        <v>0</v>
      </c>
      <c r="P440">
        <f t="shared" ca="1" si="39"/>
        <v>0</v>
      </c>
      <c r="Q440">
        <f ca="1">SUMIF('Récap prestation'!$E$3:$E$500,L440,'Récap prestation'!R441)</f>
        <v>0</v>
      </c>
      <c r="R440" t="str">
        <f ca="1">IF(ISERROR(AVERAGEIF('Récap prestation'!$E$3:$E$500,L440,'Récap prestation'!$R$3)),"N/A",AVERAGEIF('Récap prestation'!$E$3:$E$500,L440,'Récap prestation'!$R$3:$R$500))</f>
        <v>N/A</v>
      </c>
      <c r="S440" s="10">
        <f>'Récap prestation'!N441</f>
        <v>0</v>
      </c>
      <c r="T440" s="10" t="e">
        <f t="array" ref="T44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doublon])-ROW($S$2)+1),ROWS(T$2:T440)))</f>
        <v>#NUM!</v>
      </c>
      <c r="U440" s="10" t="str">
        <f t="shared" si="40"/>
        <v/>
      </c>
      <c r="V440" s="10"/>
    </row>
    <row r="441" spans="1:22" x14ac:dyDescent="0.25">
      <c r="A441" s="3">
        <f>'Récap prestation'!M442</f>
        <v>0</v>
      </c>
      <c r="B441" s="10" t="e">
        <f t="array" ref="B44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doublon])-ROW($A$2)+1),ROWS(B$2:B441)))</f>
        <v>#NUM!</v>
      </c>
      <c r="C441" s="10" t="str">
        <f t="shared" si="36"/>
        <v/>
      </c>
      <c r="D441" s="10" t="str">
        <f>IF('Récap prestation'!E442&lt;&gt;0,'Récap prestation'!E442,"")</f>
        <v/>
      </c>
      <c r="E441" s="12">
        <f>INDEX($L$2:M539,MATCH(D441,Tableau1[valeur établissement liste],0),2)</f>
        <v>4</v>
      </c>
      <c r="F441" s="2" t="str">
        <f t="shared" si="37"/>
        <v/>
      </c>
      <c r="G441">
        <f>'Récap prestation'!F442</f>
        <v>0</v>
      </c>
      <c r="H441" t="str">
        <f>IF(ISBLANK('Récap prestation'!H442),"",'Récap prestation'!H442)</f>
        <v/>
      </c>
      <c r="I441" t="str">
        <f>IF(ISBLANK('Récap prestation'!G442),"",'Récap prestation'!G442)</f>
        <v/>
      </c>
      <c r="J441" s="10"/>
      <c r="K441" s="8" t="e">
        <f t="array" ref="K44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doublon])-ROW($D$2)+1),ROWS(K$2:K441)))</f>
        <v>#NUM!</v>
      </c>
      <c r="L441" s="10" t="str">
        <f t="shared" si="38"/>
        <v/>
      </c>
      <c r="M441">
        <f t="shared" si="41"/>
        <v>440</v>
      </c>
      <c r="N441">
        <f ca="1">SUMIF('Récap prestation'!$E$3:$E$500,L441,'Récap prestation'!I442)</f>
        <v>0</v>
      </c>
      <c r="O441">
        <f ca="1">SUMIF('Récap prestation'!$E$3:$E$500,L441,'Récap prestation'!J442)</f>
        <v>0</v>
      </c>
      <c r="P441">
        <f t="shared" ca="1" si="39"/>
        <v>0</v>
      </c>
      <c r="Q441">
        <f ca="1">SUMIF('Récap prestation'!$E$3:$E$500,L441,'Récap prestation'!R442)</f>
        <v>0</v>
      </c>
      <c r="R441" t="str">
        <f ca="1">IF(ISERROR(AVERAGEIF('Récap prestation'!$E$3:$E$500,L441,'Récap prestation'!$R$3)),"N/A",AVERAGEIF('Récap prestation'!$E$3:$E$500,L441,'Récap prestation'!$R$3:$R$500))</f>
        <v>N/A</v>
      </c>
      <c r="S441" s="10">
        <f>'Récap prestation'!N442</f>
        <v>0</v>
      </c>
      <c r="T441" s="10" t="e">
        <f t="array" ref="T44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doublon])-ROW($S$2)+1),ROWS(T$2:T441)))</f>
        <v>#NUM!</v>
      </c>
      <c r="U441" s="10" t="str">
        <f t="shared" si="40"/>
        <v/>
      </c>
      <c r="V441" s="10"/>
    </row>
    <row r="442" spans="1:22" x14ac:dyDescent="0.25">
      <c r="A442" s="3">
        <f>'Récap prestation'!M443</f>
        <v>0</v>
      </c>
      <c r="B442" s="10" t="e">
        <f t="array" ref="B44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doublon])-ROW($A$2)+1),ROWS(B$2:B442)))</f>
        <v>#NUM!</v>
      </c>
      <c r="C442" s="10" t="str">
        <f t="shared" si="36"/>
        <v/>
      </c>
      <c r="D442" s="10" t="str">
        <f>IF('Récap prestation'!E443&lt;&gt;0,'Récap prestation'!E443,"")</f>
        <v/>
      </c>
      <c r="E442" s="12">
        <f>INDEX($L$2:M540,MATCH(D442,Tableau1[valeur établissement liste],0),2)</f>
        <v>4</v>
      </c>
      <c r="F442" s="2" t="str">
        <f t="shared" si="37"/>
        <v/>
      </c>
      <c r="G442">
        <f>'Récap prestation'!F443</f>
        <v>0</v>
      </c>
      <c r="H442" t="str">
        <f>IF(ISBLANK('Récap prestation'!H443),"",'Récap prestation'!H443)</f>
        <v/>
      </c>
      <c r="I442" t="str">
        <f>IF(ISBLANK('Récap prestation'!G443),"",'Récap prestation'!G443)</f>
        <v/>
      </c>
      <c r="J442" s="10"/>
      <c r="K442" s="8" t="e">
        <f t="array" ref="K44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doublon])-ROW($D$2)+1),ROWS(K$2:K442)))</f>
        <v>#NUM!</v>
      </c>
      <c r="L442" s="10" t="str">
        <f t="shared" si="38"/>
        <v/>
      </c>
      <c r="M442">
        <f t="shared" si="41"/>
        <v>441</v>
      </c>
      <c r="N442">
        <f ca="1">SUMIF('Récap prestation'!$E$3:$E$500,L442,'Récap prestation'!I443)</f>
        <v>0</v>
      </c>
      <c r="O442">
        <f ca="1">SUMIF('Récap prestation'!$E$3:$E$500,L442,'Récap prestation'!J443)</f>
        <v>0</v>
      </c>
      <c r="P442">
        <f t="shared" ca="1" si="39"/>
        <v>0</v>
      </c>
      <c r="Q442">
        <f ca="1">SUMIF('Récap prestation'!$E$3:$E$500,L442,'Récap prestation'!R443)</f>
        <v>0</v>
      </c>
      <c r="R442" t="str">
        <f ca="1">IF(ISERROR(AVERAGEIF('Récap prestation'!$E$3:$E$500,L442,'Récap prestation'!$R$3)),"N/A",AVERAGEIF('Récap prestation'!$E$3:$E$500,L442,'Récap prestation'!$R$3:$R$500))</f>
        <v>N/A</v>
      </c>
      <c r="S442" s="10">
        <f>'Récap prestation'!N443</f>
        <v>0</v>
      </c>
      <c r="T442" s="10" t="e">
        <f t="array" ref="T44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doublon])-ROW($S$2)+1),ROWS(T$2:T442)))</f>
        <v>#NUM!</v>
      </c>
      <c r="U442" s="10" t="str">
        <f t="shared" si="40"/>
        <v/>
      </c>
      <c r="V442" s="10"/>
    </row>
    <row r="443" spans="1:22" x14ac:dyDescent="0.25">
      <c r="A443" s="3">
        <f>'Récap prestation'!M444</f>
        <v>0</v>
      </c>
      <c r="B443" s="10" t="e">
        <f t="array" ref="B44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doublon])-ROW($A$2)+1),ROWS(B$2:B443)))</f>
        <v>#NUM!</v>
      </c>
      <c r="C443" s="10" t="str">
        <f t="shared" si="36"/>
        <v/>
      </c>
      <c r="D443" s="10" t="str">
        <f>IF('Récap prestation'!E444&lt;&gt;0,'Récap prestation'!E444,"")</f>
        <v/>
      </c>
      <c r="E443" s="12">
        <f>INDEX($L$2:M541,MATCH(D443,Tableau1[valeur établissement liste],0),2)</f>
        <v>4</v>
      </c>
      <c r="F443" s="2" t="str">
        <f t="shared" si="37"/>
        <v/>
      </c>
      <c r="G443">
        <f>'Récap prestation'!F444</f>
        <v>0</v>
      </c>
      <c r="H443" t="str">
        <f>IF(ISBLANK('Récap prestation'!H444),"",'Récap prestation'!H444)</f>
        <v/>
      </c>
      <c r="I443" t="str">
        <f>IF(ISBLANK('Récap prestation'!G444),"",'Récap prestation'!G444)</f>
        <v/>
      </c>
      <c r="J443" s="10"/>
      <c r="K443" s="8" t="e">
        <f t="array" ref="K44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doublon])-ROW($D$2)+1),ROWS(K$2:K443)))</f>
        <v>#NUM!</v>
      </c>
      <c r="L443" s="10" t="str">
        <f t="shared" si="38"/>
        <v/>
      </c>
      <c r="M443">
        <f t="shared" si="41"/>
        <v>442</v>
      </c>
      <c r="N443">
        <f ca="1">SUMIF('Récap prestation'!$E$3:$E$500,L443,'Récap prestation'!I444)</f>
        <v>0</v>
      </c>
      <c r="O443">
        <f ca="1">SUMIF('Récap prestation'!$E$3:$E$500,L443,'Récap prestation'!J444)</f>
        <v>0</v>
      </c>
      <c r="P443">
        <f t="shared" ca="1" si="39"/>
        <v>0</v>
      </c>
      <c r="Q443">
        <f ca="1">SUMIF('Récap prestation'!$E$3:$E$500,L443,'Récap prestation'!R444)</f>
        <v>0</v>
      </c>
      <c r="R443" t="str">
        <f ca="1">IF(ISERROR(AVERAGEIF('Récap prestation'!$E$3:$E$500,L443,'Récap prestation'!$R$3)),"N/A",AVERAGEIF('Récap prestation'!$E$3:$E$500,L443,'Récap prestation'!$R$3:$R$500))</f>
        <v>N/A</v>
      </c>
      <c r="S443" s="10">
        <f>'Récap prestation'!N444</f>
        <v>0</v>
      </c>
      <c r="T443" s="10" t="e">
        <f t="array" ref="T44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doublon])-ROW($S$2)+1),ROWS(T$2:T443)))</f>
        <v>#NUM!</v>
      </c>
      <c r="U443" s="10" t="str">
        <f t="shared" si="40"/>
        <v/>
      </c>
      <c r="V443" s="10"/>
    </row>
    <row r="444" spans="1:22" x14ac:dyDescent="0.25">
      <c r="A444" s="3">
        <f>'Récap prestation'!M445</f>
        <v>0</v>
      </c>
      <c r="B444" s="10" t="e">
        <f t="array" ref="B44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doublon])-ROW($A$2)+1),ROWS(B$2:B444)))</f>
        <v>#NUM!</v>
      </c>
      <c r="C444" s="10" t="str">
        <f t="shared" si="36"/>
        <v/>
      </c>
      <c r="D444" s="10" t="str">
        <f>IF('Récap prestation'!E445&lt;&gt;0,'Récap prestation'!E445,"")</f>
        <v/>
      </c>
      <c r="E444" s="12">
        <f>INDEX($L$2:M542,MATCH(D444,Tableau1[valeur établissement liste],0),2)</f>
        <v>4</v>
      </c>
      <c r="F444" s="2" t="str">
        <f t="shared" si="37"/>
        <v/>
      </c>
      <c r="G444">
        <f>'Récap prestation'!F445</f>
        <v>0</v>
      </c>
      <c r="H444" t="str">
        <f>IF(ISBLANK('Récap prestation'!H445),"",'Récap prestation'!H445)</f>
        <v/>
      </c>
      <c r="I444" t="str">
        <f>IF(ISBLANK('Récap prestation'!G445),"",'Récap prestation'!G445)</f>
        <v/>
      </c>
      <c r="J444" s="10"/>
      <c r="K444" s="8" t="e">
        <f t="array" ref="K44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doublon])-ROW($D$2)+1),ROWS(K$2:K444)))</f>
        <v>#NUM!</v>
      </c>
      <c r="L444" s="10" t="str">
        <f t="shared" si="38"/>
        <v/>
      </c>
      <c r="M444">
        <f t="shared" si="41"/>
        <v>443</v>
      </c>
      <c r="N444">
        <f ca="1">SUMIF('Récap prestation'!$E$3:$E$500,L444,'Récap prestation'!I445)</f>
        <v>0</v>
      </c>
      <c r="O444">
        <f ca="1">SUMIF('Récap prestation'!$E$3:$E$500,L444,'Récap prestation'!J445)</f>
        <v>0</v>
      </c>
      <c r="P444">
        <f t="shared" ca="1" si="39"/>
        <v>0</v>
      </c>
      <c r="Q444">
        <f ca="1">SUMIF('Récap prestation'!$E$3:$E$500,L444,'Récap prestation'!R445)</f>
        <v>0</v>
      </c>
      <c r="R444" t="str">
        <f ca="1">IF(ISERROR(AVERAGEIF('Récap prestation'!$E$3:$E$500,L444,'Récap prestation'!$R$3)),"N/A",AVERAGEIF('Récap prestation'!$E$3:$E$500,L444,'Récap prestation'!$R$3:$R$500))</f>
        <v>N/A</v>
      </c>
      <c r="S444" s="10">
        <f>'Récap prestation'!N445</f>
        <v>0</v>
      </c>
      <c r="T444" s="10" t="e">
        <f t="array" ref="T44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doublon])-ROW($S$2)+1),ROWS(T$2:T444)))</f>
        <v>#NUM!</v>
      </c>
      <c r="U444" s="10" t="str">
        <f t="shared" si="40"/>
        <v/>
      </c>
      <c r="V444" s="10"/>
    </row>
    <row r="445" spans="1:22" x14ac:dyDescent="0.25">
      <c r="A445" s="3">
        <f>'Récap prestation'!M446</f>
        <v>0</v>
      </c>
      <c r="B445" s="10" t="e">
        <f t="array" ref="B44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doublon])-ROW($A$2)+1),ROWS(B$2:B445)))</f>
        <v>#NUM!</v>
      </c>
      <c r="C445" s="10" t="str">
        <f t="shared" si="36"/>
        <v/>
      </c>
      <c r="D445" s="10" t="str">
        <f>IF('Récap prestation'!E446&lt;&gt;0,'Récap prestation'!E446,"")</f>
        <v/>
      </c>
      <c r="E445" s="12">
        <f>INDEX($L$2:M543,MATCH(D445,Tableau1[valeur établissement liste],0),2)</f>
        <v>4</v>
      </c>
      <c r="F445" s="2" t="str">
        <f t="shared" si="37"/>
        <v/>
      </c>
      <c r="G445">
        <f>'Récap prestation'!F446</f>
        <v>0</v>
      </c>
      <c r="H445" t="str">
        <f>IF(ISBLANK('Récap prestation'!H446),"",'Récap prestation'!H446)</f>
        <v/>
      </c>
      <c r="I445" t="str">
        <f>IF(ISBLANK('Récap prestation'!G446),"",'Récap prestation'!G446)</f>
        <v/>
      </c>
      <c r="J445" s="10"/>
      <c r="K445" s="8" t="e">
        <f t="array" ref="K44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doublon])-ROW($D$2)+1),ROWS(K$2:K445)))</f>
        <v>#NUM!</v>
      </c>
      <c r="L445" s="10" t="str">
        <f t="shared" si="38"/>
        <v/>
      </c>
      <c r="M445">
        <f t="shared" si="41"/>
        <v>444</v>
      </c>
      <c r="N445">
        <f ca="1">SUMIF('Récap prestation'!$E$3:$E$500,L445,'Récap prestation'!I446)</f>
        <v>0</v>
      </c>
      <c r="O445">
        <f ca="1">SUMIF('Récap prestation'!$E$3:$E$500,L445,'Récap prestation'!J446)</f>
        <v>0</v>
      </c>
      <c r="P445">
        <f t="shared" ca="1" si="39"/>
        <v>0</v>
      </c>
      <c r="Q445">
        <f ca="1">SUMIF('Récap prestation'!$E$3:$E$500,L445,'Récap prestation'!R446)</f>
        <v>0</v>
      </c>
      <c r="R445" t="str">
        <f ca="1">IF(ISERROR(AVERAGEIF('Récap prestation'!$E$3:$E$500,L445,'Récap prestation'!$R$3)),"N/A",AVERAGEIF('Récap prestation'!$E$3:$E$500,L445,'Récap prestation'!$R$3:$R$500))</f>
        <v>N/A</v>
      </c>
      <c r="S445" s="10">
        <f>'Récap prestation'!N446</f>
        <v>0</v>
      </c>
      <c r="T445" s="10" t="e">
        <f t="array" ref="T44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doublon])-ROW($S$2)+1),ROWS(T$2:T445)))</f>
        <v>#NUM!</v>
      </c>
      <c r="U445" s="10" t="str">
        <f t="shared" si="40"/>
        <v/>
      </c>
      <c r="V445" s="10"/>
    </row>
    <row r="446" spans="1:22" x14ac:dyDescent="0.25">
      <c r="A446" s="3">
        <f>'Récap prestation'!M447</f>
        <v>0</v>
      </c>
      <c r="B446" s="10" t="e">
        <f t="array" ref="B44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doublon])-ROW($A$2)+1),ROWS(B$2:B446)))</f>
        <v>#NUM!</v>
      </c>
      <c r="C446" s="10" t="str">
        <f t="shared" si="36"/>
        <v/>
      </c>
      <c r="D446" s="10" t="str">
        <f>IF('Récap prestation'!E447&lt;&gt;0,'Récap prestation'!E447,"")</f>
        <v/>
      </c>
      <c r="E446" s="12">
        <f>INDEX($L$2:M544,MATCH(D446,Tableau1[valeur établissement liste],0),2)</f>
        <v>4</v>
      </c>
      <c r="F446" s="2" t="str">
        <f t="shared" si="37"/>
        <v/>
      </c>
      <c r="G446">
        <f>'Récap prestation'!F447</f>
        <v>0</v>
      </c>
      <c r="H446" t="str">
        <f>IF(ISBLANK('Récap prestation'!H447),"",'Récap prestation'!H447)</f>
        <v/>
      </c>
      <c r="I446" t="str">
        <f>IF(ISBLANK('Récap prestation'!G447),"",'Récap prestation'!G447)</f>
        <v/>
      </c>
      <c r="J446" s="10"/>
      <c r="K446" s="8" t="e">
        <f t="array" ref="K44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doublon])-ROW($D$2)+1),ROWS(K$2:K446)))</f>
        <v>#NUM!</v>
      </c>
      <c r="L446" s="10" t="str">
        <f t="shared" si="38"/>
        <v/>
      </c>
      <c r="M446">
        <f t="shared" si="41"/>
        <v>445</v>
      </c>
      <c r="N446">
        <f ca="1">SUMIF('Récap prestation'!$E$3:$E$500,L446,'Récap prestation'!I447)</f>
        <v>0</v>
      </c>
      <c r="O446">
        <f ca="1">SUMIF('Récap prestation'!$E$3:$E$500,L446,'Récap prestation'!J447)</f>
        <v>0</v>
      </c>
      <c r="P446">
        <f t="shared" ca="1" si="39"/>
        <v>0</v>
      </c>
      <c r="Q446">
        <f ca="1">SUMIF('Récap prestation'!$E$3:$E$500,L446,'Récap prestation'!R447)</f>
        <v>0</v>
      </c>
      <c r="R446" t="str">
        <f ca="1">IF(ISERROR(AVERAGEIF('Récap prestation'!$E$3:$E$500,L446,'Récap prestation'!$R$3)),"N/A",AVERAGEIF('Récap prestation'!$E$3:$E$500,L446,'Récap prestation'!$R$3:$R$500))</f>
        <v>N/A</v>
      </c>
      <c r="S446" s="10">
        <f>'Récap prestation'!N447</f>
        <v>0</v>
      </c>
      <c r="T446" s="10" t="e">
        <f t="array" ref="T44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doublon])-ROW($S$2)+1),ROWS(T$2:T446)))</f>
        <v>#NUM!</v>
      </c>
      <c r="U446" s="10" t="str">
        <f t="shared" si="40"/>
        <v/>
      </c>
      <c r="V446" s="10"/>
    </row>
    <row r="447" spans="1:22" x14ac:dyDescent="0.25">
      <c r="A447" s="3">
        <f>'Récap prestation'!M448</f>
        <v>0</v>
      </c>
      <c r="B447" s="10" t="e">
        <f t="array" ref="B44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doublon])-ROW($A$2)+1),ROWS(B$2:B447)))</f>
        <v>#NUM!</v>
      </c>
      <c r="C447" s="10" t="str">
        <f t="shared" si="36"/>
        <v/>
      </c>
      <c r="D447" s="10" t="str">
        <f>IF('Récap prestation'!E448&lt;&gt;0,'Récap prestation'!E448,"")</f>
        <v/>
      </c>
      <c r="E447" s="12">
        <f>INDEX($L$2:M545,MATCH(D447,Tableau1[valeur établissement liste],0),2)</f>
        <v>4</v>
      </c>
      <c r="F447" s="2" t="str">
        <f t="shared" si="37"/>
        <v/>
      </c>
      <c r="G447">
        <f>'Récap prestation'!F448</f>
        <v>0</v>
      </c>
      <c r="H447" t="str">
        <f>IF(ISBLANK('Récap prestation'!H448),"",'Récap prestation'!H448)</f>
        <v/>
      </c>
      <c r="I447" t="str">
        <f>IF(ISBLANK('Récap prestation'!G448),"",'Récap prestation'!G448)</f>
        <v/>
      </c>
      <c r="J447" s="10"/>
      <c r="K447" s="8" t="e">
        <f t="array" ref="K44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doublon])-ROW($D$2)+1),ROWS(K$2:K447)))</f>
        <v>#NUM!</v>
      </c>
      <c r="L447" s="10" t="str">
        <f t="shared" si="38"/>
        <v/>
      </c>
      <c r="M447">
        <f t="shared" si="41"/>
        <v>446</v>
      </c>
      <c r="N447">
        <f ca="1">SUMIF('Récap prestation'!$E$3:$E$500,L447,'Récap prestation'!I448)</f>
        <v>0</v>
      </c>
      <c r="O447">
        <f ca="1">SUMIF('Récap prestation'!$E$3:$E$500,L447,'Récap prestation'!J448)</f>
        <v>0</v>
      </c>
      <c r="P447">
        <f t="shared" ca="1" si="39"/>
        <v>0</v>
      </c>
      <c r="Q447">
        <f ca="1">SUMIF('Récap prestation'!$E$3:$E$500,L447,'Récap prestation'!R448)</f>
        <v>0</v>
      </c>
      <c r="R447" t="str">
        <f ca="1">IF(ISERROR(AVERAGEIF('Récap prestation'!$E$3:$E$500,L447,'Récap prestation'!$R$3)),"N/A",AVERAGEIF('Récap prestation'!$E$3:$E$500,L447,'Récap prestation'!$R$3:$R$500))</f>
        <v>N/A</v>
      </c>
      <c r="S447" s="10">
        <f>'Récap prestation'!N448</f>
        <v>0</v>
      </c>
      <c r="T447" s="10" t="e">
        <f t="array" ref="T44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doublon])-ROW($S$2)+1),ROWS(T$2:T447)))</f>
        <v>#NUM!</v>
      </c>
      <c r="U447" s="10" t="str">
        <f t="shared" si="40"/>
        <v/>
      </c>
      <c r="V447" s="10"/>
    </row>
    <row r="448" spans="1:22" x14ac:dyDescent="0.25">
      <c r="A448" s="3">
        <f>'Récap prestation'!M449</f>
        <v>0</v>
      </c>
      <c r="B448" s="10" t="e">
        <f t="array" ref="B44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doublon])-ROW($A$2)+1),ROWS(B$2:B448)))</f>
        <v>#NUM!</v>
      </c>
      <c r="C448" s="10" t="str">
        <f t="shared" si="36"/>
        <v/>
      </c>
      <c r="D448" s="10" t="str">
        <f>IF('Récap prestation'!E449&lt;&gt;0,'Récap prestation'!E449,"")</f>
        <v/>
      </c>
      <c r="E448" s="12">
        <f>INDEX($L$2:M546,MATCH(D448,Tableau1[valeur établissement liste],0),2)</f>
        <v>4</v>
      </c>
      <c r="F448" s="2" t="str">
        <f t="shared" si="37"/>
        <v/>
      </c>
      <c r="G448">
        <f>'Récap prestation'!F449</f>
        <v>0</v>
      </c>
      <c r="H448" t="str">
        <f>IF(ISBLANK('Récap prestation'!H449),"",'Récap prestation'!H449)</f>
        <v/>
      </c>
      <c r="I448" t="str">
        <f>IF(ISBLANK('Récap prestation'!G449),"",'Récap prestation'!G449)</f>
        <v/>
      </c>
      <c r="J448" s="10"/>
      <c r="K448" s="8" t="e">
        <f t="array" ref="K44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doublon])-ROW($D$2)+1),ROWS(K$2:K448)))</f>
        <v>#NUM!</v>
      </c>
      <c r="L448" s="10" t="str">
        <f t="shared" si="38"/>
        <v/>
      </c>
      <c r="M448">
        <f t="shared" si="41"/>
        <v>447</v>
      </c>
      <c r="N448">
        <f ca="1">SUMIF('Récap prestation'!$E$3:$E$500,L448,'Récap prestation'!I449)</f>
        <v>0</v>
      </c>
      <c r="O448">
        <f ca="1">SUMIF('Récap prestation'!$E$3:$E$500,L448,'Récap prestation'!J449)</f>
        <v>0</v>
      </c>
      <c r="P448">
        <f t="shared" ca="1" si="39"/>
        <v>0</v>
      </c>
      <c r="Q448">
        <f ca="1">SUMIF('Récap prestation'!$E$3:$E$500,L448,'Récap prestation'!R449)</f>
        <v>0</v>
      </c>
      <c r="R448" t="str">
        <f ca="1">IF(ISERROR(AVERAGEIF('Récap prestation'!$E$3:$E$500,L448,'Récap prestation'!$R$3)),"N/A",AVERAGEIF('Récap prestation'!$E$3:$E$500,L448,'Récap prestation'!$R$3:$R$500))</f>
        <v>N/A</v>
      </c>
      <c r="S448" s="10">
        <f>'Récap prestation'!N449</f>
        <v>0</v>
      </c>
      <c r="T448" s="10" t="e">
        <f t="array" ref="T44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doublon])-ROW($S$2)+1),ROWS(T$2:T448)))</f>
        <v>#NUM!</v>
      </c>
      <c r="U448" s="10" t="str">
        <f t="shared" si="40"/>
        <v/>
      </c>
      <c r="V448" s="10"/>
    </row>
    <row r="449" spans="1:22" x14ac:dyDescent="0.25">
      <c r="A449" s="3">
        <f>'Récap prestation'!M450</f>
        <v>0</v>
      </c>
      <c r="B449" s="10" t="e">
        <f t="array" ref="B44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doublon])-ROW($A$2)+1),ROWS(B$2:B449)))</f>
        <v>#NUM!</v>
      </c>
      <c r="C449" s="10" t="str">
        <f t="shared" si="36"/>
        <v/>
      </c>
      <c r="D449" s="10" t="str">
        <f>IF('Récap prestation'!E450&lt;&gt;0,'Récap prestation'!E450,"")</f>
        <v/>
      </c>
      <c r="E449" s="12">
        <f>INDEX($L$2:M547,MATCH(D449,Tableau1[valeur établissement liste],0),2)</f>
        <v>4</v>
      </c>
      <c r="F449" s="2" t="str">
        <f t="shared" si="37"/>
        <v/>
      </c>
      <c r="G449">
        <f>'Récap prestation'!F450</f>
        <v>0</v>
      </c>
      <c r="H449" t="str">
        <f>IF(ISBLANK('Récap prestation'!H450),"",'Récap prestation'!H450)</f>
        <v/>
      </c>
      <c r="I449" t="str">
        <f>IF(ISBLANK('Récap prestation'!G450),"",'Récap prestation'!G450)</f>
        <v/>
      </c>
      <c r="J449" s="10"/>
      <c r="K449" s="8" t="e">
        <f t="array" ref="K44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doublon])-ROW($D$2)+1),ROWS(K$2:K449)))</f>
        <v>#NUM!</v>
      </c>
      <c r="L449" s="10" t="str">
        <f t="shared" si="38"/>
        <v/>
      </c>
      <c r="M449">
        <f t="shared" si="41"/>
        <v>448</v>
      </c>
      <c r="N449">
        <f ca="1">SUMIF('Récap prestation'!$E$3:$E$500,L449,'Récap prestation'!I450)</f>
        <v>0</v>
      </c>
      <c r="O449">
        <f ca="1">SUMIF('Récap prestation'!$E$3:$E$500,L449,'Récap prestation'!J450)</f>
        <v>0</v>
      </c>
      <c r="P449">
        <f t="shared" ca="1" si="39"/>
        <v>0</v>
      </c>
      <c r="Q449">
        <f ca="1">SUMIF('Récap prestation'!$E$3:$E$500,L449,'Récap prestation'!R450)</f>
        <v>0</v>
      </c>
      <c r="R449" t="str">
        <f ca="1">IF(ISERROR(AVERAGEIF('Récap prestation'!$E$3:$E$500,L449,'Récap prestation'!$R$3)),"N/A",AVERAGEIF('Récap prestation'!$E$3:$E$500,L449,'Récap prestation'!$R$3:$R$500))</f>
        <v>N/A</v>
      </c>
      <c r="S449" s="10">
        <f>'Récap prestation'!N450</f>
        <v>0</v>
      </c>
      <c r="T449" s="10" t="e">
        <f t="array" ref="T44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doublon])-ROW($S$2)+1),ROWS(T$2:T449)))</f>
        <v>#NUM!</v>
      </c>
      <c r="U449" s="10" t="str">
        <f t="shared" si="40"/>
        <v/>
      </c>
      <c r="V449" s="10"/>
    </row>
    <row r="450" spans="1:22" x14ac:dyDescent="0.25">
      <c r="A450" s="3">
        <f>'Récap prestation'!M451</f>
        <v>0</v>
      </c>
      <c r="B450" s="10" t="e">
        <f t="array" ref="B45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doublon])-ROW($A$2)+1),ROWS(B$2:B450)))</f>
        <v>#NUM!</v>
      </c>
      <c r="C450" s="10" t="str">
        <f t="shared" ref="C450:C500" si="42">IF(ISERROR(B450),"",B450)</f>
        <v/>
      </c>
      <c r="D450" s="10" t="str">
        <f>IF('Récap prestation'!E451&lt;&gt;0,'Récap prestation'!E451,"")</f>
        <v/>
      </c>
      <c r="E450" s="12">
        <f>INDEX($L$2:M548,MATCH(D450,Tableau1[valeur établissement liste],0),2)</f>
        <v>4</v>
      </c>
      <c r="F450" s="2" t="str">
        <f t="shared" ref="F450:F500" si="43">IF(E450=E449,IF(G450&lt;&gt;0,F449&amp;G450&amp;CHAR(10),F449),IF(G450&lt;&gt;0,G450&amp;CHAR(10),""))</f>
        <v/>
      </c>
      <c r="G450">
        <f>'Récap prestation'!F451</f>
        <v>0</v>
      </c>
      <c r="H450" t="str">
        <f>IF(ISBLANK('Récap prestation'!H451),"",'Récap prestation'!H451)</f>
        <v/>
      </c>
      <c r="I450" t="str">
        <f>IF(ISBLANK('Récap prestation'!G451),"",'Récap prestation'!G451)</f>
        <v/>
      </c>
      <c r="J450" s="10"/>
      <c r="K450" s="8" t="e">
        <f t="array" ref="K45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doublon])-ROW($D$2)+1),ROWS(K$2:K450)))</f>
        <v>#NUM!</v>
      </c>
      <c r="L450" s="10" t="str">
        <f t="shared" ref="L450:L500" si="44">IF(ISERROR(K450),"",K450)</f>
        <v/>
      </c>
      <c r="M450">
        <f t="shared" si="41"/>
        <v>449</v>
      </c>
      <c r="N450">
        <f ca="1">SUMIF('Récap prestation'!$E$3:$E$500,L450,'Récap prestation'!I451)</f>
        <v>0</v>
      </c>
      <c r="O450">
        <f ca="1">SUMIF('Récap prestation'!$E$3:$E$500,L450,'Récap prestation'!J451)</f>
        <v>0</v>
      </c>
      <c r="P450">
        <f t="shared" ref="P450:P500" ca="1" si="45">N450+O450</f>
        <v>0</v>
      </c>
      <c r="Q450">
        <f ca="1">SUMIF('Récap prestation'!$E$3:$E$500,L450,'Récap prestation'!R451)</f>
        <v>0</v>
      </c>
      <c r="R450" t="str">
        <f ca="1">IF(ISERROR(AVERAGEIF('Récap prestation'!$E$3:$E$500,L450,'Récap prestation'!$R$3)),"N/A",AVERAGEIF('Récap prestation'!$E$3:$E$500,L450,'Récap prestation'!$R$3:$R$500))</f>
        <v>N/A</v>
      </c>
      <c r="S450" s="10">
        <f>'Récap prestation'!N451</f>
        <v>0</v>
      </c>
      <c r="T450" s="10" t="e">
        <f t="array" ref="T45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doublon])-ROW($S$2)+1),ROWS(T$2:T450)))</f>
        <v>#NUM!</v>
      </c>
      <c r="U450" s="10" t="str">
        <f t="shared" ref="U450:U500" si="46">IF(ISERROR(T450),"",T450)</f>
        <v/>
      </c>
      <c r="V450" s="10"/>
    </row>
    <row r="451" spans="1:22" x14ac:dyDescent="0.25">
      <c r="A451" s="3">
        <f>'Récap prestation'!M452</f>
        <v>0</v>
      </c>
      <c r="B451" s="10" t="e">
        <f t="array" ref="B45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doublon])-ROW($A$2)+1),ROWS(B$2:B451)))</f>
        <v>#NUM!</v>
      </c>
      <c r="C451" s="10" t="str">
        <f t="shared" si="42"/>
        <v/>
      </c>
      <c r="D451" s="10" t="str">
        <f>IF('Récap prestation'!E452&lt;&gt;0,'Récap prestation'!E452,"")</f>
        <v/>
      </c>
      <c r="E451" s="12">
        <f>INDEX($L$2:M549,MATCH(D451,Tableau1[valeur établissement liste],0),2)</f>
        <v>4</v>
      </c>
      <c r="F451" s="2" t="str">
        <f t="shared" si="43"/>
        <v/>
      </c>
      <c r="G451">
        <f>'Récap prestation'!F452</f>
        <v>0</v>
      </c>
      <c r="H451" t="str">
        <f>IF(ISBLANK('Récap prestation'!H452),"",'Récap prestation'!H452)</f>
        <v/>
      </c>
      <c r="I451" t="str">
        <f>IF(ISBLANK('Récap prestation'!G452),"",'Récap prestation'!G452)</f>
        <v/>
      </c>
      <c r="J451" s="10"/>
      <c r="K451" s="8" t="e">
        <f t="array" ref="K45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doublon])-ROW($D$2)+1),ROWS(K$2:K451)))</f>
        <v>#NUM!</v>
      </c>
      <c r="L451" s="10" t="str">
        <f t="shared" si="44"/>
        <v/>
      </c>
      <c r="M451">
        <f t="shared" ref="M451:M500" si="47">SUM(M450,$M$2)</f>
        <v>450</v>
      </c>
      <c r="N451">
        <f ca="1">SUMIF('Récap prestation'!$E$3:$E$500,L451,'Récap prestation'!I452)</f>
        <v>0</v>
      </c>
      <c r="O451">
        <f ca="1">SUMIF('Récap prestation'!$E$3:$E$500,L451,'Récap prestation'!J452)</f>
        <v>0</v>
      </c>
      <c r="P451">
        <f t="shared" ca="1" si="45"/>
        <v>0</v>
      </c>
      <c r="Q451">
        <f ca="1">SUMIF('Récap prestation'!$E$3:$E$500,L451,'Récap prestation'!R452)</f>
        <v>0</v>
      </c>
      <c r="R451" t="str">
        <f ca="1">IF(ISERROR(AVERAGEIF('Récap prestation'!$E$3:$E$500,L451,'Récap prestation'!$R$3)),"N/A",AVERAGEIF('Récap prestation'!$E$3:$E$500,L451,'Récap prestation'!$R$3:$R$500))</f>
        <v>N/A</v>
      </c>
      <c r="S451" s="10">
        <f>'Récap prestation'!N452</f>
        <v>0</v>
      </c>
      <c r="T451" s="10" t="e">
        <f t="array" ref="T45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doublon])-ROW($S$2)+1),ROWS(T$2:T451)))</f>
        <v>#NUM!</v>
      </c>
      <c r="U451" s="10" t="str">
        <f t="shared" si="46"/>
        <v/>
      </c>
      <c r="V451" s="10"/>
    </row>
    <row r="452" spans="1:22" x14ac:dyDescent="0.25">
      <c r="A452" s="3">
        <f>'Récap prestation'!M453</f>
        <v>0</v>
      </c>
      <c r="B452" s="10" t="e">
        <f t="array" ref="B45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doublon])-ROW($A$2)+1),ROWS(B$2:B452)))</f>
        <v>#NUM!</v>
      </c>
      <c r="C452" s="10" t="str">
        <f t="shared" si="42"/>
        <v/>
      </c>
      <c r="D452" s="10" t="str">
        <f>IF('Récap prestation'!E453&lt;&gt;0,'Récap prestation'!E453,"")</f>
        <v/>
      </c>
      <c r="E452" s="12">
        <f>INDEX($L$2:M550,MATCH(D452,Tableau1[valeur établissement liste],0),2)</f>
        <v>4</v>
      </c>
      <c r="F452" s="2" t="str">
        <f t="shared" si="43"/>
        <v/>
      </c>
      <c r="G452">
        <f>'Récap prestation'!F453</f>
        <v>0</v>
      </c>
      <c r="H452" t="str">
        <f>IF(ISBLANK('Récap prestation'!H453),"",'Récap prestation'!H453)</f>
        <v/>
      </c>
      <c r="I452" t="str">
        <f>IF(ISBLANK('Récap prestation'!G453),"",'Récap prestation'!G453)</f>
        <v/>
      </c>
      <c r="J452" s="10"/>
      <c r="K452" s="8" t="e">
        <f t="array" ref="K45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doublon])-ROW($D$2)+1),ROWS(K$2:K452)))</f>
        <v>#NUM!</v>
      </c>
      <c r="L452" s="10" t="str">
        <f t="shared" si="44"/>
        <v/>
      </c>
      <c r="M452">
        <f t="shared" si="47"/>
        <v>451</v>
      </c>
      <c r="N452">
        <f ca="1">SUMIF('Récap prestation'!$E$3:$E$500,L452,'Récap prestation'!I453)</f>
        <v>0</v>
      </c>
      <c r="O452">
        <f ca="1">SUMIF('Récap prestation'!$E$3:$E$500,L452,'Récap prestation'!J453)</f>
        <v>0</v>
      </c>
      <c r="P452">
        <f t="shared" ca="1" si="45"/>
        <v>0</v>
      </c>
      <c r="Q452">
        <f ca="1">SUMIF('Récap prestation'!$E$3:$E$500,L452,'Récap prestation'!R453)</f>
        <v>0</v>
      </c>
      <c r="R452" t="str">
        <f ca="1">IF(ISERROR(AVERAGEIF('Récap prestation'!$E$3:$E$500,L452,'Récap prestation'!$R$3)),"N/A",AVERAGEIF('Récap prestation'!$E$3:$E$500,L452,'Récap prestation'!$R$3:$R$500))</f>
        <v>N/A</v>
      </c>
      <c r="S452" s="10">
        <f>'Récap prestation'!N453</f>
        <v>0</v>
      </c>
      <c r="T452" s="10" t="e">
        <f t="array" ref="T45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doublon])-ROW($S$2)+1),ROWS(T$2:T452)))</f>
        <v>#NUM!</v>
      </c>
      <c r="U452" s="10" t="str">
        <f t="shared" si="46"/>
        <v/>
      </c>
      <c r="V452" s="10"/>
    </row>
    <row r="453" spans="1:22" x14ac:dyDescent="0.25">
      <c r="A453" s="3">
        <f>'Récap prestation'!M454</f>
        <v>0</v>
      </c>
      <c r="B453" s="10" t="e">
        <f t="array" ref="B45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doublon])-ROW($A$2)+1),ROWS(B$2:B453)))</f>
        <v>#NUM!</v>
      </c>
      <c r="C453" s="10" t="str">
        <f t="shared" si="42"/>
        <v/>
      </c>
      <c r="D453" s="10" t="str">
        <f>IF('Récap prestation'!E454&lt;&gt;0,'Récap prestation'!E454,"")</f>
        <v/>
      </c>
      <c r="E453" s="12">
        <f>INDEX($L$2:M551,MATCH(D453,Tableau1[valeur établissement liste],0),2)</f>
        <v>4</v>
      </c>
      <c r="F453" s="2" t="str">
        <f t="shared" si="43"/>
        <v/>
      </c>
      <c r="G453">
        <f>'Récap prestation'!F454</f>
        <v>0</v>
      </c>
      <c r="H453" t="str">
        <f>IF(ISBLANK('Récap prestation'!H454),"",'Récap prestation'!H454)</f>
        <v/>
      </c>
      <c r="I453" t="str">
        <f>IF(ISBLANK('Récap prestation'!G454),"",'Récap prestation'!G454)</f>
        <v/>
      </c>
      <c r="J453" s="10"/>
      <c r="K453" s="8" t="e">
        <f t="array" ref="K45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doublon])-ROW($D$2)+1),ROWS(K$2:K453)))</f>
        <v>#NUM!</v>
      </c>
      <c r="L453" s="10" t="str">
        <f t="shared" si="44"/>
        <v/>
      </c>
      <c r="M453">
        <f t="shared" si="47"/>
        <v>452</v>
      </c>
      <c r="N453">
        <f ca="1">SUMIF('Récap prestation'!$E$3:$E$500,L453,'Récap prestation'!I454)</f>
        <v>0</v>
      </c>
      <c r="O453">
        <f ca="1">SUMIF('Récap prestation'!$E$3:$E$500,L453,'Récap prestation'!J454)</f>
        <v>0</v>
      </c>
      <c r="P453">
        <f t="shared" ca="1" si="45"/>
        <v>0</v>
      </c>
      <c r="Q453">
        <f ca="1">SUMIF('Récap prestation'!$E$3:$E$500,L453,'Récap prestation'!R454)</f>
        <v>0</v>
      </c>
      <c r="R453" t="str">
        <f ca="1">IF(ISERROR(AVERAGEIF('Récap prestation'!$E$3:$E$500,L453,'Récap prestation'!$R$3)),"N/A",AVERAGEIF('Récap prestation'!$E$3:$E$500,L453,'Récap prestation'!$R$3:$R$500))</f>
        <v>N/A</v>
      </c>
      <c r="S453" s="10">
        <f>'Récap prestation'!N454</f>
        <v>0</v>
      </c>
      <c r="T453" s="10" t="e">
        <f t="array" ref="T45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doublon])-ROW($S$2)+1),ROWS(T$2:T453)))</f>
        <v>#NUM!</v>
      </c>
      <c r="U453" s="10" t="str">
        <f t="shared" si="46"/>
        <v/>
      </c>
      <c r="V453" s="10"/>
    </row>
    <row r="454" spans="1:22" x14ac:dyDescent="0.25">
      <c r="A454" s="3">
        <f>'Récap prestation'!M455</f>
        <v>0</v>
      </c>
      <c r="B454" s="10" t="e">
        <f t="array" ref="B45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doublon])-ROW($A$2)+1),ROWS(B$2:B454)))</f>
        <v>#NUM!</v>
      </c>
      <c r="C454" s="10" t="str">
        <f t="shared" si="42"/>
        <v/>
      </c>
      <c r="D454" s="10" t="str">
        <f>IF('Récap prestation'!E455&lt;&gt;0,'Récap prestation'!E455,"")</f>
        <v/>
      </c>
      <c r="E454" s="12">
        <f>INDEX($L$2:M552,MATCH(D454,Tableau1[valeur établissement liste],0),2)</f>
        <v>4</v>
      </c>
      <c r="F454" s="2" t="str">
        <f t="shared" si="43"/>
        <v/>
      </c>
      <c r="G454">
        <f>'Récap prestation'!F455</f>
        <v>0</v>
      </c>
      <c r="H454" t="str">
        <f>IF(ISBLANK('Récap prestation'!H455),"",'Récap prestation'!H455)</f>
        <v/>
      </c>
      <c r="I454" t="str">
        <f>IF(ISBLANK('Récap prestation'!G455),"",'Récap prestation'!G455)</f>
        <v/>
      </c>
      <c r="J454" s="10"/>
      <c r="K454" s="8" t="e">
        <f t="array" ref="K45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doublon])-ROW($D$2)+1),ROWS(K$2:K454)))</f>
        <v>#NUM!</v>
      </c>
      <c r="L454" s="10" t="str">
        <f t="shared" si="44"/>
        <v/>
      </c>
      <c r="M454">
        <f t="shared" si="47"/>
        <v>453</v>
      </c>
      <c r="N454">
        <f ca="1">SUMIF('Récap prestation'!$E$3:$E$500,L454,'Récap prestation'!I455)</f>
        <v>0</v>
      </c>
      <c r="O454">
        <f ca="1">SUMIF('Récap prestation'!$E$3:$E$500,L454,'Récap prestation'!J455)</f>
        <v>0</v>
      </c>
      <c r="P454">
        <f t="shared" ca="1" si="45"/>
        <v>0</v>
      </c>
      <c r="Q454">
        <f ca="1">SUMIF('Récap prestation'!$E$3:$E$500,L454,'Récap prestation'!R455)</f>
        <v>0</v>
      </c>
      <c r="R454" t="str">
        <f ca="1">IF(ISERROR(AVERAGEIF('Récap prestation'!$E$3:$E$500,L454,'Récap prestation'!$R$3)),"N/A",AVERAGEIF('Récap prestation'!$E$3:$E$500,L454,'Récap prestation'!$R$3:$R$500))</f>
        <v>N/A</v>
      </c>
      <c r="S454" s="10">
        <f>'Récap prestation'!N455</f>
        <v>0</v>
      </c>
      <c r="T454" s="10" t="e">
        <f t="array" ref="T45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doublon])-ROW($S$2)+1),ROWS(T$2:T454)))</f>
        <v>#NUM!</v>
      </c>
      <c r="U454" s="10" t="str">
        <f t="shared" si="46"/>
        <v/>
      </c>
      <c r="V454" s="10"/>
    </row>
    <row r="455" spans="1:22" x14ac:dyDescent="0.25">
      <c r="A455" s="3">
        <f>'Récap prestation'!M456</f>
        <v>0</v>
      </c>
      <c r="B455" s="10" t="e">
        <f t="array" ref="B45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doublon])-ROW($A$2)+1),ROWS(B$2:B455)))</f>
        <v>#NUM!</v>
      </c>
      <c r="C455" s="10" t="str">
        <f t="shared" si="42"/>
        <v/>
      </c>
      <c r="D455" s="10" t="str">
        <f>IF('Récap prestation'!E456&lt;&gt;0,'Récap prestation'!E456,"")</f>
        <v/>
      </c>
      <c r="E455" s="12">
        <f>INDEX($L$2:M553,MATCH(D455,Tableau1[valeur établissement liste],0),2)</f>
        <v>4</v>
      </c>
      <c r="F455" s="2" t="str">
        <f t="shared" si="43"/>
        <v/>
      </c>
      <c r="G455">
        <f>'Récap prestation'!F456</f>
        <v>0</v>
      </c>
      <c r="H455" t="str">
        <f>IF(ISBLANK('Récap prestation'!H456),"",'Récap prestation'!H456)</f>
        <v/>
      </c>
      <c r="I455" t="str">
        <f>IF(ISBLANK('Récap prestation'!G456),"",'Récap prestation'!G456)</f>
        <v/>
      </c>
      <c r="J455" s="10"/>
      <c r="K455" s="8" t="e">
        <f t="array" ref="K45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doublon])-ROW($D$2)+1),ROWS(K$2:K455)))</f>
        <v>#NUM!</v>
      </c>
      <c r="L455" s="10" t="str">
        <f t="shared" si="44"/>
        <v/>
      </c>
      <c r="M455">
        <f t="shared" si="47"/>
        <v>454</v>
      </c>
      <c r="N455">
        <f ca="1">SUMIF('Récap prestation'!$E$3:$E$500,L455,'Récap prestation'!I456)</f>
        <v>0</v>
      </c>
      <c r="O455">
        <f ca="1">SUMIF('Récap prestation'!$E$3:$E$500,L455,'Récap prestation'!J456)</f>
        <v>0</v>
      </c>
      <c r="P455">
        <f t="shared" ca="1" si="45"/>
        <v>0</v>
      </c>
      <c r="Q455">
        <f ca="1">SUMIF('Récap prestation'!$E$3:$E$500,L455,'Récap prestation'!R456)</f>
        <v>0</v>
      </c>
      <c r="R455" t="str">
        <f ca="1">IF(ISERROR(AVERAGEIF('Récap prestation'!$E$3:$E$500,L455,'Récap prestation'!$R$3)),"N/A",AVERAGEIF('Récap prestation'!$E$3:$E$500,L455,'Récap prestation'!$R$3:$R$500))</f>
        <v>N/A</v>
      </c>
      <c r="S455" s="10">
        <f>'Récap prestation'!N456</f>
        <v>0</v>
      </c>
      <c r="T455" s="10" t="e">
        <f t="array" ref="T45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doublon])-ROW($S$2)+1),ROWS(T$2:T455)))</f>
        <v>#NUM!</v>
      </c>
      <c r="U455" s="10" t="str">
        <f t="shared" si="46"/>
        <v/>
      </c>
      <c r="V455" s="10"/>
    </row>
    <row r="456" spans="1:22" x14ac:dyDescent="0.25">
      <c r="A456" s="3">
        <f>'Récap prestation'!M457</f>
        <v>0</v>
      </c>
      <c r="B456" s="10" t="e">
        <f t="array" ref="B45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doublon])-ROW($A$2)+1),ROWS(B$2:B456)))</f>
        <v>#NUM!</v>
      </c>
      <c r="C456" s="10" t="str">
        <f t="shared" si="42"/>
        <v/>
      </c>
      <c r="D456" s="10" t="str">
        <f>IF('Récap prestation'!E457&lt;&gt;0,'Récap prestation'!E457,"")</f>
        <v/>
      </c>
      <c r="E456" s="12">
        <f>INDEX($L$2:M554,MATCH(D456,Tableau1[valeur établissement liste],0),2)</f>
        <v>4</v>
      </c>
      <c r="F456" s="2" t="str">
        <f t="shared" si="43"/>
        <v/>
      </c>
      <c r="G456">
        <f>'Récap prestation'!F457</f>
        <v>0</v>
      </c>
      <c r="H456" t="str">
        <f>IF(ISBLANK('Récap prestation'!H457),"",'Récap prestation'!H457)</f>
        <v/>
      </c>
      <c r="I456" t="str">
        <f>IF(ISBLANK('Récap prestation'!G457),"",'Récap prestation'!G457)</f>
        <v/>
      </c>
      <c r="J456" s="10"/>
      <c r="K456" s="8" t="e">
        <f t="array" ref="K45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doublon])-ROW($D$2)+1),ROWS(K$2:K456)))</f>
        <v>#NUM!</v>
      </c>
      <c r="L456" s="10" t="str">
        <f t="shared" si="44"/>
        <v/>
      </c>
      <c r="M456">
        <f t="shared" si="47"/>
        <v>455</v>
      </c>
      <c r="N456">
        <f ca="1">SUMIF('Récap prestation'!$E$3:$E$500,L456,'Récap prestation'!I457)</f>
        <v>0</v>
      </c>
      <c r="O456">
        <f ca="1">SUMIF('Récap prestation'!$E$3:$E$500,L456,'Récap prestation'!J457)</f>
        <v>0</v>
      </c>
      <c r="P456">
        <f t="shared" ca="1" si="45"/>
        <v>0</v>
      </c>
      <c r="Q456">
        <f ca="1">SUMIF('Récap prestation'!$E$3:$E$500,L456,'Récap prestation'!R457)</f>
        <v>0</v>
      </c>
      <c r="R456" t="str">
        <f ca="1">IF(ISERROR(AVERAGEIF('Récap prestation'!$E$3:$E$500,L456,'Récap prestation'!$R$3)),"N/A",AVERAGEIF('Récap prestation'!$E$3:$E$500,L456,'Récap prestation'!$R$3:$R$500))</f>
        <v>N/A</v>
      </c>
      <c r="S456" s="10">
        <f>'Récap prestation'!N457</f>
        <v>0</v>
      </c>
      <c r="T456" s="10" t="e">
        <f t="array" ref="T45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doublon])-ROW($S$2)+1),ROWS(T$2:T456)))</f>
        <v>#NUM!</v>
      </c>
      <c r="U456" s="10" t="str">
        <f t="shared" si="46"/>
        <v/>
      </c>
      <c r="V456" s="10"/>
    </row>
    <row r="457" spans="1:22" x14ac:dyDescent="0.25">
      <c r="A457" s="3">
        <f>'Récap prestation'!M458</f>
        <v>0</v>
      </c>
      <c r="B457" s="10" t="e">
        <f t="array" ref="B45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doublon])-ROW($A$2)+1),ROWS(B$2:B457)))</f>
        <v>#NUM!</v>
      </c>
      <c r="C457" s="10" t="str">
        <f t="shared" si="42"/>
        <v/>
      </c>
      <c r="D457" s="10" t="str">
        <f>IF('Récap prestation'!E458&lt;&gt;0,'Récap prestation'!E458,"")</f>
        <v/>
      </c>
      <c r="E457" s="12">
        <f>INDEX($L$2:M555,MATCH(D457,Tableau1[valeur établissement liste],0),2)</f>
        <v>4</v>
      </c>
      <c r="F457" s="2" t="str">
        <f t="shared" si="43"/>
        <v/>
      </c>
      <c r="G457">
        <f>'Récap prestation'!F458</f>
        <v>0</v>
      </c>
      <c r="H457" t="str">
        <f>IF(ISBLANK('Récap prestation'!H458),"",'Récap prestation'!H458)</f>
        <v/>
      </c>
      <c r="I457" t="str">
        <f>IF(ISBLANK('Récap prestation'!G458),"",'Récap prestation'!G458)</f>
        <v/>
      </c>
      <c r="J457" s="10"/>
      <c r="K457" s="8" t="e">
        <f t="array" ref="K45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doublon])-ROW($D$2)+1),ROWS(K$2:K457)))</f>
        <v>#NUM!</v>
      </c>
      <c r="L457" s="10" t="str">
        <f t="shared" si="44"/>
        <v/>
      </c>
      <c r="M457">
        <f t="shared" si="47"/>
        <v>456</v>
      </c>
      <c r="N457">
        <f ca="1">SUMIF('Récap prestation'!$E$3:$E$500,L457,'Récap prestation'!I458)</f>
        <v>0</v>
      </c>
      <c r="O457">
        <f ca="1">SUMIF('Récap prestation'!$E$3:$E$500,L457,'Récap prestation'!J458)</f>
        <v>0</v>
      </c>
      <c r="P457">
        <f t="shared" ca="1" si="45"/>
        <v>0</v>
      </c>
      <c r="Q457">
        <f ca="1">SUMIF('Récap prestation'!$E$3:$E$500,L457,'Récap prestation'!R458)</f>
        <v>0</v>
      </c>
      <c r="R457" t="str">
        <f ca="1">IF(ISERROR(AVERAGEIF('Récap prestation'!$E$3:$E$500,L457,'Récap prestation'!$R$3)),"N/A",AVERAGEIF('Récap prestation'!$E$3:$E$500,L457,'Récap prestation'!$R$3:$R$500))</f>
        <v>N/A</v>
      </c>
      <c r="S457" s="10">
        <f>'Récap prestation'!N458</f>
        <v>0</v>
      </c>
      <c r="T457" s="10" t="e">
        <f t="array" ref="T45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doublon])-ROW($S$2)+1),ROWS(T$2:T457)))</f>
        <v>#NUM!</v>
      </c>
      <c r="U457" s="10" t="str">
        <f t="shared" si="46"/>
        <v/>
      </c>
      <c r="V457" s="10"/>
    </row>
    <row r="458" spans="1:22" x14ac:dyDescent="0.25">
      <c r="A458" s="3">
        <f>'Récap prestation'!M459</f>
        <v>0</v>
      </c>
      <c r="B458" s="10" t="e">
        <f t="array" ref="B45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doublon])-ROW($A$2)+1),ROWS(B$2:B458)))</f>
        <v>#NUM!</v>
      </c>
      <c r="C458" s="10" t="str">
        <f t="shared" si="42"/>
        <v/>
      </c>
      <c r="D458" s="10" t="str">
        <f>IF('Récap prestation'!E459&lt;&gt;0,'Récap prestation'!E459,"")</f>
        <v/>
      </c>
      <c r="E458" s="12">
        <f>INDEX($L$2:M556,MATCH(D458,Tableau1[valeur établissement liste],0),2)</f>
        <v>4</v>
      </c>
      <c r="F458" s="2" t="str">
        <f t="shared" si="43"/>
        <v/>
      </c>
      <c r="G458">
        <f>'Récap prestation'!F459</f>
        <v>0</v>
      </c>
      <c r="H458" t="str">
        <f>IF(ISBLANK('Récap prestation'!H459),"",'Récap prestation'!H459)</f>
        <v/>
      </c>
      <c r="I458" t="str">
        <f>IF(ISBLANK('Récap prestation'!G459),"",'Récap prestation'!G459)</f>
        <v/>
      </c>
      <c r="J458" s="10"/>
      <c r="K458" s="8" t="e">
        <f t="array" ref="K45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doublon])-ROW($D$2)+1),ROWS(K$2:K458)))</f>
        <v>#NUM!</v>
      </c>
      <c r="L458" s="10" t="str">
        <f t="shared" si="44"/>
        <v/>
      </c>
      <c r="M458">
        <f t="shared" si="47"/>
        <v>457</v>
      </c>
      <c r="N458">
        <f ca="1">SUMIF('Récap prestation'!$E$3:$E$500,L458,'Récap prestation'!I459)</f>
        <v>0</v>
      </c>
      <c r="O458">
        <f ca="1">SUMIF('Récap prestation'!$E$3:$E$500,L458,'Récap prestation'!J459)</f>
        <v>0</v>
      </c>
      <c r="P458">
        <f t="shared" ca="1" si="45"/>
        <v>0</v>
      </c>
      <c r="Q458">
        <f ca="1">SUMIF('Récap prestation'!$E$3:$E$500,L458,'Récap prestation'!R459)</f>
        <v>0</v>
      </c>
      <c r="R458" t="str">
        <f ca="1">IF(ISERROR(AVERAGEIF('Récap prestation'!$E$3:$E$500,L458,'Récap prestation'!$R$3)),"N/A",AVERAGEIF('Récap prestation'!$E$3:$E$500,L458,'Récap prestation'!$R$3:$R$500))</f>
        <v>N/A</v>
      </c>
      <c r="S458" s="10">
        <f>'Récap prestation'!N459</f>
        <v>0</v>
      </c>
      <c r="T458" s="10" t="e">
        <f t="array" ref="T45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doublon])-ROW($S$2)+1),ROWS(T$2:T458)))</f>
        <v>#NUM!</v>
      </c>
      <c r="U458" s="10" t="str">
        <f t="shared" si="46"/>
        <v/>
      </c>
      <c r="V458" s="10"/>
    </row>
    <row r="459" spans="1:22" x14ac:dyDescent="0.25">
      <c r="A459" s="3">
        <f>'Récap prestation'!M460</f>
        <v>0</v>
      </c>
      <c r="B459" s="10" t="e">
        <f t="array" ref="B45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doublon])-ROW($A$2)+1),ROWS(B$2:B459)))</f>
        <v>#NUM!</v>
      </c>
      <c r="C459" s="10" t="str">
        <f t="shared" si="42"/>
        <v/>
      </c>
      <c r="D459" s="10" t="str">
        <f>IF('Récap prestation'!E460&lt;&gt;0,'Récap prestation'!E460,"")</f>
        <v/>
      </c>
      <c r="E459" s="12">
        <f>INDEX($L$2:M557,MATCH(D459,Tableau1[valeur établissement liste],0),2)</f>
        <v>4</v>
      </c>
      <c r="F459" s="2" t="str">
        <f t="shared" si="43"/>
        <v/>
      </c>
      <c r="G459">
        <f>'Récap prestation'!F460</f>
        <v>0</v>
      </c>
      <c r="H459" t="str">
        <f>IF(ISBLANK('Récap prestation'!H460),"",'Récap prestation'!H460)</f>
        <v/>
      </c>
      <c r="I459" t="str">
        <f>IF(ISBLANK('Récap prestation'!G460),"",'Récap prestation'!G460)</f>
        <v/>
      </c>
      <c r="J459" s="10"/>
      <c r="K459" s="8" t="e">
        <f t="array" ref="K45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doublon])-ROW($D$2)+1),ROWS(K$2:K459)))</f>
        <v>#NUM!</v>
      </c>
      <c r="L459" s="10" t="str">
        <f t="shared" si="44"/>
        <v/>
      </c>
      <c r="M459">
        <f t="shared" si="47"/>
        <v>458</v>
      </c>
      <c r="N459">
        <f ca="1">SUMIF('Récap prestation'!$E$3:$E$500,L459,'Récap prestation'!I460)</f>
        <v>0</v>
      </c>
      <c r="O459">
        <f ca="1">SUMIF('Récap prestation'!$E$3:$E$500,L459,'Récap prestation'!J460)</f>
        <v>0</v>
      </c>
      <c r="P459">
        <f t="shared" ca="1" si="45"/>
        <v>0</v>
      </c>
      <c r="Q459">
        <f ca="1">SUMIF('Récap prestation'!$E$3:$E$500,L459,'Récap prestation'!R460)</f>
        <v>0</v>
      </c>
      <c r="R459" t="str">
        <f ca="1">IF(ISERROR(AVERAGEIF('Récap prestation'!$E$3:$E$500,L459,'Récap prestation'!$R$3)),"N/A",AVERAGEIF('Récap prestation'!$E$3:$E$500,L459,'Récap prestation'!$R$3:$R$500))</f>
        <v>N/A</v>
      </c>
      <c r="S459" s="10">
        <f>'Récap prestation'!N460</f>
        <v>0</v>
      </c>
      <c r="T459" s="10" t="e">
        <f t="array" ref="T45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doublon])-ROW($S$2)+1),ROWS(T$2:T459)))</f>
        <v>#NUM!</v>
      </c>
      <c r="U459" s="10" t="str">
        <f t="shared" si="46"/>
        <v/>
      </c>
      <c r="V459" s="10"/>
    </row>
    <row r="460" spans="1:22" x14ac:dyDescent="0.25">
      <c r="A460" s="3">
        <f>'Récap prestation'!M461</f>
        <v>0</v>
      </c>
      <c r="B460" s="10" t="e">
        <f t="array" ref="B46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doublon])-ROW($A$2)+1),ROWS(B$2:B460)))</f>
        <v>#NUM!</v>
      </c>
      <c r="C460" s="10" t="str">
        <f t="shared" si="42"/>
        <v/>
      </c>
      <c r="D460" s="10" t="str">
        <f>IF('Récap prestation'!E461&lt;&gt;0,'Récap prestation'!E461,"")</f>
        <v/>
      </c>
      <c r="E460" s="12">
        <f>INDEX($L$2:M558,MATCH(D460,Tableau1[valeur établissement liste],0),2)</f>
        <v>4</v>
      </c>
      <c r="F460" s="2" t="str">
        <f t="shared" si="43"/>
        <v/>
      </c>
      <c r="G460">
        <f>'Récap prestation'!F461</f>
        <v>0</v>
      </c>
      <c r="H460" t="str">
        <f>IF(ISBLANK('Récap prestation'!H461),"",'Récap prestation'!H461)</f>
        <v/>
      </c>
      <c r="I460" t="str">
        <f>IF(ISBLANK('Récap prestation'!G461),"",'Récap prestation'!G461)</f>
        <v/>
      </c>
      <c r="J460" s="10"/>
      <c r="K460" s="8" t="e">
        <f t="array" ref="K46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doublon])-ROW($D$2)+1),ROWS(K$2:K460)))</f>
        <v>#NUM!</v>
      </c>
      <c r="L460" s="10" t="str">
        <f t="shared" si="44"/>
        <v/>
      </c>
      <c r="M460">
        <f t="shared" si="47"/>
        <v>459</v>
      </c>
      <c r="N460">
        <f ca="1">SUMIF('Récap prestation'!$E$3:$E$500,L460,'Récap prestation'!I461)</f>
        <v>0</v>
      </c>
      <c r="O460">
        <f ca="1">SUMIF('Récap prestation'!$E$3:$E$500,L460,'Récap prestation'!J461)</f>
        <v>0</v>
      </c>
      <c r="P460">
        <f t="shared" ca="1" si="45"/>
        <v>0</v>
      </c>
      <c r="Q460">
        <f ca="1">SUMIF('Récap prestation'!$E$3:$E$500,L460,'Récap prestation'!R461)</f>
        <v>0</v>
      </c>
      <c r="R460" t="str">
        <f ca="1">IF(ISERROR(AVERAGEIF('Récap prestation'!$E$3:$E$500,L460,'Récap prestation'!$R$3)),"N/A",AVERAGEIF('Récap prestation'!$E$3:$E$500,L460,'Récap prestation'!$R$3:$R$500))</f>
        <v>N/A</v>
      </c>
      <c r="S460" s="10">
        <f>'Récap prestation'!N461</f>
        <v>0</v>
      </c>
      <c r="T460" s="10" t="e">
        <f t="array" ref="T46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doublon])-ROW($S$2)+1),ROWS(T$2:T460)))</f>
        <v>#NUM!</v>
      </c>
      <c r="U460" s="10" t="str">
        <f t="shared" si="46"/>
        <v/>
      </c>
      <c r="V460" s="10"/>
    </row>
    <row r="461" spans="1:22" x14ac:dyDescent="0.25">
      <c r="A461" s="3">
        <f>'Récap prestation'!M462</f>
        <v>0</v>
      </c>
      <c r="B461" s="10" t="e">
        <f t="array" ref="B46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doublon])-ROW($A$2)+1),ROWS(B$2:B461)))</f>
        <v>#NUM!</v>
      </c>
      <c r="C461" s="10" t="str">
        <f t="shared" si="42"/>
        <v/>
      </c>
      <c r="D461" s="10" t="str">
        <f>IF('Récap prestation'!E462&lt;&gt;0,'Récap prestation'!E462,"")</f>
        <v/>
      </c>
      <c r="E461" s="12">
        <f>INDEX($L$2:M559,MATCH(D461,Tableau1[valeur établissement liste],0),2)</f>
        <v>4</v>
      </c>
      <c r="F461" s="2" t="str">
        <f t="shared" si="43"/>
        <v/>
      </c>
      <c r="G461">
        <f>'Récap prestation'!F462</f>
        <v>0</v>
      </c>
      <c r="H461" t="str">
        <f>IF(ISBLANK('Récap prestation'!H462),"",'Récap prestation'!H462)</f>
        <v/>
      </c>
      <c r="I461" t="str">
        <f>IF(ISBLANK('Récap prestation'!G462),"",'Récap prestation'!G462)</f>
        <v/>
      </c>
      <c r="J461" s="10"/>
      <c r="K461" s="8" t="e">
        <f t="array" ref="K46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doublon])-ROW($D$2)+1),ROWS(K$2:K461)))</f>
        <v>#NUM!</v>
      </c>
      <c r="L461" s="10" t="str">
        <f t="shared" si="44"/>
        <v/>
      </c>
      <c r="M461">
        <f t="shared" si="47"/>
        <v>460</v>
      </c>
      <c r="N461">
        <f ca="1">SUMIF('Récap prestation'!$E$3:$E$500,L461,'Récap prestation'!I462)</f>
        <v>0</v>
      </c>
      <c r="O461">
        <f ca="1">SUMIF('Récap prestation'!$E$3:$E$500,L461,'Récap prestation'!J462)</f>
        <v>0</v>
      </c>
      <c r="P461">
        <f t="shared" ca="1" si="45"/>
        <v>0</v>
      </c>
      <c r="Q461">
        <f ca="1">SUMIF('Récap prestation'!$E$3:$E$500,L461,'Récap prestation'!R462)</f>
        <v>0</v>
      </c>
      <c r="R461" t="str">
        <f ca="1">IF(ISERROR(AVERAGEIF('Récap prestation'!$E$3:$E$500,L461,'Récap prestation'!$R$3)),"N/A",AVERAGEIF('Récap prestation'!$E$3:$E$500,L461,'Récap prestation'!$R$3:$R$500))</f>
        <v>N/A</v>
      </c>
      <c r="S461" s="10">
        <f>'Récap prestation'!N462</f>
        <v>0</v>
      </c>
      <c r="T461" s="10" t="e">
        <f t="array" ref="T46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doublon])-ROW($S$2)+1),ROWS(T$2:T461)))</f>
        <v>#NUM!</v>
      </c>
      <c r="U461" s="10" t="str">
        <f t="shared" si="46"/>
        <v/>
      </c>
      <c r="V461" s="10"/>
    </row>
    <row r="462" spans="1:22" x14ac:dyDescent="0.25">
      <c r="A462" s="3">
        <f>'Récap prestation'!M463</f>
        <v>0</v>
      </c>
      <c r="B462" s="10" t="e">
        <f t="array" ref="B46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doublon])-ROW($A$2)+1),ROWS(B$2:B462)))</f>
        <v>#NUM!</v>
      </c>
      <c r="C462" s="10" t="str">
        <f t="shared" si="42"/>
        <v/>
      </c>
      <c r="D462" s="10" t="str">
        <f>IF('Récap prestation'!E463&lt;&gt;0,'Récap prestation'!E463,"")</f>
        <v/>
      </c>
      <c r="E462" s="12">
        <f>INDEX($L$2:M560,MATCH(D462,Tableau1[valeur établissement liste],0),2)</f>
        <v>4</v>
      </c>
      <c r="F462" s="2" t="str">
        <f t="shared" si="43"/>
        <v/>
      </c>
      <c r="G462">
        <f>'Récap prestation'!F463</f>
        <v>0</v>
      </c>
      <c r="H462" t="str">
        <f>IF(ISBLANK('Récap prestation'!H463),"",'Récap prestation'!H463)</f>
        <v/>
      </c>
      <c r="I462" t="str">
        <f>IF(ISBLANK('Récap prestation'!G463),"",'Récap prestation'!G463)</f>
        <v/>
      </c>
      <c r="J462" s="10"/>
      <c r="K462" s="8" t="e">
        <f t="array" ref="K46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doublon])-ROW($D$2)+1),ROWS(K$2:K462)))</f>
        <v>#NUM!</v>
      </c>
      <c r="L462" s="10" t="str">
        <f t="shared" si="44"/>
        <v/>
      </c>
      <c r="M462">
        <f t="shared" si="47"/>
        <v>461</v>
      </c>
      <c r="N462">
        <f ca="1">SUMIF('Récap prestation'!$E$3:$E$500,L462,'Récap prestation'!I463)</f>
        <v>0</v>
      </c>
      <c r="O462">
        <f ca="1">SUMIF('Récap prestation'!$E$3:$E$500,L462,'Récap prestation'!J463)</f>
        <v>0</v>
      </c>
      <c r="P462">
        <f t="shared" ca="1" si="45"/>
        <v>0</v>
      </c>
      <c r="Q462">
        <f ca="1">SUMIF('Récap prestation'!$E$3:$E$500,L462,'Récap prestation'!R463)</f>
        <v>0</v>
      </c>
      <c r="R462" t="str">
        <f ca="1">IF(ISERROR(AVERAGEIF('Récap prestation'!$E$3:$E$500,L462,'Récap prestation'!$R$3)),"N/A",AVERAGEIF('Récap prestation'!$E$3:$E$500,L462,'Récap prestation'!$R$3:$R$500))</f>
        <v>N/A</v>
      </c>
      <c r="S462" s="10">
        <f>'Récap prestation'!N463</f>
        <v>0</v>
      </c>
      <c r="T462" s="10" t="e">
        <f t="array" ref="T46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doublon])-ROW($S$2)+1),ROWS(T$2:T462)))</f>
        <v>#NUM!</v>
      </c>
      <c r="U462" s="10" t="str">
        <f t="shared" si="46"/>
        <v/>
      </c>
      <c r="V462" s="10"/>
    </row>
    <row r="463" spans="1:22" x14ac:dyDescent="0.25">
      <c r="A463" s="3">
        <f>'Récap prestation'!M464</f>
        <v>0</v>
      </c>
      <c r="B463" s="10" t="e">
        <f t="array" ref="B46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doublon])-ROW($A$2)+1),ROWS(B$2:B463)))</f>
        <v>#NUM!</v>
      </c>
      <c r="C463" s="10" t="str">
        <f t="shared" si="42"/>
        <v/>
      </c>
      <c r="D463" s="10" t="str">
        <f>IF('Récap prestation'!E464&lt;&gt;0,'Récap prestation'!E464,"")</f>
        <v/>
      </c>
      <c r="E463" s="12">
        <f>INDEX($L$2:M561,MATCH(D463,Tableau1[valeur établissement liste],0),2)</f>
        <v>4</v>
      </c>
      <c r="F463" s="2" t="str">
        <f t="shared" si="43"/>
        <v/>
      </c>
      <c r="G463">
        <f>'Récap prestation'!F464</f>
        <v>0</v>
      </c>
      <c r="H463" t="str">
        <f>IF(ISBLANK('Récap prestation'!H464),"",'Récap prestation'!H464)</f>
        <v/>
      </c>
      <c r="I463" t="str">
        <f>IF(ISBLANK('Récap prestation'!G464),"",'Récap prestation'!G464)</f>
        <v/>
      </c>
      <c r="J463" s="10"/>
      <c r="K463" s="8" t="e">
        <f t="array" ref="K46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doublon])-ROW($D$2)+1),ROWS(K$2:K463)))</f>
        <v>#NUM!</v>
      </c>
      <c r="L463" s="10" t="str">
        <f t="shared" si="44"/>
        <v/>
      </c>
      <c r="M463">
        <f t="shared" si="47"/>
        <v>462</v>
      </c>
      <c r="N463">
        <f ca="1">SUMIF('Récap prestation'!$E$3:$E$500,L463,'Récap prestation'!I464)</f>
        <v>0</v>
      </c>
      <c r="O463">
        <f ca="1">SUMIF('Récap prestation'!$E$3:$E$500,L463,'Récap prestation'!J464)</f>
        <v>0</v>
      </c>
      <c r="P463">
        <f t="shared" ca="1" si="45"/>
        <v>0</v>
      </c>
      <c r="Q463">
        <f ca="1">SUMIF('Récap prestation'!$E$3:$E$500,L463,'Récap prestation'!R464)</f>
        <v>0</v>
      </c>
      <c r="R463" t="str">
        <f ca="1">IF(ISERROR(AVERAGEIF('Récap prestation'!$E$3:$E$500,L463,'Récap prestation'!$R$3)),"N/A",AVERAGEIF('Récap prestation'!$E$3:$E$500,L463,'Récap prestation'!$R$3:$R$500))</f>
        <v>N/A</v>
      </c>
      <c r="S463" s="10">
        <f>'Récap prestation'!N464</f>
        <v>0</v>
      </c>
      <c r="T463" s="10" t="e">
        <f t="array" ref="T46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doublon])-ROW($S$2)+1),ROWS(T$2:T463)))</f>
        <v>#NUM!</v>
      </c>
      <c r="U463" s="10" t="str">
        <f t="shared" si="46"/>
        <v/>
      </c>
      <c r="V463" s="10"/>
    </row>
    <row r="464" spans="1:22" x14ac:dyDescent="0.25">
      <c r="A464" s="3">
        <f>'Récap prestation'!M465</f>
        <v>0</v>
      </c>
      <c r="B464" s="10" t="e">
        <f t="array" ref="B46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doublon])-ROW($A$2)+1),ROWS(B$2:B464)))</f>
        <v>#NUM!</v>
      </c>
      <c r="C464" s="10" t="str">
        <f t="shared" si="42"/>
        <v/>
      </c>
      <c r="D464" s="10" t="str">
        <f>IF('Récap prestation'!E465&lt;&gt;0,'Récap prestation'!E465,"")</f>
        <v/>
      </c>
      <c r="E464" s="12">
        <f>INDEX($L$2:M562,MATCH(D464,Tableau1[valeur établissement liste],0),2)</f>
        <v>4</v>
      </c>
      <c r="F464" s="2" t="str">
        <f t="shared" si="43"/>
        <v/>
      </c>
      <c r="G464">
        <f>'Récap prestation'!F465</f>
        <v>0</v>
      </c>
      <c r="H464" t="str">
        <f>IF(ISBLANK('Récap prestation'!H465),"",'Récap prestation'!H465)</f>
        <v/>
      </c>
      <c r="I464" t="str">
        <f>IF(ISBLANK('Récap prestation'!G465),"",'Récap prestation'!G465)</f>
        <v/>
      </c>
      <c r="J464" s="10"/>
      <c r="K464" s="8" t="e">
        <f t="array" ref="K46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doublon])-ROW($D$2)+1),ROWS(K$2:K464)))</f>
        <v>#NUM!</v>
      </c>
      <c r="L464" s="10" t="str">
        <f t="shared" si="44"/>
        <v/>
      </c>
      <c r="M464">
        <f t="shared" si="47"/>
        <v>463</v>
      </c>
      <c r="N464">
        <f ca="1">SUMIF('Récap prestation'!$E$3:$E$500,L464,'Récap prestation'!I465)</f>
        <v>0</v>
      </c>
      <c r="O464">
        <f ca="1">SUMIF('Récap prestation'!$E$3:$E$500,L464,'Récap prestation'!J465)</f>
        <v>0</v>
      </c>
      <c r="P464">
        <f t="shared" ca="1" si="45"/>
        <v>0</v>
      </c>
      <c r="Q464">
        <f ca="1">SUMIF('Récap prestation'!$E$3:$E$500,L464,'Récap prestation'!R465)</f>
        <v>0</v>
      </c>
      <c r="R464" t="str">
        <f ca="1">IF(ISERROR(AVERAGEIF('Récap prestation'!$E$3:$E$500,L464,'Récap prestation'!$R$3)),"N/A",AVERAGEIF('Récap prestation'!$E$3:$E$500,L464,'Récap prestation'!$R$3:$R$500))</f>
        <v>N/A</v>
      </c>
      <c r="S464" s="10">
        <f>'Récap prestation'!N465</f>
        <v>0</v>
      </c>
      <c r="T464" s="10" t="e">
        <f t="array" ref="T46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doublon])-ROW($S$2)+1),ROWS(T$2:T464)))</f>
        <v>#NUM!</v>
      </c>
      <c r="U464" s="10" t="str">
        <f t="shared" si="46"/>
        <v/>
      </c>
      <c r="V464" s="10"/>
    </row>
    <row r="465" spans="1:22" x14ac:dyDescent="0.25">
      <c r="A465" s="3">
        <f>'Récap prestation'!M466</f>
        <v>0</v>
      </c>
      <c r="B465" s="10" t="e">
        <f t="array" ref="B46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doublon])-ROW($A$2)+1),ROWS(B$2:B465)))</f>
        <v>#NUM!</v>
      </c>
      <c r="C465" s="10" t="str">
        <f t="shared" si="42"/>
        <v/>
      </c>
      <c r="D465" s="10" t="str">
        <f>IF('Récap prestation'!E466&lt;&gt;0,'Récap prestation'!E466,"")</f>
        <v/>
      </c>
      <c r="E465" s="12">
        <f>INDEX($L$2:M563,MATCH(D465,Tableau1[valeur établissement liste],0),2)</f>
        <v>4</v>
      </c>
      <c r="F465" s="2" t="str">
        <f t="shared" si="43"/>
        <v/>
      </c>
      <c r="G465">
        <f>'Récap prestation'!F466</f>
        <v>0</v>
      </c>
      <c r="H465" t="str">
        <f>IF(ISBLANK('Récap prestation'!H466),"",'Récap prestation'!H466)</f>
        <v/>
      </c>
      <c r="I465" t="str">
        <f>IF(ISBLANK('Récap prestation'!G466),"",'Récap prestation'!G466)</f>
        <v/>
      </c>
      <c r="J465" s="10"/>
      <c r="K465" s="8" t="e">
        <f t="array" ref="K46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doublon])-ROW($D$2)+1),ROWS(K$2:K465)))</f>
        <v>#NUM!</v>
      </c>
      <c r="L465" s="10" t="str">
        <f t="shared" si="44"/>
        <v/>
      </c>
      <c r="M465">
        <f t="shared" si="47"/>
        <v>464</v>
      </c>
      <c r="N465">
        <f ca="1">SUMIF('Récap prestation'!$E$3:$E$500,L465,'Récap prestation'!I466)</f>
        <v>0</v>
      </c>
      <c r="O465">
        <f ca="1">SUMIF('Récap prestation'!$E$3:$E$500,L465,'Récap prestation'!J466)</f>
        <v>0</v>
      </c>
      <c r="P465">
        <f t="shared" ca="1" si="45"/>
        <v>0</v>
      </c>
      <c r="Q465">
        <f ca="1">SUMIF('Récap prestation'!$E$3:$E$500,L465,'Récap prestation'!R466)</f>
        <v>0</v>
      </c>
      <c r="R465" t="str">
        <f ca="1">IF(ISERROR(AVERAGEIF('Récap prestation'!$E$3:$E$500,L465,'Récap prestation'!$R$3)),"N/A",AVERAGEIF('Récap prestation'!$E$3:$E$500,L465,'Récap prestation'!$R$3:$R$500))</f>
        <v>N/A</v>
      </c>
      <c r="S465" s="10">
        <f>'Récap prestation'!N466</f>
        <v>0</v>
      </c>
      <c r="T465" s="10" t="e">
        <f t="array" ref="T46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doublon])-ROW($S$2)+1),ROWS(T$2:T465)))</f>
        <v>#NUM!</v>
      </c>
      <c r="U465" s="10" t="str">
        <f t="shared" si="46"/>
        <v/>
      </c>
      <c r="V465" s="10"/>
    </row>
    <row r="466" spans="1:22" x14ac:dyDescent="0.25">
      <c r="A466" s="3">
        <f>'Récap prestation'!M467</f>
        <v>0</v>
      </c>
      <c r="B466" s="10" t="e">
        <f t="array" ref="B46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doublon])-ROW($A$2)+1),ROWS(B$2:B466)))</f>
        <v>#NUM!</v>
      </c>
      <c r="C466" s="10" t="str">
        <f t="shared" si="42"/>
        <v/>
      </c>
      <c r="D466" s="10" t="str">
        <f>IF('Récap prestation'!E467&lt;&gt;0,'Récap prestation'!E467,"")</f>
        <v/>
      </c>
      <c r="E466" s="12">
        <f>INDEX($L$2:M564,MATCH(D466,Tableau1[valeur établissement liste],0),2)</f>
        <v>4</v>
      </c>
      <c r="F466" s="2" t="str">
        <f t="shared" si="43"/>
        <v/>
      </c>
      <c r="G466">
        <f>'Récap prestation'!F467</f>
        <v>0</v>
      </c>
      <c r="H466" t="str">
        <f>IF(ISBLANK('Récap prestation'!H467),"",'Récap prestation'!H467)</f>
        <v/>
      </c>
      <c r="I466" t="str">
        <f>IF(ISBLANK('Récap prestation'!G467),"",'Récap prestation'!G467)</f>
        <v/>
      </c>
      <c r="J466" s="10"/>
      <c r="K466" s="8" t="e">
        <f t="array" ref="K46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doublon])-ROW($D$2)+1),ROWS(K$2:K466)))</f>
        <v>#NUM!</v>
      </c>
      <c r="L466" s="10" t="str">
        <f t="shared" si="44"/>
        <v/>
      </c>
      <c r="M466">
        <f t="shared" si="47"/>
        <v>465</v>
      </c>
      <c r="N466">
        <f ca="1">SUMIF('Récap prestation'!$E$3:$E$500,L466,'Récap prestation'!I467)</f>
        <v>0</v>
      </c>
      <c r="O466">
        <f ca="1">SUMIF('Récap prestation'!$E$3:$E$500,L466,'Récap prestation'!J467)</f>
        <v>0</v>
      </c>
      <c r="P466">
        <f t="shared" ca="1" si="45"/>
        <v>0</v>
      </c>
      <c r="Q466">
        <f ca="1">SUMIF('Récap prestation'!$E$3:$E$500,L466,'Récap prestation'!R467)</f>
        <v>0</v>
      </c>
      <c r="R466" t="str">
        <f ca="1">IF(ISERROR(AVERAGEIF('Récap prestation'!$E$3:$E$500,L466,'Récap prestation'!$R$3)),"N/A",AVERAGEIF('Récap prestation'!$E$3:$E$500,L466,'Récap prestation'!$R$3:$R$500))</f>
        <v>N/A</v>
      </c>
      <c r="S466" s="10">
        <f>'Récap prestation'!N467</f>
        <v>0</v>
      </c>
      <c r="T466" s="10" t="e">
        <f t="array" ref="T46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doublon])-ROW($S$2)+1),ROWS(T$2:T466)))</f>
        <v>#NUM!</v>
      </c>
      <c r="U466" s="10" t="str">
        <f t="shared" si="46"/>
        <v/>
      </c>
      <c r="V466" s="10"/>
    </row>
    <row r="467" spans="1:22" x14ac:dyDescent="0.25">
      <c r="A467" s="3">
        <f>'Récap prestation'!M468</f>
        <v>0</v>
      </c>
      <c r="B467" s="10" t="e">
        <f t="array" ref="B46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doublon])-ROW($A$2)+1),ROWS(B$2:B467)))</f>
        <v>#NUM!</v>
      </c>
      <c r="C467" s="10" t="str">
        <f t="shared" si="42"/>
        <v/>
      </c>
      <c r="D467" s="10" t="str">
        <f>IF('Récap prestation'!E468&lt;&gt;0,'Récap prestation'!E468,"")</f>
        <v/>
      </c>
      <c r="E467" s="12">
        <f>INDEX($L$2:M565,MATCH(D467,Tableau1[valeur établissement liste],0),2)</f>
        <v>4</v>
      </c>
      <c r="F467" s="2" t="str">
        <f t="shared" si="43"/>
        <v/>
      </c>
      <c r="G467">
        <f>'Récap prestation'!F468</f>
        <v>0</v>
      </c>
      <c r="H467" t="str">
        <f>IF(ISBLANK('Récap prestation'!H468),"",'Récap prestation'!H468)</f>
        <v/>
      </c>
      <c r="I467" t="str">
        <f>IF(ISBLANK('Récap prestation'!G468),"",'Récap prestation'!G468)</f>
        <v/>
      </c>
      <c r="J467" s="10"/>
      <c r="K467" s="8" t="e">
        <f t="array" ref="K46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doublon])-ROW($D$2)+1),ROWS(K$2:K467)))</f>
        <v>#NUM!</v>
      </c>
      <c r="L467" s="10" t="str">
        <f t="shared" si="44"/>
        <v/>
      </c>
      <c r="M467">
        <f t="shared" si="47"/>
        <v>466</v>
      </c>
      <c r="N467">
        <f ca="1">SUMIF('Récap prestation'!$E$3:$E$500,L467,'Récap prestation'!I468)</f>
        <v>0</v>
      </c>
      <c r="O467">
        <f ca="1">SUMIF('Récap prestation'!$E$3:$E$500,L467,'Récap prestation'!J468)</f>
        <v>0</v>
      </c>
      <c r="P467">
        <f t="shared" ca="1" si="45"/>
        <v>0</v>
      </c>
      <c r="Q467">
        <f ca="1">SUMIF('Récap prestation'!$E$3:$E$500,L467,'Récap prestation'!R468)</f>
        <v>0</v>
      </c>
      <c r="R467" t="str">
        <f ca="1">IF(ISERROR(AVERAGEIF('Récap prestation'!$E$3:$E$500,L467,'Récap prestation'!$R$3)),"N/A",AVERAGEIF('Récap prestation'!$E$3:$E$500,L467,'Récap prestation'!$R$3:$R$500))</f>
        <v>N/A</v>
      </c>
      <c r="S467" s="10">
        <f>'Récap prestation'!N468</f>
        <v>0</v>
      </c>
      <c r="T467" s="10" t="e">
        <f t="array" ref="T46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doublon])-ROW($S$2)+1),ROWS(T$2:T467)))</f>
        <v>#NUM!</v>
      </c>
      <c r="U467" s="10" t="str">
        <f t="shared" si="46"/>
        <v/>
      </c>
      <c r="V467" s="10"/>
    </row>
    <row r="468" spans="1:22" x14ac:dyDescent="0.25">
      <c r="A468" s="3">
        <f>'Récap prestation'!M469</f>
        <v>0</v>
      </c>
      <c r="B468" s="10" t="e">
        <f t="array" ref="B46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doublon])-ROW($A$2)+1),ROWS(B$2:B468)))</f>
        <v>#NUM!</v>
      </c>
      <c r="C468" s="10" t="str">
        <f t="shared" si="42"/>
        <v/>
      </c>
      <c r="D468" s="10" t="str">
        <f>IF('Récap prestation'!E469&lt;&gt;0,'Récap prestation'!E469,"")</f>
        <v/>
      </c>
      <c r="E468" s="12">
        <f>INDEX($L$2:M566,MATCH(D468,Tableau1[valeur établissement liste],0),2)</f>
        <v>4</v>
      </c>
      <c r="F468" s="2" t="str">
        <f t="shared" si="43"/>
        <v/>
      </c>
      <c r="G468">
        <f>'Récap prestation'!F469</f>
        <v>0</v>
      </c>
      <c r="H468" t="str">
        <f>IF(ISBLANK('Récap prestation'!H469),"",'Récap prestation'!H469)</f>
        <v/>
      </c>
      <c r="I468" t="str">
        <f>IF(ISBLANK('Récap prestation'!G469),"",'Récap prestation'!G469)</f>
        <v/>
      </c>
      <c r="J468" s="10"/>
      <c r="K468" s="8" t="e">
        <f t="array" ref="K46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doublon])-ROW($D$2)+1),ROWS(K$2:K468)))</f>
        <v>#NUM!</v>
      </c>
      <c r="L468" s="10" t="str">
        <f t="shared" si="44"/>
        <v/>
      </c>
      <c r="M468">
        <f t="shared" si="47"/>
        <v>467</v>
      </c>
      <c r="N468">
        <f ca="1">SUMIF('Récap prestation'!$E$3:$E$500,L468,'Récap prestation'!I469)</f>
        <v>0</v>
      </c>
      <c r="O468">
        <f ca="1">SUMIF('Récap prestation'!$E$3:$E$500,L468,'Récap prestation'!J469)</f>
        <v>0</v>
      </c>
      <c r="P468">
        <f t="shared" ca="1" si="45"/>
        <v>0</v>
      </c>
      <c r="Q468">
        <f ca="1">SUMIF('Récap prestation'!$E$3:$E$500,L468,'Récap prestation'!R469)</f>
        <v>0</v>
      </c>
      <c r="R468" t="str">
        <f ca="1">IF(ISERROR(AVERAGEIF('Récap prestation'!$E$3:$E$500,L468,'Récap prestation'!$R$3)),"N/A",AVERAGEIF('Récap prestation'!$E$3:$E$500,L468,'Récap prestation'!$R$3:$R$500))</f>
        <v>N/A</v>
      </c>
      <c r="S468" s="10">
        <f>'Récap prestation'!N469</f>
        <v>0</v>
      </c>
      <c r="T468" s="10" t="e">
        <f t="array" ref="T46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doublon])-ROW($S$2)+1),ROWS(T$2:T468)))</f>
        <v>#NUM!</v>
      </c>
      <c r="U468" s="10" t="str">
        <f t="shared" si="46"/>
        <v/>
      </c>
      <c r="V468" s="10"/>
    </row>
    <row r="469" spans="1:22" x14ac:dyDescent="0.25">
      <c r="A469" s="3">
        <f>'Récap prestation'!M470</f>
        <v>0</v>
      </c>
      <c r="B469" s="10" t="e">
        <f t="array" ref="B46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doublon])-ROW($A$2)+1),ROWS(B$2:B469)))</f>
        <v>#NUM!</v>
      </c>
      <c r="C469" s="10" t="str">
        <f t="shared" si="42"/>
        <v/>
      </c>
      <c r="D469" s="10" t="str">
        <f>IF('Récap prestation'!E470&lt;&gt;0,'Récap prestation'!E470,"")</f>
        <v/>
      </c>
      <c r="E469" s="12">
        <f>INDEX($L$2:M567,MATCH(D469,Tableau1[valeur établissement liste],0),2)</f>
        <v>4</v>
      </c>
      <c r="F469" s="2" t="str">
        <f t="shared" si="43"/>
        <v/>
      </c>
      <c r="G469">
        <f>'Récap prestation'!F470</f>
        <v>0</v>
      </c>
      <c r="H469" t="str">
        <f>IF(ISBLANK('Récap prestation'!H470),"",'Récap prestation'!H470)</f>
        <v/>
      </c>
      <c r="I469" t="str">
        <f>IF(ISBLANK('Récap prestation'!G470),"",'Récap prestation'!G470)</f>
        <v/>
      </c>
      <c r="J469" s="10"/>
      <c r="K469" s="8" t="e">
        <f t="array" ref="K46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doublon])-ROW($D$2)+1),ROWS(K$2:K469)))</f>
        <v>#NUM!</v>
      </c>
      <c r="L469" s="10" t="str">
        <f t="shared" si="44"/>
        <v/>
      </c>
      <c r="M469">
        <f t="shared" si="47"/>
        <v>468</v>
      </c>
      <c r="N469">
        <f ca="1">SUMIF('Récap prestation'!$E$3:$E$500,L469,'Récap prestation'!I470)</f>
        <v>0</v>
      </c>
      <c r="O469">
        <f ca="1">SUMIF('Récap prestation'!$E$3:$E$500,L469,'Récap prestation'!J470)</f>
        <v>0</v>
      </c>
      <c r="P469">
        <f t="shared" ca="1" si="45"/>
        <v>0</v>
      </c>
      <c r="Q469">
        <f ca="1">SUMIF('Récap prestation'!$E$3:$E$500,L469,'Récap prestation'!R470)</f>
        <v>0</v>
      </c>
      <c r="R469" t="str">
        <f ca="1">IF(ISERROR(AVERAGEIF('Récap prestation'!$E$3:$E$500,L469,'Récap prestation'!$R$3)),"N/A",AVERAGEIF('Récap prestation'!$E$3:$E$500,L469,'Récap prestation'!$R$3:$R$500))</f>
        <v>N/A</v>
      </c>
      <c r="S469" s="10">
        <f>'Récap prestation'!N470</f>
        <v>0</v>
      </c>
      <c r="T469" s="10" t="e">
        <f t="array" ref="T46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doublon])-ROW($S$2)+1),ROWS(T$2:T469)))</f>
        <v>#NUM!</v>
      </c>
      <c r="U469" s="10" t="str">
        <f t="shared" si="46"/>
        <v/>
      </c>
      <c r="V469" s="10"/>
    </row>
    <row r="470" spans="1:22" x14ac:dyDescent="0.25">
      <c r="A470" s="3">
        <f>'Récap prestation'!M471</f>
        <v>0</v>
      </c>
      <c r="B470" s="10" t="e">
        <f t="array" ref="B47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doublon])-ROW($A$2)+1),ROWS(B$2:B470)))</f>
        <v>#NUM!</v>
      </c>
      <c r="C470" s="10" t="str">
        <f t="shared" si="42"/>
        <v/>
      </c>
      <c r="D470" s="10" t="str">
        <f>IF('Récap prestation'!E471&lt;&gt;0,'Récap prestation'!E471,"")</f>
        <v/>
      </c>
      <c r="E470" s="12">
        <f>INDEX($L$2:M568,MATCH(D470,Tableau1[valeur établissement liste],0),2)</f>
        <v>4</v>
      </c>
      <c r="F470" s="2" t="str">
        <f t="shared" si="43"/>
        <v/>
      </c>
      <c r="G470">
        <f>'Récap prestation'!F471</f>
        <v>0</v>
      </c>
      <c r="H470" t="str">
        <f>IF(ISBLANK('Récap prestation'!H471),"",'Récap prestation'!H471)</f>
        <v/>
      </c>
      <c r="I470" t="str">
        <f>IF(ISBLANK('Récap prestation'!G471),"",'Récap prestation'!G471)</f>
        <v/>
      </c>
      <c r="J470" s="10"/>
      <c r="K470" s="8" t="e">
        <f t="array" ref="K47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doublon])-ROW($D$2)+1),ROWS(K$2:K470)))</f>
        <v>#NUM!</v>
      </c>
      <c r="L470" s="10" t="str">
        <f t="shared" si="44"/>
        <v/>
      </c>
      <c r="M470">
        <f t="shared" si="47"/>
        <v>469</v>
      </c>
      <c r="N470">
        <f ca="1">SUMIF('Récap prestation'!$E$3:$E$500,L470,'Récap prestation'!I471)</f>
        <v>0</v>
      </c>
      <c r="O470">
        <f ca="1">SUMIF('Récap prestation'!$E$3:$E$500,L470,'Récap prestation'!J471)</f>
        <v>0</v>
      </c>
      <c r="P470">
        <f t="shared" ca="1" si="45"/>
        <v>0</v>
      </c>
      <c r="Q470">
        <f ca="1">SUMIF('Récap prestation'!$E$3:$E$500,L470,'Récap prestation'!R471)</f>
        <v>0</v>
      </c>
      <c r="R470" t="str">
        <f ca="1">IF(ISERROR(AVERAGEIF('Récap prestation'!$E$3:$E$500,L470,'Récap prestation'!$R$3)),"N/A",AVERAGEIF('Récap prestation'!$E$3:$E$500,L470,'Récap prestation'!$R$3:$R$500))</f>
        <v>N/A</v>
      </c>
      <c r="S470" s="10">
        <f>'Récap prestation'!N471</f>
        <v>0</v>
      </c>
      <c r="T470" s="10" t="e">
        <f t="array" ref="T47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doublon])-ROW($S$2)+1),ROWS(T$2:T470)))</f>
        <v>#NUM!</v>
      </c>
      <c r="U470" s="10" t="str">
        <f t="shared" si="46"/>
        <v/>
      </c>
      <c r="V470" s="10"/>
    </row>
    <row r="471" spans="1:22" x14ac:dyDescent="0.25">
      <c r="A471" s="3">
        <f>'Récap prestation'!M472</f>
        <v>0</v>
      </c>
      <c r="B471" s="10" t="e">
        <f t="array" ref="B47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doublon])-ROW($A$2)+1),ROWS(B$2:B471)))</f>
        <v>#NUM!</v>
      </c>
      <c r="C471" s="10" t="str">
        <f t="shared" si="42"/>
        <v/>
      </c>
      <c r="D471" s="10" t="str">
        <f>IF('Récap prestation'!E472&lt;&gt;0,'Récap prestation'!E472,"")</f>
        <v/>
      </c>
      <c r="E471" s="12">
        <f>INDEX($L$2:M569,MATCH(D471,Tableau1[valeur établissement liste],0),2)</f>
        <v>4</v>
      </c>
      <c r="F471" s="2" t="str">
        <f t="shared" si="43"/>
        <v/>
      </c>
      <c r="G471">
        <f>'Récap prestation'!F472</f>
        <v>0</v>
      </c>
      <c r="H471" t="str">
        <f>IF(ISBLANK('Récap prestation'!H472),"",'Récap prestation'!H472)</f>
        <v/>
      </c>
      <c r="I471" t="str">
        <f>IF(ISBLANK('Récap prestation'!G472),"",'Récap prestation'!G472)</f>
        <v/>
      </c>
      <c r="J471" s="10"/>
      <c r="K471" s="8" t="e">
        <f t="array" ref="K47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doublon])-ROW($D$2)+1),ROWS(K$2:K471)))</f>
        <v>#NUM!</v>
      </c>
      <c r="L471" s="10" t="str">
        <f t="shared" si="44"/>
        <v/>
      </c>
      <c r="M471">
        <f t="shared" si="47"/>
        <v>470</v>
      </c>
      <c r="N471">
        <f ca="1">SUMIF('Récap prestation'!$E$3:$E$500,L471,'Récap prestation'!I472)</f>
        <v>0</v>
      </c>
      <c r="O471">
        <f ca="1">SUMIF('Récap prestation'!$E$3:$E$500,L471,'Récap prestation'!J472)</f>
        <v>0</v>
      </c>
      <c r="P471">
        <f t="shared" ca="1" si="45"/>
        <v>0</v>
      </c>
      <c r="Q471">
        <f ca="1">SUMIF('Récap prestation'!$E$3:$E$500,L471,'Récap prestation'!R472)</f>
        <v>0</v>
      </c>
      <c r="R471" t="str">
        <f ca="1">IF(ISERROR(AVERAGEIF('Récap prestation'!$E$3:$E$500,L471,'Récap prestation'!$R$3)),"N/A",AVERAGEIF('Récap prestation'!$E$3:$E$500,L471,'Récap prestation'!$R$3:$R$500))</f>
        <v>N/A</v>
      </c>
      <c r="S471" s="10">
        <f>'Récap prestation'!N472</f>
        <v>0</v>
      </c>
      <c r="T471" s="10" t="e">
        <f t="array" ref="T47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doublon])-ROW($S$2)+1),ROWS(T$2:T471)))</f>
        <v>#NUM!</v>
      </c>
      <c r="U471" s="10" t="str">
        <f t="shared" si="46"/>
        <v/>
      </c>
      <c r="V471" s="10"/>
    </row>
    <row r="472" spans="1:22" x14ac:dyDescent="0.25">
      <c r="A472" s="3">
        <f>'Récap prestation'!M473</f>
        <v>0</v>
      </c>
      <c r="B472" s="10" t="e">
        <f t="array" ref="B47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doublon])-ROW($A$2)+1),ROWS(B$2:B472)))</f>
        <v>#NUM!</v>
      </c>
      <c r="C472" s="10" t="str">
        <f t="shared" si="42"/>
        <v/>
      </c>
      <c r="D472" s="10" t="str">
        <f>IF('Récap prestation'!E473&lt;&gt;0,'Récap prestation'!E473,"")</f>
        <v/>
      </c>
      <c r="E472" s="12">
        <f>INDEX($L$2:M570,MATCH(D472,Tableau1[valeur établissement liste],0),2)</f>
        <v>4</v>
      </c>
      <c r="F472" s="2" t="str">
        <f t="shared" si="43"/>
        <v/>
      </c>
      <c r="G472">
        <f>'Récap prestation'!F473</f>
        <v>0</v>
      </c>
      <c r="H472" t="str">
        <f>IF(ISBLANK('Récap prestation'!H473),"",'Récap prestation'!H473)</f>
        <v/>
      </c>
      <c r="I472" t="str">
        <f>IF(ISBLANK('Récap prestation'!G473),"",'Récap prestation'!G473)</f>
        <v/>
      </c>
      <c r="J472" s="10"/>
      <c r="K472" s="8" t="e">
        <f t="array" ref="K47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doublon])-ROW($D$2)+1),ROWS(K$2:K472)))</f>
        <v>#NUM!</v>
      </c>
      <c r="L472" s="10" t="str">
        <f t="shared" si="44"/>
        <v/>
      </c>
      <c r="M472">
        <f t="shared" si="47"/>
        <v>471</v>
      </c>
      <c r="N472">
        <f ca="1">SUMIF('Récap prestation'!$E$3:$E$500,L472,'Récap prestation'!I473)</f>
        <v>0</v>
      </c>
      <c r="O472">
        <f ca="1">SUMIF('Récap prestation'!$E$3:$E$500,L472,'Récap prestation'!J473)</f>
        <v>0</v>
      </c>
      <c r="P472">
        <f t="shared" ca="1" si="45"/>
        <v>0</v>
      </c>
      <c r="Q472">
        <f ca="1">SUMIF('Récap prestation'!$E$3:$E$500,L472,'Récap prestation'!R473)</f>
        <v>0</v>
      </c>
      <c r="R472" t="str">
        <f ca="1">IF(ISERROR(AVERAGEIF('Récap prestation'!$E$3:$E$500,L472,'Récap prestation'!$R$3)),"N/A",AVERAGEIF('Récap prestation'!$E$3:$E$500,L472,'Récap prestation'!$R$3:$R$500))</f>
        <v>N/A</v>
      </c>
      <c r="S472" s="10">
        <f>'Récap prestation'!N473</f>
        <v>0</v>
      </c>
      <c r="T472" s="10" t="e">
        <f t="array" ref="T47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doublon])-ROW($S$2)+1),ROWS(T$2:T472)))</f>
        <v>#NUM!</v>
      </c>
      <c r="U472" s="10" t="str">
        <f t="shared" si="46"/>
        <v/>
      </c>
      <c r="V472" s="10"/>
    </row>
    <row r="473" spans="1:22" x14ac:dyDescent="0.25">
      <c r="A473" s="3">
        <f>'Récap prestation'!M474</f>
        <v>0</v>
      </c>
      <c r="B473" s="10" t="e">
        <f t="array" ref="B47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doublon])-ROW($A$2)+1),ROWS(B$2:B473)))</f>
        <v>#NUM!</v>
      </c>
      <c r="C473" s="10" t="str">
        <f t="shared" si="42"/>
        <v/>
      </c>
      <c r="D473" s="10" t="str">
        <f>IF('Récap prestation'!E474&lt;&gt;0,'Récap prestation'!E474,"")</f>
        <v/>
      </c>
      <c r="E473" s="12">
        <f>INDEX($L$2:M571,MATCH(D473,Tableau1[valeur établissement liste],0),2)</f>
        <v>4</v>
      </c>
      <c r="F473" s="2" t="str">
        <f t="shared" si="43"/>
        <v/>
      </c>
      <c r="G473">
        <f>'Récap prestation'!F474</f>
        <v>0</v>
      </c>
      <c r="H473" t="str">
        <f>IF(ISBLANK('Récap prestation'!H474),"",'Récap prestation'!H474)</f>
        <v/>
      </c>
      <c r="I473" t="str">
        <f>IF(ISBLANK('Récap prestation'!G474),"",'Récap prestation'!G474)</f>
        <v/>
      </c>
      <c r="J473" s="10"/>
      <c r="K473" s="8" t="e">
        <f t="array" ref="K47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doublon])-ROW($D$2)+1),ROWS(K$2:K473)))</f>
        <v>#NUM!</v>
      </c>
      <c r="L473" s="10" t="str">
        <f t="shared" si="44"/>
        <v/>
      </c>
      <c r="M473">
        <f t="shared" si="47"/>
        <v>472</v>
      </c>
      <c r="N473">
        <f ca="1">SUMIF('Récap prestation'!$E$3:$E$500,L473,'Récap prestation'!I474)</f>
        <v>0</v>
      </c>
      <c r="O473">
        <f ca="1">SUMIF('Récap prestation'!$E$3:$E$500,L473,'Récap prestation'!J474)</f>
        <v>0</v>
      </c>
      <c r="P473">
        <f t="shared" ca="1" si="45"/>
        <v>0</v>
      </c>
      <c r="Q473">
        <f ca="1">SUMIF('Récap prestation'!$E$3:$E$500,L473,'Récap prestation'!R474)</f>
        <v>0</v>
      </c>
      <c r="R473" t="str">
        <f ca="1">IF(ISERROR(AVERAGEIF('Récap prestation'!$E$3:$E$500,L473,'Récap prestation'!$R$3)),"N/A",AVERAGEIF('Récap prestation'!$E$3:$E$500,L473,'Récap prestation'!$R$3:$R$500))</f>
        <v>N/A</v>
      </c>
      <c r="S473" s="10">
        <f>'Récap prestation'!N474</f>
        <v>0</v>
      </c>
      <c r="T473" s="10" t="e">
        <f t="array" ref="T47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doublon])-ROW($S$2)+1),ROWS(T$2:T473)))</f>
        <v>#NUM!</v>
      </c>
      <c r="U473" s="10" t="str">
        <f t="shared" si="46"/>
        <v/>
      </c>
      <c r="V473" s="10"/>
    </row>
    <row r="474" spans="1:22" x14ac:dyDescent="0.25">
      <c r="A474" s="3">
        <f>'Récap prestation'!M475</f>
        <v>0</v>
      </c>
      <c r="B474" s="10" t="e">
        <f t="array" ref="B47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doublon])-ROW($A$2)+1),ROWS(B$2:B474)))</f>
        <v>#NUM!</v>
      </c>
      <c r="C474" s="10" t="str">
        <f t="shared" si="42"/>
        <v/>
      </c>
      <c r="D474" s="10" t="str">
        <f>IF('Récap prestation'!E475&lt;&gt;0,'Récap prestation'!E475,"")</f>
        <v/>
      </c>
      <c r="E474" s="12">
        <f>INDEX($L$2:M572,MATCH(D474,Tableau1[valeur établissement liste],0),2)</f>
        <v>4</v>
      </c>
      <c r="F474" s="2" t="str">
        <f t="shared" si="43"/>
        <v/>
      </c>
      <c r="G474">
        <f>'Récap prestation'!F475</f>
        <v>0</v>
      </c>
      <c r="H474" t="str">
        <f>IF(ISBLANK('Récap prestation'!H475),"",'Récap prestation'!H475)</f>
        <v/>
      </c>
      <c r="I474" t="str">
        <f>IF(ISBLANK('Récap prestation'!G475),"",'Récap prestation'!G475)</f>
        <v/>
      </c>
      <c r="J474" s="10"/>
      <c r="K474" s="8" t="e">
        <f t="array" ref="K47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doublon])-ROW($D$2)+1),ROWS(K$2:K474)))</f>
        <v>#NUM!</v>
      </c>
      <c r="L474" s="10" t="str">
        <f t="shared" si="44"/>
        <v/>
      </c>
      <c r="M474">
        <f t="shared" si="47"/>
        <v>473</v>
      </c>
      <c r="N474">
        <f ca="1">SUMIF('Récap prestation'!$E$3:$E$500,L474,'Récap prestation'!I475)</f>
        <v>0</v>
      </c>
      <c r="O474">
        <f ca="1">SUMIF('Récap prestation'!$E$3:$E$500,L474,'Récap prestation'!J475)</f>
        <v>0</v>
      </c>
      <c r="P474">
        <f t="shared" ca="1" si="45"/>
        <v>0</v>
      </c>
      <c r="Q474">
        <f ca="1">SUMIF('Récap prestation'!$E$3:$E$500,L474,'Récap prestation'!R475)</f>
        <v>0</v>
      </c>
      <c r="R474" t="str">
        <f ca="1">IF(ISERROR(AVERAGEIF('Récap prestation'!$E$3:$E$500,L474,'Récap prestation'!$R$3)),"N/A",AVERAGEIF('Récap prestation'!$E$3:$E$500,L474,'Récap prestation'!$R$3:$R$500))</f>
        <v>N/A</v>
      </c>
      <c r="S474" s="10">
        <f>'Récap prestation'!N475</f>
        <v>0</v>
      </c>
      <c r="T474" s="10" t="e">
        <f t="array" ref="T47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doublon])-ROW($S$2)+1),ROWS(T$2:T474)))</f>
        <v>#NUM!</v>
      </c>
      <c r="U474" s="10" t="str">
        <f t="shared" si="46"/>
        <v/>
      </c>
      <c r="V474" s="10"/>
    </row>
    <row r="475" spans="1:22" x14ac:dyDescent="0.25">
      <c r="A475" s="3">
        <f>'Récap prestation'!M476</f>
        <v>0</v>
      </c>
      <c r="B475" s="10" t="e">
        <f t="array" ref="B47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doublon])-ROW($A$2)+1),ROWS(B$2:B475)))</f>
        <v>#NUM!</v>
      </c>
      <c r="C475" s="10" t="str">
        <f t="shared" si="42"/>
        <v/>
      </c>
      <c r="D475" s="10" t="str">
        <f>IF('Récap prestation'!E476&lt;&gt;0,'Récap prestation'!E476,"")</f>
        <v/>
      </c>
      <c r="E475" s="12">
        <f>INDEX($L$2:M573,MATCH(D475,Tableau1[valeur établissement liste],0),2)</f>
        <v>4</v>
      </c>
      <c r="F475" s="2" t="str">
        <f t="shared" si="43"/>
        <v/>
      </c>
      <c r="G475">
        <f>'Récap prestation'!F476</f>
        <v>0</v>
      </c>
      <c r="H475" t="str">
        <f>IF(ISBLANK('Récap prestation'!H476),"",'Récap prestation'!H476)</f>
        <v/>
      </c>
      <c r="I475" t="str">
        <f>IF(ISBLANK('Récap prestation'!G476),"",'Récap prestation'!G476)</f>
        <v/>
      </c>
      <c r="J475" s="10"/>
      <c r="K475" s="8" t="e">
        <f t="array" ref="K47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doublon])-ROW($D$2)+1),ROWS(K$2:K475)))</f>
        <v>#NUM!</v>
      </c>
      <c r="L475" s="10" t="str">
        <f t="shared" si="44"/>
        <v/>
      </c>
      <c r="M475">
        <f t="shared" si="47"/>
        <v>474</v>
      </c>
      <c r="N475">
        <f ca="1">SUMIF('Récap prestation'!$E$3:$E$500,L475,'Récap prestation'!I476)</f>
        <v>0</v>
      </c>
      <c r="O475">
        <f ca="1">SUMIF('Récap prestation'!$E$3:$E$500,L475,'Récap prestation'!J476)</f>
        <v>0</v>
      </c>
      <c r="P475">
        <f t="shared" ca="1" si="45"/>
        <v>0</v>
      </c>
      <c r="Q475">
        <f ca="1">SUMIF('Récap prestation'!$E$3:$E$500,L475,'Récap prestation'!R476)</f>
        <v>0</v>
      </c>
      <c r="R475" t="str">
        <f ca="1">IF(ISERROR(AVERAGEIF('Récap prestation'!$E$3:$E$500,L475,'Récap prestation'!$R$3)),"N/A",AVERAGEIF('Récap prestation'!$E$3:$E$500,L475,'Récap prestation'!$R$3:$R$500))</f>
        <v>N/A</v>
      </c>
      <c r="S475" s="10">
        <f>'Récap prestation'!N476</f>
        <v>0</v>
      </c>
      <c r="T475" s="10" t="e">
        <f t="array" ref="T47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doublon])-ROW($S$2)+1),ROWS(T$2:T475)))</f>
        <v>#NUM!</v>
      </c>
      <c r="U475" s="10" t="str">
        <f t="shared" si="46"/>
        <v/>
      </c>
      <c r="V475" s="10"/>
    </row>
    <row r="476" spans="1:22" x14ac:dyDescent="0.25">
      <c r="A476" s="3">
        <f>'Récap prestation'!M477</f>
        <v>0</v>
      </c>
      <c r="B476" s="10" t="e">
        <f t="array" ref="B47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doublon])-ROW($A$2)+1),ROWS(B$2:B476)))</f>
        <v>#NUM!</v>
      </c>
      <c r="C476" s="10" t="str">
        <f t="shared" si="42"/>
        <v/>
      </c>
      <c r="D476" s="10" t="str">
        <f>IF('Récap prestation'!E477&lt;&gt;0,'Récap prestation'!E477,"")</f>
        <v/>
      </c>
      <c r="E476" s="12">
        <f>INDEX($L$2:M574,MATCH(D476,Tableau1[valeur établissement liste],0),2)</f>
        <v>4</v>
      </c>
      <c r="F476" s="2" t="str">
        <f t="shared" si="43"/>
        <v/>
      </c>
      <c r="G476">
        <f>'Récap prestation'!F477</f>
        <v>0</v>
      </c>
      <c r="H476" t="str">
        <f>IF(ISBLANK('Récap prestation'!H477),"",'Récap prestation'!H477)</f>
        <v/>
      </c>
      <c r="I476" t="str">
        <f>IF(ISBLANK('Récap prestation'!G477),"",'Récap prestation'!G477)</f>
        <v/>
      </c>
      <c r="J476" s="10"/>
      <c r="K476" s="8" t="e">
        <f t="array" ref="K47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doublon])-ROW($D$2)+1),ROWS(K$2:K476)))</f>
        <v>#NUM!</v>
      </c>
      <c r="L476" s="10" t="str">
        <f t="shared" si="44"/>
        <v/>
      </c>
      <c r="M476">
        <f t="shared" si="47"/>
        <v>475</v>
      </c>
      <c r="N476">
        <f ca="1">SUMIF('Récap prestation'!$E$3:$E$500,L476,'Récap prestation'!I477)</f>
        <v>0</v>
      </c>
      <c r="O476">
        <f ca="1">SUMIF('Récap prestation'!$E$3:$E$500,L476,'Récap prestation'!J477)</f>
        <v>0</v>
      </c>
      <c r="P476">
        <f t="shared" ca="1" si="45"/>
        <v>0</v>
      </c>
      <c r="Q476">
        <f ca="1">SUMIF('Récap prestation'!$E$3:$E$500,L476,'Récap prestation'!R477)</f>
        <v>0</v>
      </c>
      <c r="R476" t="str">
        <f ca="1">IF(ISERROR(AVERAGEIF('Récap prestation'!$E$3:$E$500,L476,'Récap prestation'!$R$3)),"N/A",AVERAGEIF('Récap prestation'!$E$3:$E$500,L476,'Récap prestation'!$R$3:$R$500))</f>
        <v>N/A</v>
      </c>
      <c r="S476" s="10">
        <f>'Récap prestation'!N477</f>
        <v>0</v>
      </c>
      <c r="T476" s="10" t="e">
        <f t="array" ref="T47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doublon])-ROW($S$2)+1),ROWS(T$2:T476)))</f>
        <v>#NUM!</v>
      </c>
      <c r="U476" s="10" t="str">
        <f t="shared" si="46"/>
        <v/>
      </c>
      <c r="V476" s="10"/>
    </row>
    <row r="477" spans="1:22" x14ac:dyDescent="0.25">
      <c r="A477" s="3">
        <f>'Récap prestation'!M478</f>
        <v>0</v>
      </c>
      <c r="B477" s="10" t="e">
        <f t="array" ref="B47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doublon])-ROW($A$2)+1),ROWS(B$2:B477)))</f>
        <v>#NUM!</v>
      </c>
      <c r="C477" s="10" t="str">
        <f t="shared" si="42"/>
        <v/>
      </c>
      <c r="D477" s="10" t="str">
        <f>IF('Récap prestation'!E478&lt;&gt;0,'Récap prestation'!E478,"")</f>
        <v/>
      </c>
      <c r="E477" s="12">
        <f>INDEX($L$2:M575,MATCH(D477,Tableau1[valeur établissement liste],0),2)</f>
        <v>4</v>
      </c>
      <c r="F477" s="2" t="str">
        <f t="shared" si="43"/>
        <v/>
      </c>
      <c r="G477">
        <f>'Récap prestation'!F478</f>
        <v>0</v>
      </c>
      <c r="H477" t="str">
        <f>IF(ISBLANK('Récap prestation'!H478),"",'Récap prestation'!H478)</f>
        <v/>
      </c>
      <c r="I477" t="str">
        <f>IF(ISBLANK('Récap prestation'!G478),"",'Récap prestation'!G478)</f>
        <v/>
      </c>
      <c r="J477" s="10"/>
      <c r="K477" s="8" t="e">
        <f t="array" ref="K47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doublon])-ROW($D$2)+1),ROWS(K$2:K477)))</f>
        <v>#NUM!</v>
      </c>
      <c r="L477" s="10" t="str">
        <f t="shared" si="44"/>
        <v/>
      </c>
      <c r="M477">
        <f t="shared" si="47"/>
        <v>476</v>
      </c>
      <c r="N477">
        <f ca="1">SUMIF('Récap prestation'!$E$3:$E$500,L477,'Récap prestation'!I478)</f>
        <v>0</v>
      </c>
      <c r="O477">
        <f ca="1">SUMIF('Récap prestation'!$E$3:$E$500,L477,'Récap prestation'!J478)</f>
        <v>0</v>
      </c>
      <c r="P477">
        <f t="shared" ca="1" si="45"/>
        <v>0</v>
      </c>
      <c r="Q477">
        <f ca="1">SUMIF('Récap prestation'!$E$3:$E$500,L477,'Récap prestation'!R478)</f>
        <v>0</v>
      </c>
      <c r="R477" t="str">
        <f ca="1">IF(ISERROR(AVERAGEIF('Récap prestation'!$E$3:$E$500,L477,'Récap prestation'!$R$3)),"N/A",AVERAGEIF('Récap prestation'!$E$3:$E$500,L477,'Récap prestation'!$R$3:$R$500))</f>
        <v>N/A</v>
      </c>
      <c r="S477" s="10">
        <f>'Récap prestation'!N478</f>
        <v>0</v>
      </c>
      <c r="T477" s="10" t="e">
        <f t="array" ref="T47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doublon])-ROW($S$2)+1),ROWS(T$2:T477)))</f>
        <v>#NUM!</v>
      </c>
      <c r="U477" s="10" t="str">
        <f t="shared" si="46"/>
        <v/>
      </c>
      <c r="V477" s="10"/>
    </row>
    <row r="478" spans="1:22" x14ac:dyDescent="0.25">
      <c r="A478" s="3">
        <f>'Récap prestation'!M479</f>
        <v>0</v>
      </c>
      <c r="B478" s="10" t="e">
        <f t="array" ref="B47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doublon])-ROW($A$2)+1),ROWS(B$2:B478)))</f>
        <v>#NUM!</v>
      </c>
      <c r="C478" s="10" t="str">
        <f t="shared" si="42"/>
        <v/>
      </c>
      <c r="D478" s="10" t="str">
        <f>IF('Récap prestation'!E479&lt;&gt;0,'Récap prestation'!E479,"")</f>
        <v/>
      </c>
      <c r="E478" s="12">
        <f>INDEX($L$2:M576,MATCH(D478,Tableau1[valeur établissement liste],0),2)</f>
        <v>4</v>
      </c>
      <c r="F478" s="2" t="str">
        <f t="shared" si="43"/>
        <v/>
      </c>
      <c r="G478">
        <f>'Récap prestation'!F479</f>
        <v>0</v>
      </c>
      <c r="H478" t="str">
        <f>IF(ISBLANK('Récap prestation'!H479),"",'Récap prestation'!H479)</f>
        <v/>
      </c>
      <c r="I478" t="str">
        <f>IF(ISBLANK('Récap prestation'!G479),"",'Récap prestation'!G479)</f>
        <v/>
      </c>
      <c r="J478" s="10"/>
      <c r="K478" s="8" t="e">
        <f t="array" ref="K47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doublon])-ROW($D$2)+1),ROWS(K$2:K478)))</f>
        <v>#NUM!</v>
      </c>
      <c r="L478" s="10" t="str">
        <f t="shared" si="44"/>
        <v/>
      </c>
      <c r="M478">
        <f t="shared" si="47"/>
        <v>477</v>
      </c>
      <c r="N478">
        <f ca="1">SUMIF('Récap prestation'!$E$3:$E$500,L478,'Récap prestation'!I479)</f>
        <v>0</v>
      </c>
      <c r="O478">
        <f ca="1">SUMIF('Récap prestation'!$E$3:$E$500,L478,'Récap prestation'!J479)</f>
        <v>0</v>
      </c>
      <c r="P478">
        <f t="shared" ca="1" si="45"/>
        <v>0</v>
      </c>
      <c r="Q478">
        <f ca="1">SUMIF('Récap prestation'!$E$3:$E$500,L478,'Récap prestation'!R479)</f>
        <v>0</v>
      </c>
      <c r="R478" t="str">
        <f ca="1">IF(ISERROR(AVERAGEIF('Récap prestation'!$E$3:$E$500,L478,'Récap prestation'!$R$3)),"N/A",AVERAGEIF('Récap prestation'!$E$3:$E$500,L478,'Récap prestation'!$R$3:$R$500))</f>
        <v>N/A</v>
      </c>
      <c r="S478" s="10">
        <f>'Récap prestation'!N479</f>
        <v>0</v>
      </c>
      <c r="T478" s="10" t="e">
        <f t="array" ref="T47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doublon])-ROW($S$2)+1),ROWS(T$2:T478)))</f>
        <v>#NUM!</v>
      </c>
      <c r="U478" s="10" t="str">
        <f t="shared" si="46"/>
        <v/>
      </c>
      <c r="V478" s="10"/>
    </row>
    <row r="479" spans="1:22" x14ac:dyDescent="0.25">
      <c r="A479" s="3">
        <f>'Récap prestation'!M480</f>
        <v>0</v>
      </c>
      <c r="B479" s="10" t="e">
        <f t="array" ref="B47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doublon])-ROW($A$2)+1),ROWS(B$2:B479)))</f>
        <v>#NUM!</v>
      </c>
      <c r="C479" s="10" t="str">
        <f t="shared" si="42"/>
        <v/>
      </c>
      <c r="D479" s="10" t="str">
        <f>IF('Récap prestation'!E480&lt;&gt;0,'Récap prestation'!E480,"")</f>
        <v/>
      </c>
      <c r="E479" s="12">
        <f>INDEX($L$2:M577,MATCH(D479,Tableau1[valeur établissement liste],0),2)</f>
        <v>4</v>
      </c>
      <c r="F479" s="2" t="str">
        <f t="shared" si="43"/>
        <v/>
      </c>
      <c r="G479">
        <f>'Récap prestation'!F480</f>
        <v>0</v>
      </c>
      <c r="H479" t="str">
        <f>IF(ISBLANK('Récap prestation'!H480),"",'Récap prestation'!H480)</f>
        <v/>
      </c>
      <c r="I479" t="str">
        <f>IF(ISBLANK('Récap prestation'!G480),"",'Récap prestation'!G480)</f>
        <v/>
      </c>
      <c r="J479" s="10"/>
      <c r="K479" s="8" t="e">
        <f t="array" ref="K47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doublon])-ROW($D$2)+1),ROWS(K$2:K479)))</f>
        <v>#NUM!</v>
      </c>
      <c r="L479" s="10" t="str">
        <f t="shared" si="44"/>
        <v/>
      </c>
      <c r="M479">
        <f t="shared" si="47"/>
        <v>478</v>
      </c>
      <c r="N479">
        <f ca="1">SUMIF('Récap prestation'!$E$3:$E$500,L479,'Récap prestation'!I480)</f>
        <v>0</v>
      </c>
      <c r="O479">
        <f ca="1">SUMIF('Récap prestation'!$E$3:$E$500,L479,'Récap prestation'!J480)</f>
        <v>0</v>
      </c>
      <c r="P479">
        <f t="shared" ca="1" si="45"/>
        <v>0</v>
      </c>
      <c r="Q479">
        <f ca="1">SUMIF('Récap prestation'!$E$3:$E$500,L479,'Récap prestation'!R480)</f>
        <v>0</v>
      </c>
      <c r="R479" t="str">
        <f ca="1">IF(ISERROR(AVERAGEIF('Récap prestation'!$E$3:$E$500,L479,'Récap prestation'!$R$3)),"N/A",AVERAGEIF('Récap prestation'!$E$3:$E$500,L479,'Récap prestation'!$R$3:$R$500))</f>
        <v>N/A</v>
      </c>
      <c r="S479" s="10">
        <f>'Récap prestation'!N480</f>
        <v>0</v>
      </c>
      <c r="T479" s="10" t="e">
        <f t="array" ref="T47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doublon])-ROW($S$2)+1),ROWS(T$2:T479)))</f>
        <v>#NUM!</v>
      </c>
      <c r="U479" s="10" t="str">
        <f t="shared" si="46"/>
        <v/>
      </c>
      <c r="V479" s="10"/>
    </row>
    <row r="480" spans="1:22" x14ac:dyDescent="0.25">
      <c r="A480" s="3">
        <f>'Récap prestation'!M481</f>
        <v>0</v>
      </c>
      <c r="B480" s="10" t="e">
        <f t="array" ref="B48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doublon])-ROW($A$2)+1),ROWS(B$2:B480)))</f>
        <v>#NUM!</v>
      </c>
      <c r="C480" s="10" t="str">
        <f t="shared" si="42"/>
        <v/>
      </c>
      <c r="D480" s="10" t="str">
        <f>IF('Récap prestation'!E481&lt;&gt;0,'Récap prestation'!E481,"")</f>
        <v/>
      </c>
      <c r="E480" s="12">
        <f>INDEX($L$2:M578,MATCH(D480,Tableau1[valeur établissement liste],0),2)</f>
        <v>4</v>
      </c>
      <c r="F480" s="2" t="str">
        <f t="shared" si="43"/>
        <v/>
      </c>
      <c r="G480">
        <f>'Récap prestation'!F481</f>
        <v>0</v>
      </c>
      <c r="H480" t="str">
        <f>IF(ISBLANK('Récap prestation'!H481),"",'Récap prestation'!H481)</f>
        <v/>
      </c>
      <c r="I480" t="str">
        <f>IF(ISBLANK('Récap prestation'!G481),"",'Récap prestation'!G481)</f>
        <v/>
      </c>
      <c r="J480" s="10"/>
      <c r="K480" s="8" t="e">
        <f t="array" ref="K48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doublon])-ROW($D$2)+1),ROWS(K$2:K480)))</f>
        <v>#NUM!</v>
      </c>
      <c r="L480" s="10" t="str">
        <f t="shared" si="44"/>
        <v/>
      </c>
      <c r="M480">
        <f t="shared" si="47"/>
        <v>479</v>
      </c>
      <c r="N480">
        <f ca="1">SUMIF('Récap prestation'!$E$3:$E$500,L480,'Récap prestation'!I481)</f>
        <v>0</v>
      </c>
      <c r="O480">
        <f ca="1">SUMIF('Récap prestation'!$E$3:$E$500,L480,'Récap prestation'!J481)</f>
        <v>0</v>
      </c>
      <c r="P480">
        <f t="shared" ca="1" si="45"/>
        <v>0</v>
      </c>
      <c r="Q480">
        <f ca="1">SUMIF('Récap prestation'!$E$3:$E$500,L480,'Récap prestation'!R481)</f>
        <v>0</v>
      </c>
      <c r="R480" t="str">
        <f ca="1">IF(ISERROR(AVERAGEIF('Récap prestation'!$E$3:$E$500,L480,'Récap prestation'!$R$3)),"N/A",AVERAGEIF('Récap prestation'!$E$3:$E$500,L480,'Récap prestation'!$R$3:$R$500))</f>
        <v>N/A</v>
      </c>
      <c r="S480" s="10">
        <f>'Récap prestation'!N481</f>
        <v>0</v>
      </c>
      <c r="T480" s="10" t="e">
        <f t="array" ref="T48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doublon])-ROW($S$2)+1),ROWS(T$2:T480)))</f>
        <v>#NUM!</v>
      </c>
      <c r="U480" s="10" t="str">
        <f t="shared" si="46"/>
        <v/>
      </c>
      <c r="V480" s="10"/>
    </row>
    <row r="481" spans="1:22" x14ac:dyDescent="0.25">
      <c r="A481" s="3">
        <f>'Récap prestation'!M482</f>
        <v>0</v>
      </c>
      <c r="B481" s="10" t="e">
        <f t="array" ref="B48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doublon])-ROW($A$2)+1),ROWS(B$2:B481)))</f>
        <v>#NUM!</v>
      </c>
      <c r="C481" s="10" t="str">
        <f t="shared" si="42"/>
        <v/>
      </c>
      <c r="D481" s="10" t="str">
        <f>IF('Récap prestation'!E482&lt;&gt;0,'Récap prestation'!E482,"")</f>
        <v/>
      </c>
      <c r="E481" s="12">
        <f>INDEX($L$2:M579,MATCH(D481,Tableau1[valeur établissement liste],0),2)</f>
        <v>4</v>
      </c>
      <c r="F481" s="2" t="str">
        <f t="shared" si="43"/>
        <v/>
      </c>
      <c r="G481">
        <f>'Récap prestation'!F482</f>
        <v>0</v>
      </c>
      <c r="H481" t="str">
        <f>IF(ISBLANK('Récap prestation'!H482),"",'Récap prestation'!H482)</f>
        <v/>
      </c>
      <c r="I481" t="str">
        <f>IF(ISBLANK('Récap prestation'!G482),"",'Récap prestation'!G482)</f>
        <v/>
      </c>
      <c r="J481" s="10"/>
      <c r="K481" s="8" t="e">
        <f t="array" ref="K48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doublon])-ROW($D$2)+1),ROWS(K$2:K481)))</f>
        <v>#NUM!</v>
      </c>
      <c r="L481" s="10" t="str">
        <f t="shared" si="44"/>
        <v/>
      </c>
      <c r="M481">
        <f t="shared" si="47"/>
        <v>480</v>
      </c>
      <c r="N481">
        <f ca="1">SUMIF('Récap prestation'!$E$3:$E$500,L481,'Récap prestation'!I482)</f>
        <v>0</v>
      </c>
      <c r="O481">
        <f ca="1">SUMIF('Récap prestation'!$E$3:$E$500,L481,'Récap prestation'!J482)</f>
        <v>0</v>
      </c>
      <c r="P481">
        <f t="shared" ca="1" si="45"/>
        <v>0</v>
      </c>
      <c r="Q481">
        <f ca="1">SUMIF('Récap prestation'!$E$3:$E$500,L481,'Récap prestation'!R482)</f>
        <v>0</v>
      </c>
      <c r="R481" t="str">
        <f ca="1">IF(ISERROR(AVERAGEIF('Récap prestation'!$E$3:$E$500,L481,'Récap prestation'!$R$3)),"N/A",AVERAGEIF('Récap prestation'!$E$3:$E$500,L481,'Récap prestation'!$R$3:$R$500))</f>
        <v>N/A</v>
      </c>
      <c r="S481" s="10">
        <f>'Récap prestation'!N482</f>
        <v>0</v>
      </c>
      <c r="T481" s="10" t="e">
        <f t="array" ref="T48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doublon])-ROW($S$2)+1),ROWS(T$2:T481)))</f>
        <v>#NUM!</v>
      </c>
      <c r="U481" s="10" t="str">
        <f t="shared" si="46"/>
        <v/>
      </c>
      <c r="V481" s="10"/>
    </row>
    <row r="482" spans="1:22" x14ac:dyDescent="0.25">
      <c r="A482" s="3">
        <f>'Récap prestation'!M483</f>
        <v>0</v>
      </c>
      <c r="B482" s="10" t="e">
        <f t="array" ref="B48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doublon])-ROW($A$2)+1),ROWS(B$2:B482)))</f>
        <v>#NUM!</v>
      </c>
      <c r="C482" s="10" t="str">
        <f t="shared" si="42"/>
        <v/>
      </c>
      <c r="D482" s="10" t="str">
        <f>IF('Récap prestation'!E483&lt;&gt;0,'Récap prestation'!E483,"")</f>
        <v/>
      </c>
      <c r="E482" s="12">
        <f>INDEX($L$2:M580,MATCH(D482,Tableau1[valeur établissement liste],0),2)</f>
        <v>4</v>
      </c>
      <c r="F482" s="2" t="str">
        <f t="shared" si="43"/>
        <v/>
      </c>
      <c r="G482">
        <f>'Récap prestation'!F483</f>
        <v>0</v>
      </c>
      <c r="H482" t="str">
        <f>IF(ISBLANK('Récap prestation'!H483),"",'Récap prestation'!H483)</f>
        <v/>
      </c>
      <c r="I482" t="str">
        <f>IF(ISBLANK('Récap prestation'!G483),"",'Récap prestation'!G483)</f>
        <v/>
      </c>
      <c r="J482" s="10"/>
      <c r="K482" s="8" t="e">
        <f t="array" ref="K48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doublon])-ROW($D$2)+1),ROWS(K$2:K482)))</f>
        <v>#NUM!</v>
      </c>
      <c r="L482" s="10" t="str">
        <f t="shared" si="44"/>
        <v/>
      </c>
      <c r="M482">
        <f t="shared" si="47"/>
        <v>481</v>
      </c>
      <c r="N482">
        <f ca="1">SUMIF('Récap prestation'!$E$3:$E$500,L482,'Récap prestation'!I483)</f>
        <v>0</v>
      </c>
      <c r="O482">
        <f ca="1">SUMIF('Récap prestation'!$E$3:$E$500,L482,'Récap prestation'!J483)</f>
        <v>0</v>
      </c>
      <c r="P482">
        <f t="shared" ca="1" si="45"/>
        <v>0</v>
      </c>
      <c r="Q482">
        <f ca="1">SUMIF('Récap prestation'!$E$3:$E$500,L482,'Récap prestation'!R483)</f>
        <v>0</v>
      </c>
      <c r="R482" t="str">
        <f ca="1">IF(ISERROR(AVERAGEIF('Récap prestation'!$E$3:$E$500,L482,'Récap prestation'!$R$3)),"N/A",AVERAGEIF('Récap prestation'!$E$3:$E$500,L482,'Récap prestation'!$R$3:$R$500))</f>
        <v>N/A</v>
      </c>
      <c r="S482" s="10">
        <f>'Récap prestation'!N483</f>
        <v>0</v>
      </c>
      <c r="T482" s="10" t="e">
        <f t="array" ref="T48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doublon])-ROW($S$2)+1),ROWS(T$2:T482)))</f>
        <v>#NUM!</v>
      </c>
      <c r="U482" s="10" t="str">
        <f t="shared" si="46"/>
        <v/>
      </c>
      <c r="V482" s="10"/>
    </row>
    <row r="483" spans="1:22" x14ac:dyDescent="0.25">
      <c r="A483" s="3">
        <f>'Récap prestation'!M484</f>
        <v>0</v>
      </c>
      <c r="B483" s="10" t="e">
        <f t="array" ref="B48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doublon])-ROW($A$2)+1),ROWS(B$2:B483)))</f>
        <v>#NUM!</v>
      </c>
      <c r="C483" s="10" t="str">
        <f t="shared" si="42"/>
        <v/>
      </c>
      <c r="D483" s="10" t="str">
        <f>IF('Récap prestation'!E484&lt;&gt;0,'Récap prestation'!E484,"")</f>
        <v/>
      </c>
      <c r="E483" s="12">
        <f>INDEX($L$2:M581,MATCH(D483,Tableau1[valeur établissement liste],0),2)</f>
        <v>4</v>
      </c>
      <c r="F483" s="2" t="str">
        <f t="shared" si="43"/>
        <v/>
      </c>
      <c r="G483">
        <f>'Récap prestation'!F484</f>
        <v>0</v>
      </c>
      <c r="H483" t="str">
        <f>IF(ISBLANK('Récap prestation'!H484),"",'Récap prestation'!H484)</f>
        <v/>
      </c>
      <c r="I483" t="str">
        <f>IF(ISBLANK('Récap prestation'!G484),"",'Récap prestation'!G484)</f>
        <v/>
      </c>
      <c r="J483" s="10"/>
      <c r="K483" s="8" t="e">
        <f t="array" ref="K48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doublon])-ROW($D$2)+1),ROWS(K$2:K483)))</f>
        <v>#NUM!</v>
      </c>
      <c r="L483" s="10" t="str">
        <f t="shared" si="44"/>
        <v/>
      </c>
      <c r="M483">
        <f t="shared" si="47"/>
        <v>482</v>
      </c>
      <c r="N483">
        <f ca="1">SUMIF('Récap prestation'!$E$3:$E$500,L483,'Récap prestation'!I484)</f>
        <v>0</v>
      </c>
      <c r="O483">
        <f ca="1">SUMIF('Récap prestation'!$E$3:$E$500,L483,'Récap prestation'!J484)</f>
        <v>0</v>
      </c>
      <c r="P483">
        <f t="shared" ca="1" si="45"/>
        <v>0</v>
      </c>
      <c r="Q483">
        <f ca="1">SUMIF('Récap prestation'!$E$3:$E$500,L483,'Récap prestation'!R484)</f>
        <v>0</v>
      </c>
      <c r="R483" t="str">
        <f ca="1">IF(ISERROR(AVERAGEIF('Récap prestation'!$E$3:$E$500,L483,'Récap prestation'!$R$3)),"N/A",AVERAGEIF('Récap prestation'!$E$3:$E$500,L483,'Récap prestation'!$R$3:$R$500))</f>
        <v>N/A</v>
      </c>
      <c r="S483" s="10">
        <f>'Récap prestation'!N484</f>
        <v>0</v>
      </c>
      <c r="T483" s="10" t="e">
        <f t="array" ref="T48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doublon])-ROW($S$2)+1),ROWS(T$2:T483)))</f>
        <v>#NUM!</v>
      </c>
      <c r="U483" s="10" t="str">
        <f t="shared" si="46"/>
        <v/>
      </c>
      <c r="V483" s="10"/>
    </row>
    <row r="484" spans="1:22" x14ac:dyDescent="0.25">
      <c r="A484" s="3">
        <f>'Récap prestation'!M485</f>
        <v>0</v>
      </c>
      <c r="B484" s="10" t="e">
        <f t="array" ref="B48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doublon])-ROW($A$2)+1),ROWS(B$2:B484)))</f>
        <v>#NUM!</v>
      </c>
      <c r="C484" s="10" t="str">
        <f t="shared" si="42"/>
        <v/>
      </c>
      <c r="D484" s="10" t="str">
        <f>IF('Récap prestation'!E485&lt;&gt;0,'Récap prestation'!E485,"")</f>
        <v/>
      </c>
      <c r="E484" s="12">
        <f>INDEX($L$2:M582,MATCH(D484,Tableau1[valeur établissement liste],0),2)</f>
        <v>4</v>
      </c>
      <c r="F484" s="2" t="str">
        <f t="shared" si="43"/>
        <v/>
      </c>
      <c r="G484">
        <f>'Récap prestation'!F485</f>
        <v>0</v>
      </c>
      <c r="H484" t="str">
        <f>IF(ISBLANK('Récap prestation'!H485),"",'Récap prestation'!H485)</f>
        <v/>
      </c>
      <c r="I484" t="str">
        <f>IF(ISBLANK('Récap prestation'!G485),"",'Récap prestation'!G485)</f>
        <v/>
      </c>
      <c r="J484" s="10"/>
      <c r="K484" s="8" t="e">
        <f t="array" ref="K48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doublon])-ROW($D$2)+1),ROWS(K$2:K484)))</f>
        <v>#NUM!</v>
      </c>
      <c r="L484" s="10" t="str">
        <f t="shared" si="44"/>
        <v/>
      </c>
      <c r="M484">
        <f t="shared" si="47"/>
        <v>483</v>
      </c>
      <c r="N484">
        <f ca="1">SUMIF('Récap prestation'!$E$3:$E$500,L484,'Récap prestation'!I485)</f>
        <v>0</v>
      </c>
      <c r="O484">
        <f ca="1">SUMIF('Récap prestation'!$E$3:$E$500,L484,'Récap prestation'!J485)</f>
        <v>0</v>
      </c>
      <c r="P484">
        <f t="shared" ca="1" si="45"/>
        <v>0</v>
      </c>
      <c r="Q484">
        <f ca="1">SUMIF('Récap prestation'!$E$3:$E$500,L484,'Récap prestation'!R485)</f>
        <v>0</v>
      </c>
      <c r="R484" t="str">
        <f ca="1">IF(ISERROR(AVERAGEIF('Récap prestation'!$E$3:$E$500,L484,'Récap prestation'!$R$3)),"N/A",AVERAGEIF('Récap prestation'!$E$3:$E$500,L484,'Récap prestation'!$R$3:$R$500))</f>
        <v>N/A</v>
      </c>
      <c r="S484" s="10">
        <f>'Récap prestation'!N485</f>
        <v>0</v>
      </c>
      <c r="T484" s="10" t="e">
        <f t="array" ref="T48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doublon])-ROW($S$2)+1),ROWS(T$2:T484)))</f>
        <v>#NUM!</v>
      </c>
      <c r="U484" s="10" t="str">
        <f t="shared" si="46"/>
        <v/>
      </c>
      <c r="V484" s="10"/>
    </row>
    <row r="485" spans="1:22" x14ac:dyDescent="0.25">
      <c r="A485" s="3">
        <f>'Récap prestation'!M486</f>
        <v>0</v>
      </c>
      <c r="B485" s="10" t="e">
        <f t="array" ref="B48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doublon])-ROW($A$2)+1),ROWS(B$2:B485)))</f>
        <v>#NUM!</v>
      </c>
      <c r="C485" s="10" t="str">
        <f t="shared" si="42"/>
        <v/>
      </c>
      <c r="D485" s="10" t="str">
        <f>IF('Récap prestation'!E486&lt;&gt;0,'Récap prestation'!E486,"")</f>
        <v/>
      </c>
      <c r="E485" s="12">
        <f>INDEX($L$2:M583,MATCH(D485,Tableau1[valeur établissement liste],0),2)</f>
        <v>4</v>
      </c>
      <c r="F485" s="2" t="str">
        <f t="shared" si="43"/>
        <v/>
      </c>
      <c r="G485">
        <f>'Récap prestation'!F486</f>
        <v>0</v>
      </c>
      <c r="H485" t="str">
        <f>IF(ISBLANK('Récap prestation'!H486),"",'Récap prestation'!H486)</f>
        <v/>
      </c>
      <c r="I485" t="str">
        <f>IF(ISBLANK('Récap prestation'!G486),"",'Récap prestation'!G486)</f>
        <v/>
      </c>
      <c r="J485" s="10"/>
      <c r="K485" s="8" t="e">
        <f t="array" ref="K48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doublon])-ROW($D$2)+1),ROWS(K$2:K485)))</f>
        <v>#NUM!</v>
      </c>
      <c r="L485" s="10" t="str">
        <f t="shared" si="44"/>
        <v/>
      </c>
      <c r="M485">
        <f t="shared" si="47"/>
        <v>484</v>
      </c>
      <c r="N485">
        <f ca="1">SUMIF('Récap prestation'!$E$3:$E$500,L485,'Récap prestation'!I486)</f>
        <v>0</v>
      </c>
      <c r="O485">
        <f ca="1">SUMIF('Récap prestation'!$E$3:$E$500,L485,'Récap prestation'!J486)</f>
        <v>0</v>
      </c>
      <c r="P485">
        <f t="shared" ca="1" si="45"/>
        <v>0</v>
      </c>
      <c r="Q485">
        <f ca="1">SUMIF('Récap prestation'!$E$3:$E$500,L485,'Récap prestation'!R486)</f>
        <v>0</v>
      </c>
      <c r="R485" t="str">
        <f ca="1">IF(ISERROR(AVERAGEIF('Récap prestation'!$E$3:$E$500,L485,'Récap prestation'!$R$3)),"N/A",AVERAGEIF('Récap prestation'!$E$3:$E$500,L485,'Récap prestation'!$R$3:$R$500))</f>
        <v>N/A</v>
      </c>
      <c r="S485" s="10">
        <f>'Récap prestation'!N486</f>
        <v>0</v>
      </c>
      <c r="T485" s="10" t="e">
        <f t="array" ref="T48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doublon])-ROW($S$2)+1),ROWS(T$2:T485)))</f>
        <v>#NUM!</v>
      </c>
      <c r="U485" s="10" t="str">
        <f t="shared" si="46"/>
        <v/>
      </c>
      <c r="V485" s="10"/>
    </row>
    <row r="486" spans="1:22" x14ac:dyDescent="0.25">
      <c r="A486" s="3">
        <f>'Récap prestation'!M487</f>
        <v>0</v>
      </c>
      <c r="B486" s="10" t="e">
        <f t="array" ref="B48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doublon])-ROW($A$2)+1),ROWS(B$2:B486)))</f>
        <v>#NUM!</v>
      </c>
      <c r="C486" s="10" t="str">
        <f t="shared" si="42"/>
        <v/>
      </c>
      <c r="D486" s="10" t="str">
        <f>IF('Récap prestation'!E487&lt;&gt;0,'Récap prestation'!E487,"")</f>
        <v/>
      </c>
      <c r="E486" s="12">
        <f>INDEX($L$2:M584,MATCH(D486,Tableau1[valeur établissement liste],0),2)</f>
        <v>4</v>
      </c>
      <c r="F486" s="2" t="str">
        <f t="shared" si="43"/>
        <v/>
      </c>
      <c r="G486">
        <f>'Récap prestation'!F487</f>
        <v>0</v>
      </c>
      <c r="H486" t="str">
        <f>IF(ISBLANK('Récap prestation'!H487),"",'Récap prestation'!H487)</f>
        <v/>
      </c>
      <c r="I486" t="str">
        <f>IF(ISBLANK('Récap prestation'!G487),"",'Récap prestation'!G487)</f>
        <v/>
      </c>
      <c r="J486" s="10"/>
      <c r="K486" s="8" t="e">
        <f t="array" ref="K48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doublon])-ROW($D$2)+1),ROWS(K$2:K486)))</f>
        <v>#NUM!</v>
      </c>
      <c r="L486" s="10" t="str">
        <f t="shared" si="44"/>
        <v/>
      </c>
      <c r="M486">
        <f t="shared" si="47"/>
        <v>485</v>
      </c>
      <c r="N486">
        <f ca="1">SUMIF('Récap prestation'!$E$3:$E$500,L486,'Récap prestation'!I487)</f>
        <v>0</v>
      </c>
      <c r="O486">
        <f ca="1">SUMIF('Récap prestation'!$E$3:$E$500,L486,'Récap prestation'!J487)</f>
        <v>0</v>
      </c>
      <c r="P486">
        <f t="shared" ca="1" si="45"/>
        <v>0</v>
      </c>
      <c r="Q486">
        <f ca="1">SUMIF('Récap prestation'!$E$3:$E$500,L486,'Récap prestation'!R487)</f>
        <v>0</v>
      </c>
      <c r="R486" t="str">
        <f ca="1">IF(ISERROR(AVERAGEIF('Récap prestation'!$E$3:$E$500,L486,'Récap prestation'!$R$3)),"N/A",AVERAGEIF('Récap prestation'!$E$3:$E$500,L486,'Récap prestation'!$R$3:$R$500))</f>
        <v>N/A</v>
      </c>
      <c r="S486" s="10">
        <f>'Récap prestation'!N487</f>
        <v>0</v>
      </c>
      <c r="T486" s="10" t="e">
        <f t="array" ref="T48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doublon])-ROW($S$2)+1),ROWS(T$2:T486)))</f>
        <v>#NUM!</v>
      </c>
      <c r="U486" s="10" t="str">
        <f t="shared" si="46"/>
        <v/>
      </c>
      <c r="V486" s="10"/>
    </row>
    <row r="487" spans="1:22" x14ac:dyDescent="0.25">
      <c r="A487" s="3">
        <f>'Récap prestation'!M488</f>
        <v>0</v>
      </c>
      <c r="B487" s="10" t="e">
        <f t="array" ref="B48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doublon])-ROW($A$2)+1),ROWS(B$2:B487)))</f>
        <v>#NUM!</v>
      </c>
      <c r="C487" s="10" t="str">
        <f t="shared" si="42"/>
        <v/>
      </c>
      <c r="D487" s="10" t="str">
        <f>IF('Récap prestation'!E488&lt;&gt;0,'Récap prestation'!E488,"")</f>
        <v/>
      </c>
      <c r="E487" s="12">
        <f>INDEX($L$2:M585,MATCH(D487,Tableau1[valeur établissement liste],0),2)</f>
        <v>4</v>
      </c>
      <c r="F487" s="2" t="str">
        <f t="shared" si="43"/>
        <v/>
      </c>
      <c r="G487">
        <f>'Récap prestation'!F488</f>
        <v>0</v>
      </c>
      <c r="H487" t="str">
        <f>IF(ISBLANK('Récap prestation'!H488),"",'Récap prestation'!H488)</f>
        <v/>
      </c>
      <c r="I487" t="str">
        <f>IF(ISBLANK('Récap prestation'!G488),"",'Récap prestation'!G488)</f>
        <v/>
      </c>
      <c r="J487" s="10"/>
      <c r="K487" s="8" t="e">
        <f t="array" ref="K48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doublon])-ROW($D$2)+1),ROWS(K$2:K487)))</f>
        <v>#NUM!</v>
      </c>
      <c r="L487" s="10" t="str">
        <f t="shared" si="44"/>
        <v/>
      </c>
      <c r="M487">
        <f t="shared" si="47"/>
        <v>486</v>
      </c>
      <c r="N487">
        <f ca="1">SUMIF('Récap prestation'!$E$3:$E$500,L487,'Récap prestation'!I488)</f>
        <v>0</v>
      </c>
      <c r="O487">
        <f ca="1">SUMIF('Récap prestation'!$E$3:$E$500,L487,'Récap prestation'!J488)</f>
        <v>0</v>
      </c>
      <c r="P487">
        <f t="shared" ca="1" si="45"/>
        <v>0</v>
      </c>
      <c r="Q487">
        <f ca="1">SUMIF('Récap prestation'!$E$3:$E$500,L487,'Récap prestation'!R488)</f>
        <v>0</v>
      </c>
      <c r="R487" t="str">
        <f ca="1">IF(ISERROR(AVERAGEIF('Récap prestation'!$E$3:$E$500,L487,'Récap prestation'!$R$3)),"N/A",AVERAGEIF('Récap prestation'!$E$3:$E$500,L487,'Récap prestation'!$R$3:$R$500))</f>
        <v>N/A</v>
      </c>
      <c r="S487" s="10">
        <f>'Récap prestation'!N488</f>
        <v>0</v>
      </c>
      <c r="T487" s="10" t="e">
        <f t="array" ref="T48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doublon])-ROW($S$2)+1),ROWS(T$2:T487)))</f>
        <v>#NUM!</v>
      </c>
      <c r="U487" s="10" t="str">
        <f t="shared" si="46"/>
        <v/>
      </c>
      <c r="V487" s="10"/>
    </row>
    <row r="488" spans="1:22" x14ac:dyDescent="0.25">
      <c r="A488" s="3">
        <f>'Récap prestation'!M489</f>
        <v>0</v>
      </c>
      <c r="B488" s="10" t="e">
        <f t="array" ref="B48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doublon])-ROW($A$2)+1),ROWS(B$2:B488)))</f>
        <v>#NUM!</v>
      </c>
      <c r="C488" s="10" t="str">
        <f t="shared" si="42"/>
        <v/>
      </c>
      <c r="D488" s="10" t="str">
        <f>IF('Récap prestation'!E489&lt;&gt;0,'Récap prestation'!E489,"")</f>
        <v/>
      </c>
      <c r="E488" s="12">
        <f>INDEX($L$2:M586,MATCH(D488,Tableau1[valeur établissement liste],0),2)</f>
        <v>4</v>
      </c>
      <c r="F488" s="2" t="str">
        <f t="shared" si="43"/>
        <v/>
      </c>
      <c r="G488">
        <f>'Récap prestation'!F489</f>
        <v>0</v>
      </c>
      <c r="H488" t="str">
        <f>IF(ISBLANK('Récap prestation'!H489),"",'Récap prestation'!H489)</f>
        <v/>
      </c>
      <c r="I488" t="str">
        <f>IF(ISBLANK('Récap prestation'!G489),"",'Récap prestation'!G489)</f>
        <v/>
      </c>
      <c r="J488" s="10"/>
      <c r="K488" s="8" t="e">
        <f t="array" ref="K48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doublon])-ROW($D$2)+1),ROWS(K$2:K488)))</f>
        <v>#NUM!</v>
      </c>
      <c r="L488" s="10" t="str">
        <f t="shared" si="44"/>
        <v/>
      </c>
      <c r="M488">
        <f t="shared" si="47"/>
        <v>487</v>
      </c>
      <c r="N488">
        <f ca="1">SUMIF('Récap prestation'!$E$3:$E$500,L488,'Récap prestation'!I489)</f>
        <v>0</v>
      </c>
      <c r="O488">
        <f ca="1">SUMIF('Récap prestation'!$E$3:$E$500,L488,'Récap prestation'!J489)</f>
        <v>0</v>
      </c>
      <c r="P488">
        <f t="shared" ca="1" si="45"/>
        <v>0</v>
      </c>
      <c r="Q488">
        <f ca="1">SUMIF('Récap prestation'!$E$3:$E$500,L488,'Récap prestation'!R489)</f>
        <v>0</v>
      </c>
      <c r="R488" t="str">
        <f ca="1">IF(ISERROR(AVERAGEIF('Récap prestation'!$E$3:$E$500,L488,'Récap prestation'!$R$3)),"N/A",AVERAGEIF('Récap prestation'!$E$3:$E$500,L488,'Récap prestation'!$R$3:$R$500))</f>
        <v>N/A</v>
      </c>
      <c r="S488" s="10">
        <f>'Récap prestation'!N489</f>
        <v>0</v>
      </c>
      <c r="T488" s="10" t="e">
        <f t="array" ref="T48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doublon])-ROW($S$2)+1),ROWS(T$2:T488)))</f>
        <v>#NUM!</v>
      </c>
      <c r="U488" s="10" t="str">
        <f t="shared" si="46"/>
        <v/>
      </c>
      <c r="V488" s="10"/>
    </row>
    <row r="489" spans="1:22" x14ac:dyDescent="0.25">
      <c r="A489" s="3">
        <f>'Récap prestation'!M490</f>
        <v>0</v>
      </c>
      <c r="B489" s="10" t="e">
        <f t="array" ref="B48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doublon])-ROW($A$2)+1),ROWS(B$2:B489)))</f>
        <v>#NUM!</v>
      </c>
      <c r="C489" s="10" t="str">
        <f t="shared" si="42"/>
        <v/>
      </c>
      <c r="D489" s="10" t="str">
        <f>IF('Récap prestation'!E490&lt;&gt;0,'Récap prestation'!E490,"")</f>
        <v/>
      </c>
      <c r="E489" s="12">
        <f>INDEX($L$2:M587,MATCH(D489,Tableau1[valeur établissement liste],0),2)</f>
        <v>4</v>
      </c>
      <c r="F489" s="2" t="str">
        <f t="shared" si="43"/>
        <v/>
      </c>
      <c r="G489">
        <f>'Récap prestation'!F490</f>
        <v>0</v>
      </c>
      <c r="H489" t="str">
        <f>IF(ISBLANK('Récap prestation'!H490),"",'Récap prestation'!H490)</f>
        <v/>
      </c>
      <c r="I489" t="str">
        <f>IF(ISBLANK('Récap prestation'!G490),"",'Récap prestation'!G490)</f>
        <v/>
      </c>
      <c r="J489" s="10"/>
      <c r="K489" s="8" t="e">
        <f t="array" ref="K48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doublon])-ROW($D$2)+1),ROWS(K$2:K489)))</f>
        <v>#NUM!</v>
      </c>
      <c r="L489" s="10" t="str">
        <f t="shared" si="44"/>
        <v/>
      </c>
      <c r="M489">
        <f t="shared" si="47"/>
        <v>488</v>
      </c>
      <c r="N489">
        <f ca="1">SUMIF('Récap prestation'!$E$3:$E$500,L489,'Récap prestation'!I490)</f>
        <v>0</v>
      </c>
      <c r="O489">
        <f ca="1">SUMIF('Récap prestation'!$E$3:$E$500,L489,'Récap prestation'!J490)</f>
        <v>0</v>
      </c>
      <c r="P489">
        <f t="shared" ca="1" si="45"/>
        <v>0</v>
      </c>
      <c r="Q489">
        <f ca="1">SUMIF('Récap prestation'!$E$3:$E$500,L489,'Récap prestation'!R490)</f>
        <v>0</v>
      </c>
      <c r="R489" t="str">
        <f ca="1">IF(ISERROR(AVERAGEIF('Récap prestation'!$E$3:$E$500,L489,'Récap prestation'!$R$3)),"N/A",AVERAGEIF('Récap prestation'!$E$3:$E$500,L489,'Récap prestation'!$R$3:$R$500))</f>
        <v>N/A</v>
      </c>
      <c r="S489" s="10">
        <f>'Récap prestation'!N490</f>
        <v>0</v>
      </c>
      <c r="T489" s="10" t="e">
        <f t="array" ref="T48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doublon])-ROW($S$2)+1),ROWS(T$2:T489)))</f>
        <v>#NUM!</v>
      </c>
      <c r="U489" s="10" t="str">
        <f t="shared" si="46"/>
        <v/>
      </c>
      <c r="V489" s="10"/>
    </row>
    <row r="490" spans="1:22" x14ac:dyDescent="0.25">
      <c r="A490" s="3">
        <f>'Récap prestation'!M491</f>
        <v>0</v>
      </c>
      <c r="B490" s="10" t="e">
        <f t="array" ref="B49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doublon])-ROW($A$2)+1),ROWS(B$2:B490)))</f>
        <v>#NUM!</v>
      </c>
      <c r="C490" s="10" t="str">
        <f t="shared" si="42"/>
        <v/>
      </c>
      <c r="D490" s="10" t="str">
        <f>IF('Récap prestation'!E491&lt;&gt;0,'Récap prestation'!E491,"")</f>
        <v/>
      </c>
      <c r="E490" s="12">
        <f>INDEX($L$2:M588,MATCH(D490,Tableau1[valeur établissement liste],0),2)</f>
        <v>4</v>
      </c>
      <c r="F490" s="2" t="str">
        <f t="shared" si="43"/>
        <v/>
      </c>
      <c r="G490">
        <f>'Récap prestation'!F491</f>
        <v>0</v>
      </c>
      <c r="H490" t="str">
        <f>IF(ISBLANK('Récap prestation'!H491),"",'Récap prestation'!H491)</f>
        <v/>
      </c>
      <c r="I490" t="str">
        <f>IF(ISBLANK('Récap prestation'!G491),"",'Récap prestation'!G491)</f>
        <v/>
      </c>
      <c r="J490" s="10"/>
      <c r="K490" s="8" t="e">
        <f t="array" ref="K49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doublon])-ROW($D$2)+1),ROWS(K$2:K490)))</f>
        <v>#NUM!</v>
      </c>
      <c r="L490" s="10" t="str">
        <f t="shared" si="44"/>
        <v/>
      </c>
      <c r="M490">
        <f t="shared" si="47"/>
        <v>489</v>
      </c>
      <c r="N490">
        <f ca="1">SUMIF('Récap prestation'!$E$3:$E$500,L490,'Récap prestation'!I491)</f>
        <v>0</v>
      </c>
      <c r="O490">
        <f ca="1">SUMIF('Récap prestation'!$E$3:$E$500,L490,'Récap prestation'!J491)</f>
        <v>0</v>
      </c>
      <c r="P490">
        <f t="shared" ca="1" si="45"/>
        <v>0</v>
      </c>
      <c r="Q490">
        <f ca="1">SUMIF('Récap prestation'!$E$3:$E$500,L490,'Récap prestation'!R491)</f>
        <v>0</v>
      </c>
      <c r="R490" t="str">
        <f ca="1">IF(ISERROR(AVERAGEIF('Récap prestation'!$E$3:$E$500,L490,'Récap prestation'!$R$3)),"N/A",AVERAGEIF('Récap prestation'!$E$3:$E$500,L490,'Récap prestation'!$R$3:$R$500))</f>
        <v>N/A</v>
      </c>
      <c r="S490" s="10">
        <f>'Récap prestation'!N491</f>
        <v>0</v>
      </c>
      <c r="T490" s="10" t="e">
        <f t="array" ref="T49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doublon])-ROW($S$2)+1),ROWS(T$2:T490)))</f>
        <v>#NUM!</v>
      </c>
      <c r="U490" s="10" t="str">
        <f t="shared" si="46"/>
        <v/>
      </c>
      <c r="V490" s="10"/>
    </row>
    <row r="491" spans="1:22" x14ac:dyDescent="0.25">
      <c r="A491" s="3">
        <f>'Récap prestation'!M492</f>
        <v>0</v>
      </c>
      <c r="B491" s="10" t="e">
        <f t="array" ref="B491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doublon])-ROW($A$2)+1),ROWS(B$2:B491)))</f>
        <v>#NUM!</v>
      </c>
      <c r="C491" s="10" t="str">
        <f t="shared" si="42"/>
        <v/>
      </c>
      <c r="D491" s="10" t="str">
        <f>IF('Récap prestation'!E492&lt;&gt;0,'Récap prestation'!E492,"")</f>
        <v/>
      </c>
      <c r="E491" s="12">
        <f>INDEX($L$2:M589,MATCH(D491,Tableau1[valeur établissement liste],0),2)</f>
        <v>4</v>
      </c>
      <c r="F491" s="2" t="str">
        <f t="shared" si="43"/>
        <v/>
      </c>
      <c r="G491">
        <f>'Récap prestation'!F492</f>
        <v>0</v>
      </c>
      <c r="H491" t="str">
        <f>IF(ISBLANK('Récap prestation'!H492),"",'Récap prestation'!H492)</f>
        <v/>
      </c>
      <c r="I491" t="str">
        <f>IF(ISBLANK('Récap prestation'!G492),"",'Récap prestation'!G492)</f>
        <v/>
      </c>
      <c r="J491" s="10"/>
      <c r="K491" s="8" t="e">
        <f t="array" ref="K491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doublon])-ROW($D$2)+1),ROWS(K$2:K491)))</f>
        <v>#NUM!</v>
      </c>
      <c r="L491" s="10" t="str">
        <f t="shared" si="44"/>
        <v/>
      </c>
      <c r="M491">
        <f t="shared" si="47"/>
        <v>490</v>
      </c>
      <c r="N491">
        <f ca="1">SUMIF('Récap prestation'!$E$3:$E$500,L491,'Récap prestation'!I492)</f>
        <v>0</v>
      </c>
      <c r="O491">
        <f ca="1">SUMIF('Récap prestation'!$E$3:$E$500,L491,'Récap prestation'!J492)</f>
        <v>0</v>
      </c>
      <c r="P491">
        <f t="shared" ca="1" si="45"/>
        <v>0</v>
      </c>
      <c r="Q491">
        <f ca="1">SUMIF('Récap prestation'!$E$3:$E$500,L491,'Récap prestation'!R492)</f>
        <v>0</v>
      </c>
      <c r="R491" t="str">
        <f ca="1">IF(ISERROR(AVERAGEIF('Récap prestation'!$E$3:$E$500,L491,'Récap prestation'!$R$3)),"N/A",AVERAGEIF('Récap prestation'!$E$3:$E$500,L491,'Récap prestation'!$R$3:$R$500))</f>
        <v>N/A</v>
      </c>
      <c r="S491" s="10">
        <f>'Récap prestation'!N492</f>
        <v>0</v>
      </c>
      <c r="T491" s="10" t="e">
        <f t="array" ref="T491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doublon])-ROW($S$2)+1),ROWS(T$2:T491)))</f>
        <v>#NUM!</v>
      </c>
      <c r="U491" s="10" t="str">
        <f t="shared" si="46"/>
        <v/>
      </c>
      <c r="V491" s="10"/>
    </row>
    <row r="492" spans="1:22" x14ac:dyDescent="0.25">
      <c r="A492" s="3">
        <f>'Récap prestation'!M493</f>
        <v>0</v>
      </c>
      <c r="B492" s="10" t="e">
        <f t="array" ref="B492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doublon])-ROW($A$2)+1),ROWS(B$2:B492)))</f>
        <v>#NUM!</v>
      </c>
      <c r="C492" s="10" t="str">
        <f t="shared" si="42"/>
        <v/>
      </c>
      <c r="D492" s="10" t="str">
        <f>IF('Récap prestation'!E493&lt;&gt;0,'Récap prestation'!E493,"")</f>
        <v/>
      </c>
      <c r="E492" s="12">
        <f>INDEX($L$2:M590,MATCH(D492,Tableau1[valeur établissement liste],0),2)</f>
        <v>4</v>
      </c>
      <c r="F492" s="2" t="str">
        <f t="shared" si="43"/>
        <v/>
      </c>
      <c r="G492">
        <f>'Récap prestation'!F493</f>
        <v>0</v>
      </c>
      <c r="H492" t="str">
        <f>IF(ISBLANK('Récap prestation'!H493),"",'Récap prestation'!H493)</f>
        <v/>
      </c>
      <c r="I492" t="str">
        <f>IF(ISBLANK('Récap prestation'!G493),"",'Récap prestation'!G493)</f>
        <v/>
      </c>
      <c r="J492" s="10"/>
      <c r="K492" s="8" t="e">
        <f t="array" ref="K492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doublon])-ROW($D$2)+1),ROWS(K$2:K492)))</f>
        <v>#NUM!</v>
      </c>
      <c r="L492" s="10" t="str">
        <f t="shared" si="44"/>
        <v/>
      </c>
      <c r="M492">
        <f t="shared" si="47"/>
        <v>491</v>
      </c>
      <c r="N492">
        <f ca="1">SUMIF('Récap prestation'!$E$3:$E$500,L492,'Récap prestation'!I493)</f>
        <v>0</v>
      </c>
      <c r="O492">
        <f ca="1">SUMIF('Récap prestation'!$E$3:$E$500,L492,'Récap prestation'!J493)</f>
        <v>0</v>
      </c>
      <c r="P492">
        <f t="shared" ca="1" si="45"/>
        <v>0</v>
      </c>
      <c r="Q492">
        <f ca="1">SUMIF('Récap prestation'!$E$3:$E$500,L492,'Récap prestation'!R493)</f>
        <v>0</v>
      </c>
      <c r="R492" t="str">
        <f ca="1">IF(ISERROR(AVERAGEIF('Récap prestation'!$E$3:$E$500,L492,'Récap prestation'!$R$3)),"N/A",AVERAGEIF('Récap prestation'!$E$3:$E$500,L492,'Récap prestation'!$R$3:$R$500))</f>
        <v>N/A</v>
      </c>
      <c r="S492" s="10">
        <f>'Récap prestation'!N493</f>
        <v>0</v>
      </c>
      <c r="T492" s="10" t="e">
        <f t="array" ref="T492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doublon])-ROW($S$2)+1),ROWS(T$2:T492)))</f>
        <v>#NUM!</v>
      </c>
      <c r="U492" s="10" t="str">
        <f t="shared" si="46"/>
        <v/>
      </c>
      <c r="V492" s="10"/>
    </row>
    <row r="493" spans="1:22" x14ac:dyDescent="0.25">
      <c r="A493" s="3">
        <f>'Récap prestation'!M494</f>
        <v>0</v>
      </c>
      <c r="B493" s="10" t="e">
        <f t="array" ref="B493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doublon])-ROW($A$2)+1),ROWS(B$2:B493)))</f>
        <v>#NUM!</v>
      </c>
      <c r="C493" s="10" t="str">
        <f t="shared" si="42"/>
        <v/>
      </c>
      <c r="D493" s="10" t="str">
        <f>IF('Récap prestation'!E494&lt;&gt;0,'Récap prestation'!E494,"")</f>
        <v/>
      </c>
      <c r="E493" s="12">
        <f>INDEX($L$2:M591,MATCH(D493,Tableau1[valeur établissement liste],0),2)</f>
        <v>4</v>
      </c>
      <c r="F493" s="2" t="str">
        <f t="shared" si="43"/>
        <v/>
      </c>
      <c r="G493">
        <f>'Récap prestation'!F494</f>
        <v>0</v>
      </c>
      <c r="H493" t="str">
        <f>IF(ISBLANK('Récap prestation'!H494),"",'Récap prestation'!H494)</f>
        <v/>
      </c>
      <c r="I493" t="str">
        <f>IF(ISBLANK('Récap prestation'!G494),"",'Récap prestation'!G494)</f>
        <v/>
      </c>
      <c r="J493" s="10"/>
      <c r="K493" s="8" t="e">
        <f t="array" ref="K493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doublon])-ROW($D$2)+1),ROWS(K$2:K493)))</f>
        <v>#NUM!</v>
      </c>
      <c r="L493" s="10" t="str">
        <f t="shared" si="44"/>
        <v/>
      </c>
      <c r="M493">
        <f t="shared" si="47"/>
        <v>492</v>
      </c>
      <c r="N493">
        <f ca="1">SUMIF('Récap prestation'!$E$3:$E$500,L493,'Récap prestation'!I494)</f>
        <v>0</v>
      </c>
      <c r="O493">
        <f ca="1">SUMIF('Récap prestation'!$E$3:$E$500,L493,'Récap prestation'!J494)</f>
        <v>0</v>
      </c>
      <c r="P493">
        <f t="shared" ca="1" si="45"/>
        <v>0</v>
      </c>
      <c r="Q493">
        <f ca="1">SUMIF('Récap prestation'!$E$3:$E$500,L493,'Récap prestation'!R494)</f>
        <v>0</v>
      </c>
      <c r="R493" t="str">
        <f ca="1">IF(ISERROR(AVERAGEIF('Récap prestation'!$E$3:$E$500,L493,'Récap prestation'!$R$3)),"N/A",AVERAGEIF('Récap prestation'!$E$3:$E$500,L493,'Récap prestation'!$R$3:$R$500))</f>
        <v>N/A</v>
      </c>
      <c r="S493" s="10">
        <f>'Récap prestation'!N494</f>
        <v>0</v>
      </c>
      <c r="T493" s="10" t="e">
        <f t="array" ref="T493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doublon])-ROW($S$2)+1),ROWS(T$2:T493)))</f>
        <v>#NUM!</v>
      </c>
      <c r="U493" s="10" t="str">
        <f t="shared" si="46"/>
        <v/>
      </c>
      <c r="V493" s="10"/>
    </row>
    <row r="494" spans="1:22" x14ac:dyDescent="0.25">
      <c r="A494" s="3">
        <f>'Récap prestation'!M495</f>
        <v>0</v>
      </c>
      <c r="B494" s="10" t="e">
        <f t="array" ref="B494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doublon])-ROW($A$2)+1),ROWS(B$2:B494)))</f>
        <v>#NUM!</v>
      </c>
      <c r="C494" s="10" t="str">
        <f t="shared" si="42"/>
        <v/>
      </c>
      <c r="D494" s="10" t="str">
        <f>IF('Récap prestation'!E495&lt;&gt;0,'Récap prestation'!E495,"")</f>
        <v/>
      </c>
      <c r="E494" s="12">
        <f>INDEX($L$2:M592,MATCH(D494,Tableau1[valeur établissement liste],0),2)</f>
        <v>4</v>
      </c>
      <c r="F494" s="2" t="str">
        <f t="shared" si="43"/>
        <v/>
      </c>
      <c r="G494">
        <f>'Récap prestation'!F495</f>
        <v>0</v>
      </c>
      <c r="H494" t="str">
        <f>IF(ISBLANK('Récap prestation'!H495),"",'Récap prestation'!H495)</f>
        <v/>
      </c>
      <c r="I494" t="str">
        <f>IF(ISBLANK('Récap prestation'!G495),"",'Récap prestation'!G495)</f>
        <v/>
      </c>
      <c r="J494" s="10"/>
      <c r="K494" s="8" t="e">
        <f t="array" ref="K494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doublon])-ROW($D$2)+1),ROWS(K$2:K494)))</f>
        <v>#NUM!</v>
      </c>
      <c r="L494" s="10" t="str">
        <f t="shared" si="44"/>
        <v/>
      </c>
      <c r="M494">
        <f t="shared" si="47"/>
        <v>493</v>
      </c>
      <c r="N494">
        <f ca="1">SUMIF('Récap prestation'!$E$3:$E$500,L494,'Récap prestation'!I495)</f>
        <v>0</v>
      </c>
      <c r="O494">
        <f ca="1">SUMIF('Récap prestation'!$E$3:$E$500,L494,'Récap prestation'!J495)</f>
        <v>0</v>
      </c>
      <c r="P494">
        <f t="shared" ca="1" si="45"/>
        <v>0</v>
      </c>
      <c r="Q494">
        <f ca="1">SUMIF('Récap prestation'!$E$3:$E$500,L494,'Récap prestation'!R495)</f>
        <v>0</v>
      </c>
      <c r="R494" t="str">
        <f ca="1">IF(ISERROR(AVERAGEIF('Récap prestation'!$E$3:$E$500,L494,'Récap prestation'!$R$3)),"N/A",AVERAGEIF('Récap prestation'!$E$3:$E$500,L494,'Récap prestation'!$R$3:$R$500))</f>
        <v>N/A</v>
      </c>
      <c r="S494" s="10">
        <f>'Récap prestation'!N495</f>
        <v>0</v>
      </c>
      <c r="T494" s="10" t="e">
        <f t="array" ref="T494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doublon])-ROW($S$2)+1),ROWS(T$2:T494)))</f>
        <v>#NUM!</v>
      </c>
      <c r="U494" s="10" t="str">
        <f t="shared" si="46"/>
        <v/>
      </c>
      <c r="V494" s="10"/>
    </row>
    <row r="495" spans="1:22" x14ac:dyDescent="0.25">
      <c r="A495" s="3">
        <f>'Récap prestation'!M496</f>
        <v>0</v>
      </c>
      <c r="B495" s="10" t="e">
        <f t="array" ref="B495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doublon])-ROW($A$2)+1),ROWS(B$2:B495)))</f>
        <v>#NUM!</v>
      </c>
      <c r="C495" s="10" t="str">
        <f t="shared" si="42"/>
        <v/>
      </c>
      <c r="D495" s="10" t="str">
        <f>IF('Récap prestation'!E496&lt;&gt;0,'Récap prestation'!E496,"")</f>
        <v/>
      </c>
      <c r="E495" s="12">
        <f>INDEX($L$2:M593,MATCH(D495,Tableau1[valeur établissement liste],0),2)</f>
        <v>4</v>
      </c>
      <c r="F495" s="2" t="str">
        <f t="shared" si="43"/>
        <v/>
      </c>
      <c r="G495">
        <f>'Récap prestation'!F496</f>
        <v>0</v>
      </c>
      <c r="H495" t="str">
        <f>IF(ISBLANK('Récap prestation'!H496),"",'Récap prestation'!H496)</f>
        <v/>
      </c>
      <c r="I495" t="str">
        <f>IF(ISBLANK('Récap prestation'!G496),"",'Récap prestation'!G496)</f>
        <v/>
      </c>
      <c r="J495" s="10"/>
      <c r="K495" s="8" t="e">
        <f t="array" ref="K495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doublon])-ROW($D$2)+1),ROWS(K$2:K495)))</f>
        <v>#NUM!</v>
      </c>
      <c r="L495" s="10" t="str">
        <f t="shared" si="44"/>
        <v/>
      </c>
      <c r="M495">
        <f t="shared" si="47"/>
        <v>494</v>
      </c>
      <c r="N495">
        <f ca="1">SUMIF('Récap prestation'!$E$3:$E$500,L495,'Récap prestation'!I496)</f>
        <v>0</v>
      </c>
      <c r="O495">
        <f ca="1">SUMIF('Récap prestation'!$E$3:$E$500,L495,'Récap prestation'!J496)</f>
        <v>0</v>
      </c>
      <c r="P495">
        <f t="shared" ca="1" si="45"/>
        <v>0</v>
      </c>
      <c r="Q495">
        <f ca="1">SUMIF('Récap prestation'!$E$3:$E$500,L495,'Récap prestation'!R496)</f>
        <v>0</v>
      </c>
      <c r="R495" t="str">
        <f ca="1">IF(ISERROR(AVERAGEIF('Récap prestation'!$E$3:$E$500,L495,'Récap prestation'!$R$3)),"N/A",AVERAGEIF('Récap prestation'!$E$3:$E$500,L495,'Récap prestation'!$R$3:$R$500))</f>
        <v>N/A</v>
      </c>
      <c r="S495" s="10">
        <f>'Récap prestation'!N496</f>
        <v>0</v>
      </c>
      <c r="T495" s="10" t="e">
        <f t="array" ref="T495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doublon])-ROW($S$2)+1),ROWS(T$2:T495)))</f>
        <v>#NUM!</v>
      </c>
      <c r="U495" s="10" t="str">
        <f t="shared" si="46"/>
        <v/>
      </c>
      <c r="V495" s="10"/>
    </row>
    <row r="496" spans="1:22" x14ac:dyDescent="0.25">
      <c r="A496" s="3">
        <f>'Récap prestation'!M497</f>
        <v>0</v>
      </c>
      <c r="B496" s="10" t="e">
        <f t="array" ref="B496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doublon])-ROW($A$2)+1),ROWS(B$2:B496)))</f>
        <v>#NUM!</v>
      </c>
      <c r="C496" s="10" t="str">
        <f t="shared" si="42"/>
        <v/>
      </c>
      <c r="D496" s="10" t="str">
        <f>IF('Récap prestation'!E497&lt;&gt;0,'Récap prestation'!E497,"")</f>
        <v/>
      </c>
      <c r="E496" s="12">
        <f>INDEX($L$2:M594,MATCH(D496,Tableau1[valeur établissement liste],0),2)</f>
        <v>4</v>
      </c>
      <c r="F496" s="2" t="str">
        <f t="shared" si="43"/>
        <v/>
      </c>
      <c r="G496">
        <f>'Récap prestation'!F497</f>
        <v>0</v>
      </c>
      <c r="H496" t="str">
        <f>IF(ISBLANK('Récap prestation'!H497),"",'Récap prestation'!H497)</f>
        <v/>
      </c>
      <c r="I496" t="str">
        <f>IF(ISBLANK('Récap prestation'!G497),"",'Récap prestation'!G497)</f>
        <v/>
      </c>
      <c r="J496" s="10"/>
      <c r="K496" s="8" t="e">
        <f t="array" ref="K496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doublon])-ROW($D$2)+1),ROWS(K$2:K496)))</f>
        <v>#NUM!</v>
      </c>
      <c r="L496" s="10" t="str">
        <f t="shared" si="44"/>
        <v/>
      </c>
      <c r="M496">
        <f t="shared" si="47"/>
        <v>495</v>
      </c>
      <c r="N496">
        <f ca="1">SUMIF('Récap prestation'!$E$3:$E$500,L496,'Récap prestation'!I497)</f>
        <v>0</v>
      </c>
      <c r="O496">
        <f ca="1">SUMIF('Récap prestation'!$E$3:$E$500,L496,'Récap prestation'!J497)</f>
        <v>0</v>
      </c>
      <c r="P496">
        <f t="shared" ca="1" si="45"/>
        <v>0</v>
      </c>
      <c r="Q496">
        <f ca="1">SUMIF('Récap prestation'!$E$3:$E$500,L496,'Récap prestation'!R497)</f>
        <v>0</v>
      </c>
      <c r="R496" t="str">
        <f ca="1">IF(ISERROR(AVERAGEIF('Récap prestation'!$E$3:$E$500,L496,'Récap prestation'!$R$3)),"N/A",AVERAGEIF('Récap prestation'!$E$3:$E$500,L496,'Récap prestation'!$R$3:$R$500))</f>
        <v>N/A</v>
      </c>
      <c r="S496" s="10">
        <f>'Récap prestation'!N497</f>
        <v>0</v>
      </c>
      <c r="T496" s="10" t="e">
        <f t="array" ref="T496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doublon])-ROW($S$2)+1),ROWS(T$2:T496)))</f>
        <v>#NUM!</v>
      </c>
      <c r="U496" s="10" t="str">
        <f t="shared" si="46"/>
        <v/>
      </c>
      <c r="V496" s="10"/>
    </row>
    <row r="497" spans="1:22" x14ac:dyDescent="0.25">
      <c r="A497" s="3">
        <f>'Récap prestation'!M498</f>
        <v>0</v>
      </c>
      <c r="B497" s="10" t="e">
        <f t="array" ref="B497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doublon])-ROW($A$2)+1),ROWS(B$2:B497)))</f>
        <v>#NUM!</v>
      </c>
      <c r="C497" s="10" t="str">
        <f t="shared" si="42"/>
        <v/>
      </c>
      <c r="D497" s="10" t="str">
        <f>IF('Récap prestation'!E498&lt;&gt;0,'Récap prestation'!E498,"")</f>
        <v/>
      </c>
      <c r="E497" s="12">
        <f>INDEX($L$2:M595,MATCH(D497,Tableau1[valeur établissement liste],0),2)</f>
        <v>4</v>
      </c>
      <c r="F497" s="2" t="str">
        <f t="shared" si="43"/>
        <v/>
      </c>
      <c r="G497">
        <f>'Récap prestation'!F498</f>
        <v>0</v>
      </c>
      <c r="H497" t="str">
        <f>IF(ISBLANK('Récap prestation'!H498),"",'Récap prestation'!H498)</f>
        <v/>
      </c>
      <c r="I497" t="str">
        <f>IF(ISBLANK('Récap prestation'!G498),"",'Récap prestation'!G498)</f>
        <v/>
      </c>
      <c r="J497" s="10"/>
      <c r="K497" s="8" t="e">
        <f t="array" ref="K497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doublon])-ROW($D$2)+1),ROWS(K$2:K497)))</f>
        <v>#NUM!</v>
      </c>
      <c r="L497" s="10" t="str">
        <f t="shared" si="44"/>
        <v/>
      </c>
      <c r="M497">
        <f t="shared" si="47"/>
        <v>496</v>
      </c>
      <c r="N497">
        <f ca="1">SUMIF('Récap prestation'!$E$3:$E$500,L497,'Récap prestation'!I498)</f>
        <v>0</v>
      </c>
      <c r="O497">
        <f ca="1">SUMIF('Récap prestation'!$E$3:$E$500,L497,'Récap prestation'!J498)</f>
        <v>0</v>
      </c>
      <c r="P497">
        <f t="shared" ca="1" si="45"/>
        <v>0</v>
      </c>
      <c r="Q497">
        <f ca="1">SUMIF('Récap prestation'!$E$3:$E$500,L497,'Récap prestation'!R498)</f>
        <v>0</v>
      </c>
      <c r="R497" t="str">
        <f ca="1">IF(ISERROR(AVERAGEIF('Récap prestation'!$E$3:$E$500,L497,'Récap prestation'!$R$3)),"N/A",AVERAGEIF('Récap prestation'!$E$3:$E$500,L497,'Récap prestation'!$R$3:$R$500))</f>
        <v>N/A</v>
      </c>
      <c r="S497" s="10">
        <f>'Récap prestation'!N498</f>
        <v>0</v>
      </c>
      <c r="T497" s="10" t="e">
        <f t="array" ref="T497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doublon])-ROW($S$2)+1),ROWS(T$2:T497)))</f>
        <v>#NUM!</v>
      </c>
      <c r="U497" s="10" t="str">
        <f t="shared" si="46"/>
        <v/>
      </c>
      <c r="V497" s="10"/>
    </row>
    <row r="498" spans="1:22" x14ac:dyDescent="0.25">
      <c r="A498" s="3">
        <f>'Récap prestation'!M499</f>
        <v>0</v>
      </c>
      <c r="B498" s="10" t="e">
        <f t="array" ref="B498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doublon])-ROW($A$2)+1),ROWS(B$2:B498)))</f>
        <v>#NUM!</v>
      </c>
      <c r="C498" s="10" t="str">
        <f t="shared" si="42"/>
        <v/>
      </c>
      <c r="D498" s="10" t="str">
        <f>IF('Récap prestation'!E499&lt;&gt;0,'Récap prestation'!E499,"")</f>
        <v/>
      </c>
      <c r="E498" s="12">
        <f>INDEX($L$2:M596,MATCH(D498,Tableau1[valeur établissement liste],0),2)</f>
        <v>4</v>
      </c>
      <c r="F498" s="2" t="str">
        <f t="shared" si="43"/>
        <v/>
      </c>
      <c r="G498">
        <f>'Récap prestation'!F499</f>
        <v>0</v>
      </c>
      <c r="H498" t="str">
        <f>IF(ISBLANK('Récap prestation'!H499),"",'Récap prestation'!H499)</f>
        <v/>
      </c>
      <c r="I498" t="str">
        <f>IF(ISBLANK('Récap prestation'!G499),"",'Récap prestation'!G499)</f>
        <v/>
      </c>
      <c r="J498" s="10"/>
      <c r="K498" s="8" t="e">
        <f t="array" ref="K498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doublon])-ROW($D$2)+1),ROWS(K$2:K498)))</f>
        <v>#NUM!</v>
      </c>
      <c r="L498" s="10" t="str">
        <f t="shared" si="44"/>
        <v/>
      </c>
      <c r="M498">
        <f t="shared" si="47"/>
        <v>497</v>
      </c>
      <c r="N498">
        <f ca="1">SUMIF('Récap prestation'!$E$3:$E$500,L498,'Récap prestation'!I499)</f>
        <v>0</v>
      </c>
      <c r="O498">
        <f ca="1">SUMIF('Récap prestation'!$E$3:$E$500,L498,'Récap prestation'!J499)</f>
        <v>0</v>
      </c>
      <c r="P498">
        <f t="shared" ca="1" si="45"/>
        <v>0</v>
      </c>
      <c r="Q498">
        <f ca="1">SUMIF('Récap prestation'!$E$3:$E$500,L498,'Récap prestation'!R499)</f>
        <v>0</v>
      </c>
      <c r="R498" t="str">
        <f ca="1">IF(ISERROR(AVERAGEIF('Récap prestation'!$E$3:$E$500,L498,'Récap prestation'!$R$3)),"N/A",AVERAGEIF('Récap prestation'!$E$3:$E$500,L498,'Récap prestation'!$R$3:$R$500))</f>
        <v>N/A</v>
      </c>
      <c r="S498" s="10">
        <f>'Récap prestation'!N499</f>
        <v>0</v>
      </c>
      <c r="T498" s="10" t="e">
        <f t="array" ref="T498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doublon])-ROW($S$2)+1),ROWS(T$2:T498)))</f>
        <v>#NUM!</v>
      </c>
      <c r="U498" s="10" t="str">
        <f t="shared" si="46"/>
        <v/>
      </c>
      <c r="V498" s="10"/>
    </row>
    <row r="499" spans="1:22" x14ac:dyDescent="0.25">
      <c r="A499" s="3">
        <f>'Récap prestation'!M500</f>
        <v>0</v>
      </c>
      <c r="B499" s="10" t="e">
        <f t="array" ref="B499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doublon])-ROW($A$2)+1),ROWS(B$2:B499)))</f>
        <v>#NUM!</v>
      </c>
      <c r="C499" s="10" t="str">
        <f t="shared" si="42"/>
        <v/>
      </c>
      <c r="D499" s="10" t="str">
        <f>IF('Récap prestation'!E500&lt;&gt;0,'Récap prestation'!E500,"")</f>
        <v/>
      </c>
      <c r="E499" s="12">
        <f>INDEX($L$2:M597,MATCH(D499,Tableau1[valeur établissement liste],0),2)</f>
        <v>4</v>
      </c>
      <c r="F499" s="2" t="str">
        <f t="shared" si="43"/>
        <v/>
      </c>
      <c r="G499">
        <f>'Récap prestation'!F500</f>
        <v>0</v>
      </c>
      <c r="H499" t="str">
        <f>IF(ISBLANK('Récap prestation'!H500),"",'Récap prestation'!H500)</f>
        <v/>
      </c>
      <c r="I499" t="str">
        <f>IF(ISBLANK('Récap prestation'!G500),"",'Récap prestation'!G500)</f>
        <v/>
      </c>
      <c r="J499" s="10"/>
      <c r="K499" s="8" t="e">
        <f t="array" ref="K499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doublon])-ROW($D$2)+1),ROWS(K$2:K499)))</f>
        <v>#NUM!</v>
      </c>
      <c r="L499" s="10" t="str">
        <f t="shared" si="44"/>
        <v/>
      </c>
      <c r="M499">
        <f t="shared" si="47"/>
        <v>498</v>
      </c>
      <c r="N499">
        <f ca="1">SUMIF('Récap prestation'!$E$3:$E$500,L499,'Récap prestation'!I500)</f>
        <v>0</v>
      </c>
      <c r="O499">
        <f ca="1">SUMIF('Récap prestation'!$E$3:$E$500,L499,'Récap prestation'!J500)</f>
        <v>0</v>
      </c>
      <c r="P499">
        <f t="shared" ca="1" si="45"/>
        <v>0</v>
      </c>
      <c r="Q499">
        <f ca="1">SUMIF('Récap prestation'!$E$3:$E$500,L499,'Récap prestation'!R500)</f>
        <v>0</v>
      </c>
      <c r="R499" t="str">
        <f ca="1">IF(ISERROR(AVERAGEIF('Récap prestation'!$E$3:$E$500,L499,'Récap prestation'!$R$3)),"N/A",AVERAGEIF('Récap prestation'!$E$3:$E$500,L499,'Récap prestation'!$R$3:$R$500))</f>
        <v>N/A</v>
      </c>
      <c r="S499" s="10">
        <f>'Récap prestation'!N500</f>
        <v>0</v>
      </c>
      <c r="T499" s="10" t="e">
        <f t="array" ref="T499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doublon])-ROW($S$2)+1),ROWS(T$2:T499)))</f>
        <v>#NUM!</v>
      </c>
      <c r="U499" s="10" t="str">
        <f t="shared" si="46"/>
        <v/>
      </c>
      <c r="V499" s="10"/>
    </row>
    <row r="500" spans="1:22" x14ac:dyDescent="0.25">
      <c r="A500" s="3">
        <f>'Récap prestation'!M501</f>
        <v>0</v>
      </c>
      <c r="B500" s="10" t="e">
        <f t="array" ref="B500">INDEX(Tableau1[Valeur Thématique avec doublon],SMALL(IF(FREQUENCY(IF(Tableau1[Valeur Thématique avec doublon]&lt;&gt;"",MATCH(Tableau1[Valeur Thématique avec doublon],Tableau1[Valeur Thématique avec doublon],0)), ROW(Tableau1[Valeur Thématique avec doublon])-ROW($A$2)+1),ROW(Tableau1[Valeur Thématique avec doublon])-ROW($A$2)+1),ROWS(B$2:B500)))</f>
        <v>#NUM!</v>
      </c>
      <c r="C500" s="10" t="str">
        <f t="shared" si="42"/>
        <v/>
      </c>
      <c r="D500" s="10" t="str">
        <f>IF('Récap prestation'!E501&lt;&gt;0,'Récap prestation'!E501,"")</f>
        <v/>
      </c>
      <c r="E500" s="12">
        <f>INDEX($L$2:M598,MATCH(D500,Tableau1[valeur établissement liste],0),2)</f>
        <v>4</v>
      </c>
      <c r="F500" s="2" t="str">
        <f t="shared" si="43"/>
        <v/>
      </c>
      <c r="G500">
        <f>'Récap prestation'!F501</f>
        <v>0</v>
      </c>
      <c r="H500" t="str">
        <f>IF(ISBLANK('Récap prestation'!H501),"",'Récap prestation'!H501)</f>
        <v/>
      </c>
      <c r="I500" t="str">
        <f>IF(ISBLANK('Récap prestation'!G501),"",'Récap prestation'!G501)</f>
        <v/>
      </c>
      <c r="J500" s="10"/>
      <c r="K500" s="8" t="e">
        <f t="array" ref="K500">INDEX(Tableau1[Valeur établissement avec doublon],SMALL(IF(FREQUENCY(IF(Tableau1[Valeur établissement avec doublon]&lt;&gt;"",MATCH(Tableau1[Valeur établissement avec doublon],Tableau1[Valeur établissement avec doublon],0)), ROW(Tableau1[Valeur établissement avec doublon])-ROW($D$2)+1),ROW(Tableau1[Valeur établissement avec doublon])-ROW($D$2)+1),ROWS(K$2:K500)))</f>
        <v>#NUM!</v>
      </c>
      <c r="L500" s="10" t="str">
        <f t="shared" si="44"/>
        <v/>
      </c>
      <c r="M500">
        <f t="shared" si="47"/>
        <v>499</v>
      </c>
      <c r="N500">
        <f ca="1">SUMIF('Récap prestation'!$E$3:$E$500,L500,'Récap prestation'!I501)</f>
        <v>0</v>
      </c>
      <c r="O500">
        <f ca="1">SUMIF('Récap prestation'!$E$3:$E$500,L500,'Récap prestation'!J501)</f>
        <v>0</v>
      </c>
      <c r="P500">
        <f t="shared" ca="1" si="45"/>
        <v>0</v>
      </c>
      <c r="Q500">
        <f ca="1">SUMIF('Récap prestation'!$E$3:$E$500,L500,'Récap prestation'!R501)</f>
        <v>0</v>
      </c>
      <c r="R500" t="str">
        <f ca="1">IF(ISERROR(AVERAGEIF('Récap prestation'!$E$3:$E$500,L500,'Récap prestation'!$R$3)),"N/A",AVERAGEIF('Récap prestation'!$E$3:$E$500,L500,'Récap prestation'!$R$3:$R$500))</f>
        <v>N/A</v>
      </c>
      <c r="S500" s="10">
        <f>'Récap prestation'!N501</f>
        <v>0</v>
      </c>
      <c r="T500" s="10" t="e">
        <f t="array" ref="T500">INDEX(Tableau1[Atelier avec doublon],SMALL(IF(FREQUENCY(IF(Tableau1[Atelier avec doublon]&lt;&gt;"",MATCH(Tableau1[Atelier avec doublon],Tableau1[Atelier avec doublon],0)), ROW(Tableau1[Atelier avec doublon])-ROW($S$2)+1),ROW(Tableau1[Atelier avec doublon])-ROW($S$2)+1),ROWS(T$2:T500)))</f>
        <v>#NUM!</v>
      </c>
      <c r="U500" s="10" t="str">
        <f t="shared" si="46"/>
        <v/>
      </c>
      <c r="V500" s="1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 prestation</vt:lpstr>
      <vt:lpstr>Contacts</vt:lpstr>
      <vt:lpstr>a_cacher</vt:lpstr>
    </vt:vector>
  </TitlesOfParts>
  <Company>Université Bordeaux Segalen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Recherche Labo Musée</dc:creator>
  <cp:lastModifiedBy>Recherche Labo Musée</cp:lastModifiedBy>
  <dcterms:created xsi:type="dcterms:W3CDTF">2018-06-15T07:13:23Z</dcterms:created>
  <dcterms:modified xsi:type="dcterms:W3CDTF">2018-06-29T08:50:56Z</dcterms:modified>
</cp:coreProperties>
</file>