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codeName="ThisWorkbook"/>
  <mc:AlternateContent xmlns:mc="http://schemas.openxmlformats.org/markup-compatibility/2006">
    <mc:Choice Requires="x15">
      <x15ac:absPath xmlns:x15ac="http://schemas.microsoft.com/office/spreadsheetml/2010/11/ac" url="/Users/alanmermillod/Downloads/"/>
    </mc:Choice>
  </mc:AlternateContent>
  <xr:revisionPtr revIDLastSave="0" documentId="13_ncr:1_{8CB38C16-FDCF-554D-B66B-B1798A472DAD}" xr6:coauthVersionLast="47" xr6:coauthVersionMax="47" xr10:uidLastSave="{00000000-0000-0000-0000-000000000000}"/>
  <bookViews>
    <workbookView xWindow="740" yWindow="500" windowWidth="24860" windowHeight="15500" xr2:uid="{00000000-000D-0000-FFFF-FFFF00000000}"/>
  </bookViews>
  <sheets>
    <sheet name="Licences" sheetId="2" r:id="rId1"/>
    <sheet name="Récap" sheetId="3" r:id="rId2"/>
    <sheet name="Feuil4" sheetId="7" r:id="rId3"/>
  </sheets>
  <externalReferences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3" l="1"/>
  <c r="F7" i="2" l="1"/>
  <c r="F5" i="2"/>
  <c r="F14" i="2"/>
  <c r="F4" i="2"/>
  <c r="F10" i="2"/>
  <c r="F16" i="2"/>
  <c r="F8" i="2"/>
  <c r="F9" i="2"/>
  <c r="F12" i="2"/>
  <c r="F11" i="2"/>
  <c r="F3" i="2"/>
  <c r="F13" i="2"/>
  <c r="F17" i="2"/>
  <c r="F18" i="2"/>
  <c r="F2" i="2"/>
  <c r="F6" i="2"/>
  <c r="F15" i="2"/>
  <c r="F19" i="2"/>
  <c r="E27" i="3"/>
  <c r="E25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B21" i="3"/>
  <c r="B20" i="3"/>
  <c r="B19" i="3"/>
  <c r="B18" i="3"/>
  <c r="B17" i="3"/>
  <c r="B16" i="3"/>
  <c r="B15" i="3"/>
  <c r="B14" i="3"/>
  <c r="B4" i="3" l="1"/>
  <c r="B13" i="3" l="1"/>
  <c r="B12" i="3"/>
  <c r="B11" i="3"/>
  <c r="B10" i="3"/>
  <c r="B9" i="3"/>
  <c r="B27" i="3"/>
  <c r="B26" i="3"/>
  <c r="B25" i="3"/>
  <c r="B24" i="3"/>
  <c r="B23" i="3"/>
  <c r="B22" i="3"/>
  <c r="B8" i="3"/>
  <c r="B2" i="3"/>
  <c r="E29" i="3"/>
  <c r="B29" i="3" l="1"/>
  <c r="B30" i="3" s="1"/>
  <c r="E30" i="3"/>
</calcChain>
</file>

<file path=xl/sharedStrings.xml><?xml version="1.0" encoding="utf-8"?>
<sst xmlns="http://schemas.openxmlformats.org/spreadsheetml/2006/main" count="131" uniqueCount="94">
  <si>
    <t>Nom, prénom</t>
  </si>
  <si>
    <t>Né(e) le</t>
  </si>
  <si>
    <t>Mobile personnel</t>
  </si>
  <si>
    <t>Email principal</t>
  </si>
  <si>
    <t>U17 (- 17 ans)</t>
  </si>
  <si>
    <t>SEICHES SUR LE LOIR</t>
  </si>
  <si>
    <t>U16 (- 16 ans)</t>
  </si>
  <si>
    <t>ANGERS</t>
  </si>
  <si>
    <t>U11 (- 11 ans)</t>
  </si>
  <si>
    <t>BEAUCOUZE</t>
  </si>
  <si>
    <t>Foot Loisir</t>
  </si>
  <si>
    <t>U17 F (- 17 ans F)</t>
  </si>
  <si>
    <t>Dirigeant</t>
  </si>
  <si>
    <t>U12 (- 12 ans)</t>
  </si>
  <si>
    <t>U13 (- 13 ans)</t>
  </si>
  <si>
    <t>U14 F (- 14 ans F)</t>
  </si>
  <si>
    <t>ST JEAN DE LINIERES</t>
  </si>
  <si>
    <t>Senior</t>
  </si>
  <si>
    <t>U16 F (- 16 ans F)</t>
  </si>
  <si>
    <t>LONGUENEE EN ANJOU</t>
  </si>
  <si>
    <t>BOUCHEMAINE</t>
  </si>
  <si>
    <t>U8 (- 8 ans)</t>
  </si>
  <si>
    <t>U14 (- 14 ans)</t>
  </si>
  <si>
    <t>U9 (- 9 ans)</t>
  </si>
  <si>
    <t>U19 (- 19 ans)</t>
  </si>
  <si>
    <t>U10 (- 10 ans)</t>
  </si>
  <si>
    <t>U7 (- 7 ans)</t>
  </si>
  <si>
    <t>U6 (- 6 ans)</t>
  </si>
  <si>
    <t>U15 (- 15 ans)</t>
  </si>
  <si>
    <t>U15 F (- 15 ans F)</t>
  </si>
  <si>
    <t>U11 F (- 11 ans F)</t>
  </si>
  <si>
    <t>U18 F (- 18 ans F)</t>
  </si>
  <si>
    <t>U18 (- 18 ans)</t>
  </si>
  <si>
    <t>U6 F (- 6 ans F)</t>
  </si>
  <si>
    <t>U19 F (- 19 ans F)</t>
  </si>
  <si>
    <t>U12 F (- 12 ans F)</t>
  </si>
  <si>
    <t>U7 F (- 7 ans F)</t>
  </si>
  <si>
    <t>U13 F (- 13 ans F)</t>
  </si>
  <si>
    <t>U9 F (- 9 ans F)</t>
  </si>
  <si>
    <t>Licences 1</t>
  </si>
  <si>
    <t>Licences 2</t>
  </si>
  <si>
    <t>Licences 3</t>
  </si>
  <si>
    <t>Age</t>
  </si>
  <si>
    <t>Ville</t>
  </si>
  <si>
    <t>Nombre de Licences</t>
  </si>
  <si>
    <t>Nombre d'individu</t>
  </si>
  <si>
    <t>Moyenne d'age</t>
  </si>
  <si>
    <t>Par catégorie</t>
  </si>
  <si>
    <t>Masculins</t>
  </si>
  <si>
    <t>Féminines</t>
  </si>
  <si>
    <t>Séniors</t>
  </si>
  <si>
    <t>Séniors F</t>
  </si>
  <si>
    <t>Vétérans</t>
  </si>
  <si>
    <t>Dirigeants</t>
  </si>
  <si>
    <t>Dirigeantes</t>
  </si>
  <si>
    <t>Arbitres</t>
  </si>
  <si>
    <t>Éducateurs 
(Rég., Féd., Anim.)</t>
  </si>
  <si>
    <t>Éducatrices</t>
  </si>
  <si>
    <t>Total hommes</t>
  </si>
  <si>
    <t>Total Femmes</t>
  </si>
  <si>
    <t>Pourcentages</t>
  </si>
  <si>
    <t>U8 F (- 8 ans F)</t>
  </si>
  <si>
    <t>U10 F (- 10 ans F)</t>
  </si>
  <si>
    <t>U6</t>
  </si>
  <si>
    <t>U7</t>
  </si>
  <si>
    <t>U8</t>
  </si>
  <si>
    <t>U9</t>
  </si>
  <si>
    <t>U10</t>
  </si>
  <si>
    <t>U11</t>
  </si>
  <si>
    <t>U12</t>
  </si>
  <si>
    <t>U13</t>
  </si>
  <si>
    <t>U14</t>
  </si>
  <si>
    <t>U15</t>
  </si>
  <si>
    <t>U16</t>
  </si>
  <si>
    <t>U17</t>
  </si>
  <si>
    <t>U18</t>
  </si>
  <si>
    <t>U19</t>
  </si>
  <si>
    <t>Loisirs</t>
  </si>
  <si>
    <t>Beaucouzéens</t>
  </si>
  <si>
    <t>Non Beaucouzéens</t>
  </si>
  <si>
    <t>U6 F</t>
  </si>
  <si>
    <t>U7 F</t>
  </si>
  <si>
    <t>U8 F</t>
  </si>
  <si>
    <t>U9 F</t>
  </si>
  <si>
    <t>U10 F</t>
  </si>
  <si>
    <t>U11 F</t>
  </si>
  <si>
    <t>U12 F</t>
  </si>
  <si>
    <t>U13 F</t>
  </si>
  <si>
    <t>U14 F</t>
  </si>
  <si>
    <t>U15 F</t>
  </si>
  <si>
    <t>U16 F</t>
  </si>
  <si>
    <t>U17 F</t>
  </si>
  <si>
    <t>U18 F</t>
  </si>
  <si>
    <t>U19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</si>
</sst>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5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 applyNumberFormat="0" applyBorder="0" applyAlignment="0"/>
    <xf numFmtId="9" fontId="1" fillId="0" borderId="0" applyFont="0" applyFill="0" applyBorder="0" applyAlignment="0" applyProtection="0"/>
  </cellStyleXfs>
  <cellXfs count="17">
    <xf numFmtId="0" fontId="0" fillId="0" borderId="0" xfId="0" applyFill="1" applyProtection="1"/>
    <xf numFmtId="164" fontId="0" fillId="0" borderId="0" xfId="0" applyNumberFormat="1" applyFill="1" applyProtection="1"/>
    <xf numFmtId="0" fontId="2" fillId="0" borderId="1" xfId="0" applyFont="1" applyBorder="1"/>
    <xf numFmtId="0" fontId="2" fillId="0" borderId="0" xfId="0" applyFont="1"/>
    <xf numFmtId="1" fontId="2" fillId="0" borderId="1" xfId="0" applyNumberFormat="1" applyFont="1" applyBorder="1"/>
    <xf numFmtId="0" fontId="2" fillId="0" borderId="4" xfId="0" applyFont="1" applyBorder="1"/>
    <xf numFmtId="0" fontId="2" fillId="2" borderId="5" xfId="0" applyFont="1" applyFill="1" applyBorder="1"/>
    <xf numFmtId="0" fontId="2" fillId="0" borderId="2" xfId="0" applyFont="1" applyBorder="1"/>
    <xf numFmtId="0" fontId="2" fillId="2" borderId="6" xfId="0" applyFont="1" applyFill="1" applyBorder="1"/>
    <xf numFmtId="0" fontId="2" fillId="0" borderId="7" xfId="0" applyFont="1" applyBorder="1" applyAlignment="1">
      <alignment vertical="center" wrapText="1"/>
    </xf>
    <xf numFmtId="0" fontId="2" fillId="2" borderId="6" xfId="0" applyFont="1" applyFill="1" applyBorder="1" applyAlignment="1">
      <alignment vertical="center"/>
    </xf>
    <xf numFmtId="0" fontId="2" fillId="0" borderId="5" xfId="0" applyFont="1" applyBorder="1" applyAlignment="1">
      <alignment vertical="center"/>
    </xf>
    <xf numFmtId="9" fontId="2" fillId="0" borderId="1" xfId="1" applyFont="1" applyBorder="1"/>
    <xf numFmtId="0" fontId="2" fillId="2" borderId="8" xfId="0" applyFont="1" applyFill="1" applyBorder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17"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/>
        <top/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/>
        <bottom style="thin">
          <color auto="1"/>
        </bottom>
      </border>
      <protection locked="1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protection locked="1" hidden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numFmt numFmtId="164" formatCode="0#&quot; &quot;##&quot; &quot;##&quot; &quot;##&quot; &quot;##"/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bd88df6c5c7d170/SCB/Fichier%20licences/Fichier%20licences%2020-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0-2021"/>
      <sheetName val="Feuil1"/>
      <sheetName val="Feuil2"/>
      <sheetName val="Fichier licences 20-21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91A61E-051D-8F43-AD0A-338993259449}" name="Tableau1" displayName="Tableau1" ref="A1:I503" totalsRowShown="0">
  <autoFilter ref="A1:I503" xr:uid="{8C7505E2-D83A-5E49-A9E7-0E10E3EC2F74}"/>
  <sortState xmlns:xlrd2="http://schemas.microsoft.com/office/spreadsheetml/2017/richdata2" ref="A2:I503">
    <sortCondition ref="D1:D503"/>
  </sortState>
  <tableColumns count="9">
    <tableColumn id="1" xr3:uid="{EB294FAA-E99B-B548-8921-A65079E447AE}" name="Licences 1"/>
    <tableColumn id="2" xr3:uid="{502D977F-CA64-FC47-94B1-8343287874DB}" name="Licences 2"/>
    <tableColumn id="3" xr3:uid="{83F13FD9-0D5C-E744-B408-F1C54DBA2EEC}" name="Licences 3"/>
    <tableColumn id="4" xr3:uid="{33A34D8B-C643-8D4F-84EB-7BE0B5ADC177}" name="Nom, prénom"/>
    <tableColumn id="5" xr3:uid="{E799F700-9499-1A4D-ADE2-A312F9AD033F}" name="Né(e) le"/>
    <tableColumn id="6" xr3:uid="{3F9C0E6A-3B9C-A943-B393-EDF2DBABBE21}" name="Age">
      <calculatedColumnFormula>DATEDIF(Tableau1[[#This Row],[Né(e) le]],TODAY(),"Y")</calculatedColumnFormula>
    </tableColumn>
    <tableColumn id="7" xr3:uid="{04523894-37A2-944F-B76C-572F1FA237A1}" name="Mobile personnel" dataDxfId="15"/>
    <tableColumn id="8" xr3:uid="{B27CCFEB-ECFB-6F4A-9B01-D157B5846ACC}" name="Email principal"/>
    <tableColumn id="9" xr3:uid="{C7F67220-32BD-B44D-9AE1-40FD24D2BE08}" name="Ville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0F3EDD-CC31-344E-8086-DB3CB1044888}" name="Tableau36" displayName="Tableau36" ref="A7:E27" headerRowCount="0" totalsRowShown="0" headerRowDxfId="14" dataDxfId="12" headerRowBorderDxfId="13" tableBorderDxfId="11" totalsRowBorderDxfId="10">
  <tableColumns count="5">
    <tableColumn id="1" xr3:uid="{93044554-BADA-B04F-A2A1-D71EBE2A2F45}" name="Colonne1" headerRowDxfId="9" dataDxfId="8"/>
    <tableColumn id="2" xr3:uid="{E16994BB-9FFB-2543-8B94-A164AFEFA580}" name="Colonne2" headerRowDxfId="7" dataDxfId="6">
      <calculatedColumnFormula>COUNTIF([1]!Tableau1[[Licence 1]:[Licence 3]],"U6 (- 6 ans)")</calculatedColumnFormula>
    </tableColumn>
    <tableColumn id="3" xr3:uid="{66A1CDEF-612E-D94C-8A49-6F63DD8A110A}" name="Colonne3" headerRowDxfId="5" dataDxfId="4"/>
    <tableColumn id="4" xr3:uid="{C03DA003-AE5A-CF44-88D5-343677E13D87}" name="Colonne4" headerRowDxfId="3" dataDxfId="2"/>
    <tableColumn id="5" xr3:uid="{22B583FD-7168-0240-9C86-666CC8A01074}" name="Colonne5" headerRowDxfId="1" dataDxfId="0">
      <calculatedColumnFormula>COUNTIF([1]!Tableau1[[Licence 1]:[Licence 3]],"U6 (- 6 ans)")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03"/>
  <sheetViews>
    <sheetView tabSelected="1" zoomScale="150" workbookViewId="0">
      <selection activeCell="D2" sqref="D2:D19"/>
    </sheetView>
  </sheetViews>
  <sheetFormatPr baseColWidth="10" defaultColWidth="8.83203125" defaultRowHeight="15" x14ac:dyDescent="0.2"/>
  <cols>
    <col min="1" max="1" width="19" bestFit="1" customWidth="1"/>
    <col min="2" max="3" width="19" customWidth="1"/>
    <col min="4" max="4" width="28" bestFit="1" customWidth="1"/>
    <col min="5" max="5" width="10.5" bestFit="1" customWidth="1"/>
    <col min="6" max="6" width="10.5" customWidth="1"/>
    <col min="7" max="7" width="16.6640625" bestFit="1" customWidth="1"/>
    <col min="8" max="8" width="29.1640625" bestFit="1" customWidth="1"/>
    <col min="9" max="9" width="26" bestFit="1" customWidth="1"/>
  </cols>
  <sheetData>
    <row r="1" spans="1:9" x14ac:dyDescent="0.2">
      <c r="A1" t="s">
        <v>39</v>
      </c>
      <c r="B1" t="s">
        <v>40</v>
      </c>
      <c r="C1" t="s">
        <v>41</v>
      </c>
      <c r="D1" t="s">
        <v>0</v>
      </c>
      <c r="E1" t="s">
        <v>1</v>
      </c>
      <c r="F1" t="s">
        <v>42</v>
      </c>
      <c r="G1" t="s">
        <v>2</v>
      </c>
      <c r="H1" t="s">
        <v>3</v>
      </c>
      <c r="I1" t="s">
        <v>43</v>
      </c>
    </row>
    <row r="2" spans="1:9" x14ac:dyDescent="0.2">
      <c r="A2" t="s">
        <v>4</v>
      </c>
      <c r="F2">
        <f ca="1">DATEDIF(Tableau1[[#This Row],[Né(e) le]],TODAY(),"Y")</f>
        <v>121</v>
      </c>
      <c r="G2" s="1"/>
      <c r="I2" t="s">
        <v>5</v>
      </c>
    </row>
    <row r="3" spans="1:9" x14ac:dyDescent="0.2">
      <c r="A3" t="s">
        <v>6</v>
      </c>
      <c r="F3">
        <f ca="1">DATEDIF(Tableau1[[#This Row],[Né(e) le]],TODAY(),"Y")</f>
        <v>121</v>
      </c>
      <c r="G3" s="1"/>
      <c r="I3" t="s">
        <v>7</v>
      </c>
    </row>
    <row r="4" spans="1:9" x14ac:dyDescent="0.2">
      <c r="A4" t="s">
        <v>8</v>
      </c>
      <c r="F4">
        <f ca="1">DATEDIF(Tableau1[[#This Row],[Né(e) le]],TODAY(),"Y")</f>
        <v>121</v>
      </c>
      <c r="G4" s="1"/>
      <c r="I4" t="s">
        <v>9</v>
      </c>
    </row>
    <row r="5" spans="1:9" x14ac:dyDescent="0.2">
      <c r="A5" t="s">
        <v>10</v>
      </c>
      <c r="F5">
        <f ca="1">DATEDIF(Tableau1[[#This Row],[Né(e) le]],TODAY(),"Y")</f>
        <v>121</v>
      </c>
      <c r="G5" s="1"/>
      <c r="I5" t="s">
        <v>7</v>
      </c>
    </row>
    <row r="6" spans="1:9" x14ac:dyDescent="0.2">
      <c r="A6" t="s">
        <v>11</v>
      </c>
      <c r="F6">
        <f ca="1">DATEDIF(Tableau1[[#This Row],[Né(e) le]],TODAY(),"Y")</f>
        <v>121</v>
      </c>
      <c r="G6" s="1"/>
      <c r="I6" t="s">
        <v>7</v>
      </c>
    </row>
    <row r="7" spans="1:9" x14ac:dyDescent="0.2">
      <c r="A7" t="s">
        <v>12</v>
      </c>
      <c r="F7">
        <f ca="1">DATEDIF(Tableau1[[#This Row],[Né(e) le]],TODAY(),"Y")</f>
        <v>121</v>
      </c>
      <c r="G7" s="1"/>
      <c r="I7" t="s">
        <v>7</v>
      </c>
    </row>
    <row r="8" spans="1:9" x14ac:dyDescent="0.2">
      <c r="A8" t="s">
        <v>13</v>
      </c>
      <c r="F8">
        <f ca="1">DATEDIF(Tableau1[[#This Row],[Né(e) le]],TODAY(),"Y")</f>
        <v>121</v>
      </c>
      <c r="G8" s="1"/>
      <c r="I8" t="s">
        <v>7</v>
      </c>
    </row>
    <row r="9" spans="1:9" x14ac:dyDescent="0.2">
      <c r="A9" t="s">
        <v>14</v>
      </c>
      <c r="F9">
        <f ca="1">DATEDIF(Tableau1[[#This Row],[Né(e) le]],TODAY(),"Y")</f>
        <v>121</v>
      </c>
      <c r="G9" s="1"/>
      <c r="I9" t="s">
        <v>7</v>
      </c>
    </row>
    <row r="10" spans="1:9" x14ac:dyDescent="0.2">
      <c r="A10" t="s">
        <v>8</v>
      </c>
      <c r="F10">
        <f ca="1">DATEDIF(Tableau1[[#This Row],[Né(e) le]],TODAY(),"Y")</f>
        <v>121</v>
      </c>
      <c r="G10" s="1"/>
      <c r="I10" t="s">
        <v>9</v>
      </c>
    </row>
    <row r="11" spans="1:9" x14ac:dyDescent="0.2">
      <c r="A11" t="s">
        <v>15</v>
      </c>
      <c r="F11">
        <f ca="1">DATEDIF(Tableau1[[#This Row],[Né(e) le]],TODAY(),"Y")</f>
        <v>121</v>
      </c>
      <c r="G11" s="1"/>
      <c r="I11" t="s">
        <v>9</v>
      </c>
    </row>
    <row r="12" spans="1:9" x14ac:dyDescent="0.2">
      <c r="A12" t="s">
        <v>14</v>
      </c>
      <c r="F12">
        <f ca="1">DATEDIF(Tableau1[[#This Row],[Né(e) le]],TODAY(),"Y")</f>
        <v>121</v>
      </c>
      <c r="G12" s="1"/>
      <c r="I12" t="s">
        <v>7</v>
      </c>
    </row>
    <row r="13" spans="1:9" x14ac:dyDescent="0.2">
      <c r="A13" t="s">
        <v>6</v>
      </c>
      <c r="F13">
        <f ca="1">DATEDIF(Tableau1[[#This Row],[Né(e) le]],TODAY(),"Y")</f>
        <v>121</v>
      </c>
      <c r="G13" s="1"/>
      <c r="I13" t="s">
        <v>16</v>
      </c>
    </row>
    <row r="14" spans="1:9" x14ac:dyDescent="0.2">
      <c r="A14" t="s">
        <v>17</v>
      </c>
      <c r="F14">
        <f ca="1">DATEDIF(Tableau1[[#This Row],[Né(e) le]],TODAY(),"Y")</f>
        <v>121</v>
      </c>
      <c r="G14" s="1"/>
      <c r="I14" t="s">
        <v>7</v>
      </c>
    </row>
    <row r="15" spans="1:9" x14ac:dyDescent="0.2">
      <c r="A15" t="s">
        <v>11</v>
      </c>
      <c r="F15">
        <f ca="1">DATEDIF(Tableau1[[#This Row],[Né(e) le]],TODAY(),"Y")</f>
        <v>121</v>
      </c>
      <c r="G15" s="1"/>
      <c r="I15" t="s">
        <v>16</v>
      </c>
    </row>
    <row r="16" spans="1:9" x14ac:dyDescent="0.2">
      <c r="A16" t="s">
        <v>8</v>
      </c>
      <c r="F16">
        <f ca="1">DATEDIF(Tableau1[[#This Row],[Né(e) le]],TODAY(),"Y")</f>
        <v>121</v>
      </c>
      <c r="G16" s="1"/>
      <c r="I16" t="s">
        <v>16</v>
      </c>
    </row>
    <row r="17" spans="1:9" x14ac:dyDescent="0.2">
      <c r="A17" t="s">
        <v>18</v>
      </c>
      <c r="F17">
        <f ca="1">DATEDIF(Tableau1[[#This Row],[Né(e) le]],TODAY(),"Y")</f>
        <v>121</v>
      </c>
      <c r="G17" s="1"/>
      <c r="I17" t="s">
        <v>19</v>
      </c>
    </row>
    <row r="18" spans="1:9" x14ac:dyDescent="0.2">
      <c r="A18" t="s">
        <v>18</v>
      </c>
      <c r="F18">
        <f ca="1">DATEDIF(Tableau1[[#This Row],[Né(e) le]],TODAY(),"Y")</f>
        <v>121</v>
      </c>
      <c r="G18" s="1"/>
      <c r="I18" t="s">
        <v>20</v>
      </c>
    </row>
    <row r="19" spans="1:9" x14ac:dyDescent="0.2">
      <c r="A19" t="s">
        <v>21</v>
      </c>
      <c r="F19">
        <f ca="1">DATEDIF(Tableau1[[#This Row],[Né(e) le]],TODAY(),"Y")</f>
        <v>121</v>
      </c>
      <c r="G19" s="1"/>
      <c r="I19" t="s">
        <v>9</v>
      </c>
    </row>
    <row r="20" spans="1:9" x14ac:dyDescent="0.2">
      <c r="G20" s="1"/>
    </row>
    <row r="21" spans="1:9" x14ac:dyDescent="0.2">
      <c r="G21" s="1"/>
    </row>
    <row r="22" spans="1:9" x14ac:dyDescent="0.2">
      <c r="G22" s="1"/>
    </row>
    <row r="23" spans="1:9" x14ac:dyDescent="0.2">
      <c r="G23" s="1"/>
    </row>
    <row r="24" spans="1:9" x14ac:dyDescent="0.2">
      <c r="G24" s="1"/>
    </row>
    <row r="25" spans="1:9" x14ac:dyDescent="0.2">
      <c r="G25" s="1"/>
    </row>
    <row r="26" spans="1:9" x14ac:dyDescent="0.2">
      <c r="G26" s="1"/>
    </row>
    <row r="27" spans="1:9" x14ac:dyDescent="0.2">
      <c r="G27" s="1"/>
    </row>
    <row r="28" spans="1:9" x14ac:dyDescent="0.2">
      <c r="G28" s="1"/>
    </row>
    <row r="29" spans="1:9" x14ac:dyDescent="0.2">
      <c r="G29" s="1"/>
    </row>
    <row r="30" spans="1:9" x14ac:dyDescent="0.2">
      <c r="G30" s="1"/>
    </row>
    <row r="31" spans="1:9" x14ac:dyDescent="0.2">
      <c r="G31" s="1"/>
    </row>
    <row r="32" spans="1:9" x14ac:dyDescent="0.2">
      <c r="G32" s="1"/>
    </row>
    <row r="33" spans="7:7" x14ac:dyDescent="0.2">
      <c r="G33" s="1"/>
    </row>
    <row r="34" spans="7:7" x14ac:dyDescent="0.2">
      <c r="G34" s="1"/>
    </row>
    <row r="35" spans="7:7" x14ac:dyDescent="0.2">
      <c r="G35" s="1"/>
    </row>
    <row r="36" spans="7:7" x14ac:dyDescent="0.2">
      <c r="G36" s="1"/>
    </row>
    <row r="37" spans="7:7" x14ac:dyDescent="0.2">
      <c r="G37" s="1"/>
    </row>
    <row r="38" spans="7:7" x14ac:dyDescent="0.2">
      <c r="G38" s="1"/>
    </row>
    <row r="39" spans="7:7" x14ac:dyDescent="0.2">
      <c r="G39" s="1"/>
    </row>
    <row r="40" spans="7:7" x14ac:dyDescent="0.2">
      <c r="G40" s="1"/>
    </row>
    <row r="41" spans="7:7" x14ac:dyDescent="0.2">
      <c r="G41" s="1"/>
    </row>
    <row r="42" spans="7:7" x14ac:dyDescent="0.2">
      <c r="G42" s="1"/>
    </row>
    <row r="43" spans="7:7" x14ac:dyDescent="0.2">
      <c r="G43" s="1"/>
    </row>
    <row r="44" spans="7:7" x14ac:dyDescent="0.2">
      <c r="G44" s="1"/>
    </row>
    <row r="45" spans="7:7" x14ac:dyDescent="0.2">
      <c r="G45" s="1"/>
    </row>
    <row r="46" spans="7:7" x14ac:dyDescent="0.2">
      <c r="G46" s="1"/>
    </row>
    <row r="47" spans="7:7" x14ac:dyDescent="0.2">
      <c r="G47" s="1"/>
    </row>
    <row r="48" spans="7:7" x14ac:dyDescent="0.2">
      <c r="G48" s="1"/>
    </row>
    <row r="49" spans="7:7" x14ac:dyDescent="0.2">
      <c r="G49" s="1"/>
    </row>
    <row r="50" spans="7:7" x14ac:dyDescent="0.2">
      <c r="G50" s="1"/>
    </row>
    <row r="51" spans="7:7" x14ac:dyDescent="0.2">
      <c r="G51" s="1"/>
    </row>
    <row r="52" spans="7:7" x14ac:dyDescent="0.2">
      <c r="G52" s="1"/>
    </row>
    <row r="53" spans="7:7" x14ac:dyDescent="0.2">
      <c r="G53" s="1"/>
    </row>
    <row r="54" spans="7:7" x14ac:dyDescent="0.2">
      <c r="G54" s="1"/>
    </row>
    <row r="55" spans="7:7" x14ac:dyDescent="0.2">
      <c r="G55" s="1"/>
    </row>
    <row r="56" spans="7:7" x14ac:dyDescent="0.2">
      <c r="G56" s="1"/>
    </row>
    <row r="57" spans="7:7" x14ac:dyDescent="0.2">
      <c r="G57" s="1"/>
    </row>
    <row r="58" spans="7:7" x14ac:dyDescent="0.2">
      <c r="G58" s="1"/>
    </row>
    <row r="59" spans="7:7" x14ac:dyDescent="0.2">
      <c r="G59" s="1"/>
    </row>
    <row r="60" spans="7:7" x14ac:dyDescent="0.2">
      <c r="G60" s="1"/>
    </row>
    <row r="61" spans="7:7" x14ac:dyDescent="0.2">
      <c r="G61" s="1"/>
    </row>
    <row r="62" spans="7:7" x14ac:dyDescent="0.2">
      <c r="G62" s="1"/>
    </row>
    <row r="63" spans="7:7" x14ac:dyDescent="0.2">
      <c r="G63" s="1"/>
    </row>
    <row r="64" spans="7:7" x14ac:dyDescent="0.2">
      <c r="G64" s="1"/>
    </row>
    <row r="65" spans="7:7" x14ac:dyDescent="0.2">
      <c r="G65" s="1"/>
    </row>
    <row r="66" spans="7:7" x14ac:dyDescent="0.2">
      <c r="G66" s="1"/>
    </row>
    <row r="67" spans="7:7" x14ac:dyDescent="0.2">
      <c r="G67" s="1"/>
    </row>
    <row r="68" spans="7:7" x14ac:dyDescent="0.2">
      <c r="G68" s="1"/>
    </row>
    <row r="69" spans="7:7" x14ac:dyDescent="0.2">
      <c r="G69" s="1"/>
    </row>
    <row r="70" spans="7:7" x14ac:dyDescent="0.2">
      <c r="G70" s="1"/>
    </row>
    <row r="71" spans="7:7" x14ac:dyDescent="0.2">
      <c r="G71" s="1"/>
    </row>
    <row r="72" spans="7:7" x14ac:dyDescent="0.2">
      <c r="G72" s="1"/>
    </row>
    <row r="73" spans="7:7" x14ac:dyDescent="0.2">
      <c r="G73" s="1"/>
    </row>
    <row r="74" spans="7:7" x14ac:dyDescent="0.2">
      <c r="G74" s="1"/>
    </row>
    <row r="75" spans="7:7" x14ac:dyDescent="0.2">
      <c r="G75" s="1"/>
    </row>
    <row r="76" spans="7:7" x14ac:dyDescent="0.2">
      <c r="G76" s="1"/>
    </row>
    <row r="77" spans="7:7" x14ac:dyDescent="0.2">
      <c r="G77" s="1"/>
    </row>
    <row r="78" spans="7:7" x14ac:dyDescent="0.2">
      <c r="G78" s="1"/>
    </row>
    <row r="79" spans="7:7" x14ac:dyDescent="0.2">
      <c r="G79" s="1"/>
    </row>
    <row r="80" spans="7:7" x14ac:dyDescent="0.2">
      <c r="G80" s="1"/>
    </row>
    <row r="81" spans="7:7" x14ac:dyDescent="0.2">
      <c r="G81" s="1"/>
    </row>
    <row r="82" spans="7:7" x14ac:dyDescent="0.2">
      <c r="G82" s="1"/>
    </row>
    <row r="83" spans="7:7" x14ac:dyDescent="0.2">
      <c r="G83" s="1"/>
    </row>
    <row r="84" spans="7:7" x14ac:dyDescent="0.2">
      <c r="G84" s="1"/>
    </row>
    <row r="85" spans="7:7" x14ac:dyDescent="0.2">
      <c r="G85" s="1"/>
    </row>
    <row r="86" spans="7:7" x14ac:dyDescent="0.2">
      <c r="G86" s="1"/>
    </row>
    <row r="87" spans="7:7" x14ac:dyDescent="0.2">
      <c r="G87" s="1"/>
    </row>
    <row r="88" spans="7:7" x14ac:dyDescent="0.2">
      <c r="G88" s="1"/>
    </row>
    <row r="89" spans="7:7" x14ac:dyDescent="0.2">
      <c r="G89" s="1"/>
    </row>
    <row r="90" spans="7:7" x14ac:dyDescent="0.2">
      <c r="G90" s="1"/>
    </row>
    <row r="91" spans="7:7" x14ac:dyDescent="0.2">
      <c r="G91" s="1"/>
    </row>
    <row r="92" spans="7:7" x14ac:dyDescent="0.2">
      <c r="G92" s="1"/>
    </row>
    <row r="93" spans="7:7" x14ac:dyDescent="0.2">
      <c r="G93" s="1"/>
    </row>
    <row r="94" spans="7:7" x14ac:dyDescent="0.2">
      <c r="G94" s="1"/>
    </row>
    <row r="95" spans="7:7" x14ac:dyDescent="0.2">
      <c r="G95" s="1"/>
    </row>
    <row r="96" spans="7:7" x14ac:dyDescent="0.2">
      <c r="G96" s="1"/>
    </row>
    <row r="97" spans="7:7" x14ac:dyDescent="0.2">
      <c r="G97" s="1"/>
    </row>
    <row r="98" spans="7:7" x14ac:dyDescent="0.2">
      <c r="G98" s="1"/>
    </row>
    <row r="99" spans="7:7" x14ac:dyDescent="0.2">
      <c r="G99" s="1"/>
    </row>
    <row r="100" spans="7:7" x14ac:dyDescent="0.2">
      <c r="G100" s="1"/>
    </row>
    <row r="101" spans="7:7" x14ac:dyDescent="0.2">
      <c r="G101" s="1"/>
    </row>
    <row r="102" spans="7:7" x14ac:dyDescent="0.2">
      <c r="G102" s="1"/>
    </row>
    <row r="103" spans="7:7" x14ac:dyDescent="0.2">
      <c r="G103" s="1"/>
    </row>
    <row r="104" spans="7:7" x14ac:dyDescent="0.2">
      <c r="G104" s="1"/>
    </row>
    <row r="105" spans="7:7" x14ac:dyDescent="0.2">
      <c r="G105" s="1"/>
    </row>
    <row r="106" spans="7:7" x14ac:dyDescent="0.2">
      <c r="G106" s="1"/>
    </row>
    <row r="107" spans="7:7" x14ac:dyDescent="0.2">
      <c r="G107" s="1"/>
    </row>
    <row r="108" spans="7:7" x14ac:dyDescent="0.2">
      <c r="G108" s="1"/>
    </row>
    <row r="109" spans="7:7" x14ac:dyDescent="0.2">
      <c r="G109" s="1"/>
    </row>
    <row r="110" spans="7:7" x14ac:dyDescent="0.2">
      <c r="G110" s="1"/>
    </row>
    <row r="111" spans="7:7" x14ac:dyDescent="0.2">
      <c r="G111" s="1"/>
    </row>
    <row r="112" spans="7:7" x14ac:dyDescent="0.2">
      <c r="G112" s="1"/>
    </row>
    <row r="113" spans="7:7" x14ac:dyDescent="0.2">
      <c r="G113" s="1"/>
    </row>
    <row r="114" spans="7:7" x14ac:dyDescent="0.2">
      <c r="G114" s="1"/>
    </row>
    <row r="115" spans="7:7" x14ac:dyDescent="0.2">
      <c r="G115" s="1"/>
    </row>
    <row r="116" spans="7:7" x14ac:dyDescent="0.2">
      <c r="G116" s="1"/>
    </row>
    <row r="117" spans="7:7" x14ac:dyDescent="0.2">
      <c r="G117" s="1"/>
    </row>
    <row r="118" spans="7:7" x14ac:dyDescent="0.2">
      <c r="G118" s="1"/>
    </row>
    <row r="119" spans="7:7" x14ac:dyDescent="0.2">
      <c r="G119" s="1"/>
    </row>
    <row r="120" spans="7:7" x14ac:dyDescent="0.2">
      <c r="G120" s="1"/>
    </row>
    <row r="121" spans="7:7" x14ac:dyDescent="0.2">
      <c r="G121" s="1"/>
    </row>
    <row r="122" spans="7:7" x14ac:dyDescent="0.2">
      <c r="G122" s="1"/>
    </row>
    <row r="123" spans="7:7" x14ac:dyDescent="0.2">
      <c r="G123" s="1"/>
    </row>
    <row r="124" spans="7:7" x14ac:dyDescent="0.2">
      <c r="G124" s="1"/>
    </row>
    <row r="125" spans="7:7" x14ac:dyDescent="0.2">
      <c r="G125" s="1"/>
    </row>
    <row r="126" spans="7:7" x14ac:dyDescent="0.2">
      <c r="G126" s="1"/>
    </row>
    <row r="127" spans="7:7" x14ac:dyDescent="0.2">
      <c r="G127" s="1"/>
    </row>
    <row r="128" spans="7:7" x14ac:dyDescent="0.2">
      <c r="G128" s="1"/>
    </row>
    <row r="129" spans="7:7" x14ac:dyDescent="0.2">
      <c r="G129" s="1"/>
    </row>
    <row r="130" spans="7:7" x14ac:dyDescent="0.2">
      <c r="G130" s="1"/>
    </row>
    <row r="131" spans="7:7" x14ac:dyDescent="0.2">
      <c r="G131" s="1"/>
    </row>
    <row r="132" spans="7:7" x14ac:dyDescent="0.2">
      <c r="G132" s="1"/>
    </row>
    <row r="133" spans="7:7" x14ac:dyDescent="0.2">
      <c r="G133" s="1"/>
    </row>
    <row r="134" spans="7:7" x14ac:dyDescent="0.2">
      <c r="G134" s="1"/>
    </row>
    <row r="135" spans="7:7" x14ac:dyDescent="0.2">
      <c r="G135" s="1"/>
    </row>
    <row r="136" spans="7:7" x14ac:dyDescent="0.2">
      <c r="G136" s="1"/>
    </row>
    <row r="137" spans="7:7" x14ac:dyDescent="0.2">
      <c r="G137" s="1"/>
    </row>
    <row r="138" spans="7:7" x14ac:dyDescent="0.2">
      <c r="G138" s="1"/>
    </row>
    <row r="139" spans="7:7" x14ac:dyDescent="0.2">
      <c r="G139" s="1"/>
    </row>
    <row r="140" spans="7:7" x14ac:dyDescent="0.2">
      <c r="G140" s="1"/>
    </row>
    <row r="141" spans="7:7" x14ac:dyDescent="0.2">
      <c r="G141" s="1"/>
    </row>
    <row r="142" spans="7:7" x14ac:dyDescent="0.2">
      <c r="G142" s="1"/>
    </row>
    <row r="143" spans="7:7" x14ac:dyDescent="0.2">
      <c r="G143" s="1"/>
    </row>
    <row r="144" spans="7:7" x14ac:dyDescent="0.2">
      <c r="G144" s="1"/>
    </row>
    <row r="145" spans="7:7" x14ac:dyDescent="0.2">
      <c r="G145" s="1"/>
    </row>
    <row r="146" spans="7:7" x14ac:dyDescent="0.2">
      <c r="G146" s="1"/>
    </row>
    <row r="147" spans="7:7" x14ac:dyDescent="0.2">
      <c r="G147" s="1"/>
    </row>
    <row r="148" spans="7:7" x14ac:dyDescent="0.2">
      <c r="G148" s="1"/>
    </row>
    <row r="149" spans="7:7" x14ac:dyDescent="0.2">
      <c r="G149" s="1"/>
    </row>
    <row r="150" spans="7:7" x14ac:dyDescent="0.2">
      <c r="G150" s="1"/>
    </row>
    <row r="151" spans="7:7" x14ac:dyDescent="0.2">
      <c r="G151" s="1"/>
    </row>
    <row r="152" spans="7:7" x14ac:dyDescent="0.2">
      <c r="G152" s="1"/>
    </row>
    <row r="153" spans="7:7" x14ac:dyDescent="0.2">
      <c r="G153" s="1"/>
    </row>
    <row r="154" spans="7:7" x14ac:dyDescent="0.2">
      <c r="G154" s="1"/>
    </row>
    <row r="155" spans="7:7" x14ac:dyDescent="0.2">
      <c r="G155" s="1"/>
    </row>
    <row r="156" spans="7:7" x14ac:dyDescent="0.2">
      <c r="G156" s="1"/>
    </row>
    <row r="157" spans="7:7" x14ac:dyDescent="0.2">
      <c r="G157" s="1"/>
    </row>
    <row r="158" spans="7:7" x14ac:dyDescent="0.2">
      <c r="G158" s="1"/>
    </row>
    <row r="159" spans="7:7" x14ac:dyDescent="0.2">
      <c r="G159" s="1"/>
    </row>
    <row r="160" spans="7:7" x14ac:dyDescent="0.2">
      <c r="G160" s="1"/>
    </row>
    <row r="161" spans="7:7" x14ac:dyDescent="0.2">
      <c r="G161" s="1"/>
    </row>
    <row r="162" spans="7:7" x14ac:dyDescent="0.2">
      <c r="G162" s="1"/>
    </row>
    <row r="163" spans="7:7" x14ac:dyDescent="0.2">
      <c r="G163" s="1"/>
    </row>
    <row r="164" spans="7:7" x14ac:dyDescent="0.2">
      <c r="G164" s="1"/>
    </row>
    <row r="165" spans="7:7" x14ac:dyDescent="0.2">
      <c r="G165" s="1"/>
    </row>
    <row r="166" spans="7:7" x14ac:dyDescent="0.2">
      <c r="G166" s="1"/>
    </row>
    <row r="167" spans="7:7" x14ac:dyDescent="0.2">
      <c r="G167" s="1"/>
    </row>
    <row r="168" spans="7:7" x14ac:dyDescent="0.2">
      <c r="G168" s="1"/>
    </row>
    <row r="169" spans="7:7" x14ac:dyDescent="0.2">
      <c r="G169" s="1"/>
    </row>
    <row r="170" spans="7:7" x14ac:dyDescent="0.2">
      <c r="G170" s="1"/>
    </row>
    <row r="171" spans="7:7" x14ac:dyDescent="0.2">
      <c r="G171" s="1"/>
    </row>
    <row r="172" spans="7:7" x14ac:dyDescent="0.2">
      <c r="G172" s="1"/>
    </row>
    <row r="173" spans="7:7" x14ac:dyDescent="0.2">
      <c r="G173" s="1"/>
    </row>
    <row r="174" spans="7:7" x14ac:dyDescent="0.2">
      <c r="G174" s="1"/>
    </row>
    <row r="175" spans="7:7" x14ac:dyDescent="0.2">
      <c r="G175" s="1"/>
    </row>
    <row r="176" spans="7:7" x14ac:dyDescent="0.2">
      <c r="G176" s="1"/>
    </row>
    <row r="177" spans="7:7" x14ac:dyDescent="0.2">
      <c r="G177" s="1"/>
    </row>
    <row r="178" spans="7:7" x14ac:dyDescent="0.2">
      <c r="G178" s="1"/>
    </row>
    <row r="179" spans="7:7" x14ac:dyDescent="0.2">
      <c r="G179" s="1"/>
    </row>
    <row r="180" spans="7:7" x14ac:dyDescent="0.2">
      <c r="G180" s="1"/>
    </row>
    <row r="181" spans="7:7" x14ac:dyDescent="0.2">
      <c r="G181" s="1"/>
    </row>
    <row r="182" spans="7:7" x14ac:dyDescent="0.2">
      <c r="G182" s="1"/>
    </row>
    <row r="183" spans="7:7" x14ac:dyDescent="0.2">
      <c r="G183" s="1"/>
    </row>
    <row r="184" spans="7:7" x14ac:dyDescent="0.2">
      <c r="G184" s="1"/>
    </row>
    <row r="185" spans="7:7" x14ac:dyDescent="0.2">
      <c r="G185" s="1"/>
    </row>
    <row r="186" spans="7:7" x14ac:dyDescent="0.2">
      <c r="G186" s="1"/>
    </row>
    <row r="187" spans="7:7" x14ac:dyDescent="0.2">
      <c r="G187" s="1"/>
    </row>
    <row r="188" spans="7:7" x14ac:dyDescent="0.2">
      <c r="G188" s="1"/>
    </row>
    <row r="189" spans="7:7" x14ac:dyDescent="0.2">
      <c r="G189" s="1"/>
    </row>
    <row r="190" spans="7:7" x14ac:dyDescent="0.2">
      <c r="G190" s="1"/>
    </row>
    <row r="191" spans="7:7" x14ac:dyDescent="0.2">
      <c r="G191" s="1"/>
    </row>
    <row r="192" spans="7:7" x14ac:dyDescent="0.2">
      <c r="G192" s="1"/>
    </row>
    <row r="193" spans="7:7" x14ac:dyDescent="0.2">
      <c r="G193" s="1"/>
    </row>
    <row r="194" spans="7:7" x14ac:dyDescent="0.2">
      <c r="G194" s="1"/>
    </row>
    <row r="195" spans="7:7" x14ac:dyDescent="0.2">
      <c r="G195" s="1"/>
    </row>
    <row r="196" spans="7:7" x14ac:dyDescent="0.2">
      <c r="G196" s="1"/>
    </row>
    <row r="197" spans="7:7" x14ac:dyDescent="0.2">
      <c r="G197" s="1"/>
    </row>
    <row r="198" spans="7:7" x14ac:dyDescent="0.2">
      <c r="G198" s="1"/>
    </row>
    <row r="199" spans="7:7" x14ac:dyDescent="0.2">
      <c r="G199" s="1"/>
    </row>
    <row r="200" spans="7:7" x14ac:dyDescent="0.2">
      <c r="G200" s="1"/>
    </row>
    <row r="201" spans="7:7" x14ac:dyDescent="0.2">
      <c r="G201" s="1"/>
    </row>
    <row r="202" spans="7:7" x14ac:dyDescent="0.2">
      <c r="G202" s="1"/>
    </row>
    <row r="203" spans="7:7" x14ac:dyDescent="0.2">
      <c r="G203" s="1"/>
    </row>
    <row r="204" spans="7:7" x14ac:dyDescent="0.2">
      <c r="G204" s="1"/>
    </row>
    <row r="205" spans="7:7" x14ac:dyDescent="0.2">
      <c r="G205" s="1"/>
    </row>
    <row r="206" spans="7:7" x14ac:dyDescent="0.2">
      <c r="G206" s="1"/>
    </row>
    <row r="207" spans="7:7" x14ac:dyDescent="0.2">
      <c r="G207" s="1"/>
    </row>
    <row r="208" spans="7:7" x14ac:dyDescent="0.2">
      <c r="G208" s="1"/>
    </row>
    <row r="209" spans="7:7" x14ac:dyDescent="0.2">
      <c r="G209" s="1"/>
    </row>
    <row r="210" spans="7:7" x14ac:dyDescent="0.2">
      <c r="G210" s="1"/>
    </row>
    <row r="211" spans="7:7" x14ac:dyDescent="0.2">
      <c r="G211" s="1"/>
    </row>
    <row r="212" spans="7:7" x14ac:dyDescent="0.2">
      <c r="G212" s="1"/>
    </row>
    <row r="213" spans="7:7" x14ac:dyDescent="0.2">
      <c r="G213" s="1"/>
    </row>
    <row r="214" spans="7:7" x14ac:dyDescent="0.2">
      <c r="G214" s="1"/>
    </row>
    <row r="215" spans="7:7" x14ac:dyDescent="0.2">
      <c r="G215" s="1"/>
    </row>
    <row r="216" spans="7:7" x14ac:dyDescent="0.2">
      <c r="G216" s="1"/>
    </row>
    <row r="217" spans="7:7" x14ac:dyDescent="0.2">
      <c r="G217" s="1"/>
    </row>
    <row r="218" spans="7:7" x14ac:dyDescent="0.2">
      <c r="G218" s="1"/>
    </row>
    <row r="219" spans="7:7" x14ac:dyDescent="0.2">
      <c r="G219" s="1"/>
    </row>
    <row r="220" spans="7:7" x14ac:dyDescent="0.2">
      <c r="G220" s="1"/>
    </row>
    <row r="221" spans="7:7" x14ac:dyDescent="0.2">
      <c r="G221" s="1"/>
    </row>
    <row r="222" spans="7:7" x14ac:dyDescent="0.2">
      <c r="G222" s="1"/>
    </row>
    <row r="223" spans="7:7" x14ac:dyDescent="0.2">
      <c r="G223" s="1"/>
    </row>
    <row r="224" spans="7:7" x14ac:dyDescent="0.2">
      <c r="G224" s="1"/>
    </row>
    <row r="225" spans="7:7" x14ac:dyDescent="0.2">
      <c r="G225" s="1"/>
    </row>
    <row r="226" spans="7:7" x14ac:dyDescent="0.2">
      <c r="G226" s="1"/>
    </row>
    <row r="227" spans="7:7" x14ac:dyDescent="0.2">
      <c r="G227" s="1"/>
    </row>
    <row r="228" spans="7:7" x14ac:dyDescent="0.2">
      <c r="G228" s="1"/>
    </row>
    <row r="229" spans="7:7" x14ac:dyDescent="0.2">
      <c r="G229" s="1"/>
    </row>
    <row r="230" spans="7:7" x14ac:dyDescent="0.2">
      <c r="G230" s="1"/>
    </row>
    <row r="231" spans="7:7" x14ac:dyDescent="0.2">
      <c r="G231" s="1"/>
    </row>
    <row r="232" spans="7:7" x14ac:dyDescent="0.2">
      <c r="G232" s="1"/>
    </row>
    <row r="233" spans="7:7" x14ac:dyDescent="0.2">
      <c r="G233" s="1"/>
    </row>
    <row r="234" spans="7:7" x14ac:dyDescent="0.2">
      <c r="G234" s="1"/>
    </row>
    <row r="235" spans="7:7" x14ac:dyDescent="0.2">
      <c r="G235" s="1"/>
    </row>
    <row r="236" spans="7:7" x14ac:dyDescent="0.2">
      <c r="G236" s="1"/>
    </row>
    <row r="237" spans="7:7" x14ac:dyDescent="0.2">
      <c r="G237" s="1"/>
    </row>
    <row r="238" spans="7:7" x14ac:dyDescent="0.2">
      <c r="G238" s="1"/>
    </row>
    <row r="239" spans="7:7" x14ac:dyDescent="0.2">
      <c r="G239" s="1"/>
    </row>
    <row r="240" spans="7:7" x14ac:dyDescent="0.2">
      <c r="G240" s="1"/>
    </row>
    <row r="241" spans="7:7" x14ac:dyDescent="0.2">
      <c r="G241" s="1"/>
    </row>
    <row r="242" spans="7:7" x14ac:dyDescent="0.2">
      <c r="G242" s="1"/>
    </row>
    <row r="243" spans="7:7" x14ac:dyDescent="0.2">
      <c r="G243" s="1"/>
    </row>
    <row r="244" spans="7:7" x14ac:dyDescent="0.2">
      <c r="G244" s="1"/>
    </row>
    <row r="245" spans="7:7" x14ac:dyDescent="0.2">
      <c r="G245" s="1"/>
    </row>
    <row r="246" spans="7:7" x14ac:dyDescent="0.2">
      <c r="G246" s="1"/>
    </row>
    <row r="247" spans="7:7" x14ac:dyDescent="0.2">
      <c r="G247" s="1"/>
    </row>
    <row r="248" spans="7:7" x14ac:dyDescent="0.2">
      <c r="G248" s="1"/>
    </row>
    <row r="249" spans="7:7" x14ac:dyDescent="0.2">
      <c r="G249" s="1"/>
    </row>
    <row r="250" spans="7:7" x14ac:dyDescent="0.2">
      <c r="G250" s="1"/>
    </row>
    <row r="251" spans="7:7" x14ac:dyDescent="0.2">
      <c r="G251" s="1"/>
    </row>
    <row r="252" spans="7:7" x14ac:dyDescent="0.2">
      <c r="G252" s="1"/>
    </row>
    <row r="253" spans="7:7" x14ac:dyDescent="0.2">
      <c r="G253" s="1"/>
    </row>
    <row r="254" spans="7:7" x14ac:dyDescent="0.2">
      <c r="G254" s="1"/>
    </row>
    <row r="255" spans="7:7" x14ac:dyDescent="0.2">
      <c r="G255" s="1"/>
    </row>
    <row r="256" spans="7:7" x14ac:dyDescent="0.2">
      <c r="G256" s="1"/>
    </row>
    <row r="257" spans="7:7" x14ac:dyDescent="0.2">
      <c r="G257" s="1"/>
    </row>
    <row r="258" spans="7:7" x14ac:dyDescent="0.2">
      <c r="G258" s="1"/>
    </row>
    <row r="259" spans="7:7" x14ac:dyDescent="0.2">
      <c r="G259" s="1"/>
    </row>
    <row r="260" spans="7:7" x14ac:dyDescent="0.2">
      <c r="G260" s="1"/>
    </row>
    <row r="261" spans="7:7" x14ac:dyDescent="0.2">
      <c r="G261" s="1"/>
    </row>
    <row r="262" spans="7:7" x14ac:dyDescent="0.2">
      <c r="G262" s="1"/>
    </row>
    <row r="263" spans="7:7" x14ac:dyDescent="0.2">
      <c r="G263" s="1"/>
    </row>
    <row r="264" spans="7:7" x14ac:dyDescent="0.2">
      <c r="G264" s="1"/>
    </row>
    <row r="265" spans="7:7" x14ac:dyDescent="0.2">
      <c r="G265" s="1"/>
    </row>
    <row r="266" spans="7:7" x14ac:dyDescent="0.2">
      <c r="G266" s="1"/>
    </row>
    <row r="267" spans="7:7" x14ac:dyDescent="0.2">
      <c r="G267" s="1"/>
    </row>
    <row r="268" spans="7:7" x14ac:dyDescent="0.2">
      <c r="G268" s="1"/>
    </row>
    <row r="269" spans="7:7" x14ac:dyDescent="0.2">
      <c r="G269" s="1"/>
    </row>
    <row r="270" spans="7:7" x14ac:dyDescent="0.2">
      <c r="G270" s="1"/>
    </row>
    <row r="271" spans="7:7" x14ac:dyDescent="0.2">
      <c r="G271" s="1"/>
    </row>
    <row r="272" spans="7:7" x14ac:dyDescent="0.2">
      <c r="G272" s="1"/>
    </row>
    <row r="273" spans="7:7" x14ac:dyDescent="0.2">
      <c r="G273" s="1"/>
    </row>
    <row r="274" spans="7:7" x14ac:dyDescent="0.2">
      <c r="G274" s="1"/>
    </row>
    <row r="275" spans="7:7" x14ac:dyDescent="0.2">
      <c r="G275" s="1"/>
    </row>
    <row r="276" spans="7:7" x14ac:dyDescent="0.2">
      <c r="G276" s="1"/>
    </row>
    <row r="277" spans="7:7" x14ac:dyDescent="0.2">
      <c r="G277" s="1"/>
    </row>
    <row r="278" spans="7:7" x14ac:dyDescent="0.2">
      <c r="G278" s="1"/>
    </row>
    <row r="279" spans="7:7" x14ac:dyDescent="0.2">
      <c r="G279" s="1"/>
    </row>
    <row r="280" spans="7:7" x14ac:dyDescent="0.2">
      <c r="G280" s="1"/>
    </row>
    <row r="281" spans="7:7" x14ac:dyDescent="0.2">
      <c r="G281" s="1"/>
    </row>
    <row r="282" spans="7:7" x14ac:dyDescent="0.2">
      <c r="G282" s="1"/>
    </row>
    <row r="283" spans="7:7" x14ac:dyDescent="0.2">
      <c r="G283" s="1"/>
    </row>
    <row r="284" spans="7:7" x14ac:dyDescent="0.2">
      <c r="G284" s="1"/>
    </row>
    <row r="285" spans="7:7" x14ac:dyDescent="0.2">
      <c r="G285" s="1"/>
    </row>
    <row r="286" spans="7:7" x14ac:dyDescent="0.2">
      <c r="G286" s="1"/>
    </row>
    <row r="287" spans="7:7" x14ac:dyDescent="0.2">
      <c r="G287" s="1"/>
    </row>
    <row r="288" spans="7:7" x14ac:dyDescent="0.2">
      <c r="G288" s="1"/>
    </row>
    <row r="289" spans="7:7" x14ac:dyDescent="0.2">
      <c r="G289" s="1"/>
    </row>
    <row r="290" spans="7:7" x14ac:dyDescent="0.2">
      <c r="G290" s="1"/>
    </row>
    <row r="291" spans="7:7" x14ac:dyDescent="0.2">
      <c r="G291" s="1"/>
    </row>
    <row r="292" spans="7:7" x14ac:dyDescent="0.2">
      <c r="G292" s="1"/>
    </row>
    <row r="293" spans="7:7" x14ac:dyDescent="0.2">
      <c r="G293" s="1"/>
    </row>
    <row r="294" spans="7:7" x14ac:dyDescent="0.2">
      <c r="G294" s="1"/>
    </row>
    <row r="295" spans="7:7" x14ac:dyDescent="0.2">
      <c r="G295" s="1"/>
    </row>
    <row r="296" spans="7:7" x14ac:dyDescent="0.2">
      <c r="G296" s="1"/>
    </row>
    <row r="297" spans="7:7" x14ac:dyDescent="0.2">
      <c r="G297" s="1"/>
    </row>
    <row r="298" spans="7:7" x14ac:dyDescent="0.2">
      <c r="G298" s="1"/>
    </row>
    <row r="299" spans="7:7" x14ac:dyDescent="0.2">
      <c r="G299" s="1"/>
    </row>
    <row r="300" spans="7:7" x14ac:dyDescent="0.2">
      <c r="G300" s="1"/>
    </row>
    <row r="301" spans="7:7" x14ac:dyDescent="0.2">
      <c r="G301" s="1"/>
    </row>
    <row r="302" spans="7:7" x14ac:dyDescent="0.2">
      <c r="G302" s="1"/>
    </row>
    <row r="303" spans="7:7" x14ac:dyDescent="0.2">
      <c r="G303" s="1"/>
    </row>
    <row r="304" spans="7:7" x14ac:dyDescent="0.2">
      <c r="G304" s="1"/>
    </row>
    <row r="305" spans="7:7" x14ac:dyDescent="0.2">
      <c r="G305" s="1"/>
    </row>
    <row r="306" spans="7:7" x14ac:dyDescent="0.2">
      <c r="G306" s="1"/>
    </row>
    <row r="307" spans="7:7" x14ac:dyDescent="0.2">
      <c r="G307" s="1"/>
    </row>
    <row r="308" spans="7:7" x14ac:dyDescent="0.2">
      <c r="G308" s="1"/>
    </row>
    <row r="309" spans="7:7" x14ac:dyDescent="0.2">
      <c r="G309" s="1"/>
    </row>
    <row r="310" spans="7:7" x14ac:dyDescent="0.2">
      <c r="G310" s="1"/>
    </row>
    <row r="311" spans="7:7" x14ac:dyDescent="0.2">
      <c r="G311" s="1"/>
    </row>
    <row r="312" spans="7:7" x14ac:dyDescent="0.2">
      <c r="G312" s="1"/>
    </row>
    <row r="313" spans="7:7" x14ac:dyDescent="0.2">
      <c r="G313" s="1"/>
    </row>
    <row r="314" spans="7:7" x14ac:dyDescent="0.2">
      <c r="G314" s="1"/>
    </row>
    <row r="315" spans="7:7" x14ac:dyDescent="0.2">
      <c r="G315" s="1"/>
    </row>
    <row r="316" spans="7:7" x14ac:dyDescent="0.2">
      <c r="G316" s="1"/>
    </row>
    <row r="317" spans="7:7" x14ac:dyDescent="0.2">
      <c r="G317" s="1"/>
    </row>
    <row r="318" spans="7:7" x14ac:dyDescent="0.2">
      <c r="G318" s="1"/>
    </row>
    <row r="319" spans="7:7" x14ac:dyDescent="0.2">
      <c r="G319" s="1"/>
    </row>
    <row r="320" spans="7:7" x14ac:dyDescent="0.2">
      <c r="G320" s="1"/>
    </row>
    <row r="321" spans="7:7" x14ac:dyDescent="0.2">
      <c r="G321" s="1"/>
    </row>
    <row r="322" spans="7:7" x14ac:dyDescent="0.2">
      <c r="G322" s="1"/>
    </row>
    <row r="323" spans="7:7" x14ac:dyDescent="0.2">
      <c r="G323" s="1"/>
    </row>
    <row r="324" spans="7:7" x14ac:dyDescent="0.2">
      <c r="G324" s="1"/>
    </row>
    <row r="325" spans="7:7" x14ac:dyDescent="0.2">
      <c r="G325" s="1"/>
    </row>
    <row r="326" spans="7:7" x14ac:dyDescent="0.2">
      <c r="G326" s="1"/>
    </row>
    <row r="327" spans="7:7" x14ac:dyDescent="0.2">
      <c r="G327" s="1"/>
    </row>
    <row r="328" spans="7:7" x14ac:dyDescent="0.2">
      <c r="G328" s="1"/>
    </row>
    <row r="329" spans="7:7" x14ac:dyDescent="0.2">
      <c r="G329" s="1"/>
    </row>
    <row r="330" spans="7:7" x14ac:dyDescent="0.2">
      <c r="G330" s="1"/>
    </row>
    <row r="331" spans="7:7" x14ac:dyDescent="0.2">
      <c r="G331" s="1"/>
    </row>
    <row r="332" spans="7:7" x14ac:dyDescent="0.2">
      <c r="G332" s="1"/>
    </row>
    <row r="333" spans="7:7" x14ac:dyDescent="0.2">
      <c r="G333" s="1"/>
    </row>
    <row r="334" spans="7:7" x14ac:dyDescent="0.2">
      <c r="G334" s="1"/>
    </row>
    <row r="335" spans="7:7" x14ac:dyDescent="0.2">
      <c r="G335" s="1"/>
    </row>
    <row r="336" spans="7:7" x14ac:dyDescent="0.2">
      <c r="G336" s="1"/>
    </row>
    <row r="337" spans="7:7" x14ac:dyDescent="0.2">
      <c r="G337" s="1"/>
    </row>
    <row r="338" spans="7:7" x14ac:dyDescent="0.2">
      <c r="G338" s="1"/>
    </row>
    <row r="339" spans="7:7" x14ac:dyDescent="0.2">
      <c r="G339" s="1"/>
    </row>
    <row r="340" spans="7:7" x14ac:dyDescent="0.2">
      <c r="G340" s="1"/>
    </row>
    <row r="341" spans="7:7" x14ac:dyDescent="0.2">
      <c r="G341" s="1"/>
    </row>
    <row r="342" spans="7:7" x14ac:dyDescent="0.2">
      <c r="G342" s="1"/>
    </row>
    <row r="343" spans="7:7" x14ac:dyDescent="0.2">
      <c r="G343" s="1"/>
    </row>
    <row r="344" spans="7:7" x14ac:dyDescent="0.2">
      <c r="G344" s="1"/>
    </row>
    <row r="345" spans="7:7" x14ac:dyDescent="0.2">
      <c r="G345" s="1"/>
    </row>
    <row r="346" spans="7:7" x14ac:dyDescent="0.2">
      <c r="G346" s="1"/>
    </row>
    <row r="347" spans="7:7" x14ac:dyDescent="0.2">
      <c r="G347" s="1"/>
    </row>
    <row r="348" spans="7:7" x14ac:dyDescent="0.2">
      <c r="G348" s="1"/>
    </row>
    <row r="349" spans="7:7" x14ac:dyDescent="0.2">
      <c r="G349" s="1"/>
    </row>
    <row r="350" spans="7:7" x14ac:dyDescent="0.2">
      <c r="G350" s="1"/>
    </row>
    <row r="351" spans="7:7" x14ac:dyDescent="0.2">
      <c r="G351" s="1"/>
    </row>
    <row r="352" spans="7:7" x14ac:dyDescent="0.2">
      <c r="G352" s="1"/>
    </row>
    <row r="353" spans="7:7" x14ac:dyDescent="0.2">
      <c r="G353" s="1"/>
    </row>
    <row r="354" spans="7:7" x14ac:dyDescent="0.2">
      <c r="G354" s="1"/>
    </row>
    <row r="355" spans="7:7" x14ac:dyDescent="0.2">
      <c r="G355" s="1"/>
    </row>
    <row r="356" spans="7:7" x14ac:dyDescent="0.2">
      <c r="G356" s="1"/>
    </row>
    <row r="357" spans="7:7" x14ac:dyDescent="0.2">
      <c r="G357" s="1"/>
    </row>
    <row r="358" spans="7:7" x14ac:dyDescent="0.2">
      <c r="G358" s="1"/>
    </row>
    <row r="359" spans="7:7" x14ac:dyDescent="0.2">
      <c r="G359" s="1"/>
    </row>
    <row r="360" spans="7:7" x14ac:dyDescent="0.2">
      <c r="G360" s="1"/>
    </row>
    <row r="361" spans="7:7" x14ac:dyDescent="0.2">
      <c r="G361" s="1"/>
    </row>
    <row r="362" spans="7:7" x14ac:dyDescent="0.2">
      <c r="G362" s="1"/>
    </row>
    <row r="363" spans="7:7" x14ac:dyDescent="0.2">
      <c r="G363" s="1"/>
    </row>
    <row r="364" spans="7:7" x14ac:dyDescent="0.2">
      <c r="G364" s="1"/>
    </row>
    <row r="365" spans="7:7" x14ac:dyDescent="0.2">
      <c r="G365" s="1"/>
    </row>
    <row r="366" spans="7:7" x14ac:dyDescent="0.2">
      <c r="G366" s="1"/>
    </row>
    <row r="367" spans="7:7" x14ac:dyDescent="0.2">
      <c r="G367" s="1"/>
    </row>
    <row r="368" spans="7:7" x14ac:dyDescent="0.2">
      <c r="G368" s="1"/>
    </row>
    <row r="369" spans="7:7" x14ac:dyDescent="0.2">
      <c r="G369" s="1"/>
    </row>
    <row r="370" spans="7:7" x14ac:dyDescent="0.2">
      <c r="G370" s="1"/>
    </row>
    <row r="371" spans="7:7" x14ac:dyDescent="0.2">
      <c r="G371" s="1"/>
    </row>
    <row r="372" spans="7:7" x14ac:dyDescent="0.2">
      <c r="G372" s="1"/>
    </row>
    <row r="373" spans="7:7" x14ac:dyDescent="0.2">
      <c r="G373" s="1"/>
    </row>
    <row r="374" spans="7:7" x14ac:dyDescent="0.2">
      <c r="G374" s="1"/>
    </row>
    <row r="375" spans="7:7" x14ac:dyDescent="0.2">
      <c r="G375" s="1"/>
    </row>
    <row r="376" spans="7:7" x14ac:dyDescent="0.2">
      <c r="G376" s="1"/>
    </row>
    <row r="377" spans="7:7" x14ac:dyDescent="0.2">
      <c r="G377" s="1"/>
    </row>
    <row r="378" spans="7:7" x14ac:dyDescent="0.2">
      <c r="G378" s="1"/>
    </row>
    <row r="379" spans="7:7" x14ac:dyDescent="0.2">
      <c r="G379" s="1"/>
    </row>
    <row r="380" spans="7:7" x14ac:dyDescent="0.2">
      <c r="G380" s="1"/>
    </row>
    <row r="381" spans="7:7" x14ac:dyDescent="0.2">
      <c r="G381" s="1"/>
    </row>
    <row r="382" spans="7:7" x14ac:dyDescent="0.2">
      <c r="G382" s="1"/>
    </row>
    <row r="383" spans="7:7" x14ac:dyDescent="0.2">
      <c r="G383" s="1"/>
    </row>
    <row r="384" spans="7:7" x14ac:dyDescent="0.2">
      <c r="G384" s="1"/>
    </row>
    <row r="385" spans="7:7" x14ac:dyDescent="0.2">
      <c r="G385" s="1"/>
    </row>
    <row r="386" spans="7:7" x14ac:dyDescent="0.2">
      <c r="G386" s="1"/>
    </row>
    <row r="387" spans="7:7" x14ac:dyDescent="0.2">
      <c r="G387" s="1"/>
    </row>
    <row r="388" spans="7:7" x14ac:dyDescent="0.2">
      <c r="G388" s="1"/>
    </row>
    <row r="389" spans="7:7" x14ac:dyDescent="0.2">
      <c r="G389" s="1"/>
    </row>
    <row r="390" spans="7:7" x14ac:dyDescent="0.2">
      <c r="G390" s="1"/>
    </row>
    <row r="391" spans="7:7" x14ac:dyDescent="0.2">
      <c r="G391" s="1"/>
    </row>
    <row r="392" spans="7:7" x14ac:dyDescent="0.2">
      <c r="G392" s="1"/>
    </row>
    <row r="393" spans="7:7" x14ac:dyDescent="0.2">
      <c r="G393" s="1"/>
    </row>
    <row r="394" spans="7:7" x14ac:dyDescent="0.2">
      <c r="G394" s="1"/>
    </row>
    <row r="395" spans="7:7" x14ac:dyDescent="0.2">
      <c r="G395" s="1"/>
    </row>
    <row r="396" spans="7:7" x14ac:dyDescent="0.2">
      <c r="G396" s="1"/>
    </row>
    <row r="397" spans="7:7" x14ac:dyDescent="0.2">
      <c r="G397" s="1"/>
    </row>
    <row r="398" spans="7:7" x14ac:dyDescent="0.2">
      <c r="G398" s="1"/>
    </row>
    <row r="399" spans="7:7" x14ac:dyDescent="0.2">
      <c r="G399" s="1"/>
    </row>
    <row r="400" spans="7:7" x14ac:dyDescent="0.2">
      <c r="G400" s="1"/>
    </row>
    <row r="401" spans="7:7" x14ac:dyDescent="0.2">
      <c r="G401" s="1"/>
    </row>
    <row r="402" spans="7:7" x14ac:dyDescent="0.2">
      <c r="G402" s="1"/>
    </row>
    <row r="403" spans="7:7" x14ac:dyDescent="0.2">
      <c r="G403" s="1"/>
    </row>
    <row r="404" spans="7:7" x14ac:dyDescent="0.2">
      <c r="G404" s="1"/>
    </row>
    <row r="405" spans="7:7" x14ac:dyDescent="0.2">
      <c r="G405" s="1"/>
    </row>
    <row r="406" spans="7:7" x14ac:dyDescent="0.2">
      <c r="G406" s="1"/>
    </row>
    <row r="407" spans="7:7" x14ac:dyDescent="0.2">
      <c r="G407" s="1"/>
    </row>
    <row r="408" spans="7:7" x14ac:dyDescent="0.2">
      <c r="G408" s="1"/>
    </row>
    <row r="409" spans="7:7" x14ac:dyDescent="0.2">
      <c r="G409" s="1"/>
    </row>
    <row r="410" spans="7:7" x14ac:dyDescent="0.2">
      <c r="G410" s="1"/>
    </row>
    <row r="411" spans="7:7" x14ac:dyDescent="0.2">
      <c r="G411" s="1"/>
    </row>
    <row r="412" spans="7:7" x14ac:dyDescent="0.2">
      <c r="G412" s="1"/>
    </row>
    <row r="413" spans="7:7" x14ac:dyDescent="0.2">
      <c r="G413" s="1"/>
    </row>
    <row r="414" spans="7:7" x14ac:dyDescent="0.2">
      <c r="G414" s="1"/>
    </row>
    <row r="415" spans="7:7" x14ac:dyDescent="0.2">
      <c r="G415" s="1"/>
    </row>
    <row r="416" spans="7:7" x14ac:dyDescent="0.2">
      <c r="G416" s="1"/>
    </row>
    <row r="417" spans="7:7" x14ac:dyDescent="0.2">
      <c r="G417" s="1"/>
    </row>
    <row r="418" spans="7:7" x14ac:dyDescent="0.2">
      <c r="G418" s="1"/>
    </row>
    <row r="419" spans="7:7" x14ac:dyDescent="0.2">
      <c r="G419" s="1"/>
    </row>
    <row r="420" spans="7:7" x14ac:dyDescent="0.2">
      <c r="G420" s="1"/>
    </row>
    <row r="421" spans="7:7" x14ac:dyDescent="0.2">
      <c r="G421" s="1"/>
    </row>
    <row r="422" spans="7:7" x14ac:dyDescent="0.2">
      <c r="G422" s="1"/>
    </row>
    <row r="423" spans="7:7" x14ac:dyDescent="0.2">
      <c r="G423" s="1"/>
    </row>
    <row r="424" spans="7:7" x14ac:dyDescent="0.2">
      <c r="G424" s="1"/>
    </row>
    <row r="425" spans="7:7" x14ac:dyDescent="0.2">
      <c r="G425" s="1"/>
    </row>
    <row r="426" spans="7:7" x14ac:dyDescent="0.2">
      <c r="G426" s="1"/>
    </row>
    <row r="427" spans="7:7" x14ac:dyDescent="0.2">
      <c r="G427" s="1"/>
    </row>
    <row r="428" spans="7:7" x14ac:dyDescent="0.2">
      <c r="G428" s="1"/>
    </row>
    <row r="429" spans="7:7" x14ac:dyDescent="0.2">
      <c r="G429" s="1"/>
    </row>
    <row r="430" spans="7:7" x14ac:dyDescent="0.2">
      <c r="G430" s="1"/>
    </row>
    <row r="431" spans="7:7" x14ac:dyDescent="0.2">
      <c r="G431" s="1"/>
    </row>
    <row r="432" spans="7:7" x14ac:dyDescent="0.2">
      <c r="G432" s="1"/>
    </row>
    <row r="433" spans="7:7" x14ac:dyDescent="0.2">
      <c r="G433" s="1"/>
    </row>
    <row r="434" spans="7:7" x14ac:dyDescent="0.2">
      <c r="G434" s="1"/>
    </row>
    <row r="435" spans="7:7" x14ac:dyDescent="0.2">
      <c r="G435" s="1"/>
    </row>
    <row r="436" spans="7:7" x14ac:dyDescent="0.2">
      <c r="G436" s="1"/>
    </row>
    <row r="437" spans="7:7" x14ac:dyDescent="0.2">
      <c r="G437" s="1"/>
    </row>
    <row r="438" spans="7:7" x14ac:dyDescent="0.2">
      <c r="G438" s="1"/>
    </row>
    <row r="439" spans="7:7" x14ac:dyDescent="0.2">
      <c r="G439" s="1"/>
    </row>
    <row r="440" spans="7:7" x14ac:dyDescent="0.2">
      <c r="G440" s="1"/>
    </row>
    <row r="441" spans="7:7" x14ac:dyDescent="0.2">
      <c r="G441" s="1"/>
    </row>
    <row r="442" spans="7:7" x14ac:dyDescent="0.2">
      <c r="G442" s="1"/>
    </row>
    <row r="443" spans="7:7" x14ac:dyDescent="0.2">
      <c r="G443" s="1"/>
    </row>
    <row r="444" spans="7:7" x14ac:dyDescent="0.2">
      <c r="G444" s="1"/>
    </row>
    <row r="445" spans="7:7" x14ac:dyDescent="0.2">
      <c r="G445" s="1"/>
    </row>
    <row r="446" spans="7:7" x14ac:dyDescent="0.2">
      <c r="G446" s="1"/>
    </row>
    <row r="447" spans="7:7" x14ac:dyDescent="0.2">
      <c r="G447" s="1"/>
    </row>
    <row r="448" spans="7:7" x14ac:dyDescent="0.2">
      <c r="G448" s="1"/>
    </row>
    <row r="449" spans="7:7" x14ac:dyDescent="0.2">
      <c r="G449" s="1"/>
    </row>
    <row r="450" spans="7:7" x14ac:dyDescent="0.2">
      <c r="G450" s="1"/>
    </row>
    <row r="451" spans="7:7" x14ac:dyDescent="0.2">
      <c r="G451" s="1"/>
    </row>
    <row r="452" spans="7:7" x14ac:dyDescent="0.2">
      <c r="G452" s="1"/>
    </row>
    <row r="453" spans="7:7" x14ac:dyDescent="0.2">
      <c r="G453" s="1"/>
    </row>
    <row r="454" spans="7:7" x14ac:dyDescent="0.2">
      <c r="G454" s="1"/>
    </row>
    <row r="455" spans="7:7" x14ac:dyDescent="0.2">
      <c r="G455" s="1"/>
    </row>
    <row r="456" spans="7:7" x14ac:dyDescent="0.2">
      <c r="G456" s="1"/>
    </row>
    <row r="457" spans="7:7" x14ac:dyDescent="0.2">
      <c r="G457" s="1"/>
    </row>
    <row r="458" spans="7:7" x14ac:dyDescent="0.2">
      <c r="G458" s="1"/>
    </row>
    <row r="459" spans="7:7" x14ac:dyDescent="0.2">
      <c r="G459" s="1"/>
    </row>
    <row r="460" spans="7:7" x14ac:dyDescent="0.2">
      <c r="G460" s="1"/>
    </row>
    <row r="461" spans="7:7" x14ac:dyDescent="0.2">
      <c r="G461" s="1"/>
    </row>
    <row r="462" spans="7:7" x14ac:dyDescent="0.2">
      <c r="G462" s="1"/>
    </row>
    <row r="463" spans="7:7" x14ac:dyDescent="0.2">
      <c r="G463" s="1"/>
    </row>
    <row r="464" spans="7:7" x14ac:dyDescent="0.2">
      <c r="G464" s="1"/>
    </row>
    <row r="465" spans="7:7" x14ac:dyDescent="0.2">
      <c r="G465" s="1"/>
    </row>
    <row r="466" spans="7:7" x14ac:dyDescent="0.2">
      <c r="G466" s="1"/>
    </row>
    <row r="467" spans="7:7" x14ac:dyDescent="0.2">
      <c r="G467" s="1"/>
    </row>
    <row r="468" spans="7:7" x14ac:dyDescent="0.2">
      <c r="G468" s="1"/>
    </row>
    <row r="469" spans="7:7" x14ac:dyDescent="0.2">
      <c r="G469" s="1"/>
    </row>
    <row r="470" spans="7:7" x14ac:dyDescent="0.2">
      <c r="G470" s="1"/>
    </row>
    <row r="471" spans="7:7" x14ac:dyDescent="0.2">
      <c r="G471" s="1"/>
    </row>
    <row r="472" spans="7:7" x14ac:dyDescent="0.2">
      <c r="G472" s="1"/>
    </row>
    <row r="473" spans="7:7" x14ac:dyDescent="0.2">
      <c r="G473" s="1"/>
    </row>
    <row r="474" spans="7:7" x14ac:dyDescent="0.2">
      <c r="G474" s="1"/>
    </row>
    <row r="475" spans="7:7" x14ac:dyDescent="0.2">
      <c r="G475" s="1"/>
    </row>
    <row r="476" spans="7:7" x14ac:dyDescent="0.2">
      <c r="G476" s="1"/>
    </row>
    <row r="477" spans="7:7" x14ac:dyDescent="0.2">
      <c r="G477" s="1"/>
    </row>
    <row r="478" spans="7:7" x14ac:dyDescent="0.2">
      <c r="G478" s="1"/>
    </row>
    <row r="479" spans="7:7" x14ac:dyDescent="0.2">
      <c r="G479" s="1"/>
    </row>
    <row r="480" spans="7:7" x14ac:dyDescent="0.2">
      <c r="G480" s="1"/>
    </row>
    <row r="481" spans="7:7" x14ac:dyDescent="0.2">
      <c r="G481" s="1"/>
    </row>
    <row r="482" spans="7:7" x14ac:dyDescent="0.2">
      <c r="G482" s="1"/>
    </row>
    <row r="483" spans="7:7" x14ac:dyDescent="0.2">
      <c r="G483" s="1"/>
    </row>
    <row r="484" spans="7:7" x14ac:dyDescent="0.2">
      <c r="G484" s="1"/>
    </row>
    <row r="485" spans="7:7" x14ac:dyDescent="0.2">
      <c r="G485" s="1"/>
    </row>
    <row r="486" spans="7:7" x14ac:dyDescent="0.2">
      <c r="G486" s="1"/>
    </row>
    <row r="487" spans="7:7" x14ac:dyDescent="0.2">
      <c r="G487" s="1"/>
    </row>
    <row r="488" spans="7:7" x14ac:dyDescent="0.2">
      <c r="G488" s="1"/>
    </row>
    <row r="489" spans="7:7" x14ac:dyDescent="0.2">
      <c r="G489" s="1"/>
    </row>
    <row r="490" spans="7:7" x14ac:dyDescent="0.2">
      <c r="G490" s="1"/>
    </row>
    <row r="491" spans="7:7" x14ac:dyDescent="0.2">
      <c r="G491" s="1"/>
    </row>
    <row r="492" spans="7:7" x14ac:dyDescent="0.2">
      <c r="G492" s="1"/>
    </row>
    <row r="493" spans="7:7" x14ac:dyDescent="0.2">
      <c r="G493" s="1"/>
    </row>
    <row r="494" spans="7:7" x14ac:dyDescent="0.2">
      <c r="G494" s="1"/>
    </row>
    <row r="495" spans="7:7" x14ac:dyDescent="0.2">
      <c r="G495" s="1"/>
    </row>
    <row r="496" spans="7:7" x14ac:dyDescent="0.2">
      <c r="G496" s="1"/>
    </row>
    <row r="497" spans="7:7" x14ac:dyDescent="0.2">
      <c r="G497" s="1"/>
    </row>
    <row r="498" spans="7:7" x14ac:dyDescent="0.2">
      <c r="G498" s="1"/>
    </row>
    <row r="499" spans="7:7" x14ac:dyDescent="0.2">
      <c r="G499" s="1"/>
    </row>
    <row r="500" spans="7:7" x14ac:dyDescent="0.2">
      <c r="G500" s="1"/>
    </row>
    <row r="501" spans="7:7" x14ac:dyDescent="0.2">
      <c r="G501" s="1"/>
    </row>
    <row r="502" spans="7:7" x14ac:dyDescent="0.2">
      <c r="G502" s="1"/>
    </row>
    <row r="503" spans="7:7" x14ac:dyDescent="0.2">
      <c r="G503" s="1"/>
    </row>
  </sheetData>
  <conditionalFormatting sqref="D2:D503">
    <cfRule type="duplicateValues" dxfId="16" priority="13"/>
  </conditionalFormatting>
  <pageMargins left="0.75" right="0.75" top="0.75" bottom="0.5" header="0.5" footer="0.75"/>
  <pageSetup orientation="portrait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27CAC-343A-EC4F-8B0B-46AADDFF84DF}">
  <dimension ref="A1:E30"/>
  <sheetViews>
    <sheetView zoomScale="179" workbookViewId="0">
      <selection activeCell="J12" sqref="J12"/>
    </sheetView>
  </sheetViews>
  <sheetFormatPr baseColWidth="10" defaultRowHeight="15" x14ac:dyDescent="0.2"/>
  <cols>
    <col min="1" max="1" width="16.33203125" bestFit="1" customWidth="1"/>
    <col min="4" max="4" width="14.1640625" bestFit="1" customWidth="1"/>
  </cols>
  <sheetData>
    <row r="1" spans="1:5" x14ac:dyDescent="0.2">
      <c r="A1" s="2" t="s">
        <v>44</v>
      </c>
      <c r="B1" s="2">
        <f>COUNTA(Tableau1[[Licences 1]:[Licences 3]])</f>
        <v>18</v>
      </c>
      <c r="C1" s="3"/>
      <c r="D1" s="3"/>
      <c r="E1" s="3"/>
    </row>
    <row r="2" spans="1:5" x14ac:dyDescent="0.2">
      <c r="A2" s="2" t="s">
        <v>45</v>
      </c>
      <c r="B2" s="2">
        <f>COUNTA(Tableau1[Nom, prénom])</f>
        <v>0</v>
      </c>
      <c r="C2" s="3"/>
      <c r="D2" s="3"/>
      <c r="E2" s="3"/>
    </row>
    <row r="3" spans="1:5" x14ac:dyDescent="0.2">
      <c r="A3" s="3"/>
      <c r="B3" s="3"/>
      <c r="C3" s="3"/>
      <c r="D3" s="3"/>
      <c r="E3" s="3"/>
    </row>
    <row r="4" spans="1:5" x14ac:dyDescent="0.2">
      <c r="A4" s="2" t="s">
        <v>46</v>
      </c>
      <c r="B4" s="4">
        <f ca="1">AVERAGE(Licences!F:F)</f>
        <v>121</v>
      </c>
      <c r="C4" s="3"/>
      <c r="D4" s="3"/>
      <c r="E4" s="3"/>
    </row>
    <row r="5" spans="1:5" x14ac:dyDescent="0.2">
      <c r="A5" s="3"/>
      <c r="B5" s="3"/>
      <c r="C5" s="3"/>
      <c r="D5" s="3"/>
      <c r="E5" s="3"/>
    </row>
    <row r="6" spans="1:5" ht="16" x14ac:dyDescent="0.2">
      <c r="A6" s="14" t="s">
        <v>47</v>
      </c>
      <c r="B6" s="15"/>
      <c r="C6" s="15"/>
      <c r="D6" s="15"/>
      <c r="E6" s="16"/>
    </row>
    <row r="7" spans="1:5" x14ac:dyDescent="0.2">
      <c r="A7" s="5" t="s">
        <v>48</v>
      </c>
      <c r="B7" s="2"/>
      <c r="C7" s="6"/>
      <c r="D7" s="2" t="s">
        <v>49</v>
      </c>
      <c r="E7" s="7"/>
    </row>
    <row r="8" spans="1:5" x14ac:dyDescent="0.2">
      <c r="A8" s="5" t="s">
        <v>27</v>
      </c>
      <c r="B8" s="2">
        <f>COUNTIF(Tableau1[[Licences 1]:[Licences 3]],"U6 (- 6 ans)")</f>
        <v>0</v>
      </c>
      <c r="C8" s="8"/>
      <c r="D8" s="2" t="s">
        <v>33</v>
      </c>
      <c r="E8" s="7">
        <f>COUNTIF(Tableau1[[Licences 1]:[Licences 3]],"U6 F (- 6 ans F)")</f>
        <v>0</v>
      </c>
    </row>
    <row r="9" spans="1:5" x14ac:dyDescent="0.2">
      <c r="A9" s="5" t="s">
        <v>26</v>
      </c>
      <c r="B9" s="2">
        <f>COUNTIF(Tableau1[[Licences 1]:[Licences 3]],"U7 (- 7 ans)")</f>
        <v>0</v>
      </c>
      <c r="C9" s="8"/>
      <c r="D9" s="2" t="s">
        <v>36</v>
      </c>
      <c r="E9" s="7">
        <f>COUNTIF(Tableau1[[Licences 1]:[Licences 3]],"U7 F (- 7 ans F)")</f>
        <v>0</v>
      </c>
    </row>
    <row r="10" spans="1:5" x14ac:dyDescent="0.2">
      <c r="A10" s="5" t="s">
        <v>21</v>
      </c>
      <c r="B10" s="2">
        <f>COUNTIF(Tableau1[[Licences 1]:[Licences 3]],"U8 (- 8 ans)")</f>
        <v>1</v>
      </c>
      <c r="C10" s="8"/>
      <c r="D10" s="2" t="s">
        <v>61</v>
      </c>
      <c r="E10" s="7">
        <f>COUNTIF(Tableau1[[Licences 1]:[Licences 3]],"U8 F (- 8 ans F)")</f>
        <v>0</v>
      </c>
    </row>
    <row r="11" spans="1:5" x14ac:dyDescent="0.2">
      <c r="A11" s="5" t="s">
        <v>23</v>
      </c>
      <c r="B11" s="2">
        <f>COUNTIF(Tableau1[[Licences 1]:[Licences 3]],"U9 (- 9 ans)")</f>
        <v>0</v>
      </c>
      <c r="C11" s="8"/>
      <c r="D11" s="2" t="s">
        <v>38</v>
      </c>
      <c r="E11" s="7">
        <f>COUNTIF(Tableau1[[Licences 1]:[Licences 3]],"U9 F (- 9 ans F)")</f>
        <v>0</v>
      </c>
    </row>
    <row r="12" spans="1:5" x14ac:dyDescent="0.2">
      <c r="A12" s="5" t="s">
        <v>25</v>
      </c>
      <c r="B12" s="2">
        <f>COUNTIF(Tableau1[[Licences 1]:[Licences 3]],"U10 (- 10 ans)")</f>
        <v>0</v>
      </c>
      <c r="C12" s="8"/>
      <c r="D12" s="2" t="s">
        <v>62</v>
      </c>
      <c r="E12" s="7">
        <f>COUNTIF(Tableau1[[Licences 1]:[Licences 3]],"U10 F (- 10 ans F)")</f>
        <v>0</v>
      </c>
    </row>
    <row r="13" spans="1:5" x14ac:dyDescent="0.2">
      <c r="A13" s="5" t="s">
        <v>8</v>
      </c>
      <c r="B13" s="2">
        <f>COUNTIF(Tableau1[[Licences 1]:[Licences 3]],"U11 (- 11 ans)")</f>
        <v>3</v>
      </c>
      <c r="C13" s="8"/>
      <c r="D13" s="2" t="s">
        <v>30</v>
      </c>
      <c r="E13" s="7">
        <f>COUNTIF(Tableau1[[Licences 1]:[Licences 3]],"U11 F (- 11 ans F)")</f>
        <v>0</v>
      </c>
    </row>
    <row r="14" spans="1:5" x14ac:dyDescent="0.2">
      <c r="A14" s="5" t="s">
        <v>13</v>
      </c>
      <c r="B14" s="2">
        <f>COUNTIF(Tableau1[[Licences 1]:[Licences 3]],"U12 (- 12 ans)")</f>
        <v>1</v>
      </c>
      <c r="C14" s="8"/>
      <c r="D14" s="2" t="s">
        <v>35</v>
      </c>
      <c r="E14" s="7">
        <f>COUNTIF(Tableau1[[Licences 1]:[Licences 3]],"U12 F (- 12 ans F)")</f>
        <v>0</v>
      </c>
    </row>
    <row r="15" spans="1:5" x14ac:dyDescent="0.2">
      <c r="A15" s="5" t="s">
        <v>14</v>
      </c>
      <c r="B15" s="2">
        <f>COUNTIF(Tableau1[[Licences 1]:[Licences 3]],"U13 (- 13 ans)")</f>
        <v>2</v>
      </c>
      <c r="C15" s="8"/>
      <c r="D15" s="2" t="s">
        <v>37</v>
      </c>
      <c r="E15" s="7">
        <f>COUNTIF(Tableau1[[Licences 1]:[Licences 3]],"U13 F (- 13 ans F)")</f>
        <v>0</v>
      </c>
    </row>
    <row r="16" spans="1:5" x14ac:dyDescent="0.2">
      <c r="A16" s="5" t="s">
        <v>22</v>
      </c>
      <c r="B16" s="2">
        <f>COUNTIF(Tableau1[[Licences 1]:[Licences 3]],"U14 (- 14 ans)")</f>
        <v>0</v>
      </c>
      <c r="C16" s="8"/>
      <c r="D16" s="2" t="s">
        <v>15</v>
      </c>
      <c r="E16" s="7">
        <f>COUNTIF(Tableau1[[Licences 1]:[Licences 3]],"U14 F (- 14 ans F)")</f>
        <v>1</v>
      </c>
    </row>
    <row r="17" spans="1:5" x14ac:dyDescent="0.2">
      <c r="A17" s="5" t="s">
        <v>28</v>
      </c>
      <c r="B17" s="2">
        <f>COUNTIF(Tableau1[[Licences 1]:[Licences 3]],"U15 (- 15 ans)")</f>
        <v>0</v>
      </c>
      <c r="C17" s="8"/>
      <c r="D17" s="2" t="s">
        <v>29</v>
      </c>
      <c r="E17" s="7">
        <f>COUNTIF(Tableau1[[Licences 1]:[Licences 3]],"U15 F (- 15 ans F)")</f>
        <v>0</v>
      </c>
    </row>
    <row r="18" spans="1:5" x14ac:dyDescent="0.2">
      <c r="A18" s="5" t="s">
        <v>6</v>
      </c>
      <c r="B18" s="2">
        <f>COUNTIF(Tableau1[[Licences 1]:[Licences 3]],"U16 (- 16 ans)")</f>
        <v>2</v>
      </c>
      <c r="C18" s="8"/>
      <c r="D18" s="2" t="s">
        <v>18</v>
      </c>
      <c r="E18" s="7">
        <f>COUNTIF(Tableau1[[Licences 1]:[Licences 3]],"U16 F (- 16 ans F)")</f>
        <v>2</v>
      </c>
    </row>
    <row r="19" spans="1:5" x14ac:dyDescent="0.2">
      <c r="A19" s="5" t="s">
        <v>4</v>
      </c>
      <c r="B19" s="2">
        <f>COUNTIF(Tableau1[[Licences 1]:[Licences 3]],"U17 (- 17 ans)")</f>
        <v>1</v>
      </c>
      <c r="C19" s="8"/>
      <c r="D19" s="2" t="s">
        <v>11</v>
      </c>
      <c r="E19" s="7">
        <f>COUNTIF(Tableau1[[Licences 1]:[Licences 3]],"U17 F (- 17 ans F)")</f>
        <v>2</v>
      </c>
    </row>
    <row r="20" spans="1:5" x14ac:dyDescent="0.2">
      <c r="A20" s="5" t="s">
        <v>32</v>
      </c>
      <c r="B20" s="2">
        <f>COUNTIF(Tableau1[[Licences 1]:[Licences 3]],"U18 (- 18 ans)")</f>
        <v>0</v>
      </c>
      <c r="C20" s="8"/>
      <c r="D20" s="2" t="s">
        <v>31</v>
      </c>
      <c r="E20" s="7">
        <f>COUNTIF(Tableau1[[Licences 1]:[Licences 3]],"U18 F (- 18 ans F)")</f>
        <v>0</v>
      </c>
    </row>
    <row r="21" spans="1:5" x14ac:dyDescent="0.2">
      <c r="A21" s="5" t="s">
        <v>24</v>
      </c>
      <c r="B21" s="2">
        <f>COUNTIF(Tableau1[[Licences 1]:[Licences 3]],"U19 (- 19 ans)")</f>
        <v>0</v>
      </c>
      <c r="C21" s="8"/>
      <c r="D21" s="2" t="s">
        <v>34</v>
      </c>
      <c r="E21" s="7">
        <f>COUNTIF(Tableau1[[Licences 1]:[Licences 3]],"U19 F (- 19 ans F)")</f>
        <v>0</v>
      </c>
    </row>
    <row r="22" spans="1:5" x14ac:dyDescent="0.2">
      <c r="A22" s="5" t="s">
        <v>50</v>
      </c>
      <c r="B22" s="2">
        <f>COUNTIF(Tableau1[[Licences 1]:[Licences 3]],"Senior")</f>
        <v>1</v>
      </c>
      <c r="C22" s="8"/>
      <c r="D22" s="2" t="s">
        <v>51</v>
      </c>
      <c r="E22" s="7">
        <f>COUNTIF(Tableau1[[Licences 1]:[Licences 3]],"Senior F")</f>
        <v>0</v>
      </c>
    </row>
    <row r="23" spans="1:5" x14ac:dyDescent="0.2">
      <c r="A23" s="5" t="s">
        <v>52</v>
      </c>
      <c r="B23" s="2">
        <f>COUNTIF(Tableau1[[Licences 1]:[Licences 3]],"Vétéran")</f>
        <v>0</v>
      </c>
      <c r="C23" s="8"/>
      <c r="D23" s="2"/>
      <c r="E23" s="7"/>
    </row>
    <row r="24" spans="1:5" x14ac:dyDescent="0.2">
      <c r="A24" s="5" t="s">
        <v>10</v>
      </c>
      <c r="B24" s="2">
        <f>COUNTIF(Tableau1[[Licences 1]:[Licences 3]],"Foot loisir")</f>
        <v>1</v>
      </c>
      <c r="C24" s="8"/>
      <c r="D24" s="2"/>
      <c r="E24" s="7"/>
    </row>
    <row r="25" spans="1:5" x14ac:dyDescent="0.2">
      <c r="A25" s="5" t="s">
        <v>53</v>
      </c>
      <c r="B25" s="2">
        <f>COUNTIF(Tableau1[[Licences 1]:[Licences 3]],"Dirigeant")</f>
        <v>1</v>
      </c>
      <c r="C25" s="8"/>
      <c r="D25" s="2" t="s">
        <v>54</v>
      </c>
      <c r="E25" s="7">
        <f>COUNTIF(Tableau1[[Licences 1]:[Licences 3]],"Dirigeante")</f>
        <v>0</v>
      </c>
    </row>
    <row r="26" spans="1:5" x14ac:dyDescent="0.2">
      <c r="A26" s="5" t="s">
        <v>55</v>
      </c>
      <c r="B26" s="2">
        <f>COUNTIF(Tableau1[[Licences 1]:[Licences 3]],"Arbitre")</f>
        <v>0</v>
      </c>
      <c r="C26" s="8"/>
      <c r="D26" s="2"/>
      <c r="E26" s="7"/>
    </row>
    <row r="27" spans="1:5" ht="32" x14ac:dyDescent="0.2">
      <c r="A27" s="9" t="s">
        <v>56</v>
      </c>
      <c r="B27" s="2">
        <f>COUNTIF(Tableau1[[Licences 1]:[Licences 3]],"éducateur")</f>
        <v>0</v>
      </c>
      <c r="C27" s="10"/>
      <c r="D27" s="11" t="s">
        <v>57</v>
      </c>
      <c r="E27" s="7">
        <f>COUNTIF(Tableau1[[Licences 1]:[Licences 3]],"Éducatrice")</f>
        <v>0</v>
      </c>
    </row>
    <row r="28" spans="1:5" x14ac:dyDescent="0.2">
      <c r="A28" s="3"/>
      <c r="B28" s="3"/>
      <c r="C28" s="3"/>
      <c r="D28" s="3"/>
      <c r="E28" s="3"/>
    </row>
    <row r="29" spans="1:5" x14ac:dyDescent="0.2">
      <c r="A29" s="2" t="s">
        <v>58</v>
      </c>
      <c r="B29" s="2">
        <f>SUM(B8:B27)</f>
        <v>13</v>
      </c>
      <c r="C29" s="6"/>
      <c r="D29" s="2" t="s">
        <v>59</v>
      </c>
      <c r="E29" s="2">
        <f>SUM(E8:E27)</f>
        <v>5</v>
      </c>
    </row>
    <row r="30" spans="1:5" x14ac:dyDescent="0.2">
      <c r="A30" s="2" t="s">
        <v>60</v>
      </c>
      <c r="B30" s="12">
        <f>B29/B1</f>
        <v>0.72222222222222221</v>
      </c>
      <c r="C30" s="13"/>
      <c r="D30" s="2"/>
      <c r="E30" s="12">
        <f>E29/B1</f>
        <v>0.27777777777777779</v>
      </c>
    </row>
  </sheetData>
  <mergeCells count="1">
    <mergeCell ref="A6:E6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3F00D-C43C-C24A-9E6C-2CB523F65F91}">
  <dimension ref="A1:H20"/>
  <sheetViews>
    <sheetView zoomScale="200" workbookViewId="0">
      <selection activeCell="C12" sqref="C12"/>
    </sheetView>
  </sheetViews>
  <sheetFormatPr baseColWidth="10" defaultRowHeight="15" x14ac:dyDescent="0.2"/>
  <cols>
    <col min="2" max="2" width="11.83203125" bestFit="1" customWidth="1"/>
    <col min="3" max="3" width="15.33203125" bestFit="1" customWidth="1"/>
    <col min="7" max="7" width="11.83203125" bestFit="1" customWidth="1"/>
    <col min="8" max="8" width="15.33203125" bestFit="1" customWidth="1"/>
  </cols>
  <sheetData>
    <row r="1" spans="1:8" x14ac:dyDescent="0.2">
      <c r="B1" t="s">
        <v>78</v>
      </c>
      <c r="C1" t="s">
        <v>79</v>
      </c>
      <c r="G1" t="s">
        <v>78</v>
      </c>
      <c r="H1" t="s">
        <v>79</v>
      </c>
    </row>
    <row r="2" spans="1:8" x14ac:dyDescent="0.2">
      <c r="A2" t="s">
        <v>63</v>
      </c>
      <c r="F2" t="s">
        <v>80</v>
      </c>
    </row>
    <row r="3" spans="1:8" x14ac:dyDescent="0.2">
      <c r="A3" t="s">
        <v>64</v>
      </c>
      <c r="F3" t="s">
        <v>81</v>
      </c>
    </row>
    <row r="4" spans="1:8" x14ac:dyDescent="0.2">
      <c r="A4" t="s">
        <v>65</v>
      </c>
      <c r="F4" t="s">
        <v>82</v>
      </c>
    </row>
    <row r="5" spans="1:8" x14ac:dyDescent="0.2">
      <c r="A5" t="s">
        <v>66</v>
      </c>
      <c r="F5" t="s">
        <v>83</v>
      </c>
    </row>
    <row r="6" spans="1:8" x14ac:dyDescent="0.2">
      <c r="A6" t="s">
        <v>67</v>
      </c>
      <c r="F6" t="s">
        <v>84</v>
      </c>
    </row>
    <row r="7" spans="1:8" x14ac:dyDescent="0.2">
      <c r="A7" t="s">
        <v>68</v>
      </c>
      <c r="F7" t="s">
        <v>85</v>
      </c>
    </row>
    <row r="8" spans="1:8" x14ac:dyDescent="0.2">
      <c r="A8" t="s">
        <v>69</v>
      </c>
      <c r="F8" t="s">
        <v>86</v>
      </c>
    </row>
    <row r="9" spans="1:8" x14ac:dyDescent="0.2">
      <c r="A9" t="s">
        <v>70</v>
      </c>
      <c r="F9" t="s">
        <v>87</v>
      </c>
    </row>
    <row r="10" spans="1:8" x14ac:dyDescent="0.2">
      <c r="A10" t="s">
        <v>71</v>
      </c>
      <c r="F10" t="s">
        <v>88</v>
      </c>
    </row>
    <row r="11" spans="1:8" x14ac:dyDescent="0.2">
      <c r="A11" t="s">
        <v>72</v>
      </c>
      <c r="F11" t="s">
        <v>89</v>
      </c>
    </row>
    <row r="12" spans="1:8" x14ac:dyDescent="0.2">
      <c r="A12" t="s">
        <v>73</v>
      </c>
      <c r="F12" t="s">
        <v>90</v>
      </c>
    </row>
    <row r="13" spans="1:8" x14ac:dyDescent="0.2">
      <c r="A13" t="s">
        <v>74</v>
      </c>
      <c r="F13" t="s">
        <v>91</v>
      </c>
    </row>
    <row r="14" spans="1:8" x14ac:dyDescent="0.2">
      <c r="A14" t="s">
        <v>75</v>
      </c>
      <c r="F14" t="s">
        <v>92</v>
      </c>
    </row>
    <row r="15" spans="1:8" x14ac:dyDescent="0.2">
      <c r="A15" t="s">
        <v>76</v>
      </c>
      <c r="F15" t="s">
        <v>93</v>
      </c>
    </row>
    <row r="16" spans="1:8" x14ac:dyDescent="0.2">
      <c r="A16" t="s">
        <v>50</v>
      </c>
      <c r="F16" t="s">
        <v>51</v>
      </c>
    </row>
    <row r="17" spans="1:6" x14ac:dyDescent="0.2">
      <c r="A17" t="s">
        <v>52</v>
      </c>
    </row>
    <row r="18" spans="1:6" x14ac:dyDescent="0.2">
      <c r="A18" t="s">
        <v>77</v>
      </c>
    </row>
    <row r="19" spans="1:6" x14ac:dyDescent="0.2">
      <c r="A19" t="s">
        <v>55</v>
      </c>
      <c r="F19" t="s">
        <v>55</v>
      </c>
    </row>
    <row r="20" spans="1:6" x14ac:dyDescent="0.2">
      <c r="A20" t="s">
        <v>53</v>
      </c>
      <c r="F20" t="s">
        <v>54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Licences</vt:lpstr>
      <vt:lpstr>Récap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Alan Mermillod</cp:lastModifiedBy>
  <dcterms:created xsi:type="dcterms:W3CDTF">2013-03-25T19:24:39Z</dcterms:created>
  <dcterms:modified xsi:type="dcterms:W3CDTF">2021-11-10T10:23:35Z</dcterms:modified>
</cp:coreProperties>
</file>