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ocuments\Excel\Documentation\"/>
    </mc:Choice>
  </mc:AlternateContent>
  <xr:revisionPtr revIDLastSave="0" documentId="8_{08C2F99D-064E-4F50-A9A2-F46537462197}" xr6:coauthVersionLast="41" xr6:coauthVersionMax="41" xr10:uidLastSave="{00000000-0000-0000-0000-000000000000}"/>
  <bookViews>
    <workbookView xWindow="-120" yWindow="-120" windowWidth="20730" windowHeight="11160" xr2:uid="{F05F6DB8-EC08-4CA3-B04D-ACD4BEF95734}"/>
  </bookViews>
  <sheets>
    <sheet name="Feuil1" sheetId="1" r:id="rId1"/>
    <sheet name="Feuil2" sheetId="2" r:id="rId2"/>
  </sheets>
  <definedNames>
    <definedName name="Jours_Fériés">Feuil2!$C$4:$C$29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C25" i="2"/>
  <c r="C24" i="2"/>
  <c r="C23" i="2"/>
  <c r="C22" i="2"/>
  <c r="C21" i="2"/>
  <c r="C20" i="2"/>
  <c r="C19" i="2"/>
  <c r="C18" i="2"/>
  <c r="C17" i="2"/>
  <c r="C15" i="2"/>
  <c r="C14" i="2"/>
  <c r="C13" i="2"/>
  <c r="C12" i="2"/>
  <c r="C11" i="2"/>
  <c r="C10" i="2"/>
  <c r="C9" i="2"/>
  <c r="C8" i="2"/>
  <c r="C7" i="2"/>
  <c r="C6" i="2"/>
  <c r="C5" i="2" s="1"/>
  <c r="C4" i="2"/>
  <c r="C16" i="2"/>
  <c r="D22" i="1"/>
  <c r="F21" i="1"/>
  <c r="D21" i="1"/>
  <c r="D20" i="1"/>
  <c r="F19" i="1"/>
  <c r="D19" i="1"/>
  <c r="F18" i="1"/>
  <c r="D18" i="1"/>
  <c r="F17" i="1"/>
  <c r="D17" i="1"/>
  <c r="D16" i="1"/>
  <c r="D15" i="1"/>
  <c r="F14" i="1"/>
  <c r="D14" i="1"/>
  <c r="F13" i="1"/>
  <c r="D13" i="1"/>
  <c r="D12" i="1"/>
  <c r="F11" i="1"/>
  <c r="D11" i="1"/>
  <c r="F10" i="1"/>
  <c r="D10" i="1"/>
  <c r="F9" i="1"/>
  <c r="K11" i="1" l="1"/>
  <c r="G16" i="1"/>
  <c r="I16" i="1"/>
  <c r="G19" i="1"/>
  <c r="I19" i="1"/>
  <c r="G21" i="1"/>
  <c r="I21" i="1"/>
  <c r="G22" i="1"/>
  <c r="I22" i="1"/>
  <c r="G12" i="1"/>
  <c r="I12" i="1"/>
  <c r="G17" i="1"/>
  <c r="I17" i="1"/>
  <c r="G18" i="1"/>
  <c r="I18" i="1"/>
  <c r="G20" i="1"/>
  <c r="I20" i="1"/>
  <c r="G10" i="1"/>
  <c r="J10" i="1" s="1"/>
  <c r="K10" i="1" s="1"/>
  <c r="G11" i="1"/>
  <c r="J11" i="1" s="1"/>
  <c r="G13" i="1"/>
  <c r="I13" i="1"/>
  <c r="G14" i="1"/>
  <c r="I14" i="1"/>
  <c r="G15" i="1"/>
  <c r="I15" i="1"/>
  <c r="F8" i="1"/>
  <c r="G8" i="1" s="1"/>
  <c r="J8" i="1" s="1"/>
  <c r="K8" i="1" s="1"/>
  <c r="F12" i="1"/>
  <c r="F16" i="1"/>
  <c r="F20" i="1"/>
  <c r="F15" i="1"/>
  <c r="F22" i="1"/>
  <c r="I10" i="1"/>
  <c r="I11" i="1"/>
  <c r="I8" i="1"/>
  <c r="D9" i="1" l="1"/>
  <c r="G9" i="1" l="1"/>
  <c r="J9" i="1" s="1"/>
  <c r="K9" i="1" s="1"/>
  <c r="I9" i="1"/>
</calcChain>
</file>

<file path=xl/sharedStrings.xml><?xml version="1.0" encoding="utf-8"?>
<sst xmlns="http://schemas.openxmlformats.org/spreadsheetml/2006/main" count="49" uniqueCount="25">
  <si>
    <t>Date</t>
  </si>
  <si>
    <t>Date approximative</t>
  </si>
  <si>
    <t>Nombre de jours en ajout</t>
  </si>
  <si>
    <t>Nombre de jours fériés</t>
  </si>
  <si>
    <t>Nouveau</t>
  </si>
  <si>
    <t>Jours fériés</t>
  </si>
  <si>
    <t>Année en cours</t>
  </si>
  <si>
    <t>Jour de l'an</t>
  </si>
  <si>
    <t>Vendredi Saint</t>
  </si>
  <si>
    <t>Pâques</t>
  </si>
  <si>
    <t>Fête des Patriotes</t>
  </si>
  <si>
    <t>Fête Nationale du Québec</t>
  </si>
  <si>
    <t>Fête du Canada</t>
  </si>
  <si>
    <t>Fête du travail</t>
  </si>
  <si>
    <t>Fête de l'action de grâce</t>
  </si>
  <si>
    <t>Jour du Souvenir</t>
  </si>
  <si>
    <t>Noël</t>
  </si>
  <si>
    <t>Lendemain de Noël</t>
  </si>
  <si>
    <t>Date de début de la formation</t>
  </si>
  <si>
    <t>Nombre d'heures prévues pour la formation</t>
  </si>
  <si>
    <t>Nombres jours consécutifs pour la formation</t>
  </si>
  <si>
    <t>Date de fin prévue de la formation</t>
  </si>
  <si>
    <t>Nombre de jours ouvrés pour la formation</t>
  </si>
  <si>
    <t>?????</t>
  </si>
  <si>
    <t>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</si>
</sst>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&quot; h&quot;;;"/>
    <numFmt numFmtId="166" formatCode="[$-C0C]d\ 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FD95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8" tint="0.40000610370189521"/>
        </stop>
        <stop position="0.5">
          <color theme="0"/>
        </stop>
        <stop position="1">
          <color theme="8" tint="0.40000610370189521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1" fillId="3" borderId="1" xfId="0" applyFont="1" applyFill="1" applyBorder="1" applyAlignment="1" applyProtection="1">
      <alignment horizontal="center" vertical="top"/>
      <protection hidden="1"/>
    </xf>
    <xf numFmtId="0" fontId="1" fillId="3" borderId="2" xfId="0" applyFont="1" applyFill="1" applyBorder="1" applyAlignment="1" applyProtection="1">
      <alignment horizontal="center" vertical="top" wrapText="1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3" borderId="3" xfId="0" applyFont="1" applyFill="1" applyBorder="1" applyProtection="1">
      <protection hidden="1"/>
    </xf>
    <xf numFmtId="0" fontId="1" fillId="3" borderId="1" xfId="0" applyFont="1" applyFill="1" applyBorder="1" applyAlignment="1" applyProtection="1">
      <alignment horizontal="center" vertical="top" wrapText="1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15" fontId="0" fillId="2" borderId="2" xfId="0" applyNumberFormat="1" applyFill="1" applyBorder="1" applyProtection="1">
      <protection hidden="1"/>
    </xf>
    <xf numFmtId="15" fontId="0" fillId="4" borderId="2" xfId="0" applyNumberFormat="1" applyFill="1" applyBorder="1" applyProtection="1">
      <protection locked="0"/>
    </xf>
    <xf numFmtId="1" fontId="0" fillId="2" borderId="2" xfId="0" applyNumberFormat="1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hidden="1"/>
    </xf>
    <xf numFmtId="0" fontId="0" fillId="5" borderId="2" xfId="0" applyFill="1" applyBorder="1" applyAlignment="1" applyProtection="1">
      <alignment horizontal="center"/>
      <protection hidden="1"/>
    </xf>
    <xf numFmtId="164" fontId="0" fillId="4" borderId="2" xfId="0" applyNumberFormat="1" applyFill="1" applyBorder="1" applyProtection="1">
      <protection hidden="1"/>
    </xf>
    <xf numFmtId="0" fontId="2" fillId="0" borderId="6" xfId="0" applyFont="1" applyBorder="1" applyAlignment="1" applyProtection="1">
      <alignment horizontal="centerContinuous" vertical="center" wrapText="1"/>
      <protection hidden="1"/>
    </xf>
    <xf numFmtId="0" fontId="0" fillId="6" borderId="7" xfId="0" applyFill="1" applyBorder="1" applyProtection="1">
      <protection locked="0"/>
    </xf>
    <xf numFmtId="166" fontId="0" fillId="6" borderId="8" xfId="0" applyNumberFormat="1" applyFill="1" applyBorder="1" applyProtection="1">
      <protection locked="0"/>
    </xf>
    <xf numFmtId="0" fontId="0" fillId="4" borderId="7" xfId="0" applyFill="1" applyBorder="1" applyProtection="1">
      <protection locked="0"/>
    </xf>
    <xf numFmtId="166" fontId="0" fillId="4" borderId="8" xfId="0" applyNumberFormat="1" applyFill="1" applyBorder="1" applyProtection="1">
      <protection locked="0"/>
    </xf>
    <xf numFmtId="0" fontId="2" fillId="7" borderId="4" xfId="0" applyFont="1" applyFill="1" applyBorder="1" applyAlignment="1" applyProtection="1">
      <alignment horizontal="centerContinuous" vertical="center" wrapText="1"/>
      <protection hidden="1"/>
    </xf>
    <xf numFmtId="0" fontId="2" fillId="7" borderId="5" xfId="0" applyFont="1" applyFill="1" applyBorder="1" applyAlignment="1" applyProtection="1">
      <alignment horizontal="centerContinuous" vertical="center" wrapText="1"/>
      <protection hidden="1"/>
    </xf>
    <xf numFmtId="0" fontId="2" fillId="7" borderId="4" xfId="0" applyFont="1" applyFill="1" applyBorder="1" applyAlignment="1" applyProtection="1">
      <alignment horizontal="center" vertical="center" wrapText="1"/>
      <protection hidden="1"/>
    </xf>
    <xf numFmtId="0" fontId="0" fillId="7" borderId="2" xfId="0" applyFill="1" applyBorder="1" applyAlignment="1" applyProtection="1">
      <alignment horizontal="center"/>
      <protection hidden="1"/>
    </xf>
    <xf numFmtId="0" fontId="1" fillId="3" borderId="9" xfId="0" applyFont="1" applyFill="1" applyBorder="1" applyAlignment="1" applyProtection="1">
      <alignment horizontal="center" vertical="top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B3FC-D798-4835-B996-A88AEEFFF96E}">
  <dimension ref="B6:L22"/>
  <sheetViews>
    <sheetView tabSelected="1" topLeftCell="A2" workbookViewId="0">
      <selection activeCell="L11" sqref="L11"/>
    </sheetView>
  </sheetViews>
  <sheetFormatPr baseColWidth="10" defaultRowHeight="15" x14ac:dyDescent="0.25"/>
  <cols>
    <col min="2" max="2" width="12" style="1" customWidth="1"/>
    <col min="3" max="3" width="11.42578125" style="2"/>
    <col min="4" max="4" width="12" style="2" customWidth="1"/>
    <col min="5" max="5" width="16.85546875" style="2" customWidth="1"/>
    <col min="6" max="6" width="15.85546875" style="2" customWidth="1"/>
    <col min="7" max="7" width="14.28515625" style="2" customWidth="1"/>
    <col min="8" max="8" width="9" style="2" customWidth="1"/>
    <col min="9" max="9" width="8.7109375" style="2" customWidth="1"/>
    <col min="10" max="10" width="14.140625" style="2" customWidth="1"/>
    <col min="11" max="11" width="15.5703125" style="2" customWidth="1"/>
  </cols>
  <sheetData>
    <row r="6" spans="2:12" x14ac:dyDescent="0.25">
      <c r="C6" s="3" t="s">
        <v>0</v>
      </c>
      <c r="D6" s="4" t="s">
        <v>18</v>
      </c>
      <c r="E6" s="4" t="s">
        <v>19</v>
      </c>
      <c r="F6" s="4" t="s">
        <v>20</v>
      </c>
      <c r="G6" s="4" t="s">
        <v>1</v>
      </c>
      <c r="H6" s="4" t="s">
        <v>2</v>
      </c>
      <c r="I6" s="4" t="s">
        <v>3</v>
      </c>
      <c r="J6" s="7" t="s">
        <v>21</v>
      </c>
      <c r="K6" s="7" t="s">
        <v>22</v>
      </c>
    </row>
    <row r="7" spans="2:12" ht="32.25" customHeight="1" x14ac:dyDescent="0.25">
      <c r="B7" s="5"/>
      <c r="C7" s="6"/>
      <c r="D7" s="7"/>
      <c r="E7" s="7"/>
      <c r="F7" s="7"/>
      <c r="G7" s="7"/>
      <c r="H7" s="7"/>
      <c r="I7" s="7"/>
      <c r="J7" s="25"/>
      <c r="K7" s="25"/>
    </row>
    <row r="8" spans="2:12" x14ac:dyDescent="0.25">
      <c r="B8" s="8"/>
      <c r="C8" s="9"/>
      <c r="D8" s="10">
        <v>43556</v>
      </c>
      <c r="E8" s="15">
        <v>122</v>
      </c>
      <c r="F8" s="11">
        <f>IF(E8="","",E8/7)</f>
        <v>17.428571428571427</v>
      </c>
      <c r="G8" s="9">
        <f>IF(OR(D8="",E8=""),"",D8+(F8/5*7)-1)</f>
        <v>43579.4</v>
      </c>
      <c r="H8" s="12"/>
      <c r="I8" s="24">
        <f ca="1">IF(D8="","",SUMPRODUCT(COUNTIF(Jours_Fériés,(ROW(INDIRECT(D8&amp;":"&amp;G8))))))</f>
        <v>0</v>
      </c>
      <c r="J8" s="9">
        <f>IF(E8="","",SUM(G8:H8))</f>
        <v>43579.4</v>
      </c>
      <c r="K8" s="13">
        <f>IF(E8="","",NETWORKDAYS(D8,J8))</f>
        <v>18</v>
      </c>
      <c r="L8" t="s">
        <v>24</v>
      </c>
    </row>
    <row r="9" spans="2:12" x14ac:dyDescent="0.25">
      <c r="B9" s="14" t="s">
        <v>4</v>
      </c>
      <c r="C9" s="10">
        <v>43556</v>
      </c>
      <c r="D9" s="9">
        <f>IF(B9="Suite",J8+1,IF(AND(B9="Nouveau",C9=""),"",C9))</f>
        <v>43556</v>
      </c>
      <c r="E9" s="15">
        <v>130</v>
      </c>
      <c r="F9" s="11">
        <f t="shared" ref="F9:F22" si="0">IF(E9="","",E9/7)</f>
        <v>18.571428571428573</v>
      </c>
      <c r="G9" s="9">
        <f>IF(OR(D9="",E9=""),"",D9+(F9/5*7)-1)</f>
        <v>43581</v>
      </c>
      <c r="H9" s="12"/>
      <c r="I9" s="13">
        <f ca="1">IF(D9="","",SUMPRODUCT(COUNTIF(Jours_Fériés,(ROW(INDIRECT(D9&amp;":"&amp;G9))))))</f>
        <v>2</v>
      </c>
      <c r="J9" s="9">
        <f>IF(E9="","",SUM(G9:H9))</f>
        <v>43581</v>
      </c>
      <c r="K9" s="13">
        <f>IF(E9="","",NETWORKDAYS(D9,J9))</f>
        <v>20</v>
      </c>
    </row>
    <row r="10" spans="2:12" x14ac:dyDescent="0.25">
      <c r="B10" s="14" t="s">
        <v>4</v>
      </c>
      <c r="C10" s="10">
        <v>43556</v>
      </c>
      <c r="D10" s="9">
        <f>IF(B10="Suite",J9+1,IF(AND(B10="Nouveau",C10=""),"",C10))</f>
        <v>43556</v>
      </c>
      <c r="E10" s="15">
        <v>1676</v>
      </c>
      <c r="F10" s="11">
        <f t="shared" si="0"/>
        <v>239.42857142857142</v>
      </c>
      <c r="G10" s="9">
        <f t="shared" ref="G10:G22" si="1">IF(OR(D10="",E10=""),"",D10+(F10/5*7)-1)</f>
        <v>43890.2</v>
      </c>
      <c r="H10" s="12"/>
      <c r="I10" s="24">
        <f ca="1">IF(D10="","",SUMPRODUCT(COUNTIF(Jours_Fériés,(ROW(INDIRECT(D10&amp;":"&amp;G10))))))</f>
        <v>0</v>
      </c>
      <c r="J10" s="9">
        <f>IF(E10="","",SUM(G10:H10))</f>
        <v>43890.2</v>
      </c>
      <c r="K10" s="13">
        <f>IF(E10="","",NETWORKDAYS(D10,J10))</f>
        <v>240</v>
      </c>
      <c r="L10" t="s">
        <v>23</v>
      </c>
    </row>
    <row r="11" spans="2:12" x14ac:dyDescent="0.25">
      <c r="B11" s="14" t="s">
        <v>4</v>
      </c>
      <c r="C11" s="10">
        <v>43556</v>
      </c>
      <c r="D11" s="9">
        <f>IF(B11="Suite",J10+1,IF(AND(B11="Nouveau",C11=""),"",C11))</f>
        <v>43556</v>
      </c>
      <c r="E11" s="15">
        <v>1680</v>
      </c>
      <c r="F11" s="11">
        <f t="shared" si="0"/>
        <v>240</v>
      </c>
      <c r="G11" s="9">
        <f t="shared" si="1"/>
        <v>43891</v>
      </c>
      <c r="H11" s="12"/>
      <c r="I11" s="13">
        <f ca="1">IF(D11="","",SUMPRODUCT(COUNTIF(Jours_Fériés,(ROW(INDIRECT(D11&amp;":"&amp;G11))))))</f>
        <v>11</v>
      </c>
      <c r="J11" s="9">
        <f>IF(E11="","",SUM(G11:H11))</f>
        <v>43891</v>
      </c>
      <c r="K11" s="13">
        <f>IF(E11="","",NETWORKDAYS(D11,J11))</f>
        <v>240</v>
      </c>
    </row>
    <row r="12" spans="2:12" x14ac:dyDescent="0.25">
      <c r="B12" s="14" t="s">
        <v>4</v>
      </c>
      <c r="C12" s="10"/>
      <c r="D12" s="9" t="str">
        <f>IF(B12="Suite",J11+1,IF(AND(B12="Nouveau",C12=""),"",C12))</f>
        <v/>
      </c>
      <c r="E12" s="15"/>
      <c r="F12" s="11" t="str">
        <f t="shared" si="0"/>
        <v/>
      </c>
      <c r="G12" s="9" t="str">
        <f t="shared" si="1"/>
        <v/>
      </c>
      <c r="H12" s="12"/>
      <c r="I12" s="13" t="str">
        <f ca="1">IF(D12="","",SUMPRODUCT(COUNTIF(Jours_Fériés,(ROW(INDIRECT(D12&amp;":"&amp;G12))))))</f>
        <v/>
      </c>
      <c r="J12" s="9" t="str">
        <f>IF(E12="","",SUM(G12:H12))</f>
        <v/>
      </c>
      <c r="K12" s="13" t="str">
        <f>IF(E12="","",NETWORKDAYS(D12,J12))</f>
        <v/>
      </c>
    </row>
    <row r="13" spans="2:12" x14ac:dyDescent="0.25">
      <c r="B13" s="14" t="s">
        <v>4</v>
      </c>
      <c r="C13" s="10"/>
      <c r="D13" s="9" t="str">
        <f>IF(B13="Suite",J12+1,IF(AND(B13="Nouveau",C13=""),"",C13))</f>
        <v/>
      </c>
      <c r="E13" s="15"/>
      <c r="F13" s="11" t="str">
        <f t="shared" si="0"/>
        <v/>
      </c>
      <c r="G13" s="9" t="str">
        <f t="shared" si="1"/>
        <v/>
      </c>
      <c r="H13" s="12"/>
      <c r="I13" s="13" t="str">
        <f ca="1">IF(D13="","",SUMPRODUCT(COUNTIF(Jours_Fériés,(ROW(INDIRECT(D13&amp;":"&amp;G13))))))</f>
        <v/>
      </c>
      <c r="J13" s="9" t="str">
        <f>IF(E13="","",SUM(G13:H13))</f>
        <v/>
      </c>
      <c r="K13" s="13" t="str">
        <f>IF(E13="","",NETWORKDAYS(D13,J13))</f>
        <v/>
      </c>
    </row>
    <row r="14" spans="2:12" x14ac:dyDescent="0.25">
      <c r="B14" s="14" t="s">
        <v>4</v>
      </c>
      <c r="C14" s="10"/>
      <c r="D14" s="9" t="str">
        <f>IF(B14="Suite",J13+1,IF(AND(B14="Nouveau",C14=""),"",C14))</f>
        <v/>
      </c>
      <c r="E14" s="15"/>
      <c r="F14" s="11" t="str">
        <f t="shared" si="0"/>
        <v/>
      </c>
      <c r="G14" s="9" t="str">
        <f t="shared" si="1"/>
        <v/>
      </c>
      <c r="H14" s="12"/>
      <c r="I14" s="13" t="str">
        <f ca="1">IF(D14="","",SUMPRODUCT(COUNTIF(Jours_Fériés,(ROW(INDIRECT(D14&amp;":"&amp;G14))))))</f>
        <v/>
      </c>
      <c r="J14" s="9" t="str">
        <f>IF(E14="","",SUM(G14:H14))</f>
        <v/>
      </c>
      <c r="K14" s="13" t="str">
        <f>IF(E14="","",NETWORKDAYS(D14,J14))</f>
        <v/>
      </c>
    </row>
    <row r="15" spans="2:12" x14ac:dyDescent="0.25">
      <c r="B15" s="14" t="s">
        <v>4</v>
      </c>
      <c r="C15" s="10"/>
      <c r="D15" s="9" t="str">
        <f>IF(B15="Suite",J14+1,IF(AND(B15="Nouveau",C15=""),"",C15))</f>
        <v/>
      </c>
      <c r="E15" s="15"/>
      <c r="F15" s="11" t="str">
        <f t="shared" si="0"/>
        <v/>
      </c>
      <c r="G15" s="9" t="str">
        <f t="shared" si="1"/>
        <v/>
      </c>
      <c r="H15" s="12"/>
      <c r="I15" s="13" t="str">
        <f ca="1">IF(D15="","",SUMPRODUCT(COUNTIF(Jours_Fériés,(ROW(INDIRECT(D15&amp;":"&amp;G15))))))</f>
        <v/>
      </c>
      <c r="J15" s="9" t="str">
        <f>IF(E15="","",SUM(G15:H15))</f>
        <v/>
      </c>
      <c r="K15" s="13" t="str">
        <f>IF(E15="","",NETWORKDAYS(D15,J15))</f>
        <v/>
      </c>
    </row>
    <row r="16" spans="2:12" x14ac:dyDescent="0.25">
      <c r="B16" s="14" t="s">
        <v>4</v>
      </c>
      <c r="C16" s="10"/>
      <c r="D16" s="9" t="str">
        <f>IF(B16="Suite",J15+1,IF(AND(B16="Nouveau",C16=""),"",C16))</f>
        <v/>
      </c>
      <c r="E16" s="15"/>
      <c r="F16" s="11" t="str">
        <f t="shared" si="0"/>
        <v/>
      </c>
      <c r="G16" s="9" t="str">
        <f t="shared" si="1"/>
        <v/>
      </c>
      <c r="H16" s="12"/>
      <c r="I16" s="13" t="str">
        <f ca="1">IF(D16="","",SUMPRODUCT(COUNTIF(Jours_Fériés,(ROW(INDIRECT(D16&amp;":"&amp;G16))))))</f>
        <v/>
      </c>
      <c r="J16" s="9" t="str">
        <f>IF(E16="","",SUM(G16:H16))</f>
        <v/>
      </c>
      <c r="K16" s="13" t="str">
        <f>IF(E16="","",NETWORKDAYS(D16,J16))</f>
        <v/>
      </c>
    </row>
    <row r="17" spans="2:11" x14ac:dyDescent="0.25">
      <c r="B17" s="14" t="s">
        <v>4</v>
      </c>
      <c r="C17" s="10"/>
      <c r="D17" s="9" t="str">
        <f>IF(B17="Suite",J16+1,IF(AND(B17="Nouveau",C17=""),"",C17))</f>
        <v/>
      </c>
      <c r="E17" s="15"/>
      <c r="F17" s="11" t="str">
        <f t="shared" si="0"/>
        <v/>
      </c>
      <c r="G17" s="9" t="str">
        <f t="shared" si="1"/>
        <v/>
      </c>
      <c r="H17" s="12"/>
      <c r="I17" s="13" t="str">
        <f ca="1">IF(D17="","",SUMPRODUCT(COUNTIF(Jours_Fériés,(ROW(INDIRECT(D17&amp;":"&amp;G17))))))</f>
        <v/>
      </c>
      <c r="J17" s="9" t="str">
        <f>IF(E17="","",SUM(G17:H17))</f>
        <v/>
      </c>
      <c r="K17" s="13" t="str">
        <f>IF(E17="","",NETWORKDAYS(D17,J17))</f>
        <v/>
      </c>
    </row>
    <row r="18" spans="2:11" x14ac:dyDescent="0.25">
      <c r="B18" s="14" t="s">
        <v>4</v>
      </c>
      <c r="C18" s="10"/>
      <c r="D18" s="9" t="str">
        <f>IF(B18="Suite",J17+1,IF(AND(B18="Nouveau",C18=""),"",C18))</f>
        <v/>
      </c>
      <c r="E18" s="15"/>
      <c r="F18" s="11" t="str">
        <f t="shared" si="0"/>
        <v/>
      </c>
      <c r="G18" s="9" t="str">
        <f t="shared" si="1"/>
        <v/>
      </c>
      <c r="H18" s="12"/>
      <c r="I18" s="13" t="str">
        <f ca="1">IF(D18="","",SUMPRODUCT(COUNTIF(Jours_Fériés,(ROW(INDIRECT(D18&amp;":"&amp;G18))))))</f>
        <v/>
      </c>
      <c r="J18" s="9" t="str">
        <f>IF(E18="","",SUM(G18:H18))</f>
        <v/>
      </c>
      <c r="K18" s="13" t="str">
        <f>IF(E18="","",NETWORKDAYS(D18,J18))</f>
        <v/>
      </c>
    </row>
    <row r="19" spans="2:11" x14ac:dyDescent="0.25">
      <c r="B19" s="14" t="s">
        <v>4</v>
      </c>
      <c r="C19" s="10"/>
      <c r="D19" s="9" t="str">
        <f>IF(B19="Suite",J18+1,IF(AND(B19="Nouveau",C19=""),"",C19))</f>
        <v/>
      </c>
      <c r="E19" s="15"/>
      <c r="F19" s="11" t="str">
        <f t="shared" si="0"/>
        <v/>
      </c>
      <c r="G19" s="9" t="str">
        <f t="shared" si="1"/>
        <v/>
      </c>
      <c r="H19" s="12"/>
      <c r="I19" s="13" t="str">
        <f ca="1">IF(D19="","",SUMPRODUCT(COUNTIF(Jours_Fériés,(ROW(INDIRECT(D19&amp;":"&amp;G19))))))</f>
        <v/>
      </c>
      <c r="J19" s="9" t="str">
        <f>IF(E19="","",SUM(G19:H19))</f>
        <v/>
      </c>
      <c r="K19" s="13" t="str">
        <f>IF(E19="","",NETWORKDAYS(D19,J19))</f>
        <v/>
      </c>
    </row>
    <row r="20" spans="2:11" x14ac:dyDescent="0.25">
      <c r="B20" s="14" t="s">
        <v>4</v>
      </c>
      <c r="C20" s="10"/>
      <c r="D20" s="9" t="str">
        <f>IF(B20="Suite",J19+1,IF(AND(B20="Nouveau",C20=""),"",C20))</f>
        <v/>
      </c>
      <c r="E20" s="15"/>
      <c r="F20" s="11" t="str">
        <f t="shared" si="0"/>
        <v/>
      </c>
      <c r="G20" s="9" t="str">
        <f t="shared" si="1"/>
        <v/>
      </c>
      <c r="H20" s="12"/>
      <c r="I20" s="13" t="str">
        <f ca="1">IF(D20="","",SUMPRODUCT(COUNTIF(Jours_Fériés,(ROW(INDIRECT(D20&amp;":"&amp;G20))))))</f>
        <v/>
      </c>
      <c r="J20" s="9" t="str">
        <f>IF(E20="","",SUM(G20:H20))</f>
        <v/>
      </c>
      <c r="K20" s="13" t="str">
        <f>IF(E20="","",NETWORKDAYS(D20,J20))</f>
        <v/>
      </c>
    </row>
    <row r="21" spans="2:11" x14ac:dyDescent="0.25">
      <c r="B21" s="14" t="s">
        <v>4</v>
      </c>
      <c r="C21" s="10"/>
      <c r="D21" s="9" t="str">
        <f>IF(B21="Suite",J20+1,IF(AND(B21="Nouveau",C21=""),"",C21))</f>
        <v/>
      </c>
      <c r="E21" s="15"/>
      <c r="F21" s="11" t="str">
        <f t="shared" si="0"/>
        <v/>
      </c>
      <c r="G21" s="9" t="str">
        <f t="shared" si="1"/>
        <v/>
      </c>
      <c r="H21" s="12"/>
      <c r="I21" s="13" t="str">
        <f ca="1">IF(D21="","",SUMPRODUCT(COUNTIF(Jours_Fériés,(ROW(INDIRECT(D21&amp;":"&amp;G21))))))</f>
        <v/>
      </c>
      <c r="J21" s="9" t="str">
        <f>IF(E21="","",SUM(G21:H21))</f>
        <v/>
      </c>
      <c r="K21" s="13" t="str">
        <f>IF(E21="","",NETWORKDAYS(D21,J21))</f>
        <v/>
      </c>
    </row>
    <row r="22" spans="2:11" x14ac:dyDescent="0.25">
      <c r="B22" s="14" t="s">
        <v>4</v>
      </c>
      <c r="C22" s="10"/>
      <c r="D22" s="9" t="str">
        <f>IF(B22="Suite",J21+1,IF(AND(B22="Nouveau",C22=""),"",C22))</f>
        <v/>
      </c>
      <c r="E22" s="15"/>
      <c r="F22" s="11" t="str">
        <f t="shared" si="0"/>
        <v/>
      </c>
      <c r="G22" s="9" t="str">
        <f t="shared" si="1"/>
        <v/>
      </c>
      <c r="H22" s="12"/>
      <c r="I22" s="13" t="str">
        <f ca="1">IF(D22="","",SUMPRODUCT(COUNTIF(Jours_Fériés,(ROW(INDIRECT(D22&amp;":"&amp;G22))))))</f>
        <v/>
      </c>
      <c r="J22" s="9" t="str">
        <f>IF(E22="","",SUM(G22:H22))</f>
        <v/>
      </c>
      <c r="K22" s="13" t="str">
        <f>IF(E22="","",NETWORKDAYS(D22,J22))</f>
        <v/>
      </c>
    </row>
  </sheetData>
  <mergeCells count="8">
    <mergeCell ref="J6:J7"/>
    <mergeCell ref="K6:K7"/>
    <mergeCell ref="D6:D7"/>
    <mergeCell ref="E6:E7"/>
    <mergeCell ref="F6:F7"/>
    <mergeCell ref="G6:G7"/>
    <mergeCell ref="H6:H7"/>
    <mergeCell ref="I6:I7"/>
  </mergeCells>
  <dataValidations disablePrompts="1" count="1">
    <dataValidation type="list" allowBlank="1" showInputMessage="1" showErrorMessage="1" sqref="B9:B22" xr:uid="{4B13AF2C-5DB6-488E-B228-70BEF20B5A86}">
      <formula1>"Suite,Nouveau"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14CDE-01ED-44E9-BCA3-D9DDDCB38267}">
  <dimension ref="B1:C29"/>
  <sheetViews>
    <sheetView topLeftCell="A13" workbookViewId="0"/>
  </sheetViews>
  <sheetFormatPr baseColWidth="10" defaultRowHeight="15" x14ac:dyDescent="0.25"/>
  <cols>
    <col min="2" max="3" width="22.140625" customWidth="1"/>
  </cols>
  <sheetData>
    <row r="1" spans="2:3" ht="15.75" thickBot="1" x14ac:dyDescent="0.3"/>
    <row r="2" spans="2:3" ht="19.5" thickBot="1" x14ac:dyDescent="0.3">
      <c r="B2" s="21" t="s">
        <v>5</v>
      </c>
      <c r="C2" s="22"/>
    </row>
    <row r="3" spans="2:3" ht="37.5" x14ac:dyDescent="0.25">
      <c r="B3" s="23" t="s">
        <v>6</v>
      </c>
      <c r="C3" s="16">
        <v>2019</v>
      </c>
    </row>
    <row r="4" spans="2:3" x14ac:dyDescent="0.25">
      <c r="B4" s="17" t="s">
        <v>7</v>
      </c>
      <c r="C4" s="18">
        <f>DATE($C$3,1,1)</f>
        <v>43466</v>
      </c>
    </row>
    <row r="5" spans="2:3" x14ac:dyDescent="0.25">
      <c r="B5" s="17" t="s">
        <v>8</v>
      </c>
      <c r="C5" s="18">
        <f>C6-2</f>
        <v>43574</v>
      </c>
    </row>
    <row r="6" spans="2:3" x14ac:dyDescent="0.25">
      <c r="B6" s="17" t="s">
        <v>9</v>
      </c>
      <c r="C6" s="18">
        <f>FLOOR(DATE($C$3,5,DAY(MINUTE($C$3/38)/2+56)),7)-34</f>
        <v>43576</v>
      </c>
    </row>
    <row r="7" spans="2:3" x14ac:dyDescent="0.25">
      <c r="B7" s="17" t="s">
        <v>10</v>
      </c>
      <c r="C7" s="18">
        <f>DATE($C$3,5,24)-WEEKDAY(DATE($C$3,5,24)-1,2)</f>
        <v>43605</v>
      </c>
    </row>
    <row r="8" spans="2:3" x14ac:dyDescent="0.25">
      <c r="B8" s="17" t="s">
        <v>11</v>
      </c>
      <c r="C8" s="18">
        <f>DATE($C$3,6,24)</f>
        <v>43640</v>
      </c>
    </row>
    <row r="9" spans="2:3" x14ac:dyDescent="0.25">
      <c r="B9" s="17" t="s">
        <v>12</v>
      </c>
      <c r="C9" s="18">
        <f>DATE($C$3,7,1)</f>
        <v>43647</v>
      </c>
    </row>
    <row r="10" spans="2:3" x14ac:dyDescent="0.25">
      <c r="B10" s="17" t="s">
        <v>13</v>
      </c>
      <c r="C10" s="18">
        <f>DATE($C$3,9,1)+7-WEEKDAY(DATE($C$3,9,1)-1,2)</f>
        <v>43710</v>
      </c>
    </row>
    <row r="11" spans="2:3" x14ac:dyDescent="0.25">
      <c r="B11" s="17" t="s">
        <v>14</v>
      </c>
      <c r="C11" s="18">
        <f>DATE($C$3,10,1)+14-WEEKDAY(DATE($C$3,10,1)-1,2)</f>
        <v>43752</v>
      </c>
    </row>
    <row r="12" spans="2:3" x14ac:dyDescent="0.25">
      <c r="B12" s="17" t="s">
        <v>15</v>
      </c>
      <c r="C12" s="18">
        <f>DATE($C$3,11,11)</f>
        <v>43780</v>
      </c>
    </row>
    <row r="13" spans="2:3" x14ac:dyDescent="0.25">
      <c r="B13" s="17" t="s">
        <v>16</v>
      </c>
      <c r="C13" s="18">
        <f>DATE($C$3,12,25)</f>
        <v>43824</v>
      </c>
    </row>
    <row r="14" spans="2:3" x14ac:dyDescent="0.25">
      <c r="B14" s="17" t="s">
        <v>17</v>
      </c>
      <c r="C14" s="18">
        <f>DATE($C$3,12,26)</f>
        <v>43825</v>
      </c>
    </row>
    <row r="15" spans="2:3" x14ac:dyDescent="0.25">
      <c r="B15" s="17" t="s">
        <v>7</v>
      </c>
      <c r="C15" s="18">
        <f>DATE($C$3+1,1,1)</f>
        <v>43831</v>
      </c>
    </row>
    <row r="16" spans="2:3" x14ac:dyDescent="0.25">
      <c r="B16" s="17" t="s">
        <v>8</v>
      </c>
      <c r="C16" s="18">
        <f>C17-2</f>
        <v>43931</v>
      </c>
    </row>
    <row r="17" spans="2:3" x14ac:dyDescent="0.25">
      <c r="B17" s="17" t="s">
        <v>9</v>
      </c>
      <c r="C17" s="18">
        <f>FLOOR(DATE($C$3+1,5,DAY(MINUTE(($C$3+1)/38)/2+56)),7)-34</f>
        <v>43933</v>
      </c>
    </row>
    <row r="18" spans="2:3" x14ac:dyDescent="0.25">
      <c r="B18" s="17" t="s">
        <v>10</v>
      </c>
      <c r="C18" s="18">
        <f>DATE($C$3+1,5,24)-WEEKDAY(DATE($C$3+1,5,24)-1,2)</f>
        <v>43969</v>
      </c>
    </row>
    <row r="19" spans="2:3" x14ac:dyDescent="0.25">
      <c r="B19" s="17" t="s">
        <v>11</v>
      </c>
      <c r="C19" s="18">
        <f>DATE($C$3+1,6,24)</f>
        <v>44006</v>
      </c>
    </row>
    <row r="20" spans="2:3" x14ac:dyDescent="0.25">
      <c r="B20" s="17" t="s">
        <v>12</v>
      </c>
      <c r="C20" s="18">
        <f>DATE($C$3+1,7,1)</f>
        <v>44013</v>
      </c>
    </row>
    <row r="21" spans="2:3" x14ac:dyDescent="0.25">
      <c r="B21" s="17" t="s">
        <v>13</v>
      </c>
      <c r="C21" s="18">
        <f>DATE($C$3+1,9,1)+7-WEEKDAY(DATE($C$3+1,9,1)-1,2)</f>
        <v>44081</v>
      </c>
    </row>
    <row r="22" spans="2:3" x14ac:dyDescent="0.25">
      <c r="B22" s="17" t="s">
        <v>14</v>
      </c>
      <c r="C22" s="18">
        <f>DATE($C$3+1,10,1)+14-WEEKDAY(DATE($C$3+1,10,1)-1,2)</f>
        <v>44116</v>
      </c>
    </row>
    <row r="23" spans="2:3" x14ac:dyDescent="0.25">
      <c r="B23" s="17" t="s">
        <v>15</v>
      </c>
      <c r="C23" s="18">
        <f>DATE($C$3+1,11,11)</f>
        <v>44146</v>
      </c>
    </row>
    <row r="24" spans="2:3" x14ac:dyDescent="0.25">
      <c r="B24" s="17" t="s">
        <v>16</v>
      </c>
      <c r="C24" s="18">
        <f>DATE($C$3+1,12,25)</f>
        <v>44190</v>
      </c>
    </row>
    <row r="25" spans="2:3" x14ac:dyDescent="0.25">
      <c r="B25" s="17" t="s">
        <v>17</v>
      </c>
      <c r="C25" s="18">
        <f>DATE($C$3+1,12,26)</f>
        <v>44191</v>
      </c>
    </row>
    <row r="26" spans="2:3" x14ac:dyDescent="0.25">
      <c r="B26" s="19"/>
      <c r="C26" s="20"/>
    </row>
    <row r="27" spans="2:3" x14ac:dyDescent="0.25">
      <c r="B27" s="19"/>
      <c r="C27" s="20"/>
    </row>
    <row r="28" spans="2:3" x14ac:dyDescent="0.25">
      <c r="B28" s="19"/>
      <c r="C28" s="20"/>
    </row>
    <row r="29" spans="2:3" x14ac:dyDescent="0.25">
      <c r="B29" s="19"/>
      <c r="C29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Jours_Fériés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2019-03-19T17:23:13Z</dcterms:created>
  <dcterms:modified xsi:type="dcterms:W3CDTF">2019-03-19T17:42:04Z</dcterms:modified>
</cp:coreProperties>
</file>