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5.xml" ContentType="application/vnd.openxmlformats-officedocument.drawing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480" yWindow="75" windowWidth="14115" windowHeight="7755" activeTab="2"/>
  </bookViews>
  <sheets>
    <sheet name="Acceuil" sheetId="4" r:id="rId1"/>
    <sheet name="Gestion" sheetId="3" r:id="rId2"/>
    <sheet name="Opérations de maintenance" sheetId="1" r:id="rId3"/>
    <sheet name="Planning" sheetId="2" r:id="rId4"/>
    <sheet name="Plan usine" sheetId="5" r:id="rId5"/>
    <sheet name="Recherche spécifique" sheetId="6" r:id="rId6"/>
    <sheet name="Aide" sheetId="7" r:id="rId7"/>
  </sheets>
  <definedNames>
    <definedName name="Alerte">Planning!$G$9:$G$106</definedName>
    <definedName name="Alerte_maintenance">Planning!$G$9:$G$1244</definedName>
    <definedName name="Alerte1">Tableau3[[#All],[Colonne3]]</definedName>
    <definedName name="Icones">Tableau5[Colonne1]</definedName>
    <definedName name="Opérations">Tableau1[Opérations de maintenance]</definedName>
    <definedName name="Unité">'Opérations de maintenance'!$N$5:$R$5</definedName>
  </definedNames>
  <calcPr calcId="144525"/>
</workbook>
</file>

<file path=xl/calcChain.xml><?xml version="1.0" encoding="utf-8"?>
<calcChain xmlns="http://schemas.openxmlformats.org/spreadsheetml/2006/main">
  <c r="C9" i="2" l="1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AX26" i="2"/>
  <c r="AX25" i="2"/>
  <c r="AX24" i="2"/>
  <c r="D23" i="2" l="1"/>
  <c r="R9" i="1" l="1"/>
  <c r="O9" i="1"/>
  <c r="E14" i="2" l="1"/>
  <c r="I6" i="2"/>
  <c r="E9" i="2"/>
  <c r="E10" i="2"/>
  <c r="E11" i="2"/>
  <c r="E12" i="2"/>
  <c r="E13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D18" i="2"/>
  <c r="D19" i="2"/>
  <c r="D20" i="2"/>
  <c r="D21" i="2"/>
  <c r="D22" i="2"/>
  <c r="D24" i="2"/>
  <c r="D25" i="2"/>
  <c r="D26" i="2"/>
  <c r="D27" i="2"/>
  <c r="D28" i="2"/>
  <c r="D29" i="2"/>
  <c r="D30" i="2"/>
  <c r="D31" i="2"/>
  <c r="D32" i="2"/>
  <c r="H31" i="2" l="1"/>
  <c r="G31" i="2" s="1"/>
  <c r="H32" i="2"/>
  <c r="G32" i="2" s="1"/>
  <c r="F30" i="2"/>
  <c r="I30" i="2" s="1"/>
  <c r="F28" i="2"/>
  <c r="I28" i="2" s="1"/>
  <c r="F20" i="2"/>
  <c r="I20" i="2" s="1"/>
  <c r="F31" i="2"/>
  <c r="I31" i="2" s="1"/>
  <c r="F27" i="2"/>
  <c r="I27" i="2" s="1"/>
  <c r="F23" i="2"/>
  <c r="I23" i="2" s="1"/>
  <c r="F19" i="2"/>
  <c r="I19" i="2" s="1"/>
  <c r="F32" i="2"/>
  <c r="I32" i="2" s="1"/>
  <c r="F24" i="2"/>
  <c r="I24" i="2" s="1"/>
  <c r="F26" i="2"/>
  <c r="I26" i="2" s="1"/>
  <c r="F22" i="2"/>
  <c r="I22" i="2" s="1"/>
  <c r="F18" i="2"/>
  <c r="I18" i="2" s="1"/>
  <c r="F29" i="2"/>
  <c r="I29" i="2" s="1"/>
  <c r="F25" i="2"/>
  <c r="I25" i="2" s="1"/>
  <c r="F21" i="2"/>
  <c r="I21" i="2" s="1"/>
  <c r="J6" i="2"/>
  <c r="AW14" i="2"/>
  <c r="AX14" i="2" s="1"/>
  <c r="AX18" i="2" s="1"/>
  <c r="AX19" i="2" s="1"/>
  <c r="J8" i="2" s="1"/>
  <c r="R6" i="1"/>
  <c r="R7" i="1"/>
  <c r="R8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O6" i="1"/>
  <c r="O7" i="1"/>
  <c r="O8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H28" i="2" l="1"/>
  <c r="G28" i="2" s="1"/>
  <c r="H30" i="2"/>
  <c r="G30" i="2" s="1"/>
  <c r="H21" i="2"/>
  <c r="G21" i="2" s="1"/>
  <c r="H27" i="2"/>
  <c r="G27" i="2" s="1"/>
  <c r="H24" i="2"/>
  <c r="G24" i="2" s="1"/>
  <c r="H26" i="2"/>
  <c r="G26" i="2" s="1"/>
  <c r="H29" i="2"/>
  <c r="G29" i="2" s="1"/>
  <c r="H20" i="2"/>
  <c r="G20" i="2" s="1"/>
  <c r="H23" i="2"/>
  <c r="G23" i="2" s="1"/>
  <c r="H18" i="2"/>
  <c r="G18" i="2" s="1"/>
  <c r="H17" i="2"/>
  <c r="G17" i="2" s="1"/>
  <c r="H22" i="2"/>
  <c r="G22" i="2" s="1"/>
  <c r="H25" i="2"/>
  <c r="G25" i="2" s="1"/>
  <c r="H16" i="2"/>
  <c r="G16" i="2" s="1"/>
  <c r="H19" i="2"/>
  <c r="G19" i="2" s="1"/>
  <c r="J21" i="2"/>
  <c r="J25" i="2"/>
  <c r="J29" i="2"/>
  <c r="J19" i="2"/>
  <c r="J23" i="2"/>
  <c r="J27" i="2"/>
  <c r="J31" i="2"/>
  <c r="J18" i="2"/>
  <c r="J26" i="2"/>
  <c r="J20" i="2"/>
  <c r="J28" i="2"/>
  <c r="J22" i="2"/>
  <c r="J30" i="2"/>
  <c r="J24" i="2"/>
  <c r="J32" i="2"/>
  <c r="S28" i="1"/>
  <c r="S20" i="1"/>
  <c r="S12" i="1"/>
  <c r="L12" i="1" s="1"/>
  <c r="H12" i="1" s="1"/>
  <c r="S24" i="1"/>
  <c r="S16" i="1"/>
  <c r="S31" i="1"/>
  <c r="S23" i="1"/>
  <c r="S15" i="1"/>
  <c r="S7" i="1"/>
  <c r="L7" i="1" s="1"/>
  <c r="H7" i="1" s="1"/>
  <c r="S27" i="1"/>
  <c r="S19" i="1"/>
  <c r="S22" i="1"/>
  <c r="S30" i="1"/>
  <c r="S26" i="1"/>
  <c r="S18" i="1"/>
  <c r="S14" i="1"/>
  <c r="L14" i="1" s="1"/>
  <c r="H14" i="1" s="1"/>
  <c r="S6" i="1"/>
  <c r="L6" i="1" s="1"/>
  <c r="H6" i="1" s="1"/>
  <c r="S29" i="1"/>
  <c r="S25" i="1"/>
  <c r="S21" i="1"/>
  <c r="S17" i="1"/>
  <c r="S13" i="1"/>
  <c r="L13" i="1" s="1"/>
  <c r="H13" i="1" s="1"/>
  <c r="S9" i="1"/>
  <c r="S11" i="1"/>
  <c r="L11" i="1" s="1"/>
  <c r="H11" i="1" s="1"/>
  <c r="S10" i="1"/>
  <c r="L10" i="1" s="1"/>
  <c r="H10" i="1" s="1"/>
  <c r="J7" i="2"/>
  <c r="S8" i="1"/>
  <c r="L8" i="1" s="1"/>
  <c r="H8" i="1" s="1"/>
  <c r="K6" i="2"/>
  <c r="AY14" i="2"/>
  <c r="AY18" i="2" s="1"/>
  <c r="AY19" i="2" s="1"/>
  <c r="K8" i="2" s="1"/>
  <c r="AW18" i="2"/>
  <c r="AW19" i="2" s="1"/>
  <c r="I8" i="2" s="1"/>
  <c r="D9" i="2" l="1"/>
  <c r="G9" i="2" s="1"/>
  <c r="U6" i="1"/>
  <c r="D10" i="2"/>
  <c r="G10" i="2" s="1"/>
  <c r="K18" i="2"/>
  <c r="K22" i="2"/>
  <c r="K26" i="2"/>
  <c r="K30" i="2"/>
  <c r="K20" i="2"/>
  <c r="K24" i="2"/>
  <c r="K28" i="2"/>
  <c r="K32" i="2"/>
  <c r="K19" i="2"/>
  <c r="K27" i="2"/>
  <c r="K21" i="2"/>
  <c r="K29" i="2"/>
  <c r="K23" i="2"/>
  <c r="K31" i="2"/>
  <c r="K25" i="2"/>
  <c r="I7" i="2"/>
  <c r="L9" i="1"/>
  <c r="H9" i="1" s="1"/>
  <c r="D13" i="2" s="1"/>
  <c r="F9" i="2"/>
  <c r="K9" i="2" s="1"/>
  <c r="D14" i="2"/>
  <c r="D15" i="2"/>
  <c r="D12" i="2"/>
  <c r="D16" i="2"/>
  <c r="D17" i="2"/>
  <c r="K7" i="2"/>
  <c r="L6" i="2"/>
  <c r="AZ14" i="2"/>
  <c r="BA14" i="2" s="1"/>
  <c r="L15" i="1"/>
  <c r="H15" i="1" s="1"/>
  <c r="I9" i="2" l="1"/>
  <c r="F10" i="2"/>
  <c r="I10" i="2" s="1"/>
  <c r="D11" i="2"/>
  <c r="G11" i="2" s="1"/>
  <c r="J9" i="2"/>
  <c r="L18" i="2"/>
  <c r="L22" i="2"/>
  <c r="L26" i="2"/>
  <c r="L30" i="2"/>
  <c r="L20" i="2"/>
  <c r="L24" i="2"/>
  <c r="L28" i="2"/>
  <c r="L32" i="2"/>
  <c r="L19" i="2"/>
  <c r="L27" i="2"/>
  <c r="L21" i="2"/>
  <c r="L29" i="2"/>
  <c r="L23" i="2"/>
  <c r="L31" i="2"/>
  <c r="L25" i="2"/>
  <c r="L9" i="2"/>
  <c r="F13" i="2"/>
  <c r="F16" i="2"/>
  <c r="H14" i="2" s="1"/>
  <c r="G14" i="2" s="1"/>
  <c r="F12" i="2"/>
  <c r="F15" i="2"/>
  <c r="H13" i="2" s="1"/>
  <c r="G13" i="2" s="1"/>
  <c r="F17" i="2"/>
  <c r="H15" i="2" s="1"/>
  <c r="G15" i="2" s="1"/>
  <c r="F14" i="2"/>
  <c r="H12" i="2" s="1"/>
  <c r="G12" i="2" s="1"/>
  <c r="M6" i="2"/>
  <c r="AZ18" i="2"/>
  <c r="AZ19" i="2" s="1"/>
  <c r="L8" i="2" s="1"/>
  <c r="BB14" i="2"/>
  <c r="BA18" i="2"/>
  <c r="BA19" i="2" s="1"/>
  <c r="M8" i="2" s="1"/>
  <c r="L16" i="1"/>
  <c r="H16" i="1" s="1"/>
  <c r="K15" i="2" l="1"/>
  <c r="I12" i="2"/>
  <c r="K14" i="2"/>
  <c r="L16" i="2"/>
  <c r="I17" i="2"/>
  <c r="K13" i="2"/>
  <c r="L10" i="2"/>
  <c r="J10" i="2"/>
  <c r="K10" i="2"/>
  <c r="F11" i="2"/>
  <c r="L17" i="2"/>
  <c r="K17" i="2"/>
  <c r="J17" i="2"/>
  <c r="J13" i="2"/>
  <c r="L12" i="2"/>
  <c r="K12" i="2"/>
  <c r="J12" i="2"/>
  <c r="J16" i="2"/>
  <c r="J15" i="2"/>
  <c r="K16" i="2"/>
  <c r="M20" i="2"/>
  <c r="M28" i="2"/>
  <c r="M13" i="2"/>
  <c r="M17" i="2"/>
  <c r="M21" i="2"/>
  <c r="M25" i="2"/>
  <c r="M29" i="2"/>
  <c r="M14" i="2"/>
  <c r="M18" i="2"/>
  <c r="M26" i="2"/>
  <c r="M10" i="2"/>
  <c r="M22" i="2"/>
  <c r="M30" i="2"/>
  <c r="M15" i="2"/>
  <c r="M19" i="2"/>
  <c r="M23" i="2"/>
  <c r="M27" i="2"/>
  <c r="M31" i="2"/>
  <c r="M12" i="2"/>
  <c r="M16" i="2"/>
  <c r="M24" i="2"/>
  <c r="M32" i="2"/>
  <c r="M9" i="2"/>
  <c r="I16" i="2"/>
  <c r="I13" i="2"/>
  <c r="I15" i="2"/>
  <c r="L15" i="2"/>
  <c r="L13" i="2"/>
  <c r="J14" i="2"/>
  <c r="I14" i="2"/>
  <c r="L14" i="2"/>
  <c r="L7" i="2"/>
  <c r="M7" i="2"/>
  <c r="N6" i="2"/>
  <c r="BC14" i="2"/>
  <c r="BB18" i="2"/>
  <c r="BB19" i="2" s="1"/>
  <c r="N8" i="2" s="1"/>
  <c r="L17" i="1"/>
  <c r="H17" i="1" s="1"/>
  <c r="K11" i="2" l="1"/>
  <c r="L11" i="2"/>
  <c r="M11" i="2"/>
  <c r="J11" i="2"/>
  <c r="I11" i="2"/>
  <c r="N15" i="2"/>
  <c r="N23" i="2"/>
  <c r="N31" i="2"/>
  <c r="N12" i="2"/>
  <c r="N16" i="2"/>
  <c r="N20" i="2"/>
  <c r="N24" i="2"/>
  <c r="N28" i="2"/>
  <c r="N32" i="2"/>
  <c r="N13" i="2"/>
  <c r="N21" i="2"/>
  <c r="N29" i="2"/>
  <c r="N17" i="2"/>
  <c r="N25" i="2"/>
  <c r="N10" i="2"/>
  <c r="N14" i="2"/>
  <c r="N18" i="2"/>
  <c r="N22" i="2"/>
  <c r="N26" i="2"/>
  <c r="N30" i="2"/>
  <c r="N9" i="2"/>
  <c r="N11" i="2"/>
  <c r="N19" i="2"/>
  <c r="N27" i="2"/>
  <c r="N7" i="2"/>
  <c r="O6" i="2"/>
  <c r="BD14" i="2"/>
  <c r="BC18" i="2"/>
  <c r="BC19" i="2" s="1"/>
  <c r="O8" i="2" s="1"/>
  <c r="L18" i="1"/>
  <c r="H18" i="1" s="1"/>
  <c r="O18" i="2" l="1"/>
  <c r="O30" i="2"/>
  <c r="O11" i="2"/>
  <c r="O15" i="2"/>
  <c r="O19" i="2"/>
  <c r="O23" i="2"/>
  <c r="O27" i="2"/>
  <c r="O31" i="2"/>
  <c r="O12" i="2"/>
  <c r="O20" i="2"/>
  <c r="O24" i="2"/>
  <c r="O32" i="2"/>
  <c r="O16" i="2"/>
  <c r="O28" i="2"/>
  <c r="O9" i="2"/>
  <c r="O13" i="2"/>
  <c r="O17" i="2"/>
  <c r="O21" i="2"/>
  <c r="O25" i="2"/>
  <c r="O29" i="2"/>
  <c r="O10" i="2"/>
  <c r="O14" i="2"/>
  <c r="O22" i="2"/>
  <c r="O26" i="2"/>
  <c r="O7" i="2"/>
  <c r="P6" i="2"/>
  <c r="BE14" i="2"/>
  <c r="BD18" i="2"/>
  <c r="BD19" i="2" s="1"/>
  <c r="P8" i="2" s="1"/>
  <c r="L19" i="1"/>
  <c r="H19" i="1" s="1"/>
  <c r="P21" i="2" l="1"/>
  <c r="P10" i="2"/>
  <c r="P14" i="2"/>
  <c r="P18" i="2"/>
  <c r="P22" i="2"/>
  <c r="P26" i="2"/>
  <c r="P30" i="2"/>
  <c r="P9" i="2"/>
  <c r="P11" i="2"/>
  <c r="P15" i="2"/>
  <c r="P19" i="2"/>
  <c r="P27" i="2"/>
  <c r="P31" i="2"/>
  <c r="P23" i="2"/>
  <c r="P12" i="2"/>
  <c r="P16" i="2"/>
  <c r="P20" i="2"/>
  <c r="P24" i="2"/>
  <c r="P28" i="2"/>
  <c r="P32" i="2"/>
  <c r="P13" i="2"/>
  <c r="P17" i="2"/>
  <c r="P25" i="2"/>
  <c r="P29" i="2"/>
  <c r="P7" i="2"/>
  <c r="Q6" i="2"/>
  <c r="BF14" i="2"/>
  <c r="BE18" i="2"/>
  <c r="BE19" i="2" s="1"/>
  <c r="Q8" i="2" s="1"/>
  <c r="L20" i="1"/>
  <c r="H20" i="1" s="1"/>
  <c r="Q9" i="2" l="1"/>
  <c r="Q13" i="2"/>
  <c r="Q17" i="2"/>
  <c r="Q21" i="2"/>
  <c r="Q25" i="2"/>
  <c r="Q29" i="2"/>
  <c r="Q10" i="2"/>
  <c r="Q14" i="2"/>
  <c r="Q18" i="2"/>
  <c r="Q22" i="2"/>
  <c r="Q26" i="2"/>
  <c r="Q30" i="2"/>
  <c r="Q11" i="2"/>
  <c r="Q15" i="2"/>
  <c r="Q19" i="2"/>
  <c r="Q23" i="2"/>
  <c r="Q27" i="2"/>
  <c r="Q31" i="2"/>
  <c r="Q12" i="2"/>
  <c r="Q16" i="2"/>
  <c r="Q20" i="2"/>
  <c r="Q24" i="2"/>
  <c r="Q28" i="2"/>
  <c r="Q32" i="2"/>
  <c r="Q7" i="2"/>
  <c r="R6" i="2"/>
  <c r="BG14" i="2"/>
  <c r="BF18" i="2"/>
  <c r="BF19" i="2" s="1"/>
  <c r="R8" i="2" s="1"/>
  <c r="L21" i="1"/>
  <c r="H21" i="1" s="1"/>
  <c r="R12" i="2" l="1"/>
  <c r="R16" i="2"/>
  <c r="R20" i="2"/>
  <c r="R24" i="2"/>
  <c r="R28" i="2"/>
  <c r="R32" i="2"/>
  <c r="R10" i="2"/>
  <c r="R14" i="2"/>
  <c r="R18" i="2"/>
  <c r="R22" i="2"/>
  <c r="R26" i="2"/>
  <c r="R30" i="2"/>
  <c r="R17" i="2"/>
  <c r="R25" i="2"/>
  <c r="R31" i="2"/>
  <c r="R11" i="2"/>
  <c r="R19" i="2"/>
  <c r="R27" i="2"/>
  <c r="R13" i="2"/>
  <c r="R21" i="2"/>
  <c r="R29" i="2"/>
  <c r="R9" i="2"/>
  <c r="R15" i="2"/>
  <c r="R23" i="2"/>
  <c r="R7" i="2"/>
  <c r="S6" i="2"/>
  <c r="BH14" i="2"/>
  <c r="BG18" i="2"/>
  <c r="BG19" i="2" s="1"/>
  <c r="S8" i="2" s="1"/>
  <c r="L22" i="1"/>
  <c r="H22" i="1" s="1"/>
  <c r="S11" i="2" l="1"/>
  <c r="S15" i="2"/>
  <c r="S19" i="2"/>
  <c r="S23" i="2"/>
  <c r="S27" i="2"/>
  <c r="S31" i="2"/>
  <c r="S13" i="2"/>
  <c r="S17" i="2"/>
  <c r="S21" i="2"/>
  <c r="S25" i="2"/>
  <c r="S29" i="2"/>
  <c r="S16" i="2"/>
  <c r="S24" i="2"/>
  <c r="S32" i="2"/>
  <c r="S10" i="2"/>
  <c r="S18" i="2"/>
  <c r="S26" i="2"/>
  <c r="S9" i="2"/>
  <c r="S12" i="2"/>
  <c r="S20" i="2"/>
  <c r="S28" i="2"/>
  <c r="S14" i="2"/>
  <c r="S22" i="2"/>
  <c r="S30" i="2"/>
  <c r="S7" i="2"/>
  <c r="T6" i="2"/>
  <c r="BI14" i="2"/>
  <c r="BH18" i="2"/>
  <c r="BH19" i="2" s="1"/>
  <c r="T8" i="2" s="1"/>
  <c r="L23" i="1"/>
  <c r="H23" i="1" s="1"/>
  <c r="T10" i="2" l="1"/>
  <c r="T14" i="2"/>
  <c r="T18" i="2"/>
  <c r="T22" i="2"/>
  <c r="T26" i="2"/>
  <c r="T30" i="2"/>
  <c r="T12" i="2"/>
  <c r="T16" i="2"/>
  <c r="T20" i="2"/>
  <c r="T24" i="2"/>
  <c r="T28" i="2"/>
  <c r="T32" i="2"/>
  <c r="T15" i="2"/>
  <c r="T23" i="2"/>
  <c r="T31" i="2"/>
  <c r="T9" i="2"/>
  <c r="T17" i="2"/>
  <c r="T25" i="2"/>
  <c r="T11" i="2"/>
  <c r="T19" i="2"/>
  <c r="T27" i="2"/>
  <c r="T13" i="2"/>
  <c r="T21" i="2"/>
  <c r="T29" i="2"/>
  <c r="T7" i="2"/>
  <c r="U6" i="2"/>
  <c r="BJ14" i="2"/>
  <c r="BI18" i="2"/>
  <c r="BI19" i="2" s="1"/>
  <c r="U8" i="2" s="1"/>
  <c r="L24" i="1"/>
  <c r="H24" i="1" s="1"/>
  <c r="U13" i="2" l="1"/>
  <c r="U17" i="2"/>
  <c r="U21" i="2"/>
  <c r="U25" i="2"/>
  <c r="U29" i="2"/>
  <c r="U11" i="2"/>
  <c r="U15" i="2"/>
  <c r="U19" i="2"/>
  <c r="U23" i="2"/>
  <c r="U27" i="2"/>
  <c r="U31" i="2"/>
  <c r="U14" i="2"/>
  <c r="U22" i="2"/>
  <c r="U30" i="2"/>
  <c r="U16" i="2"/>
  <c r="U24" i="2"/>
  <c r="U32" i="2"/>
  <c r="U10" i="2"/>
  <c r="U18" i="2"/>
  <c r="U26" i="2"/>
  <c r="U12" i="2"/>
  <c r="U20" i="2"/>
  <c r="U28" i="2"/>
  <c r="U9" i="2"/>
  <c r="U7" i="2"/>
  <c r="V6" i="2"/>
  <c r="BK14" i="2"/>
  <c r="BJ18" i="2"/>
  <c r="BJ19" i="2" s="1"/>
  <c r="V8" i="2" s="1"/>
  <c r="L25" i="1"/>
  <c r="H25" i="1" s="1"/>
  <c r="V12" i="2" l="1"/>
  <c r="V16" i="2"/>
  <c r="V20" i="2"/>
  <c r="V24" i="2"/>
  <c r="V28" i="2"/>
  <c r="V32" i="2"/>
  <c r="V10" i="2"/>
  <c r="V14" i="2"/>
  <c r="V18" i="2"/>
  <c r="V22" i="2"/>
  <c r="V26" i="2"/>
  <c r="V30" i="2"/>
  <c r="V13" i="2"/>
  <c r="V21" i="2"/>
  <c r="V29" i="2"/>
  <c r="V15" i="2"/>
  <c r="V23" i="2"/>
  <c r="V31" i="2"/>
  <c r="V17" i="2"/>
  <c r="V25" i="2"/>
  <c r="V9" i="2"/>
  <c r="V11" i="2"/>
  <c r="V19" i="2"/>
  <c r="V27" i="2"/>
  <c r="V7" i="2"/>
  <c r="W6" i="2"/>
  <c r="BL14" i="2"/>
  <c r="BK18" i="2"/>
  <c r="BK19" i="2" s="1"/>
  <c r="W8" i="2" s="1"/>
  <c r="L26" i="1"/>
  <c r="H26" i="1" s="1"/>
  <c r="W11" i="2" l="1"/>
  <c r="W15" i="2"/>
  <c r="W19" i="2"/>
  <c r="W23" i="2"/>
  <c r="W27" i="2"/>
  <c r="W31" i="2"/>
  <c r="W13" i="2"/>
  <c r="W17" i="2"/>
  <c r="W21" i="2"/>
  <c r="W25" i="2"/>
  <c r="W29" i="2"/>
  <c r="W12" i="2"/>
  <c r="W20" i="2"/>
  <c r="W28" i="2"/>
  <c r="W14" i="2"/>
  <c r="W22" i="2"/>
  <c r="W30" i="2"/>
  <c r="W9" i="2"/>
  <c r="W16" i="2"/>
  <c r="W24" i="2"/>
  <c r="W32" i="2"/>
  <c r="W10" i="2"/>
  <c r="W18" i="2"/>
  <c r="W26" i="2"/>
  <c r="W7" i="2"/>
  <c r="X6" i="2"/>
  <c r="BM14" i="2"/>
  <c r="BL18" i="2"/>
  <c r="BL19" i="2" s="1"/>
  <c r="X8" i="2" s="1"/>
  <c r="L27" i="1"/>
  <c r="H27" i="1" s="1"/>
  <c r="X10" i="2" l="1"/>
  <c r="X14" i="2"/>
  <c r="X18" i="2"/>
  <c r="X22" i="2"/>
  <c r="X26" i="2"/>
  <c r="X30" i="2"/>
  <c r="X12" i="2"/>
  <c r="X16" i="2"/>
  <c r="X20" i="2"/>
  <c r="X24" i="2"/>
  <c r="X28" i="2"/>
  <c r="X32" i="2"/>
  <c r="X11" i="2"/>
  <c r="X19" i="2"/>
  <c r="X27" i="2"/>
  <c r="X9" i="2"/>
  <c r="X13" i="2"/>
  <c r="X21" i="2"/>
  <c r="X29" i="2"/>
  <c r="X15" i="2"/>
  <c r="X23" i="2"/>
  <c r="X31" i="2"/>
  <c r="X17" i="2"/>
  <c r="X25" i="2"/>
  <c r="X7" i="2"/>
  <c r="Y6" i="2"/>
  <c r="BN14" i="2"/>
  <c r="BM18" i="2"/>
  <c r="BM19" i="2" s="1"/>
  <c r="Y8" i="2" s="1"/>
  <c r="L28" i="1"/>
  <c r="H28" i="1" s="1"/>
  <c r="Y13" i="2" l="1"/>
  <c r="Y17" i="2"/>
  <c r="Y21" i="2"/>
  <c r="Y25" i="2"/>
  <c r="Y29" i="2"/>
  <c r="Y11" i="2"/>
  <c r="Y15" i="2"/>
  <c r="Y19" i="2"/>
  <c r="Y23" i="2"/>
  <c r="Y27" i="2"/>
  <c r="Y31" i="2"/>
  <c r="Y9" i="2"/>
  <c r="Y10" i="2"/>
  <c r="Y18" i="2"/>
  <c r="Y26" i="2"/>
  <c r="Y12" i="2"/>
  <c r="Y20" i="2"/>
  <c r="Y28" i="2"/>
  <c r="Y14" i="2"/>
  <c r="Y22" i="2"/>
  <c r="Y30" i="2"/>
  <c r="Y16" i="2"/>
  <c r="Y24" i="2"/>
  <c r="Y32" i="2"/>
  <c r="Y7" i="2"/>
  <c r="Z6" i="2"/>
  <c r="BO14" i="2"/>
  <c r="BN18" i="2"/>
  <c r="BN19" i="2" s="1"/>
  <c r="Z8" i="2" s="1"/>
  <c r="L29" i="1"/>
  <c r="H29" i="1" s="1"/>
  <c r="Z13" i="2" l="1"/>
  <c r="Z17" i="2"/>
  <c r="Z21" i="2"/>
  <c r="Z25" i="2"/>
  <c r="Z11" i="2"/>
  <c r="Z15" i="2"/>
  <c r="Z19" i="2"/>
  <c r="Z23" i="2"/>
  <c r="Z14" i="2"/>
  <c r="Z22" i="2"/>
  <c r="Z28" i="2"/>
  <c r="Z32" i="2"/>
  <c r="Z10" i="2"/>
  <c r="Z18" i="2"/>
  <c r="Z26" i="2"/>
  <c r="Z30" i="2"/>
  <c r="Z20" i="2"/>
  <c r="Z24" i="2"/>
  <c r="Z12" i="2"/>
  <c r="Z27" i="2"/>
  <c r="Z16" i="2"/>
  <c r="Z29" i="2"/>
  <c r="Z9" i="2"/>
  <c r="Z31" i="2"/>
  <c r="Z7" i="2"/>
  <c r="AA6" i="2"/>
  <c r="BP14" i="2"/>
  <c r="BO18" i="2"/>
  <c r="BO19" i="2" s="1"/>
  <c r="AA8" i="2" s="1"/>
  <c r="L31" i="1"/>
  <c r="H31" i="1" s="1"/>
  <c r="L30" i="1"/>
  <c r="H30" i="1" s="1"/>
  <c r="AA12" i="2" l="1"/>
  <c r="AA16" i="2"/>
  <c r="AA20" i="2"/>
  <c r="AA24" i="2"/>
  <c r="AA28" i="2"/>
  <c r="AA32" i="2"/>
  <c r="AA10" i="2"/>
  <c r="AA14" i="2"/>
  <c r="AA18" i="2"/>
  <c r="AA22" i="2"/>
  <c r="AA26" i="2"/>
  <c r="AA30" i="2"/>
  <c r="AA13" i="2"/>
  <c r="AA21" i="2"/>
  <c r="AA29" i="2"/>
  <c r="AA17" i="2"/>
  <c r="AA25" i="2"/>
  <c r="AA15" i="2"/>
  <c r="AA31" i="2"/>
  <c r="AA19" i="2"/>
  <c r="AA9" i="2"/>
  <c r="AA23" i="2"/>
  <c r="AA11" i="2"/>
  <c r="AA27" i="2"/>
  <c r="AA7" i="2"/>
  <c r="AB6" i="2"/>
  <c r="BQ14" i="2"/>
  <c r="BP18" i="2"/>
  <c r="BP19" i="2" s="1"/>
  <c r="AB8" i="2" s="1"/>
  <c r="AB11" i="2" l="1"/>
  <c r="AB15" i="2"/>
  <c r="AB19" i="2"/>
  <c r="AB23" i="2"/>
  <c r="AB27" i="2"/>
  <c r="AB31" i="2"/>
  <c r="AB13" i="2"/>
  <c r="AB17" i="2"/>
  <c r="AB21" i="2"/>
  <c r="AB25" i="2"/>
  <c r="AB29" i="2"/>
  <c r="AB12" i="2"/>
  <c r="AB20" i="2"/>
  <c r="AB28" i="2"/>
  <c r="AB16" i="2"/>
  <c r="AB24" i="2"/>
  <c r="AB32" i="2"/>
  <c r="AB22" i="2"/>
  <c r="AB9" i="2"/>
  <c r="AB10" i="2"/>
  <c r="AB26" i="2"/>
  <c r="AB14" i="2"/>
  <c r="AB30" i="2"/>
  <c r="AB18" i="2"/>
  <c r="AB7" i="2"/>
  <c r="AC6" i="2"/>
  <c r="BR14" i="2"/>
  <c r="BQ18" i="2"/>
  <c r="BQ19" i="2" s="1"/>
  <c r="AC8" i="2" s="1"/>
  <c r="AC10" i="2" l="1"/>
  <c r="AC14" i="2"/>
  <c r="AC18" i="2"/>
  <c r="AC22" i="2"/>
  <c r="AC26" i="2"/>
  <c r="AC30" i="2"/>
  <c r="AC12" i="2"/>
  <c r="AC16" i="2"/>
  <c r="AC20" i="2"/>
  <c r="AC24" i="2"/>
  <c r="AC28" i="2"/>
  <c r="AC32" i="2"/>
  <c r="AC11" i="2"/>
  <c r="AC19" i="2"/>
  <c r="AC27" i="2"/>
  <c r="AC15" i="2"/>
  <c r="AC23" i="2"/>
  <c r="AC31" i="2"/>
  <c r="AC13" i="2"/>
  <c r="AC29" i="2"/>
  <c r="AC17" i="2"/>
  <c r="AC21" i="2"/>
  <c r="AC25" i="2"/>
  <c r="AC9" i="2"/>
  <c r="AC7" i="2"/>
  <c r="AD6" i="2"/>
  <c r="BS14" i="2"/>
  <c r="BR18" i="2"/>
  <c r="BR19" i="2" s="1"/>
  <c r="AD8" i="2" s="1"/>
  <c r="AD13" i="2" l="1"/>
  <c r="AD17" i="2"/>
  <c r="AD21" i="2"/>
  <c r="AD25" i="2"/>
  <c r="AD29" i="2"/>
  <c r="AD11" i="2"/>
  <c r="AD15" i="2"/>
  <c r="AD19" i="2"/>
  <c r="AD23" i="2"/>
  <c r="AD27" i="2"/>
  <c r="AD31" i="2"/>
  <c r="AD10" i="2"/>
  <c r="AD18" i="2"/>
  <c r="AD26" i="2"/>
  <c r="AD14" i="2"/>
  <c r="AD22" i="2"/>
  <c r="AD30" i="2"/>
  <c r="AD20" i="2"/>
  <c r="AD24" i="2"/>
  <c r="AD12" i="2"/>
  <c r="AD28" i="2"/>
  <c r="AD9" i="2"/>
  <c r="AD16" i="2"/>
  <c r="AD32" i="2"/>
  <c r="AD7" i="2"/>
  <c r="AE6" i="2"/>
  <c r="BT14" i="2"/>
  <c r="BS18" i="2"/>
  <c r="BS19" i="2" s="1"/>
  <c r="AE8" i="2" s="1"/>
  <c r="AE12" i="2" l="1"/>
  <c r="AE16" i="2"/>
  <c r="AE20" i="2"/>
  <c r="AE24" i="2"/>
  <c r="AE28" i="2"/>
  <c r="AE32" i="2"/>
  <c r="AE10" i="2"/>
  <c r="AE14" i="2"/>
  <c r="AE18" i="2"/>
  <c r="AE22" i="2"/>
  <c r="AE26" i="2"/>
  <c r="AE30" i="2"/>
  <c r="AE17" i="2"/>
  <c r="AE25" i="2"/>
  <c r="AE13" i="2"/>
  <c r="AE21" i="2"/>
  <c r="AE29" i="2"/>
  <c r="AE11" i="2"/>
  <c r="AE27" i="2"/>
  <c r="AE15" i="2"/>
  <c r="AE31" i="2"/>
  <c r="AE9" i="2"/>
  <c r="AE19" i="2"/>
  <c r="AE23" i="2"/>
  <c r="AE7" i="2"/>
  <c r="AF6" i="2"/>
  <c r="BU14" i="2"/>
  <c r="BT18" i="2"/>
  <c r="BT19" i="2" s="1"/>
  <c r="AF8" i="2" s="1"/>
  <c r="AF11" i="2" l="1"/>
  <c r="AF15" i="2"/>
  <c r="AF19" i="2"/>
  <c r="AF23" i="2"/>
  <c r="AF27" i="2"/>
  <c r="AF31" i="2"/>
  <c r="AF13" i="2"/>
  <c r="AF17" i="2"/>
  <c r="AF21" i="2"/>
  <c r="AF25" i="2"/>
  <c r="AF29" i="2"/>
  <c r="AF16" i="2"/>
  <c r="AF24" i="2"/>
  <c r="AF32" i="2"/>
  <c r="AF12" i="2"/>
  <c r="AF20" i="2"/>
  <c r="AF28" i="2"/>
  <c r="AF18" i="2"/>
  <c r="AF9" i="2"/>
  <c r="AF22" i="2"/>
  <c r="AF10" i="2"/>
  <c r="AF26" i="2"/>
  <c r="AF14" i="2"/>
  <c r="AF30" i="2"/>
  <c r="AF7" i="2"/>
  <c r="AG6" i="2"/>
  <c r="BV14" i="2"/>
  <c r="BU18" i="2"/>
  <c r="BU19" i="2" s="1"/>
  <c r="AG8" i="2" s="1"/>
  <c r="AG10" i="2" l="1"/>
  <c r="AG14" i="2"/>
  <c r="AG18" i="2"/>
  <c r="AG22" i="2"/>
  <c r="AG26" i="2"/>
  <c r="AG30" i="2"/>
  <c r="AG12" i="2"/>
  <c r="AG16" i="2"/>
  <c r="AG20" i="2"/>
  <c r="AG24" i="2"/>
  <c r="AG28" i="2"/>
  <c r="AG32" i="2"/>
  <c r="AG15" i="2"/>
  <c r="AG23" i="2"/>
  <c r="AG31" i="2"/>
  <c r="AG11" i="2"/>
  <c r="AG19" i="2"/>
  <c r="AG27" i="2"/>
  <c r="AG25" i="2"/>
  <c r="AG13" i="2"/>
  <c r="AG29" i="2"/>
  <c r="AG17" i="2"/>
  <c r="AG21" i="2"/>
  <c r="AG9" i="2"/>
  <c r="AG7" i="2"/>
  <c r="AH6" i="2"/>
  <c r="BW14" i="2"/>
  <c r="BV18" i="2"/>
  <c r="BV19" i="2" s="1"/>
  <c r="AH8" i="2" s="1"/>
  <c r="AH13" i="2" l="1"/>
  <c r="AH17" i="2"/>
  <c r="AH21" i="2"/>
  <c r="AH25" i="2"/>
  <c r="AH29" i="2"/>
  <c r="AH11" i="2"/>
  <c r="AH15" i="2"/>
  <c r="AH19" i="2"/>
  <c r="AH23" i="2"/>
  <c r="AH27" i="2"/>
  <c r="AH31" i="2"/>
  <c r="AH14" i="2"/>
  <c r="AH22" i="2"/>
  <c r="AH30" i="2"/>
  <c r="AH10" i="2"/>
  <c r="AH18" i="2"/>
  <c r="AH26" i="2"/>
  <c r="AH16" i="2"/>
  <c r="AH32" i="2"/>
  <c r="AH20" i="2"/>
  <c r="AH24" i="2"/>
  <c r="AH9" i="2"/>
  <c r="AH12" i="2"/>
  <c r="AH28" i="2"/>
  <c r="AH7" i="2"/>
  <c r="AI6" i="2"/>
  <c r="BX14" i="2"/>
  <c r="BW18" i="2"/>
  <c r="BW19" i="2" s="1"/>
  <c r="AI8" i="2" s="1"/>
  <c r="AI12" i="2" l="1"/>
  <c r="AI16" i="2"/>
  <c r="AI20" i="2"/>
  <c r="AI24" i="2"/>
  <c r="AI28" i="2"/>
  <c r="AI32" i="2"/>
  <c r="AI10" i="2"/>
  <c r="AI14" i="2"/>
  <c r="AI18" i="2"/>
  <c r="AI22" i="2"/>
  <c r="AI26" i="2"/>
  <c r="AI30" i="2"/>
  <c r="AI13" i="2"/>
  <c r="AI21" i="2"/>
  <c r="AI29" i="2"/>
  <c r="AI17" i="2"/>
  <c r="AI25" i="2"/>
  <c r="AI23" i="2"/>
  <c r="AI11" i="2"/>
  <c r="AI27" i="2"/>
  <c r="AI9" i="2"/>
  <c r="AI15" i="2"/>
  <c r="AI31" i="2"/>
  <c r="AI19" i="2"/>
  <c r="AI7" i="2"/>
  <c r="AJ6" i="2"/>
  <c r="BY14" i="2"/>
  <c r="BZ14" i="2" s="1"/>
  <c r="CA14" i="2" s="1"/>
  <c r="CB14" i="2" s="1"/>
  <c r="AJ11" i="2" l="1"/>
  <c r="AJ15" i="2"/>
  <c r="AJ19" i="2"/>
  <c r="AJ23" i="2"/>
  <c r="AJ27" i="2"/>
  <c r="AJ31" i="2"/>
  <c r="AJ13" i="2"/>
  <c r="AJ17" i="2"/>
  <c r="AJ21" i="2"/>
  <c r="AJ25" i="2"/>
  <c r="AJ29" i="2"/>
  <c r="AJ12" i="2"/>
  <c r="AJ20" i="2"/>
  <c r="AJ28" i="2"/>
  <c r="AJ16" i="2"/>
  <c r="AJ24" i="2"/>
  <c r="AJ32" i="2"/>
  <c r="AJ14" i="2"/>
  <c r="AJ30" i="2"/>
  <c r="AJ9" i="2"/>
  <c r="AJ18" i="2"/>
  <c r="AJ22" i="2"/>
  <c r="AJ10" i="2"/>
  <c r="AJ26" i="2"/>
  <c r="AK6" i="2"/>
  <c r="BY18" i="2"/>
  <c r="AK10" i="2" l="1"/>
  <c r="AK14" i="2"/>
  <c r="AK18" i="2"/>
  <c r="AK22" i="2"/>
  <c r="AK26" i="2"/>
  <c r="AK30" i="2"/>
  <c r="AK12" i="2"/>
  <c r="AK16" i="2"/>
  <c r="AK20" i="2"/>
  <c r="AK24" i="2"/>
  <c r="AK28" i="2"/>
  <c r="AK32" i="2"/>
  <c r="AK11" i="2"/>
  <c r="AK19" i="2"/>
  <c r="AK27" i="2"/>
  <c r="AK15" i="2"/>
  <c r="AK23" i="2"/>
  <c r="AK31" i="2"/>
  <c r="AK9" i="2"/>
  <c r="AK21" i="2"/>
  <c r="AK25" i="2"/>
  <c r="AK13" i="2"/>
  <c r="AK29" i="2"/>
  <c r="AK17" i="2"/>
  <c r="AL6" i="2"/>
  <c r="BZ18" i="2"/>
  <c r="BZ19" i="2" s="1"/>
  <c r="AL13" i="2" l="1"/>
  <c r="AL17" i="2"/>
  <c r="AL21" i="2"/>
  <c r="AL25" i="2"/>
  <c r="AL29" i="2"/>
  <c r="AL11" i="2"/>
  <c r="AL15" i="2"/>
  <c r="AL19" i="2"/>
  <c r="AL23" i="2"/>
  <c r="AL27" i="2"/>
  <c r="AL31" i="2"/>
  <c r="AL10" i="2"/>
  <c r="AL18" i="2"/>
  <c r="AL26" i="2"/>
  <c r="AL14" i="2"/>
  <c r="AL22" i="2"/>
  <c r="AL30" i="2"/>
  <c r="AL12" i="2"/>
  <c r="AL28" i="2"/>
  <c r="AL16" i="2"/>
  <c r="AL32" i="2"/>
  <c r="AL20" i="2"/>
  <c r="AL9" i="2"/>
  <c r="AL24" i="2"/>
  <c r="BY19" i="2"/>
  <c r="AK8" i="2" s="1"/>
  <c r="AM6" i="2"/>
  <c r="CA18" i="2"/>
  <c r="CA19" i="2" s="1"/>
  <c r="AM8" i="2" s="1"/>
  <c r="CB18" i="2"/>
  <c r="CB19" i="2" s="1"/>
  <c r="AM11" i="2" l="1"/>
  <c r="AM12" i="2"/>
  <c r="AM16" i="2"/>
  <c r="AM20" i="2"/>
  <c r="AM24" i="2"/>
  <c r="AM28" i="2"/>
  <c r="AM32" i="2"/>
  <c r="AM13" i="2"/>
  <c r="AM10" i="2"/>
  <c r="AM14" i="2"/>
  <c r="AM18" i="2"/>
  <c r="AM22" i="2"/>
  <c r="AM26" i="2"/>
  <c r="AM30" i="2"/>
  <c r="AM17" i="2"/>
  <c r="AM25" i="2"/>
  <c r="AM21" i="2"/>
  <c r="AM29" i="2"/>
  <c r="AM19" i="2"/>
  <c r="AM23" i="2"/>
  <c r="AM9" i="2"/>
  <c r="AM27" i="2"/>
  <c r="AM15" i="2"/>
  <c r="AM31" i="2"/>
  <c r="AK7" i="2"/>
  <c r="AM7" i="2"/>
  <c r="AL8" i="2"/>
  <c r="AN8" i="2"/>
  <c r="AN6" i="2"/>
  <c r="AN10" i="2" l="1"/>
  <c r="AN14" i="2"/>
  <c r="AN18" i="2"/>
  <c r="AN22" i="2"/>
  <c r="AN26" i="2"/>
  <c r="AN30" i="2"/>
  <c r="AN11" i="2"/>
  <c r="AN15" i="2"/>
  <c r="AN19" i="2"/>
  <c r="AN23" i="2"/>
  <c r="AN27" i="2"/>
  <c r="AN31" i="2"/>
  <c r="AN12" i="2"/>
  <c r="AN16" i="2"/>
  <c r="AN20" i="2"/>
  <c r="AN24" i="2"/>
  <c r="AN28" i="2"/>
  <c r="AN32" i="2"/>
  <c r="AN13" i="2"/>
  <c r="AN17" i="2"/>
  <c r="AN21" i="2"/>
  <c r="AN25" i="2"/>
  <c r="AN29" i="2"/>
  <c r="AN9" i="2"/>
  <c r="AL7" i="2"/>
  <c r="AN7" i="2"/>
  <c r="BX18" i="2"/>
  <c r="BX19" i="2" s="1"/>
  <c r="AJ8" i="2" s="1"/>
  <c r="AJ7" i="2" l="1"/>
</calcChain>
</file>

<file path=xl/sharedStrings.xml><?xml version="1.0" encoding="utf-8"?>
<sst xmlns="http://schemas.openxmlformats.org/spreadsheetml/2006/main" count="115" uniqueCount="85">
  <si>
    <t>Opérations de maintenance</t>
  </si>
  <si>
    <t>Descriptif</t>
  </si>
  <si>
    <t>Matériels</t>
  </si>
  <si>
    <t>Fiches procédures</t>
  </si>
  <si>
    <t>Sécurité</t>
  </si>
  <si>
    <t>Prochaine</t>
  </si>
  <si>
    <t>Unité</t>
  </si>
  <si>
    <t>En jours</t>
  </si>
  <si>
    <t>Périodicité</t>
  </si>
  <si>
    <t>Jours</t>
  </si>
  <si>
    <t>Semaines</t>
  </si>
  <si>
    <t>Mois</t>
  </si>
  <si>
    <t>Année(s)</t>
  </si>
  <si>
    <t>P en jours</t>
  </si>
  <si>
    <t>Calcul du nombre de jours</t>
  </si>
  <si>
    <t>Répétitions</t>
  </si>
  <si>
    <t>NE PAS MODIFIER CE TABLEAU</t>
  </si>
  <si>
    <t>Date fin intervention</t>
  </si>
  <si>
    <t>hgvkg</t>
  </si>
  <si>
    <t xml:space="preserve">NE PAS SUPPRIMER CES DONNEES </t>
  </si>
  <si>
    <t>Date de la cellule F1</t>
  </si>
  <si>
    <t>Numéro</t>
  </si>
  <si>
    <t>Désignation</t>
  </si>
  <si>
    <t>Dimanche</t>
  </si>
  <si>
    <t>Lundi</t>
  </si>
  <si>
    <t>Mardi</t>
  </si>
  <si>
    <t>Mercredi</t>
  </si>
  <si>
    <t>Jeudi</t>
  </si>
  <si>
    <t>Vendredi</t>
  </si>
  <si>
    <t>Samedi</t>
  </si>
  <si>
    <t>D</t>
  </si>
  <si>
    <t>L</t>
  </si>
  <si>
    <t>Ma</t>
  </si>
  <si>
    <t>Me</t>
  </si>
  <si>
    <t>J</t>
  </si>
  <si>
    <t>V</t>
  </si>
  <si>
    <t>S</t>
  </si>
  <si>
    <t>Numéro jours de la semaine</t>
  </si>
  <si>
    <t>Désignation jours</t>
  </si>
  <si>
    <t>Date début intervention</t>
  </si>
  <si>
    <t>Durée intervention (en jours)</t>
  </si>
  <si>
    <t>t2</t>
  </si>
  <si>
    <t>t3</t>
  </si>
  <si>
    <t>GESTIONNAIRE DE MAINTENANCE</t>
  </si>
  <si>
    <t>NE PAS SUPPRIMER CES DONNEES, ELLES SONT UTILISEES DANS LE TABLEAU A GAUCHE</t>
  </si>
  <si>
    <t>t4</t>
  </si>
  <si>
    <t>Durée de l'intervention en jours</t>
  </si>
  <si>
    <t>I. Rajouter une opération de maintenance</t>
  </si>
  <si>
    <t>II. Effectuer une modification dans le Planning</t>
  </si>
  <si>
    <r>
      <rPr>
        <i/>
        <sz val="12"/>
        <color rgb="FF0070C0"/>
        <rFont val="Calibri"/>
        <family val="2"/>
        <scheme val="minor"/>
      </rPr>
      <t>1. Procédure classique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</si>
  <si>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1.1. Remplir les différentes colonnes dans l'ordre en faisant bien attention à leur titre. </t>
    </r>
    <r>
      <rPr>
        <b/>
        <sz val="11"/>
        <color theme="1"/>
        <rFont val="Calibri"/>
        <family val="2"/>
        <scheme val="minor"/>
      </rPr>
      <t/>
    </r>
  </si>
  <si>
    <r>
      <t>1.2</t>
    </r>
    <r>
      <rPr>
        <b/>
        <sz val="11"/>
        <color theme="1"/>
        <rFont val="Calibri"/>
        <family val="2"/>
        <scheme val="minor"/>
      </rPr>
      <t xml:space="preserve"> NE PAS REMPLIR LA COLONNE</t>
    </r>
    <r>
      <rPr>
        <sz val="11"/>
        <color theme="1"/>
        <rFont val="Calibri"/>
        <family val="2"/>
        <scheme val="minor"/>
      </rPr>
      <t xml:space="preserve"> "Date de fin de maintenance", cela sera fait </t>
    </r>
    <r>
      <rPr>
        <b/>
        <sz val="11"/>
        <color theme="1"/>
        <rFont val="Calibri"/>
        <family val="2"/>
        <scheme val="minor"/>
      </rPr>
      <t>AUTOMATIQUEMENT</t>
    </r>
    <r>
      <rPr>
        <sz val="11"/>
        <color theme="1"/>
        <rFont val="Calibri"/>
        <family val="2"/>
        <scheme val="minor"/>
      </rPr>
      <t xml:space="preserve"> une fois toutes les autres colonnes complétées. </t>
    </r>
  </si>
  <si>
    <t>1.3. Être très vigilant à ne pas se tromper sur la partie "Périodicité".</t>
  </si>
  <si>
    <t>2. Rajouter une ligne au tableau</t>
  </si>
  <si>
    <t>2.1. Aller sur la feuille "opération de maintenance"</t>
  </si>
  <si>
    <t>2.2. Aller dans l'onglet "révision" de barre d'outil, et sélectionner "Oter la protection de la feuille".</t>
  </si>
  <si>
    <r>
      <t xml:space="preserve">2.4. Rajouter une ligne au tableau de droite </t>
    </r>
    <r>
      <rPr>
        <b/>
        <sz val="11"/>
        <color theme="1"/>
        <rFont val="Calibri"/>
        <family val="2"/>
        <scheme val="minor"/>
      </rPr>
      <t xml:space="preserve">PUIS </t>
    </r>
    <r>
      <rPr>
        <sz val="11"/>
        <color theme="1"/>
        <rFont val="Calibri"/>
        <family val="2"/>
        <scheme val="minor"/>
      </rPr>
      <t>au tableau principal (celui de gauche)</t>
    </r>
  </si>
  <si>
    <t>2.5. Sélectionner la colonne "Date de fin de maintenance" et remettre la protection avec le mot de passe "Coldway"</t>
  </si>
  <si>
    <r>
      <t>2.3. Saisir le mot de passe "</t>
    </r>
    <r>
      <rPr>
        <b/>
        <sz val="11"/>
        <rFont val="Calibri"/>
        <family val="2"/>
        <scheme val="minor"/>
      </rPr>
      <t>Coldway</t>
    </r>
    <r>
      <rPr>
        <sz val="11"/>
        <rFont val="Calibri"/>
        <family val="2"/>
        <scheme val="minor"/>
      </rPr>
      <t>"</t>
    </r>
  </si>
  <si>
    <t>1. Procédure classique</t>
  </si>
  <si>
    <t>1.1. Cliquer sur la partie "Opération de maintenance"</t>
  </si>
  <si>
    <t>1.2. Sélectionner l'opération de maintenance désirée</t>
  </si>
  <si>
    <r>
      <t>2. SI vous êtes arrivé à la fin du tableau et que vous voulez rajouter une opération de maintenance, rapportez vous au point "</t>
    </r>
    <r>
      <rPr>
        <i/>
        <sz val="12"/>
        <color rgb="FF0070C0"/>
        <rFont val="Calibri"/>
        <family val="2"/>
        <scheme val="minor"/>
      </rPr>
      <t>2. Rajouter une ligne au tableau</t>
    </r>
    <r>
      <rPr>
        <sz val="11"/>
        <color theme="1"/>
        <rFont val="Calibri"/>
        <family val="2"/>
        <scheme val="minor"/>
      </rPr>
      <t>"</t>
    </r>
  </si>
  <si>
    <t>1.3. Faire défiler les jours jusqu'à tomber sur les cases en rouge qui déterminent les jours durant lesquels la maintenance doit être réalisée</t>
  </si>
  <si>
    <t>2. Le planning ne fonctionne plus ?</t>
  </si>
  <si>
    <t>2.1. Ouvrir l'onglet "Développeur" dans la barre d'outil</t>
  </si>
  <si>
    <t>2.2. Ouvrir "Visual Basic"</t>
  </si>
  <si>
    <t>2.3. Vérifier dans le code de la partie "ThisWorkbook" que tout est en ordre</t>
  </si>
  <si>
    <t>2.4. Si vous avez des problèmes de compréhension du code, se répertorier à la vidéo suivante : "https://youtu.be/0550On7q4Y0" à 21mn18sec</t>
  </si>
  <si>
    <t>3. Augmenter la vitesse de défilement des jours</t>
  </si>
  <si>
    <t>3.1. Ouvrir "Visual Basic" (comme expliqué ci-dessus), puis "ThisWorkbook"</t>
  </si>
  <si>
    <t>3.2. Modifier "I =1 to 2" en adaptant en fonction du nombre de jours que vous voulez faire défiler</t>
  </si>
  <si>
    <t>3.3. Exemple : "I = 1 to 3" fera défiler de 6 jours, "I = 1 to 4" fera défiler de 10 jours</t>
  </si>
  <si>
    <t>2.5. Afin de rendre le planning plus lisible, 3 colonnes entre la partie "maintenance" et la partie planning ont été masquées. Attention à bien les prendre en compte lors de la mofication du code !</t>
  </si>
  <si>
    <t>Si vous ne trouvez pas la localisation de l'aide appropriée, faites "Ctrl+f" et tapez les mots clefs de votre recherche</t>
  </si>
  <si>
    <t>Pompe V8</t>
  </si>
  <si>
    <t>Date précédente</t>
  </si>
  <si>
    <t>Alerte</t>
  </si>
  <si>
    <t>Icones d'alerte</t>
  </si>
  <si>
    <t>Colonne1</t>
  </si>
  <si>
    <t>Fait/Pas fait</t>
  </si>
  <si>
    <t/>
  </si>
  <si>
    <t>Date de demain</t>
  </si>
  <si>
    <t>Date des maintenances</t>
  </si>
  <si>
    <t>Prochaine2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</si>
</sst>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6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2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22"/>
      <color rgb="FF000000"/>
      <name val="Calibri"/>
      <family val="2"/>
    </font>
    <font>
      <b/>
      <sz val="18"/>
      <color rgb="FF000000"/>
      <name val="Calibri"/>
      <family val="2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2" fillId="3" borderId="0" applyNumberFormat="0" applyBorder="0" applyAlignment="0" applyProtection="0"/>
  </cellStyleXfs>
  <cellXfs count="103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1" xfId="0" applyBorder="1"/>
    <xf numFmtId="14" fontId="0" fillId="0" borderId="14" xfId="0" applyNumberFormat="1" applyBorder="1" applyAlignment="1"/>
    <xf numFmtId="164" fontId="0" fillId="0" borderId="0" xfId="0" applyNumberFormat="1" applyBorder="1" applyAlignment="1">
      <alignment textRotation="70"/>
    </xf>
    <xf numFmtId="164" fontId="0" fillId="0" borderId="0" xfId="0" applyNumberFormat="1" applyBorder="1" applyAlignment="1">
      <alignment textRotation="45" wrapText="1" shrinkToFit="1"/>
    </xf>
    <xf numFmtId="14" fontId="0" fillId="0" borderId="15" xfId="0" applyNumberFormat="1" applyBorder="1" applyAlignment="1"/>
    <xf numFmtId="14" fontId="0" fillId="0" borderId="16" xfId="0" applyNumberFormat="1" applyBorder="1" applyAlignment="1"/>
    <xf numFmtId="14" fontId="0" fillId="0" borderId="5" xfId="0" applyNumberFormat="1" applyBorder="1" applyAlignment="1"/>
    <xf numFmtId="14" fontId="0" fillId="0" borderId="6" xfId="0" applyNumberFormat="1" applyBorder="1" applyAlignment="1"/>
    <xf numFmtId="14" fontId="0" fillId="0" borderId="7" xfId="0" applyNumberFormat="1" applyBorder="1" applyAlignment="1"/>
    <xf numFmtId="0" fontId="0" fillId="0" borderId="18" xfId="0" applyBorder="1"/>
    <xf numFmtId="0" fontId="0" fillId="0" borderId="19" xfId="0" applyBorder="1"/>
    <xf numFmtId="0" fontId="4" fillId="0" borderId="0" xfId="0" applyFont="1"/>
    <xf numFmtId="164" fontId="0" fillId="0" borderId="0" xfId="0" applyNumberFormat="1" applyBorder="1" applyAlignment="1">
      <alignment horizontal="center" textRotation="90"/>
    </xf>
    <xf numFmtId="0" fontId="0" fillId="0" borderId="0" xfId="0" applyBorder="1" applyAlignment="1">
      <alignment horizontal="center" textRotation="90"/>
    </xf>
    <xf numFmtId="0" fontId="0" fillId="0" borderId="0" xfId="0" applyBorder="1"/>
    <xf numFmtId="164" fontId="0" fillId="0" borderId="17" xfId="0" applyNumberFormat="1" applyBorder="1" applyAlignment="1">
      <alignment textRotation="70"/>
    </xf>
    <xf numFmtId="164" fontId="0" fillId="0" borderId="20" xfId="0" applyNumberFormat="1" applyBorder="1" applyAlignment="1">
      <alignment textRotation="70"/>
    </xf>
    <xf numFmtId="164" fontId="0" fillId="0" borderId="21" xfId="0" applyNumberFormat="1" applyBorder="1" applyAlignment="1">
      <alignment textRotation="70"/>
    </xf>
    <xf numFmtId="0" fontId="0" fillId="0" borderId="22" xfId="0" applyBorder="1"/>
    <xf numFmtId="14" fontId="0" fillId="0" borderId="0" xfId="0" applyNumberFormat="1" applyBorder="1"/>
    <xf numFmtId="0" fontId="1" fillId="0" borderId="0" xfId="0" applyNumberFormat="1" applyFont="1" applyBorder="1"/>
    <xf numFmtId="0" fontId="0" fillId="0" borderId="5" xfId="0" applyBorder="1"/>
    <xf numFmtId="0" fontId="0" fillId="0" borderId="6" xfId="0" applyBorder="1"/>
    <xf numFmtId="0" fontId="3" fillId="0" borderId="0" xfId="0" applyFont="1" applyBorder="1"/>
    <xf numFmtId="0" fontId="3" fillId="0" borderId="23" xfId="0" applyFont="1" applyBorder="1"/>
    <xf numFmtId="14" fontId="0" fillId="0" borderId="1" xfId="0" applyNumberFormat="1" applyBorder="1"/>
    <xf numFmtId="0" fontId="1" fillId="0" borderId="1" xfId="0" applyNumberFormat="1" applyFont="1" applyBorder="1"/>
    <xf numFmtId="14" fontId="2" fillId="0" borderId="1" xfId="0" applyNumberFormat="1" applyFont="1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5" xfId="0" applyBorder="1"/>
    <xf numFmtId="0" fontId="0" fillId="0" borderId="27" xfId="0" applyBorder="1"/>
    <xf numFmtId="14" fontId="0" fillId="0" borderId="28" xfId="0" applyNumberFormat="1" applyBorder="1"/>
    <xf numFmtId="0" fontId="0" fillId="0" borderId="28" xfId="0" applyBorder="1"/>
    <xf numFmtId="14" fontId="2" fillId="0" borderId="28" xfId="0" applyNumberFormat="1" applyFont="1" applyFill="1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23" xfId="0" applyBorder="1"/>
    <xf numFmtId="14" fontId="0" fillId="0" borderId="22" xfId="0" applyNumberFormat="1" applyBorder="1"/>
    <xf numFmtId="0" fontId="1" fillId="0" borderId="0" xfId="0" applyFont="1" applyBorder="1"/>
    <xf numFmtId="0" fontId="0" fillId="0" borderId="7" xfId="0" applyBorder="1"/>
    <xf numFmtId="14" fontId="0" fillId="0" borderId="9" xfId="0" applyNumberFormat="1" applyBorder="1"/>
    <xf numFmtId="0" fontId="9" fillId="0" borderId="0" xfId="0" applyFont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14" fontId="0" fillId="0" borderId="9" xfId="0" applyNumberFormat="1" applyBorder="1" applyProtection="1">
      <protection locked="0"/>
    </xf>
    <xf numFmtId="0" fontId="0" fillId="0" borderId="25" xfId="0" applyBorder="1" applyProtection="1">
      <protection locked="0"/>
    </xf>
    <xf numFmtId="0" fontId="0" fillId="0" borderId="1" xfId="0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27" xfId="0" applyBorder="1" applyProtection="1">
      <protection locked="0"/>
    </xf>
    <xf numFmtId="0" fontId="0" fillId="0" borderId="28" xfId="0" applyBorder="1" applyProtection="1">
      <protection locked="0"/>
    </xf>
    <xf numFmtId="14" fontId="0" fillId="0" borderId="28" xfId="0" applyNumberFormat="1" applyBorder="1" applyProtection="1">
      <protection locked="0"/>
    </xf>
    <xf numFmtId="0" fontId="0" fillId="0" borderId="0" xfId="0" applyNumberFormat="1" applyProtection="1">
      <protection locked="0"/>
    </xf>
    <xf numFmtId="0" fontId="0" fillId="0" borderId="30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10" fillId="0" borderId="0" xfId="0" applyFont="1"/>
    <xf numFmtId="0" fontId="2" fillId="0" borderId="0" xfId="0" applyFont="1"/>
    <xf numFmtId="0" fontId="6" fillId="0" borderId="0" xfId="0" applyFont="1"/>
    <xf numFmtId="14" fontId="0" fillId="0" borderId="34" xfId="0" applyNumberFormat="1" applyBorder="1"/>
    <xf numFmtId="14" fontId="0" fillId="0" borderId="18" xfId="0" applyNumberFormat="1" applyBorder="1"/>
    <xf numFmtId="0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0" fillId="0" borderId="36" xfId="0" applyBorder="1"/>
    <xf numFmtId="0" fontId="0" fillId="0" borderId="37" xfId="0" applyBorder="1"/>
    <xf numFmtId="0" fontId="0" fillId="0" borderId="34" xfId="0" applyBorder="1"/>
    <xf numFmtId="0" fontId="2" fillId="0" borderId="35" xfId="0" applyNumberFormat="1" applyFont="1" applyFill="1" applyBorder="1" applyAlignment="1">
      <alignment horizontal="center"/>
    </xf>
    <xf numFmtId="0" fontId="2" fillId="0" borderId="24" xfId="0" applyNumberFormat="1" applyFont="1" applyBorder="1" applyAlignment="1">
      <alignment horizontal="center"/>
    </xf>
    <xf numFmtId="0" fontId="0" fillId="0" borderId="38" xfId="0" applyBorder="1"/>
    <xf numFmtId="0" fontId="12" fillId="3" borderId="0" xfId="1" applyBorder="1"/>
    <xf numFmtId="0" fontId="7" fillId="2" borderId="33" xfId="0" applyFont="1" applyFill="1" applyBorder="1" applyAlignment="1" applyProtection="1">
      <alignment horizontal="center"/>
      <protection locked="0"/>
    </xf>
    <xf numFmtId="0" fontId="7" fillId="2" borderId="18" xfId="0" applyFont="1" applyFill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7" fillId="2" borderId="2" xfId="0" applyFont="1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5" fillId="0" borderId="6" xfId="0" applyFont="1" applyBorder="1" applyAlignment="1">
      <alignment horizontal="center"/>
    </xf>
    <xf numFmtId="164" fontId="0" fillId="0" borderId="1" xfId="0" applyNumberFormat="1" applyBorder="1" applyAlignment="1">
      <alignment horizontal="center" textRotation="90"/>
    </xf>
    <xf numFmtId="0" fontId="0" fillId="0" borderId="1" xfId="0" applyBorder="1" applyAlignment="1">
      <alignment horizontal="center" textRotation="90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2">
    <cellStyle name="Normal" xfId="0" builtinId="0"/>
    <cellStyle name="Satisfaisant" xfId="1" builtinId="26"/>
  </cellStyles>
  <dxfs count="109"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protection locked="0" hidden="0"/>
    </dxf>
    <dxf>
      <numFmt numFmtId="0" formatCode="General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409575</xdr:colOff>
      <xdr:row>0</xdr:row>
      <xdr:rowOff>47625</xdr:rowOff>
    </xdr:from>
    <xdr:to>
      <xdr:col>11</xdr:col>
      <xdr:colOff>753460</xdr:colOff>
      <xdr:row>16</xdr:row>
      <xdr:rowOff>142875</xdr:rowOff>
    </xdr:to>
    <xdr:pic>
      <xdr:nvPicPr>
        <xdr:cNvPr id="3" name="Image 2" descr="Résultat de recherche d'images pour &quot;coldway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47625"/>
          <a:ext cx="8887810" cy="3143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1095375</xdr:colOff>
          <xdr:row>20</xdr:row>
          <xdr:rowOff>66675</xdr:rowOff>
        </xdr:from>
        <xdr:to>
          <xdr:col>8</xdr:col>
          <xdr:colOff>161925</xdr:colOff>
          <xdr:row>23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DEMARRER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466725</xdr:colOff>
      <xdr:row>13</xdr:row>
      <xdr:rowOff>85725</xdr:rowOff>
    </xdr:from>
    <xdr:to>
      <xdr:col>4</xdr:col>
      <xdr:colOff>676275</xdr:colOff>
      <xdr:row>16</xdr:row>
      <xdr:rowOff>133350</xdr:rowOff>
    </xdr:to>
    <xdr:sp macro="" textlink="">
      <xdr:nvSpPr>
        <xdr:cNvPr id="2" name="Rectangle 1"/>
        <xdr:cNvSpPr/>
      </xdr:nvSpPr>
      <xdr:spPr>
        <a:xfrm>
          <a:off x="1990725" y="2562225"/>
          <a:ext cx="1733550" cy="6191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180975</xdr:colOff>
      <xdr:row>38</xdr:row>
      <xdr:rowOff>0</xdr:rowOff>
    </xdr:to>
    <xdr:pic>
      <xdr:nvPicPr>
        <xdr:cNvPr id="14" name="Image 13" descr="https://scontent-cdg2-1.xx.fbcdn.net/v/t1.15752-9/35227231_10212568075025724_587497199051472896_n.jpg?_nc_cat=0&amp;oh=50b03d2b451f0af5c706375f2bbbe5ac&amp;oe=5BA82CF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896975" cy="723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14</xdr:row>
          <xdr:rowOff>180975</xdr:rowOff>
        </xdr:from>
        <xdr:to>
          <xdr:col>4</xdr:col>
          <xdr:colOff>0</xdr:colOff>
          <xdr:row>18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PLANNING</a:t>
              </a:r>
            </a:p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MAINTENANCES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14</xdr:row>
          <xdr:rowOff>190500</xdr:rowOff>
        </xdr:from>
        <xdr:to>
          <xdr:col>10</xdr:col>
          <xdr:colOff>0</xdr:colOff>
          <xdr:row>18</xdr:row>
          <xdr:rowOff>180975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PLAN USINE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15</xdr:row>
          <xdr:rowOff>0</xdr:rowOff>
        </xdr:from>
        <xdr:to>
          <xdr:col>16</xdr:col>
          <xdr:colOff>133350</xdr:colOff>
          <xdr:row>18</xdr:row>
          <xdr:rowOff>180975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Rajouter/modifier</a:t>
              </a:r>
            </a:p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 MAINTENANCES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24</xdr:row>
          <xdr:rowOff>161925</xdr:rowOff>
        </xdr:from>
        <xdr:to>
          <xdr:col>7</xdr:col>
          <xdr:colOff>133350</xdr:colOff>
          <xdr:row>28</xdr:row>
          <xdr:rowOff>180975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RECHERCHE SPECIFIQUE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609600</xdr:colOff>
          <xdr:row>24</xdr:row>
          <xdr:rowOff>152400</xdr:rowOff>
        </xdr:from>
        <xdr:to>
          <xdr:col>12</xdr:col>
          <xdr:colOff>742950</xdr:colOff>
          <xdr:row>28</xdr:row>
          <xdr:rowOff>171450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AIDE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18</xdr:col>
      <xdr:colOff>200025</xdr:colOff>
      <xdr:row>0</xdr:row>
      <xdr:rowOff>0</xdr:rowOff>
    </xdr:from>
    <xdr:to>
      <xdr:col>36</xdr:col>
      <xdr:colOff>381000</xdr:colOff>
      <xdr:row>38</xdr:row>
      <xdr:rowOff>0</xdr:rowOff>
    </xdr:to>
    <xdr:pic>
      <xdr:nvPicPr>
        <xdr:cNvPr id="15" name="Image 14" descr="https://scontent-cdg2-1.xx.fbcdn.net/v/t1.15752-9/35227231_10212568075025724_587497199051472896_n.jpg?_nc_cat=0&amp;oh=50b03d2b451f0af5c706375f2bbbe5ac&amp;oe=5BA82CF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6025" y="0"/>
          <a:ext cx="13896975" cy="723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18</xdr:col>
      <xdr:colOff>180975</xdr:colOff>
      <xdr:row>76</xdr:row>
      <xdr:rowOff>0</xdr:rowOff>
    </xdr:to>
    <xdr:pic>
      <xdr:nvPicPr>
        <xdr:cNvPr id="16" name="Image 15" descr="https://scontent-cdg2-1.xx.fbcdn.net/v/t1.15752-9/35227231_10212568075025724_587497199051472896_n.jpg?_nc_cat=0&amp;oh=50b03d2b451f0af5c706375f2bbbe5ac&amp;oe=5BA82CF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13896975" cy="723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180975</xdr:colOff>
      <xdr:row>37</xdr:row>
      <xdr:rowOff>180975</xdr:rowOff>
    </xdr:from>
    <xdr:to>
      <xdr:col>36</xdr:col>
      <xdr:colOff>361950</xdr:colOff>
      <xdr:row>75</xdr:row>
      <xdr:rowOff>180975</xdr:rowOff>
    </xdr:to>
    <xdr:pic>
      <xdr:nvPicPr>
        <xdr:cNvPr id="17" name="Image 16" descr="https://scontent-cdg2-1.xx.fbcdn.net/v/t1.15752-9/35227231_10212568075025724_587497199051472896_n.jpg?_nc_cat=0&amp;oh=50b03d2b451f0af5c706375f2bbbe5ac&amp;oe=5BA82CF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7229475"/>
          <a:ext cx="13896975" cy="723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781050</xdr:colOff>
          <xdr:row>0</xdr:row>
          <xdr:rowOff>104775</xdr:rowOff>
        </xdr:from>
        <xdr:to>
          <xdr:col>4</xdr:col>
          <xdr:colOff>447675</xdr:colOff>
          <xdr:row>2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Planning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1266825</xdr:colOff>
          <xdr:row>0</xdr:row>
          <xdr:rowOff>104775</xdr:rowOff>
        </xdr:from>
        <xdr:to>
          <xdr:col>2</xdr:col>
          <xdr:colOff>628650</xdr:colOff>
          <xdr:row>2</xdr:row>
          <xdr:rowOff>142875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Gestion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619125</xdr:colOff>
          <xdr:row>0</xdr:row>
          <xdr:rowOff>114300</xdr:rowOff>
        </xdr:from>
        <xdr:to>
          <xdr:col>1</xdr:col>
          <xdr:colOff>1114425</xdr:colOff>
          <xdr:row>2</xdr:row>
          <xdr:rowOff>133350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Aide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161925</xdr:rowOff>
        </xdr:from>
        <xdr:to>
          <xdr:col>14</xdr:col>
          <xdr:colOff>95250</xdr:colOff>
          <xdr:row>3</xdr:row>
          <xdr:rowOff>152400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247650</xdr:colOff>
          <xdr:row>1</xdr:row>
          <xdr:rowOff>171450</xdr:rowOff>
        </xdr:from>
        <xdr:to>
          <xdr:col>20</xdr:col>
          <xdr:colOff>0</xdr:colOff>
          <xdr:row>3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247650</xdr:colOff>
          <xdr:row>1</xdr:row>
          <xdr:rowOff>152400</xdr:rowOff>
        </xdr:from>
        <xdr:to>
          <xdr:col>17</xdr:col>
          <xdr:colOff>123825</xdr:colOff>
          <xdr:row>3</xdr:row>
          <xdr:rowOff>161925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Aujourd'hui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57150</xdr:colOff>
      <xdr:row>2</xdr:row>
      <xdr:rowOff>66675</xdr:rowOff>
    </xdr:from>
    <xdr:to>
      <xdr:col>19</xdr:col>
      <xdr:colOff>209550</xdr:colOff>
      <xdr:row>3</xdr:row>
      <xdr:rowOff>85725</xdr:rowOff>
    </xdr:to>
    <xdr:sp macro="[0]!ThisWorkbook.Date_demain_boucle" textlink="">
      <xdr:nvSpPr>
        <xdr:cNvPr id="2" name="Flèche droite 1"/>
        <xdr:cNvSpPr/>
      </xdr:nvSpPr>
      <xdr:spPr>
        <a:xfrm>
          <a:off x="5962650" y="438150"/>
          <a:ext cx="466725" cy="200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133350</xdr:colOff>
      <xdr:row>2</xdr:row>
      <xdr:rowOff>57150</xdr:rowOff>
    </xdr:from>
    <xdr:to>
      <xdr:col>14</xdr:col>
      <xdr:colOff>0</xdr:colOff>
      <xdr:row>3</xdr:row>
      <xdr:rowOff>76200</xdr:rowOff>
    </xdr:to>
    <xdr:sp macro="[0]!ThisWorkbook.Date_Hier_boucle" textlink="">
      <xdr:nvSpPr>
        <xdr:cNvPr id="7" name="Flèche droite 6"/>
        <xdr:cNvSpPr/>
      </xdr:nvSpPr>
      <xdr:spPr>
        <a:xfrm rot="10800000">
          <a:off x="4219575" y="428625"/>
          <a:ext cx="466725" cy="200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0</xdr:row>
          <xdr:rowOff>28575</xdr:rowOff>
        </xdr:from>
        <xdr:to>
          <xdr:col>2</xdr:col>
          <xdr:colOff>266700</xdr:colOff>
          <xdr:row>3</xdr:row>
          <xdr:rowOff>171450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Opérations de maintenance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3</xdr:row>
          <xdr:rowOff>9525</xdr:rowOff>
        </xdr:from>
        <xdr:to>
          <xdr:col>1</xdr:col>
          <xdr:colOff>704850</xdr:colOff>
          <xdr:row>5</xdr:row>
          <xdr:rowOff>66675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Gestion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47625</xdr:rowOff>
        </xdr:from>
        <xdr:to>
          <xdr:col>1</xdr:col>
          <xdr:colOff>695325</xdr:colOff>
          <xdr:row>2</xdr:row>
          <xdr:rowOff>76200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Aide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628650</xdr:colOff>
          <xdr:row>1</xdr:row>
          <xdr:rowOff>57150</xdr:rowOff>
        </xdr:from>
        <xdr:to>
          <xdr:col>12</xdr:col>
          <xdr:colOff>552450</xdr:colOff>
          <xdr:row>3</xdr:row>
          <xdr:rowOff>66675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Gestion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5:L31" totalsRowShown="0">
  <autoFilter ref="B5:L31"/>
  <tableColumns count="11">
    <tableColumn id="1" name="Opérations de maintenance" dataDxfId="107"/>
    <tableColumn id="2" name="Descriptif" dataDxfId="106"/>
    <tableColumn id="3" name="Matériels" dataDxfId="105"/>
    <tableColumn id="4" name="Fiches procédures" dataDxfId="104"/>
    <tableColumn id="5" name="Sécurité" dataDxfId="103"/>
    <tableColumn id="6" name="Prochaine" dataDxfId="102"/>
    <tableColumn id="7" name="Prochaine2" dataDxfId="101">
      <calculatedColumnFormula>IF(OR(G6="",L6=0),"",G6+L6)</calculatedColumnFormula>
    </tableColumn>
    <tableColumn id="8" name="Durée de l'intervention en jours" dataDxfId="100"/>
    <tableColumn id="9" name="Répétitions" dataDxfId="99"/>
    <tableColumn id="10" name="Unité" dataDxfId="98"/>
    <tableColumn id="11" name="En jours" dataDxfId="97">
      <calculatedColumnFormula>$S6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O5:S31" totalsRowShown="0" headerRowDxfId="96" dataDxfId="95">
  <autoFilter ref="O5:S31"/>
  <tableColumns count="5">
    <tableColumn id="1" name="Jours" dataDxfId="94">
      <calculatedColumnFormula>IF($K6="Jours",$J6*1,0)</calculatedColumnFormula>
    </tableColumn>
    <tableColumn id="2" name="Semaines" dataDxfId="93">
      <calculatedColumnFormula>IF($K6="Semaines",$J6*7,0)</calculatedColumnFormula>
    </tableColumn>
    <tableColumn id="3" name="Mois" dataDxfId="92">
      <calculatedColumnFormula>IF($K6="Mois",$J6*30,0)</calculatedColumnFormula>
    </tableColumn>
    <tableColumn id="4" name="Année(s)" dataDxfId="91">
      <calculatedColumnFormula>IF($K6="Année(s)",$J6*365,0)</calculatedColumnFormula>
    </tableColumn>
    <tableColumn id="5" name="P en jours" dataDxfId="90">
      <calculatedColumnFormula>ROUND(SUM($O6:$R6),0)</calculatedColumnFormula>
    </tableColumn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8" name="Tableau8" displayName="Tableau8" ref="U5:U6" totalsRowShown="0">
  <autoFilter ref="U5:U6"/>
  <tableColumns count="1">
    <tableColumn id="1" name="Date de demain">
      <calculatedColumnFormula>Tableau1[[#This Row],[Prochaine2]]+1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B9:AN32" headerRowCount="0" totalsRowShown="0">
  <tableColumns count="39">
    <tableColumn id="1" name="Opérations de maintenance" dataDxfId="71"/>
    <tableColumn id="37" name="Colonne2" dataDxfId="70">
      <calculatedColumnFormula>IF(B9&lt;&gt;"",VLOOKUP(B9,Tableau1[],6,0),"")</calculatedColumnFormula>
    </tableColumn>
    <tableColumn id="2" name="Date prochaine intervention" headerRowDxfId="69" dataDxfId="68">
      <calculatedColumnFormula>IF(ISBLANK(B9),0,VLOOKUP(B9,Tableau1[],7,0))</calculatedColumnFormula>
    </tableColumn>
    <tableColumn id="3" name="Temps en jours" dataDxfId="67">
      <calculatedColumnFormula>IF(ISBLANK(B9),0,VLOOKUP(B9,Tableau1[],8,0))</calculatedColumnFormula>
    </tableColumn>
    <tableColumn id="4" name="Date fin intervention" dataDxfId="66">
      <calculatedColumnFormula>IF(OR(E9=0,E9=1),D9,D9+E9-1)</calculatedColumnFormula>
    </tableColumn>
    <tableColumn id="38" name="Colonne3" dataDxfId="65">
      <calculatedColumnFormula>IF(H9="Fait",3,IF(H9="En cours",2,IF(H9="Pas fait",1,IF(Tableau3[[#This Row],[Opérations de maintenance]]=0,"",IF(Tableau3[[#This Row],[Date prochaine intervention]]-$I$6&gt;7,3,IF(Tableau3[[#This Row],[Date prochaine intervention]]-$I$6&lt;=0,1,2))))))</calculatedColumnFormula>
    </tableColumn>
    <tableColumn id="40" name="Colonne4" dataDxfId="64">
      <calculatedColumnFormula>IF($I$6&gt;F11,"",H9)</calculatedColumnFormula>
    </tableColumn>
    <tableColumn id="17" name="Me" headerRowDxfId="63" dataDxfId="62">
      <calculatedColumnFormula>IF($I$6=C9,1,IF(AND(($I$6-D9)&gt;=0,($I$6-F9)&lt;=0),1,0))</calculatedColumnFormula>
    </tableColumn>
    <tableColumn id="16" name="Colonne1" headerRowDxfId="61" dataDxfId="60">
      <calculatedColumnFormula>IF($J$6=C9,1,IF(AND(($J$6-D9)&gt;=0,($J$6-F9)&lt;=0),1,0))</calculatedColumnFormula>
    </tableColumn>
    <tableColumn id="5" name="Colonne16" headerRowDxfId="59" dataDxfId="58">
      <calculatedColumnFormula>IF($K$6=C9,1,IF(AND(($K$6-D9)&gt;=0,($K$6-F9)&lt;=0),1,0))</calculatedColumnFormula>
    </tableColumn>
    <tableColumn id="6" name="Colonne6" headerRowDxfId="57" dataDxfId="56">
      <calculatedColumnFormula>IF($L$6=C9,1,IF(AND(($L$6-D9)&gt;=0,($L$6-F9)&lt;=0),1,0))</calculatedColumnFormula>
    </tableColumn>
    <tableColumn id="7" name="Colonne7" headerRowDxfId="55" dataDxfId="54">
      <calculatedColumnFormula>IF($M$6=C9,1,IF(AND(($M$6-D9)&gt;=0,($M$6-F9)&lt;=0),1,0))</calculatedColumnFormula>
    </tableColumn>
    <tableColumn id="8" name="Colonne8" headerRowDxfId="53" dataDxfId="52">
      <calculatedColumnFormula>IF($N$6=C9,1,IF(AND(($N$6-D9)&gt;=0,($N$6-F9)&lt;=0),1,0))</calculatedColumnFormula>
    </tableColumn>
    <tableColumn id="9" name="Colonne9" headerRowDxfId="51" dataDxfId="50">
      <calculatedColumnFormula>IF($O$6=C9,1,IF(AND(($O$6-D9)&gt;=0,($O$6-F9)&lt;=0),1,0))</calculatedColumnFormula>
    </tableColumn>
    <tableColumn id="10" name="Colonne10" headerRowDxfId="49" dataDxfId="48">
      <calculatedColumnFormula>IF($P$6=C9,1,IF(AND(($P$6-D9)&gt;=0,($P$6-F9)&lt;=0),1,0))</calculatedColumnFormula>
    </tableColumn>
    <tableColumn id="11" name="Colonne11" headerRowDxfId="47" dataDxfId="46">
      <calculatedColumnFormula>IF($Q$6=C9,1,IF(AND(($Q$6-D9)&gt;=0,($Q$6-F9)&lt;=0),1,0))</calculatedColumnFormula>
    </tableColumn>
    <tableColumn id="12" name="Colonne12" headerRowDxfId="45" dataDxfId="44">
      <calculatedColumnFormula>IF($R$6=C9,1,IF(AND(($R$6-D9)&gt;=0,($R$6-F9)&lt;=0),1,0))</calculatedColumnFormula>
    </tableColumn>
    <tableColumn id="13" name="Colonne13" headerRowDxfId="43" dataDxfId="42">
      <calculatedColumnFormula>IF($S$6=C9,1,IF(AND(($S$6-D9)&gt;=0,($S$6-F9)&lt;=0),1,0))</calculatedColumnFormula>
    </tableColumn>
    <tableColumn id="14" name="Colonne14" headerRowDxfId="41" dataDxfId="40">
      <calculatedColumnFormula>IF($T$6=C9,1,IF(AND(($T$6-D9)&gt;=0,($T$6-F9)&lt;=0),1,0))</calculatedColumnFormula>
    </tableColumn>
    <tableColumn id="18" name="Colonne142" headerRowDxfId="39" dataDxfId="38">
      <calculatedColumnFormula>IF($U$6=C9,1,IF(AND(($U$6-D9)&gt;=0,($U$6-F9)&lt;=0),1,0))</calculatedColumnFormula>
    </tableColumn>
    <tableColumn id="19" name="Colonne143" headerRowDxfId="37" dataDxfId="36">
      <calculatedColumnFormula>IF($V$6=C9,1,IF(AND(($V$6-D9)&gt;=0,($V$6-F9)&lt;=0),1,0))</calculatedColumnFormula>
    </tableColumn>
    <tableColumn id="20" name="Colonne144" headerRowDxfId="35" dataDxfId="34">
      <calculatedColumnFormula>IF($W$6=C9,1,IF(AND(($W$6-D9)&gt;=0,($W$6-F9)&lt;=0),1,0))</calculatedColumnFormula>
    </tableColumn>
    <tableColumn id="15" name="Colonne15" headerRowDxfId="33" dataDxfId="32">
      <calculatedColumnFormula>IF($X$6=C9,1,IF(AND(($X$6-D9)&gt;=0,($X$6-F9)&lt;=0),1,0))</calculatedColumnFormula>
    </tableColumn>
    <tableColumn id="21" name="Colonne152" headerRowDxfId="31" dataDxfId="30">
      <calculatedColumnFormula>IF($Y$6=C9,1,IF(AND(($Y$6-D9)&gt;=0,($Y$6-F9)&lt;=0),1,0))</calculatedColumnFormula>
    </tableColumn>
    <tableColumn id="22" name="Colonne153" headerRowDxfId="29" dataDxfId="28">
      <calculatedColumnFormula>IF($Z$6=C9,1,IF(AND(($Z$6-D9)&gt;=0,($Z$6-F9)&lt;=0),1,0))</calculatedColumnFormula>
    </tableColumn>
    <tableColumn id="23" name="Colonne154" headerRowDxfId="27" dataDxfId="26">
      <calculatedColumnFormula>IF($AA$6=C9,1,IF(AND(($AA$6-D9)&gt;=0,($AA$6-F9)&lt;=0),1,0))</calculatedColumnFormula>
    </tableColumn>
    <tableColumn id="24" name="Colonne155" headerRowDxfId="25" dataDxfId="24">
      <calculatedColumnFormula>IF($AB$6=C9,1,IF(AND(($AB$6-D9)&gt;=0,($AB$6-F9)&lt;=0),1,0))</calculatedColumnFormula>
    </tableColumn>
    <tableColumn id="25" name="Colonne156" headerRowDxfId="23" dataDxfId="22">
      <calculatedColumnFormula>IF($AC$6=C9,1,IF(AND(($AC$6-D9)&gt;=0,($AC$6-F9)&lt;=0),1,0))</calculatedColumnFormula>
    </tableColumn>
    <tableColumn id="26" name="Colonne157" headerRowDxfId="21" dataDxfId="20">
      <calculatedColumnFormula>IF($AD$6=C9,1,IF(AND(($AD$6-D9)&gt;=0,($AD$6-F9)&lt;=0),1,0))</calculatedColumnFormula>
    </tableColumn>
    <tableColumn id="27" name="Colonne158" headerRowDxfId="19" dataDxfId="18">
      <calculatedColumnFormula>IF($AE$6=C9,1,IF(AND(($AE$6-D9)&gt;=0,($AE$6-F9)&lt;=0),1,0))</calculatedColumnFormula>
    </tableColumn>
    <tableColumn id="28" name="Colonne159" headerRowDxfId="17" dataDxfId="16">
      <calculatedColumnFormula>IF($AF$6=C9,1,IF(AND(($AF$6-D9)&gt;=0,($AF$6-F9)&lt;=0),1,0))</calculatedColumnFormula>
    </tableColumn>
    <tableColumn id="29" name="Colonne160" headerRowDxfId="15" dataDxfId="14">
      <calculatedColumnFormula>IF($AG$6=C9,1,IF(AND(($AG$6-D9)&gt;=0,($AG$6-F9)&lt;=0),1,0))</calculatedColumnFormula>
    </tableColumn>
    <tableColumn id="30" name="Colonne161" headerRowDxfId="13" dataDxfId="12">
      <calculatedColumnFormula>IF($AH$6=C9,1,IF(AND(($AH$6-D9)&gt;=0,($AH$6-F9)&lt;=0),1,0))</calculatedColumnFormula>
    </tableColumn>
    <tableColumn id="31" name="Colonne162" headerRowDxfId="11" dataDxfId="10">
      <calculatedColumnFormula>IF($AI$6=C9,1,IF(AND(($AI$6-D9)&gt;=0,($AI$6-F9)&lt;=0),1,0))</calculatedColumnFormula>
    </tableColumn>
    <tableColumn id="32" name="Colonne163" headerRowDxfId="9" dataDxfId="8">
      <calculatedColumnFormula>IF($AJ$6=C9,1,IF(AND(($AJ$6-D9)&gt;=0,($AJ$6-F9)&lt;=0),1,0))</calculatedColumnFormula>
    </tableColumn>
    <tableColumn id="33" name="Colonne164" headerRowDxfId="7" dataDxfId="6">
      <calculatedColumnFormula>IF($AK$6=C9,1,IF(AND(($AK$6-D9)&gt;=0,($AK$6-F9)&lt;=0),1,0))</calculatedColumnFormula>
    </tableColumn>
    <tableColumn id="34" name="Colonne165" headerRowDxfId="5" dataDxfId="4">
      <calculatedColumnFormula>IF($AL$6=C9,1,IF(AND(($AL$6-D9)&gt;=0,($AL$6-F9)&lt;=0),1,0))</calculatedColumnFormula>
    </tableColumn>
    <tableColumn id="35" name="Colonne166" headerRowDxfId="3" dataDxfId="2">
      <calculatedColumnFormula>IF($AM$6=C9,1,IF(AND(($AM$6-D9)&gt;=0,($AM$6-F9)&lt;=0),1,0))</calculatedColumnFormula>
    </tableColumn>
    <tableColumn id="36" name="Colonne167" headerRowDxfId="1" dataDxfId="0">
      <calculatedColumnFormula>IF($AN$6=C9,1,IF(AND(($AN$6-D9)&gt;=0,($AN$6-F9)&lt;=0),1,0))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1" name="Tableau11" displayName="Tableau11" ref="AQ21:AS28" totalsRowShown="0">
  <autoFilter ref="AQ21:AS28"/>
  <tableColumns count="3">
    <tableColumn id="1" name="Numéro"/>
    <tableColumn id="2" name="Jours"/>
    <tableColumn id="3" name="Désign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bleau4" displayName="Tableau4" ref="AU23:AU26" totalsRowShown="0">
  <autoFilter ref="AU23:AU26"/>
  <tableColumns count="1">
    <tableColumn id="1" name="Icones d'alert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5" name="Tableau5" displayName="Tableau5" ref="AX23:AX26" totalsRowShown="0">
  <autoFilter ref="AX23:AX26"/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3.vml"/><Relationship Id="rId7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13" Type="http://schemas.openxmlformats.org/officeDocument/2006/relationships/table" Target="../tables/table7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3.xml"/><Relationship Id="rId12" Type="http://schemas.openxmlformats.org/officeDocument/2006/relationships/table" Target="../tables/table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2.xml"/><Relationship Id="rId11" Type="http://schemas.openxmlformats.org/officeDocument/2006/relationships/table" Target="../tables/table5.xml"/><Relationship Id="rId5" Type="http://schemas.openxmlformats.org/officeDocument/2006/relationships/ctrlProp" Target="../ctrlProps/ctrlProp11.xml"/><Relationship Id="rId10" Type="http://schemas.openxmlformats.org/officeDocument/2006/relationships/table" Target="../tables/table4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G14:AP19"/>
  <sheetViews>
    <sheetView showGridLines="0" showRowColHeaders="0" workbookViewId="0">
      <selection activeCell="E22" sqref="E22"/>
    </sheetView>
  </sheetViews>
  <sheetFormatPr baseColWidth="10" defaultRowHeight="15" x14ac:dyDescent="0.25"/>
  <cols>
    <col min="7" max="7" width="36.7109375" customWidth="1"/>
  </cols>
  <sheetData>
    <row r="14" spans="42:42" x14ac:dyDescent="0.25">
      <c r="AP14" s="1">
        <v>3</v>
      </c>
    </row>
    <row r="19" spans="7:7" ht="42.75" customHeight="1" x14ac:dyDescent="0.5">
      <c r="G19" s="14" t="s">
        <v>43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Gestion">
                <anchor moveWithCells="1">
                  <from>
                    <xdr:col>6</xdr:col>
                    <xdr:colOff>1095375</xdr:colOff>
                    <xdr:row>20</xdr:row>
                    <xdr:rowOff>66675</xdr:rowOff>
                  </from>
                  <to>
                    <xdr:col>8</xdr:col>
                    <xdr:colOff>161925</xdr:colOff>
                    <xdr:row>23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"/>
  <sheetViews>
    <sheetView showGridLines="0" showRowColHeaders="0" zoomScaleNormal="100" workbookViewId="0">
      <selection activeCell="C9" sqref="C9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lanning">
                <anchor moveWithCells="1" sizeWithCells="1">
                  <from>
                    <xdr:col>0</xdr:col>
                    <xdr:colOff>628650</xdr:colOff>
                    <xdr:row>14</xdr:row>
                    <xdr:rowOff>180975</xdr:rowOff>
                  </from>
                  <to>
                    <xdr:col>4</xdr:col>
                    <xdr:colOff>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Plan_usine">
                <anchor moveWithCells="1" sizeWithCells="1">
                  <from>
                    <xdr:col>6</xdr:col>
                    <xdr:colOff>628650</xdr:colOff>
                    <xdr:row>14</xdr:row>
                    <xdr:rowOff>190500</xdr:rowOff>
                  </from>
                  <to>
                    <xdr:col>10</xdr:col>
                    <xdr:colOff>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Opérations_de_maintenance">
                <anchor moveWithCells="1" sizeWithCells="1">
                  <from>
                    <xdr:col>13</xdr:col>
                    <xdr:colOff>0</xdr:colOff>
                    <xdr:row>15</xdr:row>
                    <xdr:rowOff>0</xdr:rowOff>
                  </from>
                  <to>
                    <xdr:col>16</xdr:col>
                    <xdr:colOff>133350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Recherche_spécifique">
                <anchor moveWithCells="1" sizeWithCells="1">
                  <from>
                    <xdr:col>4</xdr:col>
                    <xdr:colOff>0</xdr:colOff>
                    <xdr:row>24</xdr:row>
                    <xdr:rowOff>161925</xdr:rowOff>
                  </from>
                  <to>
                    <xdr:col>7</xdr:col>
                    <xdr:colOff>133350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defaultSize="0" print="0" autoFill="0" autoPict="0" macro="[0]!Aide">
                <anchor moveWithCells="1" sizeWithCells="1">
                  <from>
                    <xdr:col>9</xdr:col>
                    <xdr:colOff>609600</xdr:colOff>
                    <xdr:row>24</xdr:row>
                    <xdr:rowOff>152400</xdr:rowOff>
                  </from>
                  <to>
                    <xdr:col>12</xdr:col>
                    <xdr:colOff>742950</xdr:colOff>
                    <xdr:row>28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40"/>
  <sheetViews>
    <sheetView tabSelected="1" topLeftCell="E1" zoomScaleNormal="100" workbookViewId="0">
      <selection activeCell="H6" sqref="H6"/>
    </sheetView>
  </sheetViews>
  <sheetFormatPr baseColWidth="10" defaultRowHeight="15" x14ac:dyDescent="0.25"/>
  <cols>
    <col min="2" max="2" width="28.28515625" customWidth="1"/>
    <col min="3" max="3" width="12.140625" customWidth="1"/>
    <col min="4" max="4" width="11.5703125" customWidth="1"/>
    <col min="5" max="5" width="19.7109375" customWidth="1"/>
    <col min="6" max="6" width="12.85546875" customWidth="1"/>
    <col min="7" max="7" width="13.140625" style="1" customWidth="1"/>
    <col min="8" max="8" width="14" style="1" customWidth="1"/>
    <col min="9" max="9" width="32" customWidth="1"/>
    <col min="10" max="10" width="14.28515625" customWidth="1"/>
    <col min="11" max="12" width="12.5703125" customWidth="1"/>
    <col min="15" max="19" width="11.5703125" customWidth="1"/>
    <col min="20" max="20" width="7" customWidth="1"/>
    <col min="21" max="21" width="17.28515625" customWidth="1"/>
  </cols>
  <sheetData>
    <row r="1" spans="1:21" ht="15.75" thickBot="1" x14ac:dyDescent="0.3">
      <c r="A1" s="48"/>
      <c r="B1" s="48"/>
      <c r="C1" s="48"/>
      <c r="D1" s="48"/>
      <c r="E1" s="48"/>
      <c r="F1" s="48"/>
      <c r="G1" s="49"/>
      <c r="I1" s="48"/>
      <c r="J1" s="48"/>
      <c r="K1" s="48"/>
      <c r="L1" s="48"/>
      <c r="M1" s="48"/>
      <c r="N1" s="60"/>
      <c r="O1" s="61"/>
      <c r="P1" s="61"/>
      <c r="Q1" s="61"/>
      <c r="R1" s="61"/>
      <c r="S1" s="61"/>
      <c r="T1" s="61"/>
    </row>
    <row r="2" spans="1:21" ht="19.5" thickBot="1" x14ac:dyDescent="0.35">
      <c r="A2" s="48"/>
      <c r="B2" s="48"/>
      <c r="C2" s="48"/>
      <c r="D2" s="48"/>
      <c r="E2" s="48"/>
      <c r="F2" s="48"/>
      <c r="G2" s="49"/>
      <c r="I2" s="48"/>
      <c r="J2" s="48"/>
      <c r="K2" s="48"/>
      <c r="L2" s="48"/>
      <c r="M2" s="48"/>
      <c r="N2" s="62"/>
      <c r="O2" s="91" t="s">
        <v>16</v>
      </c>
      <c r="P2" s="92"/>
      <c r="Q2" s="92"/>
      <c r="R2" s="92"/>
      <c r="S2" s="93"/>
      <c r="T2" s="63"/>
    </row>
    <row r="3" spans="1:21" x14ac:dyDescent="0.25">
      <c r="A3" s="48"/>
      <c r="B3" s="48"/>
      <c r="C3" s="48"/>
      <c r="D3" s="48"/>
      <c r="E3" s="48"/>
      <c r="F3" s="48"/>
      <c r="G3" s="49"/>
      <c r="I3" s="48"/>
      <c r="J3" s="48"/>
      <c r="K3" s="48"/>
      <c r="L3" s="48"/>
      <c r="M3" s="48"/>
      <c r="N3" s="62"/>
      <c r="O3" s="63"/>
      <c r="P3" s="63"/>
      <c r="Q3" s="63"/>
      <c r="R3" s="63"/>
      <c r="S3" s="63"/>
      <c r="T3" s="63"/>
    </row>
    <row r="4" spans="1:21" ht="18.75" x14ac:dyDescent="0.3">
      <c r="A4" s="48"/>
      <c r="B4" s="48"/>
      <c r="C4" s="48"/>
      <c r="D4" s="48"/>
      <c r="E4" s="48"/>
      <c r="F4" s="48"/>
      <c r="G4" s="85" t="s">
        <v>83</v>
      </c>
      <c r="H4" s="86"/>
      <c r="I4" s="48"/>
      <c r="J4" s="87" t="s">
        <v>8</v>
      </c>
      <c r="K4" s="88"/>
      <c r="L4" s="88"/>
      <c r="M4" s="48"/>
      <c r="N4" s="62"/>
      <c r="O4" s="89" t="s">
        <v>14</v>
      </c>
      <c r="P4" s="90"/>
      <c r="Q4" s="90"/>
      <c r="R4" s="90"/>
      <c r="S4" s="90"/>
      <c r="T4" s="63"/>
    </row>
    <row r="5" spans="1:21" ht="15.75" thickBot="1" x14ac:dyDescent="0.3">
      <c r="A5" s="48"/>
      <c r="B5" s="48" t="s">
        <v>0</v>
      </c>
      <c r="C5" s="48" t="s">
        <v>1</v>
      </c>
      <c r="D5" s="48" t="s">
        <v>2</v>
      </c>
      <c r="E5" s="48" t="s">
        <v>3</v>
      </c>
      <c r="F5" s="48" t="s">
        <v>4</v>
      </c>
      <c r="G5" s="49" t="s">
        <v>5</v>
      </c>
      <c r="H5" s="1" t="s">
        <v>84</v>
      </c>
      <c r="I5" s="48" t="s">
        <v>46</v>
      </c>
      <c r="J5" s="48" t="s">
        <v>15</v>
      </c>
      <c r="K5" s="48" t="s">
        <v>6</v>
      </c>
      <c r="L5" s="48" t="s">
        <v>7</v>
      </c>
      <c r="M5" s="48"/>
      <c r="N5" s="62"/>
      <c r="O5" s="63" t="s">
        <v>9</v>
      </c>
      <c r="P5" s="63" t="s">
        <v>10</v>
      </c>
      <c r="Q5" s="63" t="s">
        <v>11</v>
      </c>
      <c r="R5" s="63" t="s">
        <v>12</v>
      </c>
      <c r="S5" s="63" t="s">
        <v>13</v>
      </c>
      <c r="T5" s="63"/>
      <c r="U5" t="s">
        <v>82</v>
      </c>
    </row>
    <row r="6" spans="1:21" ht="19.5" customHeight="1" x14ac:dyDescent="0.25">
      <c r="A6" s="48"/>
      <c r="B6" s="50" t="s">
        <v>75</v>
      </c>
      <c r="C6" s="51"/>
      <c r="D6" s="51"/>
      <c r="E6" s="51"/>
      <c r="F6" s="51"/>
      <c r="G6" s="52">
        <v>43270</v>
      </c>
      <c r="H6" s="46">
        <f t="shared" ref="H6:H31" si="0">IF(OR(G6="",L6=0),"",G6+L6)</f>
        <v>43272</v>
      </c>
      <c r="I6" s="51">
        <v>1</v>
      </c>
      <c r="J6" s="51">
        <v>2</v>
      </c>
      <c r="K6" s="51" t="s">
        <v>9</v>
      </c>
      <c r="L6" s="64">
        <f t="shared" ref="L6:L31" si="1">$S6</f>
        <v>2</v>
      </c>
      <c r="M6" s="48"/>
      <c r="N6" s="62"/>
      <c r="O6" s="63">
        <f t="shared" ref="O6:O31" si="2">IF($K6="Jours",$J6*1,0)</f>
        <v>2</v>
      </c>
      <c r="P6" s="63">
        <f t="shared" ref="P6:P31" si="3">IF($K6="Semaines",$J6*7,0)</f>
        <v>0</v>
      </c>
      <c r="Q6" s="63">
        <f t="shared" ref="Q6:Q31" si="4">IF($K6="Mois",$J6*30,0)</f>
        <v>0</v>
      </c>
      <c r="R6" s="63">
        <f t="shared" ref="R6:R31" si="5">IF($K6="Année(s)",$J6*365,0)</f>
        <v>0</v>
      </c>
      <c r="S6" s="63">
        <f t="shared" ref="S6:S31" si="6">ROUND(SUM($O6:$R6),0)</f>
        <v>2</v>
      </c>
      <c r="T6" s="63"/>
      <c r="U6" s="1">
        <f>Tableau1[[#This Row],[Prochaine2]]+1</f>
        <v>43273</v>
      </c>
    </row>
    <row r="7" spans="1:21" x14ac:dyDescent="0.25">
      <c r="A7" s="48"/>
      <c r="B7" s="53" t="s">
        <v>41</v>
      </c>
      <c r="C7" s="54"/>
      <c r="D7" s="54"/>
      <c r="E7" s="54"/>
      <c r="F7" s="54"/>
      <c r="G7" s="55">
        <v>43269</v>
      </c>
      <c r="H7" s="28">
        <f t="shared" si="0"/>
        <v>43273</v>
      </c>
      <c r="I7" s="54">
        <v>2</v>
      </c>
      <c r="J7" s="54">
        <v>4</v>
      </c>
      <c r="K7" s="54" t="s">
        <v>9</v>
      </c>
      <c r="L7" s="65">
        <f t="shared" si="1"/>
        <v>4</v>
      </c>
      <c r="M7" s="48"/>
      <c r="N7" s="62"/>
      <c r="O7" s="63">
        <f t="shared" si="2"/>
        <v>4</v>
      </c>
      <c r="P7" s="63">
        <f t="shared" si="3"/>
        <v>0</v>
      </c>
      <c r="Q7" s="63">
        <f t="shared" si="4"/>
        <v>0</v>
      </c>
      <c r="R7" s="63">
        <f t="shared" si="5"/>
        <v>0</v>
      </c>
      <c r="S7" s="63">
        <f t="shared" si="6"/>
        <v>4</v>
      </c>
      <c r="T7" s="63"/>
    </row>
    <row r="8" spans="1:21" x14ac:dyDescent="0.25">
      <c r="A8" s="48"/>
      <c r="B8" s="53" t="s">
        <v>42</v>
      </c>
      <c r="C8" s="54"/>
      <c r="D8" s="54"/>
      <c r="E8" s="54"/>
      <c r="F8" s="54"/>
      <c r="G8" s="55">
        <v>43269</v>
      </c>
      <c r="H8" s="28">
        <f t="shared" si="0"/>
        <v>43275</v>
      </c>
      <c r="I8" s="54">
        <v>1</v>
      </c>
      <c r="J8" s="54">
        <v>6</v>
      </c>
      <c r="K8" s="54" t="s">
        <v>9</v>
      </c>
      <c r="L8" s="65">
        <f t="shared" si="1"/>
        <v>6</v>
      </c>
      <c r="M8" s="48"/>
      <c r="N8" s="62"/>
      <c r="O8" s="63">
        <f t="shared" si="2"/>
        <v>6</v>
      </c>
      <c r="P8" s="63">
        <f t="shared" si="3"/>
        <v>0</v>
      </c>
      <c r="Q8" s="63">
        <f t="shared" si="4"/>
        <v>0</v>
      </c>
      <c r="R8" s="63">
        <f t="shared" si="5"/>
        <v>0</v>
      </c>
      <c r="S8" s="63">
        <f t="shared" si="6"/>
        <v>6</v>
      </c>
      <c r="T8" s="63"/>
    </row>
    <row r="9" spans="1:21" x14ac:dyDescent="0.25">
      <c r="A9" s="48"/>
      <c r="B9" s="53" t="s">
        <v>45</v>
      </c>
      <c r="C9" s="54"/>
      <c r="D9" s="54"/>
      <c r="E9" s="54"/>
      <c r="F9" s="54"/>
      <c r="G9" s="55">
        <v>43276</v>
      </c>
      <c r="H9" s="28">
        <f t="shared" si="0"/>
        <v>43278</v>
      </c>
      <c r="I9" s="54">
        <v>2</v>
      </c>
      <c r="J9" s="54">
        <v>2</v>
      </c>
      <c r="K9" s="54" t="s">
        <v>9</v>
      </c>
      <c r="L9" s="65">
        <f>$S9</f>
        <v>2</v>
      </c>
      <c r="M9" s="48"/>
      <c r="N9" s="62"/>
      <c r="O9" s="63">
        <f>IF($K9="Jours",$J9*1,0)</f>
        <v>2</v>
      </c>
      <c r="P9" s="63">
        <f t="shared" si="3"/>
        <v>0</v>
      </c>
      <c r="Q9" s="63">
        <f t="shared" si="4"/>
        <v>0</v>
      </c>
      <c r="R9" s="63">
        <f>IF($K9="Année(s)",$J9*365,0)</f>
        <v>0</v>
      </c>
      <c r="S9" s="63">
        <f t="shared" si="6"/>
        <v>2</v>
      </c>
      <c r="T9" s="63"/>
    </row>
    <row r="10" spans="1:21" x14ac:dyDescent="0.25">
      <c r="A10" s="48"/>
      <c r="B10" s="53"/>
      <c r="C10" s="54"/>
      <c r="D10" s="54"/>
      <c r="E10" s="54"/>
      <c r="F10" s="54"/>
      <c r="G10" s="55" t="s">
        <v>81</v>
      </c>
      <c r="H10" s="28" t="str">
        <f t="shared" si="0"/>
        <v/>
      </c>
      <c r="I10" s="54"/>
      <c r="J10" s="54"/>
      <c r="K10" s="54"/>
      <c r="L10" s="65">
        <f t="shared" si="1"/>
        <v>0</v>
      </c>
      <c r="M10" s="48"/>
      <c r="N10" s="62"/>
      <c r="O10" s="63">
        <f t="shared" si="2"/>
        <v>0</v>
      </c>
      <c r="P10" s="63">
        <f t="shared" si="3"/>
        <v>0</v>
      </c>
      <c r="Q10" s="63">
        <f t="shared" si="4"/>
        <v>0</v>
      </c>
      <c r="R10" s="63">
        <f t="shared" si="5"/>
        <v>0</v>
      </c>
      <c r="S10" s="63">
        <f t="shared" si="6"/>
        <v>0</v>
      </c>
      <c r="T10" s="63"/>
    </row>
    <row r="11" spans="1:21" x14ac:dyDescent="0.25">
      <c r="A11" s="48"/>
      <c r="B11" s="53"/>
      <c r="C11" s="54"/>
      <c r="D11" s="54"/>
      <c r="E11" s="54"/>
      <c r="F11" s="54"/>
      <c r="G11" s="55" t="s">
        <v>81</v>
      </c>
      <c r="H11" s="28" t="str">
        <f t="shared" si="0"/>
        <v/>
      </c>
      <c r="I11" s="54"/>
      <c r="J11" s="54"/>
      <c r="K11" s="54"/>
      <c r="L11" s="65">
        <f t="shared" si="1"/>
        <v>0</v>
      </c>
      <c r="M11" s="48"/>
      <c r="N11" s="62"/>
      <c r="O11" s="63">
        <f t="shared" si="2"/>
        <v>0</v>
      </c>
      <c r="P11" s="63">
        <f t="shared" si="3"/>
        <v>0</v>
      </c>
      <c r="Q11" s="63">
        <f t="shared" si="4"/>
        <v>0</v>
      </c>
      <c r="R11" s="63">
        <f t="shared" si="5"/>
        <v>0</v>
      </c>
      <c r="S11" s="63">
        <f t="shared" si="6"/>
        <v>0</v>
      </c>
      <c r="T11" s="63"/>
    </row>
    <row r="12" spans="1:21" x14ac:dyDescent="0.25">
      <c r="A12" s="48"/>
      <c r="B12" s="53" t="s">
        <v>18</v>
      </c>
      <c r="C12" s="54"/>
      <c r="D12" s="54"/>
      <c r="E12" s="54"/>
      <c r="F12" s="54"/>
      <c r="G12" s="55">
        <v>43144</v>
      </c>
      <c r="H12" s="28">
        <f t="shared" si="0"/>
        <v>43150</v>
      </c>
      <c r="I12" s="54">
        <v>3</v>
      </c>
      <c r="J12" s="54">
        <v>6</v>
      </c>
      <c r="K12" s="54" t="s">
        <v>9</v>
      </c>
      <c r="L12" s="65">
        <f t="shared" si="1"/>
        <v>6</v>
      </c>
      <c r="M12" s="48"/>
      <c r="N12" s="62"/>
      <c r="O12" s="63">
        <f t="shared" si="2"/>
        <v>6</v>
      </c>
      <c r="P12" s="63">
        <f t="shared" si="3"/>
        <v>0</v>
      </c>
      <c r="Q12" s="63">
        <f t="shared" si="4"/>
        <v>0</v>
      </c>
      <c r="R12" s="63">
        <f t="shared" si="5"/>
        <v>0</v>
      </c>
      <c r="S12" s="63">
        <f t="shared" si="6"/>
        <v>6</v>
      </c>
      <c r="T12" s="63"/>
    </row>
    <row r="13" spans="1:21" x14ac:dyDescent="0.25">
      <c r="A13" s="48"/>
      <c r="B13" s="53"/>
      <c r="C13" s="54"/>
      <c r="D13" s="54"/>
      <c r="E13" s="54"/>
      <c r="F13" s="54"/>
      <c r="G13" s="55" t="s">
        <v>81</v>
      </c>
      <c r="H13" s="28" t="str">
        <f t="shared" si="0"/>
        <v/>
      </c>
      <c r="I13" s="54"/>
      <c r="J13" s="54"/>
      <c r="K13" s="54"/>
      <c r="L13" s="65">
        <f t="shared" si="1"/>
        <v>0</v>
      </c>
      <c r="M13" s="48"/>
      <c r="N13" s="62"/>
      <c r="O13" s="63">
        <f t="shared" si="2"/>
        <v>0</v>
      </c>
      <c r="P13" s="63">
        <f t="shared" si="3"/>
        <v>0</v>
      </c>
      <c r="Q13" s="63">
        <f t="shared" si="4"/>
        <v>0</v>
      </c>
      <c r="R13" s="63">
        <f t="shared" si="5"/>
        <v>0</v>
      </c>
      <c r="S13" s="63">
        <f t="shared" si="6"/>
        <v>0</v>
      </c>
      <c r="T13" s="63"/>
    </row>
    <row r="14" spans="1:21" x14ac:dyDescent="0.25">
      <c r="A14" s="48"/>
      <c r="B14" s="53"/>
      <c r="C14" s="54"/>
      <c r="D14" s="54"/>
      <c r="E14" s="54"/>
      <c r="F14" s="54"/>
      <c r="G14" s="55" t="s">
        <v>81</v>
      </c>
      <c r="H14" s="28" t="str">
        <f t="shared" si="0"/>
        <v/>
      </c>
      <c r="I14" s="54"/>
      <c r="J14" s="54"/>
      <c r="K14" s="54"/>
      <c r="L14" s="65">
        <f t="shared" si="1"/>
        <v>0</v>
      </c>
      <c r="M14" s="48"/>
      <c r="N14" s="62"/>
      <c r="O14" s="63">
        <f t="shared" si="2"/>
        <v>0</v>
      </c>
      <c r="P14" s="63">
        <f t="shared" si="3"/>
        <v>0</v>
      </c>
      <c r="Q14" s="63">
        <f t="shared" si="4"/>
        <v>0</v>
      </c>
      <c r="R14" s="63">
        <f t="shared" si="5"/>
        <v>0</v>
      </c>
      <c r="S14" s="63">
        <f t="shared" si="6"/>
        <v>0</v>
      </c>
      <c r="T14" s="63"/>
    </row>
    <row r="15" spans="1:21" x14ac:dyDescent="0.25">
      <c r="A15" s="48"/>
      <c r="B15" s="53"/>
      <c r="C15" s="54"/>
      <c r="D15" s="54"/>
      <c r="E15" s="54"/>
      <c r="F15" s="54"/>
      <c r="G15" s="55" t="s">
        <v>81</v>
      </c>
      <c r="H15" s="28" t="str">
        <f t="shared" si="0"/>
        <v/>
      </c>
      <c r="I15" s="54"/>
      <c r="J15" s="54"/>
      <c r="K15" s="54"/>
      <c r="L15" s="65">
        <f t="shared" si="1"/>
        <v>0</v>
      </c>
      <c r="M15" s="48"/>
      <c r="N15" s="62"/>
      <c r="O15" s="63">
        <f t="shared" si="2"/>
        <v>0</v>
      </c>
      <c r="P15" s="63">
        <f t="shared" si="3"/>
        <v>0</v>
      </c>
      <c r="Q15" s="63">
        <f t="shared" si="4"/>
        <v>0</v>
      </c>
      <c r="R15" s="63">
        <f t="shared" si="5"/>
        <v>0</v>
      </c>
      <c r="S15" s="63">
        <f t="shared" si="6"/>
        <v>0</v>
      </c>
      <c r="T15" s="63"/>
    </row>
    <row r="16" spans="1:21" x14ac:dyDescent="0.25">
      <c r="A16" s="48"/>
      <c r="B16" s="53"/>
      <c r="C16" s="54"/>
      <c r="D16" s="54"/>
      <c r="E16" s="54"/>
      <c r="F16" s="54"/>
      <c r="G16" s="55" t="s">
        <v>81</v>
      </c>
      <c r="H16" s="28" t="str">
        <f t="shared" si="0"/>
        <v/>
      </c>
      <c r="I16" s="54"/>
      <c r="J16" s="54"/>
      <c r="K16" s="54"/>
      <c r="L16" s="65">
        <f t="shared" si="1"/>
        <v>0</v>
      </c>
      <c r="M16" s="48"/>
      <c r="N16" s="62"/>
      <c r="O16" s="63">
        <f t="shared" si="2"/>
        <v>0</v>
      </c>
      <c r="P16" s="63">
        <f t="shared" si="3"/>
        <v>0</v>
      </c>
      <c r="Q16" s="63">
        <f t="shared" si="4"/>
        <v>0</v>
      </c>
      <c r="R16" s="63">
        <f t="shared" si="5"/>
        <v>0</v>
      </c>
      <c r="S16" s="63">
        <f t="shared" si="6"/>
        <v>0</v>
      </c>
      <c r="T16" s="63"/>
    </row>
    <row r="17" spans="1:20" x14ac:dyDescent="0.25">
      <c r="A17" s="48"/>
      <c r="B17" s="53"/>
      <c r="C17" s="54"/>
      <c r="D17" s="54"/>
      <c r="E17" s="54"/>
      <c r="F17" s="54"/>
      <c r="G17" s="55" t="s">
        <v>81</v>
      </c>
      <c r="H17" s="28" t="str">
        <f t="shared" si="0"/>
        <v/>
      </c>
      <c r="I17" s="54"/>
      <c r="J17" s="54"/>
      <c r="K17" s="54"/>
      <c r="L17" s="65">
        <f t="shared" si="1"/>
        <v>0</v>
      </c>
      <c r="M17" s="48"/>
      <c r="N17" s="62"/>
      <c r="O17" s="63">
        <f t="shared" si="2"/>
        <v>0</v>
      </c>
      <c r="P17" s="63">
        <f t="shared" si="3"/>
        <v>0</v>
      </c>
      <c r="Q17" s="63">
        <f t="shared" si="4"/>
        <v>0</v>
      </c>
      <c r="R17" s="63">
        <f t="shared" si="5"/>
        <v>0</v>
      </c>
      <c r="S17" s="63">
        <f t="shared" si="6"/>
        <v>0</v>
      </c>
      <c r="T17" s="63"/>
    </row>
    <row r="18" spans="1:20" x14ac:dyDescent="0.25">
      <c r="A18" s="48"/>
      <c r="B18" s="53"/>
      <c r="C18" s="54"/>
      <c r="D18" s="54"/>
      <c r="E18" s="54"/>
      <c r="F18" s="54"/>
      <c r="G18" s="55" t="s">
        <v>81</v>
      </c>
      <c r="H18" s="28" t="str">
        <f t="shared" si="0"/>
        <v/>
      </c>
      <c r="I18" s="54"/>
      <c r="J18" s="54"/>
      <c r="K18" s="54"/>
      <c r="L18" s="65">
        <f t="shared" si="1"/>
        <v>0</v>
      </c>
      <c r="M18" s="48"/>
      <c r="N18" s="62"/>
      <c r="O18" s="63">
        <f t="shared" si="2"/>
        <v>0</v>
      </c>
      <c r="P18" s="63">
        <f t="shared" si="3"/>
        <v>0</v>
      </c>
      <c r="Q18" s="63">
        <f t="shared" si="4"/>
        <v>0</v>
      </c>
      <c r="R18" s="63">
        <f t="shared" si="5"/>
        <v>0</v>
      </c>
      <c r="S18" s="63">
        <f t="shared" si="6"/>
        <v>0</v>
      </c>
      <c r="T18" s="63"/>
    </row>
    <row r="19" spans="1:20" x14ac:dyDescent="0.25">
      <c r="A19" s="48"/>
      <c r="B19" s="53"/>
      <c r="C19" s="54"/>
      <c r="D19" s="54"/>
      <c r="E19" s="54"/>
      <c r="F19" s="54"/>
      <c r="G19" s="55" t="s">
        <v>81</v>
      </c>
      <c r="H19" s="28" t="str">
        <f t="shared" si="0"/>
        <v/>
      </c>
      <c r="I19" s="54"/>
      <c r="J19" s="54"/>
      <c r="K19" s="54"/>
      <c r="L19" s="65">
        <f t="shared" si="1"/>
        <v>0</v>
      </c>
      <c r="M19" s="48"/>
      <c r="N19" s="62"/>
      <c r="O19" s="63">
        <f t="shared" si="2"/>
        <v>0</v>
      </c>
      <c r="P19" s="63">
        <f t="shared" si="3"/>
        <v>0</v>
      </c>
      <c r="Q19" s="63">
        <f t="shared" si="4"/>
        <v>0</v>
      </c>
      <c r="R19" s="63">
        <f t="shared" si="5"/>
        <v>0</v>
      </c>
      <c r="S19" s="63">
        <f t="shared" si="6"/>
        <v>0</v>
      </c>
      <c r="T19" s="63"/>
    </row>
    <row r="20" spans="1:20" x14ac:dyDescent="0.25">
      <c r="A20" s="48"/>
      <c r="B20" s="53"/>
      <c r="C20" s="54"/>
      <c r="D20" s="54"/>
      <c r="E20" s="54"/>
      <c r="F20" s="54"/>
      <c r="G20" s="55" t="s">
        <v>81</v>
      </c>
      <c r="H20" s="28" t="str">
        <f t="shared" si="0"/>
        <v/>
      </c>
      <c r="I20" s="54"/>
      <c r="J20" s="54"/>
      <c r="K20" s="54"/>
      <c r="L20" s="65">
        <f t="shared" si="1"/>
        <v>0</v>
      </c>
      <c r="M20" s="48"/>
      <c r="N20" s="62"/>
      <c r="O20" s="63">
        <f t="shared" si="2"/>
        <v>0</v>
      </c>
      <c r="P20" s="63">
        <f t="shared" si="3"/>
        <v>0</v>
      </c>
      <c r="Q20" s="63">
        <f t="shared" si="4"/>
        <v>0</v>
      </c>
      <c r="R20" s="63">
        <f t="shared" si="5"/>
        <v>0</v>
      </c>
      <c r="S20" s="63">
        <f t="shared" si="6"/>
        <v>0</v>
      </c>
      <c r="T20" s="63"/>
    </row>
    <row r="21" spans="1:20" x14ac:dyDescent="0.25">
      <c r="A21" s="48"/>
      <c r="B21" s="53"/>
      <c r="C21" s="54"/>
      <c r="D21" s="54"/>
      <c r="E21" s="54"/>
      <c r="F21" s="54"/>
      <c r="G21" s="55" t="s">
        <v>81</v>
      </c>
      <c r="H21" s="28" t="str">
        <f t="shared" si="0"/>
        <v/>
      </c>
      <c r="I21" s="54"/>
      <c r="J21" s="54"/>
      <c r="K21" s="54"/>
      <c r="L21" s="65">
        <f t="shared" si="1"/>
        <v>0</v>
      </c>
      <c r="M21" s="48"/>
      <c r="N21" s="62"/>
      <c r="O21" s="63">
        <f t="shared" si="2"/>
        <v>0</v>
      </c>
      <c r="P21" s="63">
        <f t="shared" si="3"/>
        <v>0</v>
      </c>
      <c r="Q21" s="63">
        <f t="shared" si="4"/>
        <v>0</v>
      </c>
      <c r="R21" s="63">
        <f t="shared" si="5"/>
        <v>0</v>
      </c>
      <c r="S21" s="63">
        <f t="shared" si="6"/>
        <v>0</v>
      </c>
      <c r="T21" s="63"/>
    </row>
    <row r="22" spans="1:20" x14ac:dyDescent="0.25">
      <c r="A22" s="48"/>
      <c r="B22" s="53"/>
      <c r="C22" s="54"/>
      <c r="D22" s="54"/>
      <c r="E22" s="54"/>
      <c r="F22" s="54"/>
      <c r="G22" s="55" t="s">
        <v>81</v>
      </c>
      <c r="H22" s="28" t="str">
        <f t="shared" si="0"/>
        <v/>
      </c>
      <c r="I22" s="54"/>
      <c r="J22" s="54"/>
      <c r="K22" s="54"/>
      <c r="L22" s="65">
        <f t="shared" si="1"/>
        <v>0</v>
      </c>
      <c r="M22" s="48"/>
      <c r="N22" s="62"/>
      <c r="O22" s="63">
        <f t="shared" si="2"/>
        <v>0</v>
      </c>
      <c r="P22" s="63">
        <f t="shared" si="3"/>
        <v>0</v>
      </c>
      <c r="Q22" s="63">
        <f t="shared" si="4"/>
        <v>0</v>
      </c>
      <c r="R22" s="63">
        <f t="shared" si="5"/>
        <v>0</v>
      </c>
      <c r="S22" s="63">
        <f t="shared" si="6"/>
        <v>0</v>
      </c>
      <c r="T22" s="63"/>
    </row>
    <row r="23" spans="1:20" x14ac:dyDescent="0.25">
      <c r="A23" s="48"/>
      <c r="B23" s="53"/>
      <c r="C23" s="54"/>
      <c r="D23" s="54"/>
      <c r="E23" s="54"/>
      <c r="F23" s="54"/>
      <c r="G23" s="55" t="s">
        <v>81</v>
      </c>
      <c r="H23" s="28" t="str">
        <f t="shared" si="0"/>
        <v/>
      </c>
      <c r="I23" s="54"/>
      <c r="J23" s="54"/>
      <c r="K23" s="54"/>
      <c r="L23" s="65">
        <f t="shared" si="1"/>
        <v>0</v>
      </c>
      <c r="M23" s="48"/>
      <c r="N23" s="62"/>
      <c r="O23" s="63">
        <f t="shared" si="2"/>
        <v>0</v>
      </c>
      <c r="P23" s="63">
        <f t="shared" si="3"/>
        <v>0</v>
      </c>
      <c r="Q23" s="63">
        <f t="shared" si="4"/>
        <v>0</v>
      </c>
      <c r="R23" s="63">
        <f t="shared" si="5"/>
        <v>0</v>
      </c>
      <c r="S23" s="63">
        <f t="shared" si="6"/>
        <v>0</v>
      </c>
      <c r="T23" s="63"/>
    </row>
    <row r="24" spans="1:20" x14ac:dyDescent="0.25">
      <c r="A24" s="48"/>
      <c r="B24" s="53"/>
      <c r="C24" s="54"/>
      <c r="D24" s="54"/>
      <c r="E24" s="54"/>
      <c r="F24" s="54"/>
      <c r="G24" s="55" t="s">
        <v>81</v>
      </c>
      <c r="H24" s="28" t="str">
        <f t="shared" si="0"/>
        <v/>
      </c>
      <c r="I24" s="54"/>
      <c r="J24" s="54"/>
      <c r="K24" s="54"/>
      <c r="L24" s="65">
        <f t="shared" si="1"/>
        <v>0</v>
      </c>
      <c r="M24" s="48"/>
      <c r="N24" s="62"/>
      <c r="O24" s="63">
        <f t="shared" si="2"/>
        <v>0</v>
      </c>
      <c r="P24" s="63">
        <f t="shared" si="3"/>
        <v>0</v>
      </c>
      <c r="Q24" s="63">
        <f t="shared" si="4"/>
        <v>0</v>
      </c>
      <c r="R24" s="63">
        <f t="shared" si="5"/>
        <v>0</v>
      </c>
      <c r="S24" s="63">
        <f t="shared" si="6"/>
        <v>0</v>
      </c>
      <c r="T24" s="63"/>
    </row>
    <row r="25" spans="1:20" x14ac:dyDescent="0.25">
      <c r="A25" s="48"/>
      <c r="B25" s="53"/>
      <c r="C25" s="54"/>
      <c r="D25" s="54"/>
      <c r="E25" s="54"/>
      <c r="F25" s="54"/>
      <c r="G25" s="55" t="s">
        <v>81</v>
      </c>
      <c r="H25" s="28" t="str">
        <f t="shared" si="0"/>
        <v/>
      </c>
      <c r="I25" s="54"/>
      <c r="J25" s="54"/>
      <c r="K25" s="54"/>
      <c r="L25" s="65">
        <f t="shared" si="1"/>
        <v>0</v>
      </c>
      <c r="M25" s="48"/>
      <c r="N25" s="62"/>
      <c r="O25" s="63">
        <f t="shared" si="2"/>
        <v>0</v>
      </c>
      <c r="P25" s="63">
        <f t="shared" si="3"/>
        <v>0</v>
      </c>
      <c r="Q25" s="63">
        <f t="shared" si="4"/>
        <v>0</v>
      </c>
      <c r="R25" s="63">
        <f t="shared" si="5"/>
        <v>0</v>
      </c>
      <c r="S25" s="63">
        <f t="shared" si="6"/>
        <v>0</v>
      </c>
      <c r="T25" s="63"/>
    </row>
    <row r="26" spans="1:20" x14ac:dyDescent="0.25">
      <c r="A26" s="48"/>
      <c r="B26" s="53"/>
      <c r="C26" s="54"/>
      <c r="D26" s="54"/>
      <c r="E26" s="54"/>
      <c r="F26" s="54"/>
      <c r="G26" s="55" t="s">
        <v>81</v>
      </c>
      <c r="H26" s="28" t="str">
        <f t="shared" si="0"/>
        <v/>
      </c>
      <c r="I26" s="54"/>
      <c r="J26" s="54"/>
      <c r="K26" s="54"/>
      <c r="L26" s="65">
        <f t="shared" si="1"/>
        <v>0</v>
      </c>
      <c r="M26" s="48"/>
      <c r="N26" s="62"/>
      <c r="O26" s="63">
        <f t="shared" si="2"/>
        <v>0</v>
      </c>
      <c r="P26" s="63">
        <f t="shared" si="3"/>
        <v>0</v>
      </c>
      <c r="Q26" s="63">
        <f t="shared" si="4"/>
        <v>0</v>
      </c>
      <c r="R26" s="63">
        <f t="shared" si="5"/>
        <v>0</v>
      </c>
      <c r="S26" s="63">
        <f t="shared" si="6"/>
        <v>0</v>
      </c>
      <c r="T26" s="63"/>
    </row>
    <row r="27" spans="1:20" x14ac:dyDescent="0.25">
      <c r="A27" s="48"/>
      <c r="B27" s="53"/>
      <c r="C27" s="54"/>
      <c r="D27" s="54"/>
      <c r="E27" s="54"/>
      <c r="F27" s="54"/>
      <c r="G27" s="55" t="s">
        <v>81</v>
      </c>
      <c r="H27" s="28" t="str">
        <f t="shared" si="0"/>
        <v/>
      </c>
      <c r="I27" s="54"/>
      <c r="J27" s="54"/>
      <c r="K27" s="54"/>
      <c r="L27" s="65">
        <f t="shared" si="1"/>
        <v>0</v>
      </c>
      <c r="M27" s="48"/>
      <c r="N27" s="62"/>
      <c r="O27" s="63">
        <f t="shared" si="2"/>
        <v>0</v>
      </c>
      <c r="P27" s="63">
        <f t="shared" si="3"/>
        <v>0</v>
      </c>
      <c r="Q27" s="63">
        <f t="shared" si="4"/>
        <v>0</v>
      </c>
      <c r="R27" s="63">
        <f t="shared" si="5"/>
        <v>0</v>
      </c>
      <c r="S27" s="63">
        <f t="shared" si="6"/>
        <v>0</v>
      </c>
      <c r="T27" s="63"/>
    </row>
    <row r="28" spans="1:20" x14ac:dyDescent="0.25">
      <c r="A28" s="48"/>
      <c r="B28" s="53"/>
      <c r="C28" s="54"/>
      <c r="D28" s="54"/>
      <c r="E28" s="54"/>
      <c r="F28" s="54"/>
      <c r="G28" s="55" t="s">
        <v>81</v>
      </c>
      <c r="H28" s="28" t="str">
        <f t="shared" si="0"/>
        <v/>
      </c>
      <c r="I28" s="54"/>
      <c r="J28" s="54"/>
      <c r="K28" s="54"/>
      <c r="L28" s="65">
        <f t="shared" si="1"/>
        <v>0</v>
      </c>
      <c r="M28" s="48"/>
      <c r="N28" s="62"/>
      <c r="O28" s="63">
        <f t="shared" si="2"/>
        <v>0</v>
      </c>
      <c r="P28" s="63">
        <f t="shared" si="3"/>
        <v>0</v>
      </c>
      <c r="Q28" s="63">
        <f t="shared" si="4"/>
        <v>0</v>
      </c>
      <c r="R28" s="63">
        <f t="shared" si="5"/>
        <v>0</v>
      </c>
      <c r="S28" s="63">
        <f t="shared" si="6"/>
        <v>0</v>
      </c>
      <c r="T28" s="63"/>
    </row>
    <row r="29" spans="1:20" x14ac:dyDescent="0.25">
      <c r="A29" s="48"/>
      <c r="B29" s="53"/>
      <c r="C29" s="54"/>
      <c r="D29" s="54"/>
      <c r="E29" s="54"/>
      <c r="F29" s="54"/>
      <c r="G29" s="55" t="s">
        <v>81</v>
      </c>
      <c r="H29" s="28" t="str">
        <f t="shared" si="0"/>
        <v/>
      </c>
      <c r="I29" s="54"/>
      <c r="J29" s="54"/>
      <c r="K29" s="54"/>
      <c r="L29" s="65">
        <f t="shared" si="1"/>
        <v>0</v>
      </c>
      <c r="M29" s="48"/>
      <c r="N29" s="62"/>
      <c r="O29" s="63">
        <f t="shared" si="2"/>
        <v>0</v>
      </c>
      <c r="P29" s="63">
        <f t="shared" si="3"/>
        <v>0</v>
      </c>
      <c r="Q29" s="63">
        <f t="shared" si="4"/>
        <v>0</v>
      </c>
      <c r="R29" s="63">
        <f t="shared" si="5"/>
        <v>0</v>
      </c>
      <c r="S29" s="63">
        <f t="shared" si="6"/>
        <v>0</v>
      </c>
      <c r="T29" s="63"/>
    </row>
    <row r="30" spans="1:20" x14ac:dyDescent="0.25">
      <c r="A30" s="48"/>
      <c r="B30" s="53"/>
      <c r="C30" s="54"/>
      <c r="D30" s="54"/>
      <c r="E30" s="54"/>
      <c r="F30" s="54"/>
      <c r="G30" s="55" t="s">
        <v>81</v>
      </c>
      <c r="H30" s="28" t="str">
        <f t="shared" si="0"/>
        <v/>
      </c>
      <c r="I30" s="54"/>
      <c r="J30" s="54"/>
      <c r="K30" s="54"/>
      <c r="L30" s="65">
        <f t="shared" si="1"/>
        <v>0</v>
      </c>
      <c r="M30" s="48"/>
      <c r="N30" s="62"/>
      <c r="O30" s="63">
        <f t="shared" si="2"/>
        <v>0</v>
      </c>
      <c r="P30" s="63">
        <f t="shared" si="3"/>
        <v>0</v>
      </c>
      <c r="Q30" s="63">
        <f t="shared" si="4"/>
        <v>0</v>
      </c>
      <c r="R30" s="63">
        <f t="shared" si="5"/>
        <v>0</v>
      </c>
      <c r="S30" s="63">
        <f t="shared" si="6"/>
        <v>0</v>
      </c>
      <c r="T30" s="63"/>
    </row>
    <row r="31" spans="1:20" ht="15.75" thickBot="1" x14ac:dyDescent="0.3">
      <c r="A31" s="48"/>
      <c r="B31" s="56"/>
      <c r="C31" s="57"/>
      <c r="D31" s="57"/>
      <c r="E31" s="57"/>
      <c r="F31" s="57"/>
      <c r="G31" s="58"/>
      <c r="H31" s="36" t="str">
        <f t="shared" si="0"/>
        <v/>
      </c>
      <c r="I31" s="57"/>
      <c r="J31" s="57"/>
      <c r="K31" s="57"/>
      <c r="L31" s="66">
        <f t="shared" si="1"/>
        <v>0</v>
      </c>
      <c r="M31" s="48"/>
      <c r="N31" s="62"/>
      <c r="O31" s="63">
        <f t="shared" si="2"/>
        <v>0</v>
      </c>
      <c r="P31" s="63">
        <f t="shared" si="3"/>
        <v>0</v>
      </c>
      <c r="Q31" s="63">
        <f t="shared" si="4"/>
        <v>0</v>
      </c>
      <c r="R31" s="63">
        <f t="shared" si="5"/>
        <v>0</v>
      </c>
      <c r="S31" s="63">
        <f t="shared" si="6"/>
        <v>0</v>
      </c>
      <c r="T31" s="63"/>
    </row>
    <row r="32" spans="1:20" x14ac:dyDescent="0.25">
      <c r="A32" s="48"/>
      <c r="B32" s="48"/>
      <c r="C32" s="48"/>
      <c r="D32" s="48"/>
      <c r="E32" s="48"/>
      <c r="F32" s="48"/>
      <c r="G32" s="49"/>
      <c r="I32" s="48"/>
      <c r="J32" s="48"/>
      <c r="K32" s="48"/>
      <c r="L32" s="48"/>
      <c r="M32" s="48"/>
      <c r="N32" s="62"/>
      <c r="O32" s="63"/>
      <c r="P32" s="63"/>
      <c r="Q32" s="63"/>
      <c r="R32" s="63"/>
      <c r="S32" s="63"/>
      <c r="T32" s="63"/>
    </row>
    <row r="33" spans="1:20" ht="15.75" thickBot="1" x14ac:dyDescent="0.3">
      <c r="A33" s="48"/>
      <c r="B33" s="48"/>
      <c r="C33" s="48"/>
      <c r="D33" s="48"/>
      <c r="E33" s="48"/>
      <c r="F33" s="48"/>
      <c r="G33" s="59"/>
      <c r="H33" s="2"/>
      <c r="I33" s="48"/>
      <c r="J33" s="48"/>
      <c r="K33" s="48"/>
      <c r="L33" s="48"/>
      <c r="M33" s="48"/>
      <c r="N33" s="67"/>
      <c r="O33" s="68"/>
      <c r="P33" s="68"/>
      <c r="Q33" s="68"/>
      <c r="R33" s="68"/>
      <c r="S33" s="68"/>
      <c r="T33" s="68"/>
    </row>
    <row r="34" spans="1:20" x14ac:dyDescent="0.25">
      <c r="A34" s="48"/>
      <c r="B34" s="48"/>
      <c r="C34" s="48"/>
      <c r="D34" s="48"/>
      <c r="E34" s="48"/>
      <c r="F34" s="48"/>
      <c r="G34" s="49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</row>
    <row r="35" spans="1:20" x14ac:dyDescent="0.25">
      <c r="A35" s="48"/>
      <c r="B35" s="48"/>
      <c r="C35" s="48"/>
      <c r="D35" s="48"/>
      <c r="E35" s="48"/>
      <c r="F35" s="48"/>
      <c r="G35" s="49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</row>
    <row r="36" spans="1:20" x14ac:dyDescent="0.25">
      <c r="A36" s="48"/>
      <c r="B36" s="48"/>
      <c r="C36" s="48"/>
      <c r="D36" s="48"/>
      <c r="E36" s="48"/>
      <c r="F36" s="48"/>
      <c r="G36" s="4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</row>
    <row r="37" spans="1:20" x14ac:dyDescent="0.25">
      <c r="A37" s="48"/>
      <c r="B37" s="48"/>
      <c r="C37" s="48"/>
      <c r="D37" s="48"/>
      <c r="E37" s="48"/>
      <c r="F37" s="48"/>
      <c r="G37" s="4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</row>
    <row r="38" spans="1:20" x14ac:dyDescent="0.25">
      <c r="A38" s="48"/>
      <c r="B38" s="48"/>
      <c r="C38" s="48"/>
      <c r="D38" s="48"/>
      <c r="E38" s="48"/>
      <c r="F38" s="48"/>
      <c r="G38" s="49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</row>
    <row r="39" spans="1:20" x14ac:dyDescent="0.25">
      <c r="A39" s="48"/>
      <c r="B39" s="48"/>
      <c r="C39" s="48"/>
      <c r="D39" s="48"/>
      <c r="E39" s="48"/>
      <c r="F39" s="48"/>
      <c r="G39" s="4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</row>
    <row r="40" spans="1:20" x14ac:dyDescent="0.25">
      <c r="A40" s="48"/>
      <c r="B40" s="48"/>
      <c r="C40" s="48"/>
      <c r="D40" s="48"/>
      <c r="E40" s="48"/>
      <c r="F40" s="48"/>
      <c r="G40" s="4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</row>
  </sheetData>
  <mergeCells count="4">
    <mergeCell ref="G4:H4"/>
    <mergeCell ref="J4:L4"/>
    <mergeCell ref="O4:S4"/>
    <mergeCell ref="O2:S2"/>
  </mergeCells>
  <conditionalFormatting sqref="L6">
    <cfRule type="cellIs" dxfId="108" priority="1" operator="equal">
      <formula>$L$6=$S$6</formula>
    </cfRule>
  </conditionalFormatting>
  <dataValidations count="2">
    <dataValidation type="list" allowBlank="1" showInputMessage="1" showErrorMessage="1" sqref="K6:K31">
      <formula1>Unité</formula1>
    </dataValidation>
    <dataValidation type="list" allowBlank="1" showInputMessage="1" showErrorMessage="1" sqref="N5:R5">
      <formula1>"Unité"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planning">
                <anchor moveWithCells="1">
                  <from>
                    <xdr:col>2</xdr:col>
                    <xdr:colOff>781050</xdr:colOff>
                    <xdr:row>0</xdr:row>
                    <xdr:rowOff>104775</xdr:rowOff>
                  </from>
                  <to>
                    <xdr:col>4</xdr:col>
                    <xdr:colOff>447675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Gestion">
                <anchor moveWithCells="1">
                  <from>
                    <xdr:col>1</xdr:col>
                    <xdr:colOff>1266825</xdr:colOff>
                    <xdr:row>0</xdr:row>
                    <xdr:rowOff>104775</xdr:rowOff>
                  </from>
                  <to>
                    <xdr:col>2</xdr:col>
                    <xdr:colOff>628650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Aide">
                <anchor moveWithCells="1">
                  <from>
                    <xdr:col>0</xdr:col>
                    <xdr:colOff>619125</xdr:colOff>
                    <xdr:row>0</xdr:row>
                    <xdr:rowOff>114300</xdr:rowOff>
                  </from>
                  <to>
                    <xdr:col>1</xdr:col>
                    <xdr:colOff>1114425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3"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2:CC35"/>
  <sheetViews>
    <sheetView showGridLines="0" showZeros="0" zoomScaleNormal="100" workbookViewId="0">
      <selection activeCell="A4" sqref="A4"/>
    </sheetView>
  </sheetViews>
  <sheetFormatPr baseColWidth="10" defaultRowHeight="15" x14ac:dyDescent="0.25"/>
  <cols>
    <col min="2" max="2" width="29.7109375" customWidth="1"/>
    <col min="3" max="3" width="29.7109375" style="1" customWidth="1"/>
    <col min="4" max="4" width="29.85546875" style="1" customWidth="1"/>
    <col min="5" max="5" width="28.28515625" customWidth="1"/>
    <col min="6" max="6" width="19.7109375" customWidth="1"/>
    <col min="7" max="7" width="13.85546875" style="74" customWidth="1"/>
    <col min="8" max="8" width="21.7109375" style="74" customWidth="1"/>
    <col min="9" max="9" width="5.5703125" customWidth="1"/>
    <col min="10" max="11" width="5" customWidth="1"/>
    <col min="12" max="13" width="4.5703125" customWidth="1"/>
    <col min="14" max="14" width="4.42578125" customWidth="1"/>
    <col min="15" max="15" width="4.5703125" customWidth="1"/>
    <col min="16" max="16" width="4.42578125" customWidth="1"/>
    <col min="17" max="17" width="4.5703125" customWidth="1"/>
    <col min="18" max="20" width="4.7109375" customWidth="1"/>
    <col min="21" max="21" width="4.42578125" customWidth="1"/>
    <col min="22" max="22" width="4.7109375" customWidth="1"/>
    <col min="23" max="23" width="4.42578125" customWidth="1"/>
    <col min="24" max="24" width="4.28515625" customWidth="1"/>
    <col min="25" max="25" width="4.5703125" customWidth="1"/>
    <col min="26" max="26" width="4.42578125" customWidth="1"/>
    <col min="27" max="28" width="4.5703125" customWidth="1"/>
    <col min="29" max="29" width="4.42578125" customWidth="1"/>
    <col min="30" max="30" width="4.5703125" customWidth="1"/>
    <col min="31" max="32" width="4.85546875" customWidth="1"/>
    <col min="33" max="37" width="4.7109375" customWidth="1"/>
    <col min="38" max="38" width="4.85546875" customWidth="1"/>
    <col min="39" max="39" width="4.5703125" customWidth="1"/>
    <col min="40" max="40" width="4.7109375" customWidth="1"/>
    <col min="41" max="41" width="10.85546875" customWidth="1"/>
    <col min="42" max="45" width="11.5703125" customWidth="1"/>
    <col min="47" max="47" width="18.28515625" customWidth="1"/>
    <col min="48" max="48" width="26.7109375" customWidth="1"/>
    <col min="49" max="49" width="3.7109375" customWidth="1"/>
    <col min="50" max="50" width="23.85546875" customWidth="1"/>
    <col min="51" max="51" width="3" customWidth="1"/>
    <col min="52" max="52" width="2.85546875" customWidth="1"/>
    <col min="53" max="53" width="2.42578125" customWidth="1"/>
    <col min="54" max="54" width="2.5703125" customWidth="1"/>
    <col min="55" max="55" width="3.7109375" customWidth="1"/>
    <col min="56" max="56" width="3.28515625" customWidth="1"/>
    <col min="57" max="61" width="2.7109375" customWidth="1"/>
    <col min="62" max="62" width="3.5703125" customWidth="1"/>
    <col min="63" max="63" width="3.42578125" customWidth="1"/>
    <col min="64" max="68" width="2.7109375" customWidth="1"/>
    <col min="69" max="69" width="3.85546875" customWidth="1"/>
    <col min="70" max="70" width="3.42578125" customWidth="1"/>
    <col min="71" max="75" width="2.7109375" customWidth="1"/>
    <col min="76" max="77" width="3.7109375" customWidth="1"/>
    <col min="78" max="80" width="2.7109375" customWidth="1"/>
  </cols>
  <sheetData>
    <row r="2" spans="1:81" ht="14.25" customHeight="1" x14ac:dyDescent="0.25"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6"/>
      <c r="AO2" s="6"/>
      <c r="AT2" s="1"/>
    </row>
    <row r="3" spans="1:81" ht="14.25" customHeight="1" x14ac:dyDescent="0.25"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6"/>
      <c r="AO3" s="6"/>
    </row>
    <row r="4" spans="1:81" ht="14.25" customHeight="1" x14ac:dyDescent="0.2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6"/>
      <c r="AO4" s="6"/>
      <c r="AQ4" s="1"/>
    </row>
    <row r="5" spans="1:81" ht="15.75" thickBot="1" x14ac:dyDescent="0.3"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6"/>
      <c r="AO5" s="6"/>
    </row>
    <row r="6" spans="1:81" ht="54.75" customHeight="1" thickBot="1" x14ac:dyDescent="0.4">
      <c r="G6" s="75"/>
      <c r="H6" s="75"/>
      <c r="I6" s="18">
        <f>AS14</f>
        <v>43274</v>
      </c>
      <c r="J6" s="19">
        <f>I6+1</f>
        <v>43275</v>
      </c>
      <c r="K6" s="19">
        <f t="shared" ref="K6:AN6" si="0">J6+1</f>
        <v>43276</v>
      </c>
      <c r="L6" s="19">
        <f t="shared" si="0"/>
        <v>43277</v>
      </c>
      <c r="M6" s="19">
        <f t="shared" si="0"/>
        <v>43278</v>
      </c>
      <c r="N6" s="19">
        <f t="shared" si="0"/>
        <v>43279</v>
      </c>
      <c r="O6" s="19">
        <f t="shared" si="0"/>
        <v>43280</v>
      </c>
      <c r="P6" s="19">
        <f t="shared" si="0"/>
        <v>43281</v>
      </c>
      <c r="Q6" s="19">
        <f t="shared" si="0"/>
        <v>43282</v>
      </c>
      <c r="R6" s="19">
        <f t="shared" si="0"/>
        <v>43283</v>
      </c>
      <c r="S6" s="19">
        <f t="shared" si="0"/>
        <v>43284</v>
      </c>
      <c r="T6" s="19">
        <f t="shared" si="0"/>
        <v>43285</v>
      </c>
      <c r="U6" s="19">
        <f t="shared" si="0"/>
        <v>43286</v>
      </c>
      <c r="V6" s="19">
        <f t="shared" si="0"/>
        <v>43287</v>
      </c>
      <c r="W6" s="19">
        <f t="shared" si="0"/>
        <v>43288</v>
      </c>
      <c r="X6" s="19">
        <f t="shared" si="0"/>
        <v>43289</v>
      </c>
      <c r="Y6" s="19">
        <f t="shared" si="0"/>
        <v>43290</v>
      </c>
      <c r="Z6" s="19">
        <f t="shared" si="0"/>
        <v>43291</v>
      </c>
      <c r="AA6" s="19">
        <f t="shared" si="0"/>
        <v>43292</v>
      </c>
      <c r="AB6" s="19">
        <f t="shared" si="0"/>
        <v>43293</v>
      </c>
      <c r="AC6" s="19">
        <f t="shared" si="0"/>
        <v>43294</v>
      </c>
      <c r="AD6" s="19">
        <f t="shared" si="0"/>
        <v>43295</v>
      </c>
      <c r="AE6" s="19">
        <f t="shared" si="0"/>
        <v>43296</v>
      </c>
      <c r="AF6" s="19">
        <f t="shared" si="0"/>
        <v>43297</v>
      </c>
      <c r="AG6" s="19">
        <f t="shared" si="0"/>
        <v>43298</v>
      </c>
      <c r="AH6" s="19">
        <f t="shared" si="0"/>
        <v>43299</v>
      </c>
      <c r="AI6" s="19">
        <f t="shared" si="0"/>
        <v>43300</v>
      </c>
      <c r="AJ6" s="19">
        <f t="shared" si="0"/>
        <v>43301</v>
      </c>
      <c r="AK6" s="19">
        <f t="shared" si="0"/>
        <v>43302</v>
      </c>
      <c r="AL6" s="19">
        <f t="shared" si="0"/>
        <v>43303</v>
      </c>
      <c r="AM6" s="19">
        <f t="shared" si="0"/>
        <v>43304</v>
      </c>
      <c r="AN6" s="20">
        <f t="shared" si="0"/>
        <v>43305</v>
      </c>
      <c r="AO6" s="5"/>
      <c r="AT6" s="94" t="s">
        <v>44</v>
      </c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  <c r="BR6" s="94"/>
      <c r="BS6" s="94"/>
      <c r="BT6" s="94"/>
      <c r="BU6" s="94"/>
      <c r="BV6" s="94"/>
      <c r="BW6" s="94"/>
    </row>
    <row r="7" spans="1:81" ht="15.75" thickBot="1" x14ac:dyDescent="0.3">
      <c r="F7" s="78" t="s">
        <v>10</v>
      </c>
      <c r="G7" s="77"/>
      <c r="H7" s="77"/>
      <c r="I7" s="26" t="str">
        <f t="shared" ref="I7:AN7" si="1">IF(I8="L",WEEKNUM(I6,1),"")</f>
        <v/>
      </c>
      <c r="J7" s="26" t="str">
        <f t="shared" si="1"/>
        <v/>
      </c>
      <c r="K7" s="26">
        <f t="shared" si="1"/>
        <v>26</v>
      </c>
      <c r="L7" s="26" t="str">
        <f t="shared" si="1"/>
        <v/>
      </c>
      <c r="M7" s="26" t="str">
        <f t="shared" si="1"/>
        <v/>
      </c>
      <c r="N7" s="26" t="str">
        <f t="shared" si="1"/>
        <v/>
      </c>
      <c r="O7" s="26" t="str">
        <f t="shared" si="1"/>
        <v/>
      </c>
      <c r="P7" s="26" t="str">
        <f t="shared" si="1"/>
        <v/>
      </c>
      <c r="Q7" s="26" t="str">
        <f t="shared" si="1"/>
        <v/>
      </c>
      <c r="R7" s="26">
        <f t="shared" si="1"/>
        <v>27</v>
      </c>
      <c r="S7" s="26" t="str">
        <f t="shared" si="1"/>
        <v/>
      </c>
      <c r="T7" s="26" t="str">
        <f t="shared" si="1"/>
        <v/>
      </c>
      <c r="U7" s="26" t="str">
        <f t="shared" si="1"/>
        <v/>
      </c>
      <c r="V7" s="26" t="str">
        <f t="shared" si="1"/>
        <v/>
      </c>
      <c r="W7" s="26" t="str">
        <f t="shared" si="1"/>
        <v/>
      </c>
      <c r="X7" s="26" t="str">
        <f t="shared" si="1"/>
        <v/>
      </c>
      <c r="Y7" s="26">
        <f t="shared" si="1"/>
        <v>28</v>
      </c>
      <c r="Z7" s="26" t="str">
        <f t="shared" si="1"/>
        <v/>
      </c>
      <c r="AA7" s="26" t="str">
        <f t="shared" si="1"/>
        <v/>
      </c>
      <c r="AB7" s="26" t="str">
        <f t="shared" si="1"/>
        <v/>
      </c>
      <c r="AC7" s="26" t="str">
        <f t="shared" si="1"/>
        <v/>
      </c>
      <c r="AD7" s="26" t="str">
        <f t="shared" si="1"/>
        <v/>
      </c>
      <c r="AE7" s="26" t="str">
        <f t="shared" si="1"/>
        <v/>
      </c>
      <c r="AF7" s="26">
        <f t="shared" si="1"/>
        <v>29</v>
      </c>
      <c r="AG7" s="26" t="str">
        <f t="shared" si="1"/>
        <v/>
      </c>
      <c r="AH7" s="26" t="str">
        <f t="shared" si="1"/>
        <v/>
      </c>
      <c r="AI7" s="26" t="str">
        <f t="shared" si="1"/>
        <v/>
      </c>
      <c r="AJ7" s="26" t="str">
        <f t="shared" si="1"/>
        <v/>
      </c>
      <c r="AK7" s="26" t="str">
        <f t="shared" si="1"/>
        <v/>
      </c>
      <c r="AL7" s="26" t="str">
        <f t="shared" si="1"/>
        <v/>
      </c>
      <c r="AM7" s="26">
        <f t="shared" si="1"/>
        <v>30</v>
      </c>
      <c r="AN7" s="27" t="str">
        <f t="shared" si="1"/>
        <v/>
      </c>
      <c r="AO7" s="26"/>
      <c r="AP7" s="39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1"/>
    </row>
    <row r="8" spans="1:81" x14ac:dyDescent="0.25">
      <c r="B8" s="31" t="s">
        <v>0</v>
      </c>
      <c r="C8" s="72" t="s">
        <v>76</v>
      </c>
      <c r="D8" s="32" t="s">
        <v>39</v>
      </c>
      <c r="E8" s="32" t="s">
        <v>40</v>
      </c>
      <c r="F8" s="79" t="s">
        <v>17</v>
      </c>
      <c r="G8" s="82" t="s">
        <v>77</v>
      </c>
      <c r="H8" s="82" t="s">
        <v>80</v>
      </c>
      <c r="I8" s="80" t="str">
        <f>AW19</f>
        <v>S</v>
      </c>
      <c r="J8" s="32" t="str">
        <f t="shared" ref="J8:AN8" si="2">AX19</f>
        <v>D</v>
      </c>
      <c r="K8" s="32" t="str">
        <f t="shared" si="2"/>
        <v>L</v>
      </c>
      <c r="L8" s="32" t="str">
        <f t="shared" si="2"/>
        <v>Ma</v>
      </c>
      <c r="M8" s="32" t="str">
        <f t="shared" si="2"/>
        <v>Me</v>
      </c>
      <c r="N8" s="32" t="str">
        <f t="shared" si="2"/>
        <v>J</v>
      </c>
      <c r="O8" s="32" t="str">
        <f t="shared" si="2"/>
        <v>V</v>
      </c>
      <c r="P8" s="32" t="str">
        <f t="shared" si="2"/>
        <v>S</v>
      </c>
      <c r="Q8" s="32" t="str">
        <f t="shared" si="2"/>
        <v>D</v>
      </c>
      <c r="R8" s="32" t="str">
        <f t="shared" si="2"/>
        <v>L</v>
      </c>
      <c r="S8" s="32" t="str">
        <f t="shared" si="2"/>
        <v>Ma</v>
      </c>
      <c r="T8" s="32" t="str">
        <f t="shared" si="2"/>
        <v>Me</v>
      </c>
      <c r="U8" s="32" t="str">
        <f t="shared" si="2"/>
        <v>J</v>
      </c>
      <c r="V8" s="32" t="str">
        <f t="shared" si="2"/>
        <v>V</v>
      </c>
      <c r="W8" s="32" t="str">
        <f t="shared" si="2"/>
        <v>S</v>
      </c>
      <c r="X8" s="32" t="str">
        <f t="shared" si="2"/>
        <v>D</v>
      </c>
      <c r="Y8" s="32" t="str">
        <f t="shared" si="2"/>
        <v>L</v>
      </c>
      <c r="Z8" s="32" t="str">
        <f t="shared" si="2"/>
        <v>Ma</v>
      </c>
      <c r="AA8" s="32" t="str">
        <f t="shared" si="2"/>
        <v>Me</v>
      </c>
      <c r="AB8" s="32" t="str">
        <f t="shared" si="2"/>
        <v>J</v>
      </c>
      <c r="AC8" s="32" t="str">
        <f t="shared" si="2"/>
        <v>V</v>
      </c>
      <c r="AD8" s="32" t="str">
        <f t="shared" si="2"/>
        <v>S</v>
      </c>
      <c r="AE8" s="32" t="str">
        <f t="shared" si="2"/>
        <v>D</v>
      </c>
      <c r="AF8" s="32" t="str">
        <f t="shared" si="2"/>
        <v>L</v>
      </c>
      <c r="AG8" s="32" t="str">
        <f t="shared" si="2"/>
        <v>Ma</v>
      </c>
      <c r="AH8" s="32" t="str">
        <f t="shared" si="2"/>
        <v>Me</v>
      </c>
      <c r="AI8" s="32" t="str">
        <f t="shared" si="2"/>
        <v>J</v>
      </c>
      <c r="AJ8" s="32" t="str">
        <f t="shared" si="2"/>
        <v>V</v>
      </c>
      <c r="AK8" s="32" t="str">
        <f t="shared" si="2"/>
        <v>S</v>
      </c>
      <c r="AL8" s="32" t="str">
        <f t="shared" si="2"/>
        <v>D</v>
      </c>
      <c r="AM8" s="32" t="str">
        <f t="shared" si="2"/>
        <v>L</v>
      </c>
      <c r="AN8" s="33" t="str">
        <f t="shared" si="2"/>
        <v>Ma</v>
      </c>
      <c r="AO8" s="17"/>
      <c r="AP8" s="21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42"/>
    </row>
    <row r="9" spans="1:81" x14ac:dyDescent="0.25">
      <c r="B9" s="34" t="s">
        <v>75</v>
      </c>
      <c r="C9" s="73">
        <f>IF(B9&lt;&gt;"",VLOOKUP(B9,Tableau1[],6,0),"")</f>
        <v>43270</v>
      </c>
      <c r="D9" s="28">
        <f>IF(ISBLANK(B9),0,VLOOKUP(B9,Tableau1[],7,0))</f>
        <v>43272</v>
      </c>
      <c r="E9" s="3">
        <f>IF(ISBLANK(B9),0,VLOOKUP(B9,Tableau1[],8,0))</f>
        <v>1</v>
      </c>
      <c r="F9" s="28">
        <f t="shared" ref="F9:F32" si="3">IF(OR(E9=0,E9=1),D9,D9+E9-1)</f>
        <v>43272</v>
      </c>
      <c r="G9" s="76">
        <f>IF(H9="Fait",3,IF(H9="En cours",2,IF(H9="Pas fait",1,IF(Tableau3[[#This Row],[Opérations de maintenance]]=0,"",IF(Tableau3[[#This Row],[Date prochaine intervention]]-$I$6&gt;7,3,IF(Tableau3[[#This Row],[Date prochaine intervention]]-$I$6&lt;=0,1,2))))))</f>
        <v>1</v>
      </c>
      <c r="H9" s="81"/>
      <c r="I9" s="29">
        <f>IF($I$6=C9,1,IF(AND(($I$6-D9)&gt;=0,($I$6-F9)&lt;=0),1,0))</f>
        <v>0</v>
      </c>
      <c r="J9" s="29">
        <f t="shared" ref="J9:J32" si="4">IF($J$6=C9,1,IF(AND(($J$6-D9)&gt;=0,($J$6-F9)&lt;=0),1,0))</f>
        <v>0</v>
      </c>
      <c r="K9" s="29">
        <f t="shared" ref="K9:K32" si="5">IF($K$6=C9,1,IF(AND(($K$6-D9)&gt;=0,($K$6-F9)&lt;=0),1,0))</f>
        <v>0</v>
      </c>
      <c r="L9" s="29">
        <f t="shared" ref="L9:L32" si="6">IF($L$6=C9,1,IF(AND(($L$6-D9)&gt;=0,($L$6-F9)&lt;=0),1,0))</f>
        <v>0</v>
      </c>
      <c r="M9" s="29">
        <f t="shared" ref="M9:M32" si="7">IF($M$6=C9,1,IF(AND(($M$6-D9)&gt;=0,($M$6-F9)&lt;=0),1,0))</f>
        <v>0</v>
      </c>
      <c r="N9" s="29">
        <f t="shared" ref="N9:N32" si="8">IF($N$6=C9,1,IF(AND(($N$6-D9)&gt;=0,($N$6-F9)&lt;=0),1,0))</f>
        <v>0</v>
      </c>
      <c r="O9" s="29">
        <f t="shared" ref="O9:O32" si="9">IF($O$6=C9,1,IF(AND(($O$6-D9)&gt;=0,($O$6-F9)&lt;=0),1,0))</f>
        <v>0</v>
      </c>
      <c r="P9" s="29">
        <f t="shared" ref="P9:P32" si="10">IF($P$6=C9,1,IF(AND(($P$6-D9)&gt;=0,($P$6-F9)&lt;=0),1,0))</f>
        <v>0</v>
      </c>
      <c r="Q9" s="29">
        <f t="shared" ref="Q9:Q32" si="11">IF($Q$6=C9,1,IF(AND(($Q$6-D9)&gt;=0,($Q$6-F9)&lt;=0),1,0))</f>
        <v>0</v>
      </c>
      <c r="R9" s="29">
        <f t="shared" ref="R9:R32" si="12">IF($R$6=C9,1,IF(AND(($R$6-D9)&gt;=0,($R$6-F9)&lt;=0),1,0))</f>
        <v>0</v>
      </c>
      <c r="S9" s="29">
        <f t="shared" ref="S9:S32" si="13">IF($S$6=C9,1,IF(AND(($S$6-D9)&gt;=0,($S$6-F9)&lt;=0),1,0))</f>
        <v>0</v>
      </c>
      <c r="T9" s="29">
        <f t="shared" ref="T9:T32" si="14">IF($T$6=C9,1,IF(AND(($T$6-D9)&gt;=0,($T$6-F9)&lt;=0),1,0))</f>
        <v>0</v>
      </c>
      <c r="U9" s="29">
        <f t="shared" ref="U9:U32" si="15">IF($U$6=C9,1,IF(AND(($U$6-D9)&gt;=0,($U$6-F9)&lt;=0),1,0))</f>
        <v>0</v>
      </c>
      <c r="V9" s="29">
        <f t="shared" ref="V9:V32" si="16">IF($V$6=C9,1,IF(AND(($V$6-D9)&gt;=0,($V$6-F9)&lt;=0),1,0))</f>
        <v>0</v>
      </c>
      <c r="W9" s="29">
        <f t="shared" ref="W9:W32" si="17">IF($W$6=C9,1,IF(AND(($W$6-D9)&gt;=0,($W$6-F9)&lt;=0),1,0))</f>
        <v>0</v>
      </c>
      <c r="X9" s="29">
        <f t="shared" ref="X9:X32" si="18">IF($X$6=C9,1,IF(AND(($X$6-D9)&gt;=0,($X$6-F9)&lt;=0),1,0))</f>
        <v>0</v>
      </c>
      <c r="Y9" s="29">
        <f t="shared" ref="Y9:Y32" si="19">IF($Y$6=C9,1,IF(AND(($Y$6-D9)&gt;=0,($Y$6-F9)&lt;=0),1,0))</f>
        <v>0</v>
      </c>
      <c r="Z9" s="29">
        <f t="shared" ref="Z9:Z32" si="20">IF($Z$6=C9,1,IF(AND(($Z$6-D9)&gt;=0,($Z$6-F9)&lt;=0),1,0))</f>
        <v>0</v>
      </c>
      <c r="AA9" s="29">
        <f t="shared" ref="AA9:AA32" si="21">IF($AA$6=C9,1,IF(AND(($AA$6-D9)&gt;=0,($AA$6-F9)&lt;=0),1,0))</f>
        <v>0</v>
      </c>
      <c r="AB9" s="29">
        <f t="shared" ref="AB9:AB32" si="22">IF($AB$6=C9,1,IF(AND(($AB$6-D9)&gt;=0,($AB$6-F9)&lt;=0),1,0))</f>
        <v>0</v>
      </c>
      <c r="AC9" s="29">
        <f t="shared" ref="AC9:AC32" si="23">IF($AC$6=C9,1,IF(AND(($AC$6-D9)&gt;=0,($AC$6-F9)&lt;=0),1,0))</f>
        <v>0</v>
      </c>
      <c r="AD9" s="29">
        <f t="shared" ref="AD9:AD32" si="24">IF($AD$6=C9,1,IF(AND(($AD$6-D9)&gt;=0,($AD$6-F9)&lt;=0),1,0))</f>
        <v>0</v>
      </c>
      <c r="AE9" s="29">
        <f t="shared" ref="AE9:AE32" si="25">IF($AE$6=C9,1,IF(AND(($AE$6-D9)&gt;=0,($AE$6-F9)&lt;=0),1,0))</f>
        <v>0</v>
      </c>
      <c r="AF9" s="29">
        <f t="shared" ref="AF9:AF32" si="26">IF($AF$6=C9,1,IF(AND(($AF$6-D9)&gt;=0,($AF$6-F9)&lt;=0),1,0))</f>
        <v>0</v>
      </c>
      <c r="AG9" s="29">
        <f t="shared" ref="AG9:AG32" si="27">IF($AG$6=C9,1,IF(AND(($AG$6-D9)&gt;=0,($AG$6-F9)&lt;=0),1,0))</f>
        <v>0</v>
      </c>
      <c r="AH9" s="29">
        <f t="shared" ref="AH9:AH32" si="28">IF($AH$6=C9,1,IF(AND(($AH$6-D9)&gt;=0,($AH$6-F9)&lt;=0),1,0))</f>
        <v>0</v>
      </c>
      <c r="AI9" s="29">
        <f t="shared" ref="AI9:AI32" si="29">IF($AI$6=C9,1,IF(AND(($AI$6-D9)&gt;=0,($AI$6-F9)&lt;=0),1,0))</f>
        <v>0</v>
      </c>
      <c r="AJ9" s="29">
        <f t="shared" ref="AJ9:AJ32" si="30">IF($AJ$6=C9,1,IF(AND(($AJ$6-D9)&gt;=0,($AJ$6-F9)&lt;=0),1,0))</f>
        <v>0</v>
      </c>
      <c r="AK9" s="29">
        <f t="shared" ref="AK9:AK32" si="31">IF($AK$6=C9,1,IF(AND(($AK$6-D9)&gt;=0,($AK$6-F9)&lt;=0),1,0))</f>
        <v>0</v>
      </c>
      <c r="AL9" s="29">
        <f t="shared" ref="AL9:AL32" si="32">IF($AL$6=C9,1,IF(AND(($AL$6-D9)&gt;=0,($AL$6-F9)&lt;=0),1,0))</f>
        <v>0</v>
      </c>
      <c r="AM9" s="29">
        <f t="shared" ref="AM9:AM32" si="33">IF($AM$6=C9,1,IF(AND(($AM$6-D9)&gt;=0,($AM$6-F9)&lt;=0),1,0))</f>
        <v>0</v>
      </c>
      <c r="AN9" s="29">
        <f t="shared" ref="AN9:AN32" si="34">IF($AN$6=C9,1,IF(AND(($AN$6-D9)&gt;=0,($AN$6-F9)&lt;=0),1,0))</f>
        <v>0</v>
      </c>
      <c r="AO9" s="23"/>
      <c r="AP9" s="21"/>
      <c r="AQ9" s="17"/>
      <c r="AR9" s="17"/>
      <c r="AS9" s="17"/>
      <c r="AT9" s="22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42"/>
    </row>
    <row r="10" spans="1:81" x14ac:dyDescent="0.25">
      <c r="B10" s="34" t="s">
        <v>42</v>
      </c>
      <c r="C10" s="73">
        <f>IF(B10&lt;&gt;"",VLOOKUP(B10,Tableau1[],6,0),"")</f>
        <v>43269</v>
      </c>
      <c r="D10" s="28">
        <f>IF(ISBLANK(B10),0,VLOOKUP(B10,Tableau1[],7,0))</f>
        <v>43275</v>
      </c>
      <c r="E10" s="3">
        <f>IF(ISBLANK(B10),0,VLOOKUP(B10,Tableau1[],8,0))</f>
        <v>1</v>
      </c>
      <c r="F10" s="28">
        <f t="shared" si="3"/>
        <v>43275</v>
      </c>
      <c r="G10" s="76">
        <f>IF(H10="Fait",3,IF(H10="En cours",2,IF(H10="Pas fait",1,IF(Tableau3[[#This Row],[Opérations de maintenance]]=0,"",IF(Tableau3[[#This Row],[Date prochaine intervention]]-$I$6&gt;7,3,IF(Tableau3[[#This Row],[Date prochaine intervention]]-$I$6&lt;=0,1,2))))))</f>
        <v>2</v>
      </c>
      <c r="H10" s="81"/>
      <c r="I10" s="29">
        <f t="shared" ref="I10:I32" si="35">IF($I$6=C10,1,IF(AND(($I$6-D10)&gt;=0,($I$6-F10)&lt;=0),1,0))</f>
        <v>0</v>
      </c>
      <c r="J10" s="29">
        <f t="shared" si="4"/>
        <v>1</v>
      </c>
      <c r="K10" s="29">
        <f t="shared" si="5"/>
        <v>0</v>
      </c>
      <c r="L10" s="29">
        <f t="shared" si="6"/>
        <v>0</v>
      </c>
      <c r="M10" s="29">
        <f t="shared" si="7"/>
        <v>0</v>
      </c>
      <c r="N10" s="29">
        <f t="shared" si="8"/>
        <v>0</v>
      </c>
      <c r="O10" s="29">
        <f t="shared" si="9"/>
        <v>0</v>
      </c>
      <c r="P10" s="29">
        <f t="shared" si="10"/>
        <v>0</v>
      </c>
      <c r="Q10" s="29">
        <f t="shared" si="11"/>
        <v>0</v>
      </c>
      <c r="R10" s="29">
        <f t="shared" si="12"/>
        <v>0</v>
      </c>
      <c r="S10" s="29">
        <f t="shared" si="13"/>
        <v>0</v>
      </c>
      <c r="T10" s="29">
        <f t="shared" si="14"/>
        <v>0</v>
      </c>
      <c r="U10" s="29">
        <f t="shared" si="15"/>
        <v>0</v>
      </c>
      <c r="V10" s="29">
        <f t="shared" si="16"/>
        <v>0</v>
      </c>
      <c r="W10" s="29">
        <f t="shared" si="17"/>
        <v>0</v>
      </c>
      <c r="X10" s="29">
        <f t="shared" si="18"/>
        <v>0</v>
      </c>
      <c r="Y10" s="29">
        <f t="shared" si="19"/>
        <v>0</v>
      </c>
      <c r="Z10" s="29">
        <f t="shared" si="20"/>
        <v>0</v>
      </c>
      <c r="AA10" s="29">
        <f t="shared" si="21"/>
        <v>0</v>
      </c>
      <c r="AB10" s="29">
        <f t="shared" si="22"/>
        <v>0</v>
      </c>
      <c r="AC10" s="29">
        <f t="shared" si="23"/>
        <v>0</v>
      </c>
      <c r="AD10" s="29">
        <f t="shared" si="24"/>
        <v>0</v>
      </c>
      <c r="AE10" s="29">
        <f t="shared" si="25"/>
        <v>0</v>
      </c>
      <c r="AF10" s="29">
        <f t="shared" si="26"/>
        <v>0</v>
      </c>
      <c r="AG10" s="29">
        <f t="shared" si="27"/>
        <v>0</v>
      </c>
      <c r="AH10" s="29">
        <f t="shared" si="28"/>
        <v>0</v>
      </c>
      <c r="AI10" s="29">
        <f t="shared" si="29"/>
        <v>0</v>
      </c>
      <c r="AJ10" s="29">
        <f t="shared" si="30"/>
        <v>0</v>
      </c>
      <c r="AK10" s="29">
        <f t="shared" si="31"/>
        <v>0</v>
      </c>
      <c r="AL10" s="29">
        <f t="shared" si="32"/>
        <v>0</v>
      </c>
      <c r="AM10" s="29">
        <f t="shared" si="33"/>
        <v>0</v>
      </c>
      <c r="AN10" s="29">
        <f t="shared" si="34"/>
        <v>0</v>
      </c>
      <c r="AO10" s="23"/>
      <c r="AP10" s="21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42"/>
    </row>
    <row r="11" spans="1:81" ht="15.75" thickBot="1" x14ac:dyDescent="0.3">
      <c r="B11" s="34" t="s">
        <v>41</v>
      </c>
      <c r="C11" s="73">
        <f>IF(B11&lt;&gt;"",VLOOKUP(B11,Tableau1[],6,0),"")</f>
        <v>43269</v>
      </c>
      <c r="D11" s="28">
        <f>IF(ISBLANK(B11),0,VLOOKUP(B11,Tableau1[],7,0))</f>
        <v>43273</v>
      </c>
      <c r="E11" s="3">
        <f>IF(ISBLANK(B11),0,VLOOKUP(B11,Tableau1[],8,0))</f>
        <v>2</v>
      </c>
      <c r="F11" s="28">
        <f t="shared" si="3"/>
        <v>43274</v>
      </c>
      <c r="G11" s="76">
        <f>IF(H11="Fait",3,IF(H11="En cours",2,IF(H11="Pas fait",1,IF(Tableau3[[#This Row],[Opérations de maintenance]]=0,"",IF(Tableau3[[#This Row],[Date prochaine intervention]]-$I$6&gt;7,3,IF(Tableau3[[#This Row],[Date prochaine intervention]]-$I$6&lt;=0,1,2))))))</f>
        <v>1</v>
      </c>
      <c r="H11" s="81"/>
      <c r="I11" s="29">
        <f t="shared" si="35"/>
        <v>1</v>
      </c>
      <c r="J11" s="29">
        <f t="shared" si="4"/>
        <v>0</v>
      </c>
      <c r="K11" s="29">
        <f t="shared" si="5"/>
        <v>0</v>
      </c>
      <c r="L11" s="29">
        <f t="shared" si="6"/>
        <v>0</v>
      </c>
      <c r="M11" s="29">
        <f t="shared" si="7"/>
        <v>0</v>
      </c>
      <c r="N11" s="29">
        <f t="shared" si="8"/>
        <v>0</v>
      </c>
      <c r="O11" s="29">
        <f t="shared" si="9"/>
        <v>0</v>
      </c>
      <c r="P11" s="29">
        <f t="shared" si="10"/>
        <v>0</v>
      </c>
      <c r="Q11" s="29">
        <f t="shared" si="11"/>
        <v>0</v>
      </c>
      <c r="R11" s="29">
        <f t="shared" si="12"/>
        <v>0</v>
      </c>
      <c r="S11" s="29">
        <f t="shared" si="13"/>
        <v>0</v>
      </c>
      <c r="T11" s="29">
        <f t="shared" si="14"/>
        <v>0</v>
      </c>
      <c r="U11" s="29">
        <f t="shared" si="15"/>
        <v>0</v>
      </c>
      <c r="V11" s="29">
        <f t="shared" si="16"/>
        <v>0</v>
      </c>
      <c r="W11" s="29">
        <f t="shared" si="17"/>
        <v>0</v>
      </c>
      <c r="X11" s="29">
        <f t="shared" si="18"/>
        <v>0</v>
      </c>
      <c r="Y11" s="29">
        <f t="shared" si="19"/>
        <v>0</v>
      </c>
      <c r="Z11" s="29">
        <f t="shared" si="20"/>
        <v>0</v>
      </c>
      <c r="AA11" s="29">
        <f t="shared" si="21"/>
        <v>0</v>
      </c>
      <c r="AB11" s="29">
        <f t="shared" si="22"/>
        <v>0</v>
      </c>
      <c r="AC11" s="29">
        <f t="shared" si="23"/>
        <v>0</v>
      </c>
      <c r="AD11" s="29">
        <f t="shared" si="24"/>
        <v>0</v>
      </c>
      <c r="AE11" s="29">
        <f t="shared" si="25"/>
        <v>0</v>
      </c>
      <c r="AF11" s="29">
        <f t="shared" si="26"/>
        <v>0</v>
      </c>
      <c r="AG11" s="29">
        <f t="shared" si="27"/>
        <v>0</v>
      </c>
      <c r="AH11" s="29">
        <f t="shared" si="28"/>
        <v>0</v>
      </c>
      <c r="AI11" s="29">
        <f t="shared" si="29"/>
        <v>0</v>
      </c>
      <c r="AJ11" s="29">
        <f t="shared" si="30"/>
        <v>0</v>
      </c>
      <c r="AK11" s="29">
        <f t="shared" si="31"/>
        <v>0</v>
      </c>
      <c r="AL11" s="29">
        <f t="shared" si="32"/>
        <v>0</v>
      </c>
      <c r="AM11" s="29">
        <f t="shared" si="33"/>
        <v>0</v>
      </c>
      <c r="AN11" s="29">
        <f t="shared" si="34"/>
        <v>0</v>
      </c>
      <c r="AO11" s="23"/>
      <c r="AP11" s="21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42"/>
    </row>
    <row r="12" spans="1:81" x14ac:dyDescent="0.25">
      <c r="B12" s="34"/>
      <c r="C12" s="73" t="str">
        <f>IF(B12&lt;&gt;"",VLOOKUP(B12,Tableau1[],6,0),"")</f>
        <v/>
      </c>
      <c r="D12" s="28">
        <f>IF(ISBLANK(B12),0,VLOOKUP(B12,Tableau1[],7,0))</f>
        <v>0</v>
      </c>
      <c r="E12" s="3">
        <f>IF(ISBLANK(B12),0,VLOOKUP(B12,Tableau1[],8,0))</f>
        <v>0</v>
      </c>
      <c r="F12" s="28">
        <f t="shared" si="3"/>
        <v>0</v>
      </c>
      <c r="G12" s="76" t="str">
        <f>IF(H12="Fait",3,IF(H12="En cours",2,IF(H12="Pas fait",1,IF(Tableau3[[#This Row],[Opérations de maintenance]]=0,"",IF(Tableau3[[#This Row],[Date prochaine intervention]]-$I$6&gt;7,3,IF(Tableau3[[#This Row],[Date prochaine intervention]]-$I$6&lt;=0,1,2))))))</f>
        <v/>
      </c>
      <c r="H12" s="81" t="str">
        <f t="shared" ref="H12:H32" si="36">IF($I$6&gt;F14,"",H12)</f>
        <v/>
      </c>
      <c r="I12" s="29">
        <f t="shared" si="35"/>
        <v>0</v>
      </c>
      <c r="J12" s="29">
        <f t="shared" si="4"/>
        <v>0</v>
      </c>
      <c r="K12" s="29">
        <f t="shared" si="5"/>
        <v>0</v>
      </c>
      <c r="L12" s="29">
        <f t="shared" si="6"/>
        <v>0</v>
      </c>
      <c r="M12" s="29">
        <f t="shared" si="7"/>
        <v>0</v>
      </c>
      <c r="N12" s="29">
        <f t="shared" si="8"/>
        <v>0</v>
      </c>
      <c r="O12" s="29">
        <f t="shared" si="9"/>
        <v>0</v>
      </c>
      <c r="P12" s="29">
        <f t="shared" si="10"/>
        <v>0</v>
      </c>
      <c r="Q12" s="29">
        <f t="shared" si="11"/>
        <v>0</v>
      </c>
      <c r="R12" s="29">
        <f t="shared" si="12"/>
        <v>0</v>
      </c>
      <c r="S12" s="29">
        <f t="shared" si="13"/>
        <v>0</v>
      </c>
      <c r="T12" s="29">
        <f t="shared" si="14"/>
        <v>0</v>
      </c>
      <c r="U12" s="29">
        <f t="shared" si="15"/>
        <v>0</v>
      </c>
      <c r="V12" s="29">
        <f t="shared" si="16"/>
        <v>0</v>
      </c>
      <c r="W12" s="29">
        <f t="shared" si="17"/>
        <v>0</v>
      </c>
      <c r="X12" s="29">
        <f t="shared" si="18"/>
        <v>0</v>
      </c>
      <c r="Y12" s="29">
        <f t="shared" si="19"/>
        <v>0</v>
      </c>
      <c r="Z12" s="29">
        <f t="shared" si="20"/>
        <v>0</v>
      </c>
      <c r="AA12" s="29">
        <f t="shared" si="21"/>
        <v>0</v>
      </c>
      <c r="AB12" s="29">
        <f t="shared" si="22"/>
        <v>0</v>
      </c>
      <c r="AC12" s="29">
        <f t="shared" si="23"/>
        <v>0</v>
      </c>
      <c r="AD12" s="29">
        <f t="shared" si="24"/>
        <v>0</v>
      </c>
      <c r="AE12" s="29">
        <f t="shared" si="25"/>
        <v>0</v>
      </c>
      <c r="AF12" s="29">
        <f t="shared" si="26"/>
        <v>0</v>
      </c>
      <c r="AG12" s="29">
        <f t="shared" si="27"/>
        <v>0</v>
      </c>
      <c r="AH12" s="29">
        <f t="shared" si="28"/>
        <v>0</v>
      </c>
      <c r="AI12" s="29">
        <f t="shared" si="29"/>
        <v>0</v>
      </c>
      <c r="AJ12" s="29">
        <f t="shared" si="30"/>
        <v>0</v>
      </c>
      <c r="AK12" s="29">
        <f t="shared" si="31"/>
        <v>0</v>
      </c>
      <c r="AL12" s="29">
        <f t="shared" si="32"/>
        <v>0</v>
      </c>
      <c r="AM12" s="29">
        <f t="shared" si="33"/>
        <v>0</v>
      </c>
      <c r="AN12" s="29">
        <f t="shared" si="34"/>
        <v>0</v>
      </c>
      <c r="AO12" s="23"/>
      <c r="AP12" s="21"/>
      <c r="AQ12" s="17"/>
      <c r="AR12" s="97" t="s">
        <v>19</v>
      </c>
      <c r="AS12" s="98"/>
      <c r="AT12" s="99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42"/>
    </row>
    <row r="13" spans="1:81" x14ac:dyDescent="0.25">
      <c r="B13" s="34"/>
      <c r="C13" s="73" t="str">
        <f>IF(B13&lt;&gt;"",VLOOKUP(B13,Tableau1[],6,0),"")</f>
        <v/>
      </c>
      <c r="D13" s="28">
        <f>IF(ISBLANK(B13),0,VLOOKUP(B13,Tableau1[],7,0))</f>
        <v>0</v>
      </c>
      <c r="E13" s="3">
        <f>IF(ISBLANK(B13),0,VLOOKUP(B13,Tableau1[],8,0))</f>
        <v>0</v>
      </c>
      <c r="F13" s="28">
        <f t="shared" si="3"/>
        <v>0</v>
      </c>
      <c r="G13" s="76" t="str">
        <f>IF(H13="Fait",3,IF(H13="En cours",2,IF(H13="Pas fait",1,IF(Tableau3[[#This Row],[Opérations de maintenance]]=0,"",IF(Tableau3[[#This Row],[Date prochaine intervention]]-$I$6&gt;7,3,IF(Tableau3[[#This Row],[Date prochaine intervention]]-$I$6&lt;=0,1,2))))))</f>
        <v/>
      </c>
      <c r="H13" s="81" t="str">
        <f t="shared" si="36"/>
        <v/>
      </c>
      <c r="I13" s="29">
        <f t="shared" si="35"/>
        <v>0</v>
      </c>
      <c r="J13" s="29">
        <f t="shared" si="4"/>
        <v>0</v>
      </c>
      <c r="K13" s="29">
        <f t="shared" si="5"/>
        <v>0</v>
      </c>
      <c r="L13" s="29">
        <f t="shared" si="6"/>
        <v>0</v>
      </c>
      <c r="M13" s="29">
        <f t="shared" si="7"/>
        <v>0</v>
      </c>
      <c r="N13" s="29">
        <f t="shared" si="8"/>
        <v>0</v>
      </c>
      <c r="O13" s="29">
        <f t="shared" si="9"/>
        <v>0</v>
      </c>
      <c r="P13" s="29">
        <f t="shared" si="10"/>
        <v>0</v>
      </c>
      <c r="Q13" s="29">
        <f t="shared" si="11"/>
        <v>0</v>
      </c>
      <c r="R13" s="29">
        <f t="shared" si="12"/>
        <v>0</v>
      </c>
      <c r="S13" s="29">
        <f t="shared" si="13"/>
        <v>0</v>
      </c>
      <c r="T13" s="29">
        <f t="shared" si="14"/>
        <v>0</v>
      </c>
      <c r="U13" s="29">
        <f t="shared" si="15"/>
        <v>0</v>
      </c>
      <c r="V13" s="29">
        <f t="shared" si="16"/>
        <v>0</v>
      </c>
      <c r="W13" s="29">
        <f t="shared" si="17"/>
        <v>0</v>
      </c>
      <c r="X13" s="29">
        <f t="shared" si="18"/>
        <v>0</v>
      </c>
      <c r="Y13" s="29">
        <f t="shared" si="19"/>
        <v>0</v>
      </c>
      <c r="Z13" s="29">
        <f t="shared" si="20"/>
        <v>0</v>
      </c>
      <c r="AA13" s="29">
        <f t="shared" si="21"/>
        <v>0</v>
      </c>
      <c r="AB13" s="29">
        <f t="shared" si="22"/>
        <v>0</v>
      </c>
      <c r="AC13" s="29">
        <f t="shared" si="23"/>
        <v>0</v>
      </c>
      <c r="AD13" s="29">
        <f t="shared" si="24"/>
        <v>0</v>
      </c>
      <c r="AE13" s="29">
        <f t="shared" si="25"/>
        <v>0</v>
      </c>
      <c r="AF13" s="29">
        <f t="shared" si="26"/>
        <v>0</v>
      </c>
      <c r="AG13" s="29">
        <f t="shared" si="27"/>
        <v>0</v>
      </c>
      <c r="AH13" s="29">
        <f t="shared" si="28"/>
        <v>0</v>
      </c>
      <c r="AI13" s="29">
        <f t="shared" si="29"/>
        <v>0</v>
      </c>
      <c r="AJ13" s="29">
        <f t="shared" si="30"/>
        <v>0</v>
      </c>
      <c r="AK13" s="29">
        <f t="shared" si="31"/>
        <v>0</v>
      </c>
      <c r="AL13" s="29">
        <f t="shared" si="32"/>
        <v>0</v>
      </c>
      <c r="AM13" s="29">
        <f t="shared" si="33"/>
        <v>0</v>
      </c>
      <c r="AN13" s="29">
        <f t="shared" si="34"/>
        <v>0</v>
      </c>
      <c r="AO13" s="23"/>
      <c r="AP13" s="21"/>
      <c r="AQ13" s="17"/>
      <c r="AR13" s="100" t="s">
        <v>20</v>
      </c>
      <c r="AS13" s="101"/>
      <c r="AT13" s="102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42"/>
    </row>
    <row r="14" spans="1:81" x14ac:dyDescent="0.25">
      <c r="A14" s="15"/>
      <c r="B14" s="34"/>
      <c r="C14" s="73" t="str">
        <f>IF(B14&lt;&gt;"",VLOOKUP(B14,Tableau1[],6,0),"")</f>
        <v/>
      </c>
      <c r="D14" s="28">
        <f>IF(ISBLANK(B14),0,VLOOKUP(B14,Tableau1[],7,0))</f>
        <v>0</v>
      </c>
      <c r="E14" s="3">
        <f>IF(ISBLANK(B14),0,VLOOKUP(B14,Tableau1[],8,0))</f>
        <v>0</v>
      </c>
      <c r="F14" s="28">
        <f t="shared" si="3"/>
        <v>0</v>
      </c>
      <c r="G14" s="76" t="str">
        <f>IF(H14="Fait",3,IF(H14="En cours",2,IF(H14="Pas fait",1,IF(Tableau3[[#This Row],[Opérations de maintenance]]=0,"",IF(Tableau3[[#This Row],[Date prochaine intervention]]-$I$6&gt;7,3,IF(Tableau3[[#This Row],[Date prochaine intervention]]-$I$6&lt;=0,1,2))))))</f>
        <v/>
      </c>
      <c r="H14" s="81" t="str">
        <f t="shared" si="36"/>
        <v/>
      </c>
      <c r="I14" s="29">
        <f t="shared" si="35"/>
        <v>0</v>
      </c>
      <c r="J14" s="29">
        <f t="shared" si="4"/>
        <v>0</v>
      </c>
      <c r="K14" s="29">
        <f t="shared" si="5"/>
        <v>0</v>
      </c>
      <c r="L14" s="29">
        <f t="shared" si="6"/>
        <v>0</v>
      </c>
      <c r="M14" s="29">
        <f t="shared" si="7"/>
        <v>0</v>
      </c>
      <c r="N14" s="29">
        <f t="shared" si="8"/>
        <v>0</v>
      </c>
      <c r="O14" s="29">
        <f t="shared" si="9"/>
        <v>0</v>
      </c>
      <c r="P14" s="29">
        <f t="shared" si="10"/>
        <v>0</v>
      </c>
      <c r="Q14" s="29">
        <f t="shared" si="11"/>
        <v>0</v>
      </c>
      <c r="R14" s="29">
        <f t="shared" si="12"/>
        <v>0</v>
      </c>
      <c r="S14" s="29">
        <f t="shared" si="13"/>
        <v>0</v>
      </c>
      <c r="T14" s="29">
        <f t="shared" si="14"/>
        <v>0</v>
      </c>
      <c r="U14" s="29">
        <f t="shared" si="15"/>
        <v>0</v>
      </c>
      <c r="V14" s="29">
        <f t="shared" si="16"/>
        <v>0</v>
      </c>
      <c r="W14" s="29">
        <f t="shared" si="17"/>
        <v>0</v>
      </c>
      <c r="X14" s="29">
        <f t="shared" si="18"/>
        <v>0</v>
      </c>
      <c r="Y14" s="29">
        <f t="shared" si="19"/>
        <v>0</v>
      </c>
      <c r="Z14" s="29">
        <f t="shared" si="20"/>
        <v>0</v>
      </c>
      <c r="AA14" s="29">
        <f t="shared" si="21"/>
        <v>0</v>
      </c>
      <c r="AB14" s="29">
        <f t="shared" si="22"/>
        <v>0</v>
      </c>
      <c r="AC14" s="29">
        <f t="shared" si="23"/>
        <v>0</v>
      </c>
      <c r="AD14" s="29">
        <f t="shared" si="24"/>
        <v>0</v>
      </c>
      <c r="AE14" s="29">
        <f t="shared" si="25"/>
        <v>0</v>
      </c>
      <c r="AF14" s="29">
        <f t="shared" si="26"/>
        <v>0</v>
      </c>
      <c r="AG14" s="29">
        <f t="shared" si="27"/>
        <v>0</v>
      </c>
      <c r="AH14" s="29">
        <f t="shared" si="28"/>
        <v>0</v>
      </c>
      <c r="AI14" s="29">
        <f t="shared" si="29"/>
        <v>0</v>
      </c>
      <c r="AJ14" s="29">
        <f t="shared" si="30"/>
        <v>0</v>
      </c>
      <c r="AK14" s="29">
        <f t="shared" si="31"/>
        <v>0</v>
      </c>
      <c r="AL14" s="29">
        <f t="shared" si="32"/>
        <v>0</v>
      </c>
      <c r="AM14" s="29">
        <f t="shared" si="33"/>
        <v>0</v>
      </c>
      <c r="AN14" s="29">
        <f t="shared" si="34"/>
        <v>0</v>
      </c>
      <c r="AO14" s="23"/>
      <c r="AP14" s="43"/>
      <c r="AQ14" s="17"/>
      <c r="AR14" s="4"/>
      <c r="AS14" s="7">
        <v>43274</v>
      </c>
      <c r="AT14" s="8"/>
      <c r="AU14" s="17"/>
      <c r="AV14" s="17"/>
      <c r="AW14" s="95">
        <f>I6</f>
        <v>43274</v>
      </c>
      <c r="AX14" s="95">
        <f>AW14+1</f>
        <v>43275</v>
      </c>
      <c r="AY14" s="95">
        <f t="shared" ref="AY14:BX14" si="37">AX14+1</f>
        <v>43276</v>
      </c>
      <c r="AZ14" s="95">
        <f t="shared" si="37"/>
        <v>43277</v>
      </c>
      <c r="BA14" s="95">
        <f t="shared" si="37"/>
        <v>43278</v>
      </c>
      <c r="BB14" s="95">
        <f t="shared" si="37"/>
        <v>43279</v>
      </c>
      <c r="BC14" s="95">
        <f t="shared" si="37"/>
        <v>43280</v>
      </c>
      <c r="BD14" s="95">
        <f t="shared" si="37"/>
        <v>43281</v>
      </c>
      <c r="BE14" s="95">
        <f t="shared" si="37"/>
        <v>43282</v>
      </c>
      <c r="BF14" s="95">
        <f t="shared" si="37"/>
        <v>43283</v>
      </c>
      <c r="BG14" s="95">
        <f t="shared" si="37"/>
        <v>43284</v>
      </c>
      <c r="BH14" s="95">
        <f t="shared" si="37"/>
        <v>43285</v>
      </c>
      <c r="BI14" s="95">
        <f t="shared" si="37"/>
        <v>43286</v>
      </c>
      <c r="BJ14" s="95">
        <f t="shared" si="37"/>
        <v>43287</v>
      </c>
      <c r="BK14" s="95">
        <f t="shared" si="37"/>
        <v>43288</v>
      </c>
      <c r="BL14" s="95">
        <f t="shared" si="37"/>
        <v>43289</v>
      </c>
      <c r="BM14" s="95">
        <f t="shared" si="37"/>
        <v>43290</v>
      </c>
      <c r="BN14" s="95">
        <f t="shared" si="37"/>
        <v>43291</v>
      </c>
      <c r="BO14" s="95">
        <f t="shared" si="37"/>
        <v>43292</v>
      </c>
      <c r="BP14" s="95">
        <f t="shared" si="37"/>
        <v>43293</v>
      </c>
      <c r="BQ14" s="95">
        <f t="shared" si="37"/>
        <v>43294</v>
      </c>
      <c r="BR14" s="95">
        <f t="shared" si="37"/>
        <v>43295</v>
      </c>
      <c r="BS14" s="95">
        <f t="shared" si="37"/>
        <v>43296</v>
      </c>
      <c r="BT14" s="95">
        <f t="shared" si="37"/>
        <v>43297</v>
      </c>
      <c r="BU14" s="95">
        <f t="shared" si="37"/>
        <v>43298</v>
      </c>
      <c r="BV14" s="95">
        <f t="shared" si="37"/>
        <v>43299</v>
      </c>
      <c r="BW14" s="95">
        <f t="shared" si="37"/>
        <v>43300</v>
      </c>
      <c r="BX14" s="95">
        <f t="shared" si="37"/>
        <v>43301</v>
      </c>
      <c r="BY14" s="95">
        <f>BX14+1</f>
        <v>43302</v>
      </c>
      <c r="BZ14" s="95">
        <f>BY14+1</f>
        <v>43303</v>
      </c>
      <c r="CA14" s="95">
        <f>BZ14+1</f>
        <v>43304</v>
      </c>
      <c r="CB14" s="95">
        <f>CA14+1</f>
        <v>43305</v>
      </c>
      <c r="CC14" s="42"/>
    </row>
    <row r="15" spans="1:81" ht="15.75" thickBot="1" x14ac:dyDescent="0.3">
      <c r="A15" s="16"/>
      <c r="B15" s="34"/>
      <c r="C15" s="73" t="str">
        <f>IF(B15&lt;&gt;"",VLOOKUP(B15,Tableau1[],6,0),"")</f>
        <v/>
      </c>
      <c r="D15" s="28">
        <f>IF(ISBLANK(B15),0,VLOOKUP(B15,Tableau1[],7,0))</f>
        <v>0</v>
      </c>
      <c r="E15" s="3">
        <f>IF(ISBLANK(B15),0,VLOOKUP(B15,Tableau1[],8,0))</f>
        <v>0</v>
      </c>
      <c r="F15" s="30">
        <f t="shared" si="3"/>
        <v>0</v>
      </c>
      <c r="G15" s="76" t="str">
        <f>IF(H15="Fait",3,IF(H15="En cours",2,IF(H15="Pas fait",1,IF(Tableau3[[#This Row],[Opérations de maintenance]]=0,"",IF(Tableau3[[#This Row],[Date prochaine intervention]]-$I$6&gt;7,3,IF(Tableau3[[#This Row],[Date prochaine intervention]]-$I$6&lt;=0,1,2))))))</f>
        <v/>
      </c>
      <c r="H15" s="81" t="str">
        <f t="shared" si="36"/>
        <v/>
      </c>
      <c r="I15" s="29">
        <f t="shared" si="35"/>
        <v>0</v>
      </c>
      <c r="J15" s="29">
        <f t="shared" si="4"/>
        <v>0</v>
      </c>
      <c r="K15" s="29">
        <f t="shared" si="5"/>
        <v>0</v>
      </c>
      <c r="L15" s="29">
        <f t="shared" si="6"/>
        <v>0</v>
      </c>
      <c r="M15" s="29">
        <f t="shared" si="7"/>
        <v>0</v>
      </c>
      <c r="N15" s="29">
        <f t="shared" si="8"/>
        <v>0</v>
      </c>
      <c r="O15" s="29">
        <f t="shared" si="9"/>
        <v>0</v>
      </c>
      <c r="P15" s="29">
        <f t="shared" si="10"/>
        <v>0</v>
      </c>
      <c r="Q15" s="29">
        <f t="shared" si="11"/>
        <v>0</v>
      </c>
      <c r="R15" s="29">
        <f t="shared" si="12"/>
        <v>0</v>
      </c>
      <c r="S15" s="29">
        <f t="shared" si="13"/>
        <v>0</v>
      </c>
      <c r="T15" s="29">
        <f t="shared" si="14"/>
        <v>0</v>
      </c>
      <c r="U15" s="29">
        <f t="shared" si="15"/>
        <v>0</v>
      </c>
      <c r="V15" s="29">
        <f t="shared" si="16"/>
        <v>0</v>
      </c>
      <c r="W15" s="29">
        <f t="shared" si="17"/>
        <v>0</v>
      </c>
      <c r="X15" s="29">
        <f t="shared" si="18"/>
        <v>0</v>
      </c>
      <c r="Y15" s="29">
        <f t="shared" si="19"/>
        <v>0</v>
      </c>
      <c r="Z15" s="29">
        <f t="shared" si="20"/>
        <v>0</v>
      </c>
      <c r="AA15" s="29">
        <f t="shared" si="21"/>
        <v>0</v>
      </c>
      <c r="AB15" s="29">
        <f t="shared" si="22"/>
        <v>0</v>
      </c>
      <c r="AC15" s="29">
        <f t="shared" si="23"/>
        <v>0</v>
      </c>
      <c r="AD15" s="29">
        <f t="shared" si="24"/>
        <v>0</v>
      </c>
      <c r="AE15" s="29">
        <f t="shared" si="25"/>
        <v>0</v>
      </c>
      <c r="AF15" s="29">
        <f t="shared" si="26"/>
        <v>0</v>
      </c>
      <c r="AG15" s="29">
        <f t="shared" si="27"/>
        <v>0</v>
      </c>
      <c r="AH15" s="29">
        <f t="shared" si="28"/>
        <v>0</v>
      </c>
      <c r="AI15" s="29">
        <f t="shared" si="29"/>
        <v>0</v>
      </c>
      <c r="AJ15" s="29">
        <f t="shared" si="30"/>
        <v>0</v>
      </c>
      <c r="AK15" s="29">
        <f t="shared" si="31"/>
        <v>0</v>
      </c>
      <c r="AL15" s="29">
        <f t="shared" si="32"/>
        <v>0</v>
      </c>
      <c r="AM15" s="29">
        <f t="shared" si="33"/>
        <v>0</v>
      </c>
      <c r="AN15" s="29">
        <f t="shared" si="34"/>
        <v>0</v>
      </c>
      <c r="AO15" s="23"/>
      <c r="AP15" s="21"/>
      <c r="AQ15" s="17"/>
      <c r="AR15" s="9"/>
      <c r="AS15" s="10"/>
      <c r="AT15" s="11"/>
      <c r="AU15" s="17"/>
      <c r="AV15" s="17"/>
      <c r="AW15" s="96"/>
      <c r="AX15" s="96"/>
      <c r="AY15" s="96"/>
      <c r="AZ15" s="96"/>
      <c r="BA15" s="96"/>
      <c r="BB15" s="96"/>
      <c r="BC15" s="96"/>
      <c r="BD15" s="96"/>
      <c r="BE15" s="96"/>
      <c r="BF15" s="96"/>
      <c r="BG15" s="96"/>
      <c r="BH15" s="96"/>
      <c r="BI15" s="96"/>
      <c r="BJ15" s="96"/>
      <c r="BK15" s="96"/>
      <c r="BL15" s="96"/>
      <c r="BM15" s="96"/>
      <c r="BN15" s="96"/>
      <c r="BO15" s="96"/>
      <c r="BP15" s="96"/>
      <c r="BQ15" s="96"/>
      <c r="BR15" s="96"/>
      <c r="BS15" s="96"/>
      <c r="BT15" s="96"/>
      <c r="BU15" s="96"/>
      <c r="BV15" s="96"/>
      <c r="BW15" s="96"/>
      <c r="BX15" s="96"/>
      <c r="BY15" s="96"/>
      <c r="BZ15" s="96"/>
      <c r="CA15" s="96"/>
      <c r="CB15" s="96"/>
      <c r="CC15" s="42"/>
    </row>
    <row r="16" spans="1:81" x14ac:dyDescent="0.25">
      <c r="A16" s="16"/>
      <c r="B16" s="34"/>
      <c r="C16" s="73" t="str">
        <f>IF(B16&lt;&gt;"",VLOOKUP(B16,Tableau1[],6,0),"")</f>
        <v/>
      </c>
      <c r="D16" s="28">
        <f>IF(ISBLANK(B16),0,VLOOKUP(B16,Tableau1[],7,0))</f>
        <v>0</v>
      </c>
      <c r="E16" s="3">
        <f>IF(ISBLANK(B16),0,VLOOKUP(B16,Tableau1[],8,0))</f>
        <v>0</v>
      </c>
      <c r="F16" s="30">
        <f t="shared" si="3"/>
        <v>0</v>
      </c>
      <c r="G16" s="76" t="str">
        <f>IF(H16="Fait",3,IF(H16="En cours",2,IF(H16="Pas fait",1,IF(Tableau3[[#This Row],[Opérations de maintenance]]=0,"",IF(Tableau3[[#This Row],[Date prochaine intervention]]-$I$6&gt;7,3,IF(Tableau3[[#This Row],[Date prochaine intervention]]-$I$6&lt;=0,1,2))))))</f>
        <v/>
      </c>
      <c r="H16" s="81" t="str">
        <f t="shared" si="36"/>
        <v/>
      </c>
      <c r="I16" s="29">
        <f t="shared" si="35"/>
        <v>0</v>
      </c>
      <c r="J16" s="29">
        <f t="shared" si="4"/>
        <v>0</v>
      </c>
      <c r="K16" s="29">
        <f t="shared" si="5"/>
        <v>0</v>
      </c>
      <c r="L16" s="29">
        <f t="shared" si="6"/>
        <v>0</v>
      </c>
      <c r="M16" s="29">
        <f t="shared" si="7"/>
        <v>0</v>
      </c>
      <c r="N16" s="29">
        <f t="shared" si="8"/>
        <v>0</v>
      </c>
      <c r="O16" s="29">
        <f t="shared" si="9"/>
        <v>0</v>
      </c>
      <c r="P16" s="29">
        <f t="shared" si="10"/>
        <v>0</v>
      </c>
      <c r="Q16" s="29">
        <f t="shared" si="11"/>
        <v>0</v>
      </c>
      <c r="R16" s="29">
        <f t="shared" si="12"/>
        <v>0</v>
      </c>
      <c r="S16" s="29">
        <f t="shared" si="13"/>
        <v>0</v>
      </c>
      <c r="T16" s="29">
        <f t="shared" si="14"/>
        <v>0</v>
      </c>
      <c r="U16" s="29">
        <f t="shared" si="15"/>
        <v>0</v>
      </c>
      <c r="V16" s="29">
        <f t="shared" si="16"/>
        <v>0</v>
      </c>
      <c r="W16" s="29">
        <f t="shared" si="17"/>
        <v>0</v>
      </c>
      <c r="X16" s="29">
        <f t="shared" si="18"/>
        <v>0</v>
      </c>
      <c r="Y16" s="29">
        <f t="shared" si="19"/>
        <v>0</v>
      </c>
      <c r="Z16" s="29">
        <f t="shared" si="20"/>
        <v>0</v>
      </c>
      <c r="AA16" s="29">
        <f t="shared" si="21"/>
        <v>0</v>
      </c>
      <c r="AB16" s="29">
        <f t="shared" si="22"/>
        <v>0</v>
      </c>
      <c r="AC16" s="29">
        <f t="shared" si="23"/>
        <v>0</v>
      </c>
      <c r="AD16" s="29">
        <f t="shared" si="24"/>
        <v>0</v>
      </c>
      <c r="AE16" s="29">
        <f t="shared" si="25"/>
        <v>0</v>
      </c>
      <c r="AF16" s="29">
        <f t="shared" si="26"/>
        <v>0</v>
      </c>
      <c r="AG16" s="29">
        <f t="shared" si="27"/>
        <v>0</v>
      </c>
      <c r="AH16" s="29">
        <f t="shared" si="28"/>
        <v>0</v>
      </c>
      <c r="AI16" s="29">
        <f t="shared" si="29"/>
        <v>0</v>
      </c>
      <c r="AJ16" s="29">
        <f t="shared" si="30"/>
        <v>0</v>
      </c>
      <c r="AK16" s="29">
        <f t="shared" si="31"/>
        <v>0</v>
      </c>
      <c r="AL16" s="29">
        <f t="shared" si="32"/>
        <v>0</v>
      </c>
      <c r="AM16" s="29">
        <f t="shared" si="33"/>
        <v>0</v>
      </c>
      <c r="AN16" s="29">
        <f t="shared" si="34"/>
        <v>0</v>
      </c>
      <c r="AO16" s="23"/>
      <c r="AP16" s="21"/>
      <c r="AQ16" s="17"/>
      <c r="AR16" s="17"/>
      <c r="AS16" s="17"/>
      <c r="AT16" s="17"/>
      <c r="AU16" s="17"/>
      <c r="AV16" s="17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  <c r="BH16" s="96"/>
      <c r="BI16" s="96"/>
      <c r="BJ16" s="96"/>
      <c r="BK16" s="96"/>
      <c r="BL16" s="96"/>
      <c r="BM16" s="96"/>
      <c r="BN16" s="96"/>
      <c r="BO16" s="96"/>
      <c r="BP16" s="96"/>
      <c r="BQ16" s="96"/>
      <c r="BR16" s="96"/>
      <c r="BS16" s="96"/>
      <c r="BT16" s="96"/>
      <c r="BU16" s="96"/>
      <c r="BV16" s="96"/>
      <c r="BW16" s="96"/>
      <c r="BX16" s="96"/>
      <c r="BY16" s="96"/>
      <c r="BZ16" s="96"/>
      <c r="CA16" s="96"/>
      <c r="CB16" s="96"/>
      <c r="CC16" s="42"/>
    </row>
    <row r="17" spans="1:81" x14ac:dyDescent="0.25">
      <c r="A17" s="16"/>
      <c r="B17" s="34"/>
      <c r="C17" s="73" t="str">
        <f>IF(B17&lt;&gt;"",VLOOKUP(B17,Tableau1[],6,0),"")</f>
        <v/>
      </c>
      <c r="D17" s="28">
        <f>IF(ISBLANK(B17),0,VLOOKUP(B17,Tableau1[],7,0))</f>
        <v>0</v>
      </c>
      <c r="E17" s="3">
        <f>IF(ISBLANK(B17),0,VLOOKUP(B17,Tableau1[],8,0))</f>
        <v>0</v>
      </c>
      <c r="F17" s="30">
        <f t="shared" si="3"/>
        <v>0</v>
      </c>
      <c r="G17" s="76" t="str">
        <f>IF(H17="Fait",3,IF(H17="En cours",2,IF(H17="Pas fait",1,IF(Tableau3[[#This Row],[Opérations de maintenance]]=0,"",IF(Tableau3[[#This Row],[Date prochaine intervention]]-$I$6&gt;7,3,IF(Tableau3[[#This Row],[Date prochaine intervention]]-$I$6&lt;=0,1,2))))))</f>
        <v/>
      </c>
      <c r="H17" s="81" t="str">
        <f t="shared" si="36"/>
        <v/>
      </c>
      <c r="I17" s="29">
        <f t="shared" si="35"/>
        <v>0</v>
      </c>
      <c r="J17" s="29">
        <f t="shared" si="4"/>
        <v>0</v>
      </c>
      <c r="K17" s="29">
        <f t="shared" si="5"/>
        <v>0</v>
      </c>
      <c r="L17" s="29">
        <f t="shared" si="6"/>
        <v>0</v>
      </c>
      <c r="M17" s="29">
        <f t="shared" si="7"/>
        <v>0</v>
      </c>
      <c r="N17" s="29">
        <f t="shared" si="8"/>
        <v>0</v>
      </c>
      <c r="O17" s="29">
        <f t="shared" si="9"/>
        <v>0</v>
      </c>
      <c r="P17" s="29">
        <f t="shared" si="10"/>
        <v>0</v>
      </c>
      <c r="Q17" s="29">
        <f t="shared" si="11"/>
        <v>0</v>
      </c>
      <c r="R17" s="29">
        <f t="shared" si="12"/>
        <v>0</v>
      </c>
      <c r="S17" s="29">
        <f t="shared" si="13"/>
        <v>0</v>
      </c>
      <c r="T17" s="29">
        <f t="shared" si="14"/>
        <v>0</v>
      </c>
      <c r="U17" s="29">
        <f t="shared" si="15"/>
        <v>0</v>
      </c>
      <c r="V17" s="29">
        <f t="shared" si="16"/>
        <v>0</v>
      </c>
      <c r="W17" s="29">
        <f t="shared" si="17"/>
        <v>0</v>
      </c>
      <c r="X17" s="29">
        <f t="shared" si="18"/>
        <v>0</v>
      </c>
      <c r="Y17" s="29">
        <f t="shared" si="19"/>
        <v>0</v>
      </c>
      <c r="Z17" s="29">
        <f t="shared" si="20"/>
        <v>0</v>
      </c>
      <c r="AA17" s="29">
        <f t="shared" si="21"/>
        <v>0</v>
      </c>
      <c r="AB17" s="29">
        <f t="shared" si="22"/>
        <v>0</v>
      </c>
      <c r="AC17" s="29">
        <f t="shared" si="23"/>
        <v>0</v>
      </c>
      <c r="AD17" s="29">
        <f t="shared" si="24"/>
        <v>0</v>
      </c>
      <c r="AE17" s="29">
        <f t="shared" si="25"/>
        <v>0</v>
      </c>
      <c r="AF17" s="29">
        <f t="shared" si="26"/>
        <v>0</v>
      </c>
      <c r="AG17" s="29">
        <f t="shared" si="27"/>
        <v>0</v>
      </c>
      <c r="AH17" s="29">
        <f t="shared" si="28"/>
        <v>0</v>
      </c>
      <c r="AI17" s="29">
        <f t="shared" si="29"/>
        <v>0</v>
      </c>
      <c r="AJ17" s="29">
        <f t="shared" si="30"/>
        <v>0</v>
      </c>
      <c r="AK17" s="29">
        <f t="shared" si="31"/>
        <v>0</v>
      </c>
      <c r="AL17" s="29">
        <f t="shared" si="32"/>
        <v>0</v>
      </c>
      <c r="AM17" s="29">
        <f t="shared" si="33"/>
        <v>0</v>
      </c>
      <c r="AN17" s="29">
        <f t="shared" si="34"/>
        <v>0</v>
      </c>
      <c r="AO17" s="23"/>
      <c r="AP17" s="21"/>
      <c r="AQ17" s="17"/>
      <c r="AR17" s="17"/>
      <c r="AS17" s="17"/>
      <c r="AT17" s="17"/>
      <c r="AU17" s="17"/>
      <c r="AV17" s="17"/>
      <c r="AW17" s="96"/>
      <c r="AX17" s="96"/>
      <c r="AY17" s="96"/>
      <c r="AZ17" s="96"/>
      <c r="BA17" s="96"/>
      <c r="BB17" s="96"/>
      <c r="BC17" s="96"/>
      <c r="BD17" s="96"/>
      <c r="BE17" s="96"/>
      <c r="BF17" s="96"/>
      <c r="BG17" s="96"/>
      <c r="BH17" s="96"/>
      <c r="BI17" s="96"/>
      <c r="BJ17" s="96"/>
      <c r="BK17" s="96"/>
      <c r="BL17" s="96"/>
      <c r="BM17" s="96"/>
      <c r="BN17" s="96"/>
      <c r="BO17" s="96"/>
      <c r="BP17" s="96"/>
      <c r="BQ17" s="96"/>
      <c r="BR17" s="96"/>
      <c r="BS17" s="96"/>
      <c r="BT17" s="96"/>
      <c r="BU17" s="96"/>
      <c r="BV17" s="96"/>
      <c r="BW17" s="96"/>
      <c r="BX17" s="96"/>
      <c r="BY17" s="96"/>
      <c r="BZ17" s="96"/>
      <c r="CA17" s="96"/>
      <c r="CB17" s="96"/>
      <c r="CC17" s="42"/>
    </row>
    <row r="18" spans="1:81" x14ac:dyDescent="0.25">
      <c r="A18" s="17"/>
      <c r="B18" s="34"/>
      <c r="C18" s="73" t="str">
        <f>IF(B18&lt;&gt;"",VLOOKUP(B18,Tableau1[],6,0),"")</f>
        <v/>
      </c>
      <c r="D18" s="28">
        <f>IF(ISBLANK(B18),0,VLOOKUP(B18,Tableau1[],7,0))</f>
        <v>0</v>
      </c>
      <c r="E18" s="3">
        <f>IF(ISBLANK(B18),0,VLOOKUP(B18,Tableau1[],8,0))</f>
        <v>0</v>
      </c>
      <c r="F18" s="30">
        <f t="shared" si="3"/>
        <v>0</v>
      </c>
      <c r="G18" s="76" t="str">
        <f>IF(H18="Fait",3,IF(H18="En cours",2,IF(H18="Pas fait",1,IF(Tableau3[[#This Row],[Opérations de maintenance]]=0,"",IF(Tableau3[[#This Row],[Date prochaine intervention]]-$I$6&gt;7,3,IF(Tableau3[[#This Row],[Date prochaine intervention]]-$I$6&lt;=0,1,2))))))</f>
        <v/>
      </c>
      <c r="H18" s="81" t="str">
        <f t="shared" si="36"/>
        <v/>
      </c>
      <c r="I18" s="29">
        <f t="shared" si="35"/>
        <v>0</v>
      </c>
      <c r="J18" s="29">
        <f t="shared" si="4"/>
        <v>0</v>
      </c>
      <c r="K18" s="29">
        <f t="shared" si="5"/>
        <v>0</v>
      </c>
      <c r="L18" s="29">
        <f t="shared" si="6"/>
        <v>0</v>
      </c>
      <c r="M18" s="29">
        <f t="shared" si="7"/>
        <v>0</v>
      </c>
      <c r="N18" s="29">
        <f t="shared" si="8"/>
        <v>0</v>
      </c>
      <c r="O18" s="29">
        <f t="shared" si="9"/>
        <v>0</v>
      </c>
      <c r="P18" s="29">
        <f t="shared" si="10"/>
        <v>0</v>
      </c>
      <c r="Q18" s="29">
        <f t="shared" si="11"/>
        <v>0</v>
      </c>
      <c r="R18" s="29">
        <f t="shared" si="12"/>
        <v>0</v>
      </c>
      <c r="S18" s="29">
        <f t="shared" si="13"/>
        <v>0</v>
      </c>
      <c r="T18" s="29">
        <f t="shared" si="14"/>
        <v>0</v>
      </c>
      <c r="U18" s="29">
        <f t="shared" si="15"/>
        <v>0</v>
      </c>
      <c r="V18" s="29">
        <f t="shared" si="16"/>
        <v>0</v>
      </c>
      <c r="W18" s="29">
        <f t="shared" si="17"/>
        <v>0</v>
      </c>
      <c r="X18" s="29">
        <f t="shared" si="18"/>
        <v>0</v>
      </c>
      <c r="Y18" s="29">
        <f t="shared" si="19"/>
        <v>0</v>
      </c>
      <c r="Z18" s="29">
        <f t="shared" si="20"/>
        <v>0</v>
      </c>
      <c r="AA18" s="29">
        <f t="shared" si="21"/>
        <v>0</v>
      </c>
      <c r="AB18" s="29">
        <f t="shared" si="22"/>
        <v>0</v>
      </c>
      <c r="AC18" s="29">
        <f t="shared" si="23"/>
        <v>0</v>
      </c>
      <c r="AD18" s="29">
        <f t="shared" si="24"/>
        <v>0</v>
      </c>
      <c r="AE18" s="29">
        <f t="shared" si="25"/>
        <v>0</v>
      </c>
      <c r="AF18" s="29">
        <f t="shared" si="26"/>
        <v>0</v>
      </c>
      <c r="AG18" s="29">
        <f t="shared" si="27"/>
        <v>0</v>
      </c>
      <c r="AH18" s="29">
        <f t="shared" si="28"/>
        <v>0</v>
      </c>
      <c r="AI18" s="29">
        <f t="shared" si="29"/>
        <v>0</v>
      </c>
      <c r="AJ18" s="29">
        <f t="shared" si="30"/>
        <v>0</v>
      </c>
      <c r="AK18" s="29">
        <f t="shared" si="31"/>
        <v>0</v>
      </c>
      <c r="AL18" s="29">
        <f t="shared" si="32"/>
        <v>0</v>
      </c>
      <c r="AM18" s="29">
        <f t="shared" si="33"/>
        <v>0</v>
      </c>
      <c r="AN18" s="29">
        <f t="shared" si="34"/>
        <v>0</v>
      </c>
      <c r="AO18" s="23"/>
      <c r="AP18" s="21"/>
      <c r="AQ18" s="17"/>
      <c r="AR18" s="17"/>
      <c r="AS18" s="17"/>
      <c r="AT18" s="17"/>
      <c r="AU18" s="17"/>
      <c r="AV18" s="3" t="s">
        <v>37</v>
      </c>
      <c r="AW18" s="12">
        <f>WEEKDAY(AW14)</f>
        <v>7</v>
      </c>
      <c r="AX18" s="12">
        <f t="shared" ref="AX18:CB18" si="38">WEEKDAY(AX14)</f>
        <v>1</v>
      </c>
      <c r="AY18" s="12">
        <f t="shared" si="38"/>
        <v>2</v>
      </c>
      <c r="AZ18" s="12">
        <f t="shared" si="38"/>
        <v>3</v>
      </c>
      <c r="BA18" s="12">
        <f t="shared" si="38"/>
        <v>4</v>
      </c>
      <c r="BB18" s="12">
        <f t="shared" si="38"/>
        <v>5</v>
      </c>
      <c r="BC18" s="12">
        <f t="shared" si="38"/>
        <v>6</v>
      </c>
      <c r="BD18" s="12">
        <f t="shared" si="38"/>
        <v>7</v>
      </c>
      <c r="BE18" s="12">
        <f t="shared" si="38"/>
        <v>1</v>
      </c>
      <c r="BF18" s="12">
        <f t="shared" si="38"/>
        <v>2</v>
      </c>
      <c r="BG18" s="12">
        <f t="shared" si="38"/>
        <v>3</v>
      </c>
      <c r="BH18" s="12">
        <f t="shared" si="38"/>
        <v>4</v>
      </c>
      <c r="BI18" s="12">
        <f t="shared" si="38"/>
        <v>5</v>
      </c>
      <c r="BJ18" s="12">
        <f t="shared" si="38"/>
        <v>6</v>
      </c>
      <c r="BK18" s="12">
        <f t="shared" si="38"/>
        <v>7</v>
      </c>
      <c r="BL18" s="12">
        <f t="shared" si="38"/>
        <v>1</v>
      </c>
      <c r="BM18" s="12">
        <f t="shared" si="38"/>
        <v>2</v>
      </c>
      <c r="BN18" s="12">
        <f t="shared" si="38"/>
        <v>3</v>
      </c>
      <c r="BO18" s="12">
        <f t="shared" si="38"/>
        <v>4</v>
      </c>
      <c r="BP18" s="12">
        <f t="shared" si="38"/>
        <v>5</v>
      </c>
      <c r="BQ18" s="12">
        <f t="shared" si="38"/>
        <v>6</v>
      </c>
      <c r="BR18" s="12">
        <f t="shared" si="38"/>
        <v>7</v>
      </c>
      <c r="BS18" s="12">
        <f t="shared" si="38"/>
        <v>1</v>
      </c>
      <c r="BT18" s="12">
        <f t="shared" si="38"/>
        <v>2</v>
      </c>
      <c r="BU18" s="12">
        <f t="shared" si="38"/>
        <v>3</v>
      </c>
      <c r="BV18" s="12">
        <f t="shared" si="38"/>
        <v>4</v>
      </c>
      <c r="BW18" s="12">
        <f t="shared" si="38"/>
        <v>5</v>
      </c>
      <c r="BX18" s="12">
        <f t="shared" si="38"/>
        <v>6</v>
      </c>
      <c r="BY18" s="12">
        <f>WEEKDAY(BY14)</f>
        <v>7</v>
      </c>
      <c r="BZ18" s="12">
        <f t="shared" si="38"/>
        <v>1</v>
      </c>
      <c r="CA18" s="12">
        <f t="shared" si="38"/>
        <v>2</v>
      </c>
      <c r="CB18" s="12">
        <f t="shared" si="38"/>
        <v>3</v>
      </c>
      <c r="CC18" s="42"/>
    </row>
    <row r="19" spans="1:81" ht="15.75" thickBot="1" x14ac:dyDescent="0.3">
      <c r="A19" s="17"/>
      <c r="B19" s="34"/>
      <c r="C19" s="73" t="str">
        <f>IF(B19&lt;&gt;"",VLOOKUP(B19,Tableau1[],6,0),"")</f>
        <v/>
      </c>
      <c r="D19" s="28">
        <f>IF(ISBLANK(B19),0,VLOOKUP(B19,Tableau1[],7,0))</f>
        <v>0</v>
      </c>
      <c r="E19" s="3">
        <f>IF(ISBLANK(B19),0,VLOOKUP(B19,Tableau1[],8,0))</f>
        <v>0</v>
      </c>
      <c r="F19" s="30">
        <f t="shared" si="3"/>
        <v>0</v>
      </c>
      <c r="G19" s="76" t="str">
        <f>IF(H19="Fait",3,IF(H19="En cours",2,IF(H19="Pas fait",1,IF(Tableau3[[#This Row],[Opérations de maintenance]]=0,"",IF(Tableau3[[#This Row],[Date prochaine intervention]]-$I$6&gt;7,3,IF(Tableau3[[#This Row],[Date prochaine intervention]]-$I$6&lt;=0,1,2))))))</f>
        <v/>
      </c>
      <c r="H19" s="81" t="str">
        <f t="shared" si="36"/>
        <v/>
      </c>
      <c r="I19" s="29">
        <f t="shared" si="35"/>
        <v>0</v>
      </c>
      <c r="J19" s="29">
        <f t="shared" si="4"/>
        <v>0</v>
      </c>
      <c r="K19" s="29">
        <f t="shared" si="5"/>
        <v>0</v>
      </c>
      <c r="L19" s="29">
        <f t="shared" si="6"/>
        <v>0</v>
      </c>
      <c r="M19" s="29">
        <f t="shared" si="7"/>
        <v>0</v>
      </c>
      <c r="N19" s="29">
        <f t="shared" si="8"/>
        <v>0</v>
      </c>
      <c r="O19" s="29">
        <f t="shared" si="9"/>
        <v>0</v>
      </c>
      <c r="P19" s="29">
        <f t="shared" si="10"/>
        <v>0</v>
      </c>
      <c r="Q19" s="29">
        <f t="shared" si="11"/>
        <v>0</v>
      </c>
      <c r="R19" s="29">
        <f t="shared" si="12"/>
        <v>0</v>
      </c>
      <c r="S19" s="29">
        <f t="shared" si="13"/>
        <v>0</v>
      </c>
      <c r="T19" s="29">
        <f t="shared" si="14"/>
        <v>0</v>
      </c>
      <c r="U19" s="29">
        <f t="shared" si="15"/>
        <v>0</v>
      </c>
      <c r="V19" s="29">
        <f t="shared" si="16"/>
        <v>0</v>
      </c>
      <c r="W19" s="29">
        <f t="shared" si="17"/>
        <v>0</v>
      </c>
      <c r="X19" s="29">
        <f t="shared" si="18"/>
        <v>0</v>
      </c>
      <c r="Y19" s="29">
        <f t="shared" si="19"/>
        <v>0</v>
      </c>
      <c r="Z19" s="29">
        <f t="shared" si="20"/>
        <v>0</v>
      </c>
      <c r="AA19" s="29">
        <f t="shared" si="21"/>
        <v>0</v>
      </c>
      <c r="AB19" s="29">
        <f t="shared" si="22"/>
        <v>0</v>
      </c>
      <c r="AC19" s="29">
        <f t="shared" si="23"/>
        <v>0</v>
      </c>
      <c r="AD19" s="29">
        <f t="shared" si="24"/>
        <v>0</v>
      </c>
      <c r="AE19" s="29">
        <f t="shared" si="25"/>
        <v>0</v>
      </c>
      <c r="AF19" s="29">
        <f t="shared" si="26"/>
        <v>0</v>
      </c>
      <c r="AG19" s="29">
        <f t="shared" si="27"/>
        <v>0</v>
      </c>
      <c r="AH19" s="29">
        <f t="shared" si="28"/>
        <v>0</v>
      </c>
      <c r="AI19" s="29">
        <f t="shared" si="29"/>
        <v>0</v>
      </c>
      <c r="AJ19" s="29">
        <f t="shared" si="30"/>
        <v>0</v>
      </c>
      <c r="AK19" s="29">
        <f t="shared" si="31"/>
        <v>0</v>
      </c>
      <c r="AL19" s="29">
        <f t="shared" si="32"/>
        <v>0</v>
      </c>
      <c r="AM19" s="29">
        <f t="shared" si="33"/>
        <v>0</v>
      </c>
      <c r="AN19" s="29">
        <f t="shared" si="34"/>
        <v>0</v>
      </c>
      <c r="AO19" s="23"/>
      <c r="AP19" s="21"/>
      <c r="AQ19" s="17"/>
      <c r="AR19" s="17"/>
      <c r="AS19" s="17"/>
      <c r="AT19" s="17"/>
      <c r="AU19" s="17"/>
      <c r="AV19" s="3" t="s">
        <v>38</v>
      </c>
      <c r="AW19" s="13" t="str">
        <f>VLOOKUP(AW18,Tableau11[],3,0)</f>
        <v>S</v>
      </c>
      <c r="AX19" s="13" t="str">
        <f>VLOOKUP(AX18,Tableau11[],3,0)</f>
        <v>D</v>
      </c>
      <c r="AY19" s="13" t="str">
        <f>VLOOKUP(AY18,Tableau11[],3,0)</f>
        <v>L</v>
      </c>
      <c r="AZ19" s="13" t="str">
        <f>VLOOKUP(AZ18,Tableau11[],3,0)</f>
        <v>Ma</v>
      </c>
      <c r="BA19" s="13" t="str">
        <f>VLOOKUP(BA18,Tableau11[],3,0)</f>
        <v>Me</v>
      </c>
      <c r="BB19" s="13" t="str">
        <f>VLOOKUP(BB18,Tableau11[],3,0)</f>
        <v>J</v>
      </c>
      <c r="BC19" s="13" t="str">
        <f>VLOOKUP(BC18,Tableau11[],3,0)</f>
        <v>V</v>
      </c>
      <c r="BD19" s="13" t="str">
        <f>VLOOKUP(BD18,Tableau11[],3,0)</f>
        <v>S</v>
      </c>
      <c r="BE19" s="13" t="str">
        <f>VLOOKUP(BE18,Tableau11[],3,0)</f>
        <v>D</v>
      </c>
      <c r="BF19" s="13" t="str">
        <f>VLOOKUP(BF18,Tableau11[],3,0)</f>
        <v>L</v>
      </c>
      <c r="BG19" s="13" t="str">
        <f>VLOOKUP(BG18,Tableau11[],3,0)</f>
        <v>Ma</v>
      </c>
      <c r="BH19" s="13" t="str">
        <f>VLOOKUP(BH18,Tableau11[],3,0)</f>
        <v>Me</v>
      </c>
      <c r="BI19" s="13" t="str">
        <f>VLOOKUP(BI18,Tableau11[],3,0)</f>
        <v>J</v>
      </c>
      <c r="BJ19" s="13" t="str">
        <f>VLOOKUP(BJ18,Tableau11[],3,0)</f>
        <v>V</v>
      </c>
      <c r="BK19" s="13" t="str">
        <f>VLOOKUP(BK18,Tableau11[],3,0)</f>
        <v>S</v>
      </c>
      <c r="BL19" s="13" t="str">
        <f>VLOOKUP(BL18,Tableau11[],3,0)</f>
        <v>D</v>
      </c>
      <c r="BM19" s="13" t="str">
        <f>VLOOKUP(BM18,Tableau11[],3,0)</f>
        <v>L</v>
      </c>
      <c r="BN19" s="13" t="str">
        <f>VLOOKUP(BN18,Tableau11[],3,0)</f>
        <v>Ma</v>
      </c>
      <c r="BO19" s="13" t="str">
        <f>VLOOKUP(BO18,Tableau11[],3,0)</f>
        <v>Me</v>
      </c>
      <c r="BP19" s="13" t="str">
        <f>VLOOKUP(BP18,Tableau11[],3,0)</f>
        <v>J</v>
      </c>
      <c r="BQ19" s="13" t="str">
        <f>VLOOKUP(BQ18,Tableau11[],3,0)</f>
        <v>V</v>
      </c>
      <c r="BR19" s="13" t="str">
        <f>VLOOKUP(BR18,Tableau11[],3,0)</f>
        <v>S</v>
      </c>
      <c r="BS19" s="13" t="str">
        <f>VLOOKUP(BS18,Tableau11[],3,0)</f>
        <v>D</v>
      </c>
      <c r="BT19" s="13" t="str">
        <f>VLOOKUP(BT18,Tableau11[],3,0)</f>
        <v>L</v>
      </c>
      <c r="BU19" s="13" t="str">
        <f>VLOOKUP(BU18,Tableau11[],3,0)</f>
        <v>Ma</v>
      </c>
      <c r="BV19" s="13" t="str">
        <f>VLOOKUP(BV18,Tableau11[],3,0)</f>
        <v>Me</v>
      </c>
      <c r="BW19" s="13" t="str">
        <f>VLOOKUP(BW18,Tableau11[],3,0)</f>
        <v>J</v>
      </c>
      <c r="BX19" s="13" t="str">
        <f>VLOOKUP(BX18,Tableau11[],3,0)</f>
        <v>V</v>
      </c>
      <c r="BY19" s="13" t="str">
        <f>VLOOKUP(BY18,Tableau11[],3,0)</f>
        <v>S</v>
      </c>
      <c r="BZ19" s="13" t="str">
        <f>VLOOKUP(BZ18,Tableau11[],3,0)</f>
        <v>D</v>
      </c>
      <c r="CA19" s="13" t="str">
        <f>VLOOKUP(CA18,Tableau11[],3,0)</f>
        <v>L</v>
      </c>
      <c r="CB19" s="13" t="str">
        <f>VLOOKUP(CB18,Tableau11[],3,0)</f>
        <v>Ma</v>
      </c>
      <c r="CC19" s="42"/>
    </row>
    <row r="20" spans="1:81" x14ac:dyDescent="0.25">
      <c r="B20" s="34"/>
      <c r="C20" s="73" t="str">
        <f>IF(B20&lt;&gt;"",VLOOKUP(B20,Tableau1[],6,0),"")</f>
        <v/>
      </c>
      <c r="D20" s="28">
        <f>IF(ISBLANK(B20),0,VLOOKUP(B20,Tableau1[],7,0))</f>
        <v>0</v>
      </c>
      <c r="E20" s="3">
        <f>IF(ISBLANK(B20),0,VLOOKUP(B20,Tableau1[],8,0))</f>
        <v>0</v>
      </c>
      <c r="F20" s="30">
        <f t="shared" si="3"/>
        <v>0</v>
      </c>
      <c r="G20" s="76" t="str">
        <f>IF(H20="Fait",3,IF(H20="En cours",2,IF(H20="Pas fait",1,IF(Tableau3[[#This Row],[Opérations de maintenance]]=0,"",IF(Tableau3[[#This Row],[Date prochaine intervention]]-$I$6&gt;7,3,IF(Tableau3[[#This Row],[Date prochaine intervention]]-$I$6&lt;=0,1,2))))))</f>
        <v/>
      </c>
      <c r="H20" s="81" t="str">
        <f t="shared" si="36"/>
        <v/>
      </c>
      <c r="I20" s="29">
        <f t="shared" si="35"/>
        <v>0</v>
      </c>
      <c r="J20" s="29">
        <f t="shared" si="4"/>
        <v>0</v>
      </c>
      <c r="K20" s="29">
        <f t="shared" si="5"/>
        <v>0</v>
      </c>
      <c r="L20" s="29">
        <f t="shared" si="6"/>
        <v>0</v>
      </c>
      <c r="M20" s="29">
        <f t="shared" si="7"/>
        <v>0</v>
      </c>
      <c r="N20" s="29">
        <f t="shared" si="8"/>
        <v>0</v>
      </c>
      <c r="O20" s="29">
        <f t="shared" si="9"/>
        <v>0</v>
      </c>
      <c r="P20" s="29">
        <f t="shared" si="10"/>
        <v>0</v>
      </c>
      <c r="Q20" s="29">
        <f t="shared" si="11"/>
        <v>0</v>
      </c>
      <c r="R20" s="29">
        <f t="shared" si="12"/>
        <v>0</v>
      </c>
      <c r="S20" s="29">
        <f t="shared" si="13"/>
        <v>0</v>
      </c>
      <c r="T20" s="29">
        <f t="shared" si="14"/>
        <v>0</v>
      </c>
      <c r="U20" s="29">
        <f t="shared" si="15"/>
        <v>0</v>
      </c>
      <c r="V20" s="29">
        <f t="shared" si="16"/>
        <v>0</v>
      </c>
      <c r="W20" s="29">
        <f t="shared" si="17"/>
        <v>0</v>
      </c>
      <c r="X20" s="29">
        <f t="shared" si="18"/>
        <v>0</v>
      </c>
      <c r="Y20" s="29">
        <f t="shared" si="19"/>
        <v>0</v>
      </c>
      <c r="Z20" s="29">
        <f t="shared" si="20"/>
        <v>0</v>
      </c>
      <c r="AA20" s="29">
        <f t="shared" si="21"/>
        <v>0</v>
      </c>
      <c r="AB20" s="29">
        <f t="shared" si="22"/>
        <v>0</v>
      </c>
      <c r="AC20" s="29">
        <f t="shared" si="23"/>
        <v>0</v>
      </c>
      <c r="AD20" s="29">
        <f t="shared" si="24"/>
        <v>0</v>
      </c>
      <c r="AE20" s="29">
        <f t="shared" si="25"/>
        <v>0</v>
      </c>
      <c r="AF20" s="29">
        <f t="shared" si="26"/>
        <v>0</v>
      </c>
      <c r="AG20" s="29">
        <f t="shared" si="27"/>
        <v>0</v>
      </c>
      <c r="AH20" s="29">
        <f t="shared" si="28"/>
        <v>0</v>
      </c>
      <c r="AI20" s="29">
        <f t="shared" si="29"/>
        <v>0</v>
      </c>
      <c r="AJ20" s="29">
        <f t="shared" si="30"/>
        <v>0</v>
      </c>
      <c r="AK20" s="29">
        <f t="shared" si="31"/>
        <v>0</v>
      </c>
      <c r="AL20" s="29">
        <f t="shared" si="32"/>
        <v>0</v>
      </c>
      <c r="AM20" s="29">
        <f t="shared" si="33"/>
        <v>0</v>
      </c>
      <c r="AN20" s="29">
        <f t="shared" si="34"/>
        <v>0</v>
      </c>
      <c r="AO20" s="23"/>
      <c r="AP20" s="21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42"/>
    </row>
    <row r="21" spans="1:81" x14ac:dyDescent="0.25">
      <c r="B21" s="34"/>
      <c r="C21" s="73" t="str">
        <f>IF(B21&lt;&gt;"",VLOOKUP(B21,Tableau1[],6,0),"")</f>
        <v/>
      </c>
      <c r="D21" s="28">
        <f>IF(ISBLANK(B21),0,VLOOKUP(B21,Tableau1[],7,0))</f>
        <v>0</v>
      </c>
      <c r="E21" s="3">
        <f>IF(ISBLANK(B21),0,VLOOKUP(B21,Tableau1[],8,0))</f>
        <v>0</v>
      </c>
      <c r="F21" s="30">
        <f t="shared" si="3"/>
        <v>0</v>
      </c>
      <c r="G21" s="76" t="str">
        <f>IF(H21="Fait",3,IF(H21="En cours",2,IF(H21="Pas fait",1,IF(Tableau3[[#This Row],[Opérations de maintenance]]=0,"",IF(Tableau3[[#This Row],[Date prochaine intervention]]-$I$6&gt;7,3,IF(Tableau3[[#This Row],[Date prochaine intervention]]-$I$6&lt;=0,1,2))))))</f>
        <v/>
      </c>
      <c r="H21" s="81" t="str">
        <f t="shared" si="36"/>
        <v/>
      </c>
      <c r="I21" s="29">
        <f t="shared" si="35"/>
        <v>0</v>
      </c>
      <c r="J21" s="29">
        <f t="shared" si="4"/>
        <v>0</v>
      </c>
      <c r="K21" s="29">
        <f t="shared" si="5"/>
        <v>0</v>
      </c>
      <c r="L21" s="29">
        <f t="shared" si="6"/>
        <v>0</v>
      </c>
      <c r="M21" s="29">
        <f t="shared" si="7"/>
        <v>0</v>
      </c>
      <c r="N21" s="29">
        <f t="shared" si="8"/>
        <v>0</v>
      </c>
      <c r="O21" s="29">
        <f t="shared" si="9"/>
        <v>0</v>
      </c>
      <c r="P21" s="29">
        <f t="shared" si="10"/>
        <v>0</v>
      </c>
      <c r="Q21" s="29">
        <f t="shared" si="11"/>
        <v>0</v>
      </c>
      <c r="R21" s="29">
        <f t="shared" si="12"/>
        <v>0</v>
      </c>
      <c r="S21" s="29">
        <f t="shared" si="13"/>
        <v>0</v>
      </c>
      <c r="T21" s="29">
        <f t="shared" si="14"/>
        <v>0</v>
      </c>
      <c r="U21" s="29">
        <f t="shared" si="15"/>
        <v>0</v>
      </c>
      <c r="V21" s="29">
        <f t="shared" si="16"/>
        <v>0</v>
      </c>
      <c r="W21" s="29">
        <f t="shared" si="17"/>
        <v>0</v>
      </c>
      <c r="X21" s="29">
        <f t="shared" si="18"/>
        <v>0</v>
      </c>
      <c r="Y21" s="29">
        <f t="shared" si="19"/>
        <v>0</v>
      </c>
      <c r="Z21" s="29">
        <f t="shared" si="20"/>
        <v>0</v>
      </c>
      <c r="AA21" s="29">
        <f t="shared" si="21"/>
        <v>0</v>
      </c>
      <c r="AB21" s="29">
        <f t="shared" si="22"/>
        <v>0</v>
      </c>
      <c r="AC21" s="29">
        <f t="shared" si="23"/>
        <v>0</v>
      </c>
      <c r="AD21" s="29">
        <f t="shared" si="24"/>
        <v>0</v>
      </c>
      <c r="AE21" s="29">
        <f t="shared" si="25"/>
        <v>0</v>
      </c>
      <c r="AF21" s="29">
        <f t="shared" si="26"/>
        <v>0</v>
      </c>
      <c r="AG21" s="29">
        <f t="shared" si="27"/>
        <v>0</v>
      </c>
      <c r="AH21" s="29">
        <f t="shared" si="28"/>
        <v>0</v>
      </c>
      <c r="AI21" s="29">
        <f t="shared" si="29"/>
        <v>0</v>
      </c>
      <c r="AJ21" s="29">
        <f t="shared" si="30"/>
        <v>0</v>
      </c>
      <c r="AK21" s="29">
        <f t="shared" si="31"/>
        <v>0</v>
      </c>
      <c r="AL21" s="29">
        <f t="shared" si="32"/>
        <v>0</v>
      </c>
      <c r="AM21" s="29">
        <f t="shared" si="33"/>
        <v>0</v>
      </c>
      <c r="AN21" s="29">
        <f t="shared" si="34"/>
        <v>0</v>
      </c>
      <c r="AO21" s="23"/>
      <c r="AP21" s="21"/>
      <c r="AQ21" s="17" t="s">
        <v>21</v>
      </c>
      <c r="AR21" s="17" t="s">
        <v>9</v>
      </c>
      <c r="AS21" s="17" t="s">
        <v>22</v>
      </c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42"/>
    </row>
    <row r="22" spans="1:81" x14ac:dyDescent="0.25">
      <c r="B22" s="34"/>
      <c r="C22" s="73" t="str">
        <f>IF(B22&lt;&gt;"",VLOOKUP(B22,Tableau1[],6,0),"")</f>
        <v/>
      </c>
      <c r="D22" s="28">
        <f>IF(ISBLANK(B22),0,VLOOKUP(B22,Tableau1[],7,0))</f>
        <v>0</v>
      </c>
      <c r="E22" s="3">
        <f>IF(ISBLANK(B22),0,VLOOKUP(B22,Tableau1[],8,0))</f>
        <v>0</v>
      </c>
      <c r="F22" s="30">
        <f t="shared" si="3"/>
        <v>0</v>
      </c>
      <c r="G22" s="76" t="str">
        <f>IF(H22="Fait",3,IF(H22="En cours",2,IF(H22="Pas fait",1,IF(Tableau3[[#This Row],[Opérations de maintenance]]=0,"",IF(Tableau3[[#This Row],[Date prochaine intervention]]-$I$6&gt;7,3,IF(Tableau3[[#This Row],[Date prochaine intervention]]-$I$6&lt;=0,1,2))))))</f>
        <v/>
      </c>
      <c r="H22" s="81" t="str">
        <f t="shared" si="36"/>
        <v/>
      </c>
      <c r="I22" s="29">
        <f t="shared" si="35"/>
        <v>0</v>
      </c>
      <c r="J22" s="29">
        <f t="shared" si="4"/>
        <v>0</v>
      </c>
      <c r="K22" s="29">
        <f t="shared" si="5"/>
        <v>0</v>
      </c>
      <c r="L22" s="29">
        <f t="shared" si="6"/>
        <v>0</v>
      </c>
      <c r="M22" s="29">
        <f t="shared" si="7"/>
        <v>0</v>
      </c>
      <c r="N22" s="29">
        <f t="shared" si="8"/>
        <v>0</v>
      </c>
      <c r="O22" s="29">
        <f t="shared" si="9"/>
        <v>0</v>
      </c>
      <c r="P22" s="29">
        <f t="shared" si="10"/>
        <v>0</v>
      </c>
      <c r="Q22" s="29">
        <f t="shared" si="11"/>
        <v>0</v>
      </c>
      <c r="R22" s="29">
        <f t="shared" si="12"/>
        <v>0</v>
      </c>
      <c r="S22" s="29">
        <f t="shared" si="13"/>
        <v>0</v>
      </c>
      <c r="T22" s="29">
        <f t="shared" si="14"/>
        <v>0</v>
      </c>
      <c r="U22" s="29">
        <f t="shared" si="15"/>
        <v>0</v>
      </c>
      <c r="V22" s="29">
        <f t="shared" si="16"/>
        <v>0</v>
      </c>
      <c r="W22" s="29">
        <f t="shared" si="17"/>
        <v>0</v>
      </c>
      <c r="X22" s="29">
        <f t="shared" si="18"/>
        <v>0</v>
      </c>
      <c r="Y22" s="29">
        <f t="shared" si="19"/>
        <v>0</v>
      </c>
      <c r="Z22" s="29">
        <f t="shared" si="20"/>
        <v>0</v>
      </c>
      <c r="AA22" s="29">
        <f t="shared" si="21"/>
        <v>0</v>
      </c>
      <c r="AB22" s="29">
        <f t="shared" si="22"/>
        <v>0</v>
      </c>
      <c r="AC22" s="29">
        <f t="shared" si="23"/>
        <v>0</v>
      </c>
      <c r="AD22" s="29">
        <f t="shared" si="24"/>
        <v>0</v>
      </c>
      <c r="AE22" s="29">
        <f t="shared" si="25"/>
        <v>0</v>
      </c>
      <c r="AF22" s="29">
        <f t="shared" si="26"/>
        <v>0</v>
      </c>
      <c r="AG22" s="29">
        <f t="shared" si="27"/>
        <v>0</v>
      </c>
      <c r="AH22" s="29">
        <f t="shared" si="28"/>
        <v>0</v>
      </c>
      <c r="AI22" s="29">
        <f t="shared" si="29"/>
        <v>0</v>
      </c>
      <c r="AJ22" s="29">
        <f t="shared" si="30"/>
        <v>0</v>
      </c>
      <c r="AK22" s="29">
        <f t="shared" si="31"/>
        <v>0</v>
      </c>
      <c r="AL22" s="29">
        <f t="shared" si="32"/>
        <v>0</v>
      </c>
      <c r="AM22" s="29">
        <f t="shared" si="33"/>
        <v>0</v>
      </c>
      <c r="AN22" s="29">
        <f t="shared" si="34"/>
        <v>0</v>
      </c>
      <c r="AO22" s="23"/>
      <c r="AP22" s="21"/>
      <c r="AQ22" s="17">
        <v>1</v>
      </c>
      <c r="AR22" s="17" t="s">
        <v>23</v>
      </c>
      <c r="AS22" s="44" t="s">
        <v>30</v>
      </c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42"/>
    </row>
    <row r="23" spans="1:81" x14ac:dyDescent="0.25">
      <c r="B23" s="34"/>
      <c r="C23" s="73" t="str">
        <f>IF(B23&lt;&gt;"",VLOOKUP(B23,Tableau1[],6,0),"")</f>
        <v/>
      </c>
      <c r="D23" s="28">
        <f>IF(ISBLANK(B23),0,VLOOKUP(B23,Tableau1[],7,0))</f>
        <v>0</v>
      </c>
      <c r="E23" s="3">
        <f>IF(ISBLANK(B23),0,VLOOKUP(B23,Tableau1[],8,0))</f>
        <v>0</v>
      </c>
      <c r="F23" s="30">
        <f t="shared" si="3"/>
        <v>0</v>
      </c>
      <c r="G23" s="76" t="str">
        <f>IF(H23="Fait",3,IF(H23="En cours",2,IF(H23="Pas fait",1,IF(Tableau3[[#This Row],[Opérations de maintenance]]=0,"",IF(Tableau3[[#This Row],[Date prochaine intervention]]-$I$6&gt;7,3,IF(Tableau3[[#This Row],[Date prochaine intervention]]-$I$6&lt;=0,1,2))))))</f>
        <v/>
      </c>
      <c r="H23" s="81" t="str">
        <f t="shared" si="36"/>
        <v/>
      </c>
      <c r="I23" s="29">
        <f t="shared" si="35"/>
        <v>0</v>
      </c>
      <c r="J23" s="29">
        <f t="shared" si="4"/>
        <v>0</v>
      </c>
      <c r="K23" s="29">
        <f t="shared" si="5"/>
        <v>0</v>
      </c>
      <c r="L23" s="29">
        <f t="shared" si="6"/>
        <v>0</v>
      </c>
      <c r="M23" s="29">
        <f t="shared" si="7"/>
        <v>0</v>
      </c>
      <c r="N23" s="29">
        <f t="shared" si="8"/>
        <v>0</v>
      </c>
      <c r="O23" s="29">
        <f t="shared" si="9"/>
        <v>0</v>
      </c>
      <c r="P23" s="29">
        <f t="shared" si="10"/>
        <v>0</v>
      </c>
      <c r="Q23" s="29">
        <f t="shared" si="11"/>
        <v>0</v>
      </c>
      <c r="R23" s="29">
        <f t="shared" si="12"/>
        <v>0</v>
      </c>
      <c r="S23" s="29">
        <f t="shared" si="13"/>
        <v>0</v>
      </c>
      <c r="T23" s="29">
        <f t="shared" si="14"/>
        <v>0</v>
      </c>
      <c r="U23" s="29">
        <f t="shared" si="15"/>
        <v>0</v>
      </c>
      <c r="V23" s="29">
        <f t="shared" si="16"/>
        <v>0</v>
      </c>
      <c r="W23" s="29">
        <f t="shared" si="17"/>
        <v>0</v>
      </c>
      <c r="X23" s="29">
        <f t="shared" si="18"/>
        <v>0</v>
      </c>
      <c r="Y23" s="29">
        <f t="shared" si="19"/>
        <v>0</v>
      </c>
      <c r="Z23" s="29">
        <f t="shared" si="20"/>
        <v>0</v>
      </c>
      <c r="AA23" s="29">
        <f t="shared" si="21"/>
        <v>0</v>
      </c>
      <c r="AB23" s="29">
        <f t="shared" si="22"/>
        <v>0</v>
      </c>
      <c r="AC23" s="29">
        <f t="shared" si="23"/>
        <v>0</v>
      </c>
      <c r="AD23" s="29">
        <f t="shared" si="24"/>
        <v>0</v>
      </c>
      <c r="AE23" s="29">
        <f t="shared" si="25"/>
        <v>0</v>
      </c>
      <c r="AF23" s="29">
        <f t="shared" si="26"/>
        <v>0</v>
      </c>
      <c r="AG23" s="29">
        <f t="shared" si="27"/>
        <v>0</v>
      </c>
      <c r="AH23" s="29">
        <f t="shared" si="28"/>
        <v>0</v>
      </c>
      <c r="AI23" s="29">
        <f t="shared" si="29"/>
        <v>0</v>
      </c>
      <c r="AJ23" s="29">
        <f t="shared" si="30"/>
        <v>0</v>
      </c>
      <c r="AK23" s="29">
        <f t="shared" si="31"/>
        <v>0</v>
      </c>
      <c r="AL23" s="29">
        <f t="shared" si="32"/>
        <v>0</v>
      </c>
      <c r="AM23" s="29">
        <f t="shared" si="33"/>
        <v>0</v>
      </c>
      <c r="AN23" s="29">
        <f t="shared" si="34"/>
        <v>0</v>
      </c>
      <c r="AO23" s="23"/>
      <c r="AP23" s="21"/>
      <c r="AQ23" s="17">
        <v>2</v>
      </c>
      <c r="AR23" s="17" t="s">
        <v>24</v>
      </c>
      <c r="AS23" s="17" t="s">
        <v>31</v>
      </c>
      <c r="AT23" s="17"/>
      <c r="AU23" s="17" t="s">
        <v>78</v>
      </c>
      <c r="AV23" s="17"/>
      <c r="AW23" s="17"/>
      <c r="AX23" s="17" t="s">
        <v>79</v>
      </c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42"/>
    </row>
    <row r="24" spans="1:81" x14ac:dyDescent="0.25">
      <c r="B24" s="34"/>
      <c r="C24" s="73" t="str">
        <f>IF(B24&lt;&gt;"",VLOOKUP(B24,Tableau1[],6,0),"")</f>
        <v/>
      </c>
      <c r="D24" s="28">
        <f>IF(ISBLANK(B24),0,VLOOKUP(B24,Tableau1[],7,0))</f>
        <v>0</v>
      </c>
      <c r="E24" s="3">
        <f>IF(ISBLANK(B24),0,VLOOKUP(B24,Tableau1[],8,0))</f>
        <v>0</v>
      </c>
      <c r="F24" s="30">
        <f t="shared" si="3"/>
        <v>0</v>
      </c>
      <c r="G24" s="76" t="str">
        <f>IF(H24="Fait",3,IF(H24="En cours",2,IF(H24="Pas fait",1,IF(Tableau3[[#This Row],[Opérations de maintenance]]=0,"",IF(Tableau3[[#This Row],[Date prochaine intervention]]-$I$6&gt;7,3,IF(Tableau3[[#This Row],[Date prochaine intervention]]-$I$6&lt;=0,1,2))))))</f>
        <v/>
      </c>
      <c r="H24" s="81" t="str">
        <f t="shared" si="36"/>
        <v/>
      </c>
      <c r="I24" s="29">
        <f t="shared" si="35"/>
        <v>0</v>
      </c>
      <c r="J24" s="29">
        <f t="shared" si="4"/>
        <v>0</v>
      </c>
      <c r="K24" s="29">
        <f t="shared" si="5"/>
        <v>0</v>
      </c>
      <c r="L24" s="29">
        <f t="shared" si="6"/>
        <v>0</v>
      </c>
      <c r="M24" s="29">
        <f t="shared" si="7"/>
        <v>0</v>
      </c>
      <c r="N24" s="29">
        <f t="shared" si="8"/>
        <v>0</v>
      </c>
      <c r="O24" s="29">
        <f t="shared" si="9"/>
        <v>0</v>
      </c>
      <c r="P24" s="29">
        <f t="shared" si="10"/>
        <v>0</v>
      </c>
      <c r="Q24" s="29">
        <f t="shared" si="11"/>
        <v>0</v>
      </c>
      <c r="R24" s="29">
        <f t="shared" si="12"/>
        <v>0</v>
      </c>
      <c r="S24" s="29">
        <f t="shared" si="13"/>
        <v>0</v>
      </c>
      <c r="T24" s="29">
        <f t="shared" si="14"/>
        <v>0</v>
      </c>
      <c r="U24" s="29">
        <f t="shared" si="15"/>
        <v>0</v>
      </c>
      <c r="V24" s="29">
        <f t="shared" si="16"/>
        <v>0</v>
      </c>
      <c r="W24" s="29">
        <f t="shared" si="17"/>
        <v>0</v>
      </c>
      <c r="X24" s="29">
        <f t="shared" si="18"/>
        <v>0</v>
      </c>
      <c r="Y24" s="29">
        <f t="shared" si="19"/>
        <v>0</v>
      </c>
      <c r="Z24" s="29">
        <f t="shared" si="20"/>
        <v>0</v>
      </c>
      <c r="AA24" s="29">
        <f t="shared" si="21"/>
        <v>0</v>
      </c>
      <c r="AB24" s="29">
        <f t="shared" si="22"/>
        <v>0</v>
      </c>
      <c r="AC24" s="29">
        <f t="shared" si="23"/>
        <v>0</v>
      </c>
      <c r="AD24" s="29">
        <f t="shared" si="24"/>
        <v>0</v>
      </c>
      <c r="AE24" s="29">
        <f t="shared" si="25"/>
        <v>0</v>
      </c>
      <c r="AF24" s="29">
        <f t="shared" si="26"/>
        <v>0</v>
      </c>
      <c r="AG24" s="29">
        <f t="shared" si="27"/>
        <v>0</v>
      </c>
      <c r="AH24" s="29">
        <f t="shared" si="28"/>
        <v>0</v>
      </c>
      <c r="AI24" s="29">
        <f t="shared" si="29"/>
        <v>0</v>
      </c>
      <c r="AJ24" s="29">
        <f t="shared" si="30"/>
        <v>0</v>
      </c>
      <c r="AK24" s="29">
        <f t="shared" si="31"/>
        <v>0</v>
      </c>
      <c r="AL24" s="29">
        <f t="shared" si="32"/>
        <v>0</v>
      </c>
      <c r="AM24" s="29">
        <f t="shared" si="33"/>
        <v>0</v>
      </c>
      <c r="AN24" s="29">
        <f t="shared" si="34"/>
        <v>0</v>
      </c>
      <c r="AO24" s="23"/>
      <c r="AP24" s="21"/>
      <c r="AQ24" s="17">
        <v>3</v>
      </c>
      <c r="AR24" s="17" t="s">
        <v>25</v>
      </c>
      <c r="AS24" s="17" t="s">
        <v>32</v>
      </c>
      <c r="AT24" s="17"/>
      <c r="AU24" s="17">
        <v>3</v>
      </c>
      <c r="AV24" s="17"/>
      <c r="AW24" s="17"/>
      <c r="AX24" s="84" t="str">
        <f>"Fait"</f>
        <v>Fait</v>
      </c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42"/>
    </row>
    <row r="25" spans="1:81" x14ac:dyDescent="0.25">
      <c r="B25" s="34"/>
      <c r="C25" s="73" t="str">
        <f>IF(B25&lt;&gt;"",VLOOKUP(B25,Tableau1[],6,0),"")</f>
        <v/>
      </c>
      <c r="D25" s="28">
        <f>IF(ISBLANK(B25),0,VLOOKUP(B25,Tableau1[],7,0))</f>
        <v>0</v>
      </c>
      <c r="E25" s="3">
        <f>IF(ISBLANK(B25),0,VLOOKUP(B25,Tableau1[],8,0))</f>
        <v>0</v>
      </c>
      <c r="F25" s="30">
        <f t="shared" si="3"/>
        <v>0</v>
      </c>
      <c r="G25" s="76" t="str">
        <f>IF(H25="Fait",3,IF(H25="En cours",2,IF(H25="Pas fait",1,IF(Tableau3[[#This Row],[Opérations de maintenance]]=0,"",IF(Tableau3[[#This Row],[Date prochaine intervention]]-$I$6&gt;7,3,IF(Tableau3[[#This Row],[Date prochaine intervention]]-$I$6&lt;=0,1,2))))))</f>
        <v/>
      </c>
      <c r="H25" s="81" t="str">
        <f t="shared" si="36"/>
        <v/>
      </c>
      <c r="I25" s="29">
        <f t="shared" si="35"/>
        <v>0</v>
      </c>
      <c r="J25" s="29">
        <f t="shared" si="4"/>
        <v>0</v>
      </c>
      <c r="K25" s="29">
        <f t="shared" si="5"/>
        <v>0</v>
      </c>
      <c r="L25" s="29">
        <f t="shared" si="6"/>
        <v>0</v>
      </c>
      <c r="M25" s="29">
        <f t="shared" si="7"/>
        <v>0</v>
      </c>
      <c r="N25" s="29">
        <f t="shared" si="8"/>
        <v>0</v>
      </c>
      <c r="O25" s="29">
        <f t="shared" si="9"/>
        <v>0</v>
      </c>
      <c r="P25" s="29">
        <f t="shared" si="10"/>
        <v>0</v>
      </c>
      <c r="Q25" s="29">
        <f t="shared" si="11"/>
        <v>0</v>
      </c>
      <c r="R25" s="29">
        <f t="shared" si="12"/>
        <v>0</v>
      </c>
      <c r="S25" s="29">
        <f t="shared" si="13"/>
        <v>0</v>
      </c>
      <c r="T25" s="29">
        <f t="shared" si="14"/>
        <v>0</v>
      </c>
      <c r="U25" s="29">
        <f t="shared" si="15"/>
        <v>0</v>
      </c>
      <c r="V25" s="29">
        <f t="shared" si="16"/>
        <v>0</v>
      </c>
      <c r="W25" s="29">
        <f t="shared" si="17"/>
        <v>0</v>
      </c>
      <c r="X25" s="29">
        <f t="shared" si="18"/>
        <v>0</v>
      </c>
      <c r="Y25" s="29">
        <f t="shared" si="19"/>
        <v>0</v>
      </c>
      <c r="Z25" s="29">
        <f t="shared" si="20"/>
        <v>0</v>
      </c>
      <c r="AA25" s="29">
        <f t="shared" si="21"/>
        <v>0</v>
      </c>
      <c r="AB25" s="29">
        <f t="shared" si="22"/>
        <v>0</v>
      </c>
      <c r="AC25" s="29">
        <f t="shared" si="23"/>
        <v>0</v>
      </c>
      <c r="AD25" s="29">
        <f t="shared" si="24"/>
        <v>0</v>
      </c>
      <c r="AE25" s="29">
        <f t="shared" si="25"/>
        <v>0</v>
      </c>
      <c r="AF25" s="29">
        <f t="shared" si="26"/>
        <v>0</v>
      </c>
      <c r="AG25" s="29">
        <f t="shared" si="27"/>
        <v>0</v>
      </c>
      <c r="AH25" s="29">
        <f t="shared" si="28"/>
        <v>0</v>
      </c>
      <c r="AI25" s="29">
        <f t="shared" si="29"/>
        <v>0</v>
      </c>
      <c r="AJ25" s="29">
        <f t="shared" si="30"/>
        <v>0</v>
      </c>
      <c r="AK25" s="29">
        <f t="shared" si="31"/>
        <v>0</v>
      </c>
      <c r="AL25" s="29">
        <f t="shared" si="32"/>
        <v>0</v>
      </c>
      <c r="AM25" s="29">
        <f t="shared" si="33"/>
        <v>0</v>
      </c>
      <c r="AN25" s="29">
        <f t="shared" si="34"/>
        <v>0</v>
      </c>
      <c r="AO25" s="23"/>
      <c r="AP25" s="21"/>
      <c r="AQ25" s="17">
        <v>4</v>
      </c>
      <c r="AR25" s="17" t="s">
        <v>26</v>
      </c>
      <c r="AS25" s="17" t="s">
        <v>33</v>
      </c>
      <c r="AT25" s="17"/>
      <c r="AU25" s="17">
        <v>2</v>
      </c>
      <c r="AV25" s="17"/>
      <c r="AW25" s="17"/>
      <c r="AX25" s="17" t="str">
        <f>"En cours de réalisation"</f>
        <v>En cours de réalisation</v>
      </c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42"/>
    </row>
    <row r="26" spans="1:81" x14ac:dyDescent="0.25">
      <c r="B26" s="34"/>
      <c r="C26" s="73" t="str">
        <f>IF(B26&lt;&gt;"",VLOOKUP(B26,Tableau1[],6,0),"")</f>
        <v/>
      </c>
      <c r="D26" s="28">
        <f>IF(ISBLANK(B26),0,VLOOKUP(B26,Tableau1[],7,0))</f>
        <v>0</v>
      </c>
      <c r="E26" s="3">
        <f>IF(ISBLANK(B26),0,VLOOKUP(B26,Tableau1[],8,0))</f>
        <v>0</v>
      </c>
      <c r="F26" s="30">
        <f t="shared" si="3"/>
        <v>0</v>
      </c>
      <c r="G26" s="76" t="str">
        <f>IF(H26="Fait",3,IF(H26="En cours",2,IF(H26="Pas fait",1,IF(Tableau3[[#This Row],[Opérations de maintenance]]=0,"",IF(Tableau3[[#This Row],[Date prochaine intervention]]-$I$6&gt;7,3,IF(Tableau3[[#This Row],[Date prochaine intervention]]-$I$6&lt;=0,1,2))))))</f>
        <v/>
      </c>
      <c r="H26" s="81" t="str">
        <f t="shared" si="36"/>
        <v/>
      </c>
      <c r="I26" s="29">
        <f t="shared" si="35"/>
        <v>0</v>
      </c>
      <c r="J26" s="29">
        <f t="shared" si="4"/>
        <v>0</v>
      </c>
      <c r="K26" s="29">
        <f t="shared" si="5"/>
        <v>0</v>
      </c>
      <c r="L26" s="29">
        <f t="shared" si="6"/>
        <v>0</v>
      </c>
      <c r="M26" s="29">
        <f t="shared" si="7"/>
        <v>0</v>
      </c>
      <c r="N26" s="29">
        <f t="shared" si="8"/>
        <v>0</v>
      </c>
      <c r="O26" s="29">
        <f t="shared" si="9"/>
        <v>0</v>
      </c>
      <c r="P26" s="29">
        <f t="shared" si="10"/>
        <v>0</v>
      </c>
      <c r="Q26" s="29">
        <f t="shared" si="11"/>
        <v>0</v>
      </c>
      <c r="R26" s="29">
        <f t="shared" si="12"/>
        <v>0</v>
      </c>
      <c r="S26" s="29">
        <f t="shared" si="13"/>
        <v>0</v>
      </c>
      <c r="T26" s="29">
        <f t="shared" si="14"/>
        <v>0</v>
      </c>
      <c r="U26" s="29">
        <f t="shared" si="15"/>
        <v>0</v>
      </c>
      <c r="V26" s="29">
        <f t="shared" si="16"/>
        <v>0</v>
      </c>
      <c r="W26" s="29">
        <f t="shared" si="17"/>
        <v>0</v>
      </c>
      <c r="X26" s="29">
        <f t="shared" si="18"/>
        <v>0</v>
      </c>
      <c r="Y26" s="29">
        <f t="shared" si="19"/>
        <v>0</v>
      </c>
      <c r="Z26" s="29">
        <f t="shared" si="20"/>
        <v>0</v>
      </c>
      <c r="AA26" s="29">
        <f t="shared" si="21"/>
        <v>0</v>
      </c>
      <c r="AB26" s="29">
        <f t="shared" si="22"/>
        <v>0</v>
      </c>
      <c r="AC26" s="29">
        <f t="shared" si="23"/>
        <v>0</v>
      </c>
      <c r="AD26" s="29">
        <f t="shared" si="24"/>
        <v>0</v>
      </c>
      <c r="AE26" s="29">
        <f t="shared" si="25"/>
        <v>0</v>
      </c>
      <c r="AF26" s="29">
        <f t="shared" si="26"/>
        <v>0</v>
      </c>
      <c r="AG26" s="29">
        <f t="shared" si="27"/>
        <v>0</v>
      </c>
      <c r="AH26" s="29">
        <f t="shared" si="28"/>
        <v>0</v>
      </c>
      <c r="AI26" s="29">
        <f t="shared" si="29"/>
        <v>0</v>
      </c>
      <c r="AJ26" s="29">
        <f t="shared" si="30"/>
        <v>0</v>
      </c>
      <c r="AK26" s="29">
        <f t="shared" si="31"/>
        <v>0</v>
      </c>
      <c r="AL26" s="29">
        <f t="shared" si="32"/>
        <v>0</v>
      </c>
      <c r="AM26" s="29">
        <f t="shared" si="33"/>
        <v>0</v>
      </c>
      <c r="AN26" s="29">
        <f t="shared" si="34"/>
        <v>0</v>
      </c>
      <c r="AO26" s="23"/>
      <c r="AP26" s="21"/>
      <c r="AQ26" s="17">
        <v>5</v>
      </c>
      <c r="AR26" s="17" t="s">
        <v>27</v>
      </c>
      <c r="AS26" s="17" t="s">
        <v>34</v>
      </c>
      <c r="AT26" s="17"/>
      <c r="AU26" s="17">
        <v>1</v>
      </c>
      <c r="AV26" s="17"/>
      <c r="AW26" s="17"/>
      <c r="AX26" s="17" t="str">
        <f>"Pas fait"</f>
        <v>Pas fait</v>
      </c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42"/>
    </row>
    <row r="27" spans="1:81" x14ac:dyDescent="0.25">
      <c r="B27" s="34"/>
      <c r="C27" s="73" t="str">
        <f>IF(B27&lt;&gt;"",VLOOKUP(B27,Tableau1[],6,0),"")</f>
        <v/>
      </c>
      <c r="D27" s="28">
        <f>IF(ISBLANK(B27),0,VLOOKUP(B27,Tableau1[],7,0))</f>
        <v>0</v>
      </c>
      <c r="E27" s="3">
        <f>IF(ISBLANK(B27),0,VLOOKUP(B27,Tableau1[],8,0))</f>
        <v>0</v>
      </c>
      <c r="F27" s="30">
        <f t="shared" si="3"/>
        <v>0</v>
      </c>
      <c r="G27" s="76" t="str">
        <f>IF(H27="Fait",3,IF(H27="En cours",2,IF(H27="Pas fait",1,IF(Tableau3[[#This Row],[Opérations de maintenance]]=0,"",IF(Tableau3[[#This Row],[Date prochaine intervention]]-$I$6&gt;7,3,IF(Tableau3[[#This Row],[Date prochaine intervention]]-$I$6&lt;=0,1,2))))))</f>
        <v/>
      </c>
      <c r="H27" s="81" t="str">
        <f t="shared" si="36"/>
        <v/>
      </c>
      <c r="I27" s="29">
        <f t="shared" si="35"/>
        <v>0</v>
      </c>
      <c r="J27" s="29">
        <f t="shared" si="4"/>
        <v>0</v>
      </c>
      <c r="K27" s="29">
        <f t="shared" si="5"/>
        <v>0</v>
      </c>
      <c r="L27" s="29">
        <f t="shared" si="6"/>
        <v>0</v>
      </c>
      <c r="M27" s="29">
        <f t="shared" si="7"/>
        <v>0</v>
      </c>
      <c r="N27" s="29">
        <f t="shared" si="8"/>
        <v>0</v>
      </c>
      <c r="O27" s="29">
        <f t="shared" si="9"/>
        <v>0</v>
      </c>
      <c r="P27" s="29">
        <f t="shared" si="10"/>
        <v>0</v>
      </c>
      <c r="Q27" s="29">
        <f t="shared" si="11"/>
        <v>0</v>
      </c>
      <c r="R27" s="29">
        <f t="shared" si="12"/>
        <v>0</v>
      </c>
      <c r="S27" s="29">
        <f t="shared" si="13"/>
        <v>0</v>
      </c>
      <c r="T27" s="29">
        <f t="shared" si="14"/>
        <v>0</v>
      </c>
      <c r="U27" s="29">
        <f t="shared" si="15"/>
        <v>0</v>
      </c>
      <c r="V27" s="29">
        <f t="shared" si="16"/>
        <v>0</v>
      </c>
      <c r="W27" s="29">
        <f t="shared" si="17"/>
        <v>0</v>
      </c>
      <c r="X27" s="29">
        <f t="shared" si="18"/>
        <v>0</v>
      </c>
      <c r="Y27" s="29">
        <f t="shared" si="19"/>
        <v>0</v>
      </c>
      <c r="Z27" s="29">
        <f t="shared" si="20"/>
        <v>0</v>
      </c>
      <c r="AA27" s="29">
        <f t="shared" si="21"/>
        <v>0</v>
      </c>
      <c r="AB27" s="29">
        <f t="shared" si="22"/>
        <v>0</v>
      </c>
      <c r="AC27" s="29">
        <f t="shared" si="23"/>
        <v>0</v>
      </c>
      <c r="AD27" s="29">
        <f t="shared" si="24"/>
        <v>0</v>
      </c>
      <c r="AE27" s="29">
        <f t="shared" si="25"/>
        <v>0</v>
      </c>
      <c r="AF27" s="29">
        <f t="shared" si="26"/>
        <v>0</v>
      </c>
      <c r="AG27" s="29">
        <f t="shared" si="27"/>
        <v>0</v>
      </c>
      <c r="AH27" s="29">
        <f t="shared" si="28"/>
        <v>0</v>
      </c>
      <c r="AI27" s="29">
        <f t="shared" si="29"/>
        <v>0</v>
      </c>
      <c r="AJ27" s="29">
        <f t="shared" si="30"/>
        <v>0</v>
      </c>
      <c r="AK27" s="29">
        <f t="shared" si="31"/>
        <v>0</v>
      </c>
      <c r="AL27" s="29">
        <f t="shared" si="32"/>
        <v>0</v>
      </c>
      <c r="AM27" s="29">
        <f t="shared" si="33"/>
        <v>0</v>
      </c>
      <c r="AN27" s="29">
        <f t="shared" si="34"/>
        <v>0</v>
      </c>
      <c r="AO27" s="23"/>
      <c r="AP27" s="21"/>
      <c r="AQ27" s="17">
        <v>6</v>
      </c>
      <c r="AR27" s="17" t="s">
        <v>28</v>
      </c>
      <c r="AS27" s="17" t="s">
        <v>35</v>
      </c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42"/>
    </row>
    <row r="28" spans="1:81" x14ac:dyDescent="0.25">
      <c r="B28" s="34"/>
      <c r="C28" s="73" t="str">
        <f>IF(B28&lt;&gt;"",VLOOKUP(B28,Tableau1[],6,0),"")</f>
        <v/>
      </c>
      <c r="D28" s="28">
        <f>IF(ISBLANK(B28),0,VLOOKUP(B28,Tableau1[],7,0))</f>
        <v>0</v>
      </c>
      <c r="E28" s="3">
        <f>IF(ISBLANK(B28),0,VLOOKUP(B28,Tableau1[],8,0))</f>
        <v>0</v>
      </c>
      <c r="F28" s="30">
        <f t="shared" si="3"/>
        <v>0</v>
      </c>
      <c r="G28" s="76" t="str">
        <f>IF(H28="Fait",3,IF(H28="En cours",2,IF(H28="Pas fait",1,IF(Tableau3[[#This Row],[Opérations de maintenance]]=0,"",IF(Tableau3[[#This Row],[Date prochaine intervention]]-$I$6&gt;7,3,IF(Tableau3[[#This Row],[Date prochaine intervention]]-$I$6&lt;=0,1,2))))))</f>
        <v/>
      </c>
      <c r="H28" s="81" t="str">
        <f t="shared" si="36"/>
        <v/>
      </c>
      <c r="I28" s="29">
        <f t="shared" si="35"/>
        <v>0</v>
      </c>
      <c r="J28" s="29">
        <f t="shared" si="4"/>
        <v>0</v>
      </c>
      <c r="K28" s="29">
        <f t="shared" si="5"/>
        <v>0</v>
      </c>
      <c r="L28" s="29">
        <f t="shared" si="6"/>
        <v>0</v>
      </c>
      <c r="M28" s="29">
        <f t="shared" si="7"/>
        <v>0</v>
      </c>
      <c r="N28" s="29">
        <f t="shared" si="8"/>
        <v>0</v>
      </c>
      <c r="O28" s="29">
        <f t="shared" si="9"/>
        <v>0</v>
      </c>
      <c r="P28" s="29">
        <f t="shared" si="10"/>
        <v>0</v>
      </c>
      <c r="Q28" s="29">
        <f t="shared" si="11"/>
        <v>0</v>
      </c>
      <c r="R28" s="29">
        <f t="shared" si="12"/>
        <v>0</v>
      </c>
      <c r="S28" s="29">
        <f t="shared" si="13"/>
        <v>0</v>
      </c>
      <c r="T28" s="29">
        <f t="shared" si="14"/>
        <v>0</v>
      </c>
      <c r="U28" s="29">
        <f t="shared" si="15"/>
        <v>0</v>
      </c>
      <c r="V28" s="29">
        <f t="shared" si="16"/>
        <v>0</v>
      </c>
      <c r="W28" s="29">
        <f t="shared" si="17"/>
        <v>0</v>
      </c>
      <c r="X28" s="29">
        <f t="shared" si="18"/>
        <v>0</v>
      </c>
      <c r="Y28" s="29">
        <f t="shared" si="19"/>
        <v>0</v>
      </c>
      <c r="Z28" s="29">
        <f t="shared" si="20"/>
        <v>0</v>
      </c>
      <c r="AA28" s="29">
        <f t="shared" si="21"/>
        <v>0</v>
      </c>
      <c r="AB28" s="29">
        <f t="shared" si="22"/>
        <v>0</v>
      </c>
      <c r="AC28" s="29">
        <f t="shared" si="23"/>
        <v>0</v>
      </c>
      <c r="AD28" s="29">
        <f t="shared" si="24"/>
        <v>0</v>
      </c>
      <c r="AE28" s="29">
        <f t="shared" si="25"/>
        <v>0</v>
      </c>
      <c r="AF28" s="29">
        <f t="shared" si="26"/>
        <v>0</v>
      </c>
      <c r="AG28" s="29">
        <f t="shared" si="27"/>
        <v>0</v>
      </c>
      <c r="AH28" s="29">
        <f t="shared" si="28"/>
        <v>0</v>
      </c>
      <c r="AI28" s="29">
        <f t="shared" si="29"/>
        <v>0</v>
      </c>
      <c r="AJ28" s="29">
        <f t="shared" si="30"/>
        <v>0</v>
      </c>
      <c r="AK28" s="29">
        <f t="shared" si="31"/>
        <v>0</v>
      </c>
      <c r="AL28" s="29">
        <f t="shared" si="32"/>
        <v>0</v>
      </c>
      <c r="AM28" s="29">
        <f t="shared" si="33"/>
        <v>0</v>
      </c>
      <c r="AN28" s="29">
        <f t="shared" si="34"/>
        <v>0</v>
      </c>
      <c r="AO28" s="23"/>
      <c r="AP28" s="21"/>
      <c r="AQ28" s="17">
        <v>7</v>
      </c>
      <c r="AR28" s="17" t="s">
        <v>29</v>
      </c>
      <c r="AS28" s="44" t="s">
        <v>36</v>
      </c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42"/>
    </row>
    <row r="29" spans="1:81" x14ac:dyDescent="0.25">
      <c r="B29" s="34"/>
      <c r="C29" s="73" t="str">
        <f>IF(B29&lt;&gt;"",VLOOKUP(B29,Tableau1[],6,0),"")</f>
        <v/>
      </c>
      <c r="D29" s="28">
        <f>IF(ISBLANK(B29),0,VLOOKUP(B29,Tableau1[],7,0))</f>
        <v>0</v>
      </c>
      <c r="E29" s="3">
        <f>IF(ISBLANK(B29),0,VLOOKUP(B29,Tableau1[],8,0))</f>
        <v>0</v>
      </c>
      <c r="F29" s="30">
        <f t="shared" si="3"/>
        <v>0</v>
      </c>
      <c r="G29" s="76" t="str">
        <f>IF(H29="Fait",3,IF(H29="En cours",2,IF(H29="Pas fait",1,IF(Tableau3[[#This Row],[Opérations de maintenance]]=0,"",IF(Tableau3[[#This Row],[Date prochaine intervention]]-$I$6&gt;7,3,IF(Tableau3[[#This Row],[Date prochaine intervention]]-$I$6&lt;=0,1,2))))))</f>
        <v/>
      </c>
      <c r="H29" s="81" t="str">
        <f t="shared" si="36"/>
        <v/>
      </c>
      <c r="I29" s="29">
        <f t="shared" si="35"/>
        <v>0</v>
      </c>
      <c r="J29" s="29">
        <f t="shared" si="4"/>
        <v>0</v>
      </c>
      <c r="K29" s="29">
        <f t="shared" si="5"/>
        <v>0</v>
      </c>
      <c r="L29" s="29">
        <f t="shared" si="6"/>
        <v>0</v>
      </c>
      <c r="M29" s="29">
        <f t="shared" si="7"/>
        <v>0</v>
      </c>
      <c r="N29" s="29">
        <f t="shared" si="8"/>
        <v>0</v>
      </c>
      <c r="O29" s="29">
        <f t="shared" si="9"/>
        <v>0</v>
      </c>
      <c r="P29" s="29">
        <f t="shared" si="10"/>
        <v>0</v>
      </c>
      <c r="Q29" s="29">
        <f t="shared" si="11"/>
        <v>0</v>
      </c>
      <c r="R29" s="29">
        <f t="shared" si="12"/>
        <v>0</v>
      </c>
      <c r="S29" s="29">
        <f t="shared" si="13"/>
        <v>0</v>
      </c>
      <c r="T29" s="29">
        <f t="shared" si="14"/>
        <v>0</v>
      </c>
      <c r="U29" s="29">
        <f t="shared" si="15"/>
        <v>0</v>
      </c>
      <c r="V29" s="29">
        <f t="shared" si="16"/>
        <v>0</v>
      </c>
      <c r="W29" s="29">
        <f t="shared" si="17"/>
        <v>0</v>
      </c>
      <c r="X29" s="29">
        <f t="shared" si="18"/>
        <v>0</v>
      </c>
      <c r="Y29" s="29">
        <f t="shared" si="19"/>
        <v>0</v>
      </c>
      <c r="Z29" s="29">
        <f t="shared" si="20"/>
        <v>0</v>
      </c>
      <c r="AA29" s="29">
        <f t="shared" si="21"/>
        <v>0</v>
      </c>
      <c r="AB29" s="29">
        <f t="shared" si="22"/>
        <v>0</v>
      </c>
      <c r="AC29" s="29">
        <f t="shared" si="23"/>
        <v>0</v>
      </c>
      <c r="AD29" s="29">
        <f t="shared" si="24"/>
        <v>0</v>
      </c>
      <c r="AE29" s="29">
        <f t="shared" si="25"/>
        <v>0</v>
      </c>
      <c r="AF29" s="29">
        <f t="shared" si="26"/>
        <v>0</v>
      </c>
      <c r="AG29" s="29">
        <f t="shared" si="27"/>
        <v>0</v>
      </c>
      <c r="AH29" s="29">
        <f t="shared" si="28"/>
        <v>0</v>
      </c>
      <c r="AI29" s="29">
        <f t="shared" si="29"/>
        <v>0</v>
      </c>
      <c r="AJ29" s="29">
        <f t="shared" si="30"/>
        <v>0</v>
      </c>
      <c r="AK29" s="29">
        <f t="shared" si="31"/>
        <v>0</v>
      </c>
      <c r="AL29" s="29">
        <f t="shared" si="32"/>
        <v>0</v>
      </c>
      <c r="AM29" s="29">
        <f t="shared" si="33"/>
        <v>0</v>
      </c>
      <c r="AN29" s="29">
        <f t="shared" si="34"/>
        <v>0</v>
      </c>
      <c r="AO29" s="23"/>
      <c r="AP29" s="21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42"/>
    </row>
    <row r="30" spans="1:81" x14ac:dyDescent="0.25">
      <c r="B30" s="34"/>
      <c r="C30" s="73" t="str">
        <f>IF(B30&lt;&gt;"",VLOOKUP(B30,Tableau1[],6,0),"")</f>
        <v/>
      </c>
      <c r="D30" s="28">
        <f>IF(ISBLANK(B30),0,VLOOKUP(B30,Tableau1[],7,0))</f>
        <v>0</v>
      </c>
      <c r="E30" s="3">
        <f>IF(ISBLANK(B30),0,VLOOKUP(B30,Tableau1[],8,0))</f>
        <v>0</v>
      </c>
      <c r="F30" s="30">
        <f t="shared" si="3"/>
        <v>0</v>
      </c>
      <c r="G30" s="76" t="str">
        <f>IF(H30="Fait",3,IF(H30="En cours",2,IF(H30="Pas fait",1,IF(Tableau3[[#This Row],[Opérations de maintenance]]=0,"",IF(Tableau3[[#This Row],[Date prochaine intervention]]-$I$6&gt;7,3,IF(Tableau3[[#This Row],[Date prochaine intervention]]-$I$6&lt;=0,1,2))))))</f>
        <v/>
      </c>
      <c r="H30" s="81" t="str">
        <f t="shared" si="36"/>
        <v/>
      </c>
      <c r="I30" s="29">
        <f t="shared" si="35"/>
        <v>0</v>
      </c>
      <c r="J30" s="29">
        <f t="shared" si="4"/>
        <v>0</v>
      </c>
      <c r="K30" s="29">
        <f t="shared" si="5"/>
        <v>0</v>
      </c>
      <c r="L30" s="29">
        <f t="shared" si="6"/>
        <v>0</v>
      </c>
      <c r="M30" s="29">
        <f t="shared" si="7"/>
        <v>0</v>
      </c>
      <c r="N30" s="29">
        <f t="shared" si="8"/>
        <v>0</v>
      </c>
      <c r="O30" s="29">
        <f t="shared" si="9"/>
        <v>0</v>
      </c>
      <c r="P30" s="29">
        <f t="shared" si="10"/>
        <v>0</v>
      </c>
      <c r="Q30" s="29">
        <f t="shared" si="11"/>
        <v>0</v>
      </c>
      <c r="R30" s="29">
        <f t="shared" si="12"/>
        <v>0</v>
      </c>
      <c r="S30" s="29">
        <f t="shared" si="13"/>
        <v>0</v>
      </c>
      <c r="T30" s="29">
        <f t="shared" si="14"/>
        <v>0</v>
      </c>
      <c r="U30" s="29">
        <f t="shared" si="15"/>
        <v>0</v>
      </c>
      <c r="V30" s="29">
        <f t="shared" si="16"/>
        <v>0</v>
      </c>
      <c r="W30" s="29">
        <f t="shared" si="17"/>
        <v>0</v>
      </c>
      <c r="X30" s="29">
        <f t="shared" si="18"/>
        <v>0</v>
      </c>
      <c r="Y30" s="29">
        <f t="shared" si="19"/>
        <v>0</v>
      </c>
      <c r="Z30" s="29">
        <f t="shared" si="20"/>
        <v>0</v>
      </c>
      <c r="AA30" s="29">
        <f t="shared" si="21"/>
        <v>0</v>
      </c>
      <c r="AB30" s="29">
        <f t="shared" si="22"/>
        <v>0</v>
      </c>
      <c r="AC30" s="29">
        <f t="shared" si="23"/>
        <v>0</v>
      </c>
      <c r="AD30" s="29">
        <f t="shared" si="24"/>
        <v>0</v>
      </c>
      <c r="AE30" s="29">
        <f t="shared" si="25"/>
        <v>0</v>
      </c>
      <c r="AF30" s="29">
        <f t="shared" si="26"/>
        <v>0</v>
      </c>
      <c r="AG30" s="29">
        <f t="shared" si="27"/>
        <v>0</v>
      </c>
      <c r="AH30" s="29">
        <f t="shared" si="28"/>
        <v>0</v>
      </c>
      <c r="AI30" s="29">
        <f t="shared" si="29"/>
        <v>0</v>
      </c>
      <c r="AJ30" s="29">
        <f t="shared" si="30"/>
        <v>0</v>
      </c>
      <c r="AK30" s="29">
        <f t="shared" si="31"/>
        <v>0</v>
      </c>
      <c r="AL30" s="29">
        <f t="shared" si="32"/>
        <v>0</v>
      </c>
      <c r="AM30" s="29">
        <f t="shared" si="33"/>
        <v>0</v>
      </c>
      <c r="AN30" s="29">
        <f t="shared" si="34"/>
        <v>0</v>
      </c>
      <c r="AO30" s="23"/>
      <c r="AP30" s="21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42"/>
    </row>
    <row r="31" spans="1:81" x14ac:dyDescent="0.25">
      <c r="B31" s="34"/>
      <c r="C31" s="73" t="str">
        <f>IF(B31&lt;&gt;"",VLOOKUP(B31,Tableau1[],6,0),"")</f>
        <v/>
      </c>
      <c r="D31" s="28">
        <f>IF(ISBLANK(B31),0,VLOOKUP(B31,Tableau1[],7,0))</f>
        <v>0</v>
      </c>
      <c r="E31" s="3">
        <f>IF(ISBLANK(B31),0,VLOOKUP(B31,Tableau1[],8,0))</f>
        <v>0</v>
      </c>
      <c r="F31" s="30">
        <f t="shared" si="3"/>
        <v>0</v>
      </c>
      <c r="G31" s="76" t="str">
        <f>IF(H31="Fait",3,IF(H31="En cours",2,IF(H31="Pas fait",1,IF(Tableau3[[#This Row],[Opérations de maintenance]]=0,"",IF(Tableau3[[#This Row],[Date prochaine intervention]]-$I$6&gt;7,3,IF(Tableau3[[#This Row],[Date prochaine intervention]]-$I$6&lt;=0,1,2))))))</f>
        <v/>
      </c>
      <c r="H31" s="81" t="str">
        <f t="shared" si="36"/>
        <v/>
      </c>
      <c r="I31" s="29">
        <f t="shared" si="35"/>
        <v>0</v>
      </c>
      <c r="J31" s="29">
        <f t="shared" si="4"/>
        <v>0</v>
      </c>
      <c r="K31" s="29">
        <f t="shared" si="5"/>
        <v>0</v>
      </c>
      <c r="L31" s="29">
        <f t="shared" si="6"/>
        <v>0</v>
      </c>
      <c r="M31" s="29">
        <f t="shared" si="7"/>
        <v>0</v>
      </c>
      <c r="N31" s="29">
        <f t="shared" si="8"/>
        <v>0</v>
      </c>
      <c r="O31" s="29">
        <f t="shared" si="9"/>
        <v>0</v>
      </c>
      <c r="P31" s="29">
        <f t="shared" si="10"/>
        <v>0</v>
      </c>
      <c r="Q31" s="29">
        <f t="shared" si="11"/>
        <v>0</v>
      </c>
      <c r="R31" s="29">
        <f t="shared" si="12"/>
        <v>0</v>
      </c>
      <c r="S31" s="29">
        <f t="shared" si="13"/>
        <v>0</v>
      </c>
      <c r="T31" s="29">
        <f t="shared" si="14"/>
        <v>0</v>
      </c>
      <c r="U31" s="29">
        <f t="shared" si="15"/>
        <v>0</v>
      </c>
      <c r="V31" s="29">
        <f t="shared" si="16"/>
        <v>0</v>
      </c>
      <c r="W31" s="29">
        <f t="shared" si="17"/>
        <v>0</v>
      </c>
      <c r="X31" s="29">
        <f t="shared" si="18"/>
        <v>0</v>
      </c>
      <c r="Y31" s="29">
        <f t="shared" si="19"/>
        <v>0</v>
      </c>
      <c r="Z31" s="29">
        <f t="shared" si="20"/>
        <v>0</v>
      </c>
      <c r="AA31" s="29">
        <f t="shared" si="21"/>
        <v>0</v>
      </c>
      <c r="AB31" s="29">
        <f t="shared" si="22"/>
        <v>0</v>
      </c>
      <c r="AC31" s="29">
        <f t="shared" si="23"/>
        <v>0</v>
      </c>
      <c r="AD31" s="29">
        <f t="shared" si="24"/>
        <v>0</v>
      </c>
      <c r="AE31" s="29">
        <f t="shared" si="25"/>
        <v>0</v>
      </c>
      <c r="AF31" s="29">
        <f t="shared" si="26"/>
        <v>0</v>
      </c>
      <c r="AG31" s="29">
        <f t="shared" si="27"/>
        <v>0</v>
      </c>
      <c r="AH31" s="29">
        <f t="shared" si="28"/>
        <v>0</v>
      </c>
      <c r="AI31" s="29">
        <f t="shared" si="29"/>
        <v>0</v>
      </c>
      <c r="AJ31" s="29">
        <f t="shared" si="30"/>
        <v>0</v>
      </c>
      <c r="AK31" s="29">
        <f t="shared" si="31"/>
        <v>0</v>
      </c>
      <c r="AL31" s="29">
        <f t="shared" si="32"/>
        <v>0</v>
      </c>
      <c r="AM31" s="29">
        <f t="shared" si="33"/>
        <v>0</v>
      </c>
      <c r="AN31" s="29">
        <f t="shared" si="34"/>
        <v>0</v>
      </c>
      <c r="AO31" s="23"/>
      <c r="AP31" s="21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42"/>
    </row>
    <row r="32" spans="1:81" ht="15.75" thickBot="1" x14ac:dyDescent="0.3">
      <c r="B32" s="35"/>
      <c r="C32" s="73" t="str">
        <f>IF(B32&lt;&gt;"",VLOOKUP(B32,Tableau1[],6,0),"")</f>
        <v/>
      </c>
      <c r="D32" s="36">
        <f>IF(ISBLANK(B32),0,VLOOKUP(B32,Tableau1[],7,0))</f>
        <v>0</v>
      </c>
      <c r="E32" s="37">
        <f>IF(ISBLANK(B32),0,VLOOKUP(B32,Tableau1[],8,0))</f>
        <v>0</v>
      </c>
      <c r="F32" s="38">
        <f t="shared" si="3"/>
        <v>0</v>
      </c>
      <c r="G32" s="76" t="str">
        <f>IF(H32="Fait",3,IF(H32="En cours",2,IF(H32="Pas fait",1,IF(Tableau3[[#This Row],[Opérations de maintenance]]=0,"",IF(Tableau3[[#This Row],[Date prochaine intervention]]-$I$6&gt;7,3,IF(Tableau3[[#This Row],[Date prochaine intervention]]-$I$6&lt;=0,1,2))))))</f>
        <v/>
      </c>
      <c r="H32" s="81" t="str">
        <f t="shared" si="36"/>
        <v/>
      </c>
      <c r="I32" s="29">
        <f t="shared" si="35"/>
        <v>0</v>
      </c>
      <c r="J32" s="29">
        <f t="shared" si="4"/>
        <v>0</v>
      </c>
      <c r="K32" s="29">
        <f t="shared" si="5"/>
        <v>0</v>
      </c>
      <c r="L32" s="29">
        <f t="shared" si="6"/>
        <v>0</v>
      </c>
      <c r="M32" s="29">
        <f t="shared" si="7"/>
        <v>0</v>
      </c>
      <c r="N32" s="29">
        <f t="shared" si="8"/>
        <v>0</v>
      </c>
      <c r="O32" s="29">
        <f t="shared" si="9"/>
        <v>0</v>
      </c>
      <c r="P32" s="29">
        <f t="shared" si="10"/>
        <v>0</v>
      </c>
      <c r="Q32" s="29">
        <f t="shared" si="11"/>
        <v>0</v>
      </c>
      <c r="R32" s="29">
        <f t="shared" si="12"/>
        <v>0</v>
      </c>
      <c r="S32" s="29">
        <f t="shared" si="13"/>
        <v>0</v>
      </c>
      <c r="T32" s="29">
        <f t="shared" si="14"/>
        <v>0</v>
      </c>
      <c r="U32" s="29">
        <f t="shared" si="15"/>
        <v>0</v>
      </c>
      <c r="V32" s="29">
        <f t="shared" si="16"/>
        <v>0</v>
      </c>
      <c r="W32" s="29">
        <f t="shared" si="17"/>
        <v>0</v>
      </c>
      <c r="X32" s="29">
        <f t="shared" si="18"/>
        <v>0</v>
      </c>
      <c r="Y32" s="29">
        <f t="shared" si="19"/>
        <v>0</v>
      </c>
      <c r="Z32" s="29">
        <f t="shared" si="20"/>
        <v>0</v>
      </c>
      <c r="AA32" s="29">
        <f t="shared" si="21"/>
        <v>0</v>
      </c>
      <c r="AB32" s="29">
        <f t="shared" si="22"/>
        <v>0</v>
      </c>
      <c r="AC32" s="29">
        <f t="shared" si="23"/>
        <v>0</v>
      </c>
      <c r="AD32" s="29">
        <f t="shared" si="24"/>
        <v>0</v>
      </c>
      <c r="AE32" s="29">
        <f t="shared" si="25"/>
        <v>0</v>
      </c>
      <c r="AF32" s="29">
        <f t="shared" si="26"/>
        <v>0</v>
      </c>
      <c r="AG32" s="29">
        <f t="shared" si="27"/>
        <v>0</v>
      </c>
      <c r="AH32" s="29">
        <f t="shared" si="28"/>
        <v>0</v>
      </c>
      <c r="AI32" s="29">
        <f t="shared" si="29"/>
        <v>0</v>
      </c>
      <c r="AJ32" s="29">
        <f t="shared" si="30"/>
        <v>0</v>
      </c>
      <c r="AK32" s="29">
        <f t="shared" si="31"/>
        <v>0</v>
      </c>
      <c r="AL32" s="29">
        <f t="shared" si="32"/>
        <v>0</v>
      </c>
      <c r="AM32" s="29">
        <f t="shared" si="33"/>
        <v>0</v>
      </c>
      <c r="AN32" s="29">
        <f t="shared" si="34"/>
        <v>0</v>
      </c>
      <c r="AO32" s="23"/>
      <c r="AP32" s="21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42"/>
    </row>
    <row r="33" spans="4:81" x14ac:dyDescent="0.25">
      <c r="AP33" s="21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42"/>
    </row>
    <row r="34" spans="4:81" x14ac:dyDescent="0.25">
      <c r="D34" s="1">
        <v>4</v>
      </c>
      <c r="E34">
        <v>5</v>
      </c>
      <c r="F34">
        <v>6</v>
      </c>
      <c r="AP34" s="21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42"/>
    </row>
    <row r="35" spans="4:81" ht="15.75" thickBot="1" x14ac:dyDescent="0.3">
      <c r="AP35" s="24"/>
      <c r="AQ35" s="25"/>
      <c r="AR35" s="25"/>
      <c r="AS35" s="25"/>
      <c r="AT35" s="25"/>
      <c r="AU35" s="83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45"/>
    </row>
  </sheetData>
  <sheetProtection formatCells="0" pivotTables="0"/>
  <mergeCells count="35">
    <mergeCell ref="AR12:AT12"/>
    <mergeCell ref="AR13:AT13"/>
    <mergeCell ref="BH14:BH17"/>
    <mergeCell ref="AW14:AW17"/>
    <mergeCell ref="AX14:AX17"/>
    <mergeCell ref="AY14:AY17"/>
    <mergeCell ref="AZ14:AZ17"/>
    <mergeCell ref="BA14:BA17"/>
    <mergeCell ref="BB14:BB17"/>
    <mergeCell ref="BC14:BC17"/>
    <mergeCell ref="BD14:BD17"/>
    <mergeCell ref="BE14:BE17"/>
    <mergeCell ref="BF14:BF17"/>
    <mergeCell ref="BG14:BG17"/>
    <mergeCell ref="BO14:BO17"/>
    <mergeCell ref="BP14:BP17"/>
    <mergeCell ref="BQ14:BQ17"/>
    <mergeCell ref="BR14:BR17"/>
    <mergeCell ref="BS14:BS17"/>
    <mergeCell ref="AT6:BW6"/>
    <mergeCell ref="CA14:CA17"/>
    <mergeCell ref="CB14:CB17"/>
    <mergeCell ref="BU14:BU17"/>
    <mergeCell ref="BV14:BV17"/>
    <mergeCell ref="BW14:BW17"/>
    <mergeCell ref="BX14:BX17"/>
    <mergeCell ref="BY14:BY17"/>
    <mergeCell ref="BZ14:BZ17"/>
    <mergeCell ref="BT14:BT17"/>
    <mergeCell ref="BI14:BI17"/>
    <mergeCell ref="BJ14:BJ17"/>
    <mergeCell ref="BK14:BK17"/>
    <mergeCell ref="BL14:BL17"/>
    <mergeCell ref="BM14:BM17"/>
    <mergeCell ref="BN14:BN17"/>
  </mergeCells>
  <conditionalFormatting sqref="AS14">
    <cfRule type="timePeriod" dxfId="89" priority="38" timePeriod="today">
      <formula>FLOOR(AS14,1)=TODAY()</formula>
    </cfRule>
  </conditionalFormatting>
  <conditionalFormatting sqref="I6:AO6">
    <cfRule type="timePeriod" dxfId="88" priority="35" timePeriod="today">
      <formula>FLOOR(I6,1)=TODAY()</formula>
    </cfRule>
  </conditionalFormatting>
  <conditionalFormatting sqref="I8:AO8">
    <cfRule type="cellIs" dxfId="87" priority="33" operator="equal">
      <formula>"D"</formula>
    </cfRule>
    <cfRule type="cellIs" dxfId="86" priority="34" operator="equal">
      <formula>"S"</formula>
    </cfRule>
  </conditionalFormatting>
  <conditionalFormatting sqref="I9:AO32">
    <cfRule type="cellIs" dxfId="85" priority="32" operator="equal">
      <formula>1</formula>
    </cfRule>
  </conditionalFormatting>
  <conditionalFormatting sqref="F9:H32">
    <cfRule type="containsText" dxfId="84" priority="29" operator="containsText" text="#######################">
      <formula>NOT(ISERROR(SEARCH("#######################",F9)))</formula>
    </cfRule>
    <cfRule type="containsText" dxfId="83" priority="30" operator="containsText" text="#">
      <formula>NOT(ISERROR(SEARCH("#",F9)))</formula>
    </cfRule>
    <cfRule type="cellIs" dxfId="82" priority="31" operator="lessThan">
      <formula>0</formula>
    </cfRule>
  </conditionalFormatting>
  <conditionalFormatting sqref="AX24:AX26">
    <cfRule type="iconSet" priority="10">
      <iconSet iconSet="3Symbols2">
        <cfvo type="percent" val="0"/>
        <cfvo type="num" val="$AX$25"/>
        <cfvo type="num" val="&quot;$AX$24&quot;"/>
      </iconSet>
    </cfRule>
  </conditionalFormatting>
  <conditionalFormatting sqref="AX24">
    <cfRule type="iconSet" priority="9">
      <iconSet iconSet="3Symbols">
        <cfvo type="percent" val="0"/>
        <cfvo type="percent" val="33"/>
        <cfvo type="formula" val="$AX$24"/>
      </iconSet>
    </cfRule>
  </conditionalFormatting>
  <conditionalFormatting sqref="AX25">
    <cfRule type="cellIs" dxfId="81" priority="7" operator="equal">
      <formula>$AX$25</formula>
    </cfRule>
  </conditionalFormatting>
  <conditionalFormatting sqref="AX26">
    <cfRule type="cellIs" dxfId="80" priority="6" operator="equal">
      <formula>$AX$26</formula>
    </cfRule>
  </conditionalFormatting>
  <conditionalFormatting sqref="H1:H1048576">
    <cfRule type="cellIs" dxfId="79" priority="3" operator="equal">
      <formula>"En cours de réalisation"</formula>
    </cfRule>
    <cfRule type="cellIs" dxfId="78" priority="4" operator="equal">
      <formula>"Pas fait"</formula>
    </cfRule>
    <cfRule type="cellIs" dxfId="77" priority="5" operator="equal">
      <formula>"Fait"</formula>
    </cfRule>
  </conditionalFormatting>
  <conditionalFormatting sqref="G1:G1048576">
    <cfRule type="iconSet" priority="43">
      <iconSet iconSet="3Symbols" showValue="0">
        <cfvo type="percent" val="0"/>
        <cfvo type="num" val="2"/>
        <cfvo type="num" val="3"/>
      </iconSet>
    </cfRule>
    <cfRule type="cellIs" dxfId="76" priority="44" operator="equal">
      <formula>1</formula>
    </cfRule>
    <cfRule type="cellIs" dxfId="75" priority="45" operator="equal">
      <formula>3</formula>
    </cfRule>
    <cfRule type="cellIs" dxfId="74" priority="46" operator="equal">
      <formula>2</formula>
    </cfRule>
  </conditionalFormatting>
  <dataValidations count="2">
    <dataValidation type="list" allowBlank="1" showInputMessage="1" showErrorMessage="1" sqref="B9:B32">
      <formula1>Opérations</formula1>
    </dataValidation>
    <dataValidation allowBlank="1" showDropDown="1" showInputMessage="1" showErrorMessage="1" sqref="C1:C1048576"/>
  </dataValidations>
  <pageMargins left="0.23622047244094491" right="0.23622047244094491" top="0.74803149606299213" bottom="0.74803149606299213" header="0.31496062992125984" footer="0.31496062992125984"/>
  <pageSetup paperSize="8" scale="52" orientation="landscape" r:id="rId1"/>
  <ignoredErrors>
    <ignoredError sqref="L9:N9 P9:AN9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ThisWorkbook.Date_demain_boucle">
                <anchor moveWithCells="1">
                  <from>
                    <xdr:col>17</xdr:col>
                    <xdr:colOff>247650</xdr:colOff>
                    <xdr:row>1</xdr:row>
                    <xdr:rowOff>171450</xdr:rowOff>
                  </from>
                  <to>
                    <xdr:col>20</xdr:col>
                    <xdr:colOff>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ThisWorkbook.Date_du_jour">
                <anchor moveWithCells="1">
                  <from>
                    <xdr:col>14</xdr:col>
                    <xdr:colOff>247650</xdr:colOff>
                    <xdr:row>1</xdr:row>
                    <xdr:rowOff>152400</xdr:rowOff>
                  </from>
                  <to>
                    <xdr:col>17</xdr:col>
                    <xdr:colOff>123825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Opérations_de_maintenance">
                <anchor moveWithCells="1">
                  <from>
                    <xdr:col>1</xdr:col>
                    <xdr:colOff>771525</xdr:colOff>
                    <xdr:row>0</xdr:row>
                    <xdr:rowOff>28575</xdr:rowOff>
                  </from>
                  <to>
                    <xdr:col>2</xdr:col>
                    <xdr:colOff>266700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Gestion">
                <anchor moveWithCells="1">
                  <from>
                    <xdr:col>0</xdr:col>
                    <xdr:colOff>19050</xdr:colOff>
                    <xdr:row>3</xdr:row>
                    <xdr:rowOff>9525</xdr:rowOff>
                  </from>
                  <to>
                    <xdr:col>1</xdr:col>
                    <xdr:colOff>704850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Button 12">
              <controlPr defaultSize="0" print="0" autoFill="0" autoPict="0" macro="[0]!Aide">
                <anchor moveWithCells="1">
                  <from>
                    <xdr:col>0</xdr:col>
                    <xdr:colOff>9525</xdr:colOff>
                    <xdr:row>0</xdr:row>
                    <xdr:rowOff>47625</xdr:rowOff>
                  </from>
                  <to>
                    <xdr:col>1</xdr:col>
                    <xdr:colOff>695325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Button 13">
              <controlPr defaultSize="0" print="0" autoFill="0" autoPict="0" macro="[0]!ThisWorkbook.Date_Hier_boucle">
                <anchor moveWithCells="1">
                  <from>
                    <xdr:col>12</xdr:col>
                    <xdr:colOff>0</xdr:colOff>
                    <xdr:row>1</xdr:row>
                    <xdr:rowOff>161925</xdr:rowOff>
                  </from>
                  <to>
                    <xdr:col>14</xdr:col>
                    <xdr:colOff>95250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4">
    <tablePart r:id="rId10"/>
    <tablePart r:id="rId11"/>
    <tablePart r:id="rId12"/>
    <tablePart r:id="rId1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F56CAD9A-1FD9-4BC4-8F13-E0F5526FC02A}">
            <xm:f>NOT(ISERROR(SEARCH($AX$24,AX24)))</xm:f>
            <xm:f>$AX$24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AX24:AX26</xm:sqref>
        </x14:conditionalFormatting>
        <x14:conditionalFormatting xmlns:xm="http://schemas.microsoft.com/office/excel/2006/main">
          <x14:cfRule type="cellIs" priority="27" operator="equal" id="{0F03F1C1-0A8B-49B0-90E7-A7043FD6EFE0}">
            <xm:f>'Opérations de maintenance'!$G$6</xm:f>
            <x14:dxf>
              <font>
                <color rgb="FF9C0006"/>
              </font>
              <fill>
                <patternFill>
                  <bgColor rgb="FFFF0000"/>
                </patternFill>
              </fill>
            </x14:dxf>
          </x14:cfRule>
          <xm:sqref>I9:AN32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B36"/>
  <sheetViews>
    <sheetView showGridLines="0" showRowColHeaders="0" workbookViewId="0">
      <selection activeCell="A4" sqref="A4"/>
    </sheetView>
  </sheetViews>
  <sheetFormatPr baseColWidth="10" defaultRowHeight="15" x14ac:dyDescent="0.25"/>
  <cols>
    <col min="1" max="1" width="56.42578125" customWidth="1"/>
  </cols>
  <sheetData>
    <row r="1" spans="1:2" x14ac:dyDescent="0.25">
      <c r="A1" s="71" t="s">
        <v>74</v>
      </c>
    </row>
    <row r="2" spans="1:2" x14ac:dyDescent="0.25">
      <c r="B2" s="1"/>
    </row>
    <row r="3" spans="1:2" ht="18.75" x14ac:dyDescent="0.3">
      <c r="A3" s="47" t="s">
        <v>47</v>
      </c>
    </row>
    <row r="4" spans="1:2" ht="18.75" x14ac:dyDescent="0.3">
      <c r="A4" s="47"/>
    </row>
    <row r="5" spans="1:2" ht="15.75" x14ac:dyDescent="0.25">
      <c r="A5" t="s">
        <v>49</v>
      </c>
    </row>
    <row r="6" spans="1:2" x14ac:dyDescent="0.25">
      <c r="A6" t="s">
        <v>50</v>
      </c>
    </row>
    <row r="7" spans="1:2" x14ac:dyDescent="0.25">
      <c r="A7" t="s">
        <v>51</v>
      </c>
    </row>
    <row r="8" spans="1:2" x14ac:dyDescent="0.25">
      <c r="A8" t="s">
        <v>52</v>
      </c>
    </row>
    <row r="9" spans="1:2" ht="15.75" x14ac:dyDescent="0.25">
      <c r="A9" t="s">
        <v>62</v>
      </c>
    </row>
    <row r="11" spans="1:2" ht="15.75" x14ac:dyDescent="0.25">
      <c r="A11" s="69" t="s">
        <v>53</v>
      </c>
    </row>
    <row r="12" spans="1:2" x14ac:dyDescent="0.25">
      <c r="A12" s="70" t="s">
        <v>54</v>
      </c>
    </row>
    <row r="13" spans="1:2" x14ac:dyDescent="0.25">
      <c r="A13" s="70" t="s">
        <v>55</v>
      </c>
    </row>
    <row r="14" spans="1:2" x14ac:dyDescent="0.25">
      <c r="A14" s="70" t="s">
        <v>58</v>
      </c>
    </row>
    <row r="15" spans="1:2" x14ac:dyDescent="0.25">
      <c r="A15" t="s">
        <v>56</v>
      </c>
    </row>
    <row r="16" spans="1:2" x14ac:dyDescent="0.25">
      <c r="A16" t="s">
        <v>57</v>
      </c>
    </row>
    <row r="19" spans="1:1" ht="18.75" x14ac:dyDescent="0.3">
      <c r="A19" s="47" t="s">
        <v>48</v>
      </c>
    </row>
    <row r="21" spans="1:1" ht="15.75" x14ac:dyDescent="0.25">
      <c r="A21" s="69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63</v>
      </c>
    </row>
    <row r="26" spans="1:1" ht="15.75" x14ac:dyDescent="0.25">
      <c r="A26" s="69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  <row r="31" spans="1:1" x14ac:dyDescent="0.25">
      <c r="A31" t="s">
        <v>73</v>
      </c>
    </row>
    <row r="33" spans="1:1" ht="15.75" x14ac:dyDescent="0.25">
      <c r="A33" s="69" t="s">
        <v>69</v>
      </c>
    </row>
    <row r="34" spans="1:1" x14ac:dyDescent="0.25">
      <c r="A34" t="s">
        <v>70</v>
      </c>
    </row>
    <row r="35" spans="1:1" x14ac:dyDescent="0.25">
      <c r="A35" t="s">
        <v>71</v>
      </c>
    </row>
    <row r="36" spans="1:1" x14ac:dyDescent="0.25">
      <c r="A36" t="s">
        <v>72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Gestion">
                <anchor moveWithCells="1">
                  <from>
                    <xdr:col>10</xdr:col>
                    <xdr:colOff>628650</xdr:colOff>
                    <xdr:row>1</xdr:row>
                    <xdr:rowOff>57150</xdr:rowOff>
                  </from>
                  <to>
                    <xdr:col>12</xdr:col>
                    <xdr:colOff>552450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Acceuil</vt:lpstr>
      <vt:lpstr>Gestion</vt:lpstr>
      <vt:lpstr>Opérations de maintenance</vt:lpstr>
      <vt:lpstr>Planning</vt:lpstr>
      <vt:lpstr>Plan usine</vt:lpstr>
      <vt:lpstr>Recherche spécifique</vt:lpstr>
      <vt:lpstr>Aide</vt:lpstr>
      <vt:lpstr>Alerte</vt:lpstr>
      <vt:lpstr>Alerte_maintenance</vt:lpstr>
      <vt:lpstr>Alerte1</vt:lpstr>
      <vt:lpstr>Icones</vt:lpstr>
      <vt:lpstr>Opérations</vt:lpstr>
      <vt:lpstr>Unité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Algayres</dc:creator>
  <cp:lastModifiedBy>Roman Algayres</cp:lastModifiedBy>
  <cp:lastPrinted>2018-06-13T09:31:36Z</cp:lastPrinted>
  <dcterms:created xsi:type="dcterms:W3CDTF">2018-06-12T12:42:03Z</dcterms:created>
  <dcterms:modified xsi:type="dcterms:W3CDTF">2018-06-23T15:41:54Z</dcterms:modified>
</cp:coreProperties>
</file>