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84ddbc2034b054b/Documents/"/>
    </mc:Choice>
  </mc:AlternateContent>
  <xr:revisionPtr revIDLastSave="1" documentId="8_{79166077-16AA-45A3-B6BF-5C4B4844DBBE}" xr6:coauthVersionLast="43" xr6:coauthVersionMax="43" xr10:uidLastSave="{5DE43CC6-4BF3-411F-B08E-E04D372A137B}"/>
  <bookViews>
    <workbookView xWindow="-120" yWindow="-120" windowWidth="25440" windowHeight="15390" activeTab="2" xr2:uid="{00000000-000D-0000-FFFF-FFFF00000000}"/>
  </bookViews>
  <sheets>
    <sheet name="Param" sheetId="2" r:id="rId1"/>
    <sheet name="Data" sheetId="1" r:id="rId2"/>
    <sheet name="Analyse" sheetId="3" r:id="rId3"/>
  </sheets>
  <definedNames>
    <definedName name="_xlnm._FilterDatabase" localSheetId="1" hidden="1">Data!$A$1:$N$254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07" i="1" l="1"/>
  <c r="B207" i="1"/>
  <c r="C207" i="1"/>
  <c r="D207" i="1"/>
  <c r="A208" i="1"/>
  <c r="B208" i="1"/>
  <c r="C208" i="1"/>
  <c r="D208" i="1"/>
  <c r="A209" i="1"/>
  <c r="B209" i="1"/>
  <c r="C209" i="1"/>
  <c r="D209" i="1"/>
  <c r="A210" i="1"/>
  <c r="B210" i="1"/>
  <c r="C210" i="1"/>
  <c r="D210" i="1"/>
  <c r="A211" i="1"/>
  <c r="B211" i="1"/>
  <c r="C211" i="1"/>
  <c r="D211" i="1"/>
  <c r="A212" i="1"/>
  <c r="B212" i="1"/>
  <c r="C212" i="1"/>
  <c r="D212" i="1"/>
  <c r="A213" i="1"/>
  <c r="B213" i="1"/>
  <c r="C213" i="1"/>
  <c r="D213" i="1"/>
  <c r="A214" i="1"/>
  <c r="B214" i="1"/>
  <c r="C214" i="1"/>
  <c r="D214" i="1"/>
  <c r="A215" i="1"/>
  <c r="B215" i="1"/>
  <c r="C215" i="1"/>
  <c r="D215" i="1"/>
  <c r="A216" i="1"/>
  <c r="B216" i="1"/>
  <c r="C216" i="1"/>
  <c r="D216" i="1"/>
  <c r="A217" i="1"/>
  <c r="B217" i="1"/>
  <c r="C217" i="1"/>
  <c r="D217" i="1"/>
  <c r="A218" i="1"/>
  <c r="B218" i="1"/>
  <c r="C218" i="1"/>
  <c r="D218" i="1"/>
  <c r="A219" i="1"/>
  <c r="B219" i="1"/>
  <c r="C219" i="1"/>
  <c r="D219" i="1"/>
  <c r="A220" i="1"/>
  <c r="B220" i="1"/>
  <c r="C220" i="1"/>
  <c r="D220" i="1"/>
  <c r="A221" i="1"/>
  <c r="B221" i="1"/>
  <c r="C221" i="1"/>
  <c r="D221" i="1"/>
  <c r="A222" i="1"/>
  <c r="B222" i="1"/>
  <c r="C222" i="1"/>
  <c r="D222" i="1"/>
  <c r="A223" i="1"/>
  <c r="B223" i="1"/>
  <c r="C223" i="1"/>
  <c r="D223" i="1"/>
  <c r="A224" i="1"/>
  <c r="B224" i="1"/>
  <c r="C224" i="1"/>
  <c r="D224" i="1"/>
  <c r="A225" i="1"/>
  <c r="B225" i="1"/>
  <c r="C225" i="1"/>
  <c r="D225" i="1"/>
  <c r="A226" i="1"/>
  <c r="B226" i="1"/>
  <c r="C226" i="1"/>
  <c r="D226" i="1"/>
  <c r="A227" i="1"/>
  <c r="B227" i="1"/>
  <c r="C227" i="1"/>
  <c r="D227" i="1"/>
  <c r="A228" i="1"/>
  <c r="B228" i="1"/>
  <c r="C228" i="1"/>
  <c r="D228" i="1"/>
  <c r="A229" i="1"/>
  <c r="B229" i="1"/>
  <c r="C229" i="1"/>
  <c r="D229" i="1"/>
  <c r="A230" i="1"/>
  <c r="B230" i="1"/>
  <c r="C230" i="1"/>
  <c r="D230" i="1"/>
  <c r="A231" i="1"/>
  <c r="B231" i="1"/>
  <c r="C231" i="1"/>
  <c r="D231" i="1"/>
  <c r="A232" i="1"/>
  <c r="B232" i="1"/>
  <c r="C232" i="1"/>
  <c r="D232" i="1"/>
  <c r="A233" i="1"/>
  <c r="B233" i="1"/>
  <c r="C233" i="1"/>
  <c r="D233" i="1"/>
  <c r="A234" i="1"/>
  <c r="B234" i="1"/>
  <c r="C234" i="1"/>
  <c r="D234" i="1"/>
  <c r="A235" i="1"/>
  <c r="B235" i="1"/>
  <c r="C235" i="1"/>
  <c r="D235" i="1"/>
  <c r="A236" i="1"/>
  <c r="B236" i="1"/>
  <c r="C236" i="1"/>
  <c r="D236" i="1"/>
  <c r="A237" i="1"/>
  <c r="B237" i="1"/>
  <c r="C237" i="1"/>
  <c r="D237" i="1"/>
  <c r="A238" i="1"/>
  <c r="B238" i="1"/>
  <c r="C238" i="1"/>
  <c r="D238" i="1"/>
  <c r="A239" i="1"/>
  <c r="B239" i="1"/>
  <c r="C239" i="1"/>
  <c r="D239" i="1"/>
  <c r="A240" i="1"/>
  <c r="B240" i="1"/>
  <c r="C240" i="1"/>
  <c r="D240" i="1"/>
  <c r="A241" i="1"/>
  <c r="B241" i="1"/>
  <c r="C241" i="1"/>
  <c r="D241" i="1"/>
  <c r="A242" i="1"/>
  <c r="B242" i="1"/>
  <c r="C242" i="1"/>
  <c r="D242" i="1"/>
  <c r="A243" i="1"/>
  <c r="B243" i="1"/>
  <c r="C243" i="1"/>
  <c r="D243" i="1"/>
  <c r="A244" i="1"/>
  <c r="B244" i="1"/>
  <c r="C244" i="1"/>
  <c r="D244" i="1"/>
  <c r="A245" i="1"/>
  <c r="B245" i="1"/>
  <c r="C245" i="1"/>
  <c r="D245" i="1"/>
  <c r="A246" i="1"/>
  <c r="B246" i="1"/>
  <c r="C246" i="1"/>
  <c r="D246" i="1"/>
  <c r="A247" i="1"/>
  <c r="B247" i="1"/>
  <c r="C247" i="1"/>
  <c r="D247" i="1"/>
  <c r="A248" i="1"/>
  <c r="B248" i="1"/>
  <c r="C248" i="1"/>
  <c r="D248" i="1"/>
  <c r="A249" i="1"/>
  <c r="B249" i="1"/>
  <c r="C249" i="1"/>
  <c r="D249" i="1"/>
  <c r="A250" i="1"/>
  <c r="B250" i="1"/>
  <c r="C250" i="1"/>
  <c r="D250" i="1"/>
  <c r="A251" i="1"/>
  <c r="B251" i="1"/>
  <c r="C251" i="1"/>
  <c r="D251" i="1"/>
  <c r="A252" i="1"/>
  <c r="B252" i="1"/>
  <c r="C252" i="1"/>
  <c r="D252" i="1"/>
  <c r="A253" i="1"/>
  <c r="B253" i="1"/>
  <c r="C253" i="1"/>
  <c r="D253" i="1"/>
  <c r="A254" i="1"/>
  <c r="B254" i="1"/>
  <c r="C254" i="1"/>
  <c r="D254" i="1"/>
  <c r="F207" i="1"/>
  <c r="L254" i="1"/>
  <c r="K254" i="1"/>
  <c r="J254" i="1"/>
  <c r="I254" i="1"/>
  <c r="H254" i="1"/>
  <c r="L253" i="1"/>
  <c r="K253" i="1"/>
  <c r="J253" i="1"/>
  <c r="I253" i="1"/>
  <c r="H253" i="1"/>
  <c r="L252" i="1"/>
  <c r="K252" i="1"/>
  <c r="J252" i="1"/>
  <c r="I252" i="1"/>
  <c r="H252" i="1"/>
  <c r="L251" i="1"/>
  <c r="K251" i="1"/>
  <c r="J251" i="1"/>
  <c r="I251" i="1"/>
  <c r="H251" i="1"/>
  <c r="L250" i="1"/>
  <c r="K250" i="1"/>
  <c r="J250" i="1"/>
  <c r="I250" i="1"/>
  <c r="H250" i="1"/>
  <c r="L249" i="1"/>
  <c r="K249" i="1"/>
  <c r="J249" i="1"/>
  <c r="I249" i="1"/>
  <c r="H249" i="1"/>
  <c r="L248" i="1"/>
  <c r="K248" i="1"/>
  <c r="J248" i="1"/>
  <c r="I248" i="1"/>
  <c r="H248" i="1"/>
  <c r="L247" i="1"/>
  <c r="K247" i="1"/>
  <c r="J247" i="1"/>
  <c r="I247" i="1"/>
  <c r="H247" i="1"/>
  <c r="L246" i="1"/>
  <c r="K246" i="1"/>
  <c r="J246" i="1"/>
  <c r="I246" i="1"/>
  <c r="H246" i="1"/>
  <c r="L245" i="1"/>
  <c r="K245" i="1"/>
  <c r="J245" i="1"/>
  <c r="I245" i="1"/>
  <c r="H245" i="1"/>
  <c r="L244" i="1"/>
  <c r="K244" i="1"/>
  <c r="J244" i="1"/>
  <c r="I244" i="1"/>
  <c r="H244" i="1"/>
  <c r="L243" i="1"/>
  <c r="K243" i="1"/>
  <c r="J243" i="1"/>
  <c r="I243" i="1"/>
  <c r="H243" i="1"/>
  <c r="L242" i="1"/>
  <c r="K242" i="1"/>
  <c r="J242" i="1"/>
  <c r="I242" i="1"/>
  <c r="H242" i="1"/>
  <c r="L241" i="1"/>
  <c r="K241" i="1"/>
  <c r="J241" i="1"/>
  <c r="I241" i="1"/>
  <c r="H241" i="1"/>
  <c r="L240" i="1"/>
  <c r="K240" i="1"/>
  <c r="J240" i="1"/>
  <c r="I240" i="1"/>
  <c r="H240" i="1"/>
  <c r="L239" i="1"/>
  <c r="K239" i="1"/>
  <c r="J239" i="1"/>
  <c r="I239" i="1"/>
  <c r="H239" i="1"/>
  <c r="L238" i="1"/>
  <c r="K238" i="1"/>
  <c r="J238" i="1"/>
  <c r="I238" i="1"/>
  <c r="H238" i="1"/>
  <c r="L237" i="1"/>
  <c r="K237" i="1"/>
  <c r="J237" i="1"/>
  <c r="I237" i="1"/>
  <c r="H237" i="1"/>
  <c r="L236" i="1"/>
  <c r="K236" i="1"/>
  <c r="J236" i="1"/>
  <c r="I236" i="1"/>
  <c r="H236" i="1"/>
  <c r="L235" i="1"/>
  <c r="K235" i="1"/>
  <c r="J235" i="1"/>
  <c r="I235" i="1"/>
  <c r="H235" i="1"/>
  <c r="L234" i="1"/>
  <c r="K234" i="1"/>
  <c r="J234" i="1"/>
  <c r="I234" i="1"/>
  <c r="H234" i="1"/>
  <c r="L233" i="1"/>
  <c r="K233" i="1"/>
  <c r="J233" i="1"/>
  <c r="I233" i="1"/>
  <c r="H233" i="1"/>
  <c r="L232" i="1"/>
  <c r="K232" i="1"/>
  <c r="J232" i="1"/>
  <c r="I232" i="1"/>
  <c r="H232" i="1"/>
  <c r="L231" i="1"/>
  <c r="K231" i="1"/>
  <c r="J231" i="1"/>
  <c r="I231" i="1"/>
  <c r="H231" i="1"/>
  <c r="L230" i="1"/>
  <c r="K230" i="1"/>
  <c r="J230" i="1"/>
  <c r="I230" i="1"/>
  <c r="H230" i="1"/>
  <c r="L229" i="1"/>
  <c r="K229" i="1"/>
  <c r="J229" i="1"/>
  <c r="I229" i="1"/>
  <c r="H229" i="1"/>
  <c r="L228" i="1"/>
  <c r="K228" i="1"/>
  <c r="J228" i="1"/>
  <c r="I228" i="1"/>
  <c r="H228" i="1"/>
  <c r="L227" i="1"/>
  <c r="K227" i="1"/>
  <c r="J227" i="1"/>
  <c r="I227" i="1"/>
  <c r="H227" i="1"/>
  <c r="L226" i="1"/>
  <c r="K226" i="1"/>
  <c r="J226" i="1"/>
  <c r="I226" i="1"/>
  <c r="H226" i="1"/>
  <c r="L225" i="1"/>
  <c r="K225" i="1"/>
  <c r="J225" i="1"/>
  <c r="I225" i="1"/>
  <c r="H225" i="1"/>
  <c r="L224" i="1"/>
  <c r="K224" i="1"/>
  <c r="J224" i="1"/>
  <c r="I224" i="1"/>
  <c r="H224" i="1"/>
  <c r="L223" i="1"/>
  <c r="K223" i="1"/>
  <c r="J223" i="1"/>
  <c r="I223" i="1"/>
  <c r="H223" i="1"/>
  <c r="L222" i="1"/>
  <c r="K222" i="1"/>
  <c r="J222" i="1"/>
  <c r="I222" i="1"/>
  <c r="H222" i="1"/>
  <c r="L221" i="1"/>
  <c r="K221" i="1"/>
  <c r="J221" i="1"/>
  <c r="I221" i="1"/>
  <c r="H221" i="1"/>
  <c r="L220" i="1"/>
  <c r="K220" i="1"/>
  <c r="J220" i="1"/>
  <c r="I220" i="1"/>
  <c r="H220" i="1"/>
  <c r="L219" i="1"/>
  <c r="K219" i="1"/>
  <c r="J219" i="1"/>
  <c r="I219" i="1"/>
  <c r="H219" i="1"/>
  <c r="L218" i="1"/>
  <c r="K218" i="1"/>
  <c r="J218" i="1"/>
  <c r="I218" i="1"/>
  <c r="H218" i="1"/>
  <c r="L217" i="1"/>
  <c r="K217" i="1"/>
  <c r="J217" i="1"/>
  <c r="I217" i="1"/>
  <c r="H217" i="1"/>
  <c r="L216" i="1"/>
  <c r="K216" i="1"/>
  <c r="J216" i="1"/>
  <c r="I216" i="1"/>
  <c r="H216" i="1"/>
  <c r="L215" i="1"/>
  <c r="K215" i="1"/>
  <c r="J215" i="1"/>
  <c r="I215" i="1"/>
  <c r="H215" i="1"/>
  <c r="L214" i="1"/>
  <c r="K214" i="1"/>
  <c r="J214" i="1"/>
  <c r="I214" i="1"/>
  <c r="H214" i="1"/>
  <c r="L213" i="1"/>
  <c r="K213" i="1"/>
  <c r="J213" i="1"/>
  <c r="I213" i="1"/>
  <c r="H213" i="1"/>
  <c r="L212" i="1"/>
  <c r="K212" i="1"/>
  <c r="J212" i="1"/>
  <c r="I212" i="1"/>
  <c r="H212" i="1"/>
  <c r="L211" i="1"/>
  <c r="K211" i="1"/>
  <c r="J211" i="1"/>
  <c r="I211" i="1"/>
  <c r="H211" i="1"/>
  <c r="L210" i="1"/>
  <c r="K210" i="1"/>
  <c r="J210" i="1"/>
  <c r="I210" i="1"/>
  <c r="H210" i="1"/>
  <c r="L209" i="1"/>
  <c r="K209" i="1"/>
  <c r="J209" i="1"/>
  <c r="I209" i="1"/>
  <c r="H209" i="1"/>
  <c r="L208" i="1"/>
  <c r="K208" i="1"/>
  <c r="J208" i="1"/>
  <c r="I208" i="1"/>
  <c r="H208" i="1"/>
  <c r="L207" i="1"/>
  <c r="K207" i="1"/>
  <c r="J207" i="1"/>
  <c r="I207" i="1"/>
  <c r="H207" i="1"/>
  <c r="F249" i="1"/>
  <c r="F250" i="1"/>
  <c r="F251" i="1"/>
  <c r="F252" i="1"/>
  <c r="F253" i="1"/>
  <c r="F254" i="1"/>
  <c r="M234" i="1" l="1"/>
  <c r="N234" i="1" s="1"/>
  <c r="M238" i="1"/>
  <c r="N238" i="1" s="1"/>
  <c r="M242" i="1"/>
  <c r="N242" i="1" s="1"/>
  <c r="M245" i="1"/>
  <c r="N245" i="1" s="1"/>
  <c r="M249" i="1"/>
  <c r="N249" i="1" s="1"/>
  <c r="M250" i="1"/>
  <c r="N250" i="1" s="1"/>
  <c r="M253" i="1"/>
  <c r="N253" i="1" s="1"/>
  <c r="M246" i="1"/>
  <c r="N246" i="1" s="1"/>
  <c r="M254" i="1"/>
  <c r="N254" i="1" s="1"/>
  <c r="M210" i="1"/>
  <c r="N210" i="1" s="1"/>
  <c r="M214" i="1"/>
  <c r="N214" i="1" s="1"/>
  <c r="M218" i="1"/>
  <c r="N218" i="1" s="1"/>
  <c r="M222" i="1"/>
  <c r="N222" i="1" s="1"/>
  <c r="M226" i="1"/>
  <c r="N226" i="1" s="1"/>
  <c r="M230" i="1"/>
  <c r="N230" i="1" s="1"/>
  <c r="M207" i="1"/>
  <c r="N207" i="1" s="1"/>
  <c r="M211" i="1"/>
  <c r="N211" i="1" s="1"/>
  <c r="M215" i="1"/>
  <c r="N215" i="1" s="1"/>
  <c r="M219" i="1"/>
  <c r="N219" i="1" s="1"/>
  <c r="M223" i="1"/>
  <c r="N223" i="1" s="1"/>
  <c r="M227" i="1"/>
  <c r="N227" i="1" s="1"/>
  <c r="M231" i="1"/>
  <c r="N231" i="1" s="1"/>
  <c r="M235" i="1"/>
  <c r="N235" i="1" s="1"/>
  <c r="M239" i="1"/>
  <c r="N239" i="1" s="1"/>
  <c r="M243" i="1"/>
  <c r="N243" i="1" s="1"/>
  <c r="M247" i="1"/>
  <c r="N247" i="1" s="1"/>
  <c r="M251" i="1"/>
  <c r="N251" i="1" s="1"/>
  <c r="M208" i="1"/>
  <c r="N208" i="1" s="1"/>
  <c r="M212" i="1"/>
  <c r="N212" i="1" s="1"/>
  <c r="M216" i="1"/>
  <c r="N216" i="1" s="1"/>
  <c r="M220" i="1"/>
  <c r="N220" i="1" s="1"/>
  <c r="M224" i="1"/>
  <c r="N224" i="1" s="1"/>
  <c r="M228" i="1"/>
  <c r="N228" i="1" s="1"/>
  <c r="M232" i="1"/>
  <c r="N232" i="1" s="1"/>
  <c r="M236" i="1"/>
  <c r="N236" i="1" s="1"/>
  <c r="M240" i="1"/>
  <c r="N240" i="1" s="1"/>
  <c r="M244" i="1"/>
  <c r="N244" i="1" s="1"/>
  <c r="M248" i="1"/>
  <c r="N248" i="1" s="1"/>
  <c r="M252" i="1"/>
  <c r="N252" i="1" s="1"/>
  <c r="M209" i="1"/>
  <c r="N209" i="1" s="1"/>
  <c r="M213" i="1"/>
  <c r="N213" i="1" s="1"/>
  <c r="M217" i="1"/>
  <c r="N217" i="1" s="1"/>
  <c r="M221" i="1"/>
  <c r="N221" i="1" s="1"/>
  <c r="M225" i="1"/>
  <c r="N225" i="1" s="1"/>
  <c r="M229" i="1"/>
  <c r="N229" i="1" s="1"/>
  <c r="M233" i="1"/>
  <c r="N233" i="1" s="1"/>
  <c r="M237" i="1"/>
  <c r="N237" i="1" s="1"/>
  <c r="M241" i="1"/>
  <c r="N241" i="1" s="1"/>
  <c r="A156" i="1" l="1"/>
  <c r="B156" i="1"/>
  <c r="C156" i="1"/>
  <c r="D156" i="1"/>
  <c r="D152" i="1"/>
  <c r="D153" i="1"/>
  <c r="D154" i="1"/>
  <c r="D155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A153" i="1"/>
  <c r="B153" i="1"/>
  <c r="C153" i="1"/>
  <c r="A154" i="1"/>
  <c r="B154" i="1"/>
  <c r="C154" i="1"/>
  <c r="A155" i="1"/>
  <c r="B155" i="1"/>
  <c r="C155" i="1"/>
  <c r="A157" i="1"/>
  <c r="B157" i="1"/>
  <c r="C157" i="1"/>
  <c r="A158" i="1"/>
  <c r="B158" i="1"/>
  <c r="C158" i="1"/>
  <c r="A159" i="1"/>
  <c r="B159" i="1"/>
  <c r="C159" i="1"/>
  <c r="A160" i="1"/>
  <c r="B160" i="1"/>
  <c r="C160" i="1"/>
  <c r="A161" i="1"/>
  <c r="B161" i="1"/>
  <c r="C161" i="1"/>
  <c r="A162" i="1"/>
  <c r="B162" i="1"/>
  <c r="C162" i="1"/>
  <c r="A163" i="1"/>
  <c r="B163" i="1"/>
  <c r="C163" i="1"/>
  <c r="A164" i="1"/>
  <c r="B164" i="1"/>
  <c r="C164" i="1"/>
  <c r="A165" i="1"/>
  <c r="B165" i="1"/>
  <c r="C165" i="1"/>
  <c r="A166" i="1"/>
  <c r="B166" i="1"/>
  <c r="C166" i="1"/>
  <c r="A167" i="1"/>
  <c r="B167" i="1"/>
  <c r="C167" i="1"/>
  <c r="A168" i="1"/>
  <c r="B168" i="1"/>
  <c r="C168" i="1"/>
  <c r="A169" i="1"/>
  <c r="B169" i="1"/>
  <c r="C169" i="1"/>
  <c r="A170" i="1"/>
  <c r="B170" i="1"/>
  <c r="C170" i="1"/>
  <c r="A171" i="1"/>
  <c r="B171" i="1"/>
  <c r="C171" i="1"/>
  <c r="A172" i="1"/>
  <c r="B172" i="1"/>
  <c r="C172" i="1"/>
  <c r="A173" i="1"/>
  <c r="B173" i="1"/>
  <c r="C173" i="1"/>
  <c r="A174" i="1"/>
  <c r="B174" i="1"/>
  <c r="C174" i="1"/>
  <c r="A175" i="1"/>
  <c r="B175" i="1"/>
  <c r="C175" i="1"/>
  <c r="A176" i="1"/>
  <c r="B176" i="1"/>
  <c r="C176" i="1"/>
  <c r="A177" i="1"/>
  <c r="B177" i="1"/>
  <c r="C177" i="1"/>
  <c r="A178" i="1"/>
  <c r="B178" i="1"/>
  <c r="C178" i="1"/>
  <c r="A179" i="1"/>
  <c r="B179" i="1"/>
  <c r="C179" i="1"/>
  <c r="A180" i="1"/>
  <c r="B180" i="1"/>
  <c r="C180" i="1"/>
  <c r="A181" i="1"/>
  <c r="B181" i="1"/>
  <c r="C181" i="1"/>
  <c r="A182" i="1"/>
  <c r="B182" i="1"/>
  <c r="C182" i="1"/>
  <c r="A183" i="1"/>
  <c r="B183" i="1"/>
  <c r="C183" i="1"/>
  <c r="A184" i="1"/>
  <c r="B184" i="1"/>
  <c r="C184" i="1"/>
  <c r="A185" i="1"/>
  <c r="B185" i="1"/>
  <c r="C185" i="1"/>
  <c r="A186" i="1"/>
  <c r="B186" i="1"/>
  <c r="C186" i="1"/>
  <c r="A187" i="1"/>
  <c r="B187" i="1"/>
  <c r="C187" i="1"/>
  <c r="A188" i="1"/>
  <c r="B188" i="1"/>
  <c r="C188" i="1"/>
  <c r="A189" i="1"/>
  <c r="B189" i="1"/>
  <c r="C189" i="1"/>
  <c r="A190" i="1"/>
  <c r="B190" i="1"/>
  <c r="C190" i="1"/>
  <c r="A191" i="1"/>
  <c r="B191" i="1"/>
  <c r="C191" i="1"/>
  <c r="A192" i="1"/>
  <c r="B192" i="1"/>
  <c r="C192" i="1"/>
  <c r="A193" i="1"/>
  <c r="B193" i="1"/>
  <c r="C193" i="1"/>
  <c r="A194" i="1"/>
  <c r="B194" i="1"/>
  <c r="C194" i="1"/>
  <c r="A195" i="1"/>
  <c r="B195" i="1"/>
  <c r="C195" i="1"/>
  <c r="A196" i="1"/>
  <c r="B196" i="1"/>
  <c r="C196" i="1"/>
  <c r="A197" i="1"/>
  <c r="B197" i="1"/>
  <c r="C197" i="1"/>
  <c r="A198" i="1"/>
  <c r="B198" i="1"/>
  <c r="C198" i="1"/>
  <c r="A199" i="1"/>
  <c r="B199" i="1"/>
  <c r="C199" i="1"/>
  <c r="A200" i="1"/>
  <c r="B200" i="1"/>
  <c r="C200" i="1"/>
  <c r="A201" i="1"/>
  <c r="B201" i="1"/>
  <c r="C201" i="1"/>
  <c r="A202" i="1"/>
  <c r="B202" i="1"/>
  <c r="C202" i="1"/>
  <c r="A203" i="1"/>
  <c r="B203" i="1"/>
  <c r="C203" i="1"/>
  <c r="A204" i="1"/>
  <c r="B204" i="1"/>
  <c r="C204" i="1"/>
  <c r="A205" i="1"/>
  <c r="B205" i="1"/>
  <c r="C205" i="1"/>
  <c r="A206" i="1"/>
  <c r="B206" i="1"/>
  <c r="C206" i="1"/>
  <c r="A152" i="1"/>
  <c r="B152" i="1"/>
  <c r="C152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L206" i="1"/>
  <c r="K206" i="1"/>
  <c r="J206" i="1"/>
  <c r="I206" i="1"/>
  <c r="H206" i="1"/>
  <c r="L205" i="1"/>
  <c r="K205" i="1"/>
  <c r="J205" i="1"/>
  <c r="I205" i="1"/>
  <c r="H205" i="1"/>
  <c r="L204" i="1"/>
  <c r="K204" i="1"/>
  <c r="J204" i="1"/>
  <c r="I204" i="1"/>
  <c r="H204" i="1"/>
  <c r="L203" i="1"/>
  <c r="K203" i="1"/>
  <c r="J203" i="1"/>
  <c r="I203" i="1"/>
  <c r="H203" i="1"/>
  <c r="L202" i="1"/>
  <c r="K202" i="1"/>
  <c r="J202" i="1"/>
  <c r="I202" i="1"/>
  <c r="H202" i="1"/>
  <c r="L201" i="1"/>
  <c r="K201" i="1"/>
  <c r="J201" i="1"/>
  <c r="I201" i="1"/>
  <c r="H201" i="1"/>
  <c r="L200" i="1"/>
  <c r="K200" i="1"/>
  <c r="J200" i="1"/>
  <c r="I200" i="1"/>
  <c r="H200" i="1"/>
  <c r="L199" i="1"/>
  <c r="K199" i="1"/>
  <c r="J199" i="1"/>
  <c r="I199" i="1"/>
  <c r="H199" i="1"/>
  <c r="L198" i="1"/>
  <c r="K198" i="1"/>
  <c r="J198" i="1"/>
  <c r="I198" i="1"/>
  <c r="H198" i="1"/>
  <c r="L197" i="1"/>
  <c r="K197" i="1"/>
  <c r="J197" i="1"/>
  <c r="I197" i="1"/>
  <c r="H197" i="1"/>
  <c r="L196" i="1"/>
  <c r="K196" i="1"/>
  <c r="J196" i="1"/>
  <c r="I196" i="1"/>
  <c r="H196" i="1"/>
  <c r="L195" i="1"/>
  <c r="K195" i="1"/>
  <c r="J195" i="1"/>
  <c r="I195" i="1"/>
  <c r="H195" i="1"/>
  <c r="L194" i="1"/>
  <c r="K194" i="1"/>
  <c r="J194" i="1"/>
  <c r="I194" i="1"/>
  <c r="H194" i="1"/>
  <c r="L193" i="1"/>
  <c r="K193" i="1"/>
  <c r="J193" i="1"/>
  <c r="I193" i="1"/>
  <c r="H193" i="1"/>
  <c r="L192" i="1"/>
  <c r="K192" i="1"/>
  <c r="J192" i="1"/>
  <c r="I192" i="1"/>
  <c r="H192" i="1"/>
  <c r="L191" i="1"/>
  <c r="K191" i="1"/>
  <c r="J191" i="1"/>
  <c r="I191" i="1"/>
  <c r="H191" i="1"/>
  <c r="L190" i="1"/>
  <c r="K190" i="1"/>
  <c r="J190" i="1"/>
  <c r="I190" i="1"/>
  <c r="H190" i="1"/>
  <c r="L189" i="1"/>
  <c r="K189" i="1"/>
  <c r="J189" i="1"/>
  <c r="I189" i="1"/>
  <c r="H189" i="1"/>
  <c r="L188" i="1"/>
  <c r="K188" i="1"/>
  <c r="J188" i="1"/>
  <c r="I188" i="1"/>
  <c r="H188" i="1"/>
  <c r="L187" i="1"/>
  <c r="K187" i="1"/>
  <c r="J187" i="1"/>
  <c r="I187" i="1"/>
  <c r="H187" i="1"/>
  <c r="L186" i="1"/>
  <c r="K186" i="1"/>
  <c r="J186" i="1"/>
  <c r="I186" i="1"/>
  <c r="H186" i="1"/>
  <c r="L185" i="1"/>
  <c r="K185" i="1"/>
  <c r="J185" i="1"/>
  <c r="I185" i="1"/>
  <c r="H185" i="1"/>
  <c r="L184" i="1"/>
  <c r="K184" i="1"/>
  <c r="J184" i="1"/>
  <c r="I184" i="1"/>
  <c r="H184" i="1"/>
  <c r="L183" i="1"/>
  <c r="K183" i="1"/>
  <c r="J183" i="1"/>
  <c r="I183" i="1"/>
  <c r="H183" i="1"/>
  <c r="L182" i="1"/>
  <c r="K182" i="1"/>
  <c r="J182" i="1"/>
  <c r="I182" i="1"/>
  <c r="H182" i="1"/>
  <c r="L181" i="1"/>
  <c r="K181" i="1"/>
  <c r="J181" i="1"/>
  <c r="I181" i="1"/>
  <c r="H181" i="1"/>
  <c r="L180" i="1"/>
  <c r="K180" i="1"/>
  <c r="J180" i="1"/>
  <c r="I180" i="1"/>
  <c r="H180" i="1"/>
  <c r="L179" i="1"/>
  <c r="K179" i="1"/>
  <c r="J179" i="1"/>
  <c r="I179" i="1"/>
  <c r="H179" i="1"/>
  <c r="L178" i="1"/>
  <c r="K178" i="1"/>
  <c r="J178" i="1"/>
  <c r="I178" i="1"/>
  <c r="H178" i="1"/>
  <c r="L177" i="1"/>
  <c r="K177" i="1"/>
  <c r="J177" i="1"/>
  <c r="I177" i="1"/>
  <c r="H177" i="1"/>
  <c r="L176" i="1"/>
  <c r="K176" i="1"/>
  <c r="J176" i="1"/>
  <c r="I176" i="1"/>
  <c r="H176" i="1"/>
  <c r="L175" i="1"/>
  <c r="K175" i="1"/>
  <c r="J175" i="1"/>
  <c r="I175" i="1"/>
  <c r="H175" i="1"/>
  <c r="L174" i="1"/>
  <c r="K174" i="1"/>
  <c r="J174" i="1"/>
  <c r="I174" i="1"/>
  <c r="H174" i="1"/>
  <c r="L173" i="1"/>
  <c r="K173" i="1"/>
  <c r="J173" i="1"/>
  <c r="I173" i="1"/>
  <c r="H173" i="1"/>
  <c r="L172" i="1"/>
  <c r="K172" i="1"/>
  <c r="J172" i="1"/>
  <c r="I172" i="1"/>
  <c r="H172" i="1"/>
  <c r="L171" i="1"/>
  <c r="K171" i="1"/>
  <c r="J171" i="1"/>
  <c r="I171" i="1"/>
  <c r="H171" i="1"/>
  <c r="L170" i="1"/>
  <c r="K170" i="1"/>
  <c r="J170" i="1"/>
  <c r="I170" i="1"/>
  <c r="H170" i="1"/>
  <c r="L169" i="1"/>
  <c r="K169" i="1"/>
  <c r="J169" i="1"/>
  <c r="I169" i="1"/>
  <c r="H169" i="1"/>
  <c r="L168" i="1"/>
  <c r="K168" i="1"/>
  <c r="J168" i="1"/>
  <c r="I168" i="1"/>
  <c r="H168" i="1"/>
  <c r="L167" i="1"/>
  <c r="K167" i="1"/>
  <c r="J167" i="1"/>
  <c r="I167" i="1"/>
  <c r="H167" i="1"/>
  <c r="L166" i="1"/>
  <c r="K166" i="1"/>
  <c r="J166" i="1"/>
  <c r="I166" i="1"/>
  <c r="H166" i="1"/>
  <c r="L165" i="1"/>
  <c r="K165" i="1"/>
  <c r="J165" i="1"/>
  <c r="I165" i="1"/>
  <c r="H165" i="1"/>
  <c r="L164" i="1"/>
  <c r="K164" i="1"/>
  <c r="J164" i="1"/>
  <c r="I164" i="1"/>
  <c r="H164" i="1"/>
  <c r="L163" i="1"/>
  <c r="K163" i="1"/>
  <c r="J163" i="1"/>
  <c r="I163" i="1"/>
  <c r="H163" i="1"/>
  <c r="L162" i="1"/>
  <c r="K162" i="1"/>
  <c r="J162" i="1"/>
  <c r="I162" i="1"/>
  <c r="H162" i="1"/>
  <c r="L161" i="1"/>
  <c r="K161" i="1"/>
  <c r="J161" i="1"/>
  <c r="I161" i="1"/>
  <c r="H161" i="1"/>
  <c r="L160" i="1"/>
  <c r="K160" i="1"/>
  <c r="J160" i="1"/>
  <c r="I160" i="1"/>
  <c r="H160" i="1"/>
  <c r="L159" i="1"/>
  <c r="K159" i="1"/>
  <c r="J159" i="1"/>
  <c r="I159" i="1"/>
  <c r="H159" i="1"/>
  <c r="L158" i="1"/>
  <c r="K158" i="1"/>
  <c r="J158" i="1"/>
  <c r="I158" i="1"/>
  <c r="H158" i="1"/>
  <c r="L157" i="1"/>
  <c r="K157" i="1"/>
  <c r="J157" i="1"/>
  <c r="I157" i="1"/>
  <c r="H157" i="1"/>
  <c r="L156" i="1"/>
  <c r="K156" i="1"/>
  <c r="J156" i="1"/>
  <c r="I156" i="1"/>
  <c r="H156" i="1"/>
  <c r="L155" i="1"/>
  <c r="K155" i="1"/>
  <c r="J155" i="1"/>
  <c r="I155" i="1"/>
  <c r="H155" i="1"/>
  <c r="L154" i="1"/>
  <c r="K154" i="1"/>
  <c r="J154" i="1"/>
  <c r="I154" i="1"/>
  <c r="H154" i="1"/>
  <c r="L153" i="1"/>
  <c r="K153" i="1"/>
  <c r="J153" i="1"/>
  <c r="I153" i="1"/>
  <c r="H153" i="1"/>
  <c r="L152" i="1"/>
  <c r="K152" i="1"/>
  <c r="J152" i="1"/>
  <c r="I152" i="1"/>
  <c r="H152" i="1"/>
  <c r="M189" i="1" l="1"/>
  <c r="N189" i="1" s="1"/>
  <c r="M193" i="1"/>
  <c r="N193" i="1" s="1"/>
  <c r="M197" i="1"/>
  <c r="N197" i="1" s="1"/>
  <c r="M205" i="1"/>
  <c r="N205" i="1" s="1"/>
  <c r="M181" i="1"/>
  <c r="N181" i="1" s="1"/>
  <c r="M185" i="1"/>
  <c r="N185" i="1" s="1"/>
  <c r="M201" i="1"/>
  <c r="N201" i="1" s="1"/>
  <c r="M162" i="1"/>
  <c r="N162" i="1" s="1"/>
  <c r="M166" i="1"/>
  <c r="N166" i="1" s="1"/>
  <c r="M170" i="1"/>
  <c r="N170" i="1" s="1"/>
  <c r="M182" i="1"/>
  <c r="N182" i="1" s="1"/>
  <c r="M186" i="1"/>
  <c r="N186" i="1" s="1"/>
  <c r="M190" i="1"/>
  <c r="N190" i="1" s="1"/>
  <c r="M194" i="1"/>
  <c r="N194" i="1" s="1"/>
  <c r="M198" i="1"/>
  <c r="N198" i="1" s="1"/>
  <c r="M202" i="1"/>
  <c r="N202" i="1" s="1"/>
  <c r="M206" i="1"/>
  <c r="N206" i="1" s="1"/>
  <c r="M159" i="1"/>
  <c r="N159" i="1" s="1"/>
  <c r="M163" i="1"/>
  <c r="N163" i="1" s="1"/>
  <c r="M167" i="1"/>
  <c r="N167" i="1" s="1"/>
  <c r="M171" i="1"/>
  <c r="N171" i="1" s="1"/>
  <c r="M175" i="1"/>
  <c r="N175" i="1" s="1"/>
  <c r="M179" i="1"/>
  <c r="N179" i="1" s="1"/>
  <c r="M164" i="1"/>
  <c r="N164" i="1" s="1"/>
  <c r="M168" i="1"/>
  <c r="N168" i="1" s="1"/>
  <c r="M176" i="1"/>
  <c r="N176" i="1" s="1"/>
  <c r="M180" i="1"/>
  <c r="N180" i="1" s="1"/>
  <c r="M184" i="1"/>
  <c r="N184" i="1" s="1"/>
  <c r="M187" i="1"/>
  <c r="N187" i="1" s="1"/>
  <c r="M188" i="1"/>
  <c r="N188" i="1" s="1"/>
  <c r="M191" i="1"/>
  <c r="N191" i="1" s="1"/>
  <c r="M192" i="1"/>
  <c r="N192" i="1" s="1"/>
  <c r="M195" i="1"/>
  <c r="N195" i="1" s="1"/>
  <c r="M196" i="1"/>
  <c r="N196" i="1" s="1"/>
  <c r="M199" i="1"/>
  <c r="N199" i="1" s="1"/>
  <c r="M200" i="1"/>
  <c r="N200" i="1" s="1"/>
  <c r="M203" i="1"/>
  <c r="N203" i="1" s="1"/>
  <c r="M204" i="1"/>
  <c r="N204" i="1" s="1"/>
  <c r="M152" i="1"/>
  <c r="N152" i="1" s="1"/>
  <c r="M153" i="1"/>
  <c r="N153" i="1" s="1"/>
  <c r="M157" i="1"/>
  <c r="N157" i="1" s="1"/>
  <c r="M161" i="1"/>
  <c r="N161" i="1" s="1"/>
  <c r="M165" i="1"/>
  <c r="N165" i="1" s="1"/>
  <c r="M169" i="1"/>
  <c r="N169" i="1" s="1"/>
  <c r="M173" i="1"/>
  <c r="N173" i="1" s="1"/>
  <c r="M177" i="1"/>
  <c r="N177" i="1" s="1"/>
  <c r="M183" i="1"/>
  <c r="N183" i="1" s="1"/>
  <c r="M155" i="1"/>
  <c r="N155" i="1" s="1"/>
  <c r="M178" i="1"/>
  <c r="N178" i="1" s="1"/>
  <c r="M174" i="1"/>
  <c r="N174" i="1" s="1"/>
  <c r="M172" i="1"/>
  <c r="N172" i="1" s="1"/>
  <c r="M160" i="1"/>
  <c r="N160" i="1" s="1"/>
  <c r="M158" i="1"/>
  <c r="N158" i="1" s="1"/>
  <c r="M156" i="1"/>
  <c r="N156" i="1" s="1"/>
  <c r="M154" i="1"/>
  <c r="N154" i="1" s="1"/>
  <c r="L151" i="1"/>
  <c r="K151" i="1"/>
  <c r="J151" i="1"/>
  <c r="I151" i="1"/>
  <c r="H151" i="1"/>
  <c r="L150" i="1"/>
  <c r="K150" i="1"/>
  <c r="J150" i="1"/>
  <c r="I150" i="1"/>
  <c r="H150" i="1"/>
  <c r="L149" i="1"/>
  <c r="K149" i="1"/>
  <c r="J149" i="1"/>
  <c r="I149" i="1"/>
  <c r="H149" i="1"/>
  <c r="L148" i="1"/>
  <c r="K148" i="1"/>
  <c r="J148" i="1"/>
  <c r="I148" i="1"/>
  <c r="H148" i="1"/>
  <c r="L147" i="1"/>
  <c r="K147" i="1"/>
  <c r="J147" i="1"/>
  <c r="I147" i="1"/>
  <c r="H147" i="1"/>
  <c r="L146" i="1"/>
  <c r="K146" i="1"/>
  <c r="J146" i="1"/>
  <c r="I146" i="1"/>
  <c r="H146" i="1"/>
  <c r="L145" i="1"/>
  <c r="K145" i="1"/>
  <c r="J145" i="1"/>
  <c r="I145" i="1"/>
  <c r="H145" i="1"/>
  <c r="L144" i="1"/>
  <c r="K144" i="1"/>
  <c r="J144" i="1"/>
  <c r="I144" i="1"/>
  <c r="H144" i="1"/>
  <c r="L143" i="1"/>
  <c r="K143" i="1"/>
  <c r="J143" i="1"/>
  <c r="I143" i="1"/>
  <c r="H143" i="1"/>
  <c r="L142" i="1"/>
  <c r="K142" i="1"/>
  <c r="J142" i="1"/>
  <c r="I142" i="1"/>
  <c r="H142" i="1"/>
  <c r="L141" i="1"/>
  <c r="K141" i="1"/>
  <c r="J141" i="1"/>
  <c r="I141" i="1"/>
  <c r="H141" i="1"/>
  <c r="L140" i="1"/>
  <c r="K140" i="1"/>
  <c r="J140" i="1"/>
  <c r="I140" i="1"/>
  <c r="H140" i="1"/>
  <c r="L139" i="1"/>
  <c r="K139" i="1"/>
  <c r="J139" i="1"/>
  <c r="I139" i="1"/>
  <c r="H139" i="1"/>
  <c r="L138" i="1"/>
  <c r="K138" i="1"/>
  <c r="J138" i="1"/>
  <c r="I138" i="1"/>
  <c r="H138" i="1"/>
  <c r="L137" i="1"/>
  <c r="K137" i="1"/>
  <c r="J137" i="1"/>
  <c r="I137" i="1"/>
  <c r="H137" i="1"/>
  <c r="L136" i="1"/>
  <c r="K136" i="1"/>
  <c r="J136" i="1"/>
  <c r="I136" i="1"/>
  <c r="H136" i="1"/>
  <c r="L135" i="1"/>
  <c r="K135" i="1"/>
  <c r="J135" i="1"/>
  <c r="I135" i="1"/>
  <c r="H135" i="1"/>
  <c r="L134" i="1"/>
  <c r="K134" i="1"/>
  <c r="J134" i="1"/>
  <c r="I134" i="1"/>
  <c r="H134" i="1"/>
  <c r="L133" i="1"/>
  <c r="K133" i="1"/>
  <c r="J133" i="1"/>
  <c r="I133" i="1"/>
  <c r="H133" i="1"/>
  <c r="L132" i="1"/>
  <c r="K132" i="1"/>
  <c r="J132" i="1"/>
  <c r="I132" i="1"/>
  <c r="H132" i="1"/>
  <c r="L131" i="1"/>
  <c r="K131" i="1"/>
  <c r="J131" i="1"/>
  <c r="I131" i="1"/>
  <c r="H131" i="1"/>
  <c r="L130" i="1"/>
  <c r="K130" i="1"/>
  <c r="J130" i="1"/>
  <c r="I130" i="1"/>
  <c r="H130" i="1"/>
  <c r="L129" i="1"/>
  <c r="K129" i="1"/>
  <c r="J129" i="1"/>
  <c r="I129" i="1"/>
  <c r="H129" i="1"/>
  <c r="L128" i="1"/>
  <c r="K128" i="1"/>
  <c r="J128" i="1"/>
  <c r="I128" i="1"/>
  <c r="H128" i="1"/>
  <c r="L127" i="1"/>
  <c r="K127" i="1"/>
  <c r="J127" i="1"/>
  <c r="I127" i="1"/>
  <c r="H127" i="1"/>
  <c r="L126" i="1"/>
  <c r="K126" i="1"/>
  <c r="J126" i="1"/>
  <c r="I126" i="1"/>
  <c r="H126" i="1"/>
  <c r="L125" i="1"/>
  <c r="K125" i="1"/>
  <c r="J125" i="1"/>
  <c r="I125" i="1"/>
  <c r="H125" i="1"/>
  <c r="L124" i="1"/>
  <c r="K124" i="1"/>
  <c r="J124" i="1"/>
  <c r="I124" i="1"/>
  <c r="H124" i="1"/>
  <c r="L123" i="1"/>
  <c r="K123" i="1"/>
  <c r="J123" i="1"/>
  <c r="I123" i="1"/>
  <c r="H123" i="1"/>
  <c r="L122" i="1"/>
  <c r="K122" i="1"/>
  <c r="J122" i="1"/>
  <c r="I122" i="1"/>
  <c r="H122" i="1"/>
  <c r="L121" i="1"/>
  <c r="K121" i="1"/>
  <c r="J121" i="1"/>
  <c r="I121" i="1"/>
  <c r="H121" i="1"/>
  <c r="L120" i="1"/>
  <c r="K120" i="1"/>
  <c r="J120" i="1"/>
  <c r="I120" i="1"/>
  <c r="H120" i="1"/>
  <c r="L119" i="1"/>
  <c r="K119" i="1"/>
  <c r="J119" i="1"/>
  <c r="I119" i="1"/>
  <c r="H119" i="1"/>
  <c r="L118" i="1"/>
  <c r="K118" i="1"/>
  <c r="J118" i="1"/>
  <c r="I118" i="1"/>
  <c r="H118" i="1"/>
  <c r="L117" i="1"/>
  <c r="K117" i="1"/>
  <c r="J117" i="1"/>
  <c r="I117" i="1"/>
  <c r="H117" i="1"/>
  <c r="L116" i="1"/>
  <c r="K116" i="1"/>
  <c r="J116" i="1"/>
  <c r="I116" i="1"/>
  <c r="H116" i="1"/>
  <c r="L115" i="1"/>
  <c r="K115" i="1"/>
  <c r="J115" i="1"/>
  <c r="I115" i="1"/>
  <c r="H115" i="1"/>
  <c r="L114" i="1"/>
  <c r="K114" i="1"/>
  <c r="J114" i="1"/>
  <c r="I114" i="1"/>
  <c r="H114" i="1"/>
  <c r="L113" i="1"/>
  <c r="K113" i="1"/>
  <c r="J113" i="1"/>
  <c r="I113" i="1"/>
  <c r="H113" i="1"/>
  <c r="L112" i="1"/>
  <c r="K112" i="1"/>
  <c r="J112" i="1"/>
  <c r="I112" i="1"/>
  <c r="H112" i="1"/>
  <c r="L111" i="1"/>
  <c r="K111" i="1"/>
  <c r="J111" i="1"/>
  <c r="I111" i="1"/>
  <c r="H111" i="1"/>
  <c r="L110" i="1"/>
  <c r="K110" i="1"/>
  <c r="J110" i="1"/>
  <c r="I110" i="1"/>
  <c r="H110" i="1"/>
  <c r="L109" i="1"/>
  <c r="K109" i="1"/>
  <c r="J109" i="1"/>
  <c r="I109" i="1"/>
  <c r="H109" i="1"/>
  <c r="L108" i="1"/>
  <c r="K108" i="1"/>
  <c r="J108" i="1"/>
  <c r="I108" i="1"/>
  <c r="H108" i="1"/>
  <c r="L107" i="1"/>
  <c r="K107" i="1"/>
  <c r="J107" i="1"/>
  <c r="I107" i="1"/>
  <c r="H107" i="1"/>
  <c r="L106" i="1"/>
  <c r="K106" i="1"/>
  <c r="J106" i="1"/>
  <c r="I106" i="1"/>
  <c r="H106" i="1"/>
  <c r="L105" i="1"/>
  <c r="K105" i="1"/>
  <c r="J105" i="1"/>
  <c r="I105" i="1"/>
  <c r="H105" i="1"/>
  <c r="L104" i="1"/>
  <c r="K104" i="1"/>
  <c r="J104" i="1"/>
  <c r="I104" i="1"/>
  <c r="H104" i="1"/>
  <c r="L103" i="1"/>
  <c r="K103" i="1"/>
  <c r="J103" i="1"/>
  <c r="I103" i="1"/>
  <c r="H103" i="1"/>
  <c r="L102" i="1"/>
  <c r="K102" i="1"/>
  <c r="J102" i="1"/>
  <c r="I102" i="1"/>
  <c r="H102" i="1"/>
  <c r="L101" i="1"/>
  <c r="K101" i="1"/>
  <c r="J101" i="1"/>
  <c r="I101" i="1"/>
  <c r="H101" i="1"/>
  <c r="L100" i="1"/>
  <c r="K100" i="1"/>
  <c r="J100" i="1"/>
  <c r="I100" i="1"/>
  <c r="H100" i="1"/>
  <c r="L99" i="1"/>
  <c r="K99" i="1"/>
  <c r="J99" i="1"/>
  <c r="I99" i="1"/>
  <c r="H99" i="1"/>
  <c r="L98" i="1"/>
  <c r="K98" i="1"/>
  <c r="J98" i="1"/>
  <c r="I98" i="1"/>
  <c r="H98" i="1"/>
  <c r="M105" i="1" l="1"/>
  <c r="N105" i="1" s="1"/>
  <c r="M109" i="1"/>
  <c r="N109" i="1" s="1"/>
  <c r="M117" i="1"/>
  <c r="N117" i="1" s="1"/>
  <c r="M133" i="1"/>
  <c r="N133" i="1" s="1"/>
  <c r="M145" i="1"/>
  <c r="N145" i="1" s="1"/>
  <c r="M149" i="1"/>
  <c r="N149" i="1" s="1"/>
  <c r="M101" i="1"/>
  <c r="N101" i="1" s="1"/>
  <c r="M113" i="1"/>
  <c r="N113" i="1" s="1"/>
  <c r="M121" i="1"/>
  <c r="N121" i="1" s="1"/>
  <c r="M125" i="1"/>
  <c r="N125" i="1" s="1"/>
  <c r="M129" i="1"/>
  <c r="N129" i="1" s="1"/>
  <c r="M137" i="1"/>
  <c r="N137" i="1" s="1"/>
  <c r="M141" i="1"/>
  <c r="N141" i="1" s="1"/>
  <c r="M99" i="1"/>
  <c r="N99" i="1" s="1"/>
  <c r="M103" i="1"/>
  <c r="N103" i="1" s="1"/>
  <c r="M107" i="1"/>
  <c r="N107" i="1" s="1"/>
  <c r="M111" i="1"/>
  <c r="N111" i="1" s="1"/>
  <c r="M115" i="1"/>
  <c r="N115" i="1" s="1"/>
  <c r="M119" i="1"/>
  <c r="N119" i="1" s="1"/>
  <c r="M123" i="1"/>
  <c r="N123" i="1" s="1"/>
  <c r="M127" i="1"/>
  <c r="N127" i="1" s="1"/>
  <c r="M131" i="1"/>
  <c r="N131" i="1" s="1"/>
  <c r="M135" i="1"/>
  <c r="N135" i="1" s="1"/>
  <c r="M139" i="1"/>
  <c r="N139" i="1" s="1"/>
  <c r="M143" i="1"/>
  <c r="N143" i="1" s="1"/>
  <c r="M147" i="1"/>
  <c r="N147" i="1" s="1"/>
  <c r="M151" i="1"/>
  <c r="N151" i="1" s="1"/>
  <c r="M98" i="1"/>
  <c r="N98" i="1" s="1"/>
  <c r="M100" i="1"/>
  <c r="N100" i="1" s="1"/>
  <c r="M102" i="1"/>
  <c r="N102" i="1" s="1"/>
  <c r="M104" i="1"/>
  <c r="N104" i="1" s="1"/>
  <c r="M106" i="1"/>
  <c r="N106" i="1" s="1"/>
  <c r="M108" i="1"/>
  <c r="N108" i="1" s="1"/>
  <c r="M110" i="1"/>
  <c r="N110" i="1" s="1"/>
  <c r="M112" i="1"/>
  <c r="N112" i="1" s="1"/>
  <c r="M114" i="1"/>
  <c r="N114" i="1" s="1"/>
  <c r="M116" i="1"/>
  <c r="N116" i="1" s="1"/>
  <c r="M118" i="1"/>
  <c r="N118" i="1" s="1"/>
  <c r="M120" i="1"/>
  <c r="N120" i="1" s="1"/>
  <c r="M122" i="1"/>
  <c r="N122" i="1" s="1"/>
  <c r="M124" i="1"/>
  <c r="N124" i="1" s="1"/>
  <c r="M126" i="1"/>
  <c r="N126" i="1" s="1"/>
  <c r="M128" i="1"/>
  <c r="N128" i="1" s="1"/>
  <c r="M130" i="1"/>
  <c r="N130" i="1" s="1"/>
  <c r="M132" i="1"/>
  <c r="N132" i="1" s="1"/>
  <c r="M134" i="1"/>
  <c r="N134" i="1" s="1"/>
  <c r="M136" i="1"/>
  <c r="N136" i="1" s="1"/>
  <c r="M138" i="1"/>
  <c r="N138" i="1" s="1"/>
  <c r="M140" i="1"/>
  <c r="N140" i="1" s="1"/>
  <c r="M142" i="1"/>
  <c r="N142" i="1" s="1"/>
  <c r="M144" i="1"/>
  <c r="N144" i="1" s="1"/>
  <c r="M146" i="1"/>
  <c r="N146" i="1" s="1"/>
  <c r="M148" i="1"/>
  <c r="N148" i="1" s="1"/>
  <c r="M150" i="1"/>
  <c r="N150" i="1" s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A107" i="1"/>
  <c r="B107" i="1"/>
  <c r="C107" i="1"/>
  <c r="D107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A99" i="1"/>
  <c r="B99" i="1"/>
  <c r="C99" i="1"/>
  <c r="D99" i="1"/>
  <c r="A100" i="1"/>
  <c r="B100" i="1"/>
  <c r="C100" i="1"/>
  <c r="D100" i="1"/>
  <c r="A101" i="1"/>
  <c r="B101" i="1"/>
  <c r="C101" i="1"/>
  <c r="D101" i="1"/>
  <c r="A102" i="1"/>
  <c r="B102" i="1"/>
  <c r="C102" i="1"/>
  <c r="D102" i="1"/>
  <c r="A103" i="1"/>
  <c r="B103" i="1"/>
  <c r="C103" i="1"/>
  <c r="D103" i="1"/>
  <c r="A104" i="1"/>
  <c r="B104" i="1"/>
  <c r="C104" i="1"/>
  <c r="D104" i="1"/>
  <c r="A105" i="1"/>
  <c r="B105" i="1"/>
  <c r="C105" i="1"/>
  <c r="D105" i="1"/>
  <c r="A106" i="1"/>
  <c r="B106" i="1"/>
  <c r="C106" i="1"/>
  <c r="D106" i="1"/>
  <c r="A98" i="1"/>
  <c r="B98" i="1"/>
  <c r="C98" i="1"/>
  <c r="D98" i="1"/>
  <c r="F106" i="1"/>
  <c r="F105" i="1"/>
  <c r="F104" i="1"/>
  <c r="F103" i="1"/>
  <c r="F102" i="1"/>
  <c r="F101" i="1"/>
  <c r="F100" i="1"/>
  <c r="F99" i="1"/>
  <c r="F98" i="1"/>
  <c r="F73" i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4" i="1"/>
  <c r="N74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A51" i="1"/>
  <c r="B51" i="1"/>
  <c r="C51" i="1"/>
  <c r="D51" i="1"/>
  <c r="A52" i="1"/>
  <c r="B52" i="1"/>
  <c r="C52" i="1"/>
  <c r="D52" i="1"/>
  <c r="A53" i="1"/>
  <c r="B53" i="1"/>
  <c r="C53" i="1"/>
  <c r="D53" i="1"/>
  <c r="A54" i="1"/>
  <c r="B54" i="1"/>
  <c r="C54" i="1"/>
  <c r="D54" i="1"/>
  <c r="A55" i="1"/>
  <c r="B55" i="1"/>
  <c r="C55" i="1"/>
  <c r="D55" i="1"/>
  <c r="A56" i="1"/>
  <c r="B56" i="1"/>
  <c r="C56" i="1"/>
  <c r="D56" i="1"/>
  <c r="A57" i="1"/>
  <c r="B57" i="1"/>
  <c r="C57" i="1"/>
  <c r="D57" i="1"/>
  <c r="A58" i="1"/>
  <c r="B58" i="1"/>
  <c r="C58" i="1"/>
  <c r="D58" i="1"/>
  <c r="A59" i="1"/>
  <c r="B59" i="1"/>
  <c r="C59" i="1"/>
  <c r="D59" i="1"/>
  <c r="A60" i="1"/>
  <c r="B60" i="1"/>
  <c r="C60" i="1"/>
  <c r="D60" i="1"/>
  <c r="A61" i="1"/>
  <c r="B61" i="1"/>
  <c r="C61" i="1"/>
  <c r="D61" i="1"/>
  <c r="A62" i="1"/>
  <c r="B62" i="1"/>
  <c r="C62" i="1"/>
  <c r="D62" i="1"/>
  <c r="A63" i="1"/>
  <c r="B63" i="1"/>
  <c r="C63" i="1"/>
  <c r="D63" i="1"/>
  <c r="A64" i="1"/>
  <c r="B64" i="1"/>
  <c r="C64" i="1"/>
  <c r="D64" i="1"/>
  <c r="A65" i="1"/>
  <c r="B65" i="1"/>
  <c r="C65" i="1"/>
  <c r="D65" i="1"/>
  <c r="A66" i="1"/>
  <c r="B66" i="1"/>
  <c r="C66" i="1"/>
  <c r="D66" i="1"/>
  <c r="A67" i="1"/>
  <c r="B67" i="1"/>
  <c r="C67" i="1"/>
  <c r="D67" i="1"/>
  <c r="A68" i="1"/>
  <c r="B68" i="1"/>
  <c r="C68" i="1"/>
  <c r="D68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75" i="1"/>
  <c r="B75" i="1"/>
  <c r="C75" i="1"/>
  <c r="D75" i="1"/>
  <c r="A76" i="1"/>
  <c r="B76" i="1"/>
  <c r="C76" i="1"/>
  <c r="D76" i="1"/>
  <c r="A77" i="1"/>
  <c r="B77" i="1"/>
  <c r="C77" i="1"/>
  <c r="D77" i="1"/>
  <c r="A78" i="1"/>
  <c r="B78" i="1"/>
  <c r="C78" i="1"/>
  <c r="D78" i="1"/>
  <c r="A79" i="1"/>
  <c r="B79" i="1"/>
  <c r="C79" i="1"/>
  <c r="D79" i="1"/>
  <c r="A80" i="1"/>
  <c r="B80" i="1"/>
  <c r="C80" i="1"/>
  <c r="D80" i="1"/>
  <c r="A81" i="1"/>
  <c r="B81" i="1"/>
  <c r="C81" i="1"/>
  <c r="D81" i="1"/>
  <c r="A82" i="1"/>
  <c r="B82" i="1"/>
  <c r="C82" i="1"/>
  <c r="D82" i="1"/>
  <c r="A50" i="1"/>
  <c r="B50" i="1"/>
  <c r="C50" i="1"/>
  <c r="D50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2" i="1"/>
  <c r="M3" i="1" l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2" i="1"/>
  <c r="N2" i="1" s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2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3" i="1" l="1"/>
  <c r="F4" i="1"/>
  <c r="F5" i="1"/>
  <c r="F6" i="1"/>
  <c r="F7" i="1"/>
  <c r="F8" i="1"/>
  <c r="F9" i="1"/>
  <c r="F2" i="1"/>
  <c r="M36" i="3" l="1"/>
  <c r="S17" i="3"/>
  <c r="M17" i="3"/>
  <c r="S16" i="3"/>
  <c r="M16" i="3"/>
  <c r="S15" i="3"/>
  <c r="M15" i="3"/>
  <c r="S14" i="3"/>
  <c r="M14" i="3"/>
  <c r="S13" i="3"/>
  <c r="M13" i="3"/>
  <c r="S12" i="3"/>
  <c r="M12" i="3"/>
  <c r="S11" i="3"/>
  <c r="M11" i="3"/>
  <c r="S10" i="3"/>
  <c r="M10" i="3"/>
  <c r="S9" i="3"/>
  <c r="M9" i="3"/>
  <c r="S8" i="3"/>
  <c r="M8" i="3"/>
  <c r="S7" i="3"/>
  <c r="M7" i="3"/>
  <c r="S6" i="3"/>
  <c r="M6" i="3"/>
  <c r="S5" i="3"/>
  <c r="M5" i="3"/>
  <c r="S4" i="3"/>
  <c r="M4" i="3"/>
  <c r="S3" i="3"/>
  <c r="M3" i="3"/>
  <c r="L36" i="3"/>
  <c r="R17" i="3"/>
  <c r="L17" i="3"/>
  <c r="R16" i="3"/>
  <c r="L16" i="3"/>
  <c r="R15" i="3"/>
  <c r="L15" i="3"/>
  <c r="R14" i="3"/>
  <c r="L14" i="3"/>
  <c r="R13" i="3"/>
  <c r="L13" i="3"/>
  <c r="R12" i="3"/>
  <c r="L12" i="3"/>
  <c r="R11" i="3"/>
  <c r="L11" i="3"/>
  <c r="R10" i="3"/>
  <c r="L10" i="3"/>
  <c r="R9" i="3"/>
  <c r="L9" i="3"/>
  <c r="R8" i="3"/>
  <c r="L8" i="3"/>
  <c r="R7" i="3"/>
  <c r="L7" i="3"/>
  <c r="R6" i="3"/>
  <c r="L6" i="3"/>
  <c r="R5" i="3"/>
  <c r="L5" i="3"/>
  <c r="R4" i="3"/>
  <c r="L4" i="3"/>
  <c r="R3" i="3"/>
  <c r="L3" i="3"/>
  <c r="J36" i="3"/>
  <c r="J17" i="3"/>
  <c r="N17" i="3" s="1"/>
  <c r="O17" i="3" s="1"/>
  <c r="J16" i="3"/>
  <c r="P15" i="3"/>
  <c r="J15" i="3"/>
  <c r="P14" i="3"/>
  <c r="J14" i="3"/>
  <c r="P13" i="3"/>
  <c r="J13" i="3"/>
  <c r="P12" i="3"/>
  <c r="J12" i="3"/>
  <c r="P11" i="3"/>
  <c r="J11" i="3"/>
  <c r="P10" i="3"/>
  <c r="J10" i="3"/>
  <c r="J9" i="3"/>
  <c r="P8" i="3"/>
  <c r="P7" i="3"/>
  <c r="T7" i="3" s="1"/>
  <c r="U7" i="3" s="1"/>
  <c r="P6" i="3"/>
  <c r="P5" i="3"/>
  <c r="P4" i="3"/>
  <c r="P3" i="3"/>
  <c r="T3" i="3" s="1"/>
  <c r="U3" i="3" s="1"/>
  <c r="K36" i="3"/>
  <c r="Q17" i="3"/>
  <c r="K17" i="3"/>
  <c r="Q16" i="3"/>
  <c r="K16" i="3"/>
  <c r="Q15" i="3"/>
  <c r="K15" i="3"/>
  <c r="Q14" i="3"/>
  <c r="K14" i="3"/>
  <c r="Q13" i="3"/>
  <c r="K13" i="3"/>
  <c r="Q12" i="3"/>
  <c r="K12" i="3"/>
  <c r="Q11" i="3"/>
  <c r="K11" i="3"/>
  <c r="Q10" i="3"/>
  <c r="K10" i="3"/>
  <c r="Q9" i="3"/>
  <c r="K9" i="3"/>
  <c r="Q8" i="3"/>
  <c r="K8" i="3"/>
  <c r="Q7" i="3"/>
  <c r="K7" i="3"/>
  <c r="Q6" i="3"/>
  <c r="K6" i="3"/>
  <c r="Q5" i="3"/>
  <c r="K5" i="3"/>
  <c r="Q4" i="3"/>
  <c r="K4" i="3"/>
  <c r="Q3" i="3"/>
  <c r="K3" i="3"/>
  <c r="P17" i="3"/>
  <c r="T17" i="3" s="1"/>
  <c r="U17" i="3" s="1"/>
  <c r="P16" i="3"/>
  <c r="P9" i="3"/>
  <c r="T9" i="3" s="1"/>
  <c r="U9" i="3" s="1"/>
  <c r="J8" i="3"/>
  <c r="J7" i="3"/>
  <c r="N7" i="3" s="1"/>
  <c r="O7" i="3" s="1"/>
  <c r="V7" i="3" s="1"/>
  <c r="J6" i="3"/>
  <c r="J5" i="3"/>
  <c r="N5" i="3" s="1"/>
  <c r="O5" i="3" s="1"/>
  <c r="J4" i="3"/>
  <c r="J3" i="3"/>
  <c r="N3" i="3" s="1"/>
  <c r="O3" i="3" s="1"/>
  <c r="V3" i="3" s="1"/>
  <c r="J37" i="3"/>
  <c r="P41" i="3"/>
  <c r="L40" i="3"/>
  <c r="L44" i="3"/>
  <c r="R40" i="3"/>
  <c r="R44" i="3"/>
  <c r="R39" i="3"/>
  <c r="K38" i="3"/>
  <c r="K42" i="3"/>
  <c r="Q38" i="3"/>
  <c r="Q42" i="3"/>
  <c r="L43" i="3"/>
  <c r="M37" i="3"/>
  <c r="M41" i="3"/>
  <c r="S37" i="3"/>
  <c r="S41" i="3"/>
  <c r="S38" i="3"/>
  <c r="S43" i="3"/>
  <c r="L41" i="3"/>
  <c r="K40" i="3"/>
  <c r="J40" i="3"/>
  <c r="P44" i="3"/>
  <c r="L39" i="3"/>
  <c r="R43" i="3"/>
  <c r="K41" i="3"/>
  <c r="Q37" i="3"/>
  <c r="Q41" i="3"/>
  <c r="M38" i="3"/>
  <c r="Q44" i="3"/>
  <c r="J39" i="3"/>
  <c r="J43" i="3"/>
  <c r="P39" i="3"/>
  <c r="T39" i="3" s="1"/>
  <c r="U39" i="3" s="1"/>
  <c r="P43" i="3"/>
  <c r="P37" i="3"/>
  <c r="L38" i="3"/>
  <c r="L42" i="3"/>
  <c r="R38" i="3"/>
  <c r="R42" i="3"/>
  <c r="M39" i="3"/>
  <c r="K44" i="3"/>
  <c r="R37" i="3"/>
  <c r="S42" i="3"/>
  <c r="P40" i="3"/>
  <c r="M42" i="3"/>
  <c r="J38" i="3"/>
  <c r="J42" i="3"/>
  <c r="P38" i="3"/>
  <c r="T38" i="3" s="1"/>
  <c r="U38" i="3" s="1"/>
  <c r="P42" i="3"/>
  <c r="T42" i="3" s="1"/>
  <c r="U42" i="3" s="1"/>
  <c r="J41" i="3"/>
  <c r="N41" i="3" s="1"/>
  <c r="O41" i="3" s="1"/>
  <c r="K37" i="3"/>
  <c r="M40" i="3"/>
  <c r="M44" i="3"/>
  <c r="S40" i="3"/>
  <c r="S44" i="3"/>
  <c r="Q40" i="3"/>
  <c r="K39" i="3"/>
  <c r="K43" i="3"/>
  <c r="Q39" i="3"/>
  <c r="Q43" i="3"/>
  <c r="M43" i="3"/>
  <c r="S39" i="3"/>
  <c r="L37" i="3"/>
  <c r="R41" i="3"/>
  <c r="J44" i="3"/>
  <c r="N44" i="3" s="1"/>
  <c r="O44" i="3" s="1"/>
  <c r="P30" i="3"/>
  <c r="R29" i="3"/>
  <c r="R33" i="3"/>
  <c r="R28" i="3"/>
  <c r="S29" i="3"/>
  <c r="S33" i="3"/>
  <c r="P36" i="3"/>
  <c r="J27" i="3"/>
  <c r="R31" i="3"/>
  <c r="R35" i="3"/>
  <c r="K29" i="3"/>
  <c r="K33" i="3"/>
  <c r="L29" i="3"/>
  <c r="L33" i="3"/>
  <c r="J28" i="3"/>
  <c r="J32" i="3"/>
  <c r="N32" i="3" s="1"/>
  <c r="O32" i="3" s="1"/>
  <c r="V32" i="3" s="1"/>
  <c r="K28" i="3"/>
  <c r="K32" i="3"/>
  <c r="S32" i="3"/>
  <c r="P27" i="3"/>
  <c r="T27" i="3" s="1"/>
  <c r="U27" i="3" s="1"/>
  <c r="S34" i="3"/>
  <c r="L32" i="3"/>
  <c r="M32" i="3"/>
  <c r="K35" i="3"/>
  <c r="Q33" i="3"/>
  <c r="Q30" i="3"/>
  <c r="Q34" i="3"/>
  <c r="S31" i="3"/>
  <c r="R30" i="3"/>
  <c r="R34" i="3"/>
  <c r="Q29" i="3"/>
  <c r="Q28" i="3"/>
  <c r="Q32" i="3"/>
  <c r="Q27" i="3"/>
  <c r="J30" i="3"/>
  <c r="J34" i="3"/>
  <c r="K30" i="3"/>
  <c r="K34" i="3"/>
  <c r="M29" i="3"/>
  <c r="M33" i="3"/>
  <c r="J29" i="3"/>
  <c r="N29" i="3" s="1"/>
  <c r="O29" i="3" s="1"/>
  <c r="J33" i="3"/>
  <c r="S36" i="3"/>
  <c r="S30" i="3"/>
  <c r="L28" i="3"/>
  <c r="M28" i="3"/>
  <c r="K31" i="3"/>
  <c r="L35" i="3"/>
  <c r="R36" i="3"/>
  <c r="P31" i="3"/>
  <c r="P35" i="3"/>
  <c r="S35" i="3"/>
  <c r="Q31" i="3"/>
  <c r="Q35" i="3"/>
  <c r="R32" i="3"/>
  <c r="P29" i="3"/>
  <c r="T29" i="3" s="1"/>
  <c r="U29" i="3" s="1"/>
  <c r="P33" i="3"/>
  <c r="T33" i="3" s="1"/>
  <c r="U33" i="3" s="1"/>
  <c r="Q36" i="3"/>
  <c r="R27" i="3"/>
  <c r="M31" i="3"/>
  <c r="M35" i="3"/>
  <c r="S27" i="3"/>
  <c r="J31" i="3"/>
  <c r="J35" i="3"/>
  <c r="N35" i="3" s="1"/>
  <c r="O35" i="3" s="1"/>
  <c r="L30" i="3"/>
  <c r="L34" i="3"/>
  <c r="M30" i="3"/>
  <c r="M34" i="3"/>
  <c r="S28" i="3"/>
  <c r="P28" i="3"/>
  <c r="P32" i="3"/>
  <c r="T32" i="3" s="1"/>
  <c r="U32" i="3" s="1"/>
  <c r="P34" i="3"/>
  <c r="T34" i="3" s="1"/>
  <c r="U34" i="3" s="1"/>
  <c r="K27" i="3"/>
  <c r="L27" i="3"/>
  <c r="M27" i="3"/>
  <c r="L31" i="3"/>
  <c r="M19" i="3"/>
  <c r="R21" i="3"/>
  <c r="S21" i="3"/>
  <c r="J22" i="3"/>
  <c r="S24" i="3"/>
  <c r="R22" i="3"/>
  <c r="R23" i="3"/>
  <c r="L20" i="3"/>
  <c r="P23" i="3"/>
  <c r="Q19" i="3"/>
  <c r="P18" i="3"/>
  <c r="J24" i="3"/>
  <c r="K23" i="3"/>
  <c r="K20" i="3"/>
  <c r="Q21" i="3"/>
  <c r="L25" i="3"/>
  <c r="S25" i="3"/>
  <c r="M26" i="3"/>
  <c r="P26" i="3"/>
  <c r="L22" i="3"/>
  <c r="M24" i="3"/>
  <c r="Q25" i="3"/>
  <c r="K21" i="3"/>
  <c r="Q26" i="3"/>
  <c r="Q23" i="3"/>
  <c r="K25" i="3"/>
  <c r="J19" i="3"/>
  <c r="S18" i="3"/>
  <c r="Q24" i="3"/>
  <c r="M23" i="3"/>
  <c r="R25" i="3"/>
  <c r="L18" i="3"/>
  <c r="S19" i="3"/>
  <c r="L26" i="3"/>
  <c r="M25" i="3"/>
  <c r="J21" i="3"/>
  <c r="P22" i="3"/>
  <c r="K26" i="3"/>
  <c r="R26" i="3"/>
  <c r="L23" i="3"/>
  <c r="J26" i="3"/>
  <c r="N26" i="3" s="1"/>
  <c r="O26" i="3" s="1"/>
  <c r="M20" i="3"/>
  <c r="P24" i="3"/>
  <c r="Q18" i="3"/>
  <c r="K22" i="3"/>
  <c r="Q20" i="3"/>
  <c r="P25" i="3"/>
  <c r="L24" i="3"/>
  <c r="K18" i="3"/>
  <c r="R19" i="3"/>
  <c r="J20" i="3"/>
  <c r="K19" i="3"/>
  <c r="M18" i="3"/>
  <c r="M22" i="3"/>
  <c r="S23" i="3"/>
  <c r="J23" i="3"/>
  <c r="N23" i="3" s="1"/>
  <c r="O23" i="3" s="1"/>
  <c r="K24" i="3"/>
  <c r="P19" i="3"/>
  <c r="T19" i="3" s="1"/>
  <c r="U19" i="3" s="1"/>
  <c r="R18" i="3"/>
  <c r="J18" i="3"/>
  <c r="N18" i="3" s="1"/>
  <c r="O18" i="3" s="1"/>
  <c r="Q22" i="3"/>
  <c r="P20" i="3"/>
  <c r="S22" i="3"/>
  <c r="S26" i="3"/>
  <c r="S20" i="3"/>
  <c r="L21" i="3"/>
  <c r="P21" i="3"/>
  <c r="M21" i="3"/>
  <c r="L19" i="3"/>
  <c r="R20" i="3"/>
  <c r="R24" i="3"/>
  <c r="J25" i="3"/>
  <c r="N25" i="3" s="1"/>
  <c r="O25" i="3" s="1"/>
  <c r="K2" i="3"/>
  <c r="L2" i="3"/>
  <c r="P2" i="3"/>
  <c r="M2" i="3"/>
  <c r="S2" i="3"/>
  <c r="Q2" i="3"/>
  <c r="R2" i="3"/>
  <c r="J2" i="3"/>
  <c r="N21" i="3" l="1"/>
  <c r="O21" i="3" s="1"/>
  <c r="V35" i="3"/>
  <c r="T10" i="3"/>
  <c r="U10" i="3" s="1"/>
  <c r="V17" i="3"/>
  <c r="N20" i="3"/>
  <c r="O20" i="3" s="1"/>
  <c r="V20" i="3" s="1"/>
  <c r="T24" i="3"/>
  <c r="U24" i="3" s="1"/>
  <c r="N19" i="3"/>
  <c r="O19" i="3" s="1"/>
  <c r="V19" i="3" s="1"/>
  <c r="T26" i="3"/>
  <c r="U26" i="3" s="1"/>
  <c r="T21" i="3"/>
  <c r="U21" i="3" s="1"/>
  <c r="T18" i="3"/>
  <c r="U18" i="3" s="1"/>
  <c r="V18" i="3" s="1"/>
  <c r="N27" i="3"/>
  <c r="O27" i="3" s="1"/>
  <c r="V27" i="3" s="1"/>
  <c r="N31" i="3"/>
  <c r="O31" i="3" s="1"/>
  <c r="T35" i="3"/>
  <c r="U35" i="3" s="1"/>
  <c r="N30" i="3"/>
  <c r="O30" i="3" s="1"/>
  <c r="N28" i="3"/>
  <c r="O28" i="3" s="1"/>
  <c r="T36" i="3"/>
  <c r="U36" i="3" s="1"/>
  <c r="T40" i="3"/>
  <c r="U40" i="3" s="1"/>
  <c r="N43" i="3"/>
  <c r="O43" i="3" s="1"/>
  <c r="V43" i="3" s="1"/>
  <c r="N4" i="3"/>
  <c r="O4" i="3" s="1"/>
  <c r="N8" i="3"/>
  <c r="O8" i="3" s="1"/>
  <c r="T4" i="3"/>
  <c r="U4" i="3" s="1"/>
  <c r="T8" i="3"/>
  <c r="U8" i="3" s="1"/>
  <c r="N11" i="3"/>
  <c r="O11" i="3" s="1"/>
  <c r="N13" i="3"/>
  <c r="O13" i="3" s="1"/>
  <c r="N15" i="3"/>
  <c r="O15" i="3" s="1"/>
  <c r="N36" i="3"/>
  <c r="O36" i="3" s="1"/>
  <c r="N34" i="3"/>
  <c r="O34" i="3" s="1"/>
  <c r="V34" i="3" s="1"/>
  <c r="V44" i="3"/>
  <c r="T12" i="3"/>
  <c r="U12" i="3" s="1"/>
  <c r="T20" i="3"/>
  <c r="U20" i="3" s="1"/>
  <c r="T25" i="3"/>
  <c r="U25" i="3" s="1"/>
  <c r="V25" i="3" s="1"/>
  <c r="T28" i="3"/>
  <c r="U28" i="3" s="1"/>
  <c r="T31" i="3"/>
  <c r="U31" i="3" s="1"/>
  <c r="N33" i="3"/>
  <c r="O33" i="3" s="1"/>
  <c r="V33" i="3" s="1"/>
  <c r="N42" i="3"/>
  <c r="O42" i="3" s="1"/>
  <c r="V42" i="3" s="1"/>
  <c r="T37" i="3"/>
  <c r="U37" i="3" s="1"/>
  <c r="N39" i="3"/>
  <c r="O39" i="3" s="1"/>
  <c r="V39" i="3" s="1"/>
  <c r="T44" i="3"/>
  <c r="U44" i="3" s="1"/>
  <c r="T41" i="3"/>
  <c r="U41" i="3" s="1"/>
  <c r="T5" i="3"/>
  <c r="U5" i="3" s="1"/>
  <c r="V5" i="3" s="1"/>
  <c r="N9" i="3"/>
  <c r="O9" i="3" s="1"/>
  <c r="V9" i="3" s="1"/>
  <c r="T11" i="3"/>
  <c r="U11" i="3" s="1"/>
  <c r="T13" i="3"/>
  <c r="U13" i="3" s="1"/>
  <c r="T15" i="3"/>
  <c r="U15" i="3" s="1"/>
  <c r="N22" i="3"/>
  <c r="O22" i="3" s="1"/>
  <c r="T14" i="3"/>
  <c r="U14" i="3" s="1"/>
  <c r="N24" i="3"/>
  <c r="O24" i="3" s="1"/>
  <c r="V26" i="3"/>
  <c r="T22" i="3"/>
  <c r="U22" i="3" s="1"/>
  <c r="T23" i="3"/>
  <c r="U23" i="3" s="1"/>
  <c r="V23" i="3" s="1"/>
  <c r="V29" i="3"/>
  <c r="T30" i="3"/>
  <c r="U30" i="3" s="1"/>
  <c r="V41" i="3"/>
  <c r="N38" i="3"/>
  <c r="O38" i="3" s="1"/>
  <c r="V38" i="3" s="1"/>
  <c r="T43" i="3"/>
  <c r="U43" i="3" s="1"/>
  <c r="N40" i="3"/>
  <c r="O40" i="3" s="1"/>
  <c r="V40" i="3" s="1"/>
  <c r="N37" i="3"/>
  <c r="O37" i="3" s="1"/>
  <c r="N6" i="3"/>
  <c r="O6" i="3" s="1"/>
  <c r="T16" i="3"/>
  <c r="U16" i="3" s="1"/>
  <c r="T6" i="3"/>
  <c r="U6" i="3" s="1"/>
  <c r="N10" i="3"/>
  <c r="O10" i="3" s="1"/>
  <c r="V10" i="3" s="1"/>
  <c r="N12" i="3"/>
  <c r="O12" i="3" s="1"/>
  <c r="N14" i="3"/>
  <c r="O14" i="3" s="1"/>
  <c r="V14" i="3" s="1"/>
  <c r="N16" i="3"/>
  <c r="O16" i="3" s="1"/>
  <c r="V16" i="3" s="1"/>
  <c r="N2" i="3"/>
  <c r="O2" i="3" s="1"/>
  <c r="T2" i="3"/>
  <c r="U2" i="3" s="1"/>
  <c r="V24" i="3" l="1"/>
  <c r="V15" i="3"/>
  <c r="V21" i="3"/>
  <c r="V12" i="3"/>
  <c r="V6" i="3"/>
  <c r="V13" i="3"/>
  <c r="V8" i="3"/>
  <c r="V36" i="3"/>
  <c r="V31" i="3"/>
  <c r="V30" i="3"/>
  <c r="V37" i="3"/>
  <c r="V22" i="3"/>
  <c r="V11" i="3"/>
  <c r="V4" i="3"/>
  <c r="V28" i="3"/>
  <c r="V2" i="3"/>
</calcChain>
</file>

<file path=xl/sharedStrings.xml><?xml version="1.0" encoding="utf-8"?>
<sst xmlns="http://schemas.openxmlformats.org/spreadsheetml/2006/main" count="383" uniqueCount="44">
  <si>
    <t>Site</t>
  </si>
  <si>
    <t>Code</t>
  </si>
  <si>
    <t>Mois</t>
  </si>
  <si>
    <t>Date</t>
  </si>
  <si>
    <t>Jour</t>
  </si>
  <si>
    <t>00156 - Paris</t>
  </si>
  <si>
    <t>00159 - Aix</t>
  </si>
  <si>
    <t>00160 - Lyon</t>
  </si>
  <si>
    <t>00180 - Brest</t>
  </si>
  <si>
    <t>00181 - Lille</t>
  </si>
  <si>
    <t>00182 - Strasbourg</t>
  </si>
  <si>
    <t>00183 - Bordeaux</t>
  </si>
  <si>
    <t>00187 - Nice</t>
  </si>
  <si>
    <t>Ventes</t>
  </si>
  <si>
    <t>Année</t>
  </si>
  <si>
    <t>Panne 2</t>
  </si>
  <si>
    <t>Panne 1</t>
  </si>
  <si>
    <t>Panne 3</t>
  </si>
  <si>
    <t>Panne 4</t>
  </si>
  <si>
    <t>Nombre de Pannes</t>
  </si>
  <si>
    <t>%tage Pannes</t>
  </si>
  <si>
    <t>Semaine</t>
  </si>
  <si>
    <t>Lundi</t>
  </si>
  <si>
    <t>Mardi</t>
  </si>
  <si>
    <t>Mercredi</t>
  </si>
  <si>
    <t>Jeudi</t>
  </si>
  <si>
    <t>Vendredi</t>
  </si>
  <si>
    <t>Samedi</t>
  </si>
  <si>
    <t>Taux de Panne</t>
  </si>
  <si>
    <t>Taux de Panne pour L M M</t>
  </si>
  <si>
    <t>Nombre de Ventes L M M</t>
  </si>
  <si>
    <t>Nombre de Ventes J V S</t>
  </si>
  <si>
    <t>Nombre de Pannes 1 L M M</t>
  </si>
  <si>
    <t>Nombre de Pannes 1 J V S</t>
  </si>
  <si>
    <t>Nombre de Pannes 2 L M M</t>
  </si>
  <si>
    <t>Nombre de Pannes 2 J V S</t>
  </si>
  <si>
    <t>Nombre de Pannes 3 L M M</t>
  </si>
  <si>
    <t>Nombre de Pannes 3 J V S</t>
  </si>
  <si>
    <t>Nombre de Pannes 4 L M M</t>
  </si>
  <si>
    <t>Nombre de Pannes 4 J V S</t>
  </si>
  <si>
    <t>00157 - Bruxelles</t>
  </si>
  <si>
    <t>Nombre de Pannes pour L M M</t>
  </si>
  <si>
    <t>Resultat</t>
  </si>
  <si>
    <t>00170 - 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</si>
</sst>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d\d\d\d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14" fontId="0" fillId="0" borderId="0" xfId="0" applyNumberFormat="1"/>
    <xf numFmtId="164" fontId="0" fillId="0" borderId="0" xfId="0" applyNumberFormat="1"/>
    <xf numFmtId="1" fontId="0" fillId="0" borderId="0" xfId="0" applyNumberFormat="1"/>
    <xf numFmtId="10" fontId="0" fillId="0" borderId="0" xfId="0" applyNumberFormat="1"/>
    <xf numFmtId="0" fontId="2" fillId="0" borderId="0" xfId="0" applyFont="1" applyAlignment="1">
      <alignment horizontal="center"/>
    </xf>
    <xf numFmtId="9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4" fillId="0" borderId="1" xfId="0" applyFont="1" applyBorder="1"/>
    <xf numFmtId="0" fontId="4" fillId="0" borderId="6" xfId="0" applyFont="1" applyBorder="1"/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10" fontId="4" fillId="5" borderId="6" xfId="1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10" fontId="4" fillId="6" borderId="6" xfId="1" applyNumberFormat="1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4" fillId="0" borderId="1" xfId="0" applyNumberFormat="1" applyFont="1" applyBorder="1"/>
  </cellXfs>
  <cellStyles count="2">
    <cellStyle name="Normal" xfId="0" builtinId="0"/>
    <cellStyle name="Pourcentage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342900</xdr:colOff>
      <xdr:row>0</xdr:row>
      <xdr:rowOff>38100</xdr:rowOff>
    </xdr:from>
    <xdr:to>
      <xdr:col>6</xdr:col>
      <xdr:colOff>219075</xdr:colOff>
      <xdr:row>0</xdr:row>
      <xdr:rowOff>285750</xdr:rowOff>
    </xdr:to>
    <xdr:sp macro="[0]!Mettr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695450" y="38100"/>
          <a:ext cx="11144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7"/>
  <sheetViews>
    <sheetView workbookViewId="0">
      <selection activeCell="F10" sqref="F10"/>
    </sheetView>
  </sheetViews>
  <sheetFormatPr baseColWidth="10" defaultRowHeight="15" x14ac:dyDescent="0.25"/>
  <sheetData>
    <row r="1" spans="1:2" x14ac:dyDescent="0.25">
      <c r="A1" s="5" t="s">
        <v>4</v>
      </c>
      <c r="B1" t="s">
        <v>28</v>
      </c>
    </row>
    <row r="2" spans="1:2" x14ac:dyDescent="0.25">
      <c r="A2" t="s">
        <v>22</v>
      </c>
      <c r="B2" s="6">
        <v>0.06</v>
      </c>
    </row>
    <row r="3" spans="1:2" x14ac:dyDescent="0.25">
      <c r="A3" t="s">
        <v>23</v>
      </c>
    </row>
    <row r="4" spans="1:2" x14ac:dyDescent="0.25">
      <c r="A4" t="s">
        <v>24</v>
      </c>
    </row>
    <row r="5" spans="1:2" x14ac:dyDescent="0.25">
      <c r="A5" t="s">
        <v>25</v>
      </c>
    </row>
    <row r="6" spans="1:2" x14ac:dyDescent="0.25">
      <c r="A6" t="s">
        <v>26</v>
      </c>
    </row>
    <row r="7" spans="1:2" x14ac:dyDescent="0.25">
      <c r="A7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 filterMode="1"/>
  <dimension ref="A1:N254"/>
  <sheetViews>
    <sheetView workbookViewId="0">
      <pane ySplit="1" topLeftCell="A2" activePane="bottomLeft" state="frozen"/>
      <selection pane="bottomLeft" activeCell="D249" sqref="D249"/>
    </sheetView>
  </sheetViews>
  <sheetFormatPr baseColWidth="10" defaultRowHeight="15" x14ac:dyDescent="0.25"/>
  <cols>
    <col min="4" max="4" width="26.85546875" customWidth="1"/>
    <col min="6" max="6" width="11.42578125" style="38" customWidth="1"/>
    <col min="7" max="7" width="22.85546875" bestFit="1" customWidth="1"/>
    <col min="13" max="13" width="18" bestFit="1" customWidth="1"/>
    <col min="14" max="14" width="13.28515625" bestFit="1" customWidth="1"/>
  </cols>
  <sheetData>
    <row r="1" spans="1:14" x14ac:dyDescent="0.25">
      <c r="A1" s="5" t="s">
        <v>21</v>
      </c>
      <c r="B1" s="5" t="s">
        <v>14</v>
      </c>
      <c r="C1" s="5" t="s">
        <v>2</v>
      </c>
      <c r="D1" s="5" t="s">
        <v>4</v>
      </c>
      <c r="E1" s="5" t="s">
        <v>3</v>
      </c>
      <c r="F1" s="5" t="s">
        <v>1</v>
      </c>
      <c r="G1" s="5" t="s">
        <v>0</v>
      </c>
      <c r="H1" s="5" t="s">
        <v>13</v>
      </c>
      <c r="I1" s="5" t="s">
        <v>16</v>
      </c>
      <c r="J1" s="5" t="s">
        <v>15</v>
      </c>
      <c r="K1" s="5" t="s">
        <v>17</v>
      </c>
      <c r="L1" s="5" t="s">
        <v>18</v>
      </c>
      <c r="M1" s="5" t="s">
        <v>19</v>
      </c>
      <c r="N1" s="5" t="s">
        <v>20</v>
      </c>
    </row>
    <row r="2" spans="1:14" hidden="1" x14ac:dyDescent="0.25">
      <c r="A2">
        <f>WEEKNUM(E2)</f>
        <v>19</v>
      </c>
      <c r="B2">
        <f>YEAR(E2)</f>
        <v>2019</v>
      </c>
      <c r="C2">
        <f>MONTH(E2)</f>
        <v>5</v>
      </c>
      <c r="D2" s="2" t="str">
        <f>CHOOSE(WEEKDAY(E2),"Dimanche","Lundi","Mardi","Mercredi","Jeudi","Vendredi","Samedi")</f>
        <v>Lundi</v>
      </c>
      <c r="E2" s="1">
        <v>43591</v>
      </c>
      <c r="F2" s="38" t="str">
        <f>LEFT(G2,5)</f>
        <v>00156</v>
      </c>
      <c r="G2" t="s">
        <v>5</v>
      </c>
      <c r="H2" s="3">
        <v>14155</v>
      </c>
      <c r="I2">
        <v>470</v>
      </c>
      <c r="J2">
        <v>211</v>
      </c>
      <c r="K2">
        <v>94</v>
      </c>
      <c r="L2">
        <v>176</v>
      </c>
      <c r="M2">
        <f t="shared" ref="M2:M49" si="0">SUM(I2:L2)</f>
        <v>951</v>
      </c>
      <c r="N2" s="4">
        <f>M2/H2</f>
        <v>6.7184740374425997E-2</v>
      </c>
    </row>
    <row r="3" spans="1:14" hidden="1" x14ac:dyDescent="0.25">
      <c r="A3">
        <f t="shared" ref="A3:A50" si="1">WEEKNUM(E3)</f>
        <v>19</v>
      </c>
      <c r="B3">
        <f t="shared" ref="B3:B50" si="2">YEAR(E3)</f>
        <v>2019</v>
      </c>
      <c r="C3">
        <f t="shared" ref="C3:C50" si="3">MONTH(E3)</f>
        <v>5</v>
      </c>
      <c r="D3" s="2" t="str">
        <f t="shared" ref="D3:D66" si="4">CHOOSE(WEEKDAY(E3),"Dimanche","Lundi","Mardi","Mercredi","Jeudi","Vendredi","Samedi")</f>
        <v>Lundi</v>
      </c>
      <c r="E3" s="1">
        <v>43591</v>
      </c>
      <c r="F3" s="38" t="str">
        <f t="shared" ref="F3:F66" si="5">LEFT(G3,5)</f>
        <v>00159</v>
      </c>
      <c r="G3" t="s">
        <v>6</v>
      </c>
      <c r="H3" s="3">
        <v>10886</v>
      </c>
      <c r="I3">
        <v>328</v>
      </c>
      <c r="J3">
        <v>145</v>
      </c>
      <c r="K3">
        <v>284</v>
      </c>
      <c r="L3">
        <v>332</v>
      </c>
      <c r="M3">
        <f t="shared" si="0"/>
        <v>1089</v>
      </c>
      <c r="N3" s="4">
        <f t="shared" ref="N3:N66" si="6">M3/H3</f>
        <v>0.10003674444240308</v>
      </c>
    </row>
    <row r="4" spans="1:14" hidden="1" x14ac:dyDescent="0.25">
      <c r="A4">
        <f t="shared" si="1"/>
        <v>19</v>
      </c>
      <c r="B4">
        <f t="shared" si="2"/>
        <v>2019</v>
      </c>
      <c r="C4">
        <f t="shared" si="3"/>
        <v>5</v>
      </c>
      <c r="D4" s="2" t="str">
        <f t="shared" si="4"/>
        <v>Lundi</v>
      </c>
      <c r="E4" s="1">
        <v>43591</v>
      </c>
      <c r="F4" s="38" t="str">
        <f t="shared" si="5"/>
        <v>00160</v>
      </c>
      <c r="G4" t="s">
        <v>7</v>
      </c>
      <c r="H4" s="3">
        <v>9222</v>
      </c>
      <c r="I4">
        <v>414</v>
      </c>
      <c r="J4">
        <v>82</v>
      </c>
      <c r="K4">
        <v>70</v>
      </c>
      <c r="L4">
        <v>174</v>
      </c>
      <c r="M4">
        <f t="shared" si="0"/>
        <v>740</v>
      </c>
      <c r="N4" s="4">
        <f t="shared" si="6"/>
        <v>8.024289741921492E-2</v>
      </c>
    </row>
    <row r="5" spans="1:14" hidden="1" x14ac:dyDescent="0.25">
      <c r="A5">
        <f t="shared" si="1"/>
        <v>19</v>
      </c>
      <c r="B5">
        <f t="shared" si="2"/>
        <v>2019</v>
      </c>
      <c r="C5">
        <f t="shared" si="3"/>
        <v>5</v>
      </c>
      <c r="D5" s="2" t="str">
        <f t="shared" si="4"/>
        <v>Lundi</v>
      </c>
      <c r="E5" s="1">
        <v>43591</v>
      </c>
      <c r="F5" s="38" t="str">
        <f t="shared" si="5"/>
        <v>00180</v>
      </c>
      <c r="G5" t="s">
        <v>8</v>
      </c>
      <c r="H5" s="3">
        <v>9753</v>
      </c>
      <c r="I5">
        <v>405</v>
      </c>
      <c r="J5">
        <v>180</v>
      </c>
      <c r="K5">
        <v>91</v>
      </c>
      <c r="L5">
        <v>45</v>
      </c>
      <c r="M5">
        <f t="shared" si="0"/>
        <v>721</v>
      </c>
      <c r="N5" s="4">
        <f t="shared" si="6"/>
        <v>7.3925971495949969E-2</v>
      </c>
    </row>
    <row r="6" spans="1:14" hidden="1" x14ac:dyDescent="0.25">
      <c r="A6">
        <f t="shared" si="1"/>
        <v>19</v>
      </c>
      <c r="B6">
        <f t="shared" si="2"/>
        <v>2019</v>
      </c>
      <c r="C6">
        <f t="shared" si="3"/>
        <v>5</v>
      </c>
      <c r="D6" s="2" t="str">
        <f t="shared" si="4"/>
        <v>Lundi</v>
      </c>
      <c r="E6" s="1">
        <v>43591</v>
      </c>
      <c r="F6" s="38" t="str">
        <f t="shared" si="5"/>
        <v>00181</v>
      </c>
      <c r="G6" t="s">
        <v>9</v>
      </c>
      <c r="H6" s="3">
        <v>15084</v>
      </c>
      <c r="I6">
        <v>155</v>
      </c>
      <c r="J6">
        <v>112</v>
      </c>
      <c r="K6">
        <v>274</v>
      </c>
      <c r="L6">
        <v>366</v>
      </c>
      <c r="M6">
        <f t="shared" si="0"/>
        <v>907</v>
      </c>
      <c r="N6" s="4">
        <f t="shared" si="6"/>
        <v>6.0129939008220633E-2</v>
      </c>
    </row>
    <row r="7" spans="1:14" hidden="1" x14ac:dyDescent="0.25">
      <c r="A7">
        <f t="shared" si="1"/>
        <v>19</v>
      </c>
      <c r="B7">
        <f t="shared" si="2"/>
        <v>2019</v>
      </c>
      <c r="C7">
        <f t="shared" si="3"/>
        <v>5</v>
      </c>
      <c r="D7" s="2" t="str">
        <f t="shared" si="4"/>
        <v>Lundi</v>
      </c>
      <c r="E7" s="1">
        <v>43591</v>
      </c>
      <c r="F7" s="38" t="str">
        <f t="shared" si="5"/>
        <v>00182</v>
      </c>
      <c r="G7" t="s">
        <v>10</v>
      </c>
      <c r="H7" s="3">
        <v>13749</v>
      </c>
      <c r="I7">
        <v>256</v>
      </c>
      <c r="J7">
        <v>113</v>
      </c>
      <c r="K7">
        <v>102</v>
      </c>
      <c r="L7">
        <v>90</v>
      </c>
      <c r="M7">
        <f t="shared" si="0"/>
        <v>561</v>
      </c>
      <c r="N7" s="4">
        <f t="shared" si="6"/>
        <v>4.0802967488544624E-2</v>
      </c>
    </row>
    <row r="8" spans="1:14" hidden="1" x14ac:dyDescent="0.25">
      <c r="A8">
        <f t="shared" si="1"/>
        <v>19</v>
      </c>
      <c r="B8">
        <f t="shared" si="2"/>
        <v>2019</v>
      </c>
      <c r="C8">
        <f t="shared" si="3"/>
        <v>5</v>
      </c>
      <c r="D8" s="2" t="str">
        <f t="shared" si="4"/>
        <v>Lundi</v>
      </c>
      <c r="E8" s="1">
        <v>43591</v>
      </c>
      <c r="F8" s="38" t="str">
        <f t="shared" si="5"/>
        <v>00183</v>
      </c>
      <c r="G8" t="s">
        <v>11</v>
      </c>
      <c r="H8" s="3">
        <v>14845</v>
      </c>
      <c r="I8">
        <v>262</v>
      </c>
      <c r="J8">
        <v>127</v>
      </c>
      <c r="K8">
        <v>136</v>
      </c>
      <c r="L8">
        <v>76</v>
      </c>
      <c r="M8">
        <f t="shared" si="0"/>
        <v>601</v>
      </c>
      <c r="N8" s="4">
        <f t="shared" si="6"/>
        <v>4.0485011788480969E-2</v>
      </c>
    </row>
    <row r="9" spans="1:14" hidden="1" x14ac:dyDescent="0.25">
      <c r="A9">
        <f t="shared" si="1"/>
        <v>19</v>
      </c>
      <c r="B9">
        <f t="shared" si="2"/>
        <v>2019</v>
      </c>
      <c r="C9">
        <f t="shared" si="3"/>
        <v>5</v>
      </c>
      <c r="D9" s="2" t="str">
        <f t="shared" si="4"/>
        <v>Lundi</v>
      </c>
      <c r="E9" s="1">
        <v>43591</v>
      </c>
      <c r="F9" s="38" t="str">
        <f t="shared" si="5"/>
        <v>00187</v>
      </c>
      <c r="G9" t="s">
        <v>12</v>
      </c>
      <c r="H9" s="3">
        <v>19932</v>
      </c>
      <c r="I9">
        <v>276</v>
      </c>
      <c r="J9">
        <v>74</v>
      </c>
      <c r="K9">
        <v>231</v>
      </c>
      <c r="L9">
        <v>216</v>
      </c>
      <c r="M9">
        <f t="shared" si="0"/>
        <v>797</v>
      </c>
      <c r="N9" s="4">
        <f t="shared" si="6"/>
        <v>3.9985952237607869E-2</v>
      </c>
    </row>
    <row r="10" spans="1:14" hidden="1" x14ac:dyDescent="0.25">
      <c r="A10">
        <f t="shared" si="1"/>
        <v>19</v>
      </c>
      <c r="B10">
        <f t="shared" si="2"/>
        <v>2019</v>
      </c>
      <c r="C10">
        <f t="shared" si="3"/>
        <v>5</v>
      </c>
      <c r="D10" s="2" t="str">
        <f t="shared" si="4"/>
        <v>Mardi</v>
      </c>
      <c r="E10" s="1">
        <v>43592</v>
      </c>
      <c r="F10" s="38" t="str">
        <f t="shared" si="5"/>
        <v>00156</v>
      </c>
      <c r="G10" t="s">
        <v>5</v>
      </c>
      <c r="H10" s="3">
        <v>12795</v>
      </c>
      <c r="I10">
        <v>281</v>
      </c>
      <c r="J10">
        <v>225</v>
      </c>
      <c r="K10">
        <v>100</v>
      </c>
      <c r="L10">
        <v>199</v>
      </c>
      <c r="M10">
        <f t="shared" si="0"/>
        <v>805</v>
      </c>
      <c r="N10" s="4">
        <f t="shared" si="6"/>
        <v>6.2915201250488467E-2</v>
      </c>
    </row>
    <row r="11" spans="1:14" hidden="1" x14ac:dyDescent="0.25">
      <c r="A11">
        <f t="shared" si="1"/>
        <v>19</v>
      </c>
      <c r="B11">
        <f t="shared" si="2"/>
        <v>2019</v>
      </c>
      <c r="C11">
        <f t="shared" si="3"/>
        <v>5</v>
      </c>
      <c r="D11" s="2" t="str">
        <f t="shared" si="4"/>
        <v>Mardi</v>
      </c>
      <c r="E11" s="1">
        <v>43592</v>
      </c>
      <c r="F11" s="38" t="str">
        <f t="shared" si="5"/>
        <v>00159</v>
      </c>
      <c r="G11" t="s">
        <v>6</v>
      </c>
      <c r="H11" s="3">
        <v>16701</v>
      </c>
      <c r="I11">
        <v>61</v>
      </c>
      <c r="J11">
        <v>78</v>
      </c>
      <c r="K11">
        <v>64</v>
      </c>
      <c r="L11">
        <v>320</v>
      </c>
      <c r="M11">
        <f t="shared" si="0"/>
        <v>523</v>
      </c>
      <c r="N11" s="4">
        <f t="shared" si="6"/>
        <v>3.1315490090413747E-2</v>
      </c>
    </row>
    <row r="12" spans="1:14" hidden="1" x14ac:dyDescent="0.25">
      <c r="A12">
        <f t="shared" si="1"/>
        <v>19</v>
      </c>
      <c r="B12">
        <f t="shared" si="2"/>
        <v>2019</v>
      </c>
      <c r="C12">
        <f t="shared" si="3"/>
        <v>5</v>
      </c>
      <c r="D12" s="2" t="str">
        <f t="shared" si="4"/>
        <v>Mardi</v>
      </c>
      <c r="E12" s="1">
        <v>43592</v>
      </c>
      <c r="F12" s="38" t="str">
        <f t="shared" si="5"/>
        <v>00160</v>
      </c>
      <c r="G12" t="s">
        <v>7</v>
      </c>
      <c r="H12" s="3">
        <v>10233</v>
      </c>
      <c r="I12">
        <v>154</v>
      </c>
      <c r="J12">
        <v>211</v>
      </c>
      <c r="K12">
        <v>208</v>
      </c>
      <c r="L12">
        <v>264</v>
      </c>
      <c r="M12">
        <f t="shared" si="0"/>
        <v>837</v>
      </c>
      <c r="N12" s="4">
        <f t="shared" si="6"/>
        <v>8.1794195250659632E-2</v>
      </c>
    </row>
    <row r="13" spans="1:14" hidden="1" x14ac:dyDescent="0.25">
      <c r="A13">
        <f t="shared" si="1"/>
        <v>19</v>
      </c>
      <c r="B13">
        <f t="shared" si="2"/>
        <v>2019</v>
      </c>
      <c r="C13">
        <f t="shared" si="3"/>
        <v>5</v>
      </c>
      <c r="D13" s="2" t="str">
        <f t="shared" si="4"/>
        <v>Mardi</v>
      </c>
      <c r="E13" s="1">
        <v>43592</v>
      </c>
      <c r="F13" s="38" t="str">
        <f t="shared" si="5"/>
        <v>00180</v>
      </c>
      <c r="G13" t="s">
        <v>8</v>
      </c>
      <c r="H13" s="3">
        <v>14179</v>
      </c>
      <c r="I13">
        <v>235</v>
      </c>
      <c r="J13">
        <v>248</v>
      </c>
      <c r="K13">
        <v>182</v>
      </c>
      <c r="L13">
        <v>193</v>
      </c>
      <c r="M13">
        <f t="shared" si="0"/>
        <v>858</v>
      </c>
      <c r="N13" s="4">
        <f t="shared" si="6"/>
        <v>6.0512024825446084E-2</v>
      </c>
    </row>
    <row r="14" spans="1:14" hidden="1" x14ac:dyDescent="0.25">
      <c r="A14">
        <f t="shared" si="1"/>
        <v>19</v>
      </c>
      <c r="B14">
        <f t="shared" si="2"/>
        <v>2019</v>
      </c>
      <c r="C14">
        <f t="shared" si="3"/>
        <v>5</v>
      </c>
      <c r="D14" s="2" t="str">
        <f t="shared" si="4"/>
        <v>Mardi</v>
      </c>
      <c r="E14" s="1">
        <v>43592</v>
      </c>
      <c r="F14" s="38" t="str">
        <f t="shared" si="5"/>
        <v>00181</v>
      </c>
      <c r="G14" t="s">
        <v>9</v>
      </c>
      <c r="H14" s="3">
        <v>9087</v>
      </c>
      <c r="I14">
        <v>395</v>
      </c>
      <c r="J14">
        <v>84</v>
      </c>
      <c r="K14">
        <v>265</v>
      </c>
      <c r="L14">
        <v>285</v>
      </c>
      <c r="M14">
        <f t="shared" si="0"/>
        <v>1029</v>
      </c>
      <c r="N14" s="4">
        <f t="shared" si="6"/>
        <v>0.11323869263783427</v>
      </c>
    </row>
    <row r="15" spans="1:14" hidden="1" x14ac:dyDescent="0.25">
      <c r="A15">
        <f t="shared" si="1"/>
        <v>19</v>
      </c>
      <c r="B15">
        <f t="shared" si="2"/>
        <v>2019</v>
      </c>
      <c r="C15">
        <f t="shared" si="3"/>
        <v>5</v>
      </c>
      <c r="D15" s="2" t="str">
        <f t="shared" si="4"/>
        <v>Mardi</v>
      </c>
      <c r="E15" s="1">
        <v>43592</v>
      </c>
      <c r="F15" s="38" t="str">
        <f t="shared" si="5"/>
        <v>00182</v>
      </c>
      <c r="G15" t="s">
        <v>10</v>
      </c>
      <c r="H15" s="3">
        <v>12814</v>
      </c>
      <c r="I15">
        <v>286</v>
      </c>
      <c r="J15">
        <v>112</v>
      </c>
      <c r="K15">
        <v>35</v>
      </c>
      <c r="L15">
        <v>66</v>
      </c>
      <c r="M15">
        <f t="shared" si="0"/>
        <v>499</v>
      </c>
      <c r="N15" s="4">
        <f t="shared" si="6"/>
        <v>3.8941782425472138E-2</v>
      </c>
    </row>
    <row r="16" spans="1:14" hidden="1" x14ac:dyDescent="0.25">
      <c r="A16">
        <f t="shared" si="1"/>
        <v>19</v>
      </c>
      <c r="B16">
        <f t="shared" si="2"/>
        <v>2019</v>
      </c>
      <c r="C16">
        <f t="shared" si="3"/>
        <v>5</v>
      </c>
      <c r="D16" s="2" t="str">
        <f t="shared" si="4"/>
        <v>Mardi</v>
      </c>
      <c r="E16" s="1">
        <v>43592</v>
      </c>
      <c r="F16" s="38" t="str">
        <f t="shared" si="5"/>
        <v>00183</v>
      </c>
      <c r="G16" t="s">
        <v>11</v>
      </c>
      <c r="H16" s="3">
        <v>16654</v>
      </c>
      <c r="I16">
        <v>150</v>
      </c>
      <c r="J16">
        <v>111</v>
      </c>
      <c r="K16">
        <v>237</v>
      </c>
      <c r="L16">
        <v>335</v>
      </c>
      <c r="M16">
        <f t="shared" si="0"/>
        <v>833</v>
      </c>
      <c r="N16" s="4">
        <f t="shared" si="6"/>
        <v>5.0018013690404706E-2</v>
      </c>
    </row>
    <row r="17" spans="1:14" hidden="1" x14ac:dyDescent="0.25">
      <c r="A17">
        <f t="shared" si="1"/>
        <v>19</v>
      </c>
      <c r="B17">
        <f t="shared" si="2"/>
        <v>2019</v>
      </c>
      <c r="C17">
        <f t="shared" si="3"/>
        <v>5</v>
      </c>
      <c r="D17" s="2" t="str">
        <f t="shared" si="4"/>
        <v>Mardi</v>
      </c>
      <c r="E17" s="1">
        <v>43592</v>
      </c>
      <c r="F17" s="38" t="str">
        <f t="shared" si="5"/>
        <v>00187</v>
      </c>
      <c r="G17" t="s">
        <v>12</v>
      </c>
      <c r="H17" s="3">
        <v>12071</v>
      </c>
      <c r="I17">
        <v>249</v>
      </c>
      <c r="J17">
        <v>111</v>
      </c>
      <c r="K17">
        <v>212</v>
      </c>
      <c r="L17">
        <v>342</v>
      </c>
      <c r="M17">
        <f t="shared" si="0"/>
        <v>914</v>
      </c>
      <c r="N17" s="4">
        <f t="shared" si="6"/>
        <v>7.5718664567972827E-2</v>
      </c>
    </row>
    <row r="18" spans="1:14" hidden="1" x14ac:dyDescent="0.25">
      <c r="A18">
        <f t="shared" si="1"/>
        <v>19</v>
      </c>
      <c r="B18">
        <f t="shared" si="2"/>
        <v>2019</v>
      </c>
      <c r="C18">
        <f t="shared" si="3"/>
        <v>5</v>
      </c>
      <c r="D18" s="2" t="str">
        <f t="shared" si="4"/>
        <v>Mercredi</v>
      </c>
      <c r="E18" s="1">
        <v>43593</v>
      </c>
      <c r="F18" s="38" t="str">
        <f t="shared" si="5"/>
        <v>00156</v>
      </c>
      <c r="G18" t="s">
        <v>5</v>
      </c>
      <c r="H18" s="3">
        <v>18650</v>
      </c>
      <c r="I18">
        <v>459</v>
      </c>
      <c r="J18">
        <v>146</v>
      </c>
      <c r="K18">
        <v>122</v>
      </c>
      <c r="L18">
        <v>257</v>
      </c>
      <c r="M18">
        <f t="shared" si="0"/>
        <v>984</v>
      </c>
      <c r="N18" s="4">
        <f t="shared" si="6"/>
        <v>5.2761394101876677E-2</v>
      </c>
    </row>
    <row r="19" spans="1:14" hidden="1" x14ac:dyDescent="0.25">
      <c r="A19">
        <f t="shared" si="1"/>
        <v>19</v>
      </c>
      <c r="B19">
        <f t="shared" si="2"/>
        <v>2019</v>
      </c>
      <c r="C19">
        <f t="shared" si="3"/>
        <v>5</v>
      </c>
      <c r="D19" s="2" t="str">
        <f t="shared" si="4"/>
        <v>Mercredi</v>
      </c>
      <c r="E19" s="1">
        <v>43593</v>
      </c>
      <c r="F19" s="38" t="str">
        <f t="shared" si="5"/>
        <v>00159</v>
      </c>
      <c r="G19" t="s">
        <v>6</v>
      </c>
      <c r="H19" s="3">
        <v>16527</v>
      </c>
      <c r="I19">
        <v>427</v>
      </c>
      <c r="J19">
        <v>96</v>
      </c>
      <c r="K19">
        <v>214</v>
      </c>
      <c r="L19">
        <v>182</v>
      </c>
      <c r="M19">
        <f t="shared" si="0"/>
        <v>919</v>
      </c>
      <c r="N19" s="4">
        <f t="shared" si="6"/>
        <v>5.5605978096448239E-2</v>
      </c>
    </row>
    <row r="20" spans="1:14" hidden="1" x14ac:dyDescent="0.25">
      <c r="A20">
        <f t="shared" si="1"/>
        <v>19</v>
      </c>
      <c r="B20">
        <f t="shared" si="2"/>
        <v>2019</v>
      </c>
      <c r="C20">
        <f t="shared" si="3"/>
        <v>5</v>
      </c>
      <c r="D20" s="2" t="str">
        <f t="shared" si="4"/>
        <v>Mercredi</v>
      </c>
      <c r="E20" s="1">
        <v>43593</v>
      </c>
      <c r="F20" s="38" t="str">
        <f t="shared" si="5"/>
        <v>00160</v>
      </c>
      <c r="G20" t="s">
        <v>7</v>
      </c>
      <c r="H20" s="3">
        <v>11154</v>
      </c>
      <c r="I20">
        <v>142</v>
      </c>
      <c r="J20">
        <v>76</v>
      </c>
      <c r="K20">
        <v>78</v>
      </c>
      <c r="L20">
        <v>189</v>
      </c>
      <c r="M20">
        <f t="shared" si="0"/>
        <v>485</v>
      </c>
      <c r="N20" s="4">
        <f t="shared" si="6"/>
        <v>4.348215886677425E-2</v>
      </c>
    </row>
    <row r="21" spans="1:14" hidden="1" x14ac:dyDescent="0.25">
      <c r="A21">
        <f t="shared" si="1"/>
        <v>19</v>
      </c>
      <c r="B21">
        <f t="shared" si="2"/>
        <v>2019</v>
      </c>
      <c r="C21">
        <f t="shared" si="3"/>
        <v>5</v>
      </c>
      <c r="D21" s="2" t="str">
        <f t="shared" si="4"/>
        <v>Mercredi</v>
      </c>
      <c r="E21" s="1">
        <v>43593</v>
      </c>
      <c r="F21" s="38" t="str">
        <f t="shared" si="5"/>
        <v>00180</v>
      </c>
      <c r="G21" t="s">
        <v>8</v>
      </c>
      <c r="H21" s="3">
        <v>9583</v>
      </c>
      <c r="I21">
        <v>398</v>
      </c>
      <c r="J21">
        <v>164</v>
      </c>
      <c r="K21">
        <v>157</v>
      </c>
      <c r="L21">
        <v>246</v>
      </c>
      <c r="M21">
        <f t="shared" si="0"/>
        <v>965</v>
      </c>
      <c r="N21" s="4">
        <f t="shared" si="6"/>
        <v>0.10069915475320881</v>
      </c>
    </row>
    <row r="22" spans="1:14" hidden="1" x14ac:dyDescent="0.25">
      <c r="A22">
        <f t="shared" si="1"/>
        <v>19</v>
      </c>
      <c r="B22">
        <f t="shared" si="2"/>
        <v>2019</v>
      </c>
      <c r="C22">
        <f t="shared" si="3"/>
        <v>5</v>
      </c>
      <c r="D22" s="2" t="str">
        <f t="shared" si="4"/>
        <v>Mercredi</v>
      </c>
      <c r="E22" s="1">
        <v>43593</v>
      </c>
      <c r="F22" s="38" t="str">
        <f t="shared" si="5"/>
        <v>00181</v>
      </c>
      <c r="G22" t="s">
        <v>9</v>
      </c>
      <c r="H22" s="3">
        <v>11981</v>
      </c>
      <c r="I22">
        <v>457</v>
      </c>
      <c r="J22">
        <v>96</v>
      </c>
      <c r="K22">
        <v>143</v>
      </c>
      <c r="L22">
        <v>326</v>
      </c>
      <c r="M22">
        <f t="shared" si="0"/>
        <v>1022</v>
      </c>
      <c r="N22" s="4">
        <f t="shared" si="6"/>
        <v>8.530172773558134E-2</v>
      </c>
    </row>
    <row r="23" spans="1:14" hidden="1" x14ac:dyDescent="0.25">
      <c r="A23">
        <f t="shared" si="1"/>
        <v>19</v>
      </c>
      <c r="B23">
        <f t="shared" si="2"/>
        <v>2019</v>
      </c>
      <c r="C23">
        <f t="shared" si="3"/>
        <v>5</v>
      </c>
      <c r="D23" s="2" t="str">
        <f t="shared" si="4"/>
        <v>Mercredi</v>
      </c>
      <c r="E23" s="1">
        <v>43593</v>
      </c>
      <c r="F23" s="38" t="str">
        <f t="shared" si="5"/>
        <v>00182</v>
      </c>
      <c r="G23" t="s">
        <v>10</v>
      </c>
      <c r="H23" s="3">
        <v>15700</v>
      </c>
      <c r="I23">
        <v>206</v>
      </c>
      <c r="J23">
        <v>92</v>
      </c>
      <c r="K23">
        <v>236</v>
      </c>
      <c r="L23">
        <v>380</v>
      </c>
      <c r="M23">
        <f t="shared" si="0"/>
        <v>914</v>
      </c>
      <c r="N23" s="4">
        <f t="shared" si="6"/>
        <v>5.8216560509554142E-2</v>
      </c>
    </row>
    <row r="24" spans="1:14" hidden="1" x14ac:dyDescent="0.25">
      <c r="A24">
        <f t="shared" si="1"/>
        <v>19</v>
      </c>
      <c r="B24">
        <f t="shared" si="2"/>
        <v>2019</v>
      </c>
      <c r="C24">
        <f t="shared" si="3"/>
        <v>5</v>
      </c>
      <c r="D24" s="2" t="str">
        <f t="shared" si="4"/>
        <v>Mercredi</v>
      </c>
      <c r="E24" s="1">
        <v>43593</v>
      </c>
      <c r="F24" s="38" t="str">
        <f t="shared" si="5"/>
        <v>00183</v>
      </c>
      <c r="G24" t="s">
        <v>11</v>
      </c>
      <c r="H24" s="3">
        <v>12955</v>
      </c>
      <c r="I24">
        <v>378</v>
      </c>
      <c r="J24">
        <v>126</v>
      </c>
      <c r="K24">
        <v>94</v>
      </c>
      <c r="L24">
        <v>139</v>
      </c>
      <c r="M24">
        <f t="shared" si="0"/>
        <v>737</v>
      </c>
      <c r="N24" s="4">
        <f t="shared" si="6"/>
        <v>5.6889231956773444E-2</v>
      </c>
    </row>
    <row r="25" spans="1:14" hidden="1" x14ac:dyDescent="0.25">
      <c r="A25">
        <f t="shared" si="1"/>
        <v>19</v>
      </c>
      <c r="B25">
        <f t="shared" si="2"/>
        <v>2019</v>
      </c>
      <c r="C25">
        <f t="shared" si="3"/>
        <v>5</v>
      </c>
      <c r="D25" s="2" t="str">
        <f t="shared" si="4"/>
        <v>Mercredi</v>
      </c>
      <c r="E25" s="1">
        <v>43593</v>
      </c>
      <c r="F25" s="38" t="str">
        <f t="shared" si="5"/>
        <v>00187</v>
      </c>
      <c r="G25" t="s">
        <v>12</v>
      </c>
      <c r="H25" s="3">
        <v>11625</v>
      </c>
      <c r="I25">
        <v>359</v>
      </c>
      <c r="J25">
        <v>117</v>
      </c>
      <c r="K25">
        <v>277</v>
      </c>
      <c r="L25">
        <v>311</v>
      </c>
      <c r="M25">
        <f t="shared" si="0"/>
        <v>1064</v>
      </c>
      <c r="N25" s="4">
        <f t="shared" si="6"/>
        <v>9.1526881720430109E-2</v>
      </c>
    </row>
    <row r="26" spans="1:14" hidden="1" x14ac:dyDescent="0.25">
      <c r="A26">
        <f t="shared" si="1"/>
        <v>19</v>
      </c>
      <c r="B26">
        <f t="shared" si="2"/>
        <v>2019</v>
      </c>
      <c r="C26">
        <f t="shared" si="3"/>
        <v>5</v>
      </c>
      <c r="D26" s="2" t="str">
        <f t="shared" si="4"/>
        <v>Jeudi</v>
      </c>
      <c r="E26" s="1">
        <v>43594</v>
      </c>
      <c r="F26" s="38" t="str">
        <f t="shared" si="5"/>
        <v>00156</v>
      </c>
      <c r="G26" t="s">
        <v>5</v>
      </c>
      <c r="H26" s="3">
        <v>17330</v>
      </c>
      <c r="I26">
        <v>58</v>
      </c>
      <c r="J26">
        <v>161</v>
      </c>
      <c r="K26">
        <v>164</v>
      </c>
      <c r="L26">
        <v>178</v>
      </c>
      <c r="M26">
        <f t="shared" si="0"/>
        <v>561</v>
      </c>
      <c r="N26" s="4">
        <f t="shared" si="6"/>
        <v>3.2371609924985577E-2</v>
      </c>
    </row>
    <row r="27" spans="1:14" hidden="1" x14ac:dyDescent="0.25">
      <c r="A27">
        <f t="shared" si="1"/>
        <v>19</v>
      </c>
      <c r="B27">
        <f t="shared" si="2"/>
        <v>2019</v>
      </c>
      <c r="C27">
        <f t="shared" si="3"/>
        <v>5</v>
      </c>
      <c r="D27" s="2" t="str">
        <f t="shared" si="4"/>
        <v>Jeudi</v>
      </c>
      <c r="E27" s="1">
        <v>43594</v>
      </c>
      <c r="F27" s="38" t="str">
        <f t="shared" si="5"/>
        <v>00159</v>
      </c>
      <c r="G27" t="s">
        <v>6</v>
      </c>
      <c r="H27" s="3">
        <v>14422</v>
      </c>
      <c r="I27">
        <v>209</v>
      </c>
      <c r="J27">
        <v>197</v>
      </c>
      <c r="K27">
        <v>250</v>
      </c>
      <c r="L27">
        <v>268</v>
      </c>
      <c r="M27">
        <f t="shared" si="0"/>
        <v>924</v>
      </c>
      <c r="N27" s="4">
        <f t="shared" si="6"/>
        <v>6.4068783802523926E-2</v>
      </c>
    </row>
    <row r="28" spans="1:14" hidden="1" x14ac:dyDescent="0.25">
      <c r="A28">
        <f t="shared" si="1"/>
        <v>19</v>
      </c>
      <c r="B28">
        <f t="shared" si="2"/>
        <v>2019</v>
      </c>
      <c r="C28">
        <f t="shared" si="3"/>
        <v>5</v>
      </c>
      <c r="D28" s="2" t="str">
        <f t="shared" si="4"/>
        <v>Jeudi</v>
      </c>
      <c r="E28" s="1">
        <v>43594</v>
      </c>
      <c r="F28" s="38" t="str">
        <f t="shared" si="5"/>
        <v>00160</v>
      </c>
      <c r="G28" t="s">
        <v>7</v>
      </c>
      <c r="H28" s="3">
        <v>8949</v>
      </c>
      <c r="I28">
        <v>353</v>
      </c>
      <c r="J28">
        <v>147</v>
      </c>
      <c r="K28">
        <v>208</v>
      </c>
      <c r="L28">
        <v>71</v>
      </c>
      <c r="M28">
        <f t="shared" si="0"/>
        <v>779</v>
      </c>
      <c r="N28" s="4">
        <f t="shared" si="6"/>
        <v>8.7048832271762203E-2</v>
      </c>
    </row>
    <row r="29" spans="1:14" hidden="1" x14ac:dyDescent="0.25">
      <c r="A29">
        <f t="shared" si="1"/>
        <v>19</v>
      </c>
      <c r="B29">
        <f t="shared" si="2"/>
        <v>2019</v>
      </c>
      <c r="C29">
        <f t="shared" si="3"/>
        <v>5</v>
      </c>
      <c r="D29" s="2" t="str">
        <f t="shared" si="4"/>
        <v>Jeudi</v>
      </c>
      <c r="E29" s="1">
        <v>43594</v>
      </c>
      <c r="F29" s="38" t="str">
        <f t="shared" si="5"/>
        <v>00180</v>
      </c>
      <c r="G29" t="s">
        <v>8</v>
      </c>
      <c r="H29" s="3">
        <v>19101</v>
      </c>
      <c r="I29">
        <v>433</v>
      </c>
      <c r="J29">
        <v>157</v>
      </c>
      <c r="K29">
        <v>259</v>
      </c>
      <c r="L29">
        <v>58</v>
      </c>
      <c r="M29">
        <f t="shared" si="0"/>
        <v>907</v>
      </c>
      <c r="N29" s="4">
        <f t="shared" si="6"/>
        <v>4.7484424899219939E-2</v>
      </c>
    </row>
    <row r="30" spans="1:14" hidden="1" x14ac:dyDescent="0.25">
      <c r="A30">
        <f t="shared" si="1"/>
        <v>19</v>
      </c>
      <c r="B30">
        <f t="shared" si="2"/>
        <v>2019</v>
      </c>
      <c r="C30">
        <f t="shared" si="3"/>
        <v>5</v>
      </c>
      <c r="D30" s="2" t="str">
        <f t="shared" si="4"/>
        <v>Jeudi</v>
      </c>
      <c r="E30" s="1">
        <v>43594</v>
      </c>
      <c r="F30" s="38" t="str">
        <f t="shared" si="5"/>
        <v>00181</v>
      </c>
      <c r="G30" t="s">
        <v>9</v>
      </c>
      <c r="H30" s="3">
        <v>14079</v>
      </c>
      <c r="I30">
        <v>359</v>
      </c>
      <c r="J30">
        <v>188</v>
      </c>
      <c r="K30">
        <v>144</v>
      </c>
      <c r="L30">
        <v>385</v>
      </c>
      <c r="M30">
        <f t="shared" si="0"/>
        <v>1076</v>
      </c>
      <c r="N30" s="4">
        <f t="shared" si="6"/>
        <v>7.6425882520065352E-2</v>
      </c>
    </row>
    <row r="31" spans="1:14" hidden="1" x14ac:dyDescent="0.25">
      <c r="A31">
        <f t="shared" si="1"/>
        <v>19</v>
      </c>
      <c r="B31">
        <f t="shared" si="2"/>
        <v>2019</v>
      </c>
      <c r="C31">
        <f t="shared" si="3"/>
        <v>5</v>
      </c>
      <c r="D31" s="2" t="str">
        <f t="shared" si="4"/>
        <v>Jeudi</v>
      </c>
      <c r="E31" s="1">
        <v>43594</v>
      </c>
      <c r="F31" s="38" t="str">
        <f t="shared" si="5"/>
        <v>00182</v>
      </c>
      <c r="G31" t="s">
        <v>10</v>
      </c>
      <c r="H31" s="3">
        <v>8254</v>
      </c>
      <c r="I31">
        <v>193</v>
      </c>
      <c r="J31">
        <v>133</v>
      </c>
      <c r="K31">
        <v>129</v>
      </c>
      <c r="L31">
        <v>285</v>
      </c>
      <c r="M31">
        <f t="shared" si="0"/>
        <v>740</v>
      </c>
      <c r="N31" s="4">
        <f t="shared" si="6"/>
        <v>8.965350133268718E-2</v>
      </c>
    </row>
    <row r="32" spans="1:14" hidden="1" x14ac:dyDescent="0.25">
      <c r="A32">
        <f t="shared" si="1"/>
        <v>19</v>
      </c>
      <c r="B32">
        <f t="shared" si="2"/>
        <v>2019</v>
      </c>
      <c r="C32">
        <f t="shared" si="3"/>
        <v>5</v>
      </c>
      <c r="D32" s="2" t="str">
        <f t="shared" si="4"/>
        <v>Jeudi</v>
      </c>
      <c r="E32" s="1">
        <v>43594</v>
      </c>
      <c r="F32" s="38" t="str">
        <f t="shared" si="5"/>
        <v>00183</v>
      </c>
      <c r="G32" t="s">
        <v>11</v>
      </c>
      <c r="H32" s="3">
        <v>19669</v>
      </c>
      <c r="I32">
        <v>187</v>
      </c>
      <c r="J32">
        <v>244</v>
      </c>
      <c r="K32">
        <v>241</v>
      </c>
      <c r="L32">
        <v>351</v>
      </c>
      <c r="M32">
        <f t="shared" si="0"/>
        <v>1023</v>
      </c>
      <c r="N32" s="4">
        <f t="shared" si="6"/>
        <v>5.2010778382225835E-2</v>
      </c>
    </row>
    <row r="33" spans="1:14" hidden="1" x14ac:dyDescent="0.25">
      <c r="A33">
        <f t="shared" si="1"/>
        <v>19</v>
      </c>
      <c r="B33">
        <f t="shared" si="2"/>
        <v>2019</v>
      </c>
      <c r="C33">
        <f t="shared" si="3"/>
        <v>5</v>
      </c>
      <c r="D33" s="2" t="str">
        <f t="shared" si="4"/>
        <v>Jeudi</v>
      </c>
      <c r="E33" s="1">
        <v>43594</v>
      </c>
      <c r="F33" s="38" t="str">
        <f t="shared" si="5"/>
        <v>00187</v>
      </c>
      <c r="G33" t="s">
        <v>12</v>
      </c>
      <c r="H33" s="3">
        <v>16867</v>
      </c>
      <c r="I33">
        <v>161</v>
      </c>
      <c r="J33">
        <v>106</v>
      </c>
      <c r="K33">
        <v>37</v>
      </c>
      <c r="L33">
        <v>53</v>
      </c>
      <c r="M33">
        <f t="shared" si="0"/>
        <v>357</v>
      </c>
      <c r="N33" s="4">
        <f t="shared" si="6"/>
        <v>2.1165589612853503E-2</v>
      </c>
    </row>
    <row r="34" spans="1:14" hidden="1" x14ac:dyDescent="0.25">
      <c r="A34">
        <f t="shared" si="1"/>
        <v>19</v>
      </c>
      <c r="B34">
        <f t="shared" si="2"/>
        <v>2019</v>
      </c>
      <c r="C34">
        <f t="shared" si="3"/>
        <v>5</v>
      </c>
      <c r="D34" s="2" t="str">
        <f t="shared" si="4"/>
        <v>Vendredi</v>
      </c>
      <c r="E34" s="1">
        <v>43595</v>
      </c>
      <c r="F34" s="38" t="str">
        <f t="shared" si="5"/>
        <v>00156</v>
      </c>
      <c r="G34" t="s">
        <v>5</v>
      </c>
      <c r="H34" s="3">
        <v>8964</v>
      </c>
      <c r="I34">
        <v>413</v>
      </c>
      <c r="J34">
        <v>195</v>
      </c>
      <c r="K34">
        <v>251</v>
      </c>
      <c r="L34">
        <v>159</v>
      </c>
      <c r="M34">
        <f t="shared" si="0"/>
        <v>1018</v>
      </c>
      <c r="N34" s="4">
        <f t="shared" si="6"/>
        <v>0.11356537260151718</v>
      </c>
    </row>
    <row r="35" spans="1:14" hidden="1" x14ac:dyDescent="0.25">
      <c r="A35">
        <f t="shared" si="1"/>
        <v>19</v>
      </c>
      <c r="B35">
        <f t="shared" si="2"/>
        <v>2019</v>
      </c>
      <c r="C35">
        <f t="shared" si="3"/>
        <v>5</v>
      </c>
      <c r="D35" s="2" t="str">
        <f t="shared" si="4"/>
        <v>Vendredi</v>
      </c>
      <c r="E35" s="1">
        <v>43595</v>
      </c>
      <c r="F35" s="38" t="str">
        <f t="shared" si="5"/>
        <v>00159</v>
      </c>
      <c r="G35" t="s">
        <v>6</v>
      </c>
      <c r="H35" s="3">
        <v>14218</v>
      </c>
      <c r="I35">
        <v>229</v>
      </c>
      <c r="J35">
        <v>80</v>
      </c>
      <c r="K35">
        <v>292</v>
      </c>
      <c r="L35">
        <v>143</v>
      </c>
      <c r="M35">
        <f t="shared" si="0"/>
        <v>744</v>
      </c>
      <c r="N35" s="4">
        <f t="shared" si="6"/>
        <v>5.2328034885356589E-2</v>
      </c>
    </row>
    <row r="36" spans="1:14" hidden="1" x14ac:dyDescent="0.25">
      <c r="A36">
        <f t="shared" si="1"/>
        <v>19</v>
      </c>
      <c r="B36">
        <f t="shared" si="2"/>
        <v>2019</v>
      </c>
      <c r="C36">
        <f t="shared" si="3"/>
        <v>5</v>
      </c>
      <c r="D36" s="2" t="str">
        <f t="shared" si="4"/>
        <v>Vendredi</v>
      </c>
      <c r="E36" s="1">
        <v>43595</v>
      </c>
      <c r="F36" s="38" t="str">
        <f t="shared" si="5"/>
        <v>00160</v>
      </c>
      <c r="G36" t="s">
        <v>7</v>
      </c>
      <c r="H36" s="3">
        <v>11311</v>
      </c>
      <c r="I36">
        <v>408</v>
      </c>
      <c r="J36">
        <v>85</v>
      </c>
      <c r="K36">
        <v>160</v>
      </c>
      <c r="L36">
        <v>328</v>
      </c>
      <c r="M36">
        <f t="shared" si="0"/>
        <v>981</v>
      </c>
      <c r="N36" s="4">
        <f t="shared" si="6"/>
        <v>8.672973211917602E-2</v>
      </c>
    </row>
    <row r="37" spans="1:14" hidden="1" x14ac:dyDescent="0.25">
      <c r="A37">
        <f t="shared" si="1"/>
        <v>19</v>
      </c>
      <c r="B37">
        <f t="shared" si="2"/>
        <v>2019</v>
      </c>
      <c r="C37">
        <f t="shared" si="3"/>
        <v>5</v>
      </c>
      <c r="D37" s="2" t="str">
        <f t="shared" si="4"/>
        <v>Vendredi</v>
      </c>
      <c r="E37" s="1">
        <v>43595</v>
      </c>
      <c r="F37" s="38" t="str">
        <f t="shared" si="5"/>
        <v>00180</v>
      </c>
      <c r="G37" t="s">
        <v>8</v>
      </c>
      <c r="H37" s="3">
        <v>11814</v>
      </c>
      <c r="I37">
        <v>360</v>
      </c>
      <c r="J37">
        <v>88</v>
      </c>
      <c r="K37">
        <v>177</v>
      </c>
      <c r="L37">
        <v>112</v>
      </c>
      <c r="M37">
        <f t="shared" si="0"/>
        <v>737</v>
      </c>
      <c r="N37" s="4">
        <f t="shared" si="6"/>
        <v>6.2383612662942269E-2</v>
      </c>
    </row>
    <row r="38" spans="1:14" hidden="1" x14ac:dyDescent="0.25">
      <c r="A38">
        <f t="shared" si="1"/>
        <v>19</v>
      </c>
      <c r="B38">
        <f t="shared" si="2"/>
        <v>2019</v>
      </c>
      <c r="C38">
        <f t="shared" si="3"/>
        <v>5</v>
      </c>
      <c r="D38" s="2" t="str">
        <f t="shared" si="4"/>
        <v>Vendredi</v>
      </c>
      <c r="E38" s="1">
        <v>43595</v>
      </c>
      <c r="F38" s="38" t="str">
        <f t="shared" si="5"/>
        <v>00181</v>
      </c>
      <c r="G38" t="s">
        <v>9</v>
      </c>
      <c r="H38" s="3">
        <v>9807</v>
      </c>
      <c r="I38">
        <v>485</v>
      </c>
      <c r="J38">
        <v>210</v>
      </c>
      <c r="K38">
        <v>214</v>
      </c>
      <c r="L38">
        <v>386</v>
      </c>
      <c r="M38">
        <f t="shared" si="0"/>
        <v>1295</v>
      </c>
      <c r="N38" s="4">
        <f t="shared" si="6"/>
        <v>0.13204853675945752</v>
      </c>
    </row>
    <row r="39" spans="1:14" hidden="1" x14ac:dyDescent="0.25">
      <c r="A39">
        <f t="shared" si="1"/>
        <v>19</v>
      </c>
      <c r="B39">
        <f t="shared" si="2"/>
        <v>2019</v>
      </c>
      <c r="C39">
        <f t="shared" si="3"/>
        <v>5</v>
      </c>
      <c r="D39" s="2" t="str">
        <f t="shared" si="4"/>
        <v>Vendredi</v>
      </c>
      <c r="E39" s="1">
        <v>43595</v>
      </c>
      <c r="F39" s="38" t="str">
        <f t="shared" si="5"/>
        <v>00182</v>
      </c>
      <c r="G39" t="s">
        <v>10</v>
      </c>
      <c r="H39" s="3">
        <v>19377</v>
      </c>
      <c r="I39">
        <v>59</v>
      </c>
      <c r="J39">
        <v>136</v>
      </c>
      <c r="K39">
        <v>84</v>
      </c>
      <c r="L39">
        <v>222</v>
      </c>
      <c r="M39">
        <f t="shared" si="0"/>
        <v>501</v>
      </c>
      <c r="N39" s="4">
        <f t="shared" si="6"/>
        <v>2.5855395572069981E-2</v>
      </c>
    </row>
    <row r="40" spans="1:14" hidden="1" x14ac:dyDescent="0.25">
      <c r="A40">
        <f t="shared" si="1"/>
        <v>19</v>
      </c>
      <c r="B40">
        <f t="shared" si="2"/>
        <v>2019</v>
      </c>
      <c r="C40">
        <f t="shared" si="3"/>
        <v>5</v>
      </c>
      <c r="D40" s="2" t="str">
        <f t="shared" si="4"/>
        <v>Vendredi</v>
      </c>
      <c r="E40" s="1">
        <v>43595</v>
      </c>
      <c r="F40" s="38" t="str">
        <f t="shared" si="5"/>
        <v>00183</v>
      </c>
      <c r="G40" t="s">
        <v>11</v>
      </c>
      <c r="H40" s="3">
        <v>14360</v>
      </c>
      <c r="I40">
        <v>150</v>
      </c>
      <c r="J40">
        <v>162</v>
      </c>
      <c r="K40">
        <v>227</v>
      </c>
      <c r="L40">
        <v>330</v>
      </c>
      <c r="M40">
        <f t="shared" si="0"/>
        <v>869</v>
      </c>
      <c r="N40" s="4">
        <f t="shared" si="6"/>
        <v>6.0515320334261838E-2</v>
      </c>
    </row>
    <row r="41" spans="1:14" hidden="1" x14ac:dyDescent="0.25">
      <c r="A41">
        <f t="shared" si="1"/>
        <v>19</v>
      </c>
      <c r="B41">
        <f t="shared" si="2"/>
        <v>2019</v>
      </c>
      <c r="C41">
        <f t="shared" si="3"/>
        <v>5</v>
      </c>
      <c r="D41" s="2" t="str">
        <f t="shared" si="4"/>
        <v>Vendredi</v>
      </c>
      <c r="E41" s="1">
        <v>43595</v>
      </c>
      <c r="F41" s="38" t="str">
        <f t="shared" si="5"/>
        <v>00187</v>
      </c>
      <c r="G41" t="s">
        <v>12</v>
      </c>
      <c r="H41" s="3">
        <v>16240</v>
      </c>
      <c r="I41">
        <v>462</v>
      </c>
      <c r="J41">
        <v>191</v>
      </c>
      <c r="K41">
        <v>212</v>
      </c>
      <c r="L41">
        <v>131</v>
      </c>
      <c r="M41">
        <f t="shared" si="0"/>
        <v>996</v>
      </c>
      <c r="N41" s="4">
        <f t="shared" si="6"/>
        <v>6.1330049261083742E-2</v>
      </c>
    </row>
    <row r="42" spans="1:14" hidden="1" x14ac:dyDescent="0.25">
      <c r="A42">
        <f t="shared" si="1"/>
        <v>19</v>
      </c>
      <c r="B42">
        <f t="shared" si="2"/>
        <v>2019</v>
      </c>
      <c r="C42">
        <f t="shared" si="3"/>
        <v>5</v>
      </c>
      <c r="D42" s="2" t="str">
        <f t="shared" si="4"/>
        <v>Samedi</v>
      </c>
      <c r="E42" s="1">
        <v>43596</v>
      </c>
      <c r="F42" s="38" t="str">
        <f t="shared" si="5"/>
        <v>00156</v>
      </c>
      <c r="G42" t="s">
        <v>5</v>
      </c>
      <c r="H42" s="3">
        <v>11670</v>
      </c>
      <c r="I42">
        <v>266</v>
      </c>
      <c r="J42">
        <v>221</v>
      </c>
      <c r="K42">
        <v>153</v>
      </c>
      <c r="L42">
        <v>46</v>
      </c>
      <c r="M42">
        <f t="shared" si="0"/>
        <v>686</v>
      </c>
      <c r="N42" s="4">
        <f t="shared" si="6"/>
        <v>5.878320479862896E-2</v>
      </c>
    </row>
    <row r="43" spans="1:14" hidden="1" x14ac:dyDescent="0.25">
      <c r="A43">
        <f t="shared" si="1"/>
        <v>19</v>
      </c>
      <c r="B43">
        <f t="shared" si="2"/>
        <v>2019</v>
      </c>
      <c r="C43">
        <f t="shared" si="3"/>
        <v>5</v>
      </c>
      <c r="D43" s="2" t="str">
        <f t="shared" si="4"/>
        <v>Samedi</v>
      </c>
      <c r="E43" s="1">
        <v>43596</v>
      </c>
      <c r="F43" s="38" t="str">
        <f t="shared" si="5"/>
        <v>00159</v>
      </c>
      <c r="G43" t="s">
        <v>6</v>
      </c>
      <c r="H43" s="3">
        <v>14708</v>
      </c>
      <c r="I43">
        <v>349</v>
      </c>
      <c r="J43">
        <v>143</v>
      </c>
      <c r="K43">
        <v>174</v>
      </c>
      <c r="L43">
        <v>315</v>
      </c>
      <c r="M43">
        <f t="shared" si="0"/>
        <v>981</v>
      </c>
      <c r="N43" s="4">
        <f t="shared" si="6"/>
        <v>6.6698395431057933E-2</v>
      </c>
    </row>
    <row r="44" spans="1:14" hidden="1" x14ac:dyDescent="0.25">
      <c r="A44">
        <f t="shared" si="1"/>
        <v>19</v>
      </c>
      <c r="B44">
        <f t="shared" si="2"/>
        <v>2019</v>
      </c>
      <c r="C44">
        <f t="shared" si="3"/>
        <v>5</v>
      </c>
      <c r="D44" s="2" t="str">
        <f t="shared" si="4"/>
        <v>Samedi</v>
      </c>
      <c r="E44" s="1">
        <v>43596</v>
      </c>
      <c r="F44" s="38" t="str">
        <f t="shared" si="5"/>
        <v>00160</v>
      </c>
      <c r="G44" t="s">
        <v>7</v>
      </c>
      <c r="H44" s="3">
        <v>16046</v>
      </c>
      <c r="I44">
        <v>258</v>
      </c>
      <c r="J44">
        <v>157</v>
      </c>
      <c r="K44">
        <v>299</v>
      </c>
      <c r="L44">
        <v>68</v>
      </c>
      <c r="M44">
        <f t="shared" si="0"/>
        <v>782</v>
      </c>
      <c r="N44" s="4">
        <f t="shared" si="6"/>
        <v>4.873488719930201E-2</v>
      </c>
    </row>
    <row r="45" spans="1:14" hidden="1" x14ac:dyDescent="0.25">
      <c r="A45">
        <f t="shared" si="1"/>
        <v>19</v>
      </c>
      <c r="B45">
        <f t="shared" si="2"/>
        <v>2019</v>
      </c>
      <c r="C45">
        <f t="shared" si="3"/>
        <v>5</v>
      </c>
      <c r="D45" s="2" t="str">
        <f t="shared" si="4"/>
        <v>Samedi</v>
      </c>
      <c r="E45" s="1">
        <v>43596</v>
      </c>
      <c r="F45" s="38" t="str">
        <f t="shared" si="5"/>
        <v>00180</v>
      </c>
      <c r="G45" t="s">
        <v>8</v>
      </c>
      <c r="H45" s="3">
        <v>8181</v>
      </c>
      <c r="I45">
        <v>210</v>
      </c>
      <c r="J45">
        <v>239</v>
      </c>
      <c r="K45">
        <v>93</v>
      </c>
      <c r="L45">
        <v>227</v>
      </c>
      <c r="M45">
        <f t="shared" si="0"/>
        <v>769</v>
      </c>
      <c r="N45" s="4">
        <f t="shared" si="6"/>
        <v>9.399828871776067E-2</v>
      </c>
    </row>
    <row r="46" spans="1:14" hidden="1" x14ac:dyDescent="0.25">
      <c r="A46">
        <f t="shared" si="1"/>
        <v>19</v>
      </c>
      <c r="B46">
        <f t="shared" si="2"/>
        <v>2019</v>
      </c>
      <c r="C46">
        <f t="shared" si="3"/>
        <v>5</v>
      </c>
      <c r="D46" s="2" t="str">
        <f t="shared" si="4"/>
        <v>Samedi</v>
      </c>
      <c r="E46" s="1">
        <v>43596</v>
      </c>
      <c r="F46" s="38" t="str">
        <f t="shared" si="5"/>
        <v>00181</v>
      </c>
      <c r="G46" t="s">
        <v>9</v>
      </c>
      <c r="H46" s="3">
        <v>14166</v>
      </c>
      <c r="I46">
        <v>311</v>
      </c>
      <c r="J46">
        <v>98</v>
      </c>
      <c r="K46">
        <v>203</v>
      </c>
      <c r="L46">
        <v>179</v>
      </c>
      <c r="M46">
        <f t="shared" si="0"/>
        <v>791</v>
      </c>
      <c r="N46" s="4">
        <f t="shared" si="6"/>
        <v>5.5837921784554566E-2</v>
      </c>
    </row>
    <row r="47" spans="1:14" hidden="1" x14ac:dyDescent="0.25">
      <c r="A47">
        <f t="shared" si="1"/>
        <v>19</v>
      </c>
      <c r="B47">
        <f t="shared" si="2"/>
        <v>2019</v>
      </c>
      <c r="C47">
        <f t="shared" si="3"/>
        <v>5</v>
      </c>
      <c r="D47" s="2" t="str">
        <f t="shared" si="4"/>
        <v>Samedi</v>
      </c>
      <c r="E47" s="1">
        <v>43596</v>
      </c>
      <c r="F47" s="38" t="str">
        <f t="shared" si="5"/>
        <v>00182</v>
      </c>
      <c r="G47" t="s">
        <v>10</v>
      </c>
      <c r="H47" s="3">
        <v>7827</v>
      </c>
      <c r="I47">
        <v>376</v>
      </c>
      <c r="J47">
        <v>151</v>
      </c>
      <c r="K47">
        <v>187</v>
      </c>
      <c r="L47">
        <v>140</v>
      </c>
      <c r="M47">
        <f t="shared" si="0"/>
        <v>854</v>
      </c>
      <c r="N47" s="4">
        <f t="shared" si="6"/>
        <v>0.10910949278139773</v>
      </c>
    </row>
    <row r="48" spans="1:14" hidden="1" x14ac:dyDescent="0.25">
      <c r="A48">
        <f t="shared" si="1"/>
        <v>19</v>
      </c>
      <c r="B48">
        <f t="shared" si="2"/>
        <v>2019</v>
      </c>
      <c r="C48">
        <f t="shared" si="3"/>
        <v>5</v>
      </c>
      <c r="D48" s="2" t="str">
        <f t="shared" si="4"/>
        <v>Samedi</v>
      </c>
      <c r="E48" s="1">
        <v>43596</v>
      </c>
      <c r="F48" s="38" t="str">
        <f t="shared" si="5"/>
        <v>00183</v>
      </c>
      <c r="G48" t="s">
        <v>11</v>
      </c>
      <c r="H48" s="3">
        <v>16938</v>
      </c>
      <c r="I48">
        <v>272</v>
      </c>
      <c r="J48">
        <v>97</v>
      </c>
      <c r="K48">
        <v>298</v>
      </c>
      <c r="L48">
        <v>375</v>
      </c>
      <c r="M48">
        <f t="shared" si="0"/>
        <v>1042</v>
      </c>
      <c r="N48" s="4">
        <f t="shared" si="6"/>
        <v>6.1518479159286814E-2</v>
      </c>
    </row>
    <row r="49" spans="1:14" hidden="1" x14ac:dyDescent="0.25">
      <c r="A49">
        <f t="shared" si="1"/>
        <v>19</v>
      </c>
      <c r="B49">
        <f t="shared" si="2"/>
        <v>2019</v>
      </c>
      <c r="C49">
        <f t="shared" si="3"/>
        <v>5</v>
      </c>
      <c r="D49" s="2" t="str">
        <f t="shared" si="4"/>
        <v>Samedi</v>
      </c>
      <c r="E49" s="1">
        <v>43596</v>
      </c>
      <c r="F49" s="38" t="str">
        <f t="shared" si="5"/>
        <v>00187</v>
      </c>
      <c r="G49" t="s">
        <v>12</v>
      </c>
      <c r="H49" s="3">
        <v>16286</v>
      </c>
      <c r="I49">
        <v>470</v>
      </c>
      <c r="J49">
        <v>230</v>
      </c>
      <c r="K49">
        <v>175</v>
      </c>
      <c r="L49">
        <v>227</v>
      </c>
      <c r="M49">
        <f t="shared" si="0"/>
        <v>1102</v>
      </c>
      <c r="N49" s="4">
        <f t="shared" si="6"/>
        <v>6.7665479552990293E-2</v>
      </c>
    </row>
    <row r="50" spans="1:14" hidden="1" x14ac:dyDescent="0.25">
      <c r="A50">
        <f t="shared" si="1"/>
        <v>20</v>
      </c>
      <c r="B50">
        <f t="shared" si="2"/>
        <v>2019</v>
      </c>
      <c r="C50">
        <f t="shared" si="3"/>
        <v>5</v>
      </c>
      <c r="D50" s="2" t="str">
        <f t="shared" si="4"/>
        <v>Lundi</v>
      </c>
      <c r="E50" s="1">
        <v>43598</v>
      </c>
      <c r="F50" s="38" t="str">
        <f t="shared" si="5"/>
        <v>00156</v>
      </c>
      <c r="G50" t="s">
        <v>5</v>
      </c>
      <c r="H50">
        <v>17047</v>
      </c>
      <c r="I50">
        <v>112</v>
      </c>
      <c r="J50">
        <v>164</v>
      </c>
      <c r="K50">
        <v>139</v>
      </c>
      <c r="L50">
        <v>295</v>
      </c>
      <c r="M50">
        <f t="shared" ref="M50:M113" si="7">SUM(I50:L50)</f>
        <v>710</v>
      </c>
      <c r="N50" s="4">
        <f t="shared" si="6"/>
        <v>4.1649557106822312E-2</v>
      </c>
    </row>
    <row r="51" spans="1:14" hidden="1" x14ac:dyDescent="0.25">
      <c r="A51">
        <f t="shared" ref="A51:A98" si="8">WEEKNUM(E51)</f>
        <v>20</v>
      </c>
      <c r="B51">
        <f t="shared" ref="B51:B98" si="9">YEAR(E51)</f>
        <v>2019</v>
      </c>
      <c r="C51">
        <f t="shared" ref="C51:C98" si="10">MONTH(E51)</f>
        <v>5</v>
      </c>
      <c r="D51" s="2" t="str">
        <f t="shared" si="4"/>
        <v>Lundi</v>
      </c>
      <c r="E51" s="1">
        <v>43598</v>
      </c>
      <c r="F51" s="38" t="str">
        <f t="shared" si="5"/>
        <v>00159</v>
      </c>
      <c r="G51" t="s">
        <v>6</v>
      </c>
      <c r="H51">
        <v>19845</v>
      </c>
      <c r="I51">
        <v>307</v>
      </c>
      <c r="J51">
        <v>98</v>
      </c>
      <c r="K51">
        <v>41</v>
      </c>
      <c r="L51">
        <v>81</v>
      </c>
      <c r="M51">
        <f t="shared" si="7"/>
        <v>527</v>
      </c>
      <c r="N51" s="4">
        <f t="shared" si="6"/>
        <v>2.6555807508188461E-2</v>
      </c>
    </row>
    <row r="52" spans="1:14" hidden="1" x14ac:dyDescent="0.25">
      <c r="A52">
        <f t="shared" si="8"/>
        <v>20</v>
      </c>
      <c r="B52">
        <f t="shared" si="9"/>
        <v>2019</v>
      </c>
      <c r="C52">
        <f t="shared" si="10"/>
        <v>5</v>
      </c>
      <c r="D52" s="2" t="str">
        <f t="shared" si="4"/>
        <v>Lundi</v>
      </c>
      <c r="E52" s="1">
        <v>43598</v>
      </c>
      <c r="F52" s="38" t="str">
        <f t="shared" si="5"/>
        <v>00160</v>
      </c>
      <c r="G52" t="s">
        <v>7</v>
      </c>
      <c r="H52">
        <v>12933</v>
      </c>
      <c r="I52">
        <v>458</v>
      </c>
      <c r="J52">
        <v>180</v>
      </c>
      <c r="K52">
        <v>268</v>
      </c>
      <c r="L52">
        <v>280</v>
      </c>
      <c r="M52">
        <f t="shared" si="7"/>
        <v>1186</v>
      </c>
      <c r="N52" s="4">
        <f t="shared" si="6"/>
        <v>9.1703394417381887E-2</v>
      </c>
    </row>
    <row r="53" spans="1:14" hidden="1" x14ac:dyDescent="0.25">
      <c r="A53">
        <f t="shared" si="8"/>
        <v>20</v>
      </c>
      <c r="B53">
        <f t="shared" si="9"/>
        <v>2019</v>
      </c>
      <c r="C53">
        <f t="shared" si="10"/>
        <v>5</v>
      </c>
      <c r="D53" s="2" t="str">
        <f t="shared" si="4"/>
        <v>Lundi</v>
      </c>
      <c r="E53" s="1">
        <v>43598</v>
      </c>
      <c r="F53" s="38" t="str">
        <f t="shared" si="5"/>
        <v>00180</v>
      </c>
      <c r="G53" t="s">
        <v>8</v>
      </c>
      <c r="H53">
        <v>14255</v>
      </c>
      <c r="I53">
        <v>238</v>
      </c>
      <c r="J53">
        <v>203</v>
      </c>
      <c r="K53">
        <v>103</v>
      </c>
      <c r="L53">
        <v>111</v>
      </c>
      <c r="M53">
        <f t="shared" si="7"/>
        <v>655</v>
      </c>
      <c r="N53" s="4">
        <f t="shared" si="6"/>
        <v>4.5948789898281307E-2</v>
      </c>
    </row>
    <row r="54" spans="1:14" hidden="1" x14ac:dyDescent="0.25">
      <c r="A54">
        <f t="shared" si="8"/>
        <v>20</v>
      </c>
      <c r="B54">
        <f t="shared" si="9"/>
        <v>2019</v>
      </c>
      <c r="C54">
        <f t="shared" si="10"/>
        <v>5</v>
      </c>
      <c r="D54" s="2" t="str">
        <f t="shared" si="4"/>
        <v>Lundi</v>
      </c>
      <c r="E54" s="1">
        <v>43598</v>
      </c>
      <c r="F54" s="38" t="str">
        <f t="shared" si="5"/>
        <v>00181</v>
      </c>
      <c r="G54" t="s">
        <v>9</v>
      </c>
      <c r="H54">
        <v>11852</v>
      </c>
      <c r="I54">
        <v>229</v>
      </c>
      <c r="J54">
        <v>228</v>
      </c>
      <c r="K54">
        <v>257</v>
      </c>
      <c r="L54">
        <v>112</v>
      </c>
      <c r="M54">
        <f t="shared" si="7"/>
        <v>826</v>
      </c>
      <c r="N54" s="4">
        <f t="shared" si="6"/>
        <v>6.969287883901451E-2</v>
      </c>
    </row>
    <row r="55" spans="1:14" hidden="1" x14ac:dyDescent="0.25">
      <c r="A55">
        <f t="shared" si="8"/>
        <v>20</v>
      </c>
      <c r="B55">
        <f t="shared" si="9"/>
        <v>2019</v>
      </c>
      <c r="C55">
        <f t="shared" si="10"/>
        <v>5</v>
      </c>
      <c r="D55" s="2" t="str">
        <f t="shared" si="4"/>
        <v>Lundi</v>
      </c>
      <c r="E55" s="1">
        <v>43598</v>
      </c>
      <c r="F55" s="38" t="str">
        <f t="shared" si="5"/>
        <v>00182</v>
      </c>
      <c r="G55" t="s">
        <v>10</v>
      </c>
      <c r="H55">
        <v>14488</v>
      </c>
      <c r="I55">
        <v>330</v>
      </c>
      <c r="J55">
        <v>160</v>
      </c>
      <c r="K55">
        <v>65</v>
      </c>
      <c r="L55">
        <v>303</v>
      </c>
      <c r="M55">
        <f t="shared" si="7"/>
        <v>858</v>
      </c>
      <c r="N55" s="4">
        <f t="shared" si="6"/>
        <v>5.9221424627277745E-2</v>
      </c>
    </row>
    <row r="56" spans="1:14" hidden="1" x14ac:dyDescent="0.25">
      <c r="A56">
        <f t="shared" si="8"/>
        <v>20</v>
      </c>
      <c r="B56">
        <f t="shared" si="9"/>
        <v>2019</v>
      </c>
      <c r="C56">
        <f t="shared" si="10"/>
        <v>5</v>
      </c>
      <c r="D56" s="2" t="str">
        <f t="shared" si="4"/>
        <v>Lundi</v>
      </c>
      <c r="E56" s="1">
        <v>43598</v>
      </c>
      <c r="F56" s="38" t="str">
        <f t="shared" si="5"/>
        <v>00183</v>
      </c>
      <c r="G56" t="s">
        <v>11</v>
      </c>
      <c r="H56">
        <v>14155</v>
      </c>
      <c r="I56">
        <v>109</v>
      </c>
      <c r="J56">
        <v>100</v>
      </c>
      <c r="K56">
        <v>223</v>
      </c>
      <c r="L56">
        <v>260</v>
      </c>
      <c r="M56">
        <f t="shared" si="7"/>
        <v>692</v>
      </c>
      <c r="N56" s="4">
        <f t="shared" si="6"/>
        <v>4.8887318968562347E-2</v>
      </c>
    </row>
    <row r="57" spans="1:14" hidden="1" x14ac:dyDescent="0.25">
      <c r="A57">
        <f t="shared" si="8"/>
        <v>20</v>
      </c>
      <c r="B57">
        <f t="shared" si="9"/>
        <v>2019</v>
      </c>
      <c r="C57">
        <f t="shared" si="10"/>
        <v>5</v>
      </c>
      <c r="D57" s="2" t="str">
        <f t="shared" si="4"/>
        <v>Lundi</v>
      </c>
      <c r="E57" s="1">
        <v>43598</v>
      </c>
      <c r="F57" s="38" t="str">
        <f t="shared" si="5"/>
        <v>00187</v>
      </c>
      <c r="G57" t="s">
        <v>12</v>
      </c>
      <c r="H57">
        <v>8852</v>
      </c>
      <c r="I57">
        <v>191</v>
      </c>
      <c r="J57">
        <v>230</v>
      </c>
      <c r="K57">
        <v>156</v>
      </c>
      <c r="L57">
        <v>254</v>
      </c>
      <c r="M57">
        <f t="shared" si="7"/>
        <v>831</v>
      </c>
      <c r="N57" s="4">
        <f t="shared" si="6"/>
        <v>9.3877089923181195E-2</v>
      </c>
    </row>
    <row r="58" spans="1:14" hidden="1" x14ac:dyDescent="0.25">
      <c r="A58">
        <f t="shared" si="8"/>
        <v>20</v>
      </c>
      <c r="B58">
        <f t="shared" si="9"/>
        <v>2019</v>
      </c>
      <c r="C58">
        <f t="shared" si="10"/>
        <v>5</v>
      </c>
      <c r="D58" s="2" t="str">
        <f t="shared" si="4"/>
        <v>Mardi</v>
      </c>
      <c r="E58" s="1">
        <v>43599</v>
      </c>
      <c r="F58" s="38" t="str">
        <f t="shared" si="5"/>
        <v>00156</v>
      </c>
      <c r="G58" t="s">
        <v>5</v>
      </c>
      <c r="H58">
        <v>11826</v>
      </c>
      <c r="I58">
        <v>423</v>
      </c>
      <c r="J58">
        <v>174</v>
      </c>
      <c r="K58">
        <v>298</v>
      </c>
      <c r="L58">
        <v>324</v>
      </c>
      <c r="M58">
        <f t="shared" si="7"/>
        <v>1219</v>
      </c>
      <c r="N58" s="4">
        <f t="shared" si="6"/>
        <v>0.10307796380855741</v>
      </c>
    </row>
    <row r="59" spans="1:14" hidden="1" x14ac:dyDescent="0.25">
      <c r="A59">
        <f t="shared" si="8"/>
        <v>20</v>
      </c>
      <c r="B59">
        <f t="shared" si="9"/>
        <v>2019</v>
      </c>
      <c r="C59">
        <f t="shared" si="10"/>
        <v>5</v>
      </c>
      <c r="D59" s="2" t="str">
        <f t="shared" si="4"/>
        <v>Mardi</v>
      </c>
      <c r="E59" s="1">
        <v>43599</v>
      </c>
      <c r="F59" s="38" t="str">
        <f t="shared" si="5"/>
        <v>00159</v>
      </c>
      <c r="G59" t="s">
        <v>6</v>
      </c>
      <c r="H59">
        <v>9772</v>
      </c>
      <c r="I59">
        <v>148</v>
      </c>
      <c r="J59">
        <v>215</v>
      </c>
      <c r="K59">
        <v>85</v>
      </c>
      <c r="L59">
        <v>154</v>
      </c>
      <c r="M59">
        <f t="shared" si="7"/>
        <v>602</v>
      </c>
      <c r="N59" s="4">
        <f t="shared" si="6"/>
        <v>6.1604584527220632E-2</v>
      </c>
    </row>
    <row r="60" spans="1:14" hidden="1" x14ac:dyDescent="0.25">
      <c r="A60">
        <f t="shared" si="8"/>
        <v>20</v>
      </c>
      <c r="B60">
        <f t="shared" si="9"/>
        <v>2019</v>
      </c>
      <c r="C60">
        <f t="shared" si="10"/>
        <v>5</v>
      </c>
      <c r="D60" s="2" t="str">
        <f t="shared" si="4"/>
        <v>Mardi</v>
      </c>
      <c r="E60" s="1">
        <v>43599</v>
      </c>
      <c r="F60" s="38" t="str">
        <f t="shared" si="5"/>
        <v>00160</v>
      </c>
      <c r="G60" t="s">
        <v>7</v>
      </c>
      <c r="H60">
        <v>13592</v>
      </c>
      <c r="I60">
        <v>260</v>
      </c>
      <c r="J60">
        <v>239</v>
      </c>
      <c r="K60">
        <v>79</v>
      </c>
      <c r="L60">
        <v>64</v>
      </c>
      <c r="M60">
        <f t="shared" si="7"/>
        <v>642</v>
      </c>
      <c r="N60" s="4">
        <f t="shared" si="6"/>
        <v>4.7233666862860506E-2</v>
      </c>
    </row>
    <row r="61" spans="1:14" hidden="1" x14ac:dyDescent="0.25">
      <c r="A61">
        <f t="shared" si="8"/>
        <v>20</v>
      </c>
      <c r="B61">
        <f t="shared" si="9"/>
        <v>2019</v>
      </c>
      <c r="C61">
        <f t="shared" si="10"/>
        <v>5</v>
      </c>
      <c r="D61" s="2" t="str">
        <f t="shared" si="4"/>
        <v>Mardi</v>
      </c>
      <c r="E61" s="1">
        <v>43599</v>
      </c>
      <c r="F61" s="38" t="str">
        <f t="shared" si="5"/>
        <v>00180</v>
      </c>
      <c r="G61" t="s">
        <v>8</v>
      </c>
      <c r="H61">
        <v>13420</v>
      </c>
      <c r="I61">
        <v>319</v>
      </c>
      <c r="J61">
        <v>170</v>
      </c>
      <c r="K61">
        <v>271</v>
      </c>
      <c r="L61">
        <v>364</v>
      </c>
      <c r="M61">
        <f t="shared" si="7"/>
        <v>1124</v>
      </c>
      <c r="N61" s="4">
        <f t="shared" si="6"/>
        <v>8.3755588673621456E-2</v>
      </c>
    </row>
    <row r="62" spans="1:14" hidden="1" x14ac:dyDescent="0.25">
      <c r="A62">
        <f t="shared" si="8"/>
        <v>20</v>
      </c>
      <c r="B62">
        <f t="shared" si="9"/>
        <v>2019</v>
      </c>
      <c r="C62">
        <f t="shared" si="10"/>
        <v>5</v>
      </c>
      <c r="D62" s="2" t="str">
        <f t="shared" si="4"/>
        <v>Mardi</v>
      </c>
      <c r="E62" s="1">
        <v>43599</v>
      </c>
      <c r="F62" s="38" t="str">
        <f t="shared" si="5"/>
        <v>00181</v>
      </c>
      <c r="G62" t="s">
        <v>9</v>
      </c>
      <c r="H62">
        <v>9445</v>
      </c>
      <c r="I62">
        <v>172</v>
      </c>
      <c r="J62">
        <v>91</v>
      </c>
      <c r="K62">
        <v>154</v>
      </c>
      <c r="L62">
        <v>336</v>
      </c>
      <c r="M62">
        <f t="shared" si="7"/>
        <v>753</v>
      </c>
      <c r="N62" s="4">
        <f t="shared" si="6"/>
        <v>7.9724722075172047E-2</v>
      </c>
    </row>
    <row r="63" spans="1:14" hidden="1" x14ac:dyDescent="0.25">
      <c r="A63">
        <f t="shared" si="8"/>
        <v>20</v>
      </c>
      <c r="B63">
        <f t="shared" si="9"/>
        <v>2019</v>
      </c>
      <c r="C63">
        <f t="shared" si="10"/>
        <v>5</v>
      </c>
      <c r="D63" s="2" t="str">
        <f t="shared" si="4"/>
        <v>Mardi</v>
      </c>
      <c r="E63" s="1">
        <v>43599</v>
      </c>
      <c r="F63" s="38" t="str">
        <f t="shared" si="5"/>
        <v>00182</v>
      </c>
      <c r="G63" t="s">
        <v>10</v>
      </c>
      <c r="H63">
        <v>9487</v>
      </c>
      <c r="I63">
        <v>499</v>
      </c>
      <c r="J63">
        <v>129</v>
      </c>
      <c r="K63">
        <v>232</v>
      </c>
      <c r="L63">
        <v>123</v>
      </c>
      <c r="M63">
        <f t="shared" si="7"/>
        <v>983</v>
      </c>
      <c r="N63" s="4">
        <f t="shared" si="6"/>
        <v>0.1036154738062612</v>
      </c>
    </row>
    <row r="64" spans="1:14" hidden="1" x14ac:dyDescent="0.25">
      <c r="A64">
        <f t="shared" si="8"/>
        <v>20</v>
      </c>
      <c r="B64">
        <f t="shared" si="9"/>
        <v>2019</v>
      </c>
      <c r="C64">
        <f t="shared" si="10"/>
        <v>5</v>
      </c>
      <c r="D64" s="2" t="str">
        <f t="shared" si="4"/>
        <v>Mardi</v>
      </c>
      <c r="E64" s="1">
        <v>43599</v>
      </c>
      <c r="F64" s="38" t="str">
        <f t="shared" si="5"/>
        <v>00183</v>
      </c>
      <c r="G64" t="s">
        <v>11</v>
      </c>
      <c r="H64">
        <v>19086</v>
      </c>
      <c r="I64">
        <v>243</v>
      </c>
      <c r="J64">
        <v>149</v>
      </c>
      <c r="K64">
        <v>124</v>
      </c>
      <c r="L64">
        <v>341</v>
      </c>
      <c r="M64">
        <f t="shared" si="7"/>
        <v>857</v>
      </c>
      <c r="N64" s="4">
        <f t="shared" si="6"/>
        <v>4.4902022424814003E-2</v>
      </c>
    </row>
    <row r="65" spans="1:14" hidden="1" x14ac:dyDescent="0.25">
      <c r="A65">
        <f t="shared" si="8"/>
        <v>20</v>
      </c>
      <c r="B65">
        <f t="shared" si="9"/>
        <v>2019</v>
      </c>
      <c r="C65">
        <f t="shared" si="10"/>
        <v>5</v>
      </c>
      <c r="D65" s="2" t="str">
        <f t="shared" si="4"/>
        <v>Mardi</v>
      </c>
      <c r="E65" s="1">
        <v>43599</v>
      </c>
      <c r="F65" s="38" t="str">
        <f t="shared" si="5"/>
        <v>00187</v>
      </c>
      <c r="G65" t="s">
        <v>12</v>
      </c>
      <c r="H65">
        <v>12102</v>
      </c>
      <c r="I65">
        <v>77</v>
      </c>
      <c r="J65">
        <v>135</v>
      </c>
      <c r="K65">
        <v>97</v>
      </c>
      <c r="L65">
        <v>67</v>
      </c>
      <c r="M65">
        <f t="shared" si="7"/>
        <v>376</v>
      </c>
      <c r="N65" s="4">
        <f t="shared" si="6"/>
        <v>3.1069244752933399E-2</v>
      </c>
    </row>
    <row r="66" spans="1:14" hidden="1" x14ac:dyDescent="0.25">
      <c r="A66">
        <f t="shared" si="8"/>
        <v>20</v>
      </c>
      <c r="B66">
        <f t="shared" si="9"/>
        <v>2019</v>
      </c>
      <c r="C66">
        <f t="shared" si="10"/>
        <v>5</v>
      </c>
      <c r="D66" s="2" t="str">
        <f t="shared" si="4"/>
        <v>Mercredi</v>
      </c>
      <c r="E66" s="1">
        <v>43600</v>
      </c>
      <c r="F66" s="38" t="str">
        <f t="shared" si="5"/>
        <v>00156</v>
      </c>
      <c r="G66" t="s">
        <v>5</v>
      </c>
      <c r="H66">
        <v>17289</v>
      </c>
      <c r="I66">
        <v>355</v>
      </c>
      <c r="J66">
        <v>230</v>
      </c>
      <c r="K66">
        <v>248</v>
      </c>
      <c r="L66">
        <v>155</v>
      </c>
      <c r="M66">
        <f t="shared" si="7"/>
        <v>988</v>
      </c>
      <c r="N66" s="4">
        <f t="shared" si="6"/>
        <v>5.7146162299728152E-2</v>
      </c>
    </row>
    <row r="67" spans="1:14" hidden="1" x14ac:dyDescent="0.25">
      <c r="A67">
        <f t="shared" si="8"/>
        <v>20</v>
      </c>
      <c r="B67">
        <f t="shared" si="9"/>
        <v>2019</v>
      </c>
      <c r="C67">
        <f t="shared" si="10"/>
        <v>5</v>
      </c>
      <c r="D67" s="2" t="str">
        <f t="shared" ref="D67:D130" si="11">CHOOSE(WEEKDAY(E67),"Dimanche","Lundi","Mardi","Mercredi","Jeudi","Vendredi","Samedi")</f>
        <v>Mercredi</v>
      </c>
      <c r="E67" s="1">
        <v>43600</v>
      </c>
      <c r="F67" s="38" t="str">
        <f t="shared" ref="F67:F130" si="12">LEFT(G67,5)</f>
        <v>00159</v>
      </c>
      <c r="G67" t="s">
        <v>6</v>
      </c>
      <c r="H67">
        <v>13496</v>
      </c>
      <c r="I67">
        <v>161</v>
      </c>
      <c r="J67">
        <v>136</v>
      </c>
      <c r="K67">
        <v>99</v>
      </c>
      <c r="L67">
        <v>224</v>
      </c>
      <c r="M67">
        <f t="shared" si="7"/>
        <v>620</v>
      </c>
      <c r="N67" s="4">
        <f t="shared" ref="N67:N130" si="13">M67/H67</f>
        <v>4.5939537640782457E-2</v>
      </c>
    </row>
    <row r="68" spans="1:14" hidden="1" x14ac:dyDescent="0.25">
      <c r="A68">
        <f t="shared" si="8"/>
        <v>20</v>
      </c>
      <c r="B68">
        <f t="shared" si="9"/>
        <v>2019</v>
      </c>
      <c r="C68">
        <f t="shared" si="10"/>
        <v>5</v>
      </c>
      <c r="D68" s="2" t="str">
        <f t="shared" si="11"/>
        <v>Mercredi</v>
      </c>
      <c r="E68" s="1">
        <v>43600</v>
      </c>
      <c r="F68" s="38" t="str">
        <f t="shared" si="12"/>
        <v>00160</v>
      </c>
      <c r="G68" t="s">
        <v>7</v>
      </c>
      <c r="H68">
        <v>12204</v>
      </c>
      <c r="I68">
        <v>449</v>
      </c>
      <c r="J68">
        <v>72</v>
      </c>
      <c r="K68">
        <v>218</v>
      </c>
      <c r="L68">
        <v>68</v>
      </c>
      <c r="M68">
        <f t="shared" si="7"/>
        <v>807</v>
      </c>
      <c r="N68" s="4">
        <f t="shared" si="13"/>
        <v>6.6125860373647982E-2</v>
      </c>
    </row>
    <row r="69" spans="1:14" hidden="1" x14ac:dyDescent="0.25">
      <c r="A69">
        <f t="shared" si="8"/>
        <v>20</v>
      </c>
      <c r="B69">
        <f t="shared" si="9"/>
        <v>2019</v>
      </c>
      <c r="C69">
        <f t="shared" si="10"/>
        <v>5</v>
      </c>
      <c r="D69" s="2" t="str">
        <f t="shared" si="11"/>
        <v>Mercredi</v>
      </c>
      <c r="E69" s="1">
        <v>43600</v>
      </c>
      <c r="F69" s="38" t="str">
        <f t="shared" si="12"/>
        <v>00180</v>
      </c>
      <c r="G69" t="s">
        <v>8</v>
      </c>
      <c r="H69">
        <v>8558</v>
      </c>
      <c r="I69">
        <v>120</v>
      </c>
      <c r="J69">
        <v>171</v>
      </c>
      <c r="K69">
        <v>188</v>
      </c>
      <c r="L69">
        <v>257</v>
      </c>
      <c r="M69">
        <f t="shared" si="7"/>
        <v>736</v>
      </c>
      <c r="N69" s="4">
        <f t="shared" si="13"/>
        <v>8.6001402196774948E-2</v>
      </c>
    </row>
    <row r="70" spans="1:14" hidden="1" x14ac:dyDescent="0.25">
      <c r="A70">
        <f t="shared" si="8"/>
        <v>20</v>
      </c>
      <c r="B70">
        <f t="shared" si="9"/>
        <v>2019</v>
      </c>
      <c r="C70">
        <f t="shared" si="10"/>
        <v>5</v>
      </c>
      <c r="D70" s="2" t="str">
        <f t="shared" si="11"/>
        <v>Mercredi</v>
      </c>
      <c r="E70" s="1">
        <v>43600</v>
      </c>
      <c r="F70" s="38" t="str">
        <f t="shared" si="12"/>
        <v>00181</v>
      </c>
      <c r="G70" t="s">
        <v>9</v>
      </c>
      <c r="H70">
        <v>8335</v>
      </c>
      <c r="I70">
        <v>449</v>
      </c>
      <c r="J70">
        <v>128</v>
      </c>
      <c r="K70">
        <v>110</v>
      </c>
      <c r="L70">
        <v>44</v>
      </c>
      <c r="M70">
        <f t="shared" si="7"/>
        <v>731</v>
      </c>
      <c r="N70" s="4">
        <f t="shared" si="13"/>
        <v>8.7702459508098379E-2</v>
      </c>
    </row>
    <row r="71" spans="1:14" hidden="1" x14ac:dyDescent="0.25">
      <c r="A71">
        <f t="shared" si="8"/>
        <v>20</v>
      </c>
      <c r="B71">
        <f t="shared" si="9"/>
        <v>2019</v>
      </c>
      <c r="C71">
        <f t="shared" si="10"/>
        <v>5</v>
      </c>
      <c r="D71" s="2" t="str">
        <f t="shared" si="11"/>
        <v>Mercredi</v>
      </c>
      <c r="E71" s="1">
        <v>43600</v>
      </c>
      <c r="F71" s="38" t="str">
        <f t="shared" si="12"/>
        <v>00182</v>
      </c>
      <c r="G71" t="s">
        <v>10</v>
      </c>
      <c r="H71">
        <v>8078</v>
      </c>
      <c r="I71">
        <v>435</v>
      </c>
      <c r="J71">
        <v>123</v>
      </c>
      <c r="K71">
        <v>161</v>
      </c>
      <c r="L71">
        <v>134</v>
      </c>
      <c r="M71">
        <f t="shared" si="7"/>
        <v>853</v>
      </c>
      <c r="N71" s="4">
        <f t="shared" si="13"/>
        <v>0.10559544441693489</v>
      </c>
    </row>
    <row r="72" spans="1:14" hidden="1" x14ac:dyDescent="0.25">
      <c r="A72">
        <f t="shared" si="8"/>
        <v>20</v>
      </c>
      <c r="B72">
        <f t="shared" si="9"/>
        <v>2019</v>
      </c>
      <c r="C72">
        <f t="shared" si="10"/>
        <v>5</v>
      </c>
      <c r="D72" s="2" t="str">
        <f t="shared" si="11"/>
        <v>Mercredi</v>
      </c>
      <c r="E72" s="1">
        <v>43600</v>
      </c>
      <c r="F72" s="38" t="str">
        <f t="shared" si="12"/>
        <v>00183</v>
      </c>
      <c r="G72" t="s">
        <v>11</v>
      </c>
      <c r="H72">
        <v>14982</v>
      </c>
      <c r="I72">
        <v>470</v>
      </c>
      <c r="J72">
        <v>210</v>
      </c>
      <c r="K72">
        <v>185</v>
      </c>
      <c r="L72">
        <v>346</v>
      </c>
      <c r="M72">
        <f t="shared" si="7"/>
        <v>1211</v>
      </c>
      <c r="N72" s="4">
        <f t="shared" si="13"/>
        <v>8.0830329729008138E-2</v>
      </c>
    </row>
    <row r="73" spans="1:14" hidden="1" x14ac:dyDescent="0.25">
      <c r="A73">
        <f t="shared" si="8"/>
        <v>20</v>
      </c>
      <c r="B73">
        <f t="shared" si="9"/>
        <v>2019</v>
      </c>
      <c r="C73">
        <f t="shared" si="10"/>
        <v>5</v>
      </c>
      <c r="D73" s="2" t="str">
        <f t="shared" si="11"/>
        <v>Mercredi</v>
      </c>
      <c r="E73" s="1">
        <v>43600</v>
      </c>
      <c r="F73" s="38" t="str">
        <f t="shared" si="12"/>
        <v>00187</v>
      </c>
      <c r="G73" t="s">
        <v>12</v>
      </c>
      <c r="H73">
        <v>17738</v>
      </c>
      <c r="I73">
        <v>496</v>
      </c>
      <c r="J73">
        <v>102</v>
      </c>
      <c r="K73">
        <v>260</v>
      </c>
      <c r="L73">
        <v>60</v>
      </c>
      <c r="M73">
        <f t="shared" si="7"/>
        <v>918</v>
      </c>
      <c r="N73" s="4">
        <f t="shared" si="13"/>
        <v>5.175329800428459E-2</v>
      </c>
    </row>
    <row r="74" spans="1:14" hidden="1" x14ac:dyDescent="0.25">
      <c r="A74">
        <f t="shared" si="8"/>
        <v>20</v>
      </c>
      <c r="B74">
        <f t="shared" si="9"/>
        <v>2019</v>
      </c>
      <c r="C74">
        <f t="shared" si="10"/>
        <v>5</v>
      </c>
      <c r="D74" s="2" t="str">
        <f t="shared" si="11"/>
        <v>Jeudi</v>
      </c>
      <c r="E74" s="1">
        <v>43601</v>
      </c>
      <c r="F74" s="38" t="str">
        <f t="shared" si="12"/>
        <v>00156</v>
      </c>
      <c r="G74" t="s">
        <v>5</v>
      </c>
      <c r="H74">
        <v>16625</v>
      </c>
      <c r="I74">
        <v>249</v>
      </c>
      <c r="J74">
        <v>223</v>
      </c>
      <c r="K74">
        <v>184</v>
      </c>
      <c r="L74">
        <v>284</v>
      </c>
      <c r="M74">
        <f t="shared" si="7"/>
        <v>940</v>
      </c>
      <c r="N74" s="4">
        <f t="shared" si="13"/>
        <v>5.6541353383458649E-2</v>
      </c>
    </row>
    <row r="75" spans="1:14" hidden="1" x14ac:dyDescent="0.25">
      <c r="A75">
        <f t="shared" si="8"/>
        <v>20</v>
      </c>
      <c r="B75">
        <f t="shared" si="9"/>
        <v>2019</v>
      </c>
      <c r="C75">
        <f t="shared" si="10"/>
        <v>5</v>
      </c>
      <c r="D75" s="2" t="str">
        <f t="shared" si="11"/>
        <v>Jeudi</v>
      </c>
      <c r="E75" s="1">
        <v>43601</v>
      </c>
      <c r="F75" s="38" t="str">
        <f t="shared" si="12"/>
        <v>00159</v>
      </c>
      <c r="G75" t="s">
        <v>6</v>
      </c>
      <c r="H75">
        <v>15100</v>
      </c>
      <c r="I75">
        <v>58</v>
      </c>
      <c r="J75">
        <v>162</v>
      </c>
      <c r="K75">
        <v>174</v>
      </c>
      <c r="L75">
        <v>237</v>
      </c>
      <c r="M75">
        <f t="shared" si="7"/>
        <v>631</v>
      </c>
      <c r="N75" s="4">
        <f t="shared" si="13"/>
        <v>4.1788079470198677E-2</v>
      </c>
    </row>
    <row r="76" spans="1:14" hidden="1" x14ac:dyDescent="0.25">
      <c r="A76">
        <f t="shared" si="8"/>
        <v>20</v>
      </c>
      <c r="B76">
        <f t="shared" si="9"/>
        <v>2019</v>
      </c>
      <c r="C76">
        <f t="shared" si="10"/>
        <v>5</v>
      </c>
      <c r="D76" s="2" t="str">
        <f t="shared" si="11"/>
        <v>Jeudi</v>
      </c>
      <c r="E76" s="1">
        <v>43601</v>
      </c>
      <c r="F76" s="38" t="str">
        <f t="shared" si="12"/>
        <v>00160</v>
      </c>
      <c r="G76" t="s">
        <v>7</v>
      </c>
      <c r="H76">
        <v>11235</v>
      </c>
      <c r="I76">
        <v>272</v>
      </c>
      <c r="J76">
        <v>170</v>
      </c>
      <c r="K76">
        <v>108</v>
      </c>
      <c r="L76">
        <v>265</v>
      </c>
      <c r="M76">
        <f t="shared" si="7"/>
        <v>815</v>
      </c>
      <c r="N76" s="4">
        <f t="shared" si="13"/>
        <v>7.2541165999109924E-2</v>
      </c>
    </row>
    <row r="77" spans="1:14" hidden="1" x14ac:dyDescent="0.25">
      <c r="A77">
        <f t="shared" si="8"/>
        <v>20</v>
      </c>
      <c r="B77">
        <f t="shared" si="9"/>
        <v>2019</v>
      </c>
      <c r="C77">
        <f t="shared" si="10"/>
        <v>5</v>
      </c>
      <c r="D77" s="2" t="str">
        <f t="shared" si="11"/>
        <v>Jeudi</v>
      </c>
      <c r="E77" s="1">
        <v>43601</v>
      </c>
      <c r="F77" s="38" t="str">
        <f t="shared" si="12"/>
        <v>00180</v>
      </c>
      <c r="G77" t="s">
        <v>8</v>
      </c>
      <c r="H77">
        <v>11327</v>
      </c>
      <c r="I77">
        <v>484</v>
      </c>
      <c r="J77">
        <v>206</v>
      </c>
      <c r="K77">
        <v>280</v>
      </c>
      <c r="L77">
        <v>366</v>
      </c>
      <c r="M77">
        <f t="shared" si="7"/>
        <v>1336</v>
      </c>
      <c r="N77" s="4">
        <f t="shared" si="13"/>
        <v>0.11794826520702746</v>
      </c>
    </row>
    <row r="78" spans="1:14" hidden="1" x14ac:dyDescent="0.25">
      <c r="A78">
        <f t="shared" si="8"/>
        <v>20</v>
      </c>
      <c r="B78">
        <f t="shared" si="9"/>
        <v>2019</v>
      </c>
      <c r="C78">
        <f t="shared" si="10"/>
        <v>5</v>
      </c>
      <c r="D78" s="2" t="str">
        <f t="shared" si="11"/>
        <v>Jeudi</v>
      </c>
      <c r="E78" s="1">
        <v>43601</v>
      </c>
      <c r="F78" s="38" t="str">
        <f t="shared" si="12"/>
        <v>00181</v>
      </c>
      <c r="G78" t="s">
        <v>9</v>
      </c>
      <c r="H78">
        <v>8494</v>
      </c>
      <c r="I78">
        <v>421</v>
      </c>
      <c r="J78">
        <v>107</v>
      </c>
      <c r="K78">
        <v>293</v>
      </c>
      <c r="L78">
        <v>147</v>
      </c>
      <c r="M78">
        <f t="shared" si="7"/>
        <v>968</v>
      </c>
      <c r="N78" s="4">
        <f t="shared" si="13"/>
        <v>0.11396279726866024</v>
      </c>
    </row>
    <row r="79" spans="1:14" hidden="1" x14ac:dyDescent="0.25">
      <c r="A79">
        <f t="shared" si="8"/>
        <v>20</v>
      </c>
      <c r="B79">
        <f t="shared" si="9"/>
        <v>2019</v>
      </c>
      <c r="C79">
        <f t="shared" si="10"/>
        <v>5</v>
      </c>
      <c r="D79" s="2" t="str">
        <f t="shared" si="11"/>
        <v>Jeudi</v>
      </c>
      <c r="E79" s="1">
        <v>43601</v>
      </c>
      <c r="F79" s="38" t="str">
        <f t="shared" si="12"/>
        <v>00182</v>
      </c>
      <c r="G79" t="s">
        <v>10</v>
      </c>
      <c r="H79">
        <v>9213</v>
      </c>
      <c r="I79">
        <v>426</v>
      </c>
      <c r="J79">
        <v>250</v>
      </c>
      <c r="K79">
        <v>158</v>
      </c>
      <c r="L79">
        <v>181</v>
      </c>
      <c r="M79">
        <f t="shared" si="7"/>
        <v>1015</v>
      </c>
      <c r="N79" s="4">
        <f t="shared" si="13"/>
        <v>0.11017041137523065</v>
      </c>
    </row>
    <row r="80" spans="1:14" hidden="1" x14ac:dyDescent="0.25">
      <c r="A80">
        <f t="shared" si="8"/>
        <v>20</v>
      </c>
      <c r="B80">
        <f t="shared" si="9"/>
        <v>2019</v>
      </c>
      <c r="C80">
        <f t="shared" si="10"/>
        <v>5</v>
      </c>
      <c r="D80" s="2" t="str">
        <f t="shared" si="11"/>
        <v>Jeudi</v>
      </c>
      <c r="E80" s="1">
        <v>43601</v>
      </c>
      <c r="F80" s="38" t="str">
        <f t="shared" si="12"/>
        <v>00183</v>
      </c>
      <c r="G80" t="s">
        <v>11</v>
      </c>
      <c r="H80">
        <v>15070</v>
      </c>
      <c r="I80">
        <v>456</v>
      </c>
      <c r="J80">
        <v>101</v>
      </c>
      <c r="K80">
        <v>270</v>
      </c>
      <c r="L80">
        <v>76</v>
      </c>
      <c r="M80">
        <f t="shared" si="7"/>
        <v>903</v>
      </c>
      <c r="N80" s="4">
        <f t="shared" si="13"/>
        <v>5.9920371599203714E-2</v>
      </c>
    </row>
    <row r="81" spans="1:14" hidden="1" x14ac:dyDescent="0.25">
      <c r="A81">
        <f t="shared" si="8"/>
        <v>20</v>
      </c>
      <c r="B81">
        <f t="shared" si="9"/>
        <v>2019</v>
      </c>
      <c r="C81">
        <f t="shared" si="10"/>
        <v>5</v>
      </c>
      <c r="D81" s="2" t="str">
        <f t="shared" si="11"/>
        <v>Jeudi</v>
      </c>
      <c r="E81" s="1">
        <v>43601</v>
      </c>
      <c r="F81" s="38" t="str">
        <f t="shared" si="12"/>
        <v>00187</v>
      </c>
      <c r="G81" t="s">
        <v>12</v>
      </c>
      <c r="H81">
        <v>9519</v>
      </c>
      <c r="I81">
        <v>167</v>
      </c>
      <c r="J81">
        <v>215</v>
      </c>
      <c r="K81">
        <v>241</v>
      </c>
      <c r="L81">
        <v>121</v>
      </c>
      <c r="M81">
        <f t="shared" si="7"/>
        <v>744</v>
      </c>
      <c r="N81" s="4">
        <f t="shared" si="13"/>
        <v>7.8159470532618971E-2</v>
      </c>
    </row>
    <row r="82" spans="1:14" hidden="1" x14ac:dyDescent="0.25">
      <c r="A82">
        <f t="shared" si="8"/>
        <v>20</v>
      </c>
      <c r="B82">
        <f t="shared" si="9"/>
        <v>2019</v>
      </c>
      <c r="C82">
        <f t="shared" si="10"/>
        <v>5</v>
      </c>
      <c r="D82" s="2" t="str">
        <f t="shared" si="11"/>
        <v>Vendredi</v>
      </c>
      <c r="E82" s="1">
        <v>43602</v>
      </c>
      <c r="F82" s="38" t="str">
        <f t="shared" si="12"/>
        <v>00156</v>
      </c>
      <c r="G82" t="s">
        <v>5</v>
      </c>
      <c r="H82">
        <v>19497</v>
      </c>
      <c r="I82">
        <v>355</v>
      </c>
      <c r="J82">
        <v>132</v>
      </c>
      <c r="K82">
        <v>107</v>
      </c>
      <c r="L82">
        <v>237</v>
      </c>
      <c r="M82">
        <f t="shared" si="7"/>
        <v>831</v>
      </c>
      <c r="N82" s="4">
        <f t="shared" si="13"/>
        <v>4.2621941837205725E-2</v>
      </c>
    </row>
    <row r="83" spans="1:14" hidden="1" x14ac:dyDescent="0.25">
      <c r="A83">
        <f t="shared" si="8"/>
        <v>20</v>
      </c>
      <c r="B83">
        <f t="shared" si="9"/>
        <v>2019</v>
      </c>
      <c r="C83">
        <f t="shared" si="10"/>
        <v>5</v>
      </c>
      <c r="D83" s="2" t="str">
        <f t="shared" si="11"/>
        <v>Vendredi</v>
      </c>
      <c r="E83" s="1">
        <v>43602</v>
      </c>
      <c r="F83" s="38" t="str">
        <f t="shared" si="12"/>
        <v>00159</v>
      </c>
      <c r="G83" t="s">
        <v>6</v>
      </c>
      <c r="H83">
        <v>11304</v>
      </c>
      <c r="I83">
        <v>399</v>
      </c>
      <c r="J83">
        <v>110</v>
      </c>
      <c r="K83">
        <v>164</v>
      </c>
      <c r="L83">
        <v>170</v>
      </c>
      <c r="M83">
        <f t="shared" si="7"/>
        <v>843</v>
      </c>
      <c r="N83" s="4">
        <f t="shared" si="13"/>
        <v>7.457537154989384E-2</v>
      </c>
    </row>
    <row r="84" spans="1:14" hidden="1" x14ac:dyDescent="0.25">
      <c r="A84">
        <f t="shared" si="8"/>
        <v>20</v>
      </c>
      <c r="B84">
        <f t="shared" si="9"/>
        <v>2019</v>
      </c>
      <c r="C84">
        <f t="shared" si="10"/>
        <v>5</v>
      </c>
      <c r="D84" s="2" t="str">
        <f t="shared" si="11"/>
        <v>Vendredi</v>
      </c>
      <c r="E84" s="1">
        <v>43602</v>
      </c>
      <c r="F84" s="38" t="str">
        <f t="shared" si="12"/>
        <v>00160</v>
      </c>
      <c r="G84" t="s">
        <v>7</v>
      </c>
      <c r="H84">
        <v>16164</v>
      </c>
      <c r="I84">
        <v>370</v>
      </c>
      <c r="J84">
        <v>243</v>
      </c>
      <c r="K84">
        <v>284</v>
      </c>
      <c r="L84">
        <v>258</v>
      </c>
      <c r="M84">
        <f t="shared" si="7"/>
        <v>1155</v>
      </c>
      <c r="N84" s="4">
        <f t="shared" si="13"/>
        <v>7.1455085374907204E-2</v>
      </c>
    </row>
    <row r="85" spans="1:14" hidden="1" x14ac:dyDescent="0.25">
      <c r="A85">
        <f t="shared" si="8"/>
        <v>20</v>
      </c>
      <c r="B85">
        <f t="shared" si="9"/>
        <v>2019</v>
      </c>
      <c r="C85">
        <f t="shared" si="10"/>
        <v>5</v>
      </c>
      <c r="D85" s="2" t="str">
        <f t="shared" si="11"/>
        <v>Vendredi</v>
      </c>
      <c r="E85" s="1">
        <v>43602</v>
      </c>
      <c r="F85" s="38" t="str">
        <f t="shared" si="12"/>
        <v>00180</v>
      </c>
      <c r="G85" t="s">
        <v>8</v>
      </c>
      <c r="H85">
        <v>16730</v>
      </c>
      <c r="I85">
        <v>92</v>
      </c>
      <c r="J85">
        <v>132</v>
      </c>
      <c r="K85">
        <v>287</v>
      </c>
      <c r="L85">
        <v>331</v>
      </c>
      <c r="M85">
        <f t="shared" si="7"/>
        <v>842</v>
      </c>
      <c r="N85" s="4">
        <f t="shared" si="13"/>
        <v>5.032875074716079E-2</v>
      </c>
    </row>
    <row r="86" spans="1:14" hidden="1" x14ac:dyDescent="0.25">
      <c r="A86">
        <f t="shared" si="8"/>
        <v>20</v>
      </c>
      <c r="B86">
        <f t="shared" si="9"/>
        <v>2019</v>
      </c>
      <c r="C86">
        <f t="shared" si="10"/>
        <v>5</v>
      </c>
      <c r="D86" s="2" t="str">
        <f t="shared" si="11"/>
        <v>Vendredi</v>
      </c>
      <c r="E86" s="1">
        <v>43602</v>
      </c>
      <c r="F86" s="38" t="str">
        <f t="shared" si="12"/>
        <v>00181</v>
      </c>
      <c r="G86" t="s">
        <v>9</v>
      </c>
      <c r="H86">
        <v>17476</v>
      </c>
      <c r="I86">
        <v>375</v>
      </c>
      <c r="J86">
        <v>122</v>
      </c>
      <c r="K86">
        <v>111</v>
      </c>
      <c r="L86">
        <v>252</v>
      </c>
      <c r="M86">
        <f t="shared" si="7"/>
        <v>860</v>
      </c>
      <c r="N86" s="4">
        <f t="shared" si="13"/>
        <v>4.9210345616845959E-2</v>
      </c>
    </row>
    <row r="87" spans="1:14" hidden="1" x14ac:dyDescent="0.25">
      <c r="A87">
        <f t="shared" si="8"/>
        <v>20</v>
      </c>
      <c r="B87">
        <f t="shared" si="9"/>
        <v>2019</v>
      </c>
      <c r="C87">
        <f t="shared" si="10"/>
        <v>5</v>
      </c>
      <c r="D87" s="2" t="str">
        <f t="shared" si="11"/>
        <v>Vendredi</v>
      </c>
      <c r="E87" s="1">
        <v>43602</v>
      </c>
      <c r="F87" s="38" t="str">
        <f t="shared" si="12"/>
        <v>00182</v>
      </c>
      <c r="G87" t="s">
        <v>10</v>
      </c>
      <c r="H87">
        <v>7743</v>
      </c>
      <c r="I87">
        <v>215</v>
      </c>
      <c r="J87">
        <v>172</v>
      </c>
      <c r="K87">
        <v>135</v>
      </c>
      <c r="L87">
        <v>71</v>
      </c>
      <c r="M87">
        <f t="shared" si="7"/>
        <v>593</v>
      </c>
      <c r="N87" s="4">
        <f t="shared" si="13"/>
        <v>7.6585302854190879E-2</v>
      </c>
    </row>
    <row r="88" spans="1:14" hidden="1" x14ac:dyDescent="0.25">
      <c r="A88">
        <f t="shared" si="8"/>
        <v>20</v>
      </c>
      <c r="B88">
        <f t="shared" si="9"/>
        <v>2019</v>
      </c>
      <c r="C88">
        <f t="shared" si="10"/>
        <v>5</v>
      </c>
      <c r="D88" s="2" t="str">
        <f t="shared" si="11"/>
        <v>Vendredi</v>
      </c>
      <c r="E88" s="1">
        <v>43602</v>
      </c>
      <c r="F88" s="38" t="str">
        <f t="shared" si="12"/>
        <v>00183</v>
      </c>
      <c r="G88" t="s">
        <v>11</v>
      </c>
      <c r="H88">
        <v>19944</v>
      </c>
      <c r="I88">
        <v>58</v>
      </c>
      <c r="J88">
        <v>105</v>
      </c>
      <c r="K88">
        <v>211</v>
      </c>
      <c r="L88">
        <v>196</v>
      </c>
      <c r="M88">
        <f t="shared" si="7"/>
        <v>570</v>
      </c>
      <c r="N88" s="4">
        <f t="shared" si="13"/>
        <v>2.8580024067388687E-2</v>
      </c>
    </row>
    <row r="89" spans="1:14" hidden="1" x14ac:dyDescent="0.25">
      <c r="A89">
        <f t="shared" si="8"/>
        <v>20</v>
      </c>
      <c r="B89">
        <f t="shared" si="9"/>
        <v>2019</v>
      </c>
      <c r="C89">
        <f t="shared" si="10"/>
        <v>5</v>
      </c>
      <c r="D89" s="2" t="str">
        <f t="shared" si="11"/>
        <v>Vendredi</v>
      </c>
      <c r="E89" s="1">
        <v>43602</v>
      </c>
      <c r="F89" s="38" t="str">
        <f t="shared" si="12"/>
        <v>00187</v>
      </c>
      <c r="G89" t="s">
        <v>12</v>
      </c>
      <c r="H89">
        <v>14970</v>
      </c>
      <c r="I89">
        <v>408</v>
      </c>
      <c r="J89">
        <v>209</v>
      </c>
      <c r="K89">
        <v>211</v>
      </c>
      <c r="L89">
        <v>106</v>
      </c>
      <c r="M89">
        <f t="shared" si="7"/>
        <v>934</v>
      </c>
      <c r="N89" s="4">
        <f t="shared" si="13"/>
        <v>6.2391449565798264E-2</v>
      </c>
    </row>
    <row r="90" spans="1:14" hidden="1" x14ac:dyDescent="0.25">
      <c r="A90">
        <f t="shared" si="8"/>
        <v>20</v>
      </c>
      <c r="B90">
        <f t="shared" si="9"/>
        <v>2019</v>
      </c>
      <c r="C90">
        <f t="shared" si="10"/>
        <v>5</v>
      </c>
      <c r="D90" s="2" t="str">
        <f t="shared" si="11"/>
        <v>Samedi</v>
      </c>
      <c r="E90" s="1">
        <v>43603</v>
      </c>
      <c r="F90" s="38" t="str">
        <f t="shared" si="12"/>
        <v>00156</v>
      </c>
      <c r="G90" t="s">
        <v>5</v>
      </c>
      <c r="H90">
        <v>8488</v>
      </c>
      <c r="I90">
        <v>433</v>
      </c>
      <c r="J90">
        <v>111</v>
      </c>
      <c r="K90">
        <v>82</v>
      </c>
      <c r="L90">
        <v>97</v>
      </c>
      <c r="M90">
        <f t="shared" si="7"/>
        <v>723</v>
      </c>
      <c r="N90" s="4">
        <f t="shared" si="13"/>
        <v>8.5179076343072577E-2</v>
      </c>
    </row>
    <row r="91" spans="1:14" hidden="1" x14ac:dyDescent="0.25">
      <c r="A91">
        <f t="shared" si="8"/>
        <v>20</v>
      </c>
      <c r="B91">
        <f t="shared" si="9"/>
        <v>2019</v>
      </c>
      <c r="C91">
        <f t="shared" si="10"/>
        <v>5</v>
      </c>
      <c r="D91" s="2" t="str">
        <f t="shared" si="11"/>
        <v>Samedi</v>
      </c>
      <c r="E91" s="1">
        <v>43603</v>
      </c>
      <c r="F91" s="38" t="str">
        <f t="shared" si="12"/>
        <v>00159</v>
      </c>
      <c r="G91" t="s">
        <v>6</v>
      </c>
      <c r="H91">
        <v>13195</v>
      </c>
      <c r="I91">
        <v>281</v>
      </c>
      <c r="J91">
        <v>209</v>
      </c>
      <c r="K91">
        <v>56</v>
      </c>
      <c r="L91">
        <v>136</v>
      </c>
      <c r="M91">
        <f t="shared" si="7"/>
        <v>682</v>
      </c>
      <c r="N91" s="4">
        <f t="shared" si="13"/>
        <v>5.1686244789693067E-2</v>
      </c>
    </row>
    <row r="92" spans="1:14" hidden="1" x14ac:dyDescent="0.25">
      <c r="A92">
        <f t="shared" si="8"/>
        <v>20</v>
      </c>
      <c r="B92">
        <f t="shared" si="9"/>
        <v>2019</v>
      </c>
      <c r="C92">
        <f t="shared" si="10"/>
        <v>5</v>
      </c>
      <c r="D92" s="2" t="str">
        <f t="shared" si="11"/>
        <v>Samedi</v>
      </c>
      <c r="E92" s="1">
        <v>43603</v>
      </c>
      <c r="F92" s="38" t="str">
        <f t="shared" si="12"/>
        <v>00160</v>
      </c>
      <c r="G92" t="s">
        <v>7</v>
      </c>
      <c r="H92">
        <v>18550</v>
      </c>
      <c r="I92">
        <v>117</v>
      </c>
      <c r="J92">
        <v>139</v>
      </c>
      <c r="K92">
        <v>240</v>
      </c>
      <c r="L92">
        <v>250</v>
      </c>
      <c r="M92">
        <f t="shared" si="7"/>
        <v>746</v>
      </c>
      <c r="N92" s="4">
        <f t="shared" si="13"/>
        <v>4.0215633423180595E-2</v>
      </c>
    </row>
    <row r="93" spans="1:14" hidden="1" x14ac:dyDescent="0.25">
      <c r="A93">
        <f t="shared" si="8"/>
        <v>20</v>
      </c>
      <c r="B93">
        <f t="shared" si="9"/>
        <v>2019</v>
      </c>
      <c r="C93">
        <f t="shared" si="10"/>
        <v>5</v>
      </c>
      <c r="D93" s="2" t="str">
        <f t="shared" si="11"/>
        <v>Samedi</v>
      </c>
      <c r="E93" s="1">
        <v>43603</v>
      </c>
      <c r="F93" s="38" t="str">
        <f t="shared" si="12"/>
        <v>00180</v>
      </c>
      <c r="G93" t="s">
        <v>8</v>
      </c>
      <c r="H93">
        <v>10488</v>
      </c>
      <c r="I93">
        <v>366</v>
      </c>
      <c r="J93">
        <v>194</v>
      </c>
      <c r="K93">
        <v>287</v>
      </c>
      <c r="L93">
        <v>338</v>
      </c>
      <c r="M93">
        <f t="shared" si="7"/>
        <v>1185</v>
      </c>
      <c r="N93" s="4">
        <f t="shared" si="13"/>
        <v>0.11298627002288329</v>
      </c>
    </row>
    <row r="94" spans="1:14" hidden="1" x14ac:dyDescent="0.25">
      <c r="A94">
        <f t="shared" si="8"/>
        <v>20</v>
      </c>
      <c r="B94">
        <f t="shared" si="9"/>
        <v>2019</v>
      </c>
      <c r="C94">
        <f t="shared" si="10"/>
        <v>5</v>
      </c>
      <c r="D94" s="2" t="str">
        <f t="shared" si="11"/>
        <v>Samedi</v>
      </c>
      <c r="E94" s="1">
        <v>43603</v>
      </c>
      <c r="F94" s="38" t="str">
        <f t="shared" si="12"/>
        <v>00181</v>
      </c>
      <c r="G94" t="s">
        <v>9</v>
      </c>
      <c r="H94">
        <v>19156</v>
      </c>
      <c r="I94">
        <v>471</v>
      </c>
      <c r="J94">
        <v>167</v>
      </c>
      <c r="K94">
        <v>240</v>
      </c>
      <c r="L94">
        <v>258</v>
      </c>
      <c r="M94">
        <f t="shared" si="7"/>
        <v>1136</v>
      </c>
      <c r="N94" s="4">
        <f t="shared" si="13"/>
        <v>5.9302568385884318E-2</v>
      </c>
    </row>
    <row r="95" spans="1:14" hidden="1" x14ac:dyDescent="0.25">
      <c r="A95">
        <f t="shared" si="8"/>
        <v>20</v>
      </c>
      <c r="B95">
        <f t="shared" si="9"/>
        <v>2019</v>
      </c>
      <c r="C95">
        <f t="shared" si="10"/>
        <v>5</v>
      </c>
      <c r="D95" s="2" t="str">
        <f t="shared" si="11"/>
        <v>Samedi</v>
      </c>
      <c r="E95" s="1">
        <v>43603</v>
      </c>
      <c r="F95" s="38" t="str">
        <f t="shared" si="12"/>
        <v>00182</v>
      </c>
      <c r="G95" t="s">
        <v>10</v>
      </c>
      <c r="H95">
        <v>9218</v>
      </c>
      <c r="I95">
        <v>242</v>
      </c>
      <c r="J95">
        <v>80</v>
      </c>
      <c r="K95">
        <v>228</v>
      </c>
      <c r="L95">
        <v>343</v>
      </c>
      <c r="M95">
        <f t="shared" si="7"/>
        <v>893</v>
      </c>
      <c r="N95" s="4">
        <f t="shared" si="13"/>
        <v>9.6875678021262748E-2</v>
      </c>
    </row>
    <row r="96" spans="1:14" hidden="1" x14ac:dyDescent="0.25">
      <c r="A96">
        <f t="shared" si="8"/>
        <v>20</v>
      </c>
      <c r="B96">
        <f t="shared" si="9"/>
        <v>2019</v>
      </c>
      <c r="C96">
        <f t="shared" si="10"/>
        <v>5</v>
      </c>
      <c r="D96" s="2" t="str">
        <f t="shared" si="11"/>
        <v>Samedi</v>
      </c>
      <c r="E96" s="1">
        <v>43603</v>
      </c>
      <c r="F96" s="38" t="str">
        <f t="shared" si="12"/>
        <v>00183</v>
      </c>
      <c r="G96" t="s">
        <v>11</v>
      </c>
      <c r="H96">
        <v>12343</v>
      </c>
      <c r="I96">
        <v>184</v>
      </c>
      <c r="J96">
        <v>189</v>
      </c>
      <c r="K96">
        <v>150</v>
      </c>
      <c r="L96">
        <v>331</v>
      </c>
      <c r="M96">
        <f t="shared" si="7"/>
        <v>854</v>
      </c>
      <c r="N96" s="4">
        <f t="shared" si="13"/>
        <v>6.9189014016041481E-2</v>
      </c>
    </row>
    <row r="97" spans="1:14" hidden="1" x14ac:dyDescent="0.25">
      <c r="A97">
        <f t="shared" si="8"/>
        <v>20</v>
      </c>
      <c r="B97">
        <f t="shared" si="9"/>
        <v>2019</v>
      </c>
      <c r="C97">
        <f t="shared" si="10"/>
        <v>5</v>
      </c>
      <c r="D97" s="2" t="str">
        <f t="shared" si="11"/>
        <v>Samedi</v>
      </c>
      <c r="E97" s="1">
        <v>43603</v>
      </c>
      <c r="F97" s="38" t="str">
        <f t="shared" si="12"/>
        <v>00187</v>
      </c>
      <c r="G97" t="s">
        <v>12</v>
      </c>
      <c r="H97">
        <v>9647</v>
      </c>
      <c r="I97">
        <v>144</v>
      </c>
      <c r="J97">
        <v>241</v>
      </c>
      <c r="K97">
        <v>78</v>
      </c>
      <c r="L97">
        <v>183</v>
      </c>
      <c r="M97">
        <f t="shared" si="7"/>
        <v>646</v>
      </c>
      <c r="N97" s="4">
        <f t="shared" si="13"/>
        <v>6.6963822950139945E-2</v>
      </c>
    </row>
    <row r="98" spans="1:14" hidden="1" x14ac:dyDescent="0.25">
      <c r="A98">
        <f t="shared" si="8"/>
        <v>21</v>
      </c>
      <c r="B98">
        <f t="shared" si="9"/>
        <v>2019</v>
      </c>
      <c r="C98">
        <f t="shared" si="10"/>
        <v>5</v>
      </c>
      <c r="D98" s="2" t="str">
        <f t="shared" si="11"/>
        <v>Lundi</v>
      </c>
      <c r="E98" s="1">
        <v>43605</v>
      </c>
      <c r="F98" s="38" t="str">
        <f t="shared" si="12"/>
        <v>00156</v>
      </c>
      <c r="G98" t="s">
        <v>5</v>
      </c>
      <c r="H98">
        <f ca="1">RANDBETWEEN(7500,20000)</f>
        <v>16957</v>
      </c>
      <c r="I98">
        <f ca="1">RANDBETWEEN(51,500)</f>
        <v>117</v>
      </c>
      <c r="J98">
        <f ca="1">RANDBETWEEN(71,250)</f>
        <v>229</v>
      </c>
      <c r="K98">
        <f ca="1">RANDBETWEEN(31,300)</f>
        <v>242</v>
      </c>
      <c r="L98">
        <f ca="1">RANDBETWEEN(41,400)</f>
        <v>334</v>
      </c>
      <c r="M98">
        <f t="shared" ca="1" si="7"/>
        <v>922</v>
      </c>
      <c r="N98" s="4">
        <f t="shared" ca="1" si="13"/>
        <v>5.4372825381848205E-2</v>
      </c>
    </row>
    <row r="99" spans="1:14" hidden="1" x14ac:dyDescent="0.25">
      <c r="A99">
        <f t="shared" ref="A99:A152" si="14">WEEKNUM(E99)</f>
        <v>21</v>
      </c>
      <c r="B99">
        <f t="shared" ref="B99:B152" si="15">YEAR(E99)</f>
        <v>2019</v>
      </c>
      <c r="C99">
        <f t="shared" ref="C99:C152" si="16">MONTH(E99)</f>
        <v>5</v>
      </c>
      <c r="D99" s="2" t="str">
        <f t="shared" si="11"/>
        <v>Lundi</v>
      </c>
      <c r="E99" s="1">
        <v>43605</v>
      </c>
      <c r="F99" s="38" t="str">
        <f t="shared" si="12"/>
        <v>00157</v>
      </c>
      <c r="G99" t="s">
        <v>40</v>
      </c>
      <c r="H99">
        <f t="shared" ref="H99:H151" ca="1" si="17">RANDBETWEEN(7500,20000)</f>
        <v>18651</v>
      </c>
      <c r="I99">
        <f t="shared" ref="I99:I151" ca="1" si="18">RANDBETWEEN(51,500)</f>
        <v>72</v>
      </c>
      <c r="J99">
        <f t="shared" ref="J99:J151" ca="1" si="19">RANDBETWEEN(71,250)</f>
        <v>127</v>
      </c>
      <c r="K99">
        <f t="shared" ref="K99:K151" ca="1" si="20">RANDBETWEEN(31,300)</f>
        <v>136</v>
      </c>
      <c r="L99">
        <f t="shared" ref="L99:L151" ca="1" si="21">RANDBETWEEN(41,400)</f>
        <v>54</v>
      </c>
      <c r="M99">
        <f t="shared" ca="1" si="7"/>
        <v>389</v>
      </c>
      <c r="N99" s="4">
        <f t="shared" ca="1" si="13"/>
        <v>2.0856790520615516E-2</v>
      </c>
    </row>
    <row r="100" spans="1:14" hidden="1" x14ac:dyDescent="0.25">
      <c r="A100">
        <f t="shared" si="14"/>
        <v>21</v>
      </c>
      <c r="B100">
        <f t="shared" si="15"/>
        <v>2019</v>
      </c>
      <c r="C100">
        <f t="shared" si="16"/>
        <v>5</v>
      </c>
      <c r="D100" s="2" t="str">
        <f t="shared" si="11"/>
        <v>Lundi</v>
      </c>
      <c r="E100" s="1">
        <v>43605</v>
      </c>
      <c r="F100" s="38" t="str">
        <f t="shared" si="12"/>
        <v>00159</v>
      </c>
      <c r="G100" t="s">
        <v>6</v>
      </c>
      <c r="H100">
        <f t="shared" ca="1" si="17"/>
        <v>9654</v>
      </c>
      <c r="I100">
        <f t="shared" ca="1" si="18"/>
        <v>237</v>
      </c>
      <c r="J100">
        <f t="shared" ca="1" si="19"/>
        <v>134</v>
      </c>
      <c r="K100">
        <f t="shared" ca="1" si="20"/>
        <v>220</v>
      </c>
      <c r="L100">
        <f t="shared" ca="1" si="21"/>
        <v>184</v>
      </c>
      <c r="M100">
        <f t="shared" ca="1" si="7"/>
        <v>775</v>
      </c>
      <c r="N100" s="4">
        <f t="shared" ca="1" si="13"/>
        <v>8.027760513776673E-2</v>
      </c>
    </row>
    <row r="101" spans="1:14" hidden="1" x14ac:dyDescent="0.25">
      <c r="A101">
        <f t="shared" si="14"/>
        <v>21</v>
      </c>
      <c r="B101">
        <f t="shared" si="15"/>
        <v>2019</v>
      </c>
      <c r="C101">
        <f t="shared" si="16"/>
        <v>5</v>
      </c>
      <c r="D101" s="2" t="str">
        <f t="shared" si="11"/>
        <v>Lundi</v>
      </c>
      <c r="E101" s="1">
        <v>43605</v>
      </c>
      <c r="F101" s="38" t="str">
        <f t="shared" si="12"/>
        <v>00160</v>
      </c>
      <c r="G101" t="s">
        <v>7</v>
      </c>
      <c r="H101">
        <f t="shared" ca="1" si="17"/>
        <v>14047</v>
      </c>
      <c r="I101">
        <f t="shared" ca="1" si="18"/>
        <v>372</v>
      </c>
      <c r="J101">
        <f t="shared" ca="1" si="19"/>
        <v>175</v>
      </c>
      <c r="K101">
        <f t="shared" ca="1" si="20"/>
        <v>155</v>
      </c>
      <c r="L101">
        <f t="shared" ca="1" si="21"/>
        <v>390</v>
      </c>
      <c r="M101">
        <f t="shared" ca="1" si="7"/>
        <v>1092</v>
      </c>
      <c r="N101" s="4">
        <f t="shared" ca="1" si="13"/>
        <v>7.7739019007617288E-2</v>
      </c>
    </row>
    <row r="102" spans="1:14" hidden="1" x14ac:dyDescent="0.25">
      <c r="A102">
        <f t="shared" si="14"/>
        <v>21</v>
      </c>
      <c r="B102">
        <f t="shared" si="15"/>
        <v>2019</v>
      </c>
      <c r="C102">
        <f t="shared" si="16"/>
        <v>5</v>
      </c>
      <c r="D102" s="2" t="str">
        <f t="shared" si="11"/>
        <v>Lundi</v>
      </c>
      <c r="E102" s="1">
        <v>43605</v>
      </c>
      <c r="F102" s="38" t="str">
        <f t="shared" si="12"/>
        <v>00180</v>
      </c>
      <c r="G102" t="s">
        <v>8</v>
      </c>
      <c r="H102">
        <f t="shared" ca="1" si="17"/>
        <v>12838</v>
      </c>
      <c r="I102">
        <f t="shared" ca="1" si="18"/>
        <v>447</v>
      </c>
      <c r="J102">
        <f t="shared" ca="1" si="19"/>
        <v>178</v>
      </c>
      <c r="K102">
        <f t="shared" ca="1" si="20"/>
        <v>262</v>
      </c>
      <c r="L102">
        <f t="shared" ca="1" si="21"/>
        <v>51</v>
      </c>
      <c r="M102">
        <f t="shared" ca="1" si="7"/>
        <v>938</v>
      </c>
      <c r="N102" s="4">
        <f t="shared" ca="1" si="13"/>
        <v>7.3064340239912762E-2</v>
      </c>
    </row>
    <row r="103" spans="1:14" hidden="1" x14ac:dyDescent="0.25">
      <c r="A103">
        <f t="shared" si="14"/>
        <v>21</v>
      </c>
      <c r="B103">
        <f t="shared" si="15"/>
        <v>2019</v>
      </c>
      <c r="C103">
        <f t="shared" si="16"/>
        <v>5</v>
      </c>
      <c r="D103" s="2" t="str">
        <f t="shared" si="11"/>
        <v>Lundi</v>
      </c>
      <c r="E103" s="1">
        <v>43605</v>
      </c>
      <c r="F103" s="38" t="str">
        <f t="shared" si="12"/>
        <v>00181</v>
      </c>
      <c r="G103" t="s">
        <v>9</v>
      </c>
      <c r="H103">
        <f t="shared" ca="1" si="17"/>
        <v>17198</v>
      </c>
      <c r="I103">
        <f t="shared" ca="1" si="18"/>
        <v>337</v>
      </c>
      <c r="J103">
        <f t="shared" ca="1" si="19"/>
        <v>193</v>
      </c>
      <c r="K103">
        <f t="shared" ca="1" si="20"/>
        <v>74</v>
      </c>
      <c r="L103">
        <f t="shared" ca="1" si="21"/>
        <v>368</v>
      </c>
      <c r="M103">
        <f t="shared" ca="1" si="7"/>
        <v>972</v>
      </c>
      <c r="N103" s="4">
        <f t="shared" ca="1" si="13"/>
        <v>5.6518199790673337E-2</v>
      </c>
    </row>
    <row r="104" spans="1:14" hidden="1" x14ac:dyDescent="0.25">
      <c r="A104">
        <f t="shared" si="14"/>
        <v>21</v>
      </c>
      <c r="B104">
        <f t="shared" si="15"/>
        <v>2019</v>
      </c>
      <c r="C104">
        <f t="shared" si="16"/>
        <v>5</v>
      </c>
      <c r="D104" s="2" t="str">
        <f t="shared" si="11"/>
        <v>Lundi</v>
      </c>
      <c r="E104" s="1">
        <v>43605</v>
      </c>
      <c r="F104" s="38" t="str">
        <f t="shared" si="12"/>
        <v>00182</v>
      </c>
      <c r="G104" t="s">
        <v>10</v>
      </c>
      <c r="H104">
        <f t="shared" ca="1" si="17"/>
        <v>12998</v>
      </c>
      <c r="I104">
        <f t="shared" ca="1" si="18"/>
        <v>54</v>
      </c>
      <c r="J104">
        <f t="shared" ca="1" si="19"/>
        <v>227</v>
      </c>
      <c r="K104">
        <f t="shared" ca="1" si="20"/>
        <v>185</v>
      </c>
      <c r="L104">
        <f t="shared" ca="1" si="21"/>
        <v>107</v>
      </c>
      <c r="M104">
        <f t="shared" ca="1" si="7"/>
        <v>573</v>
      </c>
      <c r="N104" s="4">
        <f t="shared" ca="1" si="13"/>
        <v>4.4083705185413137E-2</v>
      </c>
    </row>
    <row r="105" spans="1:14" hidden="1" x14ac:dyDescent="0.25">
      <c r="A105">
        <f t="shared" si="14"/>
        <v>21</v>
      </c>
      <c r="B105">
        <f t="shared" si="15"/>
        <v>2019</v>
      </c>
      <c r="C105">
        <f t="shared" si="16"/>
        <v>5</v>
      </c>
      <c r="D105" s="2" t="str">
        <f t="shared" si="11"/>
        <v>Lundi</v>
      </c>
      <c r="E105" s="1">
        <v>43605</v>
      </c>
      <c r="F105" s="38" t="str">
        <f t="shared" si="12"/>
        <v>00183</v>
      </c>
      <c r="G105" t="s">
        <v>11</v>
      </c>
      <c r="H105">
        <f t="shared" ca="1" si="17"/>
        <v>10346</v>
      </c>
      <c r="I105">
        <f t="shared" ca="1" si="18"/>
        <v>317</v>
      </c>
      <c r="J105">
        <f t="shared" ca="1" si="19"/>
        <v>136</v>
      </c>
      <c r="K105">
        <f t="shared" ca="1" si="20"/>
        <v>73</v>
      </c>
      <c r="L105">
        <f t="shared" ca="1" si="21"/>
        <v>133</v>
      </c>
      <c r="M105">
        <f t="shared" ca="1" si="7"/>
        <v>659</v>
      </c>
      <c r="N105" s="4">
        <f t="shared" ca="1" si="13"/>
        <v>6.3696114440363424E-2</v>
      </c>
    </row>
    <row r="106" spans="1:14" hidden="1" x14ac:dyDescent="0.25">
      <c r="A106">
        <f t="shared" si="14"/>
        <v>21</v>
      </c>
      <c r="B106">
        <f t="shared" si="15"/>
        <v>2019</v>
      </c>
      <c r="C106">
        <f t="shared" si="16"/>
        <v>5</v>
      </c>
      <c r="D106" s="2" t="str">
        <f t="shared" si="11"/>
        <v>Lundi</v>
      </c>
      <c r="E106" s="1">
        <v>43605</v>
      </c>
      <c r="F106" s="38" t="str">
        <f t="shared" si="12"/>
        <v>00187</v>
      </c>
      <c r="G106" t="s">
        <v>12</v>
      </c>
      <c r="H106">
        <f t="shared" ca="1" si="17"/>
        <v>14277</v>
      </c>
      <c r="I106">
        <f t="shared" ca="1" si="18"/>
        <v>498</v>
      </c>
      <c r="J106">
        <f t="shared" ca="1" si="19"/>
        <v>118</v>
      </c>
      <c r="K106">
        <f t="shared" ca="1" si="20"/>
        <v>105</v>
      </c>
      <c r="L106">
        <f t="shared" ca="1" si="21"/>
        <v>312</v>
      </c>
      <c r="M106">
        <f t="shared" ca="1" si="7"/>
        <v>1033</v>
      </c>
      <c r="N106" s="4">
        <f t="shared" ca="1" si="13"/>
        <v>7.2354136022974011E-2</v>
      </c>
    </row>
    <row r="107" spans="1:14" hidden="1" x14ac:dyDescent="0.25">
      <c r="A107">
        <f t="shared" si="14"/>
        <v>21</v>
      </c>
      <c r="B107">
        <f t="shared" si="15"/>
        <v>2019</v>
      </c>
      <c r="C107">
        <f t="shared" si="16"/>
        <v>5</v>
      </c>
      <c r="D107" s="2" t="str">
        <f t="shared" si="11"/>
        <v>Mardi</v>
      </c>
      <c r="E107" s="1">
        <v>43606</v>
      </c>
      <c r="F107" s="38" t="str">
        <f t="shared" si="12"/>
        <v>00156</v>
      </c>
      <c r="G107" t="s">
        <v>5</v>
      </c>
      <c r="H107">
        <f t="shared" ca="1" si="17"/>
        <v>12549</v>
      </c>
      <c r="I107">
        <f t="shared" ca="1" si="18"/>
        <v>412</v>
      </c>
      <c r="J107">
        <f t="shared" ca="1" si="19"/>
        <v>95</v>
      </c>
      <c r="K107">
        <f t="shared" ca="1" si="20"/>
        <v>92</v>
      </c>
      <c r="L107">
        <f t="shared" ca="1" si="21"/>
        <v>270</v>
      </c>
      <c r="M107">
        <f t="shared" ca="1" si="7"/>
        <v>869</v>
      </c>
      <c r="N107" s="4">
        <f t="shared" ca="1" si="13"/>
        <v>6.9248545700852662E-2</v>
      </c>
    </row>
    <row r="108" spans="1:14" hidden="1" x14ac:dyDescent="0.25">
      <c r="A108">
        <f t="shared" si="14"/>
        <v>21</v>
      </c>
      <c r="B108">
        <f t="shared" si="15"/>
        <v>2019</v>
      </c>
      <c r="C108">
        <f t="shared" si="16"/>
        <v>5</v>
      </c>
      <c r="D108" s="2" t="str">
        <f t="shared" si="11"/>
        <v>Mardi</v>
      </c>
      <c r="E108" s="1">
        <v>43606</v>
      </c>
      <c r="F108" s="38" t="str">
        <f t="shared" si="12"/>
        <v>00157</v>
      </c>
      <c r="G108" t="s">
        <v>40</v>
      </c>
      <c r="H108">
        <f t="shared" ca="1" si="17"/>
        <v>18710</v>
      </c>
      <c r="I108">
        <f t="shared" ca="1" si="18"/>
        <v>478</v>
      </c>
      <c r="J108">
        <f t="shared" ca="1" si="19"/>
        <v>149</v>
      </c>
      <c r="K108">
        <f t="shared" ca="1" si="20"/>
        <v>104</v>
      </c>
      <c r="L108">
        <f t="shared" ca="1" si="21"/>
        <v>324</v>
      </c>
      <c r="M108">
        <f t="shared" ca="1" si="7"/>
        <v>1055</v>
      </c>
      <c r="N108" s="4">
        <f t="shared" ca="1" si="13"/>
        <v>5.6386958845537148E-2</v>
      </c>
    </row>
    <row r="109" spans="1:14" hidden="1" x14ac:dyDescent="0.25">
      <c r="A109">
        <f t="shared" si="14"/>
        <v>21</v>
      </c>
      <c r="B109">
        <f t="shared" si="15"/>
        <v>2019</v>
      </c>
      <c r="C109">
        <f t="shared" si="16"/>
        <v>5</v>
      </c>
      <c r="D109" s="2" t="str">
        <f t="shared" si="11"/>
        <v>Mardi</v>
      </c>
      <c r="E109" s="1">
        <v>43606</v>
      </c>
      <c r="F109" s="38" t="str">
        <f t="shared" si="12"/>
        <v>00159</v>
      </c>
      <c r="G109" t="s">
        <v>6</v>
      </c>
      <c r="H109">
        <f t="shared" ca="1" si="17"/>
        <v>18665</v>
      </c>
      <c r="I109">
        <f t="shared" ca="1" si="18"/>
        <v>60</v>
      </c>
      <c r="J109">
        <f t="shared" ca="1" si="19"/>
        <v>243</v>
      </c>
      <c r="K109">
        <f t="shared" ca="1" si="20"/>
        <v>257</v>
      </c>
      <c r="L109">
        <f t="shared" ca="1" si="21"/>
        <v>89</v>
      </c>
      <c r="M109">
        <f t="shared" ca="1" si="7"/>
        <v>649</v>
      </c>
      <c r="N109" s="4">
        <f t="shared" ca="1" si="13"/>
        <v>3.4770961693008307E-2</v>
      </c>
    </row>
    <row r="110" spans="1:14" hidden="1" x14ac:dyDescent="0.25">
      <c r="A110">
        <f t="shared" si="14"/>
        <v>21</v>
      </c>
      <c r="B110">
        <f t="shared" si="15"/>
        <v>2019</v>
      </c>
      <c r="C110">
        <f t="shared" si="16"/>
        <v>5</v>
      </c>
      <c r="D110" s="2" t="str">
        <f t="shared" si="11"/>
        <v>Mardi</v>
      </c>
      <c r="E110" s="1">
        <v>43606</v>
      </c>
      <c r="F110" s="38" t="str">
        <f t="shared" si="12"/>
        <v>00160</v>
      </c>
      <c r="G110" t="s">
        <v>7</v>
      </c>
      <c r="H110">
        <f t="shared" ca="1" si="17"/>
        <v>8674</v>
      </c>
      <c r="I110">
        <f t="shared" ca="1" si="18"/>
        <v>123</v>
      </c>
      <c r="J110">
        <f t="shared" ca="1" si="19"/>
        <v>243</v>
      </c>
      <c r="K110">
        <f t="shared" ca="1" si="20"/>
        <v>277</v>
      </c>
      <c r="L110">
        <f t="shared" ca="1" si="21"/>
        <v>359</v>
      </c>
      <c r="M110">
        <f t="shared" ca="1" si="7"/>
        <v>1002</v>
      </c>
      <c r="N110" s="4">
        <f t="shared" ca="1" si="13"/>
        <v>0.11551763892091307</v>
      </c>
    </row>
    <row r="111" spans="1:14" hidden="1" x14ac:dyDescent="0.25">
      <c r="A111">
        <f t="shared" si="14"/>
        <v>21</v>
      </c>
      <c r="B111">
        <f t="shared" si="15"/>
        <v>2019</v>
      </c>
      <c r="C111">
        <f t="shared" si="16"/>
        <v>5</v>
      </c>
      <c r="D111" s="2" t="str">
        <f t="shared" si="11"/>
        <v>Mardi</v>
      </c>
      <c r="E111" s="1">
        <v>43606</v>
      </c>
      <c r="F111" s="38" t="str">
        <f t="shared" si="12"/>
        <v>00180</v>
      </c>
      <c r="G111" t="s">
        <v>8</v>
      </c>
      <c r="H111">
        <f t="shared" ca="1" si="17"/>
        <v>9570</v>
      </c>
      <c r="I111">
        <f t="shared" ca="1" si="18"/>
        <v>378</v>
      </c>
      <c r="J111">
        <f t="shared" ca="1" si="19"/>
        <v>75</v>
      </c>
      <c r="K111">
        <f t="shared" ca="1" si="20"/>
        <v>152</v>
      </c>
      <c r="L111">
        <f t="shared" ca="1" si="21"/>
        <v>74</v>
      </c>
      <c r="M111">
        <f t="shared" ca="1" si="7"/>
        <v>679</v>
      </c>
      <c r="N111" s="4">
        <f t="shared" ca="1" si="13"/>
        <v>7.0950888192267497E-2</v>
      </c>
    </row>
    <row r="112" spans="1:14" hidden="1" x14ac:dyDescent="0.25">
      <c r="A112">
        <f t="shared" si="14"/>
        <v>21</v>
      </c>
      <c r="B112">
        <f t="shared" si="15"/>
        <v>2019</v>
      </c>
      <c r="C112">
        <f t="shared" si="16"/>
        <v>5</v>
      </c>
      <c r="D112" s="2" t="str">
        <f t="shared" si="11"/>
        <v>Mardi</v>
      </c>
      <c r="E112" s="1">
        <v>43606</v>
      </c>
      <c r="F112" s="38" t="str">
        <f t="shared" si="12"/>
        <v>00181</v>
      </c>
      <c r="G112" t="s">
        <v>9</v>
      </c>
      <c r="H112">
        <f t="shared" ca="1" si="17"/>
        <v>16138</v>
      </c>
      <c r="I112">
        <f t="shared" ca="1" si="18"/>
        <v>276</v>
      </c>
      <c r="J112">
        <f t="shared" ca="1" si="19"/>
        <v>145</v>
      </c>
      <c r="K112">
        <f t="shared" ca="1" si="20"/>
        <v>253</v>
      </c>
      <c r="L112">
        <f t="shared" ca="1" si="21"/>
        <v>274</v>
      </c>
      <c r="M112">
        <f t="shared" ca="1" si="7"/>
        <v>948</v>
      </c>
      <c r="N112" s="4">
        <f t="shared" ca="1" si="13"/>
        <v>5.8743338703680752E-2</v>
      </c>
    </row>
    <row r="113" spans="1:14" hidden="1" x14ac:dyDescent="0.25">
      <c r="A113">
        <f t="shared" si="14"/>
        <v>21</v>
      </c>
      <c r="B113">
        <f t="shared" si="15"/>
        <v>2019</v>
      </c>
      <c r="C113">
        <f t="shared" si="16"/>
        <v>5</v>
      </c>
      <c r="D113" s="2" t="str">
        <f t="shared" si="11"/>
        <v>Mardi</v>
      </c>
      <c r="E113" s="1">
        <v>43606</v>
      </c>
      <c r="F113" s="38" t="str">
        <f t="shared" si="12"/>
        <v>00182</v>
      </c>
      <c r="G113" t="s">
        <v>10</v>
      </c>
      <c r="H113">
        <f t="shared" ca="1" si="17"/>
        <v>19785</v>
      </c>
      <c r="I113">
        <f t="shared" ca="1" si="18"/>
        <v>140</v>
      </c>
      <c r="J113">
        <f t="shared" ca="1" si="19"/>
        <v>124</v>
      </c>
      <c r="K113">
        <f t="shared" ca="1" si="20"/>
        <v>235</v>
      </c>
      <c r="L113">
        <f t="shared" ca="1" si="21"/>
        <v>269</v>
      </c>
      <c r="M113">
        <f t="shared" ca="1" si="7"/>
        <v>768</v>
      </c>
      <c r="N113" s="4">
        <f t="shared" ca="1" si="13"/>
        <v>3.8817285822592876E-2</v>
      </c>
    </row>
    <row r="114" spans="1:14" hidden="1" x14ac:dyDescent="0.25">
      <c r="A114">
        <f t="shared" si="14"/>
        <v>21</v>
      </c>
      <c r="B114">
        <f t="shared" si="15"/>
        <v>2019</v>
      </c>
      <c r="C114">
        <f t="shared" si="16"/>
        <v>5</v>
      </c>
      <c r="D114" s="2" t="str">
        <f t="shared" si="11"/>
        <v>Mardi</v>
      </c>
      <c r="E114" s="1">
        <v>43606</v>
      </c>
      <c r="F114" s="38" t="str">
        <f t="shared" si="12"/>
        <v>00183</v>
      </c>
      <c r="G114" t="s">
        <v>11</v>
      </c>
      <c r="H114">
        <f t="shared" ca="1" si="17"/>
        <v>19485</v>
      </c>
      <c r="I114">
        <f t="shared" ca="1" si="18"/>
        <v>420</v>
      </c>
      <c r="J114">
        <f t="shared" ca="1" si="19"/>
        <v>191</v>
      </c>
      <c r="K114">
        <f t="shared" ca="1" si="20"/>
        <v>271</v>
      </c>
      <c r="L114">
        <f t="shared" ca="1" si="21"/>
        <v>250</v>
      </c>
      <c r="M114">
        <f t="shared" ref="M114:M151" ca="1" si="22">SUM(I114:L114)</f>
        <v>1132</v>
      </c>
      <c r="N114" s="4">
        <f t="shared" ca="1" si="13"/>
        <v>5.8095971259943549E-2</v>
      </c>
    </row>
    <row r="115" spans="1:14" hidden="1" x14ac:dyDescent="0.25">
      <c r="A115">
        <f t="shared" si="14"/>
        <v>21</v>
      </c>
      <c r="B115">
        <f t="shared" si="15"/>
        <v>2019</v>
      </c>
      <c r="C115">
        <f t="shared" si="16"/>
        <v>5</v>
      </c>
      <c r="D115" s="2" t="str">
        <f t="shared" si="11"/>
        <v>Mardi</v>
      </c>
      <c r="E115" s="1">
        <v>43606</v>
      </c>
      <c r="F115" s="38" t="str">
        <f t="shared" si="12"/>
        <v>00187</v>
      </c>
      <c r="G115" t="s">
        <v>12</v>
      </c>
      <c r="H115">
        <f t="shared" ca="1" si="17"/>
        <v>8777</v>
      </c>
      <c r="I115">
        <f t="shared" ca="1" si="18"/>
        <v>392</v>
      </c>
      <c r="J115">
        <f t="shared" ca="1" si="19"/>
        <v>73</v>
      </c>
      <c r="K115">
        <f t="shared" ca="1" si="20"/>
        <v>149</v>
      </c>
      <c r="L115">
        <f t="shared" ca="1" si="21"/>
        <v>206</v>
      </c>
      <c r="M115">
        <f t="shared" ca="1" si="22"/>
        <v>820</v>
      </c>
      <c r="N115" s="4">
        <f t="shared" ca="1" si="13"/>
        <v>9.3425999772131701E-2</v>
      </c>
    </row>
    <row r="116" spans="1:14" hidden="1" x14ac:dyDescent="0.25">
      <c r="A116">
        <f t="shared" si="14"/>
        <v>21</v>
      </c>
      <c r="B116">
        <f t="shared" si="15"/>
        <v>2019</v>
      </c>
      <c r="C116">
        <f t="shared" si="16"/>
        <v>5</v>
      </c>
      <c r="D116" s="2" t="str">
        <f t="shared" si="11"/>
        <v>Mercredi</v>
      </c>
      <c r="E116" s="1">
        <v>43607</v>
      </c>
      <c r="F116" s="38" t="str">
        <f t="shared" si="12"/>
        <v>00156</v>
      </c>
      <c r="G116" t="s">
        <v>5</v>
      </c>
      <c r="H116">
        <f t="shared" ca="1" si="17"/>
        <v>16669</v>
      </c>
      <c r="I116">
        <f t="shared" ca="1" si="18"/>
        <v>363</v>
      </c>
      <c r="J116">
        <f t="shared" ca="1" si="19"/>
        <v>93</v>
      </c>
      <c r="K116">
        <f t="shared" ca="1" si="20"/>
        <v>118</v>
      </c>
      <c r="L116">
        <f t="shared" ca="1" si="21"/>
        <v>73</v>
      </c>
      <c r="M116">
        <f t="shared" ca="1" si="22"/>
        <v>647</v>
      </c>
      <c r="N116" s="4">
        <f t="shared" ca="1" si="13"/>
        <v>3.881456596076549E-2</v>
      </c>
    </row>
    <row r="117" spans="1:14" hidden="1" x14ac:dyDescent="0.25">
      <c r="A117">
        <f t="shared" si="14"/>
        <v>21</v>
      </c>
      <c r="B117">
        <f t="shared" si="15"/>
        <v>2019</v>
      </c>
      <c r="C117">
        <f t="shared" si="16"/>
        <v>5</v>
      </c>
      <c r="D117" s="2" t="str">
        <f t="shared" si="11"/>
        <v>Mercredi</v>
      </c>
      <c r="E117" s="1">
        <v>43607</v>
      </c>
      <c r="F117" s="38" t="str">
        <f t="shared" si="12"/>
        <v>00157</v>
      </c>
      <c r="G117" t="s">
        <v>40</v>
      </c>
      <c r="H117">
        <f t="shared" ca="1" si="17"/>
        <v>13598</v>
      </c>
      <c r="I117">
        <f t="shared" ca="1" si="18"/>
        <v>277</v>
      </c>
      <c r="J117">
        <f t="shared" ca="1" si="19"/>
        <v>165</v>
      </c>
      <c r="K117">
        <f t="shared" ca="1" si="20"/>
        <v>136</v>
      </c>
      <c r="L117">
        <f t="shared" ca="1" si="21"/>
        <v>317</v>
      </c>
      <c r="M117">
        <f t="shared" ca="1" si="22"/>
        <v>895</v>
      </c>
      <c r="N117" s="4">
        <f t="shared" ca="1" si="13"/>
        <v>6.5818502720988381E-2</v>
      </c>
    </row>
    <row r="118" spans="1:14" hidden="1" x14ac:dyDescent="0.25">
      <c r="A118">
        <f t="shared" si="14"/>
        <v>21</v>
      </c>
      <c r="B118">
        <f t="shared" si="15"/>
        <v>2019</v>
      </c>
      <c r="C118">
        <f t="shared" si="16"/>
        <v>5</v>
      </c>
      <c r="D118" s="2" t="str">
        <f t="shared" si="11"/>
        <v>Mercredi</v>
      </c>
      <c r="E118" s="1">
        <v>43607</v>
      </c>
      <c r="F118" s="38" t="str">
        <f t="shared" si="12"/>
        <v>00159</v>
      </c>
      <c r="G118" t="s">
        <v>6</v>
      </c>
      <c r="H118">
        <f t="shared" ca="1" si="17"/>
        <v>12111</v>
      </c>
      <c r="I118">
        <f t="shared" ca="1" si="18"/>
        <v>273</v>
      </c>
      <c r="J118">
        <f t="shared" ca="1" si="19"/>
        <v>204</v>
      </c>
      <c r="K118">
        <f t="shared" ca="1" si="20"/>
        <v>89</v>
      </c>
      <c r="L118">
        <f t="shared" ca="1" si="21"/>
        <v>249</v>
      </c>
      <c r="M118">
        <f t="shared" ca="1" si="22"/>
        <v>815</v>
      </c>
      <c r="N118" s="4">
        <f t="shared" ca="1" si="13"/>
        <v>6.7294195359590456E-2</v>
      </c>
    </row>
    <row r="119" spans="1:14" hidden="1" x14ac:dyDescent="0.25">
      <c r="A119">
        <f t="shared" si="14"/>
        <v>21</v>
      </c>
      <c r="B119">
        <f t="shared" si="15"/>
        <v>2019</v>
      </c>
      <c r="C119">
        <f t="shared" si="16"/>
        <v>5</v>
      </c>
      <c r="D119" s="2" t="str">
        <f t="shared" si="11"/>
        <v>Mercredi</v>
      </c>
      <c r="E119" s="1">
        <v>43607</v>
      </c>
      <c r="F119" s="38" t="str">
        <f t="shared" si="12"/>
        <v>00160</v>
      </c>
      <c r="G119" t="s">
        <v>7</v>
      </c>
      <c r="H119">
        <f t="shared" ca="1" si="17"/>
        <v>15683</v>
      </c>
      <c r="I119">
        <f t="shared" ca="1" si="18"/>
        <v>282</v>
      </c>
      <c r="J119">
        <f t="shared" ca="1" si="19"/>
        <v>177</v>
      </c>
      <c r="K119">
        <f t="shared" ca="1" si="20"/>
        <v>207</v>
      </c>
      <c r="L119">
        <f t="shared" ca="1" si="21"/>
        <v>286</v>
      </c>
      <c r="M119">
        <f t="shared" ca="1" si="22"/>
        <v>952</v>
      </c>
      <c r="N119" s="4">
        <f t="shared" ca="1" si="13"/>
        <v>6.0702671682713767E-2</v>
      </c>
    </row>
    <row r="120" spans="1:14" hidden="1" x14ac:dyDescent="0.25">
      <c r="A120">
        <f t="shared" si="14"/>
        <v>21</v>
      </c>
      <c r="B120">
        <f t="shared" si="15"/>
        <v>2019</v>
      </c>
      <c r="C120">
        <f t="shared" si="16"/>
        <v>5</v>
      </c>
      <c r="D120" s="2" t="str">
        <f t="shared" si="11"/>
        <v>Mercredi</v>
      </c>
      <c r="E120" s="1">
        <v>43607</v>
      </c>
      <c r="F120" s="38" t="str">
        <f t="shared" si="12"/>
        <v>00180</v>
      </c>
      <c r="G120" t="s">
        <v>8</v>
      </c>
      <c r="H120">
        <f t="shared" ca="1" si="17"/>
        <v>8409</v>
      </c>
      <c r="I120">
        <f t="shared" ca="1" si="18"/>
        <v>185</v>
      </c>
      <c r="J120">
        <f t="shared" ca="1" si="19"/>
        <v>195</v>
      </c>
      <c r="K120">
        <f t="shared" ca="1" si="20"/>
        <v>46</v>
      </c>
      <c r="L120">
        <f t="shared" ca="1" si="21"/>
        <v>52</v>
      </c>
      <c r="M120">
        <f t="shared" ca="1" si="22"/>
        <v>478</v>
      </c>
      <c r="N120" s="4">
        <f t="shared" ca="1" si="13"/>
        <v>5.6843857771435365E-2</v>
      </c>
    </row>
    <row r="121" spans="1:14" hidden="1" x14ac:dyDescent="0.25">
      <c r="A121">
        <f t="shared" si="14"/>
        <v>21</v>
      </c>
      <c r="B121">
        <f t="shared" si="15"/>
        <v>2019</v>
      </c>
      <c r="C121">
        <f t="shared" si="16"/>
        <v>5</v>
      </c>
      <c r="D121" s="2" t="str">
        <f t="shared" si="11"/>
        <v>Mercredi</v>
      </c>
      <c r="E121" s="1">
        <v>43607</v>
      </c>
      <c r="F121" s="38" t="str">
        <f t="shared" si="12"/>
        <v>00181</v>
      </c>
      <c r="G121" t="s">
        <v>9</v>
      </c>
      <c r="H121">
        <f t="shared" ca="1" si="17"/>
        <v>8943</v>
      </c>
      <c r="I121">
        <f t="shared" ca="1" si="18"/>
        <v>477</v>
      </c>
      <c r="J121">
        <f t="shared" ca="1" si="19"/>
        <v>162</v>
      </c>
      <c r="K121">
        <f t="shared" ca="1" si="20"/>
        <v>186</v>
      </c>
      <c r="L121">
        <f t="shared" ca="1" si="21"/>
        <v>304</v>
      </c>
      <c r="M121">
        <f t="shared" ca="1" si="22"/>
        <v>1129</v>
      </c>
      <c r="N121" s="4">
        <f t="shared" ca="1" si="13"/>
        <v>0.1262439897126244</v>
      </c>
    </row>
    <row r="122" spans="1:14" hidden="1" x14ac:dyDescent="0.25">
      <c r="A122">
        <f t="shared" si="14"/>
        <v>21</v>
      </c>
      <c r="B122">
        <f t="shared" si="15"/>
        <v>2019</v>
      </c>
      <c r="C122">
        <f t="shared" si="16"/>
        <v>5</v>
      </c>
      <c r="D122" s="2" t="str">
        <f t="shared" si="11"/>
        <v>Mercredi</v>
      </c>
      <c r="E122" s="1">
        <v>43607</v>
      </c>
      <c r="F122" s="38" t="str">
        <f t="shared" si="12"/>
        <v>00182</v>
      </c>
      <c r="G122" t="s">
        <v>10</v>
      </c>
      <c r="H122">
        <f t="shared" ca="1" si="17"/>
        <v>16049</v>
      </c>
      <c r="I122">
        <f t="shared" ca="1" si="18"/>
        <v>418</v>
      </c>
      <c r="J122">
        <f t="shared" ca="1" si="19"/>
        <v>155</v>
      </c>
      <c r="K122">
        <f t="shared" ca="1" si="20"/>
        <v>143</v>
      </c>
      <c r="L122">
        <f t="shared" ca="1" si="21"/>
        <v>50</v>
      </c>
      <c r="M122">
        <f t="shared" ca="1" si="22"/>
        <v>766</v>
      </c>
      <c r="N122" s="4">
        <f t="shared" ca="1" si="13"/>
        <v>4.7728830456726275E-2</v>
      </c>
    </row>
    <row r="123" spans="1:14" hidden="1" x14ac:dyDescent="0.25">
      <c r="A123">
        <f t="shared" si="14"/>
        <v>21</v>
      </c>
      <c r="B123">
        <f t="shared" si="15"/>
        <v>2019</v>
      </c>
      <c r="C123">
        <f t="shared" si="16"/>
        <v>5</v>
      </c>
      <c r="D123" s="2" t="str">
        <f t="shared" si="11"/>
        <v>Mercredi</v>
      </c>
      <c r="E123" s="1">
        <v>43607</v>
      </c>
      <c r="F123" s="38" t="str">
        <f t="shared" si="12"/>
        <v>00183</v>
      </c>
      <c r="G123" t="s">
        <v>11</v>
      </c>
      <c r="H123">
        <f t="shared" ca="1" si="17"/>
        <v>19810</v>
      </c>
      <c r="I123">
        <f t="shared" ca="1" si="18"/>
        <v>82</v>
      </c>
      <c r="J123">
        <f t="shared" ca="1" si="19"/>
        <v>126</v>
      </c>
      <c r="K123">
        <f t="shared" ca="1" si="20"/>
        <v>124</v>
      </c>
      <c r="L123">
        <f t="shared" ca="1" si="21"/>
        <v>363</v>
      </c>
      <c r="M123">
        <f t="shared" ca="1" si="22"/>
        <v>695</v>
      </c>
      <c r="N123" s="4">
        <f t="shared" ca="1" si="13"/>
        <v>3.5083291267036854E-2</v>
      </c>
    </row>
    <row r="124" spans="1:14" hidden="1" x14ac:dyDescent="0.25">
      <c r="A124">
        <f t="shared" si="14"/>
        <v>21</v>
      </c>
      <c r="B124">
        <f t="shared" si="15"/>
        <v>2019</v>
      </c>
      <c r="C124">
        <f t="shared" si="16"/>
        <v>5</v>
      </c>
      <c r="D124" s="2" t="str">
        <f t="shared" si="11"/>
        <v>Mercredi</v>
      </c>
      <c r="E124" s="1">
        <v>43607</v>
      </c>
      <c r="F124" s="38" t="str">
        <f t="shared" si="12"/>
        <v>00187</v>
      </c>
      <c r="G124" t="s">
        <v>12</v>
      </c>
      <c r="H124">
        <f t="shared" ca="1" si="17"/>
        <v>12457</v>
      </c>
      <c r="I124">
        <f t="shared" ca="1" si="18"/>
        <v>249</v>
      </c>
      <c r="J124">
        <f t="shared" ca="1" si="19"/>
        <v>233</v>
      </c>
      <c r="K124">
        <f t="shared" ca="1" si="20"/>
        <v>211</v>
      </c>
      <c r="L124">
        <f t="shared" ca="1" si="21"/>
        <v>349</v>
      </c>
      <c r="M124">
        <f t="shared" ca="1" si="22"/>
        <v>1042</v>
      </c>
      <c r="N124" s="4">
        <f t="shared" ca="1" si="13"/>
        <v>8.3647748253993737E-2</v>
      </c>
    </row>
    <row r="125" spans="1:14" hidden="1" x14ac:dyDescent="0.25">
      <c r="A125">
        <f t="shared" si="14"/>
        <v>21</v>
      </c>
      <c r="B125">
        <f t="shared" si="15"/>
        <v>2019</v>
      </c>
      <c r="C125">
        <f t="shared" si="16"/>
        <v>5</v>
      </c>
      <c r="D125" s="2" t="str">
        <f t="shared" si="11"/>
        <v>Jeudi</v>
      </c>
      <c r="E125" s="1">
        <v>43608</v>
      </c>
      <c r="F125" s="38" t="str">
        <f t="shared" si="12"/>
        <v>00156</v>
      </c>
      <c r="G125" t="s">
        <v>5</v>
      </c>
      <c r="H125">
        <f t="shared" ca="1" si="17"/>
        <v>18572</v>
      </c>
      <c r="I125">
        <f t="shared" ca="1" si="18"/>
        <v>412</v>
      </c>
      <c r="J125">
        <f t="shared" ca="1" si="19"/>
        <v>224</v>
      </c>
      <c r="K125">
        <f t="shared" ca="1" si="20"/>
        <v>90</v>
      </c>
      <c r="L125">
        <f t="shared" ca="1" si="21"/>
        <v>385</v>
      </c>
      <c r="M125">
        <f t="shared" ca="1" si="22"/>
        <v>1111</v>
      </c>
      <c r="N125" s="4">
        <f t="shared" ca="1" si="13"/>
        <v>5.9821236269653244E-2</v>
      </c>
    </row>
    <row r="126" spans="1:14" hidden="1" x14ac:dyDescent="0.25">
      <c r="A126">
        <f t="shared" si="14"/>
        <v>21</v>
      </c>
      <c r="B126">
        <f t="shared" si="15"/>
        <v>2019</v>
      </c>
      <c r="C126">
        <f t="shared" si="16"/>
        <v>5</v>
      </c>
      <c r="D126" s="2" t="str">
        <f t="shared" si="11"/>
        <v>Jeudi</v>
      </c>
      <c r="E126" s="1">
        <v>43608</v>
      </c>
      <c r="F126" s="38" t="str">
        <f t="shared" si="12"/>
        <v>00157</v>
      </c>
      <c r="G126" t="s">
        <v>40</v>
      </c>
      <c r="H126">
        <f t="shared" ca="1" si="17"/>
        <v>11457</v>
      </c>
      <c r="I126">
        <f t="shared" ca="1" si="18"/>
        <v>337</v>
      </c>
      <c r="J126">
        <f t="shared" ca="1" si="19"/>
        <v>122</v>
      </c>
      <c r="K126">
        <f t="shared" ca="1" si="20"/>
        <v>163</v>
      </c>
      <c r="L126">
        <f t="shared" ca="1" si="21"/>
        <v>309</v>
      </c>
      <c r="M126">
        <f t="shared" ca="1" si="22"/>
        <v>931</v>
      </c>
      <c r="N126" s="4">
        <f t="shared" ca="1" si="13"/>
        <v>8.12603648424544E-2</v>
      </c>
    </row>
    <row r="127" spans="1:14" hidden="1" x14ac:dyDescent="0.25">
      <c r="A127">
        <f t="shared" si="14"/>
        <v>21</v>
      </c>
      <c r="B127">
        <f t="shared" si="15"/>
        <v>2019</v>
      </c>
      <c r="C127">
        <f t="shared" si="16"/>
        <v>5</v>
      </c>
      <c r="D127" s="2" t="str">
        <f t="shared" si="11"/>
        <v>Jeudi</v>
      </c>
      <c r="E127" s="1">
        <v>43608</v>
      </c>
      <c r="F127" s="38" t="str">
        <f t="shared" si="12"/>
        <v>00159</v>
      </c>
      <c r="G127" t="s">
        <v>6</v>
      </c>
      <c r="H127">
        <f t="shared" ca="1" si="17"/>
        <v>19614</v>
      </c>
      <c r="I127">
        <f t="shared" ca="1" si="18"/>
        <v>320</v>
      </c>
      <c r="J127">
        <f t="shared" ca="1" si="19"/>
        <v>88</v>
      </c>
      <c r="K127">
        <f t="shared" ca="1" si="20"/>
        <v>274</v>
      </c>
      <c r="L127">
        <f t="shared" ca="1" si="21"/>
        <v>163</v>
      </c>
      <c r="M127">
        <f t="shared" ca="1" si="22"/>
        <v>845</v>
      </c>
      <c r="N127" s="4">
        <f t="shared" ca="1" si="13"/>
        <v>4.3081472417660853E-2</v>
      </c>
    </row>
    <row r="128" spans="1:14" hidden="1" x14ac:dyDescent="0.25">
      <c r="A128">
        <f t="shared" si="14"/>
        <v>21</v>
      </c>
      <c r="B128">
        <f t="shared" si="15"/>
        <v>2019</v>
      </c>
      <c r="C128">
        <f t="shared" si="16"/>
        <v>5</v>
      </c>
      <c r="D128" s="2" t="str">
        <f t="shared" si="11"/>
        <v>Jeudi</v>
      </c>
      <c r="E128" s="1">
        <v>43608</v>
      </c>
      <c r="F128" s="38" t="str">
        <f t="shared" si="12"/>
        <v>00160</v>
      </c>
      <c r="G128" t="s">
        <v>7</v>
      </c>
      <c r="H128">
        <f t="shared" ca="1" si="17"/>
        <v>7694</v>
      </c>
      <c r="I128">
        <f t="shared" ca="1" si="18"/>
        <v>334</v>
      </c>
      <c r="J128">
        <f t="shared" ca="1" si="19"/>
        <v>120</v>
      </c>
      <c r="K128">
        <f t="shared" ca="1" si="20"/>
        <v>121</v>
      </c>
      <c r="L128">
        <f t="shared" ca="1" si="21"/>
        <v>191</v>
      </c>
      <c r="M128">
        <f t="shared" ca="1" si="22"/>
        <v>766</v>
      </c>
      <c r="N128" s="4">
        <f t="shared" ca="1" si="13"/>
        <v>9.9558097218611905E-2</v>
      </c>
    </row>
    <row r="129" spans="1:14" hidden="1" x14ac:dyDescent="0.25">
      <c r="A129">
        <f t="shared" si="14"/>
        <v>21</v>
      </c>
      <c r="B129">
        <f t="shared" si="15"/>
        <v>2019</v>
      </c>
      <c r="C129">
        <f t="shared" si="16"/>
        <v>5</v>
      </c>
      <c r="D129" s="2" t="str">
        <f t="shared" si="11"/>
        <v>Jeudi</v>
      </c>
      <c r="E129" s="1">
        <v>43608</v>
      </c>
      <c r="F129" s="38" t="str">
        <f t="shared" si="12"/>
        <v>00180</v>
      </c>
      <c r="G129" t="s">
        <v>8</v>
      </c>
      <c r="H129">
        <f t="shared" ca="1" si="17"/>
        <v>15525</v>
      </c>
      <c r="I129">
        <f t="shared" ca="1" si="18"/>
        <v>182</v>
      </c>
      <c r="J129">
        <f t="shared" ca="1" si="19"/>
        <v>124</v>
      </c>
      <c r="K129">
        <f t="shared" ca="1" si="20"/>
        <v>186</v>
      </c>
      <c r="L129">
        <f t="shared" ca="1" si="21"/>
        <v>99</v>
      </c>
      <c r="M129">
        <f t="shared" ca="1" si="22"/>
        <v>591</v>
      </c>
      <c r="N129" s="4">
        <f t="shared" ca="1" si="13"/>
        <v>3.8067632850241548E-2</v>
      </c>
    </row>
    <row r="130" spans="1:14" hidden="1" x14ac:dyDescent="0.25">
      <c r="A130">
        <f t="shared" si="14"/>
        <v>21</v>
      </c>
      <c r="B130">
        <f t="shared" si="15"/>
        <v>2019</v>
      </c>
      <c r="C130">
        <f t="shared" si="16"/>
        <v>5</v>
      </c>
      <c r="D130" s="2" t="str">
        <f t="shared" si="11"/>
        <v>Jeudi</v>
      </c>
      <c r="E130" s="1">
        <v>43608</v>
      </c>
      <c r="F130" s="38" t="str">
        <f t="shared" si="12"/>
        <v>00181</v>
      </c>
      <c r="G130" t="s">
        <v>9</v>
      </c>
      <c r="H130">
        <f t="shared" ca="1" si="17"/>
        <v>10006</v>
      </c>
      <c r="I130">
        <f t="shared" ca="1" si="18"/>
        <v>80</v>
      </c>
      <c r="J130">
        <f t="shared" ca="1" si="19"/>
        <v>115</v>
      </c>
      <c r="K130">
        <f t="shared" ca="1" si="20"/>
        <v>157</v>
      </c>
      <c r="L130">
        <f t="shared" ca="1" si="21"/>
        <v>49</v>
      </c>
      <c r="M130">
        <f t="shared" ca="1" si="22"/>
        <v>401</v>
      </c>
      <c r="N130" s="4">
        <f t="shared" ca="1" si="13"/>
        <v>4.0075954427343595E-2</v>
      </c>
    </row>
    <row r="131" spans="1:14" hidden="1" x14ac:dyDescent="0.25">
      <c r="A131">
        <f t="shared" si="14"/>
        <v>21</v>
      </c>
      <c r="B131">
        <f t="shared" si="15"/>
        <v>2019</v>
      </c>
      <c r="C131">
        <f t="shared" si="16"/>
        <v>5</v>
      </c>
      <c r="D131" s="2" t="str">
        <f t="shared" ref="D131:D143" si="23">CHOOSE(WEEKDAY(E131),"Dimanche","Lundi","Mardi","Mercredi","Jeudi","Vendredi","Samedi")</f>
        <v>Jeudi</v>
      </c>
      <c r="E131" s="1">
        <v>43608</v>
      </c>
      <c r="F131" s="38" t="str">
        <f t="shared" ref="F131:F194" si="24">LEFT(G131,5)</f>
        <v>00182</v>
      </c>
      <c r="G131" t="s">
        <v>10</v>
      </c>
      <c r="H131">
        <f t="shared" ca="1" si="17"/>
        <v>9206</v>
      </c>
      <c r="I131">
        <f t="shared" ca="1" si="18"/>
        <v>410</v>
      </c>
      <c r="J131">
        <f t="shared" ca="1" si="19"/>
        <v>76</v>
      </c>
      <c r="K131">
        <f t="shared" ca="1" si="20"/>
        <v>273</v>
      </c>
      <c r="L131">
        <f t="shared" ca="1" si="21"/>
        <v>265</v>
      </c>
      <c r="M131">
        <f t="shared" ca="1" si="22"/>
        <v>1024</v>
      </c>
      <c r="N131" s="4">
        <f t="shared" ref="N131:N151" ca="1" si="25">M131/H131</f>
        <v>0.11123180534434064</v>
      </c>
    </row>
    <row r="132" spans="1:14" hidden="1" x14ac:dyDescent="0.25">
      <c r="A132">
        <f t="shared" si="14"/>
        <v>21</v>
      </c>
      <c r="B132">
        <f t="shared" si="15"/>
        <v>2019</v>
      </c>
      <c r="C132">
        <f t="shared" si="16"/>
        <v>5</v>
      </c>
      <c r="D132" s="2" t="str">
        <f t="shared" si="23"/>
        <v>Jeudi</v>
      </c>
      <c r="E132" s="1">
        <v>43608</v>
      </c>
      <c r="F132" s="38" t="str">
        <f t="shared" si="24"/>
        <v>00183</v>
      </c>
      <c r="G132" t="s">
        <v>11</v>
      </c>
      <c r="H132">
        <f t="shared" ca="1" si="17"/>
        <v>9477</v>
      </c>
      <c r="I132">
        <f t="shared" ca="1" si="18"/>
        <v>232</v>
      </c>
      <c r="J132">
        <f t="shared" ca="1" si="19"/>
        <v>136</v>
      </c>
      <c r="K132">
        <f t="shared" ca="1" si="20"/>
        <v>143</v>
      </c>
      <c r="L132">
        <f t="shared" ca="1" si="21"/>
        <v>261</v>
      </c>
      <c r="M132">
        <f t="shared" ca="1" si="22"/>
        <v>772</v>
      </c>
      <c r="N132" s="4">
        <f t="shared" ca="1" si="25"/>
        <v>8.1460377756674057E-2</v>
      </c>
    </row>
    <row r="133" spans="1:14" hidden="1" x14ac:dyDescent="0.25">
      <c r="A133">
        <f t="shared" si="14"/>
        <v>21</v>
      </c>
      <c r="B133">
        <f t="shared" si="15"/>
        <v>2019</v>
      </c>
      <c r="C133">
        <f t="shared" si="16"/>
        <v>5</v>
      </c>
      <c r="D133" s="2" t="str">
        <f t="shared" si="23"/>
        <v>Jeudi</v>
      </c>
      <c r="E133" s="1">
        <v>43608</v>
      </c>
      <c r="F133" s="38" t="str">
        <f t="shared" si="24"/>
        <v>00187</v>
      </c>
      <c r="G133" t="s">
        <v>12</v>
      </c>
      <c r="H133">
        <f t="shared" ca="1" si="17"/>
        <v>14648</v>
      </c>
      <c r="I133">
        <f t="shared" ca="1" si="18"/>
        <v>86</v>
      </c>
      <c r="J133">
        <f t="shared" ca="1" si="19"/>
        <v>239</v>
      </c>
      <c r="K133">
        <f t="shared" ca="1" si="20"/>
        <v>299</v>
      </c>
      <c r="L133">
        <f t="shared" ca="1" si="21"/>
        <v>92</v>
      </c>
      <c r="M133">
        <f t="shared" ca="1" si="22"/>
        <v>716</v>
      </c>
      <c r="N133" s="4">
        <f t="shared" ca="1" si="25"/>
        <v>4.8880393227744401E-2</v>
      </c>
    </row>
    <row r="134" spans="1:14" hidden="1" x14ac:dyDescent="0.25">
      <c r="A134">
        <f t="shared" si="14"/>
        <v>21</v>
      </c>
      <c r="B134">
        <f t="shared" si="15"/>
        <v>2019</v>
      </c>
      <c r="C134">
        <f t="shared" si="16"/>
        <v>5</v>
      </c>
      <c r="D134" s="2" t="str">
        <f t="shared" si="23"/>
        <v>Vendredi</v>
      </c>
      <c r="E134" s="1">
        <v>43609</v>
      </c>
      <c r="F134" s="38" t="str">
        <f t="shared" si="24"/>
        <v>00156</v>
      </c>
      <c r="G134" t="s">
        <v>5</v>
      </c>
      <c r="H134">
        <f t="shared" ca="1" si="17"/>
        <v>10957</v>
      </c>
      <c r="I134">
        <f t="shared" ca="1" si="18"/>
        <v>233</v>
      </c>
      <c r="J134">
        <f t="shared" ca="1" si="19"/>
        <v>78</v>
      </c>
      <c r="K134">
        <f t="shared" ca="1" si="20"/>
        <v>229</v>
      </c>
      <c r="L134">
        <f t="shared" ca="1" si="21"/>
        <v>86</v>
      </c>
      <c r="M134">
        <f t="shared" ca="1" si="22"/>
        <v>626</v>
      </c>
      <c r="N134" s="4">
        <f t="shared" ca="1" si="25"/>
        <v>5.7132426759149403E-2</v>
      </c>
    </row>
    <row r="135" spans="1:14" hidden="1" x14ac:dyDescent="0.25">
      <c r="A135">
        <f t="shared" si="14"/>
        <v>21</v>
      </c>
      <c r="B135">
        <f t="shared" si="15"/>
        <v>2019</v>
      </c>
      <c r="C135">
        <f t="shared" si="16"/>
        <v>5</v>
      </c>
      <c r="D135" s="2" t="str">
        <f t="shared" si="23"/>
        <v>Vendredi</v>
      </c>
      <c r="E135" s="1">
        <v>43609</v>
      </c>
      <c r="F135" s="38" t="str">
        <f t="shared" si="24"/>
        <v>00157</v>
      </c>
      <c r="G135" t="s">
        <v>40</v>
      </c>
      <c r="H135">
        <f t="shared" ca="1" si="17"/>
        <v>12887</v>
      </c>
      <c r="I135">
        <f t="shared" ca="1" si="18"/>
        <v>453</v>
      </c>
      <c r="J135">
        <f t="shared" ca="1" si="19"/>
        <v>157</v>
      </c>
      <c r="K135">
        <f t="shared" ca="1" si="20"/>
        <v>138</v>
      </c>
      <c r="L135">
        <f t="shared" ca="1" si="21"/>
        <v>275</v>
      </c>
      <c r="M135">
        <f t="shared" ca="1" si="22"/>
        <v>1023</v>
      </c>
      <c r="N135" s="4">
        <f t="shared" ca="1" si="25"/>
        <v>7.9382323271513927E-2</v>
      </c>
    </row>
    <row r="136" spans="1:14" hidden="1" x14ac:dyDescent="0.25">
      <c r="A136">
        <f t="shared" si="14"/>
        <v>21</v>
      </c>
      <c r="B136">
        <f t="shared" si="15"/>
        <v>2019</v>
      </c>
      <c r="C136">
        <f t="shared" si="16"/>
        <v>5</v>
      </c>
      <c r="D136" s="2" t="str">
        <f t="shared" si="23"/>
        <v>Vendredi</v>
      </c>
      <c r="E136" s="1">
        <v>43609</v>
      </c>
      <c r="F136" s="38" t="str">
        <f t="shared" si="24"/>
        <v>00159</v>
      </c>
      <c r="G136" t="s">
        <v>6</v>
      </c>
      <c r="H136">
        <f t="shared" ca="1" si="17"/>
        <v>17231</v>
      </c>
      <c r="I136">
        <f t="shared" ca="1" si="18"/>
        <v>490</v>
      </c>
      <c r="J136">
        <f t="shared" ca="1" si="19"/>
        <v>75</v>
      </c>
      <c r="K136">
        <f t="shared" ca="1" si="20"/>
        <v>98</v>
      </c>
      <c r="L136">
        <f t="shared" ca="1" si="21"/>
        <v>372</v>
      </c>
      <c r="M136">
        <f t="shared" ca="1" si="22"/>
        <v>1035</v>
      </c>
      <c r="N136" s="4">
        <f t="shared" ca="1" si="25"/>
        <v>6.0066159828216587E-2</v>
      </c>
    </row>
    <row r="137" spans="1:14" hidden="1" x14ac:dyDescent="0.25">
      <c r="A137">
        <f t="shared" si="14"/>
        <v>21</v>
      </c>
      <c r="B137">
        <f t="shared" si="15"/>
        <v>2019</v>
      </c>
      <c r="C137">
        <f t="shared" si="16"/>
        <v>5</v>
      </c>
      <c r="D137" s="2" t="str">
        <f t="shared" si="23"/>
        <v>Vendredi</v>
      </c>
      <c r="E137" s="1">
        <v>43609</v>
      </c>
      <c r="F137" s="38" t="str">
        <f t="shared" si="24"/>
        <v>00160</v>
      </c>
      <c r="G137" t="s">
        <v>7</v>
      </c>
      <c r="H137">
        <f t="shared" ca="1" si="17"/>
        <v>19819</v>
      </c>
      <c r="I137">
        <f t="shared" ca="1" si="18"/>
        <v>442</v>
      </c>
      <c r="J137">
        <f t="shared" ca="1" si="19"/>
        <v>98</v>
      </c>
      <c r="K137">
        <f t="shared" ca="1" si="20"/>
        <v>68</v>
      </c>
      <c r="L137">
        <f t="shared" ca="1" si="21"/>
        <v>91</v>
      </c>
      <c r="M137">
        <f t="shared" ca="1" si="22"/>
        <v>699</v>
      </c>
      <c r="N137" s="4">
        <f t="shared" ca="1" si="25"/>
        <v>3.5269186134517384E-2</v>
      </c>
    </row>
    <row r="138" spans="1:14" hidden="1" x14ac:dyDescent="0.25">
      <c r="A138">
        <f t="shared" si="14"/>
        <v>21</v>
      </c>
      <c r="B138">
        <f t="shared" si="15"/>
        <v>2019</v>
      </c>
      <c r="C138">
        <f t="shared" si="16"/>
        <v>5</v>
      </c>
      <c r="D138" s="2" t="str">
        <f t="shared" si="23"/>
        <v>Vendredi</v>
      </c>
      <c r="E138" s="1">
        <v>43609</v>
      </c>
      <c r="F138" s="38" t="str">
        <f t="shared" si="24"/>
        <v>00180</v>
      </c>
      <c r="G138" t="s">
        <v>8</v>
      </c>
      <c r="H138">
        <f t="shared" ca="1" si="17"/>
        <v>8098</v>
      </c>
      <c r="I138">
        <f t="shared" ca="1" si="18"/>
        <v>137</v>
      </c>
      <c r="J138">
        <f t="shared" ca="1" si="19"/>
        <v>130</v>
      </c>
      <c r="K138">
        <f t="shared" ca="1" si="20"/>
        <v>139</v>
      </c>
      <c r="L138">
        <f t="shared" ca="1" si="21"/>
        <v>214</v>
      </c>
      <c r="M138">
        <f t="shared" ca="1" si="22"/>
        <v>620</v>
      </c>
      <c r="N138" s="4">
        <f t="shared" ca="1" si="25"/>
        <v>7.6562114102247475E-2</v>
      </c>
    </row>
    <row r="139" spans="1:14" hidden="1" x14ac:dyDescent="0.25">
      <c r="A139">
        <f t="shared" si="14"/>
        <v>21</v>
      </c>
      <c r="B139">
        <f t="shared" si="15"/>
        <v>2019</v>
      </c>
      <c r="C139">
        <f t="shared" si="16"/>
        <v>5</v>
      </c>
      <c r="D139" s="2" t="str">
        <f t="shared" si="23"/>
        <v>Vendredi</v>
      </c>
      <c r="E139" s="1">
        <v>43609</v>
      </c>
      <c r="F139" s="38" t="str">
        <f t="shared" si="24"/>
        <v>00181</v>
      </c>
      <c r="G139" t="s">
        <v>9</v>
      </c>
      <c r="H139">
        <f t="shared" ca="1" si="17"/>
        <v>14459</v>
      </c>
      <c r="I139">
        <f t="shared" ca="1" si="18"/>
        <v>386</v>
      </c>
      <c r="J139">
        <f t="shared" ca="1" si="19"/>
        <v>163</v>
      </c>
      <c r="K139">
        <f t="shared" ca="1" si="20"/>
        <v>97</v>
      </c>
      <c r="L139">
        <f t="shared" ca="1" si="21"/>
        <v>162</v>
      </c>
      <c r="M139">
        <f t="shared" ca="1" si="22"/>
        <v>808</v>
      </c>
      <c r="N139" s="4">
        <f t="shared" ca="1" si="25"/>
        <v>5.5882149526246629E-2</v>
      </c>
    </row>
    <row r="140" spans="1:14" hidden="1" x14ac:dyDescent="0.25">
      <c r="A140">
        <f t="shared" si="14"/>
        <v>21</v>
      </c>
      <c r="B140">
        <f t="shared" si="15"/>
        <v>2019</v>
      </c>
      <c r="C140">
        <f t="shared" si="16"/>
        <v>5</v>
      </c>
      <c r="D140" s="2" t="str">
        <f t="shared" si="23"/>
        <v>Vendredi</v>
      </c>
      <c r="E140" s="1">
        <v>43609</v>
      </c>
      <c r="F140" s="38" t="str">
        <f t="shared" si="24"/>
        <v>00182</v>
      </c>
      <c r="G140" t="s">
        <v>10</v>
      </c>
      <c r="H140">
        <f t="shared" ca="1" si="17"/>
        <v>12287</v>
      </c>
      <c r="I140">
        <f t="shared" ca="1" si="18"/>
        <v>232</v>
      </c>
      <c r="J140">
        <f t="shared" ca="1" si="19"/>
        <v>91</v>
      </c>
      <c r="K140">
        <f t="shared" ca="1" si="20"/>
        <v>220</v>
      </c>
      <c r="L140">
        <f t="shared" ca="1" si="21"/>
        <v>232</v>
      </c>
      <c r="M140">
        <f t="shared" ca="1" si="22"/>
        <v>775</v>
      </c>
      <c r="N140" s="4">
        <f t="shared" ca="1" si="25"/>
        <v>6.3074794498250181E-2</v>
      </c>
    </row>
    <row r="141" spans="1:14" hidden="1" x14ac:dyDescent="0.25">
      <c r="A141">
        <f t="shared" si="14"/>
        <v>21</v>
      </c>
      <c r="B141">
        <f t="shared" si="15"/>
        <v>2019</v>
      </c>
      <c r="C141">
        <f t="shared" si="16"/>
        <v>5</v>
      </c>
      <c r="D141" s="2" t="str">
        <f t="shared" si="23"/>
        <v>Vendredi</v>
      </c>
      <c r="E141" s="1">
        <v>43609</v>
      </c>
      <c r="F141" s="38" t="str">
        <f t="shared" si="24"/>
        <v>00183</v>
      </c>
      <c r="G141" t="s">
        <v>11</v>
      </c>
      <c r="H141">
        <f t="shared" ca="1" si="17"/>
        <v>8918</v>
      </c>
      <c r="I141">
        <f t="shared" ca="1" si="18"/>
        <v>231</v>
      </c>
      <c r="J141">
        <f t="shared" ca="1" si="19"/>
        <v>76</v>
      </c>
      <c r="K141">
        <f t="shared" ca="1" si="20"/>
        <v>114</v>
      </c>
      <c r="L141">
        <f t="shared" ca="1" si="21"/>
        <v>376</v>
      </c>
      <c r="M141">
        <f t="shared" ca="1" si="22"/>
        <v>797</v>
      </c>
      <c r="N141" s="4">
        <f t="shared" ca="1" si="25"/>
        <v>8.9369813859609779E-2</v>
      </c>
    </row>
    <row r="142" spans="1:14" hidden="1" x14ac:dyDescent="0.25">
      <c r="A142">
        <f t="shared" si="14"/>
        <v>21</v>
      </c>
      <c r="B142">
        <f t="shared" si="15"/>
        <v>2019</v>
      </c>
      <c r="C142">
        <f t="shared" si="16"/>
        <v>5</v>
      </c>
      <c r="D142" s="2" t="str">
        <f t="shared" si="23"/>
        <v>Vendredi</v>
      </c>
      <c r="E142" s="1">
        <v>43609</v>
      </c>
      <c r="F142" s="38" t="str">
        <f t="shared" si="24"/>
        <v>00187</v>
      </c>
      <c r="G142" t="s">
        <v>12</v>
      </c>
      <c r="H142">
        <f t="shared" ca="1" si="17"/>
        <v>16767</v>
      </c>
      <c r="I142">
        <f t="shared" ca="1" si="18"/>
        <v>427</v>
      </c>
      <c r="J142">
        <f t="shared" ca="1" si="19"/>
        <v>102</v>
      </c>
      <c r="K142">
        <f t="shared" ca="1" si="20"/>
        <v>219</v>
      </c>
      <c r="L142">
        <f t="shared" ca="1" si="21"/>
        <v>213</v>
      </c>
      <c r="M142">
        <f t="shared" ca="1" si="22"/>
        <v>961</v>
      </c>
      <c r="N142" s="4">
        <f t="shared" ca="1" si="25"/>
        <v>5.7314963917218346E-2</v>
      </c>
    </row>
    <row r="143" spans="1:14" hidden="1" x14ac:dyDescent="0.25">
      <c r="A143">
        <f t="shared" si="14"/>
        <v>21</v>
      </c>
      <c r="B143">
        <f t="shared" si="15"/>
        <v>2019</v>
      </c>
      <c r="C143">
        <f t="shared" si="16"/>
        <v>5</v>
      </c>
      <c r="D143" s="2" t="str">
        <f t="shared" si="23"/>
        <v>Samedi</v>
      </c>
      <c r="E143" s="1">
        <v>43610</v>
      </c>
      <c r="F143" s="38" t="str">
        <f t="shared" si="24"/>
        <v>00156</v>
      </c>
      <c r="G143" t="s">
        <v>5</v>
      </c>
      <c r="H143">
        <f t="shared" ca="1" si="17"/>
        <v>10334</v>
      </c>
      <c r="I143">
        <f t="shared" ca="1" si="18"/>
        <v>176</v>
      </c>
      <c r="J143">
        <f t="shared" ca="1" si="19"/>
        <v>93</v>
      </c>
      <c r="K143">
        <f t="shared" ca="1" si="20"/>
        <v>75</v>
      </c>
      <c r="L143">
        <f t="shared" ca="1" si="21"/>
        <v>258</v>
      </c>
      <c r="M143">
        <f t="shared" ca="1" si="22"/>
        <v>602</v>
      </c>
      <c r="N143" s="4">
        <f t="shared" ca="1" si="25"/>
        <v>5.8254306173795241E-2</v>
      </c>
    </row>
    <row r="144" spans="1:14" hidden="1" x14ac:dyDescent="0.25">
      <c r="A144">
        <f t="shared" si="14"/>
        <v>21</v>
      </c>
      <c r="B144">
        <f t="shared" si="15"/>
        <v>2019</v>
      </c>
      <c r="C144">
        <f t="shared" si="16"/>
        <v>5</v>
      </c>
      <c r="D144" s="2" t="str">
        <f t="shared" ref="D144:D206" si="26">CHOOSE(WEEKDAY(E152),"Dimanche","Lundi","Mardi","Mercredi","Jeudi","Vendredi","Samedi")</f>
        <v>Lundi</v>
      </c>
      <c r="E144" s="1">
        <v>43610</v>
      </c>
      <c r="F144" s="38" t="str">
        <f t="shared" si="24"/>
        <v>00157</v>
      </c>
      <c r="G144" t="s">
        <v>40</v>
      </c>
      <c r="H144">
        <f t="shared" ca="1" si="17"/>
        <v>13805</v>
      </c>
      <c r="I144">
        <f t="shared" ca="1" si="18"/>
        <v>112</v>
      </c>
      <c r="J144">
        <f t="shared" ca="1" si="19"/>
        <v>126</v>
      </c>
      <c r="K144">
        <f t="shared" ca="1" si="20"/>
        <v>102</v>
      </c>
      <c r="L144">
        <f t="shared" ca="1" si="21"/>
        <v>104</v>
      </c>
      <c r="M144">
        <f t="shared" ca="1" si="22"/>
        <v>444</v>
      </c>
      <c r="N144" s="4">
        <f t="shared" ca="1" si="25"/>
        <v>3.2162260050706264E-2</v>
      </c>
    </row>
    <row r="145" spans="1:14" hidden="1" x14ac:dyDescent="0.25">
      <c r="A145">
        <f t="shared" si="14"/>
        <v>21</v>
      </c>
      <c r="B145">
        <f t="shared" si="15"/>
        <v>2019</v>
      </c>
      <c r="C145">
        <f t="shared" si="16"/>
        <v>5</v>
      </c>
      <c r="D145" s="2" t="str">
        <f t="shared" si="26"/>
        <v>Lundi</v>
      </c>
      <c r="E145" s="1">
        <v>43610</v>
      </c>
      <c r="F145" s="38" t="str">
        <f t="shared" si="24"/>
        <v>00159</v>
      </c>
      <c r="G145" t="s">
        <v>6</v>
      </c>
      <c r="H145">
        <f t="shared" ca="1" si="17"/>
        <v>16329</v>
      </c>
      <c r="I145">
        <f t="shared" ca="1" si="18"/>
        <v>364</v>
      </c>
      <c r="J145">
        <f t="shared" ca="1" si="19"/>
        <v>157</v>
      </c>
      <c r="K145">
        <f t="shared" ca="1" si="20"/>
        <v>39</v>
      </c>
      <c r="L145">
        <f t="shared" ca="1" si="21"/>
        <v>354</v>
      </c>
      <c r="M145">
        <f t="shared" ca="1" si="22"/>
        <v>914</v>
      </c>
      <c r="N145" s="4">
        <f t="shared" ca="1" si="25"/>
        <v>5.5974033927368487E-2</v>
      </c>
    </row>
    <row r="146" spans="1:14" hidden="1" x14ac:dyDescent="0.25">
      <c r="A146">
        <f t="shared" si="14"/>
        <v>21</v>
      </c>
      <c r="B146">
        <f t="shared" si="15"/>
        <v>2019</v>
      </c>
      <c r="C146">
        <f t="shared" si="16"/>
        <v>5</v>
      </c>
      <c r="D146" s="2" t="str">
        <f t="shared" si="26"/>
        <v>Lundi</v>
      </c>
      <c r="E146" s="1">
        <v>43610</v>
      </c>
      <c r="F146" s="38" t="str">
        <f t="shared" si="24"/>
        <v>00160</v>
      </c>
      <c r="G146" t="s">
        <v>7</v>
      </c>
      <c r="H146">
        <f t="shared" ca="1" si="17"/>
        <v>19648</v>
      </c>
      <c r="I146">
        <f t="shared" ca="1" si="18"/>
        <v>93</v>
      </c>
      <c r="J146">
        <f t="shared" ca="1" si="19"/>
        <v>114</v>
      </c>
      <c r="K146">
        <f t="shared" ca="1" si="20"/>
        <v>83</v>
      </c>
      <c r="L146">
        <f t="shared" ca="1" si="21"/>
        <v>191</v>
      </c>
      <c r="M146">
        <f t="shared" ca="1" si="22"/>
        <v>481</v>
      </c>
      <c r="N146" s="4">
        <f t="shared" ca="1" si="25"/>
        <v>2.4480863192182411E-2</v>
      </c>
    </row>
    <row r="147" spans="1:14" hidden="1" x14ac:dyDescent="0.25">
      <c r="A147">
        <f t="shared" si="14"/>
        <v>21</v>
      </c>
      <c r="B147">
        <f t="shared" si="15"/>
        <v>2019</v>
      </c>
      <c r="C147">
        <f t="shared" si="16"/>
        <v>5</v>
      </c>
      <c r="D147" s="2" t="str">
        <f t="shared" si="26"/>
        <v>Lundi</v>
      </c>
      <c r="E147" s="1">
        <v>43610</v>
      </c>
      <c r="F147" s="38" t="str">
        <f t="shared" si="24"/>
        <v>00180</v>
      </c>
      <c r="G147" t="s">
        <v>8</v>
      </c>
      <c r="H147">
        <f t="shared" ca="1" si="17"/>
        <v>17379</v>
      </c>
      <c r="I147">
        <f t="shared" ca="1" si="18"/>
        <v>279</v>
      </c>
      <c r="J147">
        <f t="shared" ca="1" si="19"/>
        <v>183</v>
      </c>
      <c r="K147">
        <f t="shared" ca="1" si="20"/>
        <v>172</v>
      </c>
      <c r="L147">
        <f t="shared" ca="1" si="21"/>
        <v>227</v>
      </c>
      <c r="M147">
        <f t="shared" ca="1" si="22"/>
        <v>861</v>
      </c>
      <c r="N147" s="4">
        <f t="shared" ca="1" si="25"/>
        <v>4.9542551355083723E-2</v>
      </c>
    </row>
    <row r="148" spans="1:14" hidden="1" x14ac:dyDescent="0.25">
      <c r="A148">
        <f t="shared" si="14"/>
        <v>21</v>
      </c>
      <c r="B148">
        <f t="shared" si="15"/>
        <v>2019</v>
      </c>
      <c r="C148">
        <f t="shared" si="16"/>
        <v>5</v>
      </c>
      <c r="D148" s="2" t="str">
        <f t="shared" si="26"/>
        <v>Lundi</v>
      </c>
      <c r="E148" s="1">
        <v>43610</v>
      </c>
      <c r="F148" s="38" t="str">
        <f t="shared" si="24"/>
        <v>00181</v>
      </c>
      <c r="G148" t="s">
        <v>9</v>
      </c>
      <c r="H148">
        <f t="shared" ca="1" si="17"/>
        <v>13981</v>
      </c>
      <c r="I148">
        <f t="shared" ca="1" si="18"/>
        <v>249</v>
      </c>
      <c r="J148">
        <f t="shared" ca="1" si="19"/>
        <v>185</v>
      </c>
      <c r="K148">
        <f t="shared" ca="1" si="20"/>
        <v>263</v>
      </c>
      <c r="L148">
        <f t="shared" ca="1" si="21"/>
        <v>292</v>
      </c>
      <c r="M148">
        <f t="shared" ca="1" si="22"/>
        <v>989</v>
      </c>
      <c r="N148" s="4">
        <f t="shared" ca="1" si="25"/>
        <v>7.0738859881267435E-2</v>
      </c>
    </row>
    <row r="149" spans="1:14" hidden="1" x14ac:dyDescent="0.25">
      <c r="A149">
        <f t="shared" si="14"/>
        <v>21</v>
      </c>
      <c r="B149">
        <f t="shared" si="15"/>
        <v>2019</v>
      </c>
      <c r="C149">
        <f t="shared" si="16"/>
        <v>5</v>
      </c>
      <c r="D149" s="2" t="str">
        <f t="shared" si="26"/>
        <v>Lundi</v>
      </c>
      <c r="E149" s="1">
        <v>43610</v>
      </c>
      <c r="F149" s="38" t="str">
        <f t="shared" si="24"/>
        <v>00182</v>
      </c>
      <c r="G149" t="s">
        <v>10</v>
      </c>
      <c r="H149">
        <f t="shared" ca="1" si="17"/>
        <v>16429</v>
      </c>
      <c r="I149">
        <f t="shared" ca="1" si="18"/>
        <v>125</v>
      </c>
      <c r="J149">
        <f t="shared" ca="1" si="19"/>
        <v>169</v>
      </c>
      <c r="K149">
        <f t="shared" ca="1" si="20"/>
        <v>220</v>
      </c>
      <c r="L149">
        <f t="shared" ca="1" si="21"/>
        <v>216</v>
      </c>
      <c r="M149">
        <f t="shared" ca="1" si="22"/>
        <v>730</v>
      </c>
      <c r="N149" s="4">
        <f t="shared" ca="1" si="25"/>
        <v>4.4433623470692067E-2</v>
      </c>
    </row>
    <row r="150" spans="1:14" hidden="1" x14ac:dyDescent="0.25">
      <c r="A150">
        <f t="shared" si="14"/>
        <v>21</v>
      </c>
      <c r="B150">
        <f t="shared" si="15"/>
        <v>2019</v>
      </c>
      <c r="C150">
        <f t="shared" si="16"/>
        <v>5</v>
      </c>
      <c r="D150" s="2" t="str">
        <f t="shared" si="26"/>
        <v>Lundi</v>
      </c>
      <c r="E150" s="1">
        <v>43610</v>
      </c>
      <c r="F150" s="38" t="str">
        <f t="shared" si="24"/>
        <v>00183</v>
      </c>
      <c r="G150" t="s">
        <v>11</v>
      </c>
      <c r="H150">
        <f t="shared" ca="1" si="17"/>
        <v>8158</v>
      </c>
      <c r="I150">
        <f t="shared" ca="1" si="18"/>
        <v>85</v>
      </c>
      <c r="J150">
        <f t="shared" ca="1" si="19"/>
        <v>104</v>
      </c>
      <c r="K150">
        <f t="shared" ca="1" si="20"/>
        <v>60</v>
      </c>
      <c r="L150">
        <f t="shared" ca="1" si="21"/>
        <v>209</v>
      </c>
      <c r="M150">
        <f t="shared" ca="1" si="22"/>
        <v>458</v>
      </c>
      <c r="N150" s="4">
        <f t="shared" ca="1" si="25"/>
        <v>5.6141211081147342E-2</v>
      </c>
    </row>
    <row r="151" spans="1:14" hidden="1" x14ac:dyDescent="0.25">
      <c r="A151">
        <f t="shared" si="14"/>
        <v>21</v>
      </c>
      <c r="B151">
        <f t="shared" si="15"/>
        <v>2019</v>
      </c>
      <c r="C151">
        <f t="shared" si="16"/>
        <v>5</v>
      </c>
      <c r="D151" s="2" t="str">
        <f t="shared" si="26"/>
        <v>Lundi</v>
      </c>
      <c r="E151" s="1">
        <v>43610</v>
      </c>
      <c r="F151" s="38" t="str">
        <f t="shared" si="24"/>
        <v>00187</v>
      </c>
      <c r="G151" t="s">
        <v>12</v>
      </c>
      <c r="H151">
        <f t="shared" ca="1" si="17"/>
        <v>15378</v>
      </c>
      <c r="I151">
        <f t="shared" ca="1" si="18"/>
        <v>376</v>
      </c>
      <c r="J151">
        <f t="shared" ca="1" si="19"/>
        <v>167</v>
      </c>
      <c r="K151">
        <f t="shared" ca="1" si="20"/>
        <v>149</v>
      </c>
      <c r="L151">
        <f t="shared" ca="1" si="21"/>
        <v>357</v>
      </c>
      <c r="M151">
        <f t="shared" ca="1" si="22"/>
        <v>1049</v>
      </c>
      <c r="N151" s="4">
        <f t="shared" ca="1" si="25"/>
        <v>6.8214332162830016E-2</v>
      </c>
    </row>
    <row r="152" spans="1:14" hidden="1" x14ac:dyDescent="0.25">
      <c r="A152">
        <f t="shared" si="14"/>
        <v>22</v>
      </c>
      <c r="B152">
        <f t="shared" si="15"/>
        <v>2019</v>
      </c>
      <c r="C152">
        <f t="shared" si="16"/>
        <v>5</v>
      </c>
      <c r="D152" s="2" t="str">
        <f t="shared" si="26"/>
        <v>Lundi</v>
      </c>
      <c r="E152" s="1">
        <v>43612</v>
      </c>
      <c r="F152" s="38" t="str">
        <f t="shared" si="24"/>
        <v>00156</v>
      </c>
      <c r="G152" t="s">
        <v>5</v>
      </c>
      <c r="H152">
        <f ca="1">RANDBETWEEN(7502,20000)</f>
        <v>9509</v>
      </c>
      <c r="I152">
        <f ca="1">RANDBETWEEN(49,500)</f>
        <v>185</v>
      </c>
      <c r="J152">
        <f ca="1">RANDBETWEEN(69,250)</f>
        <v>212</v>
      </c>
      <c r="K152">
        <f ca="1">RANDBETWEEN(29,300)</f>
        <v>153</v>
      </c>
      <c r="L152">
        <f ca="1">RANDBETWEEN(39,400)</f>
        <v>386</v>
      </c>
      <c r="M152">
        <f t="shared" ref="M152:M206" ca="1" si="27">SUM(I152:L152)</f>
        <v>936</v>
      </c>
      <c r="N152" s="4">
        <f t="shared" ref="N152:N206" ca="1" si="28">M152/H152</f>
        <v>9.8433063413608163E-2</v>
      </c>
    </row>
    <row r="153" spans="1:14" hidden="1" x14ac:dyDescent="0.25">
      <c r="A153">
        <f t="shared" ref="A153:A207" si="29">WEEKNUM(E153)</f>
        <v>22</v>
      </c>
      <c r="B153">
        <f t="shared" ref="B153:B207" si="30">YEAR(E153)</f>
        <v>2019</v>
      </c>
      <c r="C153">
        <f t="shared" ref="C153:C207" si="31">MONTH(E153)</f>
        <v>5</v>
      </c>
      <c r="D153" s="2" t="str">
        <f t="shared" si="26"/>
        <v>Mardi</v>
      </c>
      <c r="E153" s="1">
        <v>43612</v>
      </c>
      <c r="F153" s="38" t="str">
        <f t="shared" si="24"/>
        <v>00157</v>
      </c>
      <c r="G153" t="s">
        <v>40</v>
      </c>
      <c r="H153">
        <f t="shared" ref="H153:H217" ca="1" si="32">RANDBETWEEN(7502,20000)</f>
        <v>19969</v>
      </c>
      <c r="I153">
        <f t="shared" ref="I153:I217" ca="1" si="33">RANDBETWEEN(49,500)</f>
        <v>338</v>
      </c>
      <c r="J153">
        <f t="shared" ref="J153:J217" ca="1" si="34">RANDBETWEEN(69,250)</f>
        <v>213</v>
      </c>
      <c r="K153">
        <f t="shared" ref="K153:K217" ca="1" si="35">RANDBETWEEN(29,300)</f>
        <v>158</v>
      </c>
      <c r="L153">
        <f t="shared" ref="L153:L217" ca="1" si="36">RANDBETWEEN(39,400)</f>
        <v>376</v>
      </c>
      <c r="M153">
        <f t="shared" ca="1" si="27"/>
        <v>1085</v>
      </c>
      <c r="N153" s="4">
        <f t="shared" ca="1" si="28"/>
        <v>5.4334218037958834E-2</v>
      </c>
    </row>
    <row r="154" spans="1:14" hidden="1" x14ac:dyDescent="0.25">
      <c r="A154">
        <f t="shared" si="29"/>
        <v>22</v>
      </c>
      <c r="B154">
        <f t="shared" si="30"/>
        <v>2019</v>
      </c>
      <c r="C154">
        <f t="shared" si="31"/>
        <v>5</v>
      </c>
      <c r="D154" s="2" t="str">
        <f t="shared" si="26"/>
        <v>Mardi</v>
      </c>
      <c r="E154" s="1">
        <v>43612</v>
      </c>
      <c r="F154" s="38" t="str">
        <f t="shared" si="24"/>
        <v>00159</v>
      </c>
      <c r="G154" t="s">
        <v>6</v>
      </c>
      <c r="H154">
        <f t="shared" ca="1" si="32"/>
        <v>10912</v>
      </c>
      <c r="I154">
        <f t="shared" ca="1" si="33"/>
        <v>253</v>
      </c>
      <c r="J154">
        <f t="shared" ca="1" si="34"/>
        <v>142</v>
      </c>
      <c r="K154">
        <f t="shared" ca="1" si="35"/>
        <v>144</v>
      </c>
      <c r="L154">
        <f t="shared" ca="1" si="36"/>
        <v>364</v>
      </c>
      <c r="M154">
        <f t="shared" ca="1" si="27"/>
        <v>903</v>
      </c>
      <c r="N154" s="4">
        <f t="shared" ca="1" si="28"/>
        <v>8.2752932551319644E-2</v>
      </c>
    </row>
    <row r="155" spans="1:14" hidden="1" x14ac:dyDescent="0.25">
      <c r="A155">
        <f t="shared" si="29"/>
        <v>22</v>
      </c>
      <c r="B155">
        <f t="shared" si="30"/>
        <v>2019</v>
      </c>
      <c r="C155">
        <f t="shared" si="31"/>
        <v>5</v>
      </c>
      <c r="D155" s="2" t="str">
        <f t="shared" si="26"/>
        <v>Mardi</v>
      </c>
      <c r="E155" s="1">
        <v>43612</v>
      </c>
      <c r="F155" s="38" t="str">
        <f t="shared" si="24"/>
        <v>00160</v>
      </c>
      <c r="G155" t="s">
        <v>7</v>
      </c>
      <c r="H155">
        <f t="shared" ca="1" si="32"/>
        <v>19554</v>
      </c>
      <c r="I155">
        <f t="shared" ca="1" si="33"/>
        <v>121</v>
      </c>
      <c r="J155">
        <f t="shared" ca="1" si="34"/>
        <v>157</v>
      </c>
      <c r="K155">
        <f t="shared" ca="1" si="35"/>
        <v>176</v>
      </c>
      <c r="L155">
        <f t="shared" ca="1" si="36"/>
        <v>73</v>
      </c>
      <c r="M155">
        <f t="shared" ca="1" si="27"/>
        <v>527</v>
      </c>
      <c r="N155" s="4">
        <f t="shared" ca="1" si="28"/>
        <v>2.6951007466503016E-2</v>
      </c>
    </row>
    <row r="156" spans="1:14" hidden="1" x14ac:dyDescent="0.25">
      <c r="A156">
        <f t="shared" si="29"/>
        <v>22</v>
      </c>
      <c r="B156">
        <f t="shared" si="30"/>
        <v>2019</v>
      </c>
      <c r="C156">
        <f t="shared" si="31"/>
        <v>5</v>
      </c>
      <c r="D156" s="2" t="str">
        <f t="shared" si="26"/>
        <v>Mardi</v>
      </c>
      <c r="E156" s="1">
        <v>43612</v>
      </c>
      <c r="F156" s="38" t="str">
        <f t="shared" si="24"/>
        <v>00180</v>
      </c>
      <c r="G156" t="s">
        <v>8</v>
      </c>
      <c r="H156">
        <f t="shared" ca="1" si="32"/>
        <v>15560</v>
      </c>
      <c r="I156">
        <f t="shared" ca="1" si="33"/>
        <v>234</v>
      </c>
      <c r="J156">
        <f t="shared" ca="1" si="34"/>
        <v>136</v>
      </c>
      <c r="K156">
        <f t="shared" ca="1" si="35"/>
        <v>169</v>
      </c>
      <c r="L156">
        <f t="shared" ca="1" si="36"/>
        <v>122</v>
      </c>
      <c r="M156">
        <f t="shared" ca="1" si="27"/>
        <v>661</v>
      </c>
      <c r="N156" s="4">
        <f t="shared" ca="1" si="28"/>
        <v>4.2480719794344472E-2</v>
      </c>
    </row>
    <row r="157" spans="1:14" hidden="1" x14ac:dyDescent="0.25">
      <c r="A157">
        <f t="shared" si="29"/>
        <v>22</v>
      </c>
      <c r="B157">
        <f t="shared" si="30"/>
        <v>2019</v>
      </c>
      <c r="C157">
        <f t="shared" si="31"/>
        <v>5</v>
      </c>
      <c r="D157" s="2" t="str">
        <f t="shared" si="26"/>
        <v>Mardi</v>
      </c>
      <c r="E157" s="1">
        <v>43612</v>
      </c>
      <c r="F157" s="38" t="str">
        <f t="shared" si="24"/>
        <v>00181</v>
      </c>
      <c r="G157" t="s">
        <v>9</v>
      </c>
      <c r="H157">
        <f t="shared" ca="1" si="32"/>
        <v>9080</v>
      </c>
      <c r="I157">
        <f t="shared" ca="1" si="33"/>
        <v>307</v>
      </c>
      <c r="J157">
        <f t="shared" ca="1" si="34"/>
        <v>104</v>
      </c>
      <c r="K157">
        <f t="shared" ca="1" si="35"/>
        <v>288</v>
      </c>
      <c r="L157">
        <f t="shared" ca="1" si="36"/>
        <v>254</v>
      </c>
      <c r="M157">
        <f t="shared" ca="1" si="27"/>
        <v>953</v>
      </c>
      <c r="N157" s="4">
        <f t="shared" ca="1" si="28"/>
        <v>0.10495594713656388</v>
      </c>
    </row>
    <row r="158" spans="1:14" hidden="1" x14ac:dyDescent="0.25">
      <c r="A158">
        <f t="shared" si="29"/>
        <v>22</v>
      </c>
      <c r="B158">
        <f t="shared" si="30"/>
        <v>2019</v>
      </c>
      <c r="C158">
        <f t="shared" si="31"/>
        <v>5</v>
      </c>
      <c r="D158" s="2" t="str">
        <f t="shared" si="26"/>
        <v>Mardi</v>
      </c>
      <c r="E158" s="1">
        <v>43612</v>
      </c>
      <c r="F158" s="38" t="str">
        <f t="shared" si="24"/>
        <v>00182</v>
      </c>
      <c r="G158" t="s">
        <v>10</v>
      </c>
      <c r="H158">
        <f t="shared" ca="1" si="32"/>
        <v>10761</v>
      </c>
      <c r="I158">
        <f t="shared" ca="1" si="33"/>
        <v>218</v>
      </c>
      <c r="J158">
        <f t="shared" ca="1" si="34"/>
        <v>92</v>
      </c>
      <c r="K158">
        <f t="shared" ca="1" si="35"/>
        <v>190</v>
      </c>
      <c r="L158">
        <f t="shared" ca="1" si="36"/>
        <v>162</v>
      </c>
      <c r="M158">
        <f t="shared" ca="1" si="27"/>
        <v>662</v>
      </c>
      <c r="N158" s="4">
        <f t="shared" ca="1" si="28"/>
        <v>6.1518446241055666E-2</v>
      </c>
    </row>
    <row r="159" spans="1:14" hidden="1" x14ac:dyDescent="0.25">
      <c r="A159">
        <f t="shared" si="29"/>
        <v>22</v>
      </c>
      <c r="B159">
        <f t="shared" si="30"/>
        <v>2019</v>
      </c>
      <c r="C159">
        <f t="shared" si="31"/>
        <v>5</v>
      </c>
      <c r="D159" s="2" t="str">
        <f t="shared" si="26"/>
        <v>Mardi</v>
      </c>
      <c r="E159" s="1">
        <v>43612</v>
      </c>
      <c r="F159" s="38" t="str">
        <f t="shared" si="24"/>
        <v>00183</v>
      </c>
      <c r="G159" t="s">
        <v>11</v>
      </c>
      <c r="H159">
        <f t="shared" ca="1" si="32"/>
        <v>13979</v>
      </c>
      <c r="I159">
        <f t="shared" ca="1" si="33"/>
        <v>85</v>
      </c>
      <c r="J159">
        <f t="shared" ca="1" si="34"/>
        <v>130</v>
      </c>
      <c r="K159">
        <f t="shared" ca="1" si="35"/>
        <v>237</v>
      </c>
      <c r="L159">
        <f t="shared" ca="1" si="36"/>
        <v>83</v>
      </c>
      <c r="M159">
        <f t="shared" ca="1" si="27"/>
        <v>535</v>
      </c>
      <c r="N159" s="4">
        <f t="shared" ca="1" si="28"/>
        <v>3.8271693254166968E-2</v>
      </c>
    </row>
    <row r="160" spans="1:14" hidden="1" x14ac:dyDescent="0.25">
      <c r="A160">
        <f t="shared" si="29"/>
        <v>22</v>
      </c>
      <c r="B160">
        <f t="shared" si="30"/>
        <v>2019</v>
      </c>
      <c r="C160">
        <f t="shared" si="31"/>
        <v>5</v>
      </c>
      <c r="D160" s="2" t="str">
        <f t="shared" si="26"/>
        <v>Mardi</v>
      </c>
      <c r="E160" s="1">
        <v>43612</v>
      </c>
      <c r="F160" s="38" t="str">
        <f t="shared" si="24"/>
        <v>00187</v>
      </c>
      <c r="G160" t="s">
        <v>12</v>
      </c>
      <c r="H160">
        <f t="shared" ca="1" si="32"/>
        <v>11208</v>
      </c>
      <c r="I160">
        <f t="shared" ca="1" si="33"/>
        <v>152</v>
      </c>
      <c r="J160">
        <f t="shared" ca="1" si="34"/>
        <v>218</v>
      </c>
      <c r="K160">
        <f t="shared" ca="1" si="35"/>
        <v>292</v>
      </c>
      <c r="L160">
        <f t="shared" ca="1" si="36"/>
        <v>300</v>
      </c>
      <c r="M160">
        <f t="shared" ca="1" si="27"/>
        <v>962</v>
      </c>
      <c r="N160" s="4">
        <f t="shared" ca="1" si="28"/>
        <v>8.58315488936474E-2</v>
      </c>
    </row>
    <row r="161" spans="1:14" hidden="1" x14ac:dyDescent="0.25">
      <c r="A161">
        <f t="shared" si="29"/>
        <v>22</v>
      </c>
      <c r="B161">
        <f t="shared" si="30"/>
        <v>2019</v>
      </c>
      <c r="C161">
        <f t="shared" si="31"/>
        <v>5</v>
      </c>
      <c r="D161" s="2" t="str">
        <f t="shared" si="26"/>
        <v>Mardi</v>
      </c>
      <c r="E161" s="1">
        <v>43613</v>
      </c>
      <c r="F161" s="38" t="str">
        <f t="shared" si="24"/>
        <v>00156</v>
      </c>
      <c r="G161" t="s">
        <v>5</v>
      </c>
      <c r="H161">
        <f t="shared" ca="1" si="32"/>
        <v>18917</v>
      </c>
      <c r="I161">
        <f t="shared" ca="1" si="33"/>
        <v>264</v>
      </c>
      <c r="J161">
        <f t="shared" ca="1" si="34"/>
        <v>244</v>
      </c>
      <c r="K161">
        <f t="shared" ca="1" si="35"/>
        <v>42</v>
      </c>
      <c r="L161">
        <f t="shared" ca="1" si="36"/>
        <v>232</v>
      </c>
      <c r="M161">
        <f t="shared" ca="1" si="27"/>
        <v>782</v>
      </c>
      <c r="N161" s="4">
        <f t="shared" ca="1" si="28"/>
        <v>4.1338478617116876E-2</v>
      </c>
    </row>
    <row r="162" spans="1:14" hidden="1" x14ac:dyDescent="0.25">
      <c r="A162">
        <f t="shared" si="29"/>
        <v>22</v>
      </c>
      <c r="B162">
        <f t="shared" si="30"/>
        <v>2019</v>
      </c>
      <c r="C162">
        <f t="shared" si="31"/>
        <v>5</v>
      </c>
      <c r="D162" s="2" t="str">
        <f t="shared" si="26"/>
        <v>Mercredi</v>
      </c>
      <c r="E162" s="1">
        <v>43613</v>
      </c>
      <c r="F162" s="38" t="str">
        <f t="shared" si="24"/>
        <v>00157</v>
      </c>
      <c r="G162" t="s">
        <v>40</v>
      </c>
      <c r="H162">
        <f t="shared" ca="1" si="32"/>
        <v>9428</v>
      </c>
      <c r="I162">
        <f t="shared" ca="1" si="33"/>
        <v>177</v>
      </c>
      <c r="J162">
        <f t="shared" ca="1" si="34"/>
        <v>213</v>
      </c>
      <c r="K162">
        <f t="shared" ca="1" si="35"/>
        <v>88</v>
      </c>
      <c r="L162">
        <f t="shared" ca="1" si="36"/>
        <v>132</v>
      </c>
      <c r="M162">
        <f t="shared" ca="1" si="27"/>
        <v>610</v>
      </c>
      <c r="N162" s="4">
        <f t="shared" ca="1" si="28"/>
        <v>6.4700890963088675E-2</v>
      </c>
    </row>
    <row r="163" spans="1:14" hidden="1" x14ac:dyDescent="0.25">
      <c r="A163">
        <f t="shared" si="29"/>
        <v>22</v>
      </c>
      <c r="B163">
        <f t="shared" si="30"/>
        <v>2019</v>
      </c>
      <c r="C163">
        <f t="shared" si="31"/>
        <v>5</v>
      </c>
      <c r="D163" s="2" t="str">
        <f t="shared" si="26"/>
        <v>Mercredi</v>
      </c>
      <c r="E163" s="1">
        <v>43613</v>
      </c>
      <c r="F163" s="38" t="str">
        <f t="shared" si="24"/>
        <v>00159</v>
      </c>
      <c r="G163" t="s">
        <v>6</v>
      </c>
      <c r="H163">
        <f t="shared" ca="1" si="32"/>
        <v>9596</v>
      </c>
      <c r="I163">
        <f t="shared" ca="1" si="33"/>
        <v>404</v>
      </c>
      <c r="J163">
        <f t="shared" ca="1" si="34"/>
        <v>164</v>
      </c>
      <c r="K163">
        <f t="shared" ca="1" si="35"/>
        <v>290</v>
      </c>
      <c r="L163">
        <f t="shared" ca="1" si="36"/>
        <v>210</v>
      </c>
      <c r="M163">
        <f t="shared" ca="1" si="27"/>
        <v>1068</v>
      </c>
      <c r="N163" s="4">
        <f t="shared" ca="1" si="28"/>
        <v>0.11129637348895373</v>
      </c>
    </row>
    <row r="164" spans="1:14" hidden="1" x14ac:dyDescent="0.25">
      <c r="A164">
        <f t="shared" si="29"/>
        <v>22</v>
      </c>
      <c r="B164">
        <f t="shared" si="30"/>
        <v>2019</v>
      </c>
      <c r="C164">
        <f t="shared" si="31"/>
        <v>5</v>
      </c>
      <c r="D164" s="2" t="str">
        <f t="shared" si="26"/>
        <v>Mercredi</v>
      </c>
      <c r="E164" s="1">
        <v>43613</v>
      </c>
      <c r="F164" s="38" t="str">
        <f t="shared" si="24"/>
        <v>00160</v>
      </c>
      <c r="G164" t="s">
        <v>7</v>
      </c>
      <c r="H164">
        <f t="shared" ca="1" si="32"/>
        <v>8229</v>
      </c>
      <c r="I164">
        <f t="shared" ca="1" si="33"/>
        <v>179</v>
      </c>
      <c r="J164">
        <f t="shared" ca="1" si="34"/>
        <v>246</v>
      </c>
      <c r="K164">
        <f t="shared" ca="1" si="35"/>
        <v>230</v>
      </c>
      <c r="L164">
        <f t="shared" ca="1" si="36"/>
        <v>57</v>
      </c>
      <c r="M164">
        <f t="shared" ca="1" si="27"/>
        <v>712</v>
      </c>
      <c r="N164" s="4">
        <f t="shared" ca="1" si="28"/>
        <v>8.6523271357394585E-2</v>
      </c>
    </row>
    <row r="165" spans="1:14" hidden="1" x14ac:dyDescent="0.25">
      <c r="A165">
        <f t="shared" si="29"/>
        <v>22</v>
      </c>
      <c r="B165">
        <f t="shared" si="30"/>
        <v>2019</v>
      </c>
      <c r="C165">
        <f t="shared" si="31"/>
        <v>5</v>
      </c>
      <c r="D165" s="2" t="str">
        <f t="shared" si="26"/>
        <v>Mercredi</v>
      </c>
      <c r="E165" s="1">
        <v>43613</v>
      </c>
      <c r="F165" s="38" t="str">
        <f t="shared" si="24"/>
        <v>00180</v>
      </c>
      <c r="G165" t="s">
        <v>8</v>
      </c>
      <c r="H165">
        <f t="shared" ca="1" si="32"/>
        <v>7954</v>
      </c>
      <c r="I165">
        <f t="shared" ca="1" si="33"/>
        <v>467</v>
      </c>
      <c r="J165">
        <f t="shared" ca="1" si="34"/>
        <v>232</v>
      </c>
      <c r="K165">
        <f t="shared" ca="1" si="35"/>
        <v>92</v>
      </c>
      <c r="L165">
        <f t="shared" ca="1" si="36"/>
        <v>335</v>
      </c>
      <c r="M165">
        <f t="shared" ca="1" si="27"/>
        <v>1126</v>
      </c>
      <c r="N165" s="4">
        <f t="shared" ca="1" si="28"/>
        <v>0.14156399295951722</v>
      </c>
    </row>
    <row r="166" spans="1:14" hidden="1" x14ac:dyDescent="0.25">
      <c r="A166">
        <f t="shared" si="29"/>
        <v>22</v>
      </c>
      <c r="B166">
        <f t="shared" si="30"/>
        <v>2019</v>
      </c>
      <c r="C166">
        <f t="shared" si="31"/>
        <v>5</v>
      </c>
      <c r="D166" s="2" t="str">
        <f t="shared" si="26"/>
        <v>Mercredi</v>
      </c>
      <c r="E166" s="1">
        <v>43613</v>
      </c>
      <c r="F166" s="38" t="str">
        <f t="shared" si="24"/>
        <v>00181</v>
      </c>
      <c r="G166" t="s">
        <v>9</v>
      </c>
      <c r="H166">
        <f t="shared" ca="1" si="32"/>
        <v>11339</v>
      </c>
      <c r="I166">
        <f t="shared" ca="1" si="33"/>
        <v>86</v>
      </c>
      <c r="J166">
        <f t="shared" ca="1" si="34"/>
        <v>140</v>
      </c>
      <c r="K166">
        <f t="shared" ca="1" si="35"/>
        <v>100</v>
      </c>
      <c r="L166">
        <f t="shared" ca="1" si="36"/>
        <v>302</v>
      </c>
      <c r="M166">
        <f t="shared" ca="1" si="27"/>
        <v>628</v>
      </c>
      <c r="N166" s="4">
        <f t="shared" ca="1" si="28"/>
        <v>5.5384072669547577E-2</v>
      </c>
    </row>
    <row r="167" spans="1:14" hidden="1" x14ac:dyDescent="0.25">
      <c r="A167">
        <f t="shared" si="29"/>
        <v>22</v>
      </c>
      <c r="B167">
        <f t="shared" si="30"/>
        <v>2019</v>
      </c>
      <c r="C167">
        <f t="shared" si="31"/>
        <v>5</v>
      </c>
      <c r="D167" s="2" t="str">
        <f t="shared" si="26"/>
        <v>Mercredi</v>
      </c>
      <c r="E167" s="1">
        <v>43613</v>
      </c>
      <c r="F167" s="38" t="str">
        <f t="shared" si="24"/>
        <v>00182</v>
      </c>
      <c r="G167" t="s">
        <v>10</v>
      </c>
      <c r="H167">
        <f t="shared" ca="1" si="32"/>
        <v>15973</v>
      </c>
      <c r="I167">
        <f t="shared" ca="1" si="33"/>
        <v>125</v>
      </c>
      <c r="J167">
        <f t="shared" ca="1" si="34"/>
        <v>236</v>
      </c>
      <c r="K167">
        <f t="shared" ca="1" si="35"/>
        <v>139</v>
      </c>
      <c r="L167">
        <f t="shared" ca="1" si="36"/>
        <v>274</v>
      </c>
      <c r="M167">
        <f t="shared" ca="1" si="27"/>
        <v>774</v>
      </c>
      <c r="N167" s="4">
        <f t="shared" ca="1" si="28"/>
        <v>4.8456770800726225E-2</v>
      </c>
    </row>
    <row r="168" spans="1:14" hidden="1" x14ac:dyDescent="0.25">
      <c r="A168">
        <f t="shared" si="29"/>
        <v>22</v>
      </c>
      <c r="B168">
        <f t="shared" si="30"/>
        <v>2019</v>
      </c>
      <c r="C168">
        <f t="shared" si="31"/>
        <v>5</v>
      </c>
      <c r="D168" s="2" t="str">
        <f t="shared" si="26"/>
        <v>Mercredi</v>
      </c>
      <c r="E168" s="1">
        <v>43613</v>
      </c>
      <c r="F168" s="38" t="str">
        <f t="shared" si="24"/>
        <v>00183</v>
      </c>
      <c r="G168" t="s">
        <v>11</v>
      </c>
      <c r="H168">
        <f t="shared" ca="1" si="32"/>
        <v>14748</v>
      </c>
      <c r="I168">
        <f t="shared" ca="1" si="33"/>
        <v>73</v>
      </c>
      <c r="J168">
        <f t="shared" ca="1" si="34"/>
        <v>128</v>
      </c>
      <c r="K168">
        <f t="shared" ca="1" si="35"/>
        <v>206</v>
      </c>
      <c r="L168">
        <f t="shared" ca="1" si="36"/>
        <v>369</v>
      </c>
      <c r="M168">
        <f t="shared" ca="1" si="27"/>
        <v>776</v>
      </c>
      <c r="N168" s="4">
        <f t="shared" ca="1" si="28"/>
        <v>5.2617304041225929E-2</v>
      </c>
    </row>
    <row r="169" spans="1:14" hidden="1" x14ac:dyDescent="0.25">
      <c r="A169">
        <f t="shared" si="29"/>
        <v>22</v>
      </c>
      <c r="B169">
        <f t="shared" si="30"/>
        <v>2019</v>
      </c>
      <c r="C169">
        <f t="shared" si="31"/>
        <v>5</v>
      </c>
      <c r="D169" s="2" t="str">
        <f t="shared" si="26"/>
        <v>Mercredi</v>
      </c>
      <c r="E169" s="1">
        <v>43613</v>
      </c>
      <c r="F169" s="38" t="str">
        <f t="shared" si="24"/>
        <v>00187</v>
      </c>
      <c r="G169" t="s">
        <v>12</v>
      </c>
      <c r="H169">
        <f t="shared" ca="1" si="32"/>
        <v>14400</v>
      </c>
      <c r="I169">
        <f t="shared" ca="1" si="33"/>
        <v>292</v>
      </c>
      <c r="J169">
        <f t="shared" ca="1" si="34"/>
        <v>147</v>
      </c>
      <c r="K169">
        <f t="shared" ca="1" si="35"/>
        <v>32</v>
      </c>
      <c r="L169">
        <f t="shared" ca="1" si="36"/>
        <v>73</v>
      </c>
      <c r="M169">
        <f t="shared" ca="1" si="27"/>
        <v>544</v>
      </c>
      <c r="N169" s="4">
        <f t="shared" ca="1" si="28"/>
        <v>3.7777777777777778E-2</v>
      </c>
    </row>
    <row r="170" spans="1:14" hidden="1" x14ac:dyDescent="0.25">
      <c r="A170">
        <f t="shared" si="29"/>
        <v>22</v>
      </c>
      <c r="B170">
        <f t="shared" si="30"/>
        <v>2019</v>
      </c>
      <c r="C170">
        <f t="shared" si="31"/>
        <v>5</v>
      </c>
      <c r="D170" s="2" t="str">
        <f t="shared" si="26"/>
        <v>Mercredi</v>
      </c>
      <c r="E170" s="1">
        <v>43614</v>
      </c>
      <c r="F170" s="38" t="str">
        <f t="shared" si="24"/>
        <v>00156</v>
      </c>
      <c r="G170" t="s">
        <v>5</v>
      </c>
      <c r="H170">
        <f t="shared" ca="1" si="32"/>
        <v>7596</v>
      </c>
      <c r="I170">
        <f t="shared" ca="1" si="33"/>
        <v>384</v>
      </c>
      <c r="J170">
        <f t="shared" ca="1" si="34"/>
        <v>121</v>
      </c>
      <c r="K170">
        <f t="shared" ca="1" si="35"/>
        <v>187</v>
      </c>
      <c r="L170">
        <f t="shared" ca="1" si="36"/>
        <v>350</v>
      </c>
      <c r="M170">
        <f t="shared" ca="1" si="27"/>
        <v>1042</v>
      </c>
      <c r="N170" s="4">
        <f t="shared" ca="1" si="28"/>
        <v>0.1371774618220116</v>
      </c>
    </row>
    <row r="171" spans="1:14" hidden="1" x14ac:dyDescent="0.25">
      <c r="A171">
        <f t="shared" si="29"/>
        <v>22</v>
      </c>
      <c r="B171">
        <f t="shared" si="30"/>
        <v>2019</v>
      </c>
      <c r="C171">
        <f t="shared" si="31"/>
        <v>5</v>
      </c>
      <c r="D171" s="2" t="str">
        <f t="shared" si="26"/>
        <v>Jeudi</v>
      </c>
      <c r="E171" s="1">
        <v>43614</v>
      </c>
      <c r="F171" s="38" t="str">
        <f t="shared" si="24"/>
        <v>00157</v>
      </c>
      <c r="G171" t="s">
        <v>40</v>
      </c>
      <c r="H171">
        <f t="shared" ca="1" si="32"/>
        <v>19206</v>
      </c>
      <c r="I171">
        <f t="shared" ca="1" si="33"/>
        <v>346</v>
      </c>
      <c r="J171">
        <f t="shared" ca="1" si="34"/>
        <v>250</v>
      </c>
      <c r="K171">
        <f t="shared" ca="1" si="35"/>
        <v>213</v>
      </c>
      <c r="L171">
        <f t="shared" ca="1" si="36"/>
        <v>239</v>
      </c>
      <c r="M171">
        <f t="shared" ca="1" si="27"/>
        <v>1048</v>
      </c>
      <c r="N171" s="4">
        <f t="shared" ca="1" si="28"/>
        <v>5.4566281370405083E-2</v>
      </c>
    </row>
    <row r="172" spans="1:14" hidden="1" x14ac:dyDescent="0.25">
      <c r="A172">
        <f t="shared" si="29"/>
        <v>22</v>
      </c>
      <c r="B172">
        <f t="shared" si="30"/>
        <v>2019</v>
      </c>
      <c r="C172">
        <f t="shared" si="31"/>
        <v>5</v>
      </c>
      <c r="D172" s="2" t="str">
        <f t="shared" si="26"/>
        <v>Jeudi</v>
      </c>
      <c r="E172" s="1">
        <v>43614</v>
      </c>
      <c r="F172" s="38" t="str">
        <f t="shared" si="24"/>
        <v>00159</v>
      </c>
      <c r="G172" t="s">
        <v>6</v>
      </c>
      <c r="H172">
        <f t="shared" ca="1" si="32"/>
        <v>14659</v>
      </c>
      <c r="I172">
        <f t="shared" ca="1" si="33"/>
        <v>105</v>
      </c>
      <c r="J172">
        <f t="shared" ca="1" si="34"/>
        <v>177</v>
      </c>
      <c r="K172">
        <f t="shared" ca="1" si="35"/>
        <v>278</v>
      </c>
      <c r="L172">
        <f t="shared" ca="1" si="36"/>
        <v>348</v>
      </c>
      <c r="M172">
        <f t="shared" ca="1" si="27"/>
        <v>908</v>
      </c>
      <c r="N172" s="4">
        <f t="shared" ca="1" si="28"/>
        <v>6.1941469404461422E-2</v>
      </c>
    </row>
    <row r="173" spans="1:14" hidden="1" x14ac:dyDescent="0.25">
      <c r="A173">
        <f t="shared" si="29"/>
        <v>22</v>
      </c>
      <c r="B173">
        <f t="shared" si="30"/>
        <v>2019</v>
      </c>
      <c r="C173">
        <f t="shared" si="31"/>
        <v>5</v>
      </c>
      <c r="D173" s="2" t="str">
        <f t="shared" si="26"/>
        <v>Jeudi</v>
      </c>
      <c r="E173" s="1">
        <v>43614</v>
      </c>
      <c r="F173" s="38" t="str">
        <f t="shared" si="24"/>
        <v>00160</v>
      </c>
      <c r="G173" t="s">
        <v>7</v>
      </c>
      <c r="H173">
        <f t="shared" ca="1" si="32"/>
        <v>7611</v>
      </c>
      <c r="I173">
        <f t="shared" ca="1" si="33"/>
        <v>252</v>
      </c>
      <c r="J173">
        <f t="shared" ca="1" si="34"/>
        <v>165</v>
      </c>
      <c r="K173">
        <f t="shared" ca="1" si="35"/>
        <v>113</v>
      </c>
      <c r="L173">
        <f t="shared" ca="1" si="36"/>
        <v>78</v>
      </c>
      <c r="M173">
        <f t="shared" ca="1" si="27"/>
        <v>608</v>
      </c>
      <c r="N173" s="4">
        <f t="shared" ca="1" si="28"/>
        <v>7.9884377874129553E-2</v>
      </c>
    </row>
    <row r="174" spans="1:14" hidden="1" x14ac:dyDescent="0.25">
      <c r="A174">
        <f t="shared" si="29"/>
        <v>22</v>
      </c>
      <c r="B174">
        <f t="shared" si="30"/>
        <v>2019</v>
      </c>
      <c r="C174">
        <f t="shared" si="31"/>
        <v>5</v>
      </c>
      <c r="D174" s="2" t="str">
        <f t="shared" si="26"/>
        <v>Jeudi</v>
      </c>
      <c r="E174" s="1">
        <v>43614</v>
      </c>
      <c r="F174" s="38" t="str">
        <f t="shared" si="24"/>
        <v>00180</v>
      </c>
      <c r="G174" t="s">
        <v>8</v>
      </c>
      <c r="H174">
        <f t="shared" ca="1" si="32"/>
        <v>10735</v>
      </c>
      <c r="I174">
        <f t="shared" ca="1" si="33"/>
        <v>280</v>
      </c>
      <c r="J174">
        <f t="shared" ca="1" si="34"/>
        <v>239</v>
      </c>
      <c r="K174">
        <f t="shared" ca="1" si="35"/>
        <v>90</v>
      </c>
      <c r="L174">
        <f t="shared" ca="1" si="36"/>
        <v>209</v>
      </c>
      <c r="M174">
        <f t="shared" ca="1" si="27"/>
        <v>818</v>
      </c>
      <c r="N174" s="4">
        <f t="shared" ca="1" si="28"/>
        <v>7.6199347927340469E-2</v>
      </c>
    </row>
    <row r="175" spans="1:14" hidden="1" x14ac:dyDescent="0.25">
      <c r="A175">
        <f t="shared" si="29"/>
        <v>22</v>
      </c>
      <c r="B175">
        <f t="shared" si="30"/>
        <v>2019</v>
      </c>
      <c r="C175">
        <f t="shared" si="31"/>
        <v>5</v>
      </c>
      <c r="D175" s="2" t="str">
        <f t="shared" si="26"/>
        <v>Jeudi</v>
      </c>
      <c r="E175" s="1">
        <v>43614</v>
      </c>
      <c r="F175" s="38" t="str">
        <f t="shared" si="24"/>
        <v>00181</v>
      </c>
      <c r="G175" t="s">
        <v>9</v>
      </c>
      <c r="H175">
        <f t="shared" ca="1" si="32"/>
        <v>17474</v>
      </c>
      <c r="I175">
        <f t="shared" ca="1" si="33"/>
        <v>397</v>
      </c>
      <c r="J175">
        <f t="shared" ca="1" si="34"/>
        <v>187</v>
      </c>
      <c r="K175">
        <f t="shared" ca="1" si="35"/>
        <v>146</v>
      </c>
      <c r="L175">
        <f t="shared" ca="1" si="36"/>
        <v>176</v>
      </c>
      <c r="M175">
        <f t="shared" ca="1" si="27"/>
        <v>906</v>
      </c>
      <c r="N175" s="4">
        <f t="shared" ca="1" si="28"/>
        <v>5.18484605699897E-2</v>
      </c>
    </row>
    <row r="176" spans="1:14" hidden="1" x14ac:dyDescent="0.25">
      <c r="A176">
        <f t="shared" si="29"/>
        <v>22</v>
      </c>
      <c r="B176">
        <f t="shared" si="30"/>
        <v>2019</v>
      </c>
      <c r="C176">
        <f t="shared" si="31"/>
        <v>5</v>
      </c>
      <c r="D176" s="2" t="str">
        <f t="shared" si="26"/>
        <v>Jeudi</v>
      </c>
      <c r="E176" s="1">
        <v>43614</v>
      </c>
      <c r="F176" s="38" t="str">
        <f t="shared" si="24"/>
        <v>00182</v>
      </c>
      <c r="G176" t="s">
        <v>10</v>
      </c>
      <c r="H176">
        <f t="shared" ca="1" si="32"/>
        <v>14400</v>
      </c>
      <c r="I176">
        <f t="shared" ca="1" si="33"/>
        <v>150</v>
      </c>
      <c r="J176">
        <f t="shared" ca="1" si="34"/>
        <v>128</v>
      </c>
      <c r="K176">
        <f t="shared" ca="1" si="35"/>
        <v>88</v>
      </c>
      <c r="L176">
        <f t="shared" ca="1" si="36"/>
        <v>152</v>
      </c>
      <c r="M176">
        <f t="shared" ca="1" si="27"/>
        <v>518</v>
      </c>
      <c r="N176" s="4">
        <f t="shared" ca="1" si="28"/>
        <v>3.5972222222222225E-2</v>
      </c>
    </row>
    <row r="177" spans="1:14" hidden="1" x14ac:dyDescent="0.25">
      <c r="A177">
        <f t="shared" si="29"/>
        <v>22</v>
      </c>
      <c r="B177">
        <f t="shared" si="30"/>
        <v>2019</v>
      </c>
      <c r="C177">
        <f t="shared" si="31"/>
        <v>5</v>
      </c>
      <c r="D177" s="2" t="str">
        <f t="shared" si="26"/>
        <v>Jeudi</v>
      </c>
      <c r="E177" s="1">
        <v>43614</v>
      </c>
      <c r="F177" s="38" t="str">
        <f t="shared" si="24"/>
        <v>00183</v>
      </c>
      <c r="G177" t="s">
        <v>11</v>
      </c>
      <c r="H177">
        <f t="shared" ca="1" si="32"/>
        <v>16465</v>
      </c>
      <c r="I177">
        <f t="shared" ca="1" si="33"/>
        <v>275</v>
      </c>
      <c r="J177">
        <f t="shared" ca="1" si="34"/>
        <v>171</v>
      </c>
      <c r="K177">
        <f t="shared" ca="1" si="35"/>
        <v>296</v>
      </c>
      <c r="L177">
        <f t="shared" ca="1" si="36"/>
        <v>370</v>
      </c>
      <c r="M177">
        <f t="shared" ca="1" si="27"/>
        <v>1112</v>
      </c>
      <c r="N177" s="4">
        <f t="shared" ca="1" si="28"/>
        <v>6.7537200121469784E-2</v>
      </c>
    </row>
    <row r="178" spans="1:14" hidden="1" x14ac:dyDescent="0.25">
      <c r="A178">
        <f t="shared" si="29"/>
        <v>22</v>
      </c>
      <c r="B178">
        <f t="shared" si="30"/>
        <v>2019</v>
      </c>
      <c r="C178">
        <f t="shared" si="31"/>
        <v>5</v>
      </c>
      <c r="D178" s="2" t="str">
        <f t="shared" si="26"/>
        <v>Jeudi</v>
      </c>
      <c r="E178" s="1">
        <v>43614</v>
      </c>
      <c r="F178" s="38" t="str">
        <f t="shared" si="24"/>
        <v>00187</v>
      </c>
      <c r="G178" t="s">
        <v>12</v>
      </c>
      <c r="H178">
        <f t="shared" ca="1" si="32"/>
        <v>11953</v>
      </c>
      <c r="I178">
        <f t="shared" ca="1" si="33"/>
        <v>232</v>
      </c>
      <c r="J178">
        <f t="shared" ca="1" si="34"/>
        <v>249</v>
      </c>
      <c r="K178">
        <f t="shared" ca="1" si="35"/>
        <v>275</v>
      </c>
      <c r="L178">
        <f t="shared" ca="1" si="36"/>
        <v>112</v>
      </c>
      <c r="M178">
        <f t="shared" ca="1" si="27"/>
        <v>868</v>
      </c>
      <c r="N178" s="4">
        <f t="shared" ca="1" si="28"/>
        <v>7.2617752865389448E-2</v>
      </c>
    </row>
    <row r="179" spans="1:14" hidden="1" x14ac:dyDescent="0.25">
      <c r="A179">
        <f t="shared" si="29"/>
        <v>22</v>
      </c>
      <c r="B179">
        <f t="shared" si="30"/>
        <v>2019</v>
      </c>
      <c r="C179">
        <f t="shared" si="31"/>
        <v>5</v>
      </c>
      <c r="D179" s="2" t="str">
        <f t="shared" si="26"/>
        <v>Jeudi</v>
      </c>
      <c r="E179" s="1">
        <v>43615</v>
      </c>
      <c r="F179" s="38" t="str">
        <f t="shared" si="24"/>
        <v>00156</v>
      </c>
      <c r="G179" t="s">
        <v>5</v>
      </c>
      <c r="H179">
        <f t="shared" ca="1" si="32"/>
        <v>19719</v>
      </c>
      <c r="I179">
        <f t="shared" ca="1" si="33"/>
        <v>354</v>
      </c>
      <c r="J179">
        <f t="shared" ca="1" si="34"/>
        <v>102</v>
      </c>
      <c r="K179">
        <f t="shared" ca="1" si="35"/>
        <v>186</v>
      </c>
      <c r="L179">
        <f t="shared" ca="1" si="36"/>
        <v>202</v>
      </c>
      <c r="M179">
        <f t="shared" ca="1" si="27"/>
        <v>844</v>
      </c>
      <c r="N179" s="4">
        <f t="shared" ca="1" si="28"/>
        <v>4.2801359095288809E-2</v>
      </c>
    </row>
    <row r="180" spans="1:14" hidden="1" x14ac:dyDescent="0.25">
      <c r="A180">
        <f t="shared" si="29"/>
        <v>22</v>
      </c>
      <c r="B180">
        <f t="shared" si="30"/>
        <v>2019</v>
      </c>
      <c r="C180">
        <f t="shared" si="31"/>
        <v>5</v>
      </c>
      <c r="D180" s="2" t="str">
        <f t="shared" si="26"/>
        <v>Jeudi</v>
      </c>
      <c r="E180" s="1">
        <v>43615</v>
      </c>
      <c r="F180" s="38" t="str">
        <f t="shared" si="24"/>
        <v>00157</v>
      </c>
      <c r="G180" t="s">
        <v>40</v>
      </c>
      <c r="H180">
        <f t="shared" ca="1" si="32"/>
        <v>12502</v>
      </c>
      <c r="I180">
        <f t="shared" ca="1" si="33"/>
        <v>298</v>
      </c>
      <c r="J180">
        <f t="shared" ca="1" si="34"/>
        <v>158</v>
      </c>
      <c r="K180">
        <f t="shared" ca="1" si="35"/>
        <v>222</v>
      </c>
      <c r="L180">
        <f t="shared" ca="1" si="36"/>
        <v>311</v>
      </c>
      <c r="M180">
        <f t="shared" ca="1" si="27"/>
        <v>989</v>
      </c>
      <c r="N180" s="4">
        <f t="shared" ca="1" si="28"/>
        <v>7.9107342825147975E-2</v>
      </c>
    </row>
    <row r="181" spans="1:14" hidden="1" x14ac:dyDescent="0.25">
      <c r="A181">
        <f t="shared" si="29"/>
        <v>22</v>
      </c>
      <c r="B181">
        <f t="shared" si="30"/>
        <v>2019</v>
      </c>
      <c r="C181">
        <f t="shared" si="31"/>
        <v>5</v>
      </c>
      <c r="D181" s="2" t="str">
        <f t="shared" si="26"/>
        <v>Vendredi</v>
      </c>
      <c r="E181" s="1">
        <v>43615</v>
      </c>
      <c r="F181" s="38" t="str">
        <f t="shared" si="24"/>
        <v>00159</v>
      </c>
      <c r="G181" t="s">
        <v>6</v>
      </c>
      <c r="H181">
        <f t="shared" ca="1" si="32"/>
        <v>11370</v>
      </c>
      <c r="I181">
        <f t="shared" ca="1" si="33"/>
        <v>209</v>
      </c>
      <c r="J181">
        <f t="shared" ca="1" si="34"/>
        <v>227</v>
      </c>
      <c r="K181">
        <f t="shared" ca="1" si="35"/>
        <v>229</v>
      </c>
      <c r="L181">
        <f t="shared" ca="1" si="36"/>
        <v>59</v>
      </c>
      <c r="M181">
        <f t="shared" ca="1" si="27"/>
        <v>724</v>
      </c>
      <c r="N181" s="4">
        <f t="shared" ca="1" si="28"/>
        <v>6.367634124890062E-2</v>
      </c>
    </row>
    <row r="182" spans="1:14" hidden="1" x14ac:dyDescent="0.25">
      <c r="A182">
        <f t="shared" si="29"/>
        <v>22</v>
      </c>
      <c r="B182">
        <f t="shared" si="30"/>
        <v>2019</v>
      </c>
      <c r="C182">
        <f t="shared" si="31"/>
        <v>5</v>
      </c>
      <c r="D182" s="2" t="str">
        <f t="shared" si="26"/>
        <v>Vendredi</v>
      </c>
      <c r="E182" s="1">
        <v>43615</v>
      </c>
      <c r="F182" s="38" t="str">
        <f t="shared" si="24"/>
        <v>00160</v>
      </c>
      <c r="G182" t="s">
        <v>7</v>
      </c>
      <c r="H182">
        <f t="shared" ca="1" si="32"/>
        <v>11276</v>
      </c>
      <c r="I182">
        <f t="shared" ca="1" si="33"/>
        <v>170</v>
      </c>
      <c r="J182">
        <f t="shared" ca="1" si="34"/>
        <v>250</v>
      </c>
      <c r="K182">
        <f t="shared" ca="1" si="35"/>
        <v>144</v>
      </c>
      <c r="L182">
        <f t="shared" ca="1" si="36"/>
        <v>188</v>
      </c>
      <c r="M182">
        <f t="shared" ca="1" si="27"/>
        <v>752</v>
      </c>
      <c r="N182" s="4">
        <f t="shared" ca="1" si="28"/>
        <v>6.6690315714792475E-2</v>
      </c>
    </row>
    <row r="183" spans="1:14" x14ac:dyDescent="0.25">
      <c r="A183">
        <f t="shared" si="29"/>
        <v>22</v>
      </c>
      <c r="B183">
        <f t="shared" si="30"/>
        <v>2019</v>
      </c>
      <c r="C183">
        <f t="shared" si="31"/>
        <v>5</v>
      </c>
      <c r="D183" s="2" t="str">
        <f t="shared" si="26"/>
        <v>Vendredi</v>
      </c>
      <c r="E183" s="1">
        <v>43615</v>
      </c>
      <c r="F183" s="38" t="str">
        <f t="shared" si="24"/>
        <v>00170</v>
      </c>
      <c r="G183" t="s">
        <v>43</v>
      </c>
      <c r="H183">
        <f t="shared" ca="1" si="32"/>
        <v>11173</v>
      </c>
      <c r="I183">
        <f t="shared" ca="1" si="33"/>
        <v>88</v>
      </c>
      <c r="J183">
        <f t="shared" ca="1" si="34"/>
        <v>77</v>
      </c>
      <c r="K183">
        <f t="shared" ca="1" si="35"/>
        <v>268</v>
      </c>
      <c r="L183">
        <f t="shared" ca="1" si="36"/>
        <v>376</v>
      </c>
      <c r="M183">
        <f t="shared" ca="1" si="27"/>
        <v>809</v>
      </c>
      <c r="N183" s="4">
        <f t="shared" ca="1" si="28"/>
        <v>7.2406694710462724E-2</v>
      </c>
    </row>
    <row r="184" spans="1:14" hidden="1" x14ac:dyDescent="0.25">
      <c r="A184">
        <f t="shared" si="29"/>
        <v>22</v>
      </c>
      <c r="B184">
        <f t="shared" si="30"/>
        <v>2019</v>
      </c>
      <c r="C184">
        <f t="shared" si="31"/>
        <v>5</v>
      </c>
      <c r="D184" s="2" t="str">
        <f t="shared" si="26"/>
        <v>Vendredi</v>
      </c>
      <c r="E184" s="1">
        <v>43615</v>
      </c>
      <c r="F184" s="38" t="str">
        <f t="shared" si="24"/>
        <v>00180</v>
      </c>
      <c r="G184" t="s">
        <v>8</v>
      </c>
      <c r="H184">
        <f t="shared" ca="1" si="32"/>
        <v>8539</v>
      </c>
      <c r="I184">
        <f t="shared" ca="1" si="33"/>
        <v>426</v>
      </c>
      <c r="J184">
        <f t="shared" ca="1" si="34"/>
        <v>153</v>
      </c>
      <c r="K184">
        <f t="shared" ca="1" si="35"/>
        <v>101</v>
      </c>
      <c r="L184">
        <f t="shared" ca="1" si="36"/>
        <v>48</v>
      </c>
      <c r="M184">
        <f t="shared" ca="1" si="27"/>
        <v>728</v>
      </c>
      <c r="N184" s="4">
        <f t="shared" ca="1" si="28"/>
        <v>8.525588476402389E-2</v>
      </c>
    </row>
    <row r="185" spans="1:14" hidden="1" x14ac:dyDescent="0.25">
      <c r="A185">
        <f t="shared" si="29"/>
        <v>22</v>
      </c>
      <c r="B185">
        <f t="shared" si="30"/>
        <v>2019</v>
      </c>
      <c r="C185">
        <f t="shared" si="31"/>
        <v>5</v>
      </c>
      <c r="D185" s="2" t="str">
        <f t="shared" si="26"/>
        <v>Vendredi</v>
      </c>
      <c r="E185" s="1">
        <v>43615</v>
      </c>
      <c r="F185" s="38" t="str">
        <f t="shared" si="24"/>
        <v>00181</v>
      </c>
      <c r="G185" t="s">
        <v>9</v>
      </c>
      <c r="H185">
        <f t="shared" ca="1" si="32"/>
        <v>12299</v>
      </c>
      <c r="I185">
        <f t="shared" ca="1" si="33"/>
        <v>345</v>
      </c>
      <c r="J185">
        <f t="shared" ca="1" si="34"/>
        <v>137</v>
      </c>
      <c r="K185">
        <f t="shared" ca="1" si="35"/>
        <v>178</v>
      </c>
      <c r="L185">
        <f t="shared" ca="1" si="36"/>
        <v>168</v>
      </c>
      <c r="M185">
        <f t="shared" ca="1" si="27"/>
        <v>828</v>
      </c>
      <c r="N185" s="4">
        <f t="shared" ca="1" si="28"/>
        <v>6.7322546548499881E-2</v>
      </c>
    </row>
    <row r="186" spans="1:14" hidden="1" x14ac:dyDescent="0.25">
      <c r="A186">
        <f t="shared" si="29"/>
        <v>22</v>
      </c>
      <c r="B186">
        <f t="shared" si="30"/>
        <v>2019</v>
      </c>
      <c r="C186">
        <f t="shared" si="31"/>
        <v>5</v>
      </c>
      <c r="D186" s="2" t="str">
        <f t="shared" si="26"/>
        <v>Vendredi</v>
      </c>
      <c r="E186" s="1">
        <v>43615</v>
      </c>
      <c r="F186" s="38" t="str">
        <f t="shared" si="24"/>
        <v>00182</v>
      </c>
      <c r="G186" t="s">
        <v>10</v>
      </c>
      <c r="H186">
        <f t="shared" ca="1" si="32"/>
        <v>16868</v>
      </c>
      <c r="I186">
        <f t="shared" ca="1" si="33"/>
        <v>495</v>
      </c>
      <c r="J186">
        <f t="shared" ca="1" si="34"/>
        <v>165</v>
      </c>
      <c r="K186">
        <f t="shared" ca="1" si="35"/>
        <v>55</v>
      </c>
      <c r="L186">
        <f t="shared" ca="1" si="36"/>
        <v>247</v>
      </c>
      <c r="M186">
        <f t="shared" ca="1" si="27"/>
        <v>962</v>
      </c>
      <c r="N186" s="4">
        <f t="shared" ca="1" si="28"/>
        <v>5.7031064737965376E-2</v>
      </c>
    </row>
    <row r="187" spans="1:14" hidden="1" x14ac:dyDescent="0.25">
      <c r="A187">
        <f t="shared" si="29"/>
        <v>22</v>
      </c>
      <c r="B187">
        <f t="shared" si="30"/>
        <v>2019</v>
      </c>
      <c r="C187">
        <f t="shared" si="31"/>
        <v>5</v>
      </c>
      <c r="D187" s="2" t="str">
        <f t="shared" si="26"/>
        <v>Vendredi</v>
      </c>
      <c r="E187" s="1">
        <v>43615</v>
      </c>
      <c r="F187" s="38" t="str">
        <f t="shared" si="24"/>
        <v>00183</v>
      </c>
      <c r="G187" t="s">
        <v>11</v>
      </c>
      <c r="H187">
        <f t="shared" ca="1" si="32"/>
        <v>16967</v>
      </c>
      <c r="I187">
        <f t="shared" ca="1" si="33"/>
        <v>472</v>
      </c>
      <c r="J187">
        <f t="shared" ca="1" si="34"/>
        <v>204</v>
      </c>
      <c r="K187">
        <f t="shared" ca="1" si="35"/>
        <v>238</v>
      </c>
      <c r="L187">
        <f t="shared" ca="1" si="36"/>
        <v>106</v>
      </c>
      <c r="M187">
        <f t="shared" ca="1" si="27"/>
        <v>1020</v>
      </c>
      <c r="N187" s="4">
        <f t="shared" ca="1" si="28"/>
        <v>6.0116697117934811E-2</v>
      </c>
    </row>
    <row r="188" spans="1:14" hidden="1" x14ac:dyDescent="0.25">
      <c r="A188">
        <f t="shared" si="29"/>
        <v>22</v>
      </c>
      <c r="B188">
        <f t="shared" si="30"/>
        <v>2019</v>
      </c>
      <c r="C188">
        <f t="shared" si="31"/>
        <v>5</v>
      </c>
      <c r="D188" s="2" t="str">
        <f t="shared" si="26"/>
        <v>Vendredi</v>
      </c>
      <c r="E188" s="1">
        <v>43615</v>
      </c>
      <c r="F188" s="38" t="str">
        <f t="shared" si="24"/>
        <v>00187</v>
      </c>
      <c r="G188" t="s">
        <v>12</v>
      </c>
      <c r="H188">
        <f t="shared" ca="1" si="32"/>
        <v>13818</v>
      </c>
      <c r="I188">
        <f t="shared" ca="1" si="33"/>
        <v>307</v>
      </c>
      <c r="J188">
        <f t="shared" ca="1" si="34"/>
        <v>165</v>
      </c>
      <c r="K188">
        <f t="shared" ca="1" si="35"/>
        <v>206</v>
      </c>
      <c r="L188">
        <f t="shared" ca="1" si="36"/>
        <v>88</v>
      </c>
      <c r="M188">
        <f t="shared" ca="1" si="27"/>
        <v>766</v>
      </c>
      <c r="N188" s="4">
        <f t="shared" ca="1" si="28"/>
        <v>5.5434939933420177E-2</v>
      </c>
    </row>
    <row r="189" spans="1:14" hidden="1" x14ac:dyDescent="0.25">
      <c r="A189">
        <f t="shared" si="29"/>
        <v>22</v>
      </c>
      <c r="B189">
        <f t="shared" si="30"/>
        <v>2019</v>
      </c>
      <c r="C189">
        <f t="shared" si="31"/>
        <v>5</v>
      </c>
      <c r="D189" s="2" t="str">
        <f t="shared" si="26"/>
        <v>Vendredi</v>
      </c>
      <c r="E189" s="1">
        <v>43616</v>
      </c>
      <c r="F189" s="38" t="str">
        <f t="shared" si="24"/>
        <v>00156</v>
      </c>
      <c r="G189" t="s">
        <v>5</v>
      </c>
      <c r="H189">
        <f t="shared" ca="1" si="32"/>
        <v>19997</v>
      </c>
      <c r="I189">
        <f t="shared" ca="1" si="33"/>
        <v>375</v>
      </c>
      <c r="J189">
        <f t="shared" ca="1" si="34"/>
        <v>202</v>
      </c>
      <c r="K189">
        <f t="shared" ca="1" si="35"/>
        <v>173</v>
      </c>
      <c r="L189">
        <f t="shared" ca="1" si="36"/>
        <v>51</v>
      </c>
      <c r="M189">
        <f t="shared" ca="1" si="27"/>
        <v>801</v>
      </c>
      <c r="N189" s="4">
        <f t="shared" ca="1" si="28"/>
        <v>4.0056008401260189E-2</v>
      </c>
    </row>
    <row r="190" spans="1:14" hidden="1" x14ac:dyDescent="0.25">
      <c r="A190">
        <f t="shared" si="29"/>
        <v>22</v>
      </c>
      <c r="B190">
        <f t="shared" si="30"/>
        <v>2019</v>
      </c>
      <c r="C190">
        <f t="shared" si="31"/>
        <v>5</v>
      </c>
      <c r="D190" s="2" t="str">
        <f t="shared" si="26"/>
        <v>Samedi</v>
      </c>
      <c r="E190" s="1">
        <v>43616</v>
      </c>
      <c r="F190" s="38" t="str">
        <f t="shared" si="24"/>
        <v>00157</v>
      </c>
      <c r="G190" t="s">
        <v>40</v>
      </c>
      <c r="H190">
        <f t="shared" ca="1" si="32"/>
        <v>8903</v>
      </c>
      <c r="I190">
        <f t="shared" ca="1" si="33"/>
        <v>343</v>
      </c>
      <c r="J190">
        <f t="shared" ca="1" si="34"/>
        <v>138</v>
      </c>
      <c r="K190">
        <f t="shared" ca="1" si="35"/>
        <v>71</v>
      </c>
      <c r="L190">
        <f t="shared" ca="1" si="36"/>
        <v>325</v>
      </c>
      <c r="M190">
        <f t="shared" ca="1" si="27"/>
        <v>877</v>
      </c>
      <c r="N190" s="4">
        <f t="shared" ca="1" si="28"/>
        <v>9.8506121532067836E-2</v>
      </c>
    </row>
    <row r="191" spans="1:14" hidden="1" x14ac:dyDescent="0.25">
      <c r="A191">
        <f t="shared" si="29"/>
        <v>22</v>
      </c>
      <c r="B191">
        <f t="shared" si="30"/>
        <v>2019</v>
      </c>
      <c r="C191">
        <f t="shared" si="31"/>
        <v>5</v>
      </c>
      <c r="D191" s="2" t="str">
        <f t="shared" si="26"/>
        <v>Samedi</v>
      </c>
      <c r="E191" s="1">
        <v>43616</v>
      </c>
      <c r="F191" s="38" t="str">
        <f t="shared" si="24"/>
        <v>00159</v>
      </c>
      <c r="G191" t="s">
        <v>6</v>
      </c>
      <c r="H191">
        <f t="shared" ca="1" si="32"/>
        <v>12401</v>
      </c>
      <c r="I191">
        <f t="shared" ca="1" si="33"/>
        <v>61</v>
      </c>
      <c r="J191">
        <f t="shared" ca="1" si="34"/>
        <v>147</v>
      </c>
      <c r="K191">
        <f t="shared" ca="1" si="35"/>
        <v>62</v>
      </c>
      <c r="L191">
        <f t="shared" ca="1" si="36"/>
        <v>322</v>
      </c>
      <c r="M191">
        <f t="shared" ca="1" si="27"/>
        <v>592</v>
      </c>
      <c r="N191" s="4">
        <f t="shared" ca="1" si="28"/>
        <v>4.7738085638254976E-2</v>
      </c>
    </row>
    <row r="192" spans="1:14" hidden="1" x14ac:dyDescent="0.25">
      <c r="A192">
        <f t="shared" si="29"/>
        <v>22</v>
      </c>
      <c r="B192">
        <f t="shared" si="30"/>
        <v>2019</v>
      </c>
      <c r="C192">
        <f t="shared" si="31"/>
        <v>5</v>
      </c>
      <c r="D192" s="2" t="str">
        <f t="shared" si="26"/>
        <v>Samedi</v>
      </c>
      <c r="E192" s="1">
        <v>43616</v>
      </c>
      <c r="F192" s="38" t="str">
        <f t="shared" si="24"/>
        <v>00160</v>
      </c>
      <c r="G192" t="s">
        <v>7</v>
      </c>
      <c r="H192">
        <f t="shared" ca="1" si="32"/>
        <v>9489</v>
      </c>
      <c r="I192">
        <f t="shared" ca="1" si="33"/>
        <v>472</v>
      </c>
      <c r="J192">
        <f t="shared" ca="1" si="34"/>
        <v>232</v>
      </c>
      <c r="K192">
        <f t="shared" ca="1" si="35"/>
        <v>279</v>
      </c>
      <c r="L192">
        <f t="shared" ca="1" si="36"/>
        <v>357</v>
      </c>
      <c r="M192">
        <f t="shared" ca="1" si="27"/>
        <v>1340</v>
      </c>
      <c r="N192" s="4">
        <f t="shared" ca="1" si="28"/>
        <v>0.14121614501001159</v>
      </c>
    </row>
    <row r="193" spans="1:14" hidden="1" x14ac:dyDescent="0.25">
      <c r="A193">
        <f t="shared" si="29"/>
        <v>22</v>
      </c>
      <c r="B193">
        <f t="shared" si="30"/>
        <v>2019</v>
      </c>
      <c r="C193">
        <f t="shared" si="31"/>
        <v>5</v>
      </c>
      <c r="D193" s="2" t="str">
        <f t="shared" si="26"/>
        <v>Samedi</v>
      </c>
      <c r="E193" s="1">
        <v>43616</v>
      </c>
      <c r="F193" s="38" t="str">
        <f t="shared" si="24"/>
        <v>00180</v>
      </c>
      <c r="G193" t="s">
        <v>8</v>
      </c>
      <c r="H193">
        <f t="shared" ca="1" si="32"/>
        <v>19440</v>
      </c>
      <c r="I193">
        <f t="shared" ca="1" si="33"/>
        <v>270</v>
      </c>
      <c r="J193">
        <f t="shared" ca="1" si="34"/>
        <v>158</v>
      </c>
      <c r="K193">
        <f t="shared" ca="1" si="35"/>
        <v>256</v>
      </c>
      <c r="L193">
        <f t="shared" ca="1" si="36"/>
        <v>129</v>
      </c>
      <c r="M193">
        <f t="shared" ca="1" si="27"/>
        <v>813</v>
      </c>
      <c r="N193" s="4">
        <f t="shared" ca="1" si="28"/>
        <v>4.182098765432099E-2</v>
      </c>
    </row>
    <row r="194" spans="1:14" hidden="1" x14ac:dyDescent="0.25">
      <c r="A194">
        <f t="shared" si="29"/>
        <v>22</v>
      </c>
      <c r="B194">
        <f t="shared" si="30"/>
        <v>2019</v>
      </c>
      <c r="C194">
        <f t="shared" si="31"/>
        <v>5</v>
      </c>
      <c r="D194" s="2" t="str">
        <f t="shared" si="26"/>
        <v>Samedi</v>
      </c>
      <c r="E194" s="1">
        <v>43616</v>
      </c>
      <c r="F194" s="38" t="str">
        <f t="shared" si="24"/>
        <v>00181</v>
      </c>
      <c r="G194" t="s">
        <v>9</v>
      </c>
      <c r="H194">
        <f t="shared" ca="1" si="32"/>
        <v>16872</v>
      </c>
      <c r="I194">
        <f t="shared" ca="1" si="33"/>
        <v>134</v>
      </c>
      <c r="J194">
        <f t="shared" ca="1" si="34"/>
        <v>116</v>
      </c>
      <c r="K194">
        <f t="shared" ca="1" si="35"/>
        <v>150</v>
      </c>
      <c r="L194">
        <f t="shared" ca="1" si="36"/>
        <v>198</v>
      </c>
      <c r="M194">
        <f t="shared" ca="1" si="27"/>
        <v>598</v>
      </c>
      <c r="N194" s="4">
        <f t="shared" ca="1" si="28"/>
        <v>3.5443338074917022E-2</v>
      </c>
    </row>
    <row r="195" spans="1:14" hidden="1" x14ac:dyDescent="0.25">
      <c r="A195">
        <f t="shared" si="29"/>
        <v>22</v>
      </c>
      <c r="B195">
        <f t="shared" si="30"/>
        <v>2019</v>
      </c>
      <c r="C195">
        <f t="shared" si="31"/>
        <v>5</v>
      </c>
      <c r="D195" s="2" t="str">
        <f t="shared" si="26"/>
        <v>Samedi</v>
      </c>
      <c r="E195" s="1">
        <v>43616</v>
      </c>
      <c r="F195" s="38" t="str">
        <f t="shared" ref="F195:F254" si="37">LEFT(G195,5)</f>
        <v>00182</v>
      </c>
      <c r="G195" t="s">
        <v>10</v>
      </c>
      <c r="H195">
        <f t="shared" ca="1" si="32"/>
        <v>9948</v>
      </c>
      <c r="I195">
        <f t="shared" ca="1" si="33"/>
        <v>445</v>
      </c>
      <c r="J195">
        <f t="shared" ca="1" si="34"/>
        <v>219</v>
      </c>
      <c r="K195">
        <f t="shared" ca="1" si="35"/>
        <v>203</v>
      </c>
      <c r="L195">
        <f t="shared" ca="1" si="36"/>
        <v>43</v>
      </c>
      <c r="M195">
        <f t="shared" ca="1" si="27"/>
        <v>910</v>
      </c>
      <c r="N195" s="4">
        <f t="shared" ca="1" si="28"/>
        <v>9.1475673502211502E-2</v>
      </c>
    </row>
    <row r="196" spans="1:14" hidden="1" x14ac:dyDescent="0.25">
      <c r="A196">
        <f t="shared" si="29"/>
        <v>22</v>
      </c>
      <c r="B196">
        <f t="shared" si="30"/>
        <v>2019</v>
      </c>
      <c r="C196">
        <f t="shared" si="31"/>
        <v>5</v>
      </c>
      <c r="D196" s="2" t="str">
        <f t="shared" si="26"/>
        <v>Samedi</v>
      </c>
      <c r="E196" s="1">
        <v>43616</v>
      </c>
      <c r="F196" s="38" t="str">
        <f t="shared" si="37"/>
        <v>00183</v>
      </c>
      <c r="G196" t="s">
        <v>11</v>
      </c>
      <c r="H196">
        <f t="shared" ca="1" si="32"/>
        <v>10589</v>
      </c>
      <c r="I196">
        <f t="shared" ca="1" si="33"/>
        <v>307</v>
      </c>
      <c r="J196">
        <f t="shared" ca="1" si="34"/>
        <v>93</v>
      </c>
      <c r="K196">
        <f t="shared" ca="1" si="35"/>
        <v>109</v>
      </c>
      <c r="L196">
        <f t="shared" ca="1" si="36"/>
        <v>191</v>
      </c>
      <c r="M196">
        <f t="shared" ca="1" si="27"/>
        <v>700</v>
      </c>
      <c r="N196" s="4">
        <f t="shared" ca="1" si="28"/>
        <v>6.6106336764567009E-2</v>
      </c>
    </row>
    <row r="197" spans="1:14" hidden="1" x14ac:dyDescent="0.25">
      <c r="A197">
        <f t="shared" si="29"/>
        <v>22</v>
      </c>
      <c r="B197">
        <f t="shared" si="30"/>
        <v>2019</v>
      </c>
      <c r="C197">
        <f t="shared" si="31"/>
        <v>5</v>
      </c>
      <c r="D197" s="2" t="str">
        <f t="shared" si="26"/>
        <v>Samedi</v>
      </c>
      <c r="E197" s="1">
        <v>43616</v>
      </c>
      <c r="F197" s="38" t="str">
        <f t="shared" si="37"/>
        <v>00187</v>
      </c>
      <c r="G197" t="s">
        <v>12</v>
      </c>
      <c r="H197">
        <f t="shared" ca="1" si="32"/>
        <v>19011</v>
      </c>
      <c r="I197">
        <f t="shared" ca="1" si="33"/>
        <v>56</v>
      </c>
      <c r="J197">
        <f t="shared" ca="1" si="34"/>
        <v>234</v>
      </c>
      <c r="K197">
        <f t="shared" ca="1" si="35"/>
        <v>270</v>
      </c>
      <c r="L197">
        <f t="shared" ca="1" si="36"/>
        <v>141</v>
      </c>
      <c r="M197">
        <f t="shared" ca="1" si="27"/>
        <v>701</v>
      </c>
      <c r="N197" s="4">
        <f t="shared" ca="1" si="28"/>
        <v>3.6873389090526537E-2</v>
      </c>
    </row>
    <row r="198" spans="1:14" hidden="1" x14ac:dyDescent="0.25">
      <c r="A198">
        <f t="shared" si="29"/>
        <v>22</v>
      </c>
      <c r="B198">
        <f t="shared" si="30"/>
        <v>2019</v>
      </c>
      <c r="C198">
        <f t="shared" si="31"/>
        <v>6</v>
      </c>
      <c r="D198" s="2" t="str">
        <f t="shared" si="26"/>
        <v>Samedi</v>
      </c>
      <c r="E198" s="1">
        <v>43617</v>
      </c>
      <c r="F198" s="38" t="str">
        <f t="shared" si="37"/>
        <v>00156</v>
      </c>
      <c r="G198" t="s">
        <v>5</v>
      </c>
      <c r="H198">
        <f t="shared" ca="1" si="32"/>
        <v>11349</v>
      </c>
      <c r="I198">
        <f t="shared" ca="1" si="33"/>
        <v>410</v>
      </c>
      <c r="J198">
        <f t="shared" ca="1" si="34"/>
        <v>126</v>
      </c>
      <c r="K198">
        <f t="shared" ca="1" si="35"/>
        <v>116</v>
      </c>
      <c r="L198">
        <f t="shared" ca="1" si="36"/>
        <v>71</v>
      </c>
      <c r="M198">
        <f t="shared" ca="1" si="27"/>
        <v>723</v>
      </c>
      <c r="N198" s="4">
        <f t="shared" ca="1" si="28"/>
        <v>6.3706053396775042E-2</v>
      </c>
    </row>
    <row r="199" spans="1:14" hidden="1" x14ac:dyDescent="0.25">
      <c r="A199">
        <f t="shared" si="29"/>
        <v>22</v>
      </c>
      <c r="B199">
        <f t="shared" si="30"/>
        <v>2019</v>
      </c>
      <c r="C199">
        <f t="shared" si="31"/>
        <v>6</v>
      </c>
      <c r="D199" s="2" t="str">
        <f t="shared" si="26"/>
        <v>Lundi</v>
      </c>
      <c r="E199" s="1">
        <v>43617</v>
      </c>
      <c r="F199" s="38" t="str">
        <f t="shared" si="37"/>
        <v>00157</v>
      </c>
      <c r="G199" t="s">
        <v>40</v>
      </c>
      <c r="H199">
        <f t="shared" ca="1" si="32"/>
        <v>14908</v>
      </c>
      <c r="I199">
        <f t="shared" ca="1" si="33"/>
        <v>238</v>
      </c>
      <c r="J199">
        <f t="shared" ca="1" si="34"/>
        <v>165</v>
      </c>
      <c r="K199">
        <f t="shared" ca="1" si="35"/>
        <v>159</v>
      </c>
      <c r="L199">
        <f t="shared" ca="1" si="36"/>
        <v>260</v>
      </c>
      <c r="M199">
        <f t="shared" ca="1" si="27"/>
        <v>822</v>
      </c>
      <c r="N199" s="4">
        <f t="shared" ca="1" si="28"/>
        <v>5.5138180842500668E-2</v>
      </c>
    </row>
    <row r="200" spans="1:14" hidden="1" x14ac:dyDescent="0.25">
      <c r="A200">
        <f t="shared" si="29"/>
        <v>22</v>
      </c>
      <c r="B200">
        <f t="shared" si="30"/>
        <v>2019</v>
      </c>
      <c r="C200">
        <f t="shared" si="31"/>
        <v>6</v>
      </c>
      <c r="D200" s="2" t="str">
        <f t="shared" si="26"/>
        <v>Lundi</v>
      </c>
      <c r="E200" s="1">
        <v>43617</v>
      </c>
      <c r="F200" s="38" t="str">
        <f t="shared" si="37"/>
        <v>00159</v>
      </c>
      <c r="G200" t="s">
        <v>6</v>
      </c>
      <c r="H200">
        <f t="shared" ca="1" si="32"/>
        <v>19200</v>
      </c>
      <c r="I200">
        <f t="shared" ca="1" si="33"/>
        <v>176</v>
      </c>
      <c r="J200">
        <f t="shared" ca="1" si="34"/>
        <v>99</v>
      </c>
      <c r="K200">
        <f t="shared" ca="1" si="35"/>
        <v>104</v>
      </c>
      <c r="L200">
        <f t="shared" ca="1" si="36"/>
        <v>311</v>
      </c>
      <c r="M200">
        <f t="shared" ca="1" si="27"/>
        <v>690</v>
      </c>
      <c r="N200" s="4">
        <f t="shared" ca="1" si="28"/>
        <v>3.5937499999999997E-2</v>
      </c>
    </row>
    <row r="201" spans="1:14" hidden="1" x14ac:dyDescent="0.25">
      <c r="A201">
        <f t="shared" si="29"/>
        <v>22</v>
      </c>
      <c r="B201">
        <f t="shared" si="30"/>
        <v>2019</v>
      </c>
      <c r="C201">
        <f t="shared" si="31"/>
        <v>6</v>
      </c>
      <c r="D201" s="2" t="str">
        <f t="shared" si="26"/>
        <v>Lundi</v>
      </c>
      <c r="E201" s="1">
        <v>43617</v>
      </c>
      <c r="F201" s="38" t="str">
        <f t="shared" si="37"/>
        <v>00160</v>
      </c>
      <c r="G201" t="s">
        <v>7</v>
      </c>
      <c r="H201">
        <f t="shared" ca="1" si="32"/>
        <v>11775</v>
      </c>
      <c r="I201">
        <f t="shared" ca="1" si="33"/>
        <v>70</v>
      </c>
      <c r="J201">
        <f t="shared" ca="1" si="34"/>
        <v>94</v>
      </c>
      <c r="K201">
        <f t="shared" ca="1" si="35"/>
        <v>59</v>
      </c>
      <c r="L201">
        <f t="shared" ca="1" si="36"/>
        <v>201</v>
      </c>
      <c r="M201">
        <f t="shared" ca="1" si="27"/>
        <v>424</v>
      </c>
      <c r="N201" s="4">
        <f t="shared" ca="1" si="28"/>
        <v>3.6008492569002126E-2</v>
      </c>
    </row>
    <row r="202" spans="1:14" hidden="1" x14ac:dyDescent="0.25">
      <c r="A202">
        <f t="shared" si="29"/>
        <v>22</v>
      </c>
      <c r="B202">
        <f t="shared" si="30"/>
        <v>2019</v>
      </c>
      <c r="C202">
        <f t="shared" si="31"/>
        <v>6</v>
      </c>
      <c r="D202" s="2" t="str">
        <f t="shared" si="26"/>
        <v>Lundi</v>
      </c>
      <c r="E202" s="1">
        <v>43617</v>
      </c>
      <c r="F202" s="38" t="str">
        <f t="shared" si="37"/>
        <v>00180</v>
      </c>
      <c r="G202" t="s">
        <v>8</v>
      </c>
      <c r="H202">
        <f t="shared" ca="1" si="32"/>
        <v>15220</v>
      </c>
      <c r="I202">
        <f t="shared" ca="1" si="33"/>
        <v>132</v>
      </c>
      <c r="J202">
        <f t="shared" ca="1" si="34"/>
        <v>159</v>
      </c>
      <c r="K202">
        <f t="shared" ca="1" si="35"/>
        <v>32</v>
      </c>
      <c r="L202">
        <f t="shared" ca="1" si="36"/>
        <v>348</v>
      </c>
      <c r="M202">
        <f t="shared" ca="1" si="27"/>
        <v>671</v>
      </c>
      <c r="N202" s="4">
        <f t="shared" ca="1" si="28"/>
        <v>4.4086727989487519E-2</v>
      </c>
    </row>
    <row r="203" spans="1:14" hidden="1" x14ac:dyDescent="0.25">
      <c r="A203">
        <f t="shared" si="29"/>
        <v>22</v>
      </c>
      <c r="B203">
        <f t="shared" si="30"/>
        <v>2019</v>
      </c>
      <c r="C203">
        <f t="shared" si="31"/>
        <v>6</v>
      </c>
      <c r="D203" s="2" t="str">
        <f t="shared" si="26"/>
        <v>Lundi</v>
      </c>
      <c r="E203" s="1">
        <v>43617</v>
      </c>
      <c r="F203" s="38" t="str">
        <f t="shared" si="37"/>
        <v>00181</v>
      </c>
      <c r="G203" t="s">
        <v>9</v>
      </c>
      <c r="H203">
        <f t="shared" ca="1" si="32"/>
        <v>9484</v>
      </c>
      <c r="I203">
        <f t="shared" ca="1" si="33"/>
        <v>461</v>
      </c>
      <c r="J203">
        <f t="shared" ca="1" si="34"/>
        <v>69</v>
      </c>
      <c r="K203">
        <f t="shared" ca="1" si="35"/>
        <v>127</v>
      </c>
      <c r="L203">
        <f t="shared" ca="1" si="36"/>
        <v>274</v>
      </c>
      <c r="M203">
        <f t="shared" ca="1" si="27"/>
        <v>931</v>
      </c>
      <c r="N203" s="4">
        <f t="shared" ca="1" si="28"/>
        <v>9.8165331083930829E-2</v>
      </c>
    </row>
    <row r="204" spans="1:14" hidden="1" x14ac:dyDescent="0.25">
      <c r="A204">
        <f t="shared" si="29"/>
        <v>22</v>
      </c>
      <c r="B204">
        <f t="shared" si="30"/>
        <v>2019</v>
      </c>
      <c r="C204">
        <f t="shared" si="31"/>
        <v>6</v>
      </c>
      <c r="D204" s="2" t="str">
        <f t="shared" si="26"/>
        <v>Lundi</v>
      </c>
      <c r="E204" s="1">
        <v>43617</v>
      </c>
      <c r="F204" s="38" t="str">
        <f t="shared" si="37"/>
        <v>00182</v>
      </c>
      <c r="G204" t="s">
        <v>10</v>
      </c>
      <c r="H204">
        <f t="shared" ca="1" si="32"/>
        <v>14506</v>
      </c>
      <c r="I204">
        <f t="shared" ca="1" si="33"/>
        <v>72</v>
      </c>
      <c r="J204">
        <f t="shared" ca="1" si="34"/>
        <v>171</v>
      </c>
      <c r="K204">
        <f t="shared" ca="1" si="35"/>
        <v>132</v>
      </c>
      <c r="L204">
        <f t="shared" ca="1" si="36"/>
        <v>325</v>
      </c>
      <c r="M204">
        <f t="shared" ca="1" si="27"/>
        <v>700</v>
      </c>
      <c r="N204" s="4">
        <f t="shared" ca="1" si="28"/>
        <v>4.8255894112780917E-2</v>
      </c>
    </row>
    <row r="205" spans="1:14" hidden="1" x14ac:dyDescent="0.25">
      <c r="A205">
        <f t="shared" si="29"/>
        <v>22</v>
      </c>
      <c r="B205">
        <f t="shared" si="30"/>
        <v>2019</v>
      </c>
      <c r="C205">
        <f t="shared" si="31"/>
        <v>6</v>
      </c>
      <c r="D205" s="2" t="str">
        <f t="shared" si="26"/>
        <v>Lundi</v>
      </c>
      <c r="E205" s="1">
        <v>43617</v>
      </c>
      <c r="F205" s="38" t="str">
        <f t="shared" si="37"/>
        <v>00183</v>
      </c>
      <c r="G205" t="s">
        <v>11</v>
      </c>
      <c r="H205">
        <f t="shared" ca="1" si="32"/>
        <v>8841</v>
      </c>
      <c r="I205">
        <f t="shared" ca="1" si="33"/>
        <v>332</v>
      </c>
      <c r="J205">
        <f t="shared" ca="1" si="34"/>
        <v>204</v>
      </c>
      <c r="K205">
        <f t="shared" ca="1" si="35"/>
        <v>257</v>
      </c>
      <c r="L205">
        <f t="shared" ca="1" si="36"/>
        <v>243</v>
      </c>
      <c r="M205">
        <f t="shared" ca="1" si="27"/>
        <v>1036</v>
      </c>
      <c r="N205" s="4">
        <f t="shared" ca="1" si="28"/>
        <v>0.11718131433095803</v>
      </c>
    </row>
    <row r="206" spans="1:14" hidden="1" x14ac:dyDescent="0.25">
      <c r="A206">
        <f t="shared" si="29"/>
        <v>22</v>
      </c>
      <c r="B206">
        <f t="shared" si="30"/>
        <v>2019</v>
      </c>
      <c r="C206">
        <f t="shared" si="31"/>
        <v>6</v>
      </c>
      <c r="D206" s="2" t="str">
        <f t="shared" si="26"/>
        <v>Lundi</v>
      </c>
      <c r="E206" s="1">
        <v>43617</v>
      </c>
      <c r="F206" s="38" t="str">
        <f t="shared" si="37"/>
        <v>00187</v>
      </c>
      <c r="G206" t="s">
        <v>12</v>
      </c>
      <c r="H206">
        <f t="shared" ca="1" si="32"/>
        <v>15221</v>
      </c>
      <c r="I206">
        <f t="shared" ca="1" si="33"/>
        <v>106</v>
      </c>
      <c r="J206">
        <f t="shared" ca="1" si="34"/>
        <v>153</v>
      </c>
      <c r="K206">
        <f t="shared" ca="1" si="35"/>
        <v>258</v>
      </c>
      <c r="L206">
        <f t="shared" ca="1" si="36"/>
        <v>172</v>
      </c>
      <c r="M206">
        <f t="shared" ca="1" si="27"/>
        <v>689</v>
      </c>
      <c r="N206" s="4">
        <f t="shared" ca="1" si="28"/>
        <v>4.5266408251757442E-2</v>
      </c>
    </row>
    <row r="207" spans="1:14" hidden="1" x14ac:dyDescent="0.25">
      <c r="A207">
        <f t="shared" ref="A207:A254" si="38">WEEKNUM(E207)</f>
        <v>23</v>
      </c>
      <c r="B207">
        <f t="shared" ref="B207:B254" si="39">YEAR(E207)</f>
        <v>2019</v>
      </c>
      <c r="C207">
        <f t="shared" ref="C207:C254" si="40">MONTH(E207)</f>
        <v>6</v>
      </c>
      <c r="D207" s="2" t="str">
        <f t="shared" ref="D207:D254" si="41">CHOOSE(WEEKDAY(E215),"Dimanche","Lundi","Mardi","Mercredi","Jeudi","Vendredi","Samedi")</f>
        <v>Mardi</v>
      </c>
      <c r="E207" s="1">
        <v>43619</v>
      </c>
      <c r="F207" s="38" t="str">
        <f t="shared" si="37"/>
        <v>00156</v>
      </c>
      <c r="G207" t="s">
        <v>5</v>
      </c>
      <c r="H207">
        <f ca="1">RANDBETWEEN(7502,20000)</f>
        <v>17897</v>
      </c>
      <c r="I207">
        <f ca="1">RANDBETWEEN(49,500)</f>
        <v>334</v>
      </c>
      <c r="J207">
        <f ca="1">RANDBETWEEN(69,250)</f>
        <v>153</v>
      </c>
      <c r="K207">
        <f ca="1">RANDBETWEEN(29,300)</f>
        <v>172</v>
      </c>
      <c r="L207">
        <f ca="1">RANDBETWEEN(39,400)</f>
        <v>226</v>
      </c>
      <c r="M207">
        <f t="shared" ref="M207:M254" ca="1" si="42">SUM(I207:L207)</f>
        <v>885</v>
      </c>
      <c r="N207" s="4">
        <f t="shared" ref="N207:N254" ca="1" si="43">M207/H207</f>
        <v>4.94496284293457E-2</v>
      </c>
    </row>
    <row r="208" spans="1:14" hidden="1" x14ac:dyDescent="0.25">
      <c r="A208">
        <f t="shared" si="38"/>
        <v>23</v>
      </c>
      <c r="B208">
        <f t="shared" si="39"/>
        <v>2019</v>
      </c>
      <c r="C208">
        <f t="shared" si="40"/>
        <v>6</v>
      </c>
      <c r="D208" s="2" t="str">
        <f t="shared" si="41"/>
        <v>Mardi</v>
      </c>
      <c r="E208" s="1">
        <v>43619</v>
      </c>
      <c r="F208" s="38" t="str">
        <f t="shared" si="37"/>
        <v>00159</v>
      </c>
      <c r="G208" t="s">
        <v>6</v>
      </c>
      <c r="H208">
        <f t="shared" ref="H208:H271" ca="1" si="44">RANDBETWEEN(7502,20000)</f>
        <v>18827</v>
      </c>
      <c r="I208">
        <f t="shared" ref="I208:I271" ca="1" si="45">RANDBETWEEN(49,500)</f>
        <v>79</v>
      </c>
      <c r="J208">
        <f t="shared" ref="J208:J271" ca="1" si="46">RANDBETWEEN(69,250)</f>
        <v>72</v>
      </c>
      <c r="K208">
        <f t="shared" ref="K208:K271" ca="1" si="47">RANDBETWEEN(29,300)</f>
        <v>149</v>
      </c>
      <c r="L208">
        <f t="shared" ref="L208:L271" ca="1" si="48">RANDBETWEEN(39,400)</f>
        <v>141</v>
      </c>
      <c r="M208">
        <f t="shared" ca="1" si="42"/>
        <v>441</v>
      </c>
      <c r="N208" s="4">
        <f t="shared" ca="1" si="43"/>
        <v>2.3423806235725288E-2</v>
      </c>
    </row>
    <row r="209" spans="1:14" hidden="1" x14ac:dyDescent="0.25">
      <c r="A209">
        <f t="shared" si="38"/>
        <v>23</v>
      </c>
      <c r="B209">
        <f t="shared" si="39"/>
        <v>2019</v>
      </c>
      <c r="C209">
        <f t="shared" si="40"/>
        <v>6</v>
      </c>
      <c r="D209" s="2" t="str">
        <f t="shared" si="41"/>
        <v>Mardi</v>
      </c>
      <c r="E209" s="1">
        <v>43619</v>
      </c>
      <c r="F209" s="38" t="str">
        <f t="shared" si="37"/>
        <v>00160</v>
      </c>
      <c r="G209" t="s">
        <v>7</v>
      </c>
      <c r="H209">
        <f t="shared" ca="1" si="44"/>
        <v>9901</v>
      </c>
      <c r="I209">
        <f t="shared" ca="1" si="45"/>
        <v>170</v>
      </c>
      <c r="J209">
        <f t="shared" ca="1" si="46"/>
        <v>222</v>
      </c>
      <c r="K209">
        <f t="shared" ca="1" si="47"/>
        <v>99</v>
      </c>
      <c r="L209">
        <f t="shared" ca="1" si="48"/>
        <v>121</v>
      </c>
      <c r="M209">
        <f t="shared" ca="1" si="42"/>
        <v>612</v>
      </c>
      <c r="N209" s="4">
        <f t="shared" ca="1" si="43"/>
        <v>6.1811938188061813E-2</v>
      </c>
    </row>
    <row r="210" spans="1:14" hidden="1" x14ac:dyDescent="0.25">
      <c r="A210">
        <f t="shared" si="38"/>
        <v>23</v>
      </c>
      <c r="B210">
        <f t="shared" si="39"/>
        <v>2019</v>
      </c>
      <c r="C210">
        <f t="shared" si="40"/>
        <v>6</v>
      </c>
      <c r="D210" s="2" t="str">
        <f t="shared" si="41"/>
        <v>Mardi</v>
      </c>
      <c r="E210" s="1">
        <v>43619</v>
      </c>
      <c r="F210" s="38" t="str">
        <f t="shared" si="37"/>
        <v>00180</v>
      </c>
      <c r="G210" t="s">
        <v>8</v>
      </c>
      <c r="H210">
        <f t="shared" ca="1" si="44"/>
        <v>8660</v>
      </c>
      <c r="I210">
        <f t="shared" ca="1" si="45"/>
        <v>113</v>
      </c>
      <c r="J210">
        <f t="shared" ca="1" si="46"/>
        <v>93</v>
      </c>
      <c r="K210">
        <f t="shared" ca="1" si="47"/>
        <v>223</v>
      </c>
      <c r="L210">
        <f t="shared" ca="1" si="48"/>
        <v>54</v>
      </c>
      <c r="M210">
        <f t="shared" ca="1" si="42"/>
        <v>483</v>
      </c>
      <c r="N210" s="4">
        <f t="shared" ca="1" si="43"/>
        <v>5.5773672055427249E-2</v>
      </c>
    </row>
    <row r="211" spans="1:14" hidden="1" x14ac:dyDescent="0.25">
      <c r="A211">
        <f t="shared" si="38"/>
        <v>23</v>
      </c>
      <c r="B211">
        <f t="shared" si="39"/>
        <v>2019</v>
      </c>
      <c r="C211">
        <f t="shared" si="40"/>
        <v>6</v>
      </c>
      <c r="D211" s="2" t="str">
        <f t="shared" si="41"/>
        <v>Mardi</v>
      </c>
      <c r="E211" s="1">
        <v>43619</v>
      </c>
      <c r="F211" s="38" t="str">
        <f t="shared" si="37"/>
        <v>00181</v>
      </c>
      <c r="G211" t="s">
        <v>9</v>
      </c>
      <c r="H211">
        <f t="shared" ca="1" si="44"/>
        <v>13522</v>
      </c>
      <c r="I211">
        <f t="shared" ca="1" si="45"/>
        <v>288</v>
      </c>
      <c r="J211">
        <f t="shared" ca="1" si="46"/>
        <v>238</v>
      </c>
      <c r="K211">
        <f t="shared" ca="1" si="47"/>
        <v>71</v>
      </c>
      <c r="L211">
        <f t="shared" ca="1" si="48"/>
        <v>257</v>
      </c>
      <c r="M211">
        <f t="shared" ca="1" si="42"/>
        <v>854</v>
      </c>
      <c r="N211" s="4">
        <f t="shared" ca="1" si="43"/>
        <v>6.315633781984914E-2</v>
      </c>
    </row>
    <row r="212" spans="1:14" hidden="1" x14ac:dyDescent="0.25">
      <c r="A212">
        <f t="shared" si="38"/>
        <v>23</v>
      </c>
      <c r="B212">
        <f t="shared" si="39"/>
        <v>2019</v>
      </c>
      <c r="C212">
        <f t="shared" si="40"/>
        <v>6</v>
      </c>
      <c r="D212" s="2" t="str">
        <f t="shared" si="41"/>
        <v>Mardi</v>
      </c>
      <c r="E212" s="1">
        <v>43619</v>
      </c>
      <c r="F212" s="38" t="str">
        <f t="shared" si="37"/>
        <v>00182</v>
      </c>
      <c r="G212" t="s">
        <v>10</v>
      </c>
      <c r="H212">
        <f t="shared" ca="1" si="44"/>
        <v>19056</v>
      </c>
      <c r="I212">
        <f t="shared" ca="1" si="45"/>
        <v>275</v>
      </c>
      <c r="J212">
        <f t="shared" ca="1" si="46"/>
        <v>128</v>
      </c>
      <c r="K212">
        <f t="shared" ca="1" si="47"/>
        <v>234</v>
      </c>
      <c r="L212">
        <f t="shared" ca="1" si="48"/>
        <v>295</v>
      </c>
      <c r="M212">
        <f t="shared" ca="1" si="42"/>
        <v>932</v>
      </c>
      <c r="N212" s="4">
        <f t="shared" ca="1" si="43"/>
        <v>4.8908480268681782E-2</v>
      </c>
    </row>
    <row r="213" spans="1:14" hidden="1" x14ac:dyDescent="0.25">
      <c r="A213">
        <f t="shared" si="38"/>
        <v>23</v>
      </c>
      <c r="B213">
        <f t="shared" si="39"/>
        <v>2019</v>
      </c>
      <c r="C213">
        <f t="shared" si="40"/>
        <v>6</v>
      </c>
      <c r="D213" s="2" t="str">
        <f t="shared" si="41"/>
        <v>Mardi</v>
      </c>
      <c r="E213" s="1">
        <v>43619</v>
      </c>
      <c r="F213" s="38" t="str">
        <f t="shared" si="37"/>
        <v>00183</v>
      </c>
      <c r="G213" t="s">
        <v>11</v>
      </c>
      <c r="H213">
        <f t="shared" ca="1" si="44"/>
        <v>15186</v>
      </c>
      <c r="I213">
        <f t="shared" ca="1" si="45"/>
        <v>252</v>
      </c>
      <c r="J213">
        <f t="shared" ca="1" si="46"/>
        <v>242</v>
      </c>
      <c r="K213">
        <f t="shared" ca="1" si="47"/>
        <v>241</v>
      </c>
      <c r="L213">
        <f t="shared" ca="1" si="48"/>
        <v>181</v>
      </c>
      <c r="M213">
        <f t="shared" ca="1" si="42"/>
        <v>916</v>
      </c>
      <c r="N213" s="4">
        <f t="shared" ca="1" si="43"/>
        <v>6.0318714605557752E-2</v>
      </c>
    </row>
    <row r="214" spans="1:14" hidden="1" x14ac:dyDescent="0.25">
      <c r="A214">
        <f t="shared" si="38"/>
        <v>23</v>
      </c>
      <c r="B214">
        <f t="shared" si="39"/>
        <v>2019</v>
      </c>
      <c r="C214">
        <f t="shared" si="40"/>
        <v>6</v>
      </c>
      <c r="D214" s="2" t="str">
        <f t="shared" si="41"/>
        <v>Mardi</v>
      </c>
      <c r="E214" s="1">
        <v>43619</v>
      </c>
      <c r="F214" s="38" t="str">
        <f t="shared" si="37"/>
        <v>00187</v>
      </c>
      <c r="G214" t="s">
        <v>12</v>
      </c>
      <c r="H214">
        <f t="shared" ca="1" si="44"/>
        <v>12504</v>
      </c>
      <c r="I214">
        <f t="shared" ca="1" si="45"/>
        <v>240</v>
      </c>
      <c r="J214">
        <f t="shared" ca="1" si="46"/>
        <v>176</v>
      </c>
      <c r="K214">
        <f t="shared" ca="1" si="47"/>
        <v>202</v>
      </c>
      <c r="L214">
        <f t="shared" ca="1" si="48"/>
        <v>385</v>
      </c>
      <c r="M214">
        <f t="shared" ca="1" si="42"/>
        <v>1003</v>
      </c>
      <c r="N214" s="4">
        <f t="shared" ca="1" si="43"/>
        <v>8.0214331413947543E-2</v>
      </c>
    </row>
    <row r="215" spans="1:14" hidden="1" x14ac:dyDescent="0.25">
      <c r="A215">
        <f t="shared" si="38"/>
        <v>23</v>
      </c>
      <c r="B215">
        <f t="shared" si="39"/>
        <v>2019</v>
      </c>
      <c r="C215">
        <f t="shared" si="40"/>
        <v>6</v>
      </c>
      <c r="D215" s="2" t="str">
        <f t="shared" si="41"/>
        <v>Mercredi</v>
      </c>
      <c r="E215" s="1">
        <v>43620</v>
      </c>
      <c r="F215" s="38" t="str">
        <f t="shared" si="37"/>
        <v>00156</v>
      </c>
      <c r="G215" t="s">
        <v>5</v>
      </c>
      <c r="H215">
        <f t="shared" ca="1" si="44"/>
        <v>13297</v>
      </c>
      <c r="I215">
        <f t="shared" ca="1" si="45"/>
        <v>75</v>
      </c>
      <c r="J215">
        <f t="shared" ca="1" si="46"/>
        <v>78</v>
      </c>
      <c r="K215">
        <f t="shared" ca="1" si="47"/>
        <v>56</v>
      </c>
      <c r="L215">
        <f t="shared" ca="1" si="48"/>
        <v>360</v>
      </c>
      <c r="M215">
        <f t="shared" ca="1" si="42"/>
        <v>569</v>
      </c>
      <c r="N215" s="4">
        <f t="shared" ca="1" si="43"/>
        <v>4.2791607129427693E-2</v>
      </c>
    </row>
    <row r="216" spans="1:14" hidden="1" x14ac:dyDescent="0.25">
      <c r="A216">
        <f t="shared" si="38"/>
        <v>23</v>
      </c>
      <c r="B216">
        <f t="shared" si="39"/>
        <v>2019</v>
      </c>
      <c r="C216">
        <f t="shared" si="40"/>
        <v>6</v>
      </c>
      <c r="D216" s="2" t="str">
        <f t="shared" si="41"/>
        <v>Mercredi</v>
      </c>
      <c r="E216" s="1">
        <v>43620</v>
      </c>
      <c r="F216" s="38" t="str">
        <f t="shared" si="37"/>
        <v>00159</v>
      </c>
      <c r="G216" t="s">
        <v>6</v>
      </c>
      <c r="H216">
        <f t="shared" ca="1" si="44"/>
        <v>9541</v>
      </c>
      <c r="I216">
        <f t="shared" ca="1" si="45"/>
        <v>228</v>
      </c>
      <c r="J216">
        <f t="shared" ca="1" si="46"/>
        <v>136</v>
      </c>
      <c r="K216">
        <f t="shared" ca="1" si="47"/>
        <v>138</v>
      </c>
      <c r="L216">
        <f t="shared" ca="1" si="48"/>
        <v>87</v>
      </c>
      <c r="M216">
        <f t="shared" ca="1" si="42"/>
        <v>589</v>
      </c>
      <c r="N216" s="4">
        <f t="shared" ca="1" si="43"/>
        <v>6.1733570904517344E-2</v>
      </c>
    </row>
    <row r="217" spans="1:14" hidden="1" x14ac:dyDescent="0.25">
      <c r="A217">
        <f t="shared" si="38"/>
        <v>23</v>
      </c>
      <c r="B217">
        <f t="shared" si="39"/>
        <v>2019</v>
      </c>
      <c r="C217">
        <f t="shared" si="40"/>
        <v>6</v>
      </c>
      <c r="D217" s="2" t="str">
        <f t="shared" si="41"/>
        <v>Mercredi</v>
      </c>
      <c r="E217" s="1">
        <v>43620</v>
      </c>
      <c r="F217" s="38" t="str">
        <f t="shared" si="37"/>
        <v>00160</v>
      </c>
      <c r="G217" t="s">
        <v>7</v>
      </c>
      <c r="H217">
        <f t="shared" ca="1" si="44"/>
        <v>14187</v>
      </c>
      <c r="I217">
        <f t="shared" ca="1" si="45"/>
        <v>96</v>
      </c>
      <c r="J217">
        <f t="shared" ca="1" si="46"/>
        <v>181</v>
      </c>
      <c r="K217">
        <f t="shared" ca="1" si="47"/>
        <v>84</v>
      </c>
      <c r="L217">
        <f t="shared" ca="1" si="48"/>
        <v>114</v>
      </c>
      <c r="M217">
        <f t="shared" ca="1" si="42"/>
        <v>475</v>
      </c>
      <c r="N217" s="4">
        <f t="shared" ca="1" si="43"/>
        <v>3.3481356171142597E-2</v>
      </c>
    </row>
    <row r="218" spans="1:14" hidden="1" x14ac:dyDescent="0.25">
      <c r="A218">
        <f t="shared" si="38"/>
        <v>23</v>
      </c>
      <c r="B218">
        <f t="shared" si="39"/>
        <v>2019</v>
      </c>
      <c r="C218">
        <f t="shared" si="40"/>
        <v>6</v>
      </c>
      <c r="D218" s="2" t="str">
        <f t="shared" si="41"/>
        <v>Mercredi</v>
      </c>
      <c r="E218" s="1">
        <v>43620</v>
      </c>
      <c r="F218" s="38" t="str">
        <f t="shared" si="37"/>
        <v>00180</v>
      </c>
      <c r="G218" t="s">
        <v>8</v>
      </c>
      <c r="H218">
        <f t="shared" ca="1" si="44"/>
        <v>14663</v>
      </c>
      <c r="I218">
        <f t="shared" ca="1" si="45"/>
        <v>410</v>
      </c>
      <c r="J218">
        <f t="shared" ca="1" si="46"/>
        <v>117</v>
      </c>
      <c r="K218">
        <f t="shared" ca="1" si="47"/>
        <v>220</v>
      </c>
      <c r="L218">
        <f t="shared" ca="1" si="48"/>
        <v>379</v>
      </c>
      <c r="M218">
        <f t="shared" ca="1" si="42"/>
        <v>1126</v>
      </c>
      <c r="N218" s="4">
        <f t="shared" ca="1" si="43"/>
        <v>7.6791925254040785E-2</v>
      </c>
    </row>
    <row r="219" spans="1:14" hidden="1" x14ac:dyDescent="0.25">
      <c r="A219">
        <f t="shared" si="38"/>
        <v>23</v>
      </c>
      <c r="B219">
        <f t="shared" si="39"/>
        <v>2019</v>
      </c>
      <c r="C219">
        <f t="shared" si="40"/>
        <v>6</v>
      </c>
      <c r="D219" s="2" t="str">
        <f t="shared" si="41"/>
        <v>Mercredi</v>
      </c>
      <c r="E219" s="1">
        <v>43620</v>
      </c>
      <c r="F219" s="38" t="str">
        <f t="shared" si="37"/>
        <v>00181</v>
      </c>
      <c r="G219" t="s">
        <v>9</v>
      </c>
      <c r="H219">
        <f t="shared" ca="1" si="44"/>
        <v>12857</v>
      </c>
      <c r="I219">
        <f t="shared" ca="1" si="45"/>
        <v>219</v>
      </c>
      <c r="J219">
        <f t="shared" ca="1" si="46"/>
        <v>89</v>
      </c>
      <c r="K219">
        <f t="shared" ca="1" si="47"/>
        <v>277</v>
      </c>
      <c r="L219">
        <f t="shared" ca="1" si="48"/>
        <v>338</v>
      </c>
      <c r="M219">
        <f t="shared" ca="1" si="42"/>
        <v>923</v>
      </c>
      <c r="N219" s="4">
        <f t="shared" ca="1" si="43"/>
        <v>7.1789686552072796E-2</v>
      </c>
    </row>
    <row r="220" spans="1:14" hidden="1" x14ac:dyDescent="0.25">
      <c r="A220">
        <f t="shared" si="38"/>
        <v>23</v>
      </c>
      <c r="B220">
        <f t="shared" si="39"/>
        <v>2019</v>
      </c>
      <c r="C220">
        <f t="shared" si="40"/>
        <v>6</v>
      </c>
      <c r="D220" s="2" t="str">
        <f t="shared" si="41"/>
        <v>Mercredi</v>
      </c>
      <c r="E220" s="1">
        <v>43620</v>
      </c>
      <c r="F220" s="38" t="str">
        <f t="shared" si="37"/>
        <v>00182</v>
      </c>
      <c r="G220" t="s">
        <v>10</v>
      </c>
      <c r="H220">
        <f t="shared" ca="1" si="44"/>
        <v>9943</v>
      </c>
      <c r="I220">
        <f t="shared" ca="1" si="45"/>
        <v>427</v>
      </c>
      <c r="J220">
        <f t="shared" ca="1" si="46"/>
        <v>134</v>
      </c>
      <c r="K220">
        <f t="shared" ca="1" si="47"/>
        <v>212</v>
      </c>
      <c r="L220">
        <f t="shared" ca="1" si="48"/>
        <v>47</v>
      </c>
      <c r="M220">
        <f t="shared" ca="1" si="42"/>
        <v>820</v>
      </c>
      <c r="N220" s="4">
        <f t="shared" ca="1" si="43"/>
        <v>8.2470079452881428E-2</v>
      </c>
    </row>
    <row r="221" spans="1:14" hidden="1" x14ac:dyDescent="0.25">
      <c r="A221">
        <f t="shared" si="38"/>
        <v>23</v>
      </c>
      <c r="B221">
        <f t="shared" si="39"/>
        <v>2019</v>
      </c>
      <c r="C221">
        <f t="shared" si="40"/>
        <v>6</v>
      </c>
      <c r="D221" s="2" t="str">
        <f t="shared" si="41"/>
        <v>Mercredi</v>
      </c>
      <c r="E221" s="1">
        <v>43620</v>
      </c>
      <c r="F221" s="38" t="str">
        <f t="shared" si="37"/>
        <v>00183</v>
      </c>
      <c r="G221" t="s">
        <v>11</v>
      </c>
      <c r="H221">
        <f t="shared" ca="1" si="44"/>
        <v>16726</v>
      </c>
      <c r="I221">
        <f t="shared" ca="1" si="45"/>
        <v>426</v>
      </c>
      <c r="J221">
        <f t="shared" ca="1" si="46"/>
        <v>137</v>
      </c>
      <c r="K221">
        <f t="shared" ca="1" si="47"/>
        <v>216</v>
      </c>
      <c r="L221">
        <f t="shared" ca="1" si="48"/>
        <v>118</v>
      </c>
      <c r="M221">
        <f t="shared" ca="1" si="42"/>
        <v>897</v>
      </c>
      <c r="N221" s="4">
        <f t="shared" ca="1" si="43"/>
        <v>5.3629080473514286E-2</v>
      </c>
    </row>
    <row r="222" spans="1:14" hidden="1" x14ac:dyDescent="0.25">
      <c r="A222">
        <f t="shared" si="38"/>
        <v>23</v>
      </c>
      <c r="B222">
        <f t="shared" si="39"/>
        <v>2019</v>
      </c>
      <c r="C222">
        <f t="shared" si="40"/>
        <v>6</v>
      </c>
      <c r="D222" s="2" t="str">
        <f t="shared" si="41"/>
        <v>Mercredi</v>
      </c>
      <c r="E222" s="1">
        <v>43620</v>
      </c>
      <c r="F222" s="38" t="str">
        <f t="shared" si="37"/>
        <v>00187</v>
      </c>
      <c r="G222" t="s">
        <v>12</v>
      </c>
      <c r="H222">
        <f t="shared" ca="1" si="44"/>
        <v>9248</v>
      </c>
      <c r="I222">
        <f t="shared" ca="1" si="45"/>
        <v>223</v>
      </c>
      <c r="J222">
        <f t="shared" ca="1" si="46"/>
        <v>132</v>
      </c>
      <c r="K222">
        <f t="shared" ca="1" si="47"/>
        <v>227</v>
      </c>
      <c r="L222">
        <f t="shared" ca="1" si="48"/>
        <v>184</v>
      </c>
      <c r="M222">
        <f t="shared" ca="1" si="42"/>
        <v>766</v>
      </c>
      <c r="N222" s="4">
        <f t="shared" ca="1" si="43"/>
        <v>8.2828719723183397E-2</v>
      </c>
    </row>
    <row r="223" spans="1:14" hidden="1" x14ac:dyDescent="0.25">
      <c r="A223">
        <f t="shared" si="38"/>
        <v>23</v>
      </c>
      <c r="B223">
        <f t="shared" si="39"/>
        <v>2019</v>
      </c>
      <c r="C223">
        <f t="shared" si="40"/>
        <v>6</v>
      </c>
      <c r="D223" s="2" t="str">
        <f t="shared" si="41"/>
        <v>Jeudi</v>
      </c>
      <c r="E223" s="1">
        <v>43621</v>
      </c>
      <c r="F223" s="38" t="str">
        <f t="shared" si="37"/>
        <v>00156</v>
      </c>
      <c r="G223" t="s">
        <v>5</v>
      </c>
      <c r="H223">
        <f t="shared" ca="1" si="44"/>
        <v>18764</v>
      </c>
      <c r="I223">
        <f t="shared" ca="1" si="45"/>
        <v>136</v>
      </c>
      <c r="J223">
        <f t="shared" ca="1" si="46"/>
        <v>96</v>
      </c>
      <c r="K223">
        <f t="shared" ca="1" si="47"/>
        <v>88</v>
      </c>
      <c r="L223">
        <f t="shared" ca="1" si="48"/>
        <v>45</v>
      </c>
      <c r="M223">
        <f t="shared" ca="1" si="42"/>
        <v>365</v>
      </c>
      <c r="N223" s="4">
        <f t="shared" ca="1" si="43"/>
        <v>1.9452142400341078E-2</v>
      </c>
    </row>
    <row r="224" spans="1:14" hidden="1" x14ac:dyDescent="0.25">
      <c r="A224">
        <f t="shared" si="38"/>
        <v>23</v>
      </c>
      <c r="B224">
        <f t="shared" si="39"/>
        <v>2019</v>
      </c>
      <c r="C224">
        <f t="shared" si="40"/>
        <v>6</v>
      </c>
      <c r="D224" s="2" t="str">
        <f t="shared" si="41"/>
        <v>Jeudi</v>
      </c>
      <c r="E224" s="1">
        <v>43621</v>
      </c>
      <c r="F224" s="38" t="str">
        <f t="shared" si="37"/>
        <v>00159</v>
      </c>
      <c r="G224" t="s">
        <v>6</v>
      </c>
      <c r="H224">
        <f t="shared" ca="1" si="44"/>
        <v>17015</v>
      </c>
      <c r="I224">
        <f t="shared" ca="1" si="45"/>
        <v>153</v>
      </c>
      <c r="J224">
        <f t="shared" ca="1" si="46"/>
        <v>225</v>
      </c>
      <c r="K224">
        <f t="shared" ca="1" si="47"/>
        <v>195</v>
      </c>
      <c r="L224">
        <f t="shared" ca="1" si="48"/>
        <v>39</v>
      </c>
      <c r="M224">
        <f t="shared" ca="1" si="42"/>
        <v>612</v>
      </c>
      <c r="N224" s="4">
        <f t="shared" ca="1" si="43"/>
        <v>3.5968263297090804E-2</v>
      </c>
    </row>
    <row r="225" spans="1:14" hidden="1" x14ac:dyDescent="0.25">
      <c r="A225">
        <f t="shared" si="38"/>
        <v>23</v>
      </c>
      <c r="B225">
        <f t="shared" si="39"/>
        <v>2019</v>
      </c>
      <c r="C225">
        <f t="shared" si="40"/>
        <v>6</v>
      </c>
      <c r="D225" s="2" t="str">
        <f t="shared" si="41"/>
        <v>Jeudi</v>
      </c>
      <c r="E225" s="1">
        <v>43621</v>
      </c>
      <c r="F225" s="38" t="str">
        <f t="shared" si="37"/>
        <v>00160</v>
      </c>
      <c r="G225" t="s">
        <v>7</v>
      </c>
      <c r="H225">
        <f t="shared" ca="1" si="44"/>
        <v>15424</v>
      </c>
      <c r="I225">
        <f t="shared" ca="1" si="45"/>
        <v>498</v>
      </c>
      <c r="J225">
        <f t="shared" ca="1" si="46"/>
        <v>232</v>
      </c>
      <c r="K225">
        <f t="shared" ca="1" si="47"/>
        <v>53</v>
      </c>
      <c r="L225">
        <f t="shared" ca="1" si="48"/>
        <v>317</v>
      </c>
      <c r="M225">
        <f t="shared" ca="1" si="42"/>
        <v>1100</v>
      </c>
      <c r="N225" s="4">
        <f t="shared" ca="1" si="43"/>
        <v>7.1317427385892113E-2</v>
      </c>
    </row>
    <row r="226" spans="1:14" hidden="1" x14ac:dyDescent="0.25">
      <c r="A226">
        <f t="shared" si="38"/>
        <v>23</v>
      </c>
      <c r="B226">
        <f t="shared" si="39"/>
        <v>2019</v>
      </c>
      <c r="C226">
        <f t="shared" si="40"/>
        <v>6</v>
      </c>
      <c r="D226" s="2" t="str">
        <f t="shared" si="41"/>
        <v>Jeudi</v>
      </c>
      <c r="E226" s="1">
        <v>43621</v>
      </c>
      <c r="F226" s="38" t="str">
        <f t="shared" si="37"/>
        <v>00180</v>
      </c>
      <c r="G226" t="s">
        <v>8</v>
      </c>
      <c r="H226">
        <f t="shared" ca="1" si="44"/>
        <v>16661</v>
      </c>
      <c r="I226">
        <f t="shared" ca="1" si="45"/>
        <v>85</v>
      </c>
      <c r="J226">
        <f t="shared" ca="1" si="46"/>
        <v>170</v>
      </c>
      <c r="K226">
        <f t="shared" ca="1" si="47"/>
        <v>157</v>
      </c>
      <c r="L226">
        <f t="shared" ca="1" si="48"/>
        <v>202</v>
      </c>
      <c r="M226">
        <f t="shared" ca="1" si="42"/>
        <v>614</v>
      </c>
      <c r="N226" s="4">
        <f t="shared" ca="1" si="43"/>
        <v>3.6852529860152451E-2</v>
      </c>
    </row>
    <row r="227" spans="1:14" hidden="1" x14ac:dyDescent="0.25">
      <c r="A227">
        <f t="shared" si="38"/>
        <v>23</v>
      </c>
      <c r="B227">
        <f t="shared" si="39"/>
        <v>2019</v>
      </c>
      <c r="C227">
        <f t="shared" si="40"/>
        <v>6</v>
      </c>
      <c r="D227" s="2" t="str">
        <f t="shared" si="41"/>
        <v>Jeudi</v>
      </c>
      <c r="E227" s="1">
        <v>43621</v>
      </c>
      <c r="F227" s="38" t="str">
        <f t="shared" si="37"/>
        <v>00181</v>
      </c>
      <c r="G227" t="s">
        <v>9</v>
      </c>
      <c r="H227">
        <f t="shared" ca="1" si="44"/>
        <v>19070</v>
      </c>
      <c r="I227">
        <f t="shared" ca="1" si="45"/>
        <v>62</v>
      </c>
      <c r="J227">
        <f t="shared" ca="1" si="46"/>
        <v>118</v>
      </c>
      <c r="K227">
        <f t="shared" ca="1" si="47"/>
        <v>41</v>
      </c>
      <c r="L227">
        <f t="shared" ca="1" si="48"/>
        <v>59</v>
      </c>
      <c r="M227">
        <f t="shared" ca="1" si="42"/>
        <v>280</v>
      </c>
      <c r="N227" s="4">
        <f t="shared" ca="1" si="43"/>
        <v>1.4682747771368642E-2</v>
      </c>
    </row>
    <row r="228" spans="1:14" hidden="1" x14ac:dyDescent="0.25">
      <c r="A228">
        <f t="shared" si="38"/>
        <v>23</v>
      </c>
      <c r="B228">
        <f t="shared" si="39"/>
        <v>2019</v>
      </c>
      <c r="C228">
        <f t="shared" si="40"/>
        <v>6</v>
      </c>
      <c r="D228" s="2" t="str">
        <f t="shared" si="41"/>
        <v>Jeudi</v>
      </c>
      <c r="E228" s="1">
        <v>43621</v>
      </c>
      <c r="F228" s="38" t="str">
        <f t="shared" si="37"/>
        <v>00182</v>
      </c>
      <c r="G228" t="s">
        <v>10</v>
      </c>
      <c r="H228">
        <f t="shared" ca="1" si="44"/>
        <v>13775</v>
      </c>
      <c r="I228">
        <f t="shared" ca="1" si="45"/>
        <v>356</v>
      </c>
      <c r="J228">
        <f t="shared" ca="1" si="46"/>
        <v>163</v>
      </c>
      <c r="K228">
        <f t="shared" ca="1" si="47"/>
        <v>293</v>
      </c>
      <c r="L228">
        <f t="shared" ca="1" si="48"/>
        <v>388</v>
      </c>
      <c r="M228">
        <f t="shared" ca="1" si="42"/>
        <v>1200</v>
      </c>
      <c r="N228" s="4">
        <f t="shared" ca="1" si="43"/>
        <v>8.7114337568058073E-2</v>
      </c>
    </row>
    <row r="229" spans="1:14" hidden="1" x14ac:dyDescent="0.25">
      <c r="A229">
        <f t="shared" si="38"/>
        <v>23</v>
      </c>
      <c r="B229">
        <f t="shared" si="39"/>
        <v>2019</v>
      </c>
      <c r="C229">
        <f t="shared" si="40"/>
        <v>6</v>
      </c>
      <c r="D229" s="2" t="str">
        <f t="shared" si="41"/>
        <v>Jeudi</v>
      </c>
      <c r="E229" s="1">
        <v>43621</v>
      </c>
      <c r="F229" s="38" t="str">
        <f t="shared" si="37"/>
        <v>00183</v>
      </c>
      <c r="G229" t="s">
        <v>11</v>
      </c>
      <c r="H229">
        <f t="shared" ca="1" si="44"/>
        <v>14458</v>
      </c>
      <c r="I229">
        <f t="shared" ca="1" si="45"/>
        <v>402</v>
      </c>
      <c r="J229">
        <f t="shared" ca="1" si="46"/>
        <v>248</v>
      </c>
      <c r="K229">
        <f t="shared" ca="1" si="47"/>
        <v>80</v>
      </c>
      <c r="L229">
        <f t="shared" ca="1" si="48"/>
        <v>185</v>
      </c>
      <c r="M229">
        <f t="shared" ca="1" si="42"/>
        <v>915</v>
      </c>
      <c r="N229" s="4">
        <f t="shared" ca="1" si="43"/>
        <v>6.3286761654447368E-2</v>
      </c>
    </row>
    <row r="230" spans="1:14" hidden="1" x14ac:dyDescent="0.25">
      <c r="A230">
        <f t="shared" si="38"/>
        <v>23</v>
      </c>
      <c r="B230">
        <f t="shared" si="39"/>
        <v>2019</v>
      </c>
      <c r="C230">
        <f t="shared" si="40"/>
        <v>6</v>
      </c>
      <c r="D230" s="2" t="str">
        <f t="shared" si="41"/>
        <v>Jeudi</v>
      </c>
      <c r="E230" s="1">
        <v>43621</v>
      </c>
      <c r="F230" s="38" t="str">
        <f t="shared" si="37"/>
        <v>00187</v>
      </c>
      <c r="G230" t="s">
        <v>12</v>
      </c>
      <c r="H230">
        <f t="shared" ca="1" si="44"/>
        <v>18791</v>
      </c>
      <c r="I230">
        <f t="shared" ca="1" si="45"/>
        <v>362</v>
      </c>
      <c r="J230">
        <f t="shared" ca="1" si="46"/>
        <v>127</v>
      </c>
      <c r="K230">
        <f t="shared" ca="1" si="47"/>
        <v>85</v>
      </c>
      <c r="L230">
        <f t="shared" ca="1" si="48"/>
        <v>361</v>
      </c>
      <c r="M230">
        <f t="shared" ca="1" si="42"/>
        <v>935</v>
      </c>
      <c r="N230" s="4">
        <f t="shared" ca="1" si="43"/>
        <v>4.9757862806662764E-2</v>
      </c>
    </row>
    <row r="231" spans="1:14" hidden="1" x14ac:dyDescent="0.25">
      <c r="A231">
        <f t="shared" si="38"/>
        <v>23</v>
      </c>
      <c r="B231">
        <f t="shared" si="39"/>
        <v>2019</v>
      </c>
      <c r="C231">
        <f t="shared" si="40"/>
        <v>6</v>
      </c>
      <c r="D231" s="2" t="str">
        <f t="shared" si="41"/>
        <v>Vendredi</v>
      </c>
      <c r="E231" s="1">
        <v>43622</v>
      </c>
      <c r="F231" s="38" t="str">
        <f t="shared" si="37"/>
        <v>00156</v>
      </c>
      <c r="G231" t="s">
        <v>5</v>
      </c>
      <c r="H231">
        <f t="shared" ca="1" si="44"/>
        <v>14013</v>
      </c>
      <c r="I231">
        <f t="shared" ca="1" si="45"/>
        <v>371</v>
      </c>
      <c r="J231">
        <f t="shared" ca="1" si="46"/>
        <v>202</v>
      </c>
      <c r="K231">
        <f t="shared" ca="1" si="47"/>
        <v>78</v>
      </c>
      <c r="L231">
        <f t="shared" ca="1" si="48"/>
        <v>335</v>
      </c>
      <c r="M231">
        <f t="shared" ca="1" si="42"/>
        <v>986</v>
      </c>
      <c r="N231" s="4">
        <f t="shared" ca="1" si="43"/>
        <v>7.0363234139727393E-2</v>
      </c>
    </row>
    <row r="232" spans="1:14" hidden="1" x14ac:dyDescent="0.25">
      <c r="A232">
        <f t="shared" si="38"/>
        <v>23</v>
      </c>
      <c r="B232">
        <f t="shared" si="39"/>
        <v>2019</v>
      </c>
      <c r="C232">
        <f t="shared" si="40"/>
        <v>6</v>
      </c>
      <c r="D232" s="2" t="str">
        <f t="shared" si="41"/>
        <v>Vendredi</v>
      </c>
      <c r="E232" s="1">
        <v>43622</v>
      </c>
      <c r="F232" s="38" t="str">
        <f t="shared" si="37"/>
        <v>00159</v>
      </c>
      <c r="G232" t="s">
        <v>6</v>
      </c>
      <c r="H232">
        <f t="shared" ca="1" si="44"/>
        <v>15606</v>
      </c>
      <c r="I232">
        <f t="shared" ca="1" si="45"/>
        <v>488</v>
      </c>
      <c r="J232">
        <f t="shared" ca="1" si="46"/>
        <v>192</v>
      </c>
      <c r="K232">
        <f t="shared" ca="1" si="47"/>
        <v>225</v>
      </c>
      <c r="L232">
        <f t="shared" ca="1" si="48"/>
        <v>304</v>
      </c>
      <c r="M232">
        <f t="shared" ca="1" si="42"/>
        <v>1209</v>
      </c>
      <c r="N232" s="4">
        <f t="shared" ca="1" si="43"/>
        <v>7.7470203767781617E-2</v>
      </c>
    </row>
    <row r="233" spans="1:14" hidden="1" x14ac:dyDescent="0.25">
      <c r="A233">
        <f t="shared" si="38"/>
        <v>23</v>
      </c>
      <c r="B233">
        <f t="shared" si="39"/>
        <v>2019</v>
      </c>
      <c r="C233">
        <f t="shared" si="40"/>
        <v>6</v>
      </c>
      <c r="D233" s="2" t="str">
        <f t="shared" si="41"/>
        <v>Vendredi</v>
      </c>
      <c r="E233" s="1">
        <v>43622</v>
      </c>
      <c r="F233" s="38" t="str">
        <f t="shared" si="37"/>
        <v>00160</v>
      </c>
      <c r="G233" t="s">
        <v>7</v>
      </c>
      <c r="H233">
        <f t="shared" ca="1" si="44"/>
        <v>7997</v>
      </c>
      <c r="I233">
        <f t="shared" ca="1" si="45"/>
        <v>460</v>
      </c>
      <c r="J233">
        <f t="shared" ca="1" si="46"/>
        <v>126</v>
      </c>
      <c r="K233">
        <f t="shared" ca="1" si="47"/>
        <v>152</v>
      </c>
      <c r="L233">
        <f t="shared" ca="1" si="48"/>
        <v>231</v>
      </c>
      <c r="M233">
        <f t="shared" ca="1" si="42"/>
        <v>969</v>
      </c>
      <c r="N233" s="4">
        <f t="shared" ca="1" si="43"/>
        <v>0.12117043891459298</v>
      </c>
    </row>
    <row r="234" spans="1:14" hidden="1" x14ac:dyDescent="0.25">
      <c r="A234">
        <f t="shared" si="38"/>
        <v>23</v>
      </c>
      <c r="B234">
        <f t="shared" si="39"/>
        <v>2019</v>
      </c>
      <c r="C234">
        <f t="shared" si="40"/>
        <v>6</v>
      </c>
      <c r="D234" s="2" t="str">
        <f t="shared" si="41"/>
        <v>Vendredi</v>
      </c>
      <c r="E234" s="1">
        <v>43622</v>
      </c>
      <c r="F234" s="38" t="str">
        <f t="shared" si="37"/>
        <v>00180</v>
      </c>
      <c r="G234" t="s">
        <v>8</v>
      </c>
      <c r="H234">
        <f t="shared" ca="1" si="44"/>
        <v>17699</v>
      </c>
      <c r="I234">
        <f t="shared" ca="1" si="45"/>
        <v>74</v>
      </c>
      <c r="J234">
        <f t="shared" ca="1" si="46"/>
        <v>127</v>
      </c>
      <c r="K234">
        <f t="shared" ca="1" si="47"/>
        <v>207</v>
      </c>
      <c r="L234">
        <f t="shared" ca="1" si="48"/>
        <v>152</v>
      </c>
      <c r="M234">
        <f t="shared" ca="1" si="42"/>
        <v>560</v>
      </c>
      <c r="N234" s="4">
        <f t="shared" ca="1" si="43"/>
        <v>3.1640205661336795E-2</v>
      </c>
    </row>
    <row r="235" spans="1:14" hidden="1" x14ac:dyDescent="0.25">
      <c r="A235">
        <f t="shared" si="38"/>
        <v>23</v>
      </c>
      <c r="B235">
        <f t="shared" si="39"/>
        <v>2019</v>
      </c>
      <c r="C235">
        <f t="shared" si="40"/>
        <v>6</v>
      </c>
      <c r="D235" s="2" t="str">
        <f t="shared" si="41"/>
        <v>Vendredi</v>
      </c>
      <c r="E235" s="1">
        <v>43622</v>
      </c>
      <c r="F235" s="38" t="str">
        <f t="shared" si="37"/>
        <v>00181</v>
      </c>
      <c r="G235" t="s">
        <v>9</v>
      </c>
      <c r="H235">
        <f t="shared" ca="1" si="44"/>
        <v>18941</v>
      </c>
      <c r="I235">
        <f t="shared" ca="1" si="45"/>
        <v>190</v>
      </c>
      <c r="J235">
        <f t="shared" ca="1" si="46"/>
        <v>203</v>
      </c>
      <c r="K235">
        <f t="shared" ca="1" si="47"/>
        <v>173</v>
      </c>
      <c r="L235">
        <f t="shared" ca="1" si="48"/>
        <v>268</v>
      </c>
      <c r="M235">
        <f t="shared" ca="1" si="42"/>
        <v>834</v>
      </c>
      <c r="N235" s="4">
        <f t="shared" ca="1" si="43"/>
        <v>4.4031466131672033E-2</v>
      </c>
    </row>
    <row r="236" spans="1:14" hidden="1" x14ac:dyDescent="0.25">
      <c r="A236">
        <f t="shared" si="38"/>
        <v>23</v>
      </c>
      <c r="B236">
        <f t="shared" si="39"/>
        <v>2019</v>
      </c>
      <c r="C236">
        <f t="shared" si="40"/>
        <v>6</v>
      </c>
      <c r="D236" s="2" t="str">
        <f t="shared" si="41"/>
        <v>Vendredi</v>
      </c>
      <c r="E236" s="1">
        <v>43622</v>
      </c>
      <c r="F236" s="38" t="str">
        <f t="shared" si="37"/>
        <v>00182</v>
      </c>
      <c r="G236" t="s">
        <v>10</v>
      </c>
      <c r="H236">
        <f t="shared" ca="1" si="44"/>
        <v>13037</v>
      </c>
      <c r="I236">
        <f t="shared" ca="1" si="45"/>
        <v>142</v>
      </c>
      <c r="J236">
        <f t="shared" ca="1" si="46"/>
        <v>196</v>
      </c>
      <c r="K236">
        <f t="shared" ca="1" si="47"/>
        <v>256</v>
      </c>
      <c r="L236">
        <f t="shared" ca="1" si="48"/>
        <v>163</v>
      </c>
      <c r="M236">
        <f t="shared" ca="1" si="42"/>
        <v>757</v>
      </c>
      <c r="N236" s="4">
        <f t="shared" ca="1" si="43"/>
        <v>5.8065505867914396E-2</v>
      </c>
    </row>
    <row r="237" spans="1:14" hidden="1" x14ac:dyDescent="0.25">
      <c r="A237">
        <f t="shared" si="38"/>
        <v>23</v>
      </c>
      <c r="B237">
        <f t="shared" si="39"/>
        <v>2019</v>
      </c>
      <c r="C237">
        <f t="shared" si="40"/>
        <v>6</v>
      </c>
      <c r="D237" s="2" t="str">
        <f t="shared" si="41"/>
        <v>Vendredi</v>
      </c>
      <c r="E237" s="1">
        <v>43622</v>
      </c>
      <c r="F237" s="38" t="str">
        <f t="shared" si="37"/>
        <v>00183</v>
      </c>
      <c r="G237" t="s">
        <v>11</v>
      </c>
      <c r="H237">
        <f t="shared" ca="1" si="44"/>
        <v>9728</v>
      </c>
      <c r="I237">
        <f t="shared" ca="1" si="45"/>
        <v>402</v>
      </c>
      <c r="J237">
        <f t="shared" ca="1" si="46"/>
        <v>99</v>
      </c>
      <c r="K237">
        <f t="shared" ca="1" si="47"/>
        <v>197</v>
      </c>
      <c r="L237">
        <f t="shared" ca="1" si="48"/>
        <v>272</v>
      </c>
      <c r="M237">
        <f t="shared" ca="1" si="42"/>
        <v>970</v>
      </c>
      <c r="N237" s="4">
        <f t="shared" ca="1" si="43"/>
        <v>9.9712171052631582E-2</v>
      </c>
    </row>
    <row r="238" spans="1:14" hidden="1" x14ac:dyDescent="0.25">
      <c r="A238">
        <f t="shared" si="38"/>
        <v>23</v>
      </c>
      <c r="B238">
        <f t="shared" si="39"/>
        <v>2019</v>
      </c>
      <c r="C238">
        <f t="shared" si="40"/>
        <v>6</v>
      </c>
      <c r="D238" s="2" t="str">
        <f t="shared" si="41"/>
        <v>Vendredi</v>
      </c>
      <c r="E238" s="1">
        <v>43622</v>
      </c>
      <c r="F238" s="38" t="str">
        <f t="shared" si="37"/>
        <v>00187</v>
      </c>
      <c r="G238" t="s">
        <v>12</v>
      </c>
      <c r="H238">
        <f t="shared" ca="1" si="44"/>
        <v>14828</v>
      </c>
      <c r="I238">
        <f t="shared" ca="1" si="45"/>
        <v>366</v>
      </c>
      <c r="J238">
        <f t="shared" ca="1" si="46"/>
        <v>72</v>
      </c>
      <c r="K238">
        <f t="shared" ca="1" si="47"/>
        <v>167</v>
      </c>
      <c r="L238">
        <f t="shared" ca="1" si="48"/>
        <v>117</v>
      </c>
      <c r="M238">
        <f t="shared" ca="1" si="42"/>
        <v>722</v>
      </c>
      <c r="N238" s="4">
        <f t="shared" ca="1" si="43"/>
        <v>4.8691664418667388E-2</v>
      </c>
    </row>
    <row r="239" spans="1:14" hidden="1" x14ac:dyDescent="0.25">
      <c r="A239">
        <f t="shared" si="38"/>
        <v>23</v>
      </c>
      <c r="B239">
        <f t="shared" si="39"/>
        <v>2019</v>
      </c>
      <c r="C239">
        <f t="shared" si="40"/>
        <v>6</v>
      </c>
      <c r="D239" s="2" t="str">
        <f t="shared" si="41"/>
        <v>Samedi</v>
      </c>
      <c r="E239" s="1">
        <v>43623</v>
      </c>
      <c r="F239" s="38" t="str">
        <f t="shared" si="37"/>
        <v>00156</v>
      </c>
      <c r="G239" t="s">
        <v>5</v>
      </c>
      <c r="H239">
        <f t="shared" ca="1" si="44"/>
        <v>12111</v>
      </c>
      <c r="I239">
        <f t="shared" ca="1" si="45"/>
        <v>144</v>
      </c>
      <c r="J239">
        <f t="shared" ca="1" si="46"/>
        <v>128</v>
      </c>
      <c r="K239">
        <f t="shared" ca="1" si="47"/>
        <v>40</v>
      </c>
      <c r="L239">
        <f t="shared" ca="1" si="48"/>
        <v>395</v>
      </c>
      <c r="M239">
        <f t="shared" ca="1" si="42"/>
        <v>707</v>
      </c>
      <c r="N239" s="4">
        <f t="shared" ca="1" si="43"/>
        <v>5.8376682354883989E-2</v>
      </c>
    </row>
    <row r="240" spans="1:14" hidden="1" x14ac:dyDescent="0.25">
      <c r="A240">
        <f t="shared" si="38"/>
        <v>23</v>
      </c>
      <c r="B240">
        <f t="shared" si="39"/>
        <v>2019</v>
      </c>
      <c r="C240">
        <f t="shared" si="40"/>
        <v>6</v>
      </c>
      <c r="D240" s="2" t="str">
        <f t="shared" si="41"/>
        <v>Samedi</v>
      </c>
      <c r="E240" s="1">
        <v>43623</v>
      </c>
      <c r="F240" s="38" t="str">
        <f t="shared" si="37"/>
        <v>00159</v>
      </c>
      <c r="G240" t="s">
        <v>6</v>
      </c>
      <c r="H240">
        <f t="shared" ca="1" si="44"/>
        <v>15006</v>
      </c>
      <c r="I240">
        <f t="shared" ca="1" si="45"/>
        <v>465</v>
      </c>
      <c r="J240">
        <f t="shared" ca="1" si="46"/>
        <v>148</v>
      </c>
      <c r="K240">
        <f t="shared" ca="1" si="47"/>
        <v>265</v>
      </c>
      <c r="L240">
        <f t="shared" ca="1" si="48"/>
        <v>65</v>
      </c>
      <c r="M240">
        <f t="shared" ca="1" si="42"/>
        <v>943</v>
      </c>
      <c r="N240" s="4">
        <f t="shared" ca="1" si="43"/>
        <v>6.2841530054644809E-2</v>
      </c>
    </row>
    <row r="241" spans="1:14" hidden="1" x14ac:dyDescent="0.25">
      <c r="A241">
        <f t="shared" si="38"/>
        <v>23</v>
      </c>
      <c r="B241">
        <f t="shared" si="39"/>
        <v>2019</v>
      </c>
      <c r="C241">
        <f t="shared" si="40"/>
        <v>6</v>
      </c>
      <c r="D241" s="2" t="str">
        <f t="shared" si="41"/>
        <v>Samedi</v>
      </c>
      <c r="E241" s="1">
        <v>43623</v>
      </c>
      <c r="F241" s="38" t="str">
        <f t="shared" si="37"/>
        <v>00160</v>
      </c>
      <c r="G241" t="s">
        <v>7</v>
      </c>
      <c r="H241">
        <f t="shared" ca="1" si="44"/>
        <v>18273</v>
      </c>
      <c r="I241">
        <f t="shared" ca="1" si="45"/>
        <v>329</v>
      </c>
      <c r="J241">
        <f t="shared" ca="1" si="46"/>
        <v>193</v>
      </c>
      <c r="K241">
        <f t="shared" ca="1" si="47"/>
        <v>136</v>
      </c>
      <c r="L241">
        <f t="shared" ca="1" si="48"/>
        <v>92</v>
      </c>
      <c r="M241">
        <f t="shared" ca="1" si="42"/>
        <v>750</v>
      </c>
      <c r="N241" s="4">
        <f t="shared" ca="1" si="43"/>
        <v>4.1044163519947462E-2</v>
      </c>
    </row>
    <row r="242" spans="1:14" hidden="1" x14ac:dyDescent="0.25">
      <c r="A242">
        <f t="shared" si="38"/>
        <v>23</v>
      </c>
      <c r="B242">
        <f t="shared" si="39"/>
        <v>2019</v>
      </c>
      <c r="C242">
        <f t="shared" si="40"/>
        <v>6</v>
      </c>
      <c r="D242" s="2" t="str">
        <f t="shared" si="41"/>
        <v>Samedi</v>
      </c>
      <c r="E242" s="1">
        <v>43623</v>
      </c>
      <c r="F242" s="38" t="str">
        <f t="shared" si="37"/>
        <v>00180</v>
      </c>
      <c r="G242" t="s">
        <v>8</v>
      </c>
      <c r="H242">
        <f t="shared" ca="1" si="44"/>
        <v>14151</v>
      </c>
      <c r="I242">
        <f t="shared" ca="1" si="45"/>
        <v>351</v>
      </c>
      <c r="J242">
        <f t="shared" ca="1" si="46"/>
        <v>226</v>
      </c>
      <c r="K242">
        <f t="shared" ca="1" si="47"/>
        <v>71</v>
      </c>
      <c r="L242">
        <f t="shared" ca="1" si="48"/>
        <v>140</v>
      </c>
      <c r="M242">
        <f t="shared" ca="1" si="42"/>
        <v>788</v>
      </c>
      <c r="N242" s="4">
        <f t="shared" ca="1" si="43"/>
        <v>5.5685110592890961E-2</v>
      </c>
    </row>
    <row r="243" spans="1:14" hidden="1" x14ac:dyDescent="0.25">
      <c r="A243">
        <f t="shared" si="38"/>
        <v>23</v>
      </c>
      <c r="B243">
        <f t="shared" si="39"/>
        <v>2019</v>
      </c>
      <c r="C243">
        <f t="shared" si="40"/>
        <v>6</v>
      </c>
      <c r="D243" s="2" t="str">
        <f t="shared" si="41"/>
        <v>Samedi</v>
      </c>
      <c r="E243" s="1">
        <v>43623</v>
      </c>
      <c r="F243" s="38" t="str">
        <f t="shared" si="37"/>
        <v>00181</v>
      </c>
      <c r="G243" t="s">
        <v>9</v>
      </c>
      <c r="H243">
        <f t="shared" ca="1" si="44"/>
        <v>19141</v>
      </c>
      <c r="I243">
        <f t="shared" ca="1" si="45"/>
        <v>459</v>
      </c>
      <c r="J243">
        <f t="shared" ca="1" si="46"/>
        <v>88</v>
      </c>
      <c r="K243">
        <f t="shared" ca="1" si="47"/>
        <v>42</v>
      </c>
      <c r="L243">
        <f t="shared" ca="1" si="48"/>
        <v>69</v>
      </c>
      <c r="M243">
        <f t="shared" ca="1" si="42"/>
        <v>658</v>
      </c>
      <c r="N243" s="4">
        <f t="shared" ca="1" si="43"/>
        <v>3.4376469358967661E-2</v>
      </c>
    </row>
    <row r="244" spans="1:14" hidden="1" x14ac:dyDescent="0.25">
      <c r="A244">
        <f t="shared" si="38"/>
        <v>23</v>
      </c>
      <c r="B244">
        <f t="shared" si="39"/>
        <v>2019</v>
      </c>
      <c r="C244">
        <f t="shared" si="40"/>
        <v>6</v>
      </c>
      <c r="D244" s="2" t="str">
        <f t="shared" si="41"/>
        <v>Samedi</v>
      </c>
      <c r="E244" s="1">
        <v>43623</v>
      </c>
      <c r="F244" s="38" t="str">
        <f t="shared" si="37"/>
        <v>00182</v>
      </c>
      <c r="G244" t="s">
        <v>10</v>
      </c>
      <c r="H244">
        <f t="shared" ca="1" si="44"/>
        <v>12184</v>
      </c>
      <c r="I244">
        <f t="shared" ca="1" si="45"/>
        <v>107</v>
      </c>
      <c r="J244">
        <f t="shared" ca="1" si="46"/>
        <v>241</v>
      </c>
      <c r="K244">
        <f t="shared" ca="1" si="47"/>
        <v>284</v>
      </c>
      <c r="L244">
        <f t="shared" ca="1" si="48"/>
        <v>293</v>
      </c>
      <c r="M244">
        <f t="shared" ca="1" si="42"/>
        <v>925</v>
      </c>
      <c r="N244" s="4">
        <f t="shared" ca="1" si="43"/>
        <v>7.5919238345370982E-2</v>
      </c>
    </row>
    <row r="245" spans="1:14" hidden="1" x14ac:dyDescent="0.25">
      <c r="A245">
        <f t="shared" si="38"/>
        <v>23</v>
      </c>
      <c r="B245">
        <f t="shared" si="39"/>
        <v>2019</v>
      </c>
      <c r="C245">
        <f t="shared" si="40"/>
        <v>6</v>
      </c>
      <c r="D245" s="2" t="str">
        <f t="shared" si="41"/>
        <v>Samedi</v>
      </c>
      <c r="E245" s="1">
        <v>43623</v>
      </c>
      <c r="F245" s="38" t="str">
        <f t="shared" si="37"/>
        <v>00183</v>
      </c>
      <c r="G245" t="s">
        <v>11</v>
      </c>
      <c r="H245">
        <f t="shared" ca="1" si="44"/>
        <v>7837</v>
      </c>
      <c r="I245">
        <f t="shared" ca="1" si="45"/>
        <v>443</v>
      </c>
      <c r="J245">
        <f t="shared" ca="1" si="46"/>
        <v>177</v>
      </c>
      <c r="K245">
        <f t="shared" ca="1" si="47"/>
        <v>194</v>
      </c>
      <c r="L245">
        <f t="shared" ca="1" si="48"/>
        <v>185</v>
      </c>
      <c r="M245">
        <f t="shared" ca="1" si="42"/>
        <v>999</v>
      </c>
      <c r="N245" s="4">
        <f t="shared" ca="1" si="43"/>
        <v>0.12747224703330357</v>
      </c>
    </row>
    <row r="246" spans="1:14" hidden="1" x14ac:dyDescent="0.25">
      <c r="A246">
        <f t="shared" si="38"/>
        <v>23</v>
      </c>
      <c r="B246">
        <f t="shared" si="39"/>
        <v>2019</v>
      </c>
      <c r="C246">
        <f t="shared" si="40"/>
        <v>6</v>
      </c>
      <c r="D246" s="2" t="str">
        <f t="shared" si="41"/>
        <v>Samedi</v>
      </c>
      <c r="E246" s="1">
        <v>43623</v>
      </c>
      <c r="F246" s="38" t="str">
        <f t="shared" si="37"/>
        <v>00187</v>
      </c>
      <c r="G246" t="s">
        <v>12</v>
      </c>
      <c r="H246">
        <f t="shared" ca="1" si="44"/>
        <v>11613</v>
      </c>
      <c r="I246">
        <f t="shared" ca="1" si="45"/>
        <v>64</v>
      </c>
      <c r="J246">
        <f t="shared" ca="1" si="46"/>
        <v>181</v>
      </c>
      <c r="K246">
        <f t="shared" ca="1" si="47"/>
        <v>48</v>
      </c>
      <c r="L246">
        <f t="shared" ca="1" si="48"/>
        <v>383</v>
      </c>
      <c r="M246">
        <f t="shared" ca="1" si="42"/>
        <v>676</v>
      </c>
      <c r="N246" s="4">
        <f t="shared" ca="1" si="43"/>
        <v>5.821062602256092E-2</v>
      </c>
    </row>
    <row r="247" spans="1:14" hidden="1" x14ac:dyDescent="0.25">
      <c r="A247">
        <f t="shared" si="38"/>
        <v>23</v>
      </c>
      <c r="B247">
        <f t="shared" si="39"/>
        <v>2019</v>
      </c>
      <c r="C247">
        <f t="shared" si="40"/>
        <v>6</v>
      </c>
      <c r="D247" s="2" t="str">
        <f t="shared" si="41"/>
        <v>Samedi</v>
      </c>
      <c r="E247" s="1">
        <v>43624</v>
      </c>
      <c r="F247" s="38" t="str">
        <f t="shared" si="37"/>
        <v>00156</v>
      </c>
      <c r="G247" t="s">
        <v>5</v>
      </c>
      <c r="H247">
        <f t="shared" ca="1" si="44"/>
        <v>9590</v>
      </c>
      <c r="I247">
        <f t="shared" ca="1" si="45"/>
        <v>134</v>
      </c>
      <c r="J247">
        <f t="shared" ca="1" si="46"/>
        <v>216</v>
      </c>
      <c r="K247">
        <f t="shared" ca="1" si="47"/>
        <v>207</v>
      </c>
      <c r="L247">
        <f t="shared" ca="1" si="48"/>
        <v>83</v>
      </c>
      <c r="M247">
        <f t="shared" ca="1" si="42"/>
        <v>640</v>
      </c>
      <c r="N247" s="4">
        <f t="shared" ca="1" si="43"/>
        <v>6.6736183524504694E-2</v>
      </c>
    </row>
    <row r="248" spans="1:14" hidden="1" x14ac:dyDescent="0.25">
      <c r="A248">
        <f t="shared" si="38"/>
        <v>23</v>
      </c>
      <c r="B248">
        <f t="shared" si="39"/>
        <v>2019</v>
      </c>
      <c r="C248">
        <f t="shared" si="40"/>
        <v>6</v>
      </c>
      <c r="D248" s="2" t="str">
        <f t="shared" si="41"/>
        <v>Samedi</v>
      </c>
      <c r="E248" s="1">
        <v>43624</v>
      </c>
      <c r="F248" s="38" t="str">
        <f t="shared" si="37"/>
        <v>00159</v>
      </c>
      <c r="G248" t="s">
        <v>6</v>
      </c>
      <c r="H248">
        <f t="shared" ca="1" si="44"/>
        <v>18706</v>
      </c>
      <c r="I248">
        <f t="shared" ca="1" si="45"/>
        <v>477</v>
      </c>
      <c r="J248">
        <f t="shared" ca="1" si="46"/>
        <v>213</v>
      </c>
      <c r="K248">
        <f t="shared" ca="1" si="47"/>
        <v>63</v>
      </c>
      <c r="L248">
        <f t="shared" ca="1" si="48"/>
        <v>242</v>
      </c>
      <c r="M248">
        <f t="shared" ca="1" si="42"/>
        <v>995</v>
      </c>
      <c r="N248" s="4">
        <f t="shared" ca="1" si="43"/>
        <v>5.3191489361702128E-2</v>
      </c>
    </row>
    <row r="249" spans="1:14" hidden="1" x14ac:dyDescent="0.25">
      <c r="A249">
        <f t="shared" si="38"/>
        <v>23</v>
      </c>
      <c r="B249">
        <f t="shared" si="39"/>
        <v>2019</v>
      </c>
      <c r="C249">
        <f t="shared" si="40"/>
        <v>6</v>
      </c>
      <c r="D249" s="2" t="str">
        <f t="shared" si="41"/>
        <v>Samedi</v>
      </c>
      <c r="E249" s="1">
        <v>43624</v>
      </c>
      <c r="F249" s="38" t="str">
        <f t="shared" si="37"/>
        <v>00160</v>
      </c>
      <c r="G249" t="s">
        <v>7</v>
      </c>
      <c r="H249">
        <f t="shared" ca="1" si="44"/>
        <v>15437</v>
      </c>
      <c r="I249">
        <f t="shared" ca="1" si="45"/>
        <v>321</v>
      </c>
      <c r="J249">
        <f t="shared" ca="1" si="46"/>
        <v>126</v>
      </c>
      <c r="K249">
        <f t="shared" ca="1" si="47"/>
        <v>124</v>
      </c>
      <c r="L249">
        <f t="shared" ca="1" si="48"/>
        <v>207</v>
      </c>
      <c r="M249">
        <f t="shared" ca="1" si="42"/>
        <v>778</v>
      </c>
      <c r="N249" s="4">
        <f t="shared" ca="1" si="43"/>
        <v>5.0398393470233852E-2</v>
      </c>
    </row>
    <row r="250" spans="1:14" hidden="1" x14ac:dyDescent="0.25">
      <c r="A250">
        <f t="shared" si="38"/>
        <v>23</v>
      </c>
      <c r="B250">
        <f t="shared" si="39"/>
        <v>2019</v>
      </c>
      <c r="C250">
        <f t="shared" si="40"/>
        <v>6</v>
      </c>
      <c r="D250" s="2" t="str">
        <f t="shared" si="41"/>
        <v>Samedi</v>
      </c>
      <c r="E250" s="1">
        <v>43624</v>
      </c>
      <c r="F250" s="38" t="str">
        <f t="shared" si="37"/>
        <v>00180</v>
      </c>
      <c r="G250" t="s">
        <v>8</v>
      </c>
      <c r="H250">
        <f t="shared" ca="1" si="44"/>
        <v>13576</v>
      </c>
      <c r="I250">
        <f t="shared" ca="1" si="45"/>
        <v>51</v>
      </c>
      <c r="J250">
        <f t="shared" ca="1" si="46"/>
        <v>96</v>
      </c>
      <c r="K250">
        <f t="shared" ca="1" si="47"/>
        <v>150</v>
      </c>
      <c r="L250">
        <f t="shared" ca="1" si="48"/>
        <v>241</v>
      </c>
      <c r="M250">
        <f t="shared" ca="1" si="42"/>
        <v>538</v>
      </c>
      <c r="N250" s="4">
        <f t="shared" ca="1" si="43"/>
        <v>3.9628756629345903E-2</v>
      </c>
    </row>
    <row r="251" spans="1:14" hidden="1" x14ac:dyDescent="0.25">
      <c r="A251">
        <f t="shared" si="38"/>
        <v>23</v>
      </c>
      <c r="B251">
        <f t="shared" si="39"/>
        <v>2019</v>
      </c>
      <c r="C251">
        <f t="shared" si="40"/>
        <v>6</v>
      </c>
      <c r="D251" s="2" t="str">
        <f t="shared" si="41"/>
        <v>Samedi</v>
      </c>
      <c r="E251" s="1">
        <v>43624</v>
      </c>
      <c r="F251" s="38" t="str">
        <f t="shared" si="37"/>
        <v>00181</v>
      </c>
      <c r="G251" t="s">
        <v>9</v>
      </c>
      <c r="H251">
        <f t="shared" ca="1" si="44"/>
        <v>16191</v>
      </c>
      <c r="I251">
        <f t="shared" ca="1" si="45"/>
        <v>370</v>
      </c>
      <c r="J251">
        <f t="shared" ca="1" si="46"/>
        <v>122</v>
      </c>
      <c r="K251">
        <f t="shared" ca="1" si="47"/>
        <v>223</v>
      </c>
      <c r="L251">
        <f t="shared" ca="1" si="48"/>
        <v>137</v>
      </c>
      <c r="M251">
        <f t="shared" ca="1" si="42"/>
        <v>852</v>
      </c>
      <c r="N251" s="4">
        <f t="shared" ca="1" si="43"/>
        <v>5.2621826940893089E-2</v>
      </c>
    </row>
    <row r="252" spans="1:14" hidden="1" x14ac:dyDescent="0.25">
      <c r="A252">
        <f t="shared" si="38"/>
        <v>23</v>
      </c>
      <c r="B252">
        <f t="shared" si="39"/>
        <v>2019</v>
      </c>
      <c r="C252">
        <f t="shared" si="40"/>
        <v>6</v>
      </c>
      <c r="D252" s="2" t="str">
        <f t="shared" si="41"/>
        <v>Samedi</v>
      </c>
      <c r="E252" s="1">
        <v>43624</v>
      </c>
      <c r="F252" s="38" t="str">
        <f t="shared" si="37"/>
        <v>00182</v>
      </c>
      <c r="G252" t="s">
        <v>10</v>
      </c>
      <c r="H252">
        <f t="shared" ca="1" si="44"/>
        <v>13814</v>
      </c>
      <c r="I252">
        <f t="shared" ca="1" si="45"/>
        <v>123</v>
      </c>
      <c r="J252">
        <f t="shared" ca="1" si="46"/>
        <v>99</v>
      </c>
      <c r="K252">
        <f t="shared" ca="1" si="47"/>
        <v>183</v>
      </c>
      <c r="L252">
        <f t="shared" ca="1" si="48"/>
        <v>243</v>
      </c>
      <c r="M252">
        <f t="shared" ca="1" si="42"/>
        <v>648</v>
      </c>
      <c r="N252" s="4">
        <f t="shared" ca="1" si="43"/>
        <v>4.6908932966555669E-2</v>
      </c>
    </row>
    <row r="253" spans="1:14" hidden="1" x14ac:dyDescent="0.25">
      <c r="A253">
        <f t="shared" si="38"/>
        <v>23</v>
      </c>
      <c r="B253">
        <f t="shared" si="39"/>
        <v>2019</v>
      </c>
      <c r="C253">
        <f t="shared" si="40"/>
        <v>6</v>
      </c>
      <c r="D253" s="2" t="str">
        <f t="shared" si="41"/>
        <v>Samedi</v>
      </c>
      <c r="E253" s="1">
        <v>43624</v>
      </c>
      <c r="F253" s="38" t="str">
        <f t="shared" si="37"/>
        <v>00183</v>
      </c>
      <c r="G253" t="s">
        <v>11</v>
      </c>
      <c r="H253">
        <f t="shared" ca="1" si="44"/>
        <v>17553</v>
      </c>
      <c r="I253">
        <f t="shared" ca="1" si="45"/>
        <v>383</v>
      </c>
      <c r="J253">
        <f t="shared" ca="1" si="46"/>
        <v>116</v>
      </c>
      <c r="K253">
        <f t="shared" ca="1" si="47"/>
        <v>31</v>
      </c>
      <c r="L253">
        <f t="shared" ca="1" si="48"/>
        <v>380</v>
      </c>
      <c r="M253">
        <f t="shared" ca="1" si="42"/>
        <v>910</v>
      </c>
      <c r="N253" s="4">
        <f t="shared" ca="1" si="43"/>
        <v>5.1842989802312993E-2</v>
      </c>
    </row>
    <row r="254" spans="1:14" hidden="1" x14ac:dyDescent="0.25">
      <c r="A254">
        <f t="shared" si="38"/>
        <v>23</v>
      </c>
      <c r="B254">
        <f t="shared" si="39"/>
        <v>2019</v>
      </c>
      <c r="C254">
        <f t="shared" si="40"/>
        <v>6</v>
      </c>
      <c r="D254" s="2" t="str">
        <f t="shared" si="41"/>
        <v>Samedi</v>
      </c>
      <c r="E254" s="1">
        <v>43624</v>
      </c>
      <c r="F254" s="38" t="str">
        <f t="shared" si="37"/>
        <v>00187</v>
      </c>
      <c r="G254" t="s">
        <v>12</v>
      </c>
      <c r="H254">
        <f t="shared" ca="1" si="44"/>
        <v>18888</v>
      </c>
      <c r="I254">
        <f t="shared" ca="1" si="45"/>
        <v>208</v>
      </c>
      <c r="J254">
        <f t="shared" ca="1" si="46"/>
        <v>155</v>
      </c>
      <c r="K254">
        <f t="shared" ca="1" si="47"/>
        <v>210</v>
      </c>
      <c r="L254">
        <f t="shared" ca="1" si="48"/>
        <v>344</v>
      </c>
      <c r="M254">
        <f t="shared" ca="1" si="42"/>
        <v>917</v>
      </c>
      <c r="N254" s="4">
        <f t="shared" ca="1" si="43"/>
        <v>4.8549343498517576E-2</v>
      </c>
    </row>
  </sheetData>
  <autoFilter ref="A1:N254" xr:uid="{00000000-0009-0000-0000-000001000000}">
    <filterColumn colId="6">
      <filters>
        <filter val="00170 - Londres"/>
      </filters>
    </filterColumn>
  </autoFilter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V44"/>
  <sheetViews>
    <sheetView tabSelected="1" workbookViewId="0">
      <pane ySplit="1" topLeftCell="A17" activePane="bottomLeft" state="frozen"/>
      <selection pane="bottomLeft" activeCell="P36" sqref="P36:S36"/>
    </sheetView>
  </sheetViews>
  <sheetFormatPr baseColWidth="10" defaultRowHeight="15" x14ac:dyDescent="0.25"/>
  <cols>
    <col min="1" max="1" width="6.7109375" bestFit="1" customWidth="1"/>
    <col min="2" max="2" width="5.42578125" bestFit="1" customWidth="1"/>
    <col min="3" max="3" width="4.28515625" bestFit="1" customWidth="1"/>
    <col min="4" max="4" width="3.85546875" bestFit="1" customWidth="1"/>
    <col min="5" max="5" width="13.28515625" customWidth="1"/>
    <col min="6" max="6" width="5.28515625" bestFit="1" customWidth="1"/>
    <col min="7" max="7" width="13.5703125" bestFit="1" customWidth="1"/>
    <col min="8" max="8" width="10.140625" bestFit="1" customWidth="1"/>
    <col min="9" max="10" width="11.42578125" customWidth="1"/>
    <col min="11" max="11" width="11.5703125" customWidth="1"/>
    <col min="12" max="12" width="10.7109375" customWidth="1"/>
    <col min="13" max="13" width="12.28515625" customWidth="1"/>
    <col min="14" max="14" width="14.28515625" customWidth="1"/>
    <col min="15" max="15" width="10.5703125" customWidth="1"/>
    <col min="16" max="16" width="11.140625" customWidth="1"/>
    <col min="17" max="17" width="10.5703125" customWidth="1"/>
    <col min="18" max="18" width="11.7109375" customWidth="1"/>
    <col min="19" max="19" width="10.5703125" customWidth="1"/>
    <col min="20" max="20" width="13.42578125" customWidth="1"/>
    <col min="21" max="21" width="10.42578125" bestFit="1" customWidth="1"/>
    <col min="22" max="22" width="6.42578125" bestFit="1" customWidth="1"/>
  </cols>
  <sheetData>
    <row r="1" spans="1:22" ht="33.75" x14ac:dyDescent="0.25">
      <c r="A1" s="7" t="s">
        <v>21</v>
      </c>
      <c r="B1" s="8" t="s">
        <v>14</v>
      </c>
      <c r="C1" s="8" t="s">
        <v>2</v>
      </c>
      <c r="D1" s="8" t="s">
        <v>4</v>
      </c>
      <c r="E1" s="8" t="s">
        <v>3</v>
      </c>
      <c r="F1" s="39" t="s">
        <v>1</v>
      </c>
      <c r="G1" s="40" t="s">
        <v>0</v>
      </c>
      <c r="H1" s="9" t="s">
        <v>30</v>
      </c>
      <c r="I1" s="10" t="s">
        <v>31</v>
      </c>
      <c r="J1" s="11" t="s">
        <v>32</v>
      </c>
      <c r="K1" s="12" t="s">
        <v>34</v>
      </c>
      <c r="L1" s="12" t="s">
        <v>36</v>
      </c>
      <c r="M1" s="13" t="s">
        <v>38</v>
      </c>
      <c r="N1" s="14" t="s">
        <v>41</v>
      </c>
      <c r="O1" s="15" t="s">
        <v>29</v>
      </c>
      <c r="P1" s="16" t="s">
        <v>33</v>
      </c>
      <c r="Q1" s="17" t="s">
        <v>35</v>
      </c>
      <c r="R1" s="17" t="s">
        <v>37</v>
      </c>
      <c r="S1" s="18" t="s">
        <v>39</v>
      </c>
      <c r="T1" s="19" t="s">
        <v>41</v>
      </c>
      <c r="U1" s="20" t="s">
        <v>29</v>
      </c>
      <c r="V1" s="21" t="s">
        <v>42</v>
      </c>
    </row>
    <row r="2" spans="1:22" x14ac:dyDescent="0.25">
      <c r="A2" s="22">
        <v>19</v>
      </c>
      <c r="B2" s="23">
        <v>2019</v>
      </c>
      <c r="C2" s="23">
        <v>5</v>
      </c>
      <c r="D2" s="23" t="s">
        <v>22</v>
      </c>
      <c r="E2" s="41">
        <v>43591</v>
      </c>
      <c r="F2" s="23">
        <v>156</v>
      </c>
      <c r="G2" s="24" t="s">
        <v>5</v>
      </c>
      <c r="H2" s="25">
        <v>45600</v>
      </c>
      <c r="I2" s="26">
        <v>37964</v>
      </c>
      <c r="J2" s="27">
        <f>SUMIFS(Data!$I:$I,Data!$F:$F,Analyse!$F2,Data!$B:$B,Analyse!$B2,Data!$A:$A,Analyse!$A2,Data!$D:$D,Param!$A$2)+SUMIFS(Data!$I:$I,Data!$F:$F,Analyse!$F2,Data!$B:$B,Analyse!$B2,Data!$A:$A,Analyse!$A2,Data!$D:$D,Param!$A$3)+SUMIFS(Data!$I:$I,Data!$F:$F,Analyse!$F2,Data!$B:$B,Analyse!$B2,Data!$A:$A,Analyse!$A2,Data!$D:$D,Param!$A$4)</f>
        <v>1210</v>
      </c>
      <c r="K2" s="28">
        <f>SUMIFS(Data!$J:$J,Data!$F:$F,Analyse!$F2,Data!$B:$B,Analyse!$B2,Data!$A:$A,Analyse!$A2,Data!$D:$D,Param!$A$2)+SUMIFS(Data!$J:$J,Data!$F:$F,Analyse!$F2,Data!$B:$B,Analyse!$B2,Data!$A:$A,Analyse!$A2,Data!$D:$D,Param!$A$3)+SUMIFS(Data!$J:$J,Data!$F:$F,Analyse!$F2,Data!$B:$B,Analyse!$B2,Data!$A:$A,Analyse!$A2,Data!$D:$D,Param!$A$4)</f>
        <v>582</v>
      </c>
      <c r="L2" s="28">
        <f>SUMIFS(Data!$K:$K,Data!$F:$F,Analyse!$F2,Data!$B:$B,Analyse!$B2,Data!$A:$A,Analyse!$A2,Data!$D:$D,Param!$A$2)+SUMIFS(Data!$K:$K,Data!$F:$F,Analyse!$F2,Data!$B:$B,Analyse!$B2,Data!$A:$A,Analyse!$A2,Data!$D:$D,Param!$A$3)+SUMIFS(Data!$K:$K,Data!$F:$F,Analyse!$F2,Data!$B:$B,Analyse!$B2,Data!$A:$A,Analyse!$A2,Data!$D:$D,Param!$A$4)</f>
        <v>316</v>
      </c>
      <c r="M2" s="29">
        <f>SUMIFS(Data!$L:$L,Data!$F:$F,Analyse!$F2,Data!$B:$B,Analyse!$B2,Data!$A:$A,Analyse!$A2,Data!$D:$D,Param!$A$2)+SUMIFS(Data!$L:$L,Data!$F:$F,Analyse!$F2,Data!$B:$B,Analyse!$B2,Data!$A:$A,Analyse!$A2,Data!$D:$D,Param!$A$3)+SUMIFS(Data!$L:$L,Data!$F:$F,Analyse!$F2,Data!$B:$B,Analyse!$B2,Data!$A:$A,Analyse!$A2,Data!$D:$D,Param!$A$4)</f>
        <v>632</v>
      </c>
      <c r="N2" s="30">
        <f>SUM(J2:M2)</f>
        <v>2740</v>
      </c>
      <c r="O2" s="31">
        <f>N2/H2</f>
        <v>6.0087719298245613E-2</v>
      </c>
      <c r="P2" s="32">
        <f>SUMIFS(Data!$I:$I,Data!$F:$F,Analyse!$F2,Data!$B:$B,Analyse!$B2,Data!$A:$A,Analyse!$A2,Data!$D:$D,Param!$A$5)+SUMIFS(Data!$I:$I,Data!$F:$F,Analyse!$F2,Data!$B:$B,Analyse!$B2,Data!$A:$A,Analyse!$A2,Data!$D:$D,Param!$A$6)+SUMIFS(Data!$I:$I,Data!$F:$F,Analyse!$F2,Data!$B:$B,Analyse!$B2,Data!$A:$A,Analyse!$A2,Data!$D:$D,Param!$A$7)</f>
        <v>737</v>
      </c>
      <c r="Q2" s="33">
        <f>SUMIFS(Data!$J:$J,Data!$F:$F,Analyse!$F2,Data!$B:$B,Analyse!$B2,Data!$A:$A,Analyse!$A2,Data!$D:$D,Param!$A$5)+SUMIFS(Data!$J:$J,Data!$F:$F,Analyse!$F2,Data!$B:$B,Analyse!$B2,Data!$A:$A,Analyse!$A2,Data!$D:$D,Param!$A$6)+SUMIFS(Data!$J:$J,Data!$F:$F,Analyse!$F2,Data!$B:$B,Analyse!$B2,Data!$A:$A,Analyse!$A2,Data!$D:$D,Param!$A$7)</f>
        <v>577</v>
      </c>
      <c r="R2" s="33">
        <f>SUMIFS(Data!$K:$K,Data!$F:$F,Analyse!$F2,Data!$B:$B,Analyse!$B2,Data!$A:$A,Analyse!$A2,Data!$D:$D,Param!$A$5)+SUMIFS(Data!$K:$K,Data!$F:$F,Analyse!$F2,Data!$B:$B,Analyse!$B2,Data!$A:$A,Analyse!$A2,Data!$D:$D,Param!$A$6)+SUMIFS(Data!$K:$K,Data!$F:$F,Analyse!$F2,Data!$B:$B,Analyse!$B2,Data!$A:$A,Analyse!$A2,Data!$D:$D,Param!$A$7)</f>
        <v>568</v>
      </c>
      <c r="S2" s="34">
        <f>SUMIFS(Data!$L:$L,Data!$F:$F,Analyse!$F2,Data!$B:$B,Analyse!$B2,Data!$A:$A,Analyse!$A2,Data!$D:$D,Param!$A$5)+SUMIFS(Data!$L:$L,Data!$F:$F,Analyse!$F2,Data!$B:$B,Analyse!$B2,Data!$A:$A,Analyse!$A2,Data!$D:$D,Param!$A$6)+SUMIFS(Data!$L:$L,Data!$F:$F,Analyse!$F2,Data!$B:$B,Analyse!$B2,Data!$A:$A,Analyse!$A2,Data!$D:$D,Param!$A$7)</f>
        <v>383</v>
      </c>
      <c r="T2" s="35">
        <f>SUM(P2:S2)</f>
        <v>2265</v>
      </c>
      <c r="U2" s="36">
        <f>T2/I2</f>
        <v>5.9661784848804134E-2</v>
      </c>
      <c r="V2" s="37" t="str">
        <f>IF(AND(O2&gt;Param!$B$2,U2&gt;Param!$B$2),"KO","OK")</f>
        <v>OK</v>
      </c>
    </row>
    <row r="3" spans="1:22" x14ac:dyDescent="0.25">
      <c r="A3" s="22">
        <v>19</v>
      </c>
      <c r="B3" s="23">
        <v>2019</v>
      </c>
      <c r="C3" s="23">
        <v>5</v>
      </c>
      <c r="D3" s="23" t="s">
        <v>22</v>
      </c>
      <c r="E3" s="41">
        <v>43591</v>
      </c>
      <c r="F3" s="23">
        <v>159</v>
      </c>
      <c r="G3" s="24" t="s">
        <v>6</v>
      </c>
      <c r="H3" s="25">
        <v>44114</v>
      </c>
      <c r="I3" s="26">
        <v>43348</v>
      </c>
      <c r="J3" s="27">
        <f>SUMIFS(Data!$I:$I,Data!$F:$F,Analyse!$F3,Data!$B:$B,Analyse!$B3,Data!$A:$A,Analyse!$A3,Data!$D:$D,Param!$A$2)+SUMIFS(Data!$I:$I,Data!$F:$F,Analyse!$F3,Data!$B:$B,Analyse!$B3,Data!$A:$A,Analyse!$A3,Data!$D:$D,Param!$A$3)+SUMIFS(Data!$I:$I,Data!$F:$F,Analyse!$F3,Data!$B:$B,Analyse!$B3,Data!$A:$A,Analyse!$A3,Data!$D:$D,Param!$A$4)</f>
        <v>816</v>
      </c>
      <c r="K3" s="28">
        <f>SUMIFS(Data!$J:$J,Data!$F:$F,Analyse!$F3,Data!$B:$B,Analyse!$B3,Data!$A:$A,Analyse!$A3,Data!$D:$D,Param!$A$2)+SUMIFS(Data!$J:$J,Data!$F:$F,Analyse!$F3,Data!$B:$B,Analyse!$B3,Data!$A:$A,Analyse!$A3,Data!$D:$D,Param!$A$3)+SUMIFS(Data!$J:$J,Data!$F:$F,Analyse!$F3,Data!$B:$B,Analyse!$B3,Data!$A:$A,Analyse!$A3,Data!$D:$D,Param!$A$4)</f>
        <v>319</v>
      </c>
      <c r="L3" s="28">
        <f>SUMIFS(Data!$K:$K,Data!$F:$F,Analyse!$F3,Data!$B:$B,Analyse!$B3,Data!$A:$A,Analyse!$A3,Data!$D:$D,Param!$A$2)+SUMIFS(Data!$K:$K,Data!$F:$F,Analyse!$F3,Data!$B:$B,Analyse!$B3,Data!$A:$A,Analyse!$A3,Data!$D:$D,Param!$A$3)+SUMIFS(Data!$K:$K,Data!$F:$F,Analyse!$F3,Data!$B:$B,Analyse!$B3,Data!$A:$A,Analyse!$A3,Data!$D:$D,Param!$A$4)</f>
        <v>562</v>
      </c>
      <c r="M3" s="29">
        <f>SUMIFS(Data!$L:$L,Data!$F:$F,Analyse!$F3,Data!$B:$B,Analyse!$B3,Data!$A:$A,Analyse!$A3,Data!$D:$D,Param!$A$2)+SUMIFS(Data!$L:$L,Data!$F:$F,Analyse!$F3,Data!$B:$B,Analyse!$B3,Data!$A:$A,Analyse!$A3,Data!$D:$D,Param!$A$3)+SUMIFS(Data!$L:$L,Data!$F:$F,Analyse!$F3,Data!$B:$B,Analyse!$B3,Data!$A:$A,Analyse!$A3,Data!$D:$D,Param!$A$4)</f>
        <v>834</v>
      </c>
      <c r="N3" s="30">
        <f t="shared" ref="N3:N44" si="0">SUM(J3:M3)</f>
        <v>2531</v>
      </c>
      <c r="O3" s="31">
        <f t="shared" ref="O3:O44" si="1">N3/H3</f>
        <v>5.7374076256970573E-2</v>
      </c>
      <c r="P3" s="32">
        <f>SUMIFS(Data!$I:$I,Data!$F:$F,Analyse!$F3,Data!$B:$B,Analyse!$B3,Data!$A:$A,Analyse!$A3,Data!$D:$D,Param!$A$5)+SUMIFS(Data!$I:$I,Data!$F:$F,Analyse!$F3,Data!$B:$B,Analyse!$B3,Data!$A:$A,Analyse!$A3,Data!$D:$D,Param!$A$6)+SUMIFS(Data!$I:$I,Data!$F:$F,Analyse!$F3,Data!$B:$B,Analyse!$B3,Data!$A:$A,Analyse!$A3,Data!$D:$D,Param!$A$7)</f>
        <v>787</v>
      </c>
      <c r="Q3" s="33">
        <f>SUMIFS(Data!$J:$J,Data!$F:$F,Analyse!$F3,Data!$B:$B,Analyse!$B3,Data!$A:$A,Analyse!$A3,Data!$D:$D,Param!$A$5)+SUMIFS(Data!$J:$J,Data!$F:$F,Analyse!$F3,Data!$B:$B,Analyse!$B3,Data!$A:$A,Analyse!$A3,Data!$D:$D,Param!$A$6)+SUMIFS(Data!$J:$J,Data!$F:$F,Analyse!$F3,Data!$B:$B,Analyse!$B3,Data!$A:$A,Analyse!$A3,Data!$D:$D,Param!$A$7)</f>
        <v>420</v>
      </c>
      <c r="R3" s="33">
        <f>SUMIFS(Data!$K:$K,Data!$F:$F,Analyse!$F3,Data!$B:$B,Analyse!$B3,Data!$A:$A,Analyse!$A3,Data!$D:$D,Param!$A$5)+SUMIFS(Data!$K:$K,Data!$F:$F,Analyse!$F3,Data!$B:$B,Analyse!$B3,Data!$A:$A,Analyse!$A3,Data!$D:$D,Param!$A$6)+SUMIFS(Data!$K:$K,Data!$F:$F,Analyse!$F3,Data!$B:$B,Analyse!$B3,Data!$A:$A,Analyse!$A3,Data!$D:$D,Param!$A$7)</f>
        <v>716</v>
      </c>
      <c r="S3" s="34">
        <f>SUMIFS(Data!$L:$L,Data!$F:$F,Analyse!$F3,Data!$B:$B,Analyse!$B3,Data!$A:$A,Analyse!$A3,Data!$D:$D,Param!$A$5)+SUMIFS(Data!$L:$L,Data!$F:$F,Analyse!$F3,Data!$B:$B,Analyse!$B3,Data!$A:$A,Analyse!$A3,Data!$D:$D,Param!$A$6)+SUMIFS(Data!$L:$L,Data!$F:$F,Analyse!$F3,Data!$B:$B,Analyse!$B3,Data!$A:$A,Analyse!$A3,Data!$D:$D,Param!$A$7)</f>
        <v>726</v>
      </c>
      <c r="T3" s="35">
        <f t="shared" ref="T3:T44" si="2">SUM(P3:S3)</f>
        <v>2649</v>
      </c>
      <c r="U3" s="36">
        <f t="shared" ref="U3:U44" si="3">T3/I3</f>
        <v>6.1110085817108056E-2</v>
      </c>
      <c r="V3" s="37" t="str">
        <f>IF(AND(O3&gt;Param!$B$2,U3&gt;Param!$B$2),"KO","OK")</f>
        <v>OK</v>
      </c>
    </row>
    <row r="4" spans="1:22" x14ac:dyDescent="0.25">
      <c r="A4" s="22">
        <v>19</v>
      </c>
      <c r="B4" s="23">
        <v>2019</v>
      </c>
      <c r="C4" s="23">
        <v>5</v>
      </c>
      <c r="D4" s="23" t="s">
        <v>22</v>
      </c>
      <c r="E4" s="41">
        <v>43591</v>
      </c>
      <c r="F4" s="23">
        <v>160</v>
      </c>
      <c r="G4" s="24" t="s">
        <v>7</v>
      </c>
      <c r="H4" s="25">
        <v>30609</v>
      </c>
      <c r="I4" s="26">
        <v>36306</v>
      </c>
      <c r="J4" s="27">
        <f>SUMIFS(Data!$I:$I,Data!$F:$F,Analyse!$F4,Data!$B:$B,Analyse!$B4,Data!$A:$A,Analyse!$A4,Data!$D:$D,Param!$A$2)+SUMIFS(Data!$I:$I,Data!$F:$F,Analyse!$F4,Data!$B:$B,Analyse!$B4,Data!$A:$A,Analyse!$A4,Data!$D:$D,Param!$A$3)+SUMIFS(Data!$I:$I,Data!$F:$F,Analyse!$F4,Data!$B:$B,Analyse!$B4,Data!$A:$A,Analyse!$A4,Data!$D:$D,Param!$A$4)</f>
        <v>710</v>
      </c>
      <c r="K4" s="28">
        <f>SUMIFS(Data!$J:$J,Data!$F:$F,Analyse!$F4,Data!$B:$B,Analyse!$B4,Data!$A:$A,Analyse!$A4,Data!$D:$D,Param!$A$2)+SUMIFS(Data!$J:$J,Data!$F:$F,Analyse!$F4,Data!$B:$B,Analyse!$B4,Data!$A:$A,Analyse!$A4,Data!$D:$D,Param!$A$3)+SUMIFS(Data!$J:$J,Data!$F:$F,Analyse!$F4,Data!$B:$B,Analyse!$B4,Data!$A:$A,Analyse!$A4,Data!$D:$D,Param!$A$4)</f>
        <v>369</v>
      </c>
      <c r="L4" s="28">
        <f>SUMIFS(Data!$K:$K,Data!$F:$F,Analyse!$F4,Data!$B:$B,Analyse!$B4,Data!$A:$A,Analyse!$A4,Data!$D:$D,Param!$A$2)+SUMIFS(Data!$K:$K,Data!$F:$F,Analyse!$F4,Data!$B:$B,Analyse!$B4,Data!$A:$A,Analyse!$A4,Data!$D:$D,Param!$A$3)+SUMIFS(Data!$K:$K,Data!$F:$F,Analyse!$F4,Data!$B:$B,Analyse!$B4,Data!$A:$A,Analyse!$A4,Data!$D:$D,Param!$A$4)</f>
        <v>356</v>
      </c>
      <c r="M4" s="29">
        <f>SUMIFS(Data!$L:$L,Data!$F:$F,Analyse!$F4,Data!$B:$B,Analyse!$B4,Data!$A:$A,Analyse!$A4,Data!$D:$D,Param!$A$2)+SUMIFS(Data!$L:$L,Data!$F:$F,Analyse!$F4,Data!$B:$B,Analyse!$B4,Data!$A:$A,Analyse!$A4,Data!$D:$D,Param!$A$3)+SUMIFS(Data!$L:$L,Data!$F:$F,Analyse!$F4,Data!$B:$B,Analyse!$B4,Data!$A:$A,Analyse!$A4,Data!$D:$D,Param!$A$4)</f>
        <v>627</v>
      </c>
      <c r="N4" s="30">
        <f t="shared" si="0"/>
        <v>2062</v>
      </c>
      <c r="O4" s="31">
        <f t="shared" si="1"/>
        <v>6.7365807442255551E-2</v>
      </c>
      <c r="P4" s="32">
        <f>SUMIFS(Data!$I:$I,Data!$F:$F,Analyse!$F4,Data!$B:$B,Analyse!$B4,Data!$A:$A,Analyse!$A4,Data!$D:$D,Param!$A$5)+SUMIFS(Data!$I:$I,Data!$F:$F,Analyse!$F4,Data!$B:$B,Analyse!$B4,Data!$A:$A,Analyse!$A4,Data!$D:$D,Param!$A$6)+SUMIFS(Data!$I:$I,Data!$F:$F,Analyse!$F4,Data!$B:$B,Analyse!$B4,Data!$A:$A,Analyse!$A4,Data!$D:$D,Param!$A$7)</f>
        <v>1019</v>
      </c>
      <c r="Q4" s="33">
        <f>SUMIFS(Data!$J:$J,Data!$F:$F,Analyse!$F4,Data!$B:$B,Analyse!$B4,Data!$A:$A,Analyse!$A4,Data!$D:$D,Param!$A$5)+SUMIFS(Data!$J:$J,Data!$F:$F,Analyse!$F4,Data!$B:$B,Analyse!$B4,Data!$A:$A,Analyse!$A4,Data!$D:$D,Param!$A$6)+SUMIFS(Data!$J:$J,Data!$F:$F,Analyse!$F4,Data!$B:$B,Analyse!$B4,Data!$A:$A,Analyse!$A4,Data!$D:$D,Param!$A$7)</f>
        <v>389</v>
      </c>
      <c r="R4" s="33">
        <f>SUMIFS(Data!$K:$K,Data!$F:$F,Analyse!$F4,Data!$B:$B,Analyse!$B4,Data!$A:$A,Analyse!$A4,Data!$D:$D,Param!$A$5)+SUMIFS(Data!$K:$K,Data!$F:$F,Analyse!$F4,Data!$B:$B,Analyse!$B4,Data!$A:$A,Analyse!$A4,Data!$D:$D,Param!$A$6)+SUMIFS(Data!$K:$K,Data!$F:$F,Analyse!$F4,Data!$B:$B,Analyse!$B4,Data!$A:$A,Analyse!$A4,Data!$D:$D,Param!$A$7)</f>
        <v>667</v>
      </c>
      <c r="S4" s="34">
        <f>SUMIFS(Data!$L:$L,Data!$F:$F,Analyse!$F4,Data!$B:$B,Analyse!$B4,Data!$A:$A,Analyse!$A4,Data!$D:$D,Param!$A$5)+SUMIFS(Data!$L:$L,Data!$F:$F,Analyse!$F4,Data!$B:$B,Analyse!$B4,Data!$A:$A,Analyse!$A4,Data!$D:$D,Param!$A$6)+SUMIFS(Data!$L:$L,Data!$F:$F,Analyse!$F4,Data!$B:$B,Analyse!$B4,Data!$A:$A,Analyse!$A4,Data!$D:$D,Param!$A$7)</f>
        <v>467</v>
      </c>
      <c r="T4" s="35">
        <f t="shared" si="2"/>
        <v>2542</v>
      </c>
      <c r="U4" s="36">
        <f t="shared" si="3"/>
        <v>7.0015975320883606E-2</v>
      </c>
      <c r="V4" s="37" t="str">
        <f>IF(AND(O4&gt;Param!$B$2,U4&gt;Param!$B$2),"KO","OK")</f>
        <v>KO</v>
      </c>
    </row>
    <row r="5" spans="1:22" x14ac:dyDescent="0.25">
      <c r="A5" s="22">
        <v>19</v>
      </c>
      <c r="B5" s="23">
        <v>2019</v>
      </c>
      <c r="C5" s="23">
        <v>5</v>
      </c>
      <c r="D5" s="23" t="s">
        <v>22</v>
      </c>
      <c r="E5" s="41">
        <v>43591</v>
      </c>
      <c r="F5" s="23">
        <v>180</v>
      </c>
      <c r="G5" s="24" t="s">
        <v>8</v>
      </c>
      <c r="H5" s="25">
        <v>33515</v>
      </c>
      <c r="I5" s="26">
        <v>39096</v>
      </c>
      <c r="J5" s="27">
        <f>SUMIFS(Data!$I:$I,Data!$F:$F,Analyse!$F5,Data!$B:$B,Analyse!$B5,Data!$A:$A,Analyse!$A5,Data!$D:$D,Param!$A$2)+SUMIFS(Data!$I:$I,Data!$F:$F,Analyse!$F5,Data!$B:$B,Analyse!$B5,Data!$A:$A,Analyse!$A5,Data!$D:$D,Param!$A$3)+SUMIFS(Data!$I:$I,Data!$F:$F,Analyse!$F5,Data!$B:$B,Analyse!$B5,Data!$A:$A,Analyse!$A5,Data!$D:$D,Param!$A$4)</f>
        <v>1038</v>
      </c>
      <c r="K5" s="28">
        <f>SUMIFS(Data!$J:$J,Data!$F:$F,Analyse!$F5,Data!$B:$B,Analyse!$B5,Data!$A:$A,Analyse!$A5,Data!$D:$D,Param!$A$2)+SUMIFS(Data!$J:$J,Data!$F:$F,Analyse!$F5,Data!$B:$B,Analyse!$B5,Data!$A:$A,Analyse!$A5,Data!$D:$D,Param!$A$3)+SUMIFS(Data!$J:$J,Data!$F:$F,Analyse!$F5,Data!$B:$B,Analyse!$B5,Data!$A:$A,Analyse!$A5,Data!$D:$D,Param!$A$4)</f>
        <v>592</v>
      </c>
      <c r="L5" s="28">
        <f>SUMIFS(Data!$K:$K,Data!$F:$F,Analyse!$F5,Data!$B:$B,Analyse!$B5,Data!$A:$A,Analyse!$A5,Data!$D:$D,Param!$A$2)+SUMIFS(Data!$K:$K,Data!$F:$F,Analyse!$F5,Data!$B:$B,Analyse!$B5,Data!$A:$A,Analyse!$A5,Data!$D:$D,Param!$A$3)+SUMIFS(Data!$K:$K,Data!$F:$F,Analyse!$F5,Data!$B:$B,Analyse!$B5,Data!$A:$A,Analyse!$A5,Data!$D:$D,Param!$A$4)</f>
        <v>430</v>
      </c>
      <c r="M5" s="29">
        <f>SUMIFS(Data!$L:$L,Data!$F:$F,Analyse!$F5,Data!$B:$B,Analyse!$B5,Data!$A:$A,Analyse!$A5,Data!$D:$D,Param!$A$2)+SUMIFS(Data!$L:$L,Data!$F:$F,Analyse!$F5,Data!$B:$B,Analyse!$B5,Data!$A:$A,Analyse!$A5,Data!$D:$D,Param!$A$3)+SUMIFS(Data!$L:$L,Data!$F:$F,Analyse!$F5,Data!$B:$B,Analyse!$B5,Data!$A:$A,Analyse!$A5,Data!$D:$D,Param!$A$4)</f>
        <v>484</v>
      </c>
      <c r="N5" s="30">
        <f t="shared" si="0"/>
        <v>2544</v>
      </c>
      <c r="O5" s="31">
        <f t="shared" si="1"/>
        <v>7.5906310607190816E-2</v>
      </c>
      <c r="P5" s="32">
        <f>SUMIFS(Data!$I:$I,Data!$F:$F,Analyse!$F5,Data!$B:$B,Analyse!$B5,Data!$A:$A,Analyse!$A5,Data!$D:$D,Param!$A$5)+SUMIFS(Data!$I:$I,Data!$F:$F,Analyse!$F5,Data!$B:$B,Analyse!$B5,Data!$A:$A,Analyse!$A5,Data!$D:$D,Param!$A$6)+SUMIFS(Data!$I:$I,Data!$F:$F,Analyse!$F5,Data!$B:$B,Analyse!$B5,Data!$A:$A,Analyse!$A5,Data!$D:$D,Param!$A$7)</f>
        <v>1003</v>
      </c>
      <c r="Q5" s="33">
        <f>SUMIFS(Data!$J:$J,Data!$F:$F,Analyse!$F5,Data!$B:$B,Analyse!$B5,Data!$A:$A,Analyse!$A5,Data!$D:$D,Param!$A$5)+SUMIFS(Data!$J:$J,Data!$F:$F,Analyse!$F5,Data!$B:$B,Analyse!$B5,Data!$A:$A,Analyse!$A5,Data!$D:$D,Param!$A$6)+SUMIFS(Data!$J:$J,Data!$F:$F,Analyse!$F5,Data!$B:$B,Analyse!$B5,Data!$A:$A,Analyse!$A5,Data!$D:$D,Param!$A$7)</f>
        <v>484</v>
      </c>
      <c r="R5" s="33">
        <f>SUMIFS(Data!$K:$K,Data!$F:$F,Analyse!$F5,Data!$B:$B,Analyse!$B5,Data!$A:$A,Analyse!$A5,Data!$D:$D,Param!$A$5)+SUMIFS(Data!$K:$K,Data!$F:$F,Analyse!$F5,Data!$B:$B,Analyse!$B5,Data!$A:$A,Analyse!$A5,Data!$D:$D,Param!$A$6)+SUMIFS(Data!$K:$K,Data!$F:$F,Analyse!$F5,Data!$B:$B,Analyse!$B5,Data!$A:$A,Analyse!$A5,Data!$D:$D,Param!$A$7)</f>
        <v>529</v>
      </c>
      <c r="S5" s="34">
        <f>SUMIFS(Data!$L:$L,Data!$F:$F,Analyse!$F5,Data!$B:$B,Analyse!$B5,Data!$A:$A,Analyse!$A5,Data!$D:$D,Param!$A$5)+SUMIFS(Data!$L:$L,Data!$F:$F,Analyse!$F5,Data!$B:$B,Analyse!$B5,Data!$A:$A,Analyse!$A5,Data!$D:$D,Param!$A$6)+SUMIFS(Data!$L:$L,Data!$F:$F,Analyse!$F5,Data!$B:$B,Analyse!$B5,Data!$A:$A,Analyse!$A5,Data!$D:$D,Param!$A$7)</f>
        <v>397</v>
      </c>
      <c r="T5" s="35">
        <f t="shared" si="2"/>
        <v>2413</v>
      </c>
      <c r="U5" s="36">
        <f t="shared" si="3"/>
        <v>6.1719869040311029E-2</v>
      </c>
      <c r="V5" s="37" t="str">
        <f>IF(AND(O5&gt;Param!$B$2,U5&gt;Param!$B$2),"KO","OK")</f>
        <v>KO</v>
      </c>
    </row>
    <row r="6" spans="1:22" x14ac:dyDescent="0.25">
      <c r="A6" s="22">
        <v>19</v>
      </c>
      <c r="B6" s="23">
        <v>2019</v>
      </c>
      <c r="C6" s="23">
        <v>5</v>
      </c>
      <c r="D6" s="23" t="s">
        <v>22</v>
      </c>
      <c r="E6" s="41">
        <v>43591</v>
      </c>
      <c r="F6" s="23">
        <v>181</v>
      </c>
      <c r="G6" s="24" t="s">
        <v>9</v>
      </c>
      <c r="H6" s="25">
        <v>36152</v>
      </c>
      <c r="I6" s="26">
        <v>38052</v>
      </c>
      <c r="J6" s="27">
        <f>SUMIFS(Data!$I:$I,Data!$F:$F,Analyse!$F6,Data!$B:$B,Analyse!$B6,Data!$A:$A,Analyse!$A6,Data!$D:$D,Param!$A$2)+SUMIFS(Data!$I:$I,Data!$F:$F,Analyse!$F6,Data!$B:$B,Analyse!$B6,Data!$A:$A,Analyse!$A6,Data!$D:$D,Param!$A$3)+SUMIFS(Data!$I:$I,Data!$F:$F,Analyse!$F6,Data!$B:$B,Analyse!$B6,Data!$A:$A,Analyse!$A6,Data!$D:$D,Param!$A$4)</f>
        <v>1007</v>
      </c>
      <c r="K6" s="28">
        <f>SUMIFS(Data!$J:$J,Data!$F:$F,Analyse!$F6,Data!$B:$B,Analyse!$B6,Data!$A:$A,Analyse!$A6,Data!$D:$D,Param!$A$2)+SUMIFS(Data!$J:$J,Data!$F:$F,Analyse!$F6,Data!$B:$B,Analyse!$B6,Data!$A:$A,Analyse!$A6,Data!$D:$D,Param!$A$3)+SUMIFS(Data!$J:$J,Data!$F:$F,Analyse!$F6,Data!$B:$B,Analyse!$B6,Data!$A:$A,Analyse!$A6,Data!$D:$D,Param!$A$4)</f>
        <v>292</v>
      </c>
      <c r="L6" s="28">
        <f>SUMIFS(Data!$K:$K,Data!$F:$F,Analyse!$F6,Data!$B:$B,Analyse!$B6,Data!$A:$A,Analyse!$A6,Data!$D:$D,Param!$A$2)+SUMIFS(Data!$K:$K,Data!$F:$F,Analyse!$F6,Data!$B:$B,Analyse!$B6,Data!$A:$A,Analyse!$A6,Data!$D:$D,Param!$A$3)+SUMIFS(Data!$K:$K,Data!$F:$F,Analyse!$F6,Data!$B:$B,Analyse!$B6,Data!$A:$A,Analyse!$A6,Data!$D:$D,Param!$A$4)</f>
        <v>682</v>
      </c>
      <c r="M6" s="29">
        <f>SUMIFS(Data!$L:$L,Data!$F:$F,Analyse!$F6,Data!$B:$B,Analyse!$B6,Data!$A:$A,Analyse!$A6,Data!$D:$D,Param!$A$2)+SUMIFS(Data!$L:$L,Data!$F:$F,Analyse!$F6,Data!$B:$B,Analyse!$B6,Data!$A:$A,Analyse!$A6,Data!$D:$D,Param!$A$3)+SUMIFS(Data!$L:$L,Data!$F:$F,Analyse!$F6,Data!$B:$B,Analyse!$B6,Data!$A:$A,Analyse!$A6,Data!$D:$D,Param!$A$4)</f>
        <v>977</v>
      </c>
      <c r="N6" s="30">
        <f t="shared" si="0"/>
        <v>2958</v>
      </c>
      <c r="O6" s="31">
        <f t="shared" si="1"/>
        <v>8.1821199380393894E-2</v>
      </c>
      <c r="P6" s="32">
        <f>SUMIFS(Data!$I:$I,Data!$F:$F,Analyse!$F6,Data!$B:$B,Analyse!$B6,Data!$A:$A,Analyse!$A6,Data!$D:$D,Param!$A$5)+SUMIFS(Data!$I:$I,Data!$F:$F,Analyse!$F6,Data!$B:$B,Analyse!$B6,Data!$A:$A,Analyse!$A6,Data!$D:$D,Param!$A$6)+SUMIFS(Data!$I:$I,Data!$F:$F,Analyse!$F6,Data!$B:$B,Analyse!$B6,Data!$A:$A,Analyse!$A6,Data!$D:$D,Param!$A$7)</f>
        <v>1155</v>
      </c>
      <c r="Q6" s="33">
        <f>SUMIFS(Data!$J:$J,Data!$F:$F,Analyse!$F6,Data!$B:$B,Analyse!$B6,Data!$A:$A,Analyse!$A6,Data!$D:$D,Param!$A$5)+SUMIFS(Data!$J:$J,Data!$F:$F,Analyse!$F6,Data!$B:$B,Analyse!$B6,Data!$A:$A,Analyse!$A6,Data!$D:$D,Param!$A$6)+SUMIFS(Data!$J:$J,Data!$F:$F,Analyse!$F6,Data!$B:$B,Analyse!$B6,Data!$A:$A,Analyse!$A6,Data!$D:$D,Param!$A$7)</f>
        <v>496</v>
      </c>
      <c r="R6" s="33">
        <f>SUMIFS(Data!$K:$K,Data!$F:$F,Analyse!$F6,Data!$B:$B,Analyse!$B6,Data!$A:$A,Analyse!$A6,Data!$D:$D,Param!$A$5)+SUMIFS(Data!$K:$K,Data!$F:$F,Analyse!$F6,Data!$B:$B,Analyse!$B6,Data!$A:$A,Analyse!$A6,Data!$D:$D,Param!$A$6)+SUMIFS(Data!$K:$K,Data!$F:$F,Analyse!$F6,Data!$B:$B,Analyse!$B6,Data!$A:$A,Analyse!$A6,Data!$D:$D,Param!$A$7)</f>
        <v>561</v>
      </c>
      <c r="S6" s="34">
        <f>SUMIFS(Data!$L:$L,Data!$F:$F,Analyse!$F6,Data!$B:$B,Analyse!$B6,Data!$A:$A,Analyse!$A6,Data!$D:$D,Param!$A$5)+SUMIFS(Data!$L:$L,Data!$F:$F,Analyse!$F6,Data!$B:$B,Analyse!$B6,Data!$A:$A,Analyse!$A6,Data!$D:$D,Param!$A$6)+SUMIFS(Data!$L:$L,Data!$F:$F,Analyse!$F6,Data!$B:$B,Analyse!$B6,Data!$A:$A,Analyse!$A6,Data!$D:$D,Param!$A$7)</f>
        <v>950</v>
      </c>
      <c r="T6" s="35">
        <f t="shared" si="2"/>
        <v>3162</v>
      </c>
      <c r="U6" s="36">
        <f t="shared" si="3"/>
        <v>8.3096814884894357E-2</v>
      </c>
      <c r="V6" s="37" t="str">
        <f>IF(AND(O6&gt;Param!$B$2,U6&gt;Param!$B$2),"KO","OK")</f>
        <v>KO</v>
      </c>
    </row>
    <row r="7" spans="1:22" x14ac:dyDescent="0.25">
      <c r="A7" s="22">
        <v>19</v>
      </c>
      <c r="B7" s="23">
        <v>2019</v>
      </c>
      <c r="C7" s="23">
        <v>5</v>
      </c>
      <c r="D7" s="23" t="s">
        <v>22</v>
      </c>
      <c r="E7" s="41">
        <v>43591</v>
      </c>
      <c r="F7" s="23">
        <v>182</v>
      </c>
      <c r="G7" s="24" t="s">
        <v>10</v>
      </c>
      <c r="H7" s="25">
        <v>42263</v>
      </c>
      <c r="I7" s="26">
        <v>35458</v>
      </c>
      <c r="J7" s="27">
        <f>SUMIFS(Data!$I:$I,Data!$F:$F,Analyse!$F7,Data!$B:$B,Analyse!$B7,Data!$A:$A,Analyse!$A7,Data!$D:$D,Param!$A$2)+SUMIFS(Data!$I:$I,Data!$F:$F,Analyse!$F7,Data!$B:$B,Analyse!$B7,Data!$A:$A,Analyse!$A7,Data!$D:$D,Param!$A$3)+SUMIFS(Data!$I:$I,Data!$F:$F,Analyse!$F7,Data!$B:$B,Analyse!$B7,Data!$A:$A,Analyse!$A7,Data!$D:$D,Param!$A$4)</f>
        <v>748</v>
      </c>
      <c r="K7" s="28">
        <f>SUMIFS(Data!$J:$J,Data!$F:$F,Analyse!$F7,Data!$B:$B,Analyse!$B7,Data!$A:$A,Analyse!$A7,Data!$D:$D,Param!$A$2)+SUMIFS(Data!$J:$J,Data!$F:$F,Analyse!$F7,Data!$B:$B,Analyse!$B7,Data!$A:$A,Analyse!$A7,Data!$D:$D,Param!$A$3)+SUMIFS(Data!$J:$J,Data!$F:$F,Analyse!$F7,Data!$B:$B,Analyse!$B7,Data!$A:$A,Analyse!$A7,Data!$D:$D,Param!$A$4)</f>
        <v>317</v>
      </c>
      <c r="L7" s="28">
        <f>SUMIFS(Data!$K:$K,Data!$F:$F,Analyse!$F7,Data!$B:$B,Analyse!$B7,Data!$A:$A,Analyse!$A7,Data!$D:$D,Param!$A$2)+SUMIFS(Data!$K:$K,Data!$F:$F,Analyse!$F7,Data!$B:$B,Analyse!$B7,Data!$A:$A,Analyse!$A7,Data!$D:$D,Param!$A$3)+SUMIFS(Data!$K:$K,Data!$F:$F,Analyse!$F7,Data!$B:$B,Analyse!$B7,Data!$A:$A,Analyse!$A7,Data!$D:$D,Param!$A$4)</f>
        <v>373</v>
      </c>
      <c r="M7" s="29">
        <f>SUMIFS(Data!$L:$L,Data!$F:$F,Analyse!$F7,Data!$B:$B,Analyse!$B7,Data!$A:$A,Analyse!$A7,Data!$D:$D,Param!$A$2)+SUMIFS(Data!$L:$L,Data!$F:$F,Analyse!$F7,Data!$B:$B,Analyse!$B7,Data!$A:$A,Analyse!$A7,Data!$D:$D,Param!$A$3)+SUMIFS(Data!$L:$L,Data!$F:$F,Analyse!$F7,Data!$B:$B,Analyse!$B7,Data!$A:$A,Analyse!$A7,Data!$D:$D,Param!$A$4)</f>
        <v>536</v>
      </c>
      <c r="N7" s="30">
        <f t="shared" si="0"/>
        <v>1974</v>
      </c>
      <c r="O7" s="31">
        <f t="shared" si="1"/>
        <v>4.6707521945910137E-2</v>
      </c>
      <c r="P7" s="32">
        <f>SUMIFS(Data!$I:$I,Data!$F:$F,Analyse!$F7,Data!$B:$B,Analyse!$B7,Data!$A:$A,Analyse!$A7,Data!$D:$D,Param!$A$5)+SUMIFS(Data!$I:$I,Data!$F:$F,Analyse!$F7,Data!$B:$B,Analyse!$B7,Data!$A:$A,Analyse!$A7,Data!$D:$D,Param!$A$6)+SUMIFS(Data!$I:$I,Data!$F:$F,Analyse!$F7,Data!$B:$B,Analyse!$B7,Data!$A:$A,Analyse!$A7,Data!$D:$D,Param!$A$7)</f>
        <v>628</v>
      </c>
      <c r="Q7" s="33">
        <f>SUMIFS(Data!$J:$J,Data!$F:$F,Analyse!$F7,Data!$B:$B,Analyse!$B7,Data!$A:$A,Analyse!$A7,Data!$D:$D,Param!$A$5)+SUMIFS(Data!$J:$J,Data!$F:$F,Analyse!$F7,Data!$B:$B,Analyse!$B7,Data!$A:$A,Analyse!$A7,Data!$D:$D,Param!$A$6)+SUMIFS(Data!$J:$J,Data!$F:$F,Analyse!$F7,Data!$B:$B,Analyse!$B7,Data!$A:$A,Analyse!$A7,Data!$D:$D,Param!$A$7)</f>
        <v>420</v>
      </c>
      <c r="R7" s="33">
        <f>SUMIFS(Data!$K:$K,Data!$F:$F,Analyse!$F7,Data!$B:$B,Analyse!$B7,Data!$A:$A,Analyse!$A7,Data!$D:$D,Param!$A$5)+SUMIFS(Data!$K:$K,Data!$F:$F,Analyse!$F7,Data!$B:$B,Analyse!$B7,Data!$A:$A,Analyse!$A7,Data!$D:$D,Param!$A$6)+SUMIFS(Data!$K:$K,Data!$F:$F,Analyse!$F7,Data!$B:$B,Analyse!$B7,Data!$A:$A,Analyse!$A7,Data!$D:$D,Param!$A$7)</f>
        <v>400</v>
      </c>
      <c r="S7" s="34">
        <f>SUMIFS(Data!$L:$L,Data!$F:$F,Analyse!$F7,Data!$B:$B,Analyse!$B7,Data!$A:$A,Analyse!$A7,Data!$D:$D,Param!$A$5)+SUMIFS(Data!$L:$L,Data!$F:$F,Analyse!$F7,Data!$B:$B,Analyse!$B7,Data!$A:$A,Analyse!$A7,Data!$D:$D,Param!$A$6)+SUMIFS(Data!$L:$L,Data!$F:$F,Analyse!$F7,Data!$B:$B,Analyse!$B7,Data!$A:$A,Analyse!$A7,Data!$D:$D,Param!$A$7)</f>
        <v>647</v>
      </c>
      <c r="T7" s="35">
        <f t="shared" si="2"/>
        <v>2095</v>
      </c>
      <c r="U7" s="36">
        <f t="shared" si="3"/>
        <v>5.908398668847651E-2</v>
      </c>
      <c r="V7" s="37" t="str">
        <f>IF(AND(O7&gt;Param!$B$2,U7&gt;Param!$B$2),"KO","OK")</f>
        <v>OK</v>
      </c>
    </row>
    <row r="8" spans="1:22" x14ac:dyDescent="0.25">
      <c r="A8" s="22">
        <v>19</v>
      </c>
      <c r="B8" s="23">
        <v>2019</v>
      </c>
      <c r="C8" s="23">
        <v>5</v>
      </c>
      <c r="D8" s="23" t="s">
        <v>22</v>
      </c>
      <c r="E8" s="41">
        <v>43591</v>
      </c>
      <c r="F8" s="23">
        <v>183</v>
      </c>
      <c r="G8" s="24" t="s">
        <v>11</v>
      </c>
      <c r="H8" s="25">
        <v>44454</v>
      </c>
      <c r="I8" s="26">
        <v>50967</v>
      </c>
      <c r="J8" s="27">
        <f>SUMIFS(Data!$I:$I,Data!$F:$F,Analyse!$F8,Data!$B:$B,Analyse!$B8,Data!$A:$A,Analyse!$A8,Data!$D:$D,Param!$A$2)+SUMIFS(Data!$I:$I,Data!$F:$F,Analyse!$F8,Data!$B:$B,Analyse!$B8,Data!$A:$A,Analyse!$A8,Data!$D:$D,Param!$A$3)+SUMIFS(Data!$I:$I,Data!$F:$F,Analyse!$F8,Data!$B:$B,Analyse!$B8,Data!$A:$A,Analyse!$A8,Data!$D:$D,Param!$A$4)</f>
        <v>790</v>
      </c>
      <c r="K8" s="28">
        <f>SUMIFS(Data!$J:$J,Data!$F:$F,Analyse!$F8,Data!$B:$B,Analyse!$B8,Data!$A:$A,Analyse!$A8,Data!$D:$D,Param!$A$2)+SUMIFS(Data!$J:$J,Data!$F:$F,Analyse!$F8,Data!$B:$B,Analyse!$B8,Data!$A:$A,Analyse!$A8,Data!$D:$D,Param!$A$3)+SUMIFS(Data!$J:$J,Data!$F:$F,Analyse!$F8,Data!$B:$B,Analyse!$B8,Data!$A:$A,Analyse!$A8,Data!$D:$D,Param!$A$4)</f>
        <v>364</v>
      </c>
      <c r="L8" s="28">
        <f>SUMIFS(Data!$K:$K,Data!$F:$F,Analyse!$F8,Data!$B:$B,Analyse!$B8,Data!$A:$A,Analyse!$A8,Data!$D:$D,Param!$A$2)+SUMIFS(Data!$K:$K,Data!$F:$F,Analyse!$F8,Data!$B:$B,Analyse!$B8,Data!$A:$A,Analyse!$A8,Data!$D:$D,Param!$A$3)+SUMIFS(Data!$K:$K,Data!$F:$F,Analyse!$F8,Data!$B:$B,Analyse!$B8,Data!$A:$A,Analyse!$A8,Data!$D:$D,Param!$A$4)</f>
        <v>467</v>
      </c>
      <c r="M8" s="29">
        <f>SUMIFS(Data!$L:$L,Data!$F:$F,Analyse!$F8,Data!$B:$B,Analyse!$B8,Data!$A:$A,Analyse!$A8,Data!$D:$D,Param!$A$2)+SUMIFS(Data!$L:$L,Data!$F:$F,Analyse!$F8,Data!$B:$B,Analyse!$B8,Data!$A:$A,Analyse!$A8,Data!$D:$D,Param!$A$3)+SUMIFS(Data!$L:$L,Data!$F:$F,Analyse!$F8,Data!$B:$B,Analyse!$B8,Data!$A:$A,Analyse!$A8,Data!$D:$D,Param!$A$4)</f>
        <v>550</v>
      </c>
      <c r="N8" s="30">
        <f t="shared" si="0"/>
        <v>2171</v>
      </c>
      <c r="O8" s="31">
        <f t="shared" si="1"/>
        <v>4.8837000044990329E-2</v>
      </c>
      <c r="P8" s="32">
        <f>SUMIFS(Data!$I:$I,Data!$F:$F,Analyse!$F8,Data!$B:$B,Analyse!$B8,Data!$A:$A,Analyse!$A8,Data!$D:$D,Param!$A$5)+SUMIFS(Data!$I:$I,Data!$F:$F,Analyse!$F8,Data!$B:$B,Analyse!$B8,Data!$A:$A,Analyse!$A8,Data!$D:$D,Param!$A$6)+SUMIFS(Data!$I:$I,Data!$F:$F,Analyse!$F8,Data!$B:$B,Analyse!$B8,Data!$A:$A,Analyse!$A8,Data!$D:$D,Param!$A$7)</f>
        <v>609</v>
      </c>
      <c r="Q8" s="33">
        <f>SUMIFS(Data!$J:$J,Data!$F:$F,Analyse!$F8,Data!$B:$B,Analyse!$B8,Data!$A:$A,Analyse!$A8,Data!$D:$D,Param!$A$5)+SUMIFS(Data!$J:$J,Data!$F:$F,Analyse!$F8,Data!$B:$B,Analyse!$B8,Data!$A:$A,Analyse!$A8,Data!$D:$D,Param!$A$6)+SUMIFS(Data!$J:$J,Data!$F:$F,Analyse!$F8,Data!$B:$B,Analyse!$B8,Data!$A:$A,Analyse!$A8,Data!$D:$D,Param!$A$7)</f>
        <v>503</v>
      </c>
      <c r="R8" s="33">
        <f>SUMIFS(Data!$K:$K,Data!$F:$F,Analyse!$F8,Data!$B:$B,Analyse!$B8,Data!$A:$A,Analyse!$A8,Data!$D:$D,Param!$A$5)+SUMIFS(Data!$K:$K,Data!$F:$F,Analyse!$F8,Data!$B:$B,Analyse!$B8,Data!$A:$A,Analyse!$A8,Data!$D:$D,Param!$A$6)+SUMIFS(Data!$K:$K,Data!$F:$F,Analyse!$F8,Data!$B:$B,Analyse!$B8,Data!$A:$A,Analyse!$A8,Data!$D:$D,Param!$A$7)</f>
        <v>766</v>
      </c>
      <c r="S8" s="34">
        <f>SUMIFS(Data!$L:$L,Data!$F:$F,Analyse!$F8,Data!$B:$B,Analyse!$B8,Data!$A:$A,Analyse!$A8,Data!$D:$D,Param!$A$5)+SUMIFS(Data!$L:$L,Data!$F:$F,Analyse!$F8,Data!$B:$B,Analyse!$B8,Data!$A:$A,Analyse!$A8,Data!$D:$D,Param!$A$6)+SUMIFS(Data!$L:$L,Data!$F:$F,Analyse!$F8,Data!$B:$B,Analyse!$B8,Data!$A:$A,Analyse!$A8,Data!$D:$D,Param!$A$7)</f>
        <v>1056</v>
      </c>
      <c r="T8" s="35">
        <f t="shared" si="2"/>
        <v>2934</v>
      </c>
      <c r="U8" s="36">
        <f t="shared" si="3"/>
        <v>5.7566660780505034E-2</v>
      </c>
      <c r="V8" s="37" t="str">
        <f>IF(AND(O8&gt;Param!$B$2,U8&gt;Param!$B$2),"KO","OK")</f>
        <v>OK</v>
      </c>
    </row>
    <row r="9" spans="1:22" x14ac:dyDescent="0.25">
      <c r="A9" s="22">
        <v>19</v>
      </c>
      <c r="B9" s="23">
        <v>2019</v>
      </c>
      <c r="C9" s="23">
        <v>5</v>
      </c>
      <c r="D9" s="23" t="s">
        <v>22</v>
      </c>
      <c r="E9" s="41">
        <v>43591</v>
      </c>
      <c r="F9" s="23">
        <v>187</v>
      </c>
      <c r="G9" s="24" t="s">
        <v>12</v>
      </c>
      <c r="H9" s="25">
        <v>43628</v>
      </c>
      <c r="I9" s="26">
        <v>49393</v>
      </c>
      <c r="J9" s="27">
        <f>SUMIFS(Data!$I:$I,Data!$F:$F,Analyse!$F9,Data!$B:$B,Analyse!$B9,Data!$A:$A,Analyse!$A9,Data!$D:$D,Param!$A$2)+SUMIFS(Data!$I:$I,Data!$F:$F,Analyse!$F9,Data!$B:$B,Analyse!$B9,Data!$A:$A,Analyse!$A9,Data!$D:$D,Param!$A$3)+SUMIFS(Data!$I:$I,Data!$F:$F,Analyse!$F9,Data!$B:$B,Analyse!$B9,Data!$A:$A,Analyse!$A9,Data!$D:$D,Param!$A$4)</f>
        <v>884</v>
      </c>
      <c r="K9" s="28">
        <f>SUMIFS(Data!$J:$J,Data!$F:$F,Analyse!$F9,Data!$B:$B,Analyse!$B9,Data!$A:$A,Analyse!$A9,Data!$D:$D,Param!$A$2)+SUMIFS(Data!$J:$J,Data!$F:$F,Analyse!$F9,Data!$B:$B,Analyse!$B9,Data!$A:$A,Analyse!$A9,Data!$D:$D,Param!$A$3)+SUMIFS(Data!$J:$J,Data!$F:$F,Analyse!$F9,Data!$B:$B,Analyse!$B9,Data!$A:$A,Analyse!$A9,Data!$D:$D,Param!$A$4)</f>
        <v>302</v>
      </c>
      <c r="L9" s="28">
        <f>SUMIFS(Data!$K:$K,Data!$F:$F,Analyse!$F9,Data!$B:$B,Analyse!$B9,Data!$A:$A,Analyse!$A9,Data!$D:$D,Param!$A$2)+SUMIFS(Data!$K:$K,Data!$F:$F,Analyse!$F9,Data!$B:$B,Analyse!$B9,Data!$A:$A,Analyse!$A9,Data!$D:$D,Param!$A$3)+SUMIFS(Data!$K:$K,Data!$F:$F,Analyse!$F9,Data!$B:$B,Analyse!$B9,Data!$A:$A,Analyse!$A9,Data!$D:$D,Param!$A$4)</f>
        <v>720</v>
      </c>
      <c r="M9" s="29">
        <f>SUMIFS(Data!$L:$L,Data!$F:$F,Analyse!$F9,Data!$B:$B,Analyse!$B9,Data!$A:$A,Analyse!$A9,Data!$D:$D,Param!$A$2)+SUMIFS(Data!$L:$L,Data!$F:$F,Analyse!$F9,Data!$B:$B,Analyse!$B9,Data!$A:$A,Analyse!$A9,Data!$D:$D,Param!$A$3)+SUMIFS(Data!$L:$L,Data!$F:$F,Analyse!$F9,Data!$B:$B,Analyse!$B9,Data!$A:$A,Analyse!$A9,Data!$D:$D,Param!$A$4)</f>
        <v>869</v>
      </c>
      <c r="N9" s="30">
        <f t="shared" si="0"/>
        <v>2775</v>
      </c>
      <c r="O9" s="31">
        <f t="shared" si="1"/>
        <v>6.3605941138718258E-2</v>
      </c>
      <c r="P9" s="32">
        <f>SUMIFS(Data!$I:$I,Data!$F:$F,Analyse!$F9,Data!$B:$B,Analyse!$B9,Data!$A:$A,Analyse!$A9,Data!$D:$D,Param!$A$5)+SUMIFS(Data!$I:$I,Data!$F:$F,Analyse!$F9,Data!$B:$B,Analyse!$B9,Data!$A:$A,Analyse!$A9,Data!$D:$D,Param!$A$6)+SUMIFS(Data!$I:$I,Data!$F:$F,Analyse!$F9,Data!$B:$B,Analyse!$B9,Data!$A:$A,Analyse!$A9,Data!$D:$D,Param!$A$7)</f>
        <v>1093</v>
      </c>
      <c r="Q9" s="33">
        <f>SUMIFS(Data!$J:$J,Data!$F:$F,Analyse!$F9,Data!$B:$B,Analyse!$B9,Data!$A:$A,Analyse!$A9,Data!$D:$D,Param!$A$5)+SUMIFS(Data!$J:$J,Data!$F:$F,Analyse!$F9,Data!$B:$B,Analyse!$B9,Data!$A:$A,Analyse!$A9,Data!$D:$D,Param!$A$6)+SUMIFS(Data!$J:$J,Data!$F:$F,Analyse!$F9,Data!$B:$B,Analyse!$B9,Data!$A:$A,Analyse!$A9,Data!$D:$D,Param!$A$7)</f>
        <v>527</v>
      </c>
      <c r="R9" s="33">
        <f>SUMIFS(Data!$K:$K,Data!$F:$F,Analyse!$F9,Data!$B:$B,Analyse!$B9,Data!$A:$A,Analyse!$A9,Data!$D:$D,Param!$A$5)+SUMIFS(Data!$K:$K,Data!$F:$F,Analyse!$F9,Data!$B:$B,Analyse!$B9,Data!$A:$A,Analyse!$A9,Data!$D:$D,Param!$A$6)+SUMIFS(Data!$K:$K,Data!$F:$F,Analyse!$F9,Data!$B:$B,Analyse!$B9,Data!$A:$A,Analyse!$A9,Data!$D:$D,Param!$A$7)</f>
        <v>424</v>
      </c>
      <c r="S9" s="34">
        <f>SUMIFS(Data!$L:$L,Data!$F:$F,Analyse!$F9,Data!$B:$B,Analyse!$B9,Data!$A:$A,Analyse!$A9,Data!$D:$D,Param!$A$5)+SUMIFS(Data!$L:$L,Data!$F:$F,Analyse!$F9,Data!$B:$B,Analyse!$B9,Data!$A:$A,Analyse!$A9,Data!$D:$D,Param!$A$6)+SUMIFS(Data!$L:$L,Data!$F:$F,Analyse!$F9,Data!$B:$B,Analyse!$B9,Data!$A:$A,Analyse!$A9,Data!$D:$D,Param!$A$7)</f>
        <v>411</v>
      </c>
      <c r="T9" s="35">
        <f t="shared" si="2"/>
        <v>2455</v>
      </c>
      <c r="U9" s="36">
        <f t="shared" si="3"/>
        <v>4.9703399267102627E-2</v>
      </c>
      <c r="V9" s="37" t="str">
        <f>IF(AND(O9&gt;Param!$B$2,U9&gt;Param!$B$2),"KO","OK")</f>
        <v>OK</v>
      </c>
    </row>
    <row r="10" spans="1:22" x14ac:dyDescent="0.25">
      <c r="A10" s="22">
        <v>20</v>
      </c>
      <c r="B10" s="23">
        <v>2019</v>
      </c>
      <c r="C10" s="23">
        <v>5</v>
      </c>
      <c r="D10" s="23" t="s">
        <v>22</v>
      </c>
      <c r="E10" s="41">
        <v>43598</v>
      </c>
      <c r="F10" s="23">
        <v>156</v>
      </c>
      <c r="G10" s="24" t="s">
        <v>5</v>
      </c>
      <c r="H10" s="25">
        <v>46162</v>
      </c>
      <c r="I10" s="26">
        <v>44610</v>
      </c>
      <c r="J10" s="27">
        <f>SUMIFS(Data!$I:$I,Data!$F:$F,Analyse!$F10,Data!$B:$B,Analyse!$B10,Data!$A:$A,Analyse!$A10,Data!$D:$D,Param!$A$2)+SUMIFS(Data!$I:$I,Data!$F:$F,Analyse!$F10,Data!$B:$B,Analyse!$B10,Data!$A:$A,Analyse!$A10,Data!$D:$D,Param!$A$3)+SUMIFS(Data!$I:$I,Data!$F:$F,Analyse!$F10,Data!$B:$B,Analyse!$B10,Data!$A:$A,Analyse!$A10,Data!$D:$D,Param!$A$4)</f>
        <v>890</v>
      </c>
      <c r="K10" s="28">
        <f>SUMIFS(Data!$J:$J,Data!$F:$F,Analyse!$F10,Data!$B:$B,Analyse!$B10,Data!$A:$A,Analyse!$A10,Data!$D:$D,Param!$A$2)+SUMIFS(Data!$J:$J,Data!$F:$F,Analyse!$F10,Data!$B:$B,Analyse!$B10,Data!$A:$A,Analyse!$A10,Data!$D:$D,Param!$A$3)+SUMIFS(Data!$J:$J,Data!$F:$F,Analyse!$F10,Data!$B:$B,Analyse!$B10,Data!$A:$A,Analyse!$A10,Data!$D:$D,Param!$A$4)</f>
        <v>568</v>
      </c>
      <c r="L10" s="28">
        <f>SUMIFS(Data!$K:$K,Data!$F:$F,Analyse!$F10,Data!$B:$B,Analyse!$B10,Data!$A:$A,Analyse!$A10,Data!$D:$D,Param!$A$2)+SUMIFS(Data!$K:$K,Data!$F:$F,Analyse!$F10,Data!$B:$B,Analyse!$B10,Data!$A:$A,Analyse!$A10,Data!$D:$D,Param!$A$3)+SUMIFS(Data!$K:$K,Data!$F:$F,Analyse!$F10,Data!$B:$B,Analyse!$B10,Data!$A:$A,Analyse!$A10,Data!$D:$D,Param!$A$4)</f>
        <v>685</v>
      </c>
      <c r="M10" s="29">
        <f>SUMIFS(Data!$L:$L,Data!$F:$F,Analyse!$F10,Data!$B:$B,Analyse!$B10,Data!$A:$A,Analyse!$A10,Data!$D:$D,Param!$A$2)+SUMIFS(Data!$L:$L,Data!$F:$F,Analyse!$F10,Data!$B:$B,Analyse!$B10,Data!$A:$A,Analyse!$A10,Data!$D:$D,Param!$A$3)+SUMIFS(Data!$L:$L,Data!$F:$F,Analyse!$F10,Data!$B:$B,Analyse!$B10,Data!$A:$A,Analyse!$A10,Data!$D:$D,Param!$A$4)</f>
        <v>774</v>
      </c>
      <c r="N10" s="30">
        <f t="shared" si="0"/>
        <v>2917</v>
      </c>
      <c r="O10" s="31">
        <f t="shared" si="1"/>
        <v>6.3190503011134699E-2</v>
      </c>
      <c r="P10" s="32">
        <f>SUMIFS(Data!$I:$I,Data!$F:$F,Analyse!$F10,Data!$B:$B,Analyse!$B10,Data!$A:$A,Analyse!$A10,Data!$D:$D,Param!$A$5)+SUMIFS(Data!$I:$I,Data!$F:$F,Analyse!$F10,Data!$B:$B,Analyse!$B10,Data!$A:$A,Analyse!$A10,Data!$D:$D,Param!$A$6)+SUMIFS(Data!$I:$I,Data!$F:$F,Analyse!$F10,Data!$B:$B,Analyse!$B10,Data!$A:$A,Analyse!$A10,Data!$D:$D,Param!$A$7)</f>
        <v>1037</v>
      </c>
      <c r="Q10" s="33">
        <f>SUMIFS(Data!$J:$J,Data!$F:$F,Analyse!$F10,Data!$B:$B,Analyse!$B10,Data!$A:$A,Analyse!$A10,Data!$D:$D,Param!$A$5)+SUMIFS(Data!$J:$J,Data!$F:$F,Analyse!$F10,Data!$B:$B,Analyse!$B10,Data!$A:$A,Analyse!$A10,Data!$D:$D,Param!$A$6)+SUMIFS(Data!$J:$J,Data!$F:$F,Analyse!$F10,Data!$B:$B,Analyse!$B10,Data!$A:$A,Analyse!$A10,Data!$D:$D,Param!$A$7)</f>
        <v>466</v>
      </c>
      <c r="R10" s="33">
        <f>SUMIFS(Data!$K:$K,Data!$F:$F,Analyse!$F10,Data!$B:$B,Analyse!$B10,Data!$A:$A,Analyse!$A10,Data!$D:$D,Param!$A$5)+SUMIFS(Data!$K:$K,Data!$F:$F,Analyse!$F10,Data!$B:$B,Analyse!$B10,Data!$A:$A,Analyse!$A10,Data!$D:$D,Param!$A$6)+SUMIFS(Data!$K:$K,Data!$F:$F,Analyse!$F10,Data!$B:$B,Analyse!$B10,Data!$A:$A,Analyse!$A10,Data!$D:$D,Param!$A$7)</f>
        <v>373</v>
      </c>
      <c r="S10" s="34">
        <f>SUMIFS(Data!$L:$L,Data!$F:$F,Analyse!$F10,Data!$B:$B,Analyse!$B10,Data!$A:$A,Analyse!$A10,Data!$D:$D,Param!$A$5)+SUMIFS(Data!$L:$L,Data!$F:$F,Analyse!$F10,Data!$B:$B,Analyse!$B10,Data!$A:$A,Analyse!$A10,Data!$D:$D,Param!$A$6)+SUMIFS(Data!$L:$L,Data!$F:$F,Analyse!$F10,Data!$B:$B,Analyse!$B10,Data!$A:$A,Analyse!$A10,Data!$D:$D,Param!$A$7)</f>
        <v>618</v>
      </c>
      <c r="T10" s="35">
        <f t="shared" si="2"/>
        <v>2494</v>
      </c>
      <c r="U10" s="36">
        <f t="shared" si="3"/>
        <v>5.5906747366061424E-2</v>
      </c>
      <c r="V10" s="37" t="str">
        <f>IF(AND(O10&gt;Param!$B$2,U10&gt;Param!$B$2),"KO","OK")</f>
        <v>OK</v>
      </c>
    </row>
    <row r="11" spans="1:22" x14ac:dyDescent="0.25">
      <c r="A11" s="22">
        <v>20</v>
      </c>
      <c r="B11" s="23">
        <v>2019</v>
      </c>
      <c r="C11" s="23">
        <v>5</v>
      </c>
      <c r="D11" s="23" t="s">
        <v>22</v>
      </c>
      <c r="E11" s="41">
        <v>43598</v>
      </c>
      <c r="F11" s="23">
        <v>159</v>
      </c>
      <c r="G11" s="24" t="s">
        <v>6</v>
      </c>
      <c r="H11" s="25">
        <v>43113</v>
      </c>
      <c r="I11" s="26">
        <v>39599</v>
      </c>
      <c r="J11" s="27">
        <f>SUMIFS(Data!$I:$I,Data!$F:$F,Analyse!$F11,Data!$B:$B,Analyse!$B11,Data!$A:$A,Analyse!$A11,Data!$D:$D,Param!$A$2)+SUMIFS(Data!$I:$I,Data!$F:$F,Analyse!$F11,Data!$B:$B,Analyse!$B11,Data!$A:$A,Analyse!$A11,Data!$D:$D,Param!$A$3)+SUMIFS(Data!$I:$I,Data!$F:$F,Analyse!$F11,Data!$B:$B,Analyse!$B11,Data!$A:$A,Analyse!$A11,Data!$D:$D,Param!$A$4)</f>
        <v>616</v>
      </c>
      <c r="K11" s="28">
        <f>SUMIFS(Data!$J:$J,Data!$F:$F,Analyse!$F11,Data!$B:$B,Analyse!$B11,Data!$A:$A,Analyse!$A11,Data!$D:$D,Param!$A$2)+SUMIFS(Data!$J:$J,Data!$F:$F,Analyse!$F11,Data!$B:$B,Analyse!$B11,Data!$A:$A,Analyse!$A11,Data!$D:$D,Param!$A$3)+SUMIFS(Data!$J:$J,Data!$F:$F,Analyse!$F11,Data!$B:$B,Analyse!$B11,Data!$A:$A,Analyse!$A11,Data!$D:$D,Param!$A$4)</f>
        <v>449</v>
      </c>
      <c r="L11" s="28">
        <f>SUMIFS(Data!$K:$K,Data!$F:$F,Analyse!$F11,Data!$B:$B,Analyse!$B11,Data!$A:$A,Analyse!$A11,Data!$D:$D,Param!$A$2)+SUMIFS(Data!$K:$K,Data!$F:$F,Analyse!$F11,Data!$B:$B,Analyse!$B11,Data!$A:$A,Analyse!$A11,Data!$D:$D,Param!$A$3)+SUMIFS(Data!$K:$K,Data!$F:$F,Analyse!$F11,Data!$B:$B,Analyse!$B11,Data!$A:$A,Analyse!$A11,Data!$D:$D,Param!$A$4)</f>
        <v>225</v>
      </c>
      <c r="M11" s="29">
        <f>SUMIFS(Data!$L:$L,Data!$F:$F,Analyse!$F11,Data!$B:$B,Analyse!$B11,Data!$A:$A,Analyse!$A11,Data!$D:$D,Param!$A$2)+SUMIFS(Data!$L:$L,Data!$F:$F,Analyse!$F11,Data!$B:$B,Analyse!$B11,Data!$A:$A,Analyse!$A11,Data!$D:$D,Param!$A$3)+SUMIFS(Data!$L:$L,Data!$F:$F,Analyse!$F11,Data!$B:$B,Analyse!$B11,Data!$A:$A,Analyse!$A11,Data!$D:$D,Param!$A$4)</f>
        <v>459</v>
      </c>
      <c r="N11" s="30">
        <f t="shared" si="0"/>
        <v>1749</v>
      </c>
      <c r="O11" s="31">
        <f t="shared" si="1"/>
        <v>4.0567810173265606E-2</v>
      </c>
      <c r="P11" s="32">
        <f>SUMIFS(Data!$I:$I,Data!$F:$F,Analyse!$F11,Data!$B:$B,Analyse!$B11,Data!$A:$A,Analyse!$A11,Data!$D:$D,Param!$A$5)+SUMIFS(Data!$I:$I,Data!$F:$F,Analyse!$F11,Data!$B:$B,Analyse!$B11,Data!$A:$A,Analyse!$A11,Data!$D:$D,Param!$A$6)+SUMIFS(Data!$I:$I,Data!$F:$F,Analyse!$F11,Data!$B:$B,Analyse!$B11,Data!$A:$A,Analyse!$A11,Data!$D:$D,Param!$A$7)</f>
        <v>738</v>
      </c>
      <c r="Q11" s="33">
        <f>SUMIFS(Data!$J:$J,Data!$F:$F,Analyse!$F11,Data!$B:$B,Analyse!$B11,Data!$A:$A,Analyse!$A11,Data!$D:$D,Param!$A$5)+SUMIFS(Data!$J:$J,Data!$F:$F,Analyse!$F11,Data!$B:$B,Analyse!$B11,Data!$A:$A,Analyse!$A11,Data!$D:$D,Param!$A$6)+SUMIFS(Data!$J:$J,Data!$F:$F,Analyse!$F11,Data!$B:$B,Analyse!$B11,Data!$A:$A,Analyse!$A11,Data!$D:$D,Param!$A$7)</f>
        <v>481</v>
      </c>
      <c r="R11" s="33">
        <f>SUMIFS(Data!$K:$K,Data!$F:$F,Analyse!$F11,Data!$B:$B,Analyse!$B11,Data!$A:$A,Analyse!$A11,Data!$D:$D,Param!$A$5)+SUMIFS(Data!$K:$K,Data!$F:$F,Analyse!$F11,Data!$B:$B,Analyse!$B11,Data!$A:$A,Analyse!$A11,Data!$D:$D,Param!$A$6)+SUMIFS(Data!$K:$K,Data!$F:$F,Analyse!$F11,Data!$B:$B,Analyse!$B11,Data!$A:$A,Analyse!$A11,Data!$D:$D,Param!$A$7)</f>
        <v>394</v>
      </c>
      <c r="S11" s="34">
        <f>SUMIFS(Data!$L:$L,Data!$F:$F,Analyse!$F11,Data!$B:$B,Analyse!$B11,Data!$A:$A,Analyse!$A11,Data!$D:$D,Param!$A$5)+SUMIFS(Data!$L:$L,Data!$F:$F,Analyse!$F11,Data!$B:$B,Analyse!$B11,Data!$A:$A,Analyse!$A11,Data!$D:$D,Param!$A$6)+SUMIFS(Data!$L:$L,Data!$F:$F,Analyse!$F11,Data!$B:$B,Analyse!$B11,Data!$A:$A,Analyse!$A11,Data!$D:$D,Param!$A$7)</f>
        <v>543</v>
      </c>
      <c r="T11" s="35">
        <f t="shared" si="2"/>
        <v>2156</v>
      </c>
      <c r="U11" s="36">
        <f t="shared" si="3"/>
        <v>5.4445819338872194E-2</v>
      </c>
      <c r="V11" s="37" t="str">
        <f>IF(AND(O11&gt;Param!$B$2,U11&gt;Param!$B$2),"KO","OK")</f>
        <v>OK</v>
      </c>
    </row>
    <row r="12" spans="1:22" x14ac:dyDescent="0.25">
      <c r="A12" s="22">
        <v>20</v>
      </c>
      <c r="B12" s="23">
        <v>2019</v>
      </c>
      <c r="C12" s="23">
        <v>5</v>
      </c>
      <c r="D12" s="23" t="s">
        <v>22</v>
      </c>
      <c r="E12" s="41">
        <v>43598</v>
      </c>
      <c r="F12" s="23">
        <v>160</v>
      </c>
      <c r="G12" s="24" t="s">
        <v>7</v>
      </c>
      <c r="H12" s="25">
        <v>38729</v>
      </c>
      <c r="I12" s="26">
        <v>45949</v>
      </c>
      <c r="J12" s="27">
        <f>SUMIFS(Data!$I:$I,Data!$F:$F,Analyse!$F12,Data!$B:$B,Analyse!$B12,Data!$A:$A,Analyse!$A12,Data!$D:$D,Param!$A$2)+SUMIFS(Data!$I:$I,Data!$F:$F,Analyse!$F12,Data!$B:$B,Analyse!$B12,Data!$A:$A,Analyse!$A12,Data!$D:$D,Param!$A$3)+SUMIFS(Data!$I:$I,Data!$F:$F,Analyse!$F12,Data!$B:$B,Analyse!$B12,Data!$A:$A,Analyse!$A12,Data!$D:$D,Param!$A$4)</f>
        <v>1167</v>
      </c>
      <c r="K12" s="28">
        <f>SUMIFS(Data!$J:$J,Data!$F:$F,Analyse!$F12,Data!$B:$B,Analyse!$B12,Data!$A:$A,Analyse!$A12,Data!$D:$D,Param!$A$2)+SUMIFS(Data!$J:$J,Data!$F:$F,Analyse!$F12,Data!$B:$B,Analyse!$B12,Data!$A:$A,Analyse!$A12,Data!$D:$D,Param!$A$3)+SUMIFS(Data!$J:$J,Data!$F:$F,Analyse!$F12,Data!$B:$B,Analyse!$B12,Data!$A:$A,Analyse!$A12,Data!$D:$D,Param!$A$4)</f>
        <v>491</v>
      </c>
      <c r="L12" s="28">
        <f>SUMIFS(Data!$K:$K,Data!$F:$F,Analyse!$F12,Data!$B:$B,Analyse!$B12,Data!$A:$A,Analyse!$A12,Data!$D:$D,Param!$A$2)+SUMIFS(Data!$K:$K,Data!$F:$F,Analyse!$F12,Data!$B:$B,Analyse!$B12,Data!$A:$A,Analyse!$A12,Data!$D:$D,Param!$A$3)+SUMIFS(Data!$K:$K,Data!$F:$F,Analyse!$F12,Data!$B:$B,Analyse!$B12,Data!$A:$A,Analyse!$A12,Data!$D:$D,Param!$A$4)</f>
        <v>565</v>
      </c>
      <c r="M12" s="29">
        <f>SUMIFS(Data!$L:$L,Data!$F:$F,Analyse!$F12,Data!$B:$B,Analyse!$B12,Data!$A:$A,Analyse!$A12,Data!$D:$D,Param!$A$2)+SUMIFS(Data!$L:$L,Data!$F:$F,Analyse!$F12,Data!$B:$B,Analyse!$B12,Data!$A:$A,Analyse!$A12,Data!$D:$D,Param!$A$3)+SUMIFS(Data!$L:$L,Data!$F:$F,Analyse!$F12,Data!$B:$B,Analyse!$B12,Data!$A:$A,Analyse!$A12,Data!$D:$D,Param!$A$4)</f>
        <v>412</v>
      </c>
      <c r="N12" s="30">
        <f t="shared" si="0"/>
        <v>2635</v>
      </c>
      <c r="O12" s="31">
        <f t="shared" si="1"/>
        <v>6.8036871594928869E-2</v>
      </c>
      <c r="P12" s="32">
        <f>SUMIFS(Data!$I:$I,Data!$F:$F,Analyse!$F12,Data!$B:$B,Analyse!$B12,Data!$A:$A,Analyse!$A12,Data!$D:$D,Param!$A$5)+SUMIFS(Data!$I:$I,Data!$F:$F,Analyse!$F12,Data!$B:$B,Analyse!$B12,Data!$A:$A,Analyse!$A12,Data!$D:$D,Param!$A$6)+SUMIFS(Data!$I:$I,Data!$F:$F,Analyse!$F12,Data!$B:$B,Analyse!$B12,Data!$A:$A,Analyse!$A12,Data!$D:$D,Param!$A$7)</f>
        <v>759</v>
      </c>
      <c r="Q12" s="33">
        <f>SUMIFS(Data!$J:$J,Data!$F:$F,Analyse!$F12,Data!$B:$B,Analyse!$B12,Data!$A:$A,Analyse!$A12,Data!$D:$D,Param!$A$5)+SUMIFS(Data!$J:$J,Data!$F:$F,Analyse!$F12,Data!$B:$B,Analyse!$B12,Data!$A:$A,Analyse!$A12,Data!$D:$D,Param!$A$6)+SUMIFS(Data!$J:$J,Data!$F:$F,Analyse!$F12,Data!$B:$B,Analyse!$B12,Data!$A:$A,Analyse!$A12,Data!$D:$D,Param!$A$7)</f>
        <v>552</v>
      </c>
      <c r="R12" s="33">
        <f>SUMIFS(Data!$K:$K,Data!$F:$F,Analyse!$F12,Data!$B:$B,Analyse!$B12,Data!$A:$A,Analyse!$A12,Data!$D:$D,Param!$A$5)+SUMIFS(Data!$K:$K,Data!$F:$F,Analyse!$F12,Data!$B:$B,Analyse!$B12,Data!$A:$A,Analyse!$A12,Data!$D:$D,Param!$A$6)+SUMIFS(Data!$K:$K,Data!$F:$F,Analyse!$F12,Data!$B:$B,Analyse!$B12,Data!$A:$A,Analyse!$A12,Data!$D:$D,Param!$A$7)</f>
        <v>632</v>
      </c>
      <c r="S12" s="34">
        <f>SUMIFS(Data!$L:$L,Data!$F:$F,Analyse!$F12,Data!$B:$B,Analyse!$B12,Data!$A:$A,Analyse!$A12,Data!$D:$D,Param!$A$5)+SUMIFS(Data!$L:$L,Data!$F:$F,Analyse!$F12,Data!$B:$B,Analyse!$B12,Data!$A:$A,Analyse!$A12,Data!$D:$D,Param!$A$6)+SUMIFS(Data!$L:$L,Data!$F:$F,Analyse!$F12,Data!$B:$B,Analyse!$B12,Data!$A:$A,Analyse!$A12,Data!$D:$D,Param!$A$7)</f>
        <v>773</v>
      </c>
      <c r="T12" s="35">
        <f t="shared" si="2"/>
        <v>2716</v>
      </c>
      <c r="U12" s="36">
        <f t="shared" si="3"/>
        <v>5.9109012165661931E-2</v>
      </c>
      <c r="V12" s="37" t="str">
        <f>IF(AND(O12&gt;Param!$B$2,U12&gt;Param!$B$2),"KO","OK")</f>
        <v>OK</v>
      </c>
    </row>
    <row r="13" spans="1:22" x14ac:dyDescent="0.25">
      <c r="A13" s="22">
        <v>20</v>
      </c>
      <c r="B13" s="23">
        <v>2019</v>
      </c>
      <c r="C13" s="23">
        <v>5</v>
      </c>
      <c r="D13" s="23" t="s">
        <v>22</v>
      </c>
      <c r="E13" s="41">
        <v>43598</v>
      </c>
      <c r="F13" s="23">
        <v>180</v>
      </c>
      <c r="G13" s="24" t="s">
        <v>8</v>
      </c>
      <c r="H13" s="25">
        <v>36233</v>
      </c>
      <c r="I13" s="26">
        <v>38545</v>
      </c>
      <c r="J13" s="27">
        <f>SUMIFS(Data!$I:$I,Data!$F:$F,Analyse!$F13,Data!$B:$B,Analyse!$B13,Data!$A:$A,Analyse!$A13,Data!$D:$D,Param!$A$2)+SUMIFS(Data!$I:$I,Data!$F:$F,Analyse!$F13,Data!$B:$B,Analyse!$B13,Data!$A:$A,Analyse!$A13,Data!$D:$D,Param!$A$3)+SUMIFS(Data!$I:$I,Data!$F:$F,Analyse!$F13,Data!$B:$B,Analyse!$B13,Data!$A:$A,Analyse!$A13,Data!$D:$D,Param!$A$4)</f>
        <v>677</v>
      </c>
      <c r="K13" s="28">
        <f>SUMIFS(Data!$J:$J,Data!$F:$F,Analyse!$F13,Data!$B:$B,Analyse!$B13,Data!$A:$A,Analyse!$A13,Data!$D:$D,Param!$A$2)+SUMIFS(Data!$J:$J,Data!$F:$F,Analyse!$F13,Data!$B:$B,Analyse!$B13,Data!$A:$A,Analyse!$A13,Data!$D:$D,Param!$A$3)+SUMIFS(Data!$J:$J,Data!$F:$F,Analyse!$F13,Data!$B:$B,Analyse!$B13,Data!$A:$A,Analyse!$A13,Data!$D:$D,Param!$A$4)</f>
        <v>544</v>
      </c>
      <c r="L13" s="28">
        <f>SUMIFS(Data!$K:$K,Data!$F:$F,Analyse!$F13,Data!$B:$B,Analyse!$B13,Data!$A:$A,Analyse!$A13,Data!$D:$D,Param!$A$2)+SUMIFS(Data!$K:$K,Data!$F:$F,Analyse!$F13,Data!$B:$B,Analyse!$B13,Data!$A:$A,Analyse!$A13,Data!$D:$D,Param!$A$3)+SUMIFS(Data!$K:$K,Data!$F:$F,Analyse!$F13,Data!$B:$B,Analyse!$B13,Data!$A:$A,Analyse!$A13,Data!$D:$D,Param!$A$4)</f>
        <v>562</v>
      </c>
      <c r="M13" s="29">
        <f>SUMIFS(Data!$L:$L,Data!$F:$F,Analyse!$F13,Data!$B:$B,Analyse!$B13,Data!$A:$A,Analyse!$A13,Data!$D:$D,Param!$A$2)+SUMIFS(Data!$L:$L,Data!$F:$F,Analyse!$F13,Data!$B:$B,Analyse!$B13,Data!$A:$A,Analyse!$A13,Data!$D:$D,Param!$A$3)+SUMIFS(Data!$L:$L,Data!$F:$F,Analyse!$F13,Data!$B:$B,Analyse!$B13,Data!$A:$A,Analyse!$A13,Data!$D:$D,Param!$A$4)</f>
        <v>732</v>
      </c>
      <c r="N13" s="30">
        <f t="shared" si="0"/>
        <v>2515</v>
      </c>
      <c r="O13" s="31">
        <f t="shared" si="1"/>
        <v>6.9411862114646866E-2</v>
      </c>
      <c r="P13" s="32">
        <f>SUMIFS(Data!$I:$I,Data!$F:$F,Analyse!$F13,Data!$B:$B,Analyse!$B13,Data!$A:$A,Analyse!$A13,Data!$D:$D,Param!$A$5)+SUMIFS(Data!$I:$I,Data!$F:$F,Analyse!$F13,Data!$B:$B,Analyse!$B13,Data!$A:$A,Analyse!$A13,Data!$D:$D,Param!$A$6)+SUMIFS(Data!$I:$I,Data!$F:$F,Analyse!$F13,Data!$B:$B,Analyse!$B13,Data!$A:$A,Analyse!$A13,Data!$D:$D,Param!$A$7)</f>
        <v>942</v>
      </c>
      <c r="Q13" s="33">
        <f>SUMIFS(Data!$J:$J,Data!$F:$F,Analyse!$F13,Data!$B:$B,Analyse!$B13,Data!$A:$A,Analyse!$A13,Data!$D:$D,Param!$A$5)+SUMIFS(Data!$J:$J,Data!$F:$F,Analyse!$F13,Data!$B:$B,Analyse!$B13,Data!$A:$A,Analyse!$A13,Data!$D:$D,Param!$A$6)+SUMIFS(Data!$J:$J,Data!$F:$F,Analyse!$F13,Data!$B:$B,Analyse!$B13,Data!$A:$A,Analyse!$A13,Data!$D:$D,Param!$A$7)</f>
        <v>532</v>
      </c>
      <c r="R13" s="33">
        <f>SUMIFS(Data!$K:$K,Data!$F:$F,Analyse!$F13,Data!$B:$B,Analyse!$B13,Data!$A:$A,Analyse!$A13,Data!$D:$D,Param!$A$5)+SUMIFS(Data!$K:$K,Data!$F:$F,Analyse!$F13,Data!$B:$B,Analyse!$B13,Data!$A:$A,Analyse!$A13,Data!$D:$D,Param!$A$6)+SUMIFS(Data!$K:$K,Data!$F:$F,Analyse!$F13,Data!$B:$B,Analyse!$B13,Data!$A:$A,Analyse!$A13,Data!$D:$D,Param!$A$7)</f>
        <v>854</v>
      </c>
      <c r="S13" s="34">
        <f>SUMIFS(Data!$L:$L,Data!$F:$F,Analyse!$F13,Data!$B:$B,Analyse!$B13,Data!$A:$A,Analyse!$A13,Data!$D:$D,Param!$A$5)+SUMIFS(Data!$L:$L,Data!$F:$F,Analyse!$F13,Data!$B:$B,Analyse!$B13,Data!$A:$A,Analyse!$A13,Data!$D:$D,Param!$A$6)+SUMIFS(Data!$L:$L,Data!$F:$F,Analyse!$F13,Data!$B:$B,Analyse!$B13,Data!$A:$A,Analyse!$A13,Data!$D:$D,Param!$A$7)</f>
        <v>1035</v>
      </c>
      <c r="T13" s="35">
        <f t="shared" si="2"/>
        <v>3363</v>
      </c>
      <c r="U13" s="36">
        <f t="shared" si="3"/>
        <v>8.7248670385263974E-2</v>
      </c>
      <c r="V13" s="37" t="str">
        <f>IF(AND(O13&gt;Param!$B$2,U13&gt;Param!$B$2),"KO","OK")</f>
        <v>KO</v>
      </c>
    </row>
    <row r="14" spans="1:22" x14ac:dyDescent="0.25">
      <c r="A14" s="22">
        <v>20</v>
      </c>
      <c r="B14" s="23">
        <v>2019</v>
      </c>
      <c r="C14" s="23">
        <v>5</v>
      </c>
      <c r="D14" s="23" t="s">
        <v>22</v>
      </c>
      <c r="E14" s="41">
        <v>43598</v>
      </c>
      <c r="F14" s="23">
        <v>181</v>
      </c>
      <c r="G14" s="24" t="s">
        <v>9</v>
      </c>
      <c r="H14" s="25">
        <v>29632</v>
      </c>
      <c r="I14" s="26">
        <v>45126</v>
      </c>
      <c r="J14" s="27">
        <f>SUMIFS(Data!$I:$I,Data!$F:$F,Analyse!$F14,Data!$B:$B,Analyse!$B14,Data!$A:$A,Analyse!$A14,Data!$D:$D,Param!$A$2)+SUMIFS(Data!$I:$I,Data!$F:$F,Analyse!$F14,Data!$B:$B,Analyse!$B14,Data!$A:$A,Analyse!$A14,Data!$D:$D,Param!$A$3)+SUMIFS(Data!$I:$I,Data!$F:$F,Analyse!$F14,Data!$B:$B,Analyse!$B14,Data!$A:$A,Analyse!$A14,Data!$D:$D,Param!$A$4)</f>
        <v>850</v>
      </c>
      <c r="K14" s="28">
        <f>SUMIFS(Data!$J:$J,Data!$F:$F,Analyse!$F14,Data!$B:$B,Analyse!$B14,Data!$A:$A,Analyse!$A14,Data!$D:$D,Param!$A$2)+SUMIFS(Data!$J:$J,Data!$F:$F,Analyse!$F14,Data!$B:$B,Analyse!$B14,Data!$A:$A,Analyse!$A14,Data!$D:$D,Param!$A$3)+SUMIFS(Data!$J:$J,Data!$F:$F,Analyse!$F14,Data!$B:$B,Analyse!$B14,Data!$A:$A,Analyse!$A14,Data!$D:$D,Param!$A$4)</f>
        <v>447</v>
      </c>
      <c r="L14" s="28">
        <f>SUMIFS(Data!$K:$K,Data!$F:$F,Analyse!$F14,Data!$B:$B,Analyse!$B14,Data!$A:$A,Analyse!$A14,Data!$D:$D,Param!$A$2)+SUMIFS(Data!$K:$K,Data!$F:$F,Analyse!$F14,Data!$B:$B,Analyse!$B14,Data!$A:$A,Analyse!$A14,Data!$D:$D,Param!$A$3)+SUMIFS(Data!$K:$K,Data!$F:$F,Analyse!$F14,Data!$B:$B,Analyse!$B14,Data!$A:$A,Analyse!$A14,Data!$D:$D,Param!$A$4)</f>
        <v>521</v>
      </c>
      <c r="M14" s="29">
        <f>SUMIFS(Data!$L:$L,Data!$F:$F,Analyse!$F14,Data!$B:$B,Analyse!$B14,Data!$A:$A,Analyse!$A14,Data!$D:$D,Param!$A$2)+SUMIFS(Data!$L:$L,Data!$F:$F,Analyse!$F14,Data!$B:$B,Analyse!$B14,Data!$A:$A,Analyse!$A14,Data!$D:$D,Param!$A$3)+SUMIFS(Data!$L:$L,Data!$F:$F,Analyse!$F14,Data!$B:$B,Analyse!$B14,Data!$A:$A,Analyse!$A14,Data!$D:$D,Param!$A$4)</f>
        <v>492</v>
      </c>
      <c r="N14" s="30">
        <f t="shared" si="0"/>
        <v>2310</v>
      </c>
      <c r="O14" s="31">
        <f t="shared" si="1"/>
        <v>7.7956263498920084E-2</v>
      </c>
      <c r="P14" s="32">
        <f>SUMIFS(Data!$I:$I,Data!$F:$F,Analyse!$F14,Data!$B:$B,Analyse!$B14,Data!$A:$A,Analyse!$A14,Data!$D:$D,Param!$A$5)+SUMIFS(Data!$I:$I,Data!$F:$F,Analyse!$F14,Data!$B:$B,Analyse!$B14,Data!$A:$A,Analyse!$A14,Data!$D:$D,Param!$A$6)+SUMIFS(Data!$I:$I,Data!$F:$F,Analyse!$F14,Data!$B:$B,Analyse!$B14,Data!$A:$A,Analyse!$A14,Data!$D:$D,Param!$A$7)</f>
        <v>1267</v>
      </c>
      <c r="Q14" s="33">
        <f>SUMIFS(Data!$J:$J,Data!$F:$F,Analyse!$F14,Data!$B:$B,Analyse!$B14,Data!$A:$A,Analyse!$A14,Data!$D:$D,Param!$A$5)+SUMIFS(Data!$J:$J,Data!$F:$F,Analyse!$F14,Data!$B:$B,Analyse!$B14,Data!$A:$A,Analyse!$A14,Data!$D:$D,Param!$A$6)+SUMIFS(Data!$J:$J,Data!$F:$F,Analyse!$F14,Data!$B:$B,Analyse!$B14,Data!$A:$A,Analyse!$A14,Data!$D:$D,Param!$A$7)</f>
        <v>396</v>
      </c>
      <c r="R14" s="33">
        <f>SUMIFS(Data!$K:$K,Data!$F:$F,Analyse!$F14,Data!$B:$B,Analyse!$B14,Data!$A:$A,Analyse!$A14,Data!$D:$D,Param!$A$5)+SUMIFS(Data!$K:$K,Data!$F:$F,Analyse!$F14,Data!$B:$B,Analyse!$B14,Data!$A:$A,Analyse!$A14,Data!$D:$D,Param!$A$6)+SUMIFS(Data!$K:$K,Data!$F:$F,Analyse!$F14,Data!$B:$B,Analyse!$B14,Data!$A:$A,Analyse!$A14,Data!$D:$D,Param!$A$7)</f>
        <v>644</v>
      </c>
      <c r="S14" s="34">
        <f>SUMIFS(Data!$L:$L,Data!$F:$F,Analyse!$F14,Data!$B:$B,Analyse!$B14,Data!$A:$A,Analyse!$A14,Data!$D:$D,Param!$A$5)+SUMIFS(Data!$L:$L,Data!$F:$F,Analyse!$F14,Data!$B:$B,Analyse!$B14,Data!$A:$A,Analyse!$A14,Data!$D:$D,Param!$A$6)+SUMIFS(Data!$L:$L,Data!$F:$F,Analyse!$F14,Data!$B:$B,Analyse!$B14,Data!$A:$A,Analyse!$A14,Data!$D:$D,Param!$A$7)</f>
        <v>657</v>
      </c>
      <c r="T14" s="35">
        <f t="shared" si="2"/>
        <v>2964</v>
      </c>
      <c r="U14" s="36">
        <f t="shared" si="3"/>
        <v>6.5682754952798836E-2</v>
      </c>
      <c r="V14" s="37" t="str">
        <f>IF(AND(O14&gt;Param!$B$2,U14&gt;Param!$B$2),"KO","OK")</f>
        <v>KO</v>
      </c>
    </row>
    <row r="15" spans="1:22" x14ac:dyDescent="0.25">
      <c r="A15" s="22">
        <v>20</v>
      </c>
      <c r="B15" s="23">
        <v>2019</v>
      </c>
      <c r="C15" s="23">
        <v>5</v>
      </c>
      <c r="D15" s="23" t="s">
        <v>22</v>
      </c>
      <c r="E15" s="41">
        <v>43598</v>
      </c>
      <c r="F15" s="23">
        <v>182</v>
      </c>
      <c r="G15" s="24" t="s">
        <v>10</v>
      </c>
      <c r="H15" s="25">
        <v>32053</v>
      </c>
      <c r="I15" s="26">
        <v>26174</v>
      </c>
      <c r="J15" s="27">
        <f>SUMIFS(Data!$I:$I,Data!$F:$F,Analyse!$F15,Data!$B:$B,Analyse!$B15,Data!$A:$A,Analyse!$A15,Data!$D:$D,Param!$A$2)+SUMIFS(Data!$I:$I,Data!$F:$F,Analyse!$F15,Data!$B:$B,Analyse!$B15,Data!$A:$A,Analyse!$A15,Data!$D:$D,Param!$A$3)+SUMIFS(Data!$I:$I,Data!$F:$F,Analyse!$F15,Data!$B:$B,Analyse!$B15,Data!$A:$A,Analyse!$A15,Data!$D:$D,Param!$A$4)</f>
        <v>1264</v>
      </c>
      <c r="K15" s="28">
        <f>SUMIFS(Data!$J:$J,Data!$F:$F,Analyse!$F15,Data!$B:$B,Analyse!$B15,Data!$A:$A,Analyse!$A15,Data!$D:$D,Param!$A$2)+SUMIFS(Data!$J:$J,Data!$F:$F,Analyse!$F15,Data!$B:$B,Analyse!$B15,Data!$A:$A,Analyse!$A15,Data!$D:$D,Param!$A$3)+SUMIFS(Data!$J:$J,Data!$F:$F,Analyse!$F15,Data!$B:$B,Analyse!$B15,Data!$A:$A,Analyse!$A15,Data!$D:$D,Param!$A$4)</f>
        <v>412</v>
      </c>
      <c r="L15" s="28">
        <f>SUMIFS(Data!$K:$K,Data!$F:$F,Analyse!$F15,Data!$B:$B,Analyse!$B15,Data!$A:$A,Analyse!$A15,Data!$D:$D,Param!$A$2)+SUMIFS(Data!$K:$K,Data!$F:$F,Analyse!$F15,Data!$B:$B,Analyse!$B15,Data!$A:$A,Analyse!$A15,Data!$D:$D,Param!$A$3)+SUMIFS(Data!$K:$K,Data!$F:$F,Analyse!$F15,Data!$B:$B,Analyse!$B15,Data!$A:$A,Analyse!$A15,Data!$D:$D,Param!$A$4)</f>
        <v>458</v>
      </c>
      <c r="M15" s="29">
        <f>SUMIFS(Data!$L:$L,Data!$F:$F,Analyse!$F15,Data!$B:$B,Analyse!$B15,Data!$A:$A,Analyse!$A15,Data!$D:$D,Param!$A$2)+SUMIFS(Data!$L:$L,Data!$F:$F,Analyse!$F15,Data!$B:$B,Analyse!$B15,Data!$A:$A,Analyse!$A15,Data!$D:$D,Param!$A$3)+SUMIFS(Data!$L:$L,Data!$F:$F,Analyse!$F15,Data!$B:$B,Analyse!$B15,Data!$A:$A,Analyse!$A15,Data!$D:$D,Param!$A$4)</f>
        <v>560</v>
      </c>
      <c r="N15" s="30">
        <f t="shared" si="0"/>
        <v>2694</v>
      </c>
      <c r="O15" s="31">
        <f t="shared" si="1"/>
        <v>8.4048295011387386E-2</v>
      </c>
      <c r="P15" s="32">
        <f>SUMIFS(Data!$I:$I,Data!$F:$F,Analyse!$F15,Data!$B:$B,Analyse!$B15,Data!$A:$A,Analyse!$A15,Data!$D:$D,Param!$A$5)+SUMIFS(Data!$I:$I,Data!$F:$F,Analyse!$F15,Data!$B:$B,Analyse!$B15,Data!$A:$A,Analyse!$A15,Data!$D:$D,Param!$A$6)+SUMIFS(Data!$I:$I,Data!$F:$F,Analyse!$F15,Data!$B:$B,Analyse!$B15,Data!$A:$A,Analyse!$A15,Data!$D:$D,Param!$A$7)</f>
        <v>883</v>
      </c>
      <c r="Q15" s="33">
        <f>SUMIFS(Data!$J:$J,Data!$F:$F,Analyse!$F15,Data!$B:$B,Analyse!$B15,Data!$A:$A,Analyse!$A15,Data!$D:$D,Param!$A$5)+SUMIFS(Data!$J:$J,Data!$F:$F,Analyse!$F15,Data!$B:$B,Analyse!$B15,Data!$A:$A,Analyse!$A15,Data!$D:$D,Param!$A$6)+SUMIFS(Data!$J:$J,Data!$F:$F,Analyse!$F15,Data!$B:$B,Analyse!$B15,Data!$A:$A,Analyse!$A15,Data!$D:$D,Param!$A$7)</f>
        <v>502</v>
      </c>
      <c r="R15" s="33">
        <f>SUMIFS(Data!$K:$K,Data!$F:$F,Analyse!$F15,Data!$B:$B,Analyse!$B15,Data!$A:$A,Analyse!$A15,Data!$D:$D,Param!$A$5)+SUMIFS(Data!$K:$K,Data!$F:$F,Analyse!$F15,Data!$B:$B,Analyse!$B15,Data!$A:$A,Analyse!$A15,Data!$D:$D,Param!$A$6)+SUMIFS(Data!$K:$K,Data!$F:$F,Analyse!$F15,Data!$B:$B,Analyse!$B15,Data!$A:$A,Analyse!$A15,Data!$D:$D,Param!$A$7)</f>
        <v>521</v>
      </c>
      <c r="S15" s="34">
        <f>SUMIFS(Data!$L:$L,Data!$F:$F,Analyse!$F15,Data!$B:$B,Analyse!$B15,Data!$A:$A,Analyse!$A15,Data!$D:$D,Param!$A$5)+SUMIFS(Data!$L:$L,Data!$F:$F,Analyse!$F15,Data!$B:$B,Analyse!$B15,Data!$A:$A,Analyse!$A15,Data!$D:$D,Param!$A$6)+SUMIFS(Data!$L:$L,Data!$F:$F,Analyse!$F15,Data!$B:$B,Analyse!$B15,Data!$A:$A,Analyse!$A15,Data!$D:$D,Param!$A$7)</f>
        <v>595</v>
      </c>
      <c r="T15" s="35">
        <f t="shared" si="2"/>
        <v>2501</v>
      </c>
      <c r="U15" s="36">
        <f t="shared" si="3"/>
        <v>9.5552838694888051E-2</v>
      </c>
      <c r="V15" s="37" t="str">
        <f>IF(AND(O15&gt;Param!$B$2,U15&gt;Param!$B$2),"KO","OK")</f>
        <v>KO</v>
      </c>
    </row>
    <row r="16" spans="1:22" x14ac:dyDescent="0.25">
      <c r="A16" s="22">
        <v>20</v>
      </c>
      <c r="B16" s="23">
        <v>2019</v>
      </c>
      <c r="C16" s="23">
        <v>5</v>
      </c>
      <c r="D16" s="23" t="s">
        <v>22</v>
      </c>
      <c r="E16" s="41">
        <v>43598</v>
      </c>
      <c r="F16" s="23">
        <v>183</v>
      </c>
      <c r="G16" s="24" t="s">
        <v>11</v>
      </c>
      <c r="H16" s="25">
        <v>48223</v>
      </c>
      <c r="I16" s="26">
        <v>47357</v>
      </c>
      <c r="J16" s="27">
        <f>SUMIFS(Data!$I:$I,Data!$F:$F,Analyse!$F16,Data!$B:$B,Analyse!$B16,Data!$A:$A,Analyse!$A16,Data!$D:$D,Param!$A$2)+SUMIFS(Data!$I:$I,Data!$F:$F,Analyse!$F16,Data!$B:$B,Analyse!$B16,Data!$A:$A,Analyse!$A16,Data!$D:$D,Param!$A$3)+SUMIFS(Data!$I:$I,Data!$F:$F,Analyse!$F16,Data!$B:$B,Analyse!$B16,Data!$A:$A,Analyse!$A16,Data!$D:$D,Param!$A$4)</f>
        <v>822</v>
      </c>
      <c r="K16" s="28">
        <f>SUMIFS(Data!$J:$J,Data!$F:$F,Analyse!$F16,Data!$B:$B,Analyse!$B16,Data!$A:$A,Analyse!$A16,Data!$D:$D,Param!$A$2)+SUMIFS(Data!$J:$J,Data!$F:$F,Analyse!$F16,Data!$B:$B,Analyse!$B16,Data!$A:$A,Analyse!$A16,Data!$D:$D,Param!$A$3)+SUMIFS(Data!$J:$J,Data!$F:$F,Analyse!$F16,Data!$B:$B,Analyse!$B16,Data!$A:$A,Analyse!$A16,Data!$D:$D,Param!$A$4)</f>
        <v>459</v>
      </c>
      <c r="L16" s="28">
        <f>SUMIFS(Data!$K:$K,Data!$F:$F,Analyse!$F16,Data!$B:$B,Analyse!$B16,Data!$A:$A,Analyse!$A16,Data!$D:$D,Param!$A$2)+SUMIFS(Data!$K:$K,Data!$F:$F,Analyse!$F16,Data!$B:$B,Analyse!$B16,Data!$A:$A,Analyse!$A16,Data!$D:$D,Param!$A$3)+SUMIFS(Data!$K:$K,Data!$F:$F,Analyse!$F16,Data!$B:$B,Analyse!$B16,Data!$A:$A,Analyse!$A16,Data!$D:$D,Param!$A$4)</f>
        <v>532</v>
      </c>
      <c r="M16" s="29">
        <f>SUMIFS(Data!$L:$L,Data!$F:$F,Analyse!$F16,Data!$B:$B,Analyse!$B16,Data!$A:$A,Analyse!$A16,Data!$D:$D,Param!$A$2)+SUMIFS(Data!$L:$L,Data!$F:$F,Analyse!$F16,Data!$B:$B,Analyse!$B16,Data!$A:$A,Analyse!$A16,Data!$D:$D,Param!$A$3)+SUMIFS(Data!$L:$L,Data!$F:$F,Analyse!$F16,Data!$B:$B,Analyse!$B16,Data!$A:$A,Analyse!$A16,Data!$D:$D,Param!$A$4)</f>
        <v>947</v>
      </c>
      <c r="N16" s="30">
        <f t="shared" si="0"/>
        <v>2760</v>
      </c>
      <c r="O16" s="31">
        <f t="shared" si="1"/>
        <v>5.7234099910830928E-2</v>
      </c>
      <c r="P16" s="32">
        <f>SUMIFS(Data!$I:$I,Data!$F:$F,Analyse!$F16,Data!$B:$B,Analyse!$B16,Data!$A:$A,Analyse!$A16,Data!$D:$D,Param!$A$5)+SUMIFS(Data!$I:$I,Data!$F:$F,Analyse!$F16,Data!$B:$B,Analyse!$B16,Data!$A:$A,Analyse!$A16,Data!$D:$D,Param!$A$6)+SUMIFS(Data!$I:$I,Data!$F:$F,Analyse!$F16,Data!$B:$B,Analyse!$B16,Data!$A:$A,Analyse!$A16,Data!$D:$D,Param!$A$7)</f>
        <v>698</v>
      </c>
      <c r="Q16" s="33">
        <f>SUMIFS(Data!$J:$J,Data!$F:$F,Analyse!$F16,Data!$B:$B,Analyse!$B16,Data!$A:$A,Analyse!$A16,Data!$D:$D,Param!$A$5)+SUMIFS(Data!$J:$J,Data!$F:$F,Analyse!$F16,Data!$B:$B,Analyse!$B16,Data!$A:$A,Analyse!$A16,Data!$D:$D,Param!$A$6)+SUMIFS(Data!$J:$J,Data!$F:$F,Analyse!$F16,Data!$B:$B,Analyse!$B16,Data!$A:$A,Analyse!$A16,Data!$D:$D,Param!$A$7)</f>
        <v>395</v>
      </c>
      <c r="R16" s="33">
        <f>SUMIFS(Data!$K:$K,Data!$F:$F,Analyse!$F16,Data!$B:$B,Analyse!$B16,Data!$A:$A,Analyse!$A16,Data!$D:$D,Param!$A$5)+SUMIFS(Data!$K:$K,Data!$F:$F,Analyse!$F16,Data!$B:$B,Analyse!$B16,Data!$A:$A,Analyse!$A16,Data!$D:$D,Param!$A$6)+SUMIFS(Data!$K:$K,Data!$F:$F,Analyse!$F16,Data!$B:$B,Analyse!$B16,Data!$A:$A,Analyse!$A16,Data!$D:$D,Param!$A$7)</f>
        <v>631</v>
      </c>
      <c r="S16" s="34">
        <f>SUMIFS(Data!$L:$L,Data!$F:$F,Analyse!$F16,Data!$B:$B,Analyse!$B16,Data!$A:$A,Analyse!$A16,Data!$D:$D,Param!$A$5)+SUMIFS(Data!$L:$L,Data!$F:$F,Analyse!$F16,Data!$B:$B,Analyse!$B16,Data!$A:$A,Analyse!$A16,Data!$D:$D,Param!$A$6)+SUMIFS(Data!$L:$L,Data!$F:$F,Analyse!$F16,Data!$B:$B,Analyse!$B16,Data!$A:$A,Analyse!$A16,Data!$D:$D,Param!$A$7)</f>
        <v>603</v>
      </c>
      <c r="T16" s="35">
        <f t="shared" si="2"/>
        <v>2327</v>
      </c>
      <c r="U16" s="36">
        <f t="shared" si="3"/>
        <v>4.9137403129421206E-2</v>
      </c>
      <c r="V16" s="37" t="str">
        <f>IF(AND(O16&gt;Param!$B$2,U16&gt;Param!$B$2),"KO","OK")</f>
        <v>OK</v>
      </c>
    </row>
    <row r="17" spans="1:22" x14ac:dyDescent="0.25">
      <c r="A17" s="22">
        <v>20</v>
      </c>
      <c r="B17" s="23">
        <v>2019</v>
      </c>
      <c r="C17" s="23">
        <v>5</v>
      </c>
      <c r="D17" s="23" t="s">
        <v>22</v>
      </c>
      <c r="E17" s="41">
        <v>43598</v>
      </c>
      <c r="F17" s="23">
        <v>187</v>
      </c>
      <c r="G17" s="24" t="s">
        <v>12</v>
      </c>
      <c r="H17" s="25">
        <v>38692</v>
      </c>
      <c r="I17" s="26">
        <v>34136</v>
      </c>
      <c r="J17" s="27">
        <f>SUMIFS(Data!$I:$I,Data!$F:$F,Analyse!$F17,Data!$B:$B,Analyse!$B17,Data!$A:$A,Analyse!$A17,Data!$D:$D,Param!$A$2)+SUMIFS(Data!$I:$I,Data!$F:$F,Analyse!$F17,Data!$B:$B,Analyse!$B17,Data!$A:$A,Analyse!$A17,Data!$D:$D,Param!$A$3)+SUMIFS(Data!$I:$I,Data!$F:$F,Analyse!$F17,Data!$B:$B,Analyse!$B17,Data!$A:$A,Analyse!$A17,Data!$D:$D,Param!$A$4)</f>
        <v>764</v>
      </c>
      <c r="K17" s="28">
        <f>SUMIFS(Data!$J:$J,Data!$F:$F,Analyse!$F17,Data!$B:$B,Analyse!$B17,Data!$A:$A,Analyse!$A17,Data!$D:$D,Param!$A$2)+SUMIFS(Data!$J:$J,Data!$F:$F,Analyse!$F17,Data!$B:$B,Analyse!$B17,Data!$A:$A,Analyse!$A17,Data!$D:$D,Param!$A$3)+SUMIFS(Data!$J:$J,Data!$F:$F,Analyse!$F17,Data!$B:$B,Analyse!$B17,Data!$A:$A,Analyse!$A17,Data!$D:$D,Param!$A$4)</f>
        <v>467</v>
      </c>
      <c r="L17" s="28">
        <f>SUMIFS(Data!$K:$K,Data!$F:$F,Analyse!$F17,Data!$B:$B,Analyse!$B17,Data!$A:$A,Analyse!$A17,Data!$D:$D,Param!$A$2)+SUMIFS(Data!$K:$K,Data!$F:$F,Analyse!$F17,Data!$B:$B,Analyse!$B17,Data!$A:$A,Analyse!$A17,Data!$D:$D,Param!$A$3)+SUMIFS(Data!$K:$K,Data!$F:$F,Analyse!$F17,Data!$B:$B,Analyse!$B17,Data!$A:$A,Analyse!$A17,Data!$D:$D,Param!$A$4)</f>
        <v>513</v>
      </c>
      <c r="M17" s="29">
        <f>SUMIFS(Data!$L:$L,Data!$F:$F,Analyse!$F17,Data!$B:$B,Analyse!$B17,Data!$A:$A,Analyse!$A17,Data!$D:$D,Param!$A$2)+SUMIFS(Data!$L:$L,Data!$F:$F,Analyse!$F17,Data!$B:$B,Analyse!$B17,Data!$A:$A,Analyse!$A17,Data!$D:$D,Param!$A$3)+SUMIFS(Data!$L:$L,Data!$F:$F,Analyse!$F17,Data!$B:$B,Analyse!$B17,Data!$A:$A,Analyse!$A17,Data!$D:$D,Param!$A$4)</f>
        <v>381</v>
      </c>
      <c r="N17" s="30">
        <f t="shared" si="0"/>
        <v>2125</v>
      </c>
      <c r="O17" s="31">
        <f t="shared" si="1"/>
        <v>5.4920913884007029E-2</v>
      </c>
      <c r="P17" s="32">
        <f>SUMIFS(Data!$I:$I,Data!$F:$F,Analyse!$F17,Data!$B:$B,Analyse!$B17,Data!$A:$A,Analyse!$A17,Data!$D:$D,Param!$A$5)+SUMIFS(Data!$I:$I,Data!$F:$F,Analyse!$F17,Data!$B:$B,Analyse!$B17,Data!$A:$A,Analyse!$A17,Data!$D:$D,Param!$A$6)+SUMIFS(Data!$I:$I,Data!$F:$F,Analyse!$F17,Data!$B:$B,Analyse!$B17,Data!$A:$A,Analyse!$A17,Data!$D:$D,Param!$A$7)</f>
        <v>719</v>
      </c>
      <c r="Q17" s="33">
        <f>SUMIFS(Data!$J:$J,Data!$F:$F,Analyse!$F17,Data!$B:$B,Analyse!$B17,Data!$A:$A,Analyse!$A17,Data!$D:$D,Param!$A$5)+SUMIFS(Data!$J:$J,Data!$F:$F,Analyse!$F17,Data!$B:$B,Analyse!$B17,Data!$A:$A,Analyse!$A17,Data!$D:$D,Param!$A$6)+SUMIFS(Data!$J:$J,Data!$F:$F,Analyse!$F17,Data!$B:$B,Analyse!$B17,Data!$A:$A,Analyse!$A17,Data!$D:$D,Param!$A$7)</f>
        <v>665</v>
      </c>
      <c r="R17" s="33">
        <f>SUMIFS(Data!$K:$K,Data!$F:$F,Analyse!$F17,Data!$B:$B,Analyse!$B17,Data!$A:$A,Analyse!$A17,Data!$D:$D,Param!$A$5)+SUMIFS(Data!$K:$K,Data!$F:$F,Analyse!$F17,Data!$B:$B,Analyse!$B17,Data!$A:$A,Analyse!$A17,Data!$D:$D,Param!$A$6)+SUMIFS(Data!$K:$K,Data!$F:$F,Analyse!$F17,Data!$B:$B,Analyse!$B17,Data!$A:$A,Analyse!$A17,Data!$D:$D,Param!$A$7)</f>
        <v>530</v>
      </c>
      <c r="S17" s="34">
        <f>SUMIFS(Data!$L:$L,Data!$F:$F,Analyse!$F17,Data!$B:$B,Analyse!$B17,Data!$A:$A,Analyse!$A17,Data!$D:$D,Param!$A$5)+SUMIFS(Data!$L:$L,Data!$F:$F,Analyse!$F17,Data!$B:$B,Analyse!$B17,Data!$A:$A,Analyse!$A17,Data!$D:$D,Param!$A$6)+SUMIFS(Data!$L:$L,Data!$F:$F,Analyse!$F17,Data!$B:$B,Analyse!$B17,Data!$A:$A,Analyse!$A17,Data!$D:$D,Param!$A$7)</f>
        <v>410</v>
      </c>
      <c r="T17" s="35">
        <f t="shared" si="2"/>
        <v>2324</v>
      </c>
      <c r="U17" s="36">
        <f t="shared" si="3"/>
        <v>6.8080618701663931E-2</v>
      </c>
      <c r="V17" s="37" t="str">
        <f>IF(AND(O17&gt;Param!$B$2,U17&gt;Param!$B$2),"KO","OK")</f>
        <v>OK</v>
      </c>
    </row>
    <row r="18" spans="1:22" x14ac:dyDescent="0.25">
      <c r="A18" s="22">
        <v>21</v>
      </c>
      <c r="B18" s="23">
        <v>2019</v>
      </c>
      <c r="C18" s="23">
        <v>5</v>
      </c>
      <c r="D18" s="23" t="s">
        <v>22</v>
      </c>
      <c r="E18" s="41">
        <v>43605</v>
      </c>
      <c r="F18" s="23">
        <v>156</v>
      </c>
      <c r="G18" s="24" t="s">
        <v>5</v>
      </c>
      <c r="H18" s="25">
        <v>53789</v>
      </c>
      <c r="I18" s="26">
        <v>35903</v>
      </c>
      <c r="J18" s="27">
        <f ca="1">SUMIFS(Data!$I:$I,Data!$F:$F,Analyse!$F18,Data!$B:$B,Analyse!$B18,Data!$A:$A,Analyse!$A18,Data!$D:$D,Param!$A$2)+SUMIFS(Data!$I:$I,Data!$F:$F,Analyse!$F18,Data!$B:$B,Analyse!$B18,Data!$A:$A,Analyse!$A18,Data!$D:$D,Param!$A$3)+SUMIFS(Data!$I:$I,Data!$F:$F,Analyse!$F18,Data!$B:$B,Analyse!$B18,Data!$A:$A,Analyse!$A18,Data!$D:$D,Param!$A$4)</f>
        <v>892</v>
      </c>
      <c r="K18" s="28">
        <f ca="1">SUMIFS(Data!$J:$J,Data!$F:$F,Analyse!$F18,Data!$B:$B,Analyse!$B18,Data!$A:$A,Analyse!$A18,Data!$D:$D,Param!$A$2)+SUMIFS(Data!$J:$J,Data!$F:$F,Analyse!$F18,Data!$B:$B,Analyse!$B18,Data!$A:$A,Analyse!$A18,Data!$D:$D,Param!$A$3)+SUMIFS(Data!$J:$J,Data!$F:$F,Analyse!$F18,Data!$B:$B,Analyse!$B18,Data!$A:$A,Analyse!$A18,Data!$D:$D,Param!$A$4)</f>
        <v>417</v>
      </c>
      <c r="L18" s="28">
        <f ca="1">SUMIFS(Data!$K:$K,Data!$F:$F,Analyse!$F18,Data!$B:$B,Analyse!$B18,Data!$A:$A,Analyse!$A18,Data!$D:$D,Param!$A$2)+SUMIFS(Data!$K:$K,Data!$F:$F,Analyse!$F18,Data!$B:$B,Analyse!$B18,Data!$A:$A,Analyse!$A18,Data!$D:$D,Param!$A$3)+SUMIFS(Data!$K:$K,Data!$F:$F,Analyse!$F18,Data!$B:$B,Analyse!$B18,Data!$A:$A,Analyse!$A18,Data!$D:$D,Param!$A$4)</f>
        <v>452</v>
      </c>
      <c r="M18" s="29">
        <f ca="1">SUMIFS(Data!$L:$L,Data!$F:$F,Analyse!$F18,Data!$B:$B,Analyse!$B18,Data!$A:$A,Analyse!$A18,Data!$D:$D,Param!$A$2)+SUMIFS(Data!$L:$L,Data!$F:$F,Analyse!$F18,Data!$B:$B,Analyse!$B18,Data!$A:$A,Analyse!$A18,Data!$D:$D,Param!$A$3)+SUMIFS(Data!$L:$L,Data!$F:$F,Analyse!$F18,Data!$B:$B,Analyse!$B18,Data!$A:$A,Analyse!$A18,Data!$D:$D,Param!$A$4)</f>
        <v>677</v>
      </c>
      <c r="N18" s="30">
        <f t="shared" ca="1" si="0"/>
        <v>2438</v>
      </c>
      <c r="O18" s="31">
        <f t="shared" ca="1" si="1"/>
        <v>4.5325252375020914E-2</v>
      </c>
      <c r="P18" s="32">
        <f ca="1">SUMIFS(Data!$I:$I,Data!$F:$F,Analyse!$F18,Data!$B:$B,Analyse!$B18,Data!$A:$A,Analyse!$A18,Data!$D:$D,Param!$A$5)+SUMIFS(Data!$I:$I,Data!$F:$F,Analyse!$F18,Data!$B:$B,Analyse!$B18,Data!$A:$A,Analyse!$A18,Data!$D:$D,Param!$A$6)+SUMIFS(Data!$I:$I,Data!$F:$F,Analyse!$F18,Data!$B:$B,Analyse!$B18,Data!$A:$A,Analyse!$A18,Data!$D:$D,Param!$A$7)</f>
        <v>821</v>
      </c>
      <c r="Q18" s="33">
        <f ca="1">SUMIFS(Data!$J:$J,Data!$F:$F,Analyse!$F18,Data!$B:$B,Analyse!$B18,Data!$A:$A,Analyse!$A18,Data!$D:$D,Param!$A$5)+SUMIFS(Data!$J:$J,Data!$F:$F,Analyse!$F18,Data!$B:$B,Analyse!$B18,Data!$A:$A,Analyse!$A18,Data!$D:$D,Param!$A$6)+SUMIFS(Data!$J:$J,Data!$F:$F,Analyse!$F18,Data!$B:$B,Analyse!$B18,Data!$A:$A,Analyse!$A18,Data!$D:$D,Param!$A$7)</f>
        <v>395</v>
      </c>
      <c r="R18" s="33">
        <f ca="1">SUMIFS(Data!$K:$K,Data!$F:$F,Analyse!$F18,Data!$B:$B,Analyse!$B18,Data!$A:$A,Analyse!$A18,Data!$D:$D,Param!$A$5)+SUMIFS(Data!$K:$K,Data!$F:$F,Analyse!$F18,Data!$B:$B,Analyse!$B18,Data!$A:$A,Analyse!$A18,Data!$D:$D,Param!$A$6)+SUMIFS(Data!$K:$K,Data!$F:$F,Analyse!$F18,Data!$B:$B,Analyse!$B18,Data!$A:$A,Analyse!$A18,Data!$D:$D,Param!$A$7)</f>
        <v>394</v>
      </c>
      <c r="S18" s="34">
        <f ca="1">SUMIFS(Data!$L:$L,Data!$F:$F,Analyse!$F18,Data!$B:$B,Analyse!$B18,Data!$A:$A,Analyse!$A18,Data!$D:$D,Param!$A$5)+SUMIFS(Data!$L:$L,Data!$F:$F,Analyse!$F18,Data!$B:$B,Analyse!$B18,Data!$A:$A,Analyse!$A18,Data!$D:$D,Param!$A$6)+SUMIFS(Data!$L:$L,Data!$F:$F,Analyse!$F18,Data!$B:$B,Analyse!$B18,Data!$A:$A,Analyse!$A18,Data!$D:$D,Param!$A$7)</f>
        <v>729</v>
      </c>
      <c r="T18" s="35">
        <f t="shared" ca="1" si="2"/>
        <v>2339</v>
      </c>
      <c r="U18" s="36">
        <f t="shared" ca="1" si="3"/>
        <v>6.5147759240174921E-2</v>
      </c>
      <c r="V18" s="37" t="str">
        <f ca="1">IF(AND(O18&gt;Param!$B$2,U18&gt;Param!$B$2),"KO","OK")</f>
        <v>OK</v>
      </c>
    </row>
    <row r="19" spans="1:22" x14ac:dyDescent="0.25">
      <c r="A19" s="22">
        <v>21</v>
      </c>
      <c r="B19" s="23">
        <v>2019</v>
      </c>
      <c r="C19" s="23">
        <v>5</v>
      </c>
      <c r="D19" s="23" t="s">
        <v>22</v>
      </c>
      <c r="E19" s="41">
        <v>43605</v>
      </c>
      <c r="F19" s="23">
        <v>157</v>
      </c>
      <c r="G19" s="24" t="s">
        <v>40</v>
      </c>
      <c r="H19" s="25">
        <v>52999</v>
      </c>
      <c r="I19" s="26">
        <v>26454</v>
      </c>
      <c r="J19" s="27">
        <f ca="1">SUMIFS(Data!$I:$I,Data!$F:$F,Analyse!$F19,Data!$B:$B,Analyse!$B19,Data!$A:$A,Analyse!$A19,Data!$D:$D,Param!$A$2)+SUMIFS(Data!$I:$I,Data!$F:$F,Analyse!$F19,Data!$B:$B,Analyse!$B19,Data!$A:$A,Analyse!$A19,Data!$D:$D,Param!$A$3)+SUMIFS(Data!$I:$I,Data!$F:$F,Analyse!$F19,Data!$B:$B,Analyse!$B19,Data!$A:$A,Analyse!$A19,Data!$D:$D,Param!$A$4)</f>
        <v>939</v>
      </c>
      <c r="K19" s="28">
        <f ca="1">SUMIFS(Data!$J:$J,Data!$F:$F,Analyse!$F19,Data!$B:$B,Analyse!$B19,Data!$A:$A,Analyse!$A19,Data!$D:$D,Param!$A$2)+SUMIFS(Data!$J:$J,Data!$F:$F,Analyse!$F19,Data!$B:$B,Analyse!$B19,Data!$A:$A,Analyse!$A19,Data!$D:$D,Param!$A$3)+SUMIFS(Data!$J:$J,Data!$F:$F,Analyse!$F19,Data!$B:$B,Analyse!$B19,Data!$A:$A,Analyse!$A19,Data!$D:$D,Param!$A$4)</f>
        <v>567</v>
      </c>
      <c r="L19" s="28">
        <f ca="1">SUMIFS(Data!$K:$K,Data!$F:$F,Analyse!$F19,Data!$B:$B,Analyse!$B19,Data!$A:$A,Analyse!$A19,Data!$D:$D,Param!$A$2)+SUMIFS(Data!$K:$K,Data!$F:$F,Analyse!$F19,Data!$B:$B,Analyse!$B19,Data!$A:$A,Analyse!$A19,Data!$D:$D,Param!$A$3)+SUMIFS(Data!$K:$K,Data!$F:$F,Analyse!$F19,Data!$B:$B,Analyse!$B19,Data!$A:$A,Analyse!$A19,Data!$D:$D,Param!$A$4)</f>
        <v>478</v>
      </c>
      <c r="M19" s="29">
        <f ca="1">SUMIFS(Data!$L:$L,Data!$F:$F,Analyse!$F19,Data!$B:$B,Analyse!$B19,Data!$A:$A,Analyse!$A19,Data!$D:$D,Param!$A$2)+SUMIFS(Data!$L:$L,Data!$F:$F,Analyse!$F19,Data!$B:$B,Analyse!$B19,Data!$A:$A,Analyse!$A19,Data!$D:$D,Param!$A$3)+SUMIFS(Data!$L:$L,Data!$F:$F,Analyse!$F19,Data!$B:$B,Analyse!$B19,Data!$A:$A,Analyse!$A19,Data!$D:$D,Param!$A$4)</f>
        <v>799</v>
      </c>
      <c r="N19" s="30">
        <f t="shared" ca="1" si="0"/>
        <v>2783</v>
      </c>
      <c r="O19" s="31">
        <f t="shared" ca="1" si="1"/>
        <v>5.2510424724994814E-2</v>
      </c>
      <c r="P19" s="32">
        <f ca="1">SUMIFS(Data!$I:$I,Data!$F:$F,Analyse!$F19,Data!$B:$B,Analyse!$B19,Data!$A:$A,Analyse!$A19,Data!$D:$D,Param!$A$5)+SUMIFS(Data!$I:$I,Data!$F:$F,Analyse!$F19,Data!$B:$B,Analyse!$B19,Data!$A:$A,Analyse!$A19,Data!$D:$D,Param!$A$6)+SUMIFS(Data!$I:$I,Data!$F:$F,Analyse!$F19,Data!$B:$B,Analyse!$B19,Data!$A:$A,Analyse!$A19,Data!$D:$D,Param!$A$7)</f>
        <v>790</v>
      </c>
      <c r="Q19" s="33">
        <f ca="1">SUMIFS(Data!$J:$J,Data!$F:$F,Analyse!$F19,Data!$B:$B,Analyse!$B19,Data!$A:$A,Analyse!$A19,Data!$D:$D,Param!$A$5)+SUMIFS(Data!$J:$J,Data!$F:$F,Analyse!$F19,Data!$B:$B,Analyse!$B19,Data!$A:$A,Analyse!$A19,Data!$D:$D,Param!$A$6)+SUMIFS(Data!$J:$J,Data!$F:$F,Analyse!$F19,Data!$B:$B,Analyse!$B19,Data!$A:$A,Analyse!$A19,Data!$D:$D,Param!$A$7)</f>
        <v>279</v>
      </c>
      <c r="R19" s="33">
        <f ca="1">SUMIFS(Data!$K:$K,Data!$F:$F,Analyse!$F19,Data!$B:$B,Analyse!$B19,Data!$A:$A,Analyse!$A19,Data!$D:$D,Param!$A$5)+SUMIFS(Data!$K:$K,Data!$F:$F,Analyse!$F19,Data!$B:$B,Analyse!$B19,Data!$A:$A,Analyse!$A19,Data!$D:$D,Param!$A$6)+SUMIFS(Data!$K:$K,Data!$F:$F,Analyse!$F19,Data!$B:$B,Analyse!$B19,Data!$A:$A,Analyse!$A19,Data!$D:$D,Param!$A$7)</f>
        <v>301</v>
      </c>
      <c r="S19" s="34">
        <f ca="1">SUMIFS(Data!$L:$L,Data!$F:$F,Analyse!$F19,Data!$B:$B,Analyse!$B19,Data!$A:$A,Analyse!$A19,Data!$D:$D,Param!$A$5)+SUMIFS(Data!$L:$L,Data!$F:$F,Analyse!$F19,Data!$B:$B,Analyse!$B19,Data!$A:$A,Analyse!$A19,Data!$D:$D,Param!$A$6)+SUMIFS(Data!$L:$L,Data!$F:$F,Analyse!$F19,Data!$B:$B,Analyse!$B19,Data!$A:$A,Analyse!$A19,Data!$D:$D,Param!$A$7)</f>
        <v>584</v>
      </c>
      <c r="T19" s="35">
        <f t="shared" ca="1" si="2"/>
        <v>1954</v>
      </c>
      <c r="U19" s="36">
        <f t="shared" ca="1" si="3"/>
        <v>7.3864065925757921E-2</v>
      </c>
      <c r="V19" s="37" t="str">
        <f ca="1">IF(AND(O19&gt;Param!$B$2,U19&gt;Param!$B$2),"KO","OK")</f>
        <v>OK</v>
      </c>
    </row>
    <row r="20" spans="1:22" x14ac:dyDescent="0.25">
      <c r="A20" s="22">
        <v>21</v>
      </c>
      <c r="B20" s="23">
        <v>2019</v>
      </c>
      <c r="C20" s="23">
        <v>5</v>
      </c>
      <c r="D20" s="23" t="s">
        <v>22</v>
      </c>
      <c r="E20" s="41">
        <v>43605</v>
      </c>
      <c r="F20" s="23">
        <v>159</v>
      </c>
      <c r="G20" s="24" t="s">
        <v>6</v>
      </c>
      <c r="H20" s="25">
        <v>67977</v>
      </c>
      <c r="I20" s="26">
        <v>32866</v>
      </c>
      <c r="J20" s="27">
        <f ca="1">SUMIFS(Data!$I:$I,Data!$F:$F,Analyse!$F20,Data!$B:$B,Analyse!$B20,Data!$A:$A,Analyse!$A20,Data!$D:$D,Param!$A$2)+SUMIFS(Data!$I:$I,Data!$F:$F,Analyse!$F20,Data!$B:$B,Analyse!$B20,Data!$A:$A,Analyse!$A20,Data!$D:$D,Param!$A$3)+SUMIFS(Data!$I:$I,Data!$F:$F,Analyse!$F20,Data!$B:$B,Analyse!$B20,Data!$A:$A,Analyse!$A20,Data!$D:$D,Param!$A$4)</f>
        <v>934</v>
      </c>
      <c r="K20" s="28">
        <f ca="1">SUMIFS(Data!$J:$J,Data!$F:$F,Analyse!$F20,Data!$B:$B,Analyse!$B20,Data!$A:$A,Analyse!$A20,Data!$D:$D,Param!$A$2)+SUMIFS(Data!$J:$J,Data!$F:$F,Analyse!$F20,Data!$B:$B,Analyse!$B20,Data!$A:$A,Analyse!$A20,Data!$D:$D,Param!$A$3)+SUMIFS(Data!$J:$J,Data!$F:$F,Analyse!$F20,Data!$B:$B,Analyse!$B20,Data!$A:$A,Analyse!$A20,Data!$D:$D,Param!$A$4)</f>
        <v>738</v>
      </c>
      <c r="L20" s="28">
        <f ca="1">SUMIFS(Data!$K:$K,Data!$F:$F,Analyse!$F20,Data!$B:$B,Analyse!$B20,Data!$A:$A,Analyse!$A20,Data!$D:$D,Param!$A$2)+SUMIFS(Data!$K:$K,Data!$F:$F,Analyse!$F20,Data!$B:$B,Analyse!$B20,Data!$A:$A,Analyse!$A20,Data!$D:$D,Param!$A$3)+SUMIFS(Data!$K:$K,Data!$F:$F,Analyse!$F20,Data!$B:$B,Analyse!$B20,Data!$A:$A,Analyse!$A20,Data!$D:$D,Param!$A$4)</f>
        <v>605</v>
      </c>
      <c r="M20" s="29">
        <f ca="1">SUMIFS(Data!$L:$L,Data!$F:$F,Analyse!$F20,Data!$B:$B,Analyse!$B20,Data!$A:$A,Analyse!$A20,Data!$D:$D,Param!$A$2)+SUMIFS(Data!$L:$L,Data!$F:$F,Analyse!$F20,Data!$B:$B,Analyse!$B20,Data!$A:$A,Analyse!$A20,Data!$D:$D,Param!$A$3)+SUMIFS(Data!$L:$L,Data!$F:$F,Analyse!$F20,Data!$B:$B,Analyse!$B20,Data!$A:$A,Analyse!$A20,Data!$D:$D,Param!$A$4)</f>
        <v>876</v>
      </c>
      <c r="N20" s="30">
        <f t="shared" ca="1" si="0"/>
        <v>3153</v>
      </c>
      <c r="O20" s="31">
        <f t="shared" ca="1" si="1"/>
        <v>4.6383335539962045E-2</v>
      </c>
      <c r="P20" s="32">
        <f ca="1">SUMIFS(Data!$I:$I,Data!$F:$F,Analyse!$F20,Data!$B:$B,Analyse!$B20,Data!$A:$A,Analyse!$A20,Data!$D:$D,Param!$A$5)+SUMIFS(Data!$I:$I,Data!$F:$F,Analyse!$F20,Data!$B:$B,Analyse!$B20,Data!$A:$A,Analyse!$A20,Data!$D:$D,Param!$A$6)+SUMIFS(Data!$I:$I,Data!$F:$F,Analyse!$F20,Data!$B:$B,Analyse!$B20,Data!$A:$A,Analyse!$A20,Data!$D:$D,Param!$A$7)</f>
        <v>810</v>
      </c>
      <c r="Q20" s="33">
        <f ca="1">SUMIFS(Data!$J:$J,Data!$F:$F,Analyse!$F20,Data!$B:$B,Analyse!$B20,Data!$A:$A,Analyse!$A20,Data!$D:$D,Param!$A$5)+SUMIFS(Data!$J:$J,Data!$F:$F,Analyse!$F20,Data!$B:$B,Analyse!$B20,Data!$A:$A,Analyse!$A20,Data!$D:$D,Param!$A$6)+SUMIFS(Data!$J:$J,Data!$F:$F,Analyse!$F20,Data!$B:$B,Analyse!$B20,Data!$A:$A,Analyse!$A20,Data!$D:$D,Param!$A$7)</f>
        <v>163</v>
      </c>
      <c r="R20" s="33">
        <f ca="1">SUMIFS(Data!$K:$K,Data!$F:$F,Analyse!$F20,Data!$B:$B,Analyse!$B20,Data!$A:$A,Analyse!$A20,Data!$D:$D,Param!$A$5)+SUMIFS(Data!$K:$K,Data!$F:$F,Analyse!$F20,Data!$B:$B,Analyse!$B20,Data!$A:$A,Analyse!$A20,Data!$D:$D,Param!$A$6)+SUMIFS(Data!$K:$K,Data!$F:$F,Analyse!$F20,Data!$B:$B,Analyse!$B20,Data!$A:$A,Analyse!$A20,Data!$D:$D,Param!$A$7)</f>
        <v>372</v>
      </c>
      <c r="S20" s="34">
        <f ca="1">SUMIFS(Data!$L:$L,Data!$F:$F,Analyse!$F20,Data!$B:$B,Analyse!$B20,Data!$A:$A,Analyse!$A20,Data!$D:$D,Param!$A$5)+SUMIFS(Data!$L:$L,Data!$F:$F,Analyse!$F20,Data!$B:$B,Analyse!$B20,Data!$A:$A,Analyse!$A20,Data!$D:$D,Param!$A$6)+SUMIFS(Data!$L:$L,Data!$F:$F,Analyse!$F20,Data!$B:$B,Analyse!$B20,Data!$A:$A,Analyse!$A20,Data!$D:$D,Param!$A$7)</f>
        <v>535</v>
      </c>
      <c r="T20" s="35">
        <f t="shared" ca="1" si="2"/>
        <v>1880</v>
      </c>
      <c r="U20" s="36">
        <f t="shared" ca="1" si="3"/>
        <v>5.7201971642426824E-2</v>
      </c>
      <c r="V20" s="37" t="str">
        <f ca="1">IF(AND(O20&gt;Param!$B$2,U20&gt;Param!$B$2),"KO","OK")</f>
        <v>OK</v>
      </c>
    </row>
    <row r="21" spans="1:22" x14ac:dyDescent="0.25">
      <c r="A21" s="22">
        <v>21</v>
      </c>
      <c r="B21" s="23">
        <v>2019</v>
      </c>
      <c r="C21" s="23">
        <v>5</v>
      </c>
      <c r="D21" s="23" t="s">
        <v>22</v>
      </c>
      <c r="E21" s="41">
        <v>43605</v>
      </c>
      <c r="F21" s="23">
        <v>160</v>
      </c>
      <c r="G21" s="24" t="s">
        <v>7</v>
      </c>
      <c r="H21" s="25">
        <v>60637</v>
      </c>
      <c r="I21" s="26">
        <v>24516</v>
      </c>
      <c r="J21" s="27">
        <f ca="1">SUMIFS(Data!$I:$I,Data!$F:$F,Analyse!$F21,Data!$B:$B,Analyse!$B21,Data!$A:$A,Analyse!$A21,Data!$D:$D,Param!$A$2)+SUMIFS(Data!$I:$I,Data!$F:$F,Analyse!$F21,Data!$B:$B,Analyse!$B21,Data!$A:$A,Analyse!$A21,Data!$D:$D,Param!$A$3)+SUMIFS(Data!$I:$I,Data!$F:$F,Analyse!$F21,Data!$B:$B,Analyse!$B21,Data!$A:$A,Analyse!$A21,Data!$D:$D,Param!$A$4)</f>
        <v>870</v>
      </c>
      <c r="K21" s="28">
        <f ca="1">SUMIFS(Data!$J:$J,Data!$F:$F,Analyse!$F21,Data!$B:$B,Analyse!$B21,Data!$A:$A,Analyse!$A21,Data!$D:$D,Param!$A$2)+SUMIFS(Data!$J:$J,Data!$F:$F,Analyse!$F21,Data!$B:$B,Analyse!$B21,Data!$A:$A,Analyse!$A21,Data!$D:$D,Param!$A$3)+SUMIFS(Data!$J:$J,Data!$F:$F,Analyse!$F21,Data!$B:$B,Analyse!$B21,Data!$A:$A,Analyse!$A21,Data!$D:$D,Param!$A$4)</f>
        <v>709</v>
      </c>
      <c r="L21" s="28">
        <f ca="1">SUMIFS(Data!$K:$K,Data!$F:$F,Analyse!$F21,Data!$B:$B,Analyse!$B21,Data!$A:$A,Analyse!$A21,Data!$D:$D,Param!$A$2)+SUMIFS(Data!$K:$K,Data!$F:$F,Analyse!$F21,Data!$B:$B,Analyse!$B21,Data!$A:$A,Analyse!$A21,Data!$D:$D,Param!$A$3)+SUMIFS(Data!$K:$K,Data!$F:$F,Analyse!$F21,Data!$B:$B,Analyse!$B21,Data!$A:$A,Analyse!$A21,Data!$D:$D,Param!$A$4)</f>
        <v>722</v>
      </c>
      <c r="M21" s="29">
        <f ca="1">SUMIFS(Data!$L:$L,Data!$F:$F,Analyse!$F21,Data!$B:$B,Analyse!$B21,Data!$A:$A,Analyse!$A21,Data!$D:$D,Param!$A$2)+SUMIFS(Data!$L:$L,Data!$F:$F,Analyse!$F21,Data!$B:$B,Analyse!$B21,Data!$A:$A,Analyse!$A21,Data!$D:$D,Param!$A$3)+SUMIFS(Data!$L:$L,Data!$F:$F,Analyse!$F21,Data!$B:$B,Analyse!$B21,Data!$A:$A,Analyse!$A21,Data!$D:$D,Param!$A$4)</f>
        <v>1226</v>
      </c>
      <c r="N21" s="30">
        <f t="shared" ca="1" si="0"/>
        <v>3527</v>
      </c>
      <c r="O21" s="31">
        <f t="shared" ca="1" si="1"/>
        <v>5.8165806355855339E-2</v>
      </c>
      <c r="P21" s="32">
        <f ca="1">SUMIFS(Data!$I:$I,Data!$F:$F,Analyse!$F21,Data!$B:$B,Analyse!$B21,Data!$A:$A,Analyse!$A21,Data!$D:$D,Param!$A$5)+SUMIFS(Data!$I:$I,Data!$F:$F,Analyse!$F21,Data!$B:$B,Analyse!$B21,Data!$A:$A,Analyse!$A21,Data!$D:$D,Param!$A$6)+SUMIFS(Data!$I:$I,Data!$F:$F,Analyse!$F21,Data!$B:$B,Analyse!$B21,Data!$A:$A,Analyse!$A21,Data!$D:$D,Param!$A$7)</f>
        <v>776</v>
      </c>
      <c r="Q21" s="33">
        <f ca="1">SUMIFS(Data!$J:$J,Data!$F:$F,Analyse!$F21,Data!$B:$B,Analyse!$B21,Data!$A:$A,Analyse!$A21,Data!$D:$D,Param!$A$5)+SUMIFS(Data!$J:$J,Data!$F:$F,Analyse!$F21,Data!$B:$B,Analyse!$B21,Data!$A:$A,Analyse!$A21,Data!$D:$D,Param!$A$6)+SUMIFS(Data!$J:$J,Data!$F:$F,Analyse!$F21,Data!$B:$B,Analyse!$B21,Data!$A:$A,Analyse!$A21,Data!$D:$D,Param!$A$7)</f>
        <v>218</v>
      </c>
      <c r="R21" s="33">
        <f ca="1">SUMIFS(Data!$K:$K,Data!$F:$F,Analyse!$F21,Data!$B:$B,Analyse!$B21,Data!$A:$A,Analyse!$A21,Data!$D:$D,Param!$A$5)+SUMIFS(Data!$K:$K,Data!$F:$F,Analyse!$F21,Data!$B:$B,Analyse!$B21,Data!$A:$A,Analyse!$A21,Data!$D:$D,Param!$A$6)+SUMIFS(Data!$K:$K,Data!$F:$F,Analyse!$F21,Data!$B:$B,Analyse!$B21,Data!$A:$A,Analyse!$A21,Data!$D:$D,Param!$A$7)</f>
        <v>189</v>
      </c>
      <c r="S21" s="34">
        <f ca="1">SUMIFS(Data!$L:$L,Data!$F:$F,Analyse!$F21,Data!$B:$B,Analyse!$B21,Data!$A:$A,Analyse!$A21,Data!$D:$D,Param!$A$5)+SUMIFS(Data!$L:$L,Data!$F:$F,Analyse!$F21,Data!$B:$B,Analyse!$B21,Data!$A:$A,Analyse!$A21,Data!$D:$D,Param!$A$6)+SUMIFS(Data!$L:$L,Data!$F:$F,Analyse!$F21,Data!$B:$B,Analyse!$B21,Data!$A:$A,Analyse!$A21,Data!$D:$D,Param!$A$7)</f>
        <v>282</v>
      </c>
      <c r="T21" s="35">
        <f t="shared" ca="1" si="2"/>
        <v>1465</v>
      </c>
      <c r="U21" s="36">
        <f t="shared" ca="1" si="3"/>
        <v>5.9756893457333989E-2</v>
      </c>
      <c r="V21" s="37" t="str">
        <f ca="1">IF(AND(O21&gt;Param!$B$2,U21&gt;Param!$B$2),"KO","OK")</f>
        <v>OK</v>
      </c>
    </row>
    <row r="22" spans="1:22" x14ac:dyDescent="0.25">
      <c r="A22" s="22">
        <v>21</v>
      </c>
      <c r="B22" s="23">
        <v>2019</v>
      </c>
      <c r="C22" s="23">
        <v>5</v>
      </c>
      <c r="D22" s="23" t="s">
        <v>22</v>
      </c>
      <c r="E22" s="41">
        <v>43605</v>
      </c>
      <c r="F22" s="23">
        <v>180</v>
      </c>
      <c r="G22" s="24" t="s">
        <v>8</v>
      </c>
      <c r="H22" s="25">
        <v>47118</v>
      </c>
      <c r="I22" s="26">
        <v>20943</v>
      </c>
      <c r="J22" s="27">
        <f ca="1">SUMIFS(Data!$I:$I,Data!$F:$F,Analyse!$F22,Data!$B:$B,Analyse!$B22,Data!$A:$A,Analyse!$A22,Data!$D:$D,Param!$A$2)+SUMIFS(Data!$I:$I,Data!$F:$F,Analyse!$F22,Data!$B:$B,Analyse!$B22,Data!$A:$A,Analyse!$A22,Data!$D:$D,Param!$A$3)+SUMIFS(Data!$I:$I,Data!$F:$F,Analyse!$F22,Data!$B:$B,Analyse!$B22,Data!$A:$A,Analyse!$A22,Data!$D:$D,Param!$A$4)</f>
        <v>1289</v>
      </c>
      <c r="K22" s="28">
        <f ca="1">SUMIFS(Data!$J:$J,Data!$F:$F,Analyse!$F22,Data!$B:$B,Analyse!$B22,Data!$A:$A,Analyse!$A22,Data!$D:$D,Param!$A$2)+SUMIFS(Data!$J:$J,Data!$F:$F,Analyse!$F22,Data!$B:$B,Analyse!$B22,Data!$A:$A,Analyse!$A22,Data!$D:$D,Param!$A$3)+SUMIFS(Data!$J:$J,Data!$F:$F,Analyse!$F22,Data!$B:$B,Analyse!$B22,Data!$A:$A,Analyse!$A22,Data!$D:$D,Param!$A$4)</f>
        <v>631</v>
      </c>
      <c r="L22" s="28">
        <f ca="1">SUMIFS(Data!$K:$K,Data!$F:$F,Analyse!$F22,Data!$B:$B,Analyse!$B22,Data!$A:$A,Analyse!$A22,Data!$D:$D,Param!$A$2)+SUMIFS(Data!$K:$K,Data!$F:$F,Analyse!$F22,Data!$B:$B,Analyse!$B22,Data!$A:$A,Analyse!$A22,Data!$D:$D,Param!$A$3)+SUMIFS(Data!$K:$K,Data!$F:$F,Analyse!$F22,Data!$B:$B,Analyse!$B22,Data!$A:$A,Analyse!$A22,Data!$D:$D,Param!$A$4)</f>
        <v>632</v>
      </c>
      <c r="M22" s="29">
        <f ca="1">SUMIFS(Data!$L:$L,Data!$F:$F,Analyse!$F22,Data!$B:$B,Analyse!$B22,Data!$A:$A,Analyse!$A22,Data!$D:$D,Param!$A$2)+SUMIFS(Data!$L:$L,Data!$F:$F,Analyse!$F22,Data!$B:$B,Analyse!$B22,Data!$A:$A,Analyse!$A22,Data!$D:$D,Param!$A$3)+SUMIFS(Data!$L:$L,Data!$F:$F,Analyse!$F22,Data!$B:$B,Analyse!$B22,Data!$A:$A,Analyse!$A22,Data!$D:$D,Param!$A$4)</f>
        <v>404</v>
      </c>
      <c r="N22" s="30">
        <f t="shared" ca="1" si="0"/>
        <v>2956</v>
      </c>
      <c r="O22" s="31">
        <f t="shared" ca="1" si="1"/>
        <v>6.2736109342501803E-2</v>
      </c>
      <c r="P22" s="32">
        <f ca="1">SUMIFS(Data!$I:$I,Data!$F:$F,Analyse!$F22,Data!$B:$B,Analyse!$B22,Data!$A:$A,Analyse!$A22,Data!$D:$D,Param!$A$5)+SUMIFS(Data!$I:$I,Data!$F:$F,Analyse!$F22,Data!$B:$B,Analyse!$B22,Data!$A:$A,Analyse!$A22,Data!$D:$D,Param!$A$6)+SUMIFS(Data!$I:$I,Data!$F:$F,Analyse!$F22,Data!$B:$B,Analyse!$B22,Data!$A:$A,Analyse!$A22,Data!$D:$D,Param!$A$7)</f>
        <v>319</v>
      </c>
      <c r="Q22" s="33">
        <f ca="1">SUMIFS(Data!$J:$J,Data!$F:$F,Analyse!$F22,Data!$B:$B,Analyse!$B22,Data!$A:$A,Analyse!$A22,Data!$D:$D,Param!$A$5)+SUMIFS(Data!$J:$J,Data!$F:$F,Analyse!$F22,Data!$B:$B,Analyse!$B22,Data!$A:$A,Analyse!$A22,Data!$D:$D,Param!$A$6)+SUMIFS(Data!$J:$J,Data!$F:$F,Analyse!$F22,Data!$B:$B,Analyse!$B22,Data!$A:$A,Analyse!$A22,Data!$D:$D,Param!$A$7)</f>
        <v>254</v>
      </c>
      <c r="R22" s="33">
        <f ca="1">SUMIFS(Data!$K:$K,Data!$F:$F,Analyse!$F22,Data!$B:$B,Analyse!$B22,Data!$A:$A,Analyse!$A22,Data!$D:$D,Param!$A$5)+SUMIFS(Data!$K:$K,Data!$F:$F,Analyse!$F22,Data!$B:$B,Analyse!$B22,Data!$A:$A,Analyse!$A22,Data!$D:$D,Param!$A$6)+SUMIFS(Data!$K:$K,Data!$F:$F,Analyse!$F22,Data!$B:$B,Analyse!$B22,Data!$A:$A,Analyse!$A22,Data!$D:$D,Param!$A$7)</f>
        <v>325</v>
      </c>
      <c r="S22" s="34">
        <f ca="1">SUMIFS(Data!$L:$L,Data!$F:$F,Analyse!$F22,Data!$B:$B,Analyse!$B22,Data!$A:$A,Analyse!$A22,Data!$D:$D,Param!$A$5)+SUMIFS(Data!$L:$L,Data!$F:$F,Analyse!$F22,Data!$B:$B,Analyse!$B22,Data!$A:$A,Analyse!$A22,Data!$D:$D,Param!$A$6)+SUMIFS(Data!$L:$L,Data!$F:$F,Analyse!$F22,Data!$B:$B,Analyse!$B22,Data!$A:$A,Analyse!$A22,Data!$D:$D,Param!$A$7)</f>
        <v>313</v>
      </c>
      <c r="T22" s="35">
        <f t="shared" ca="1" si="2"/>
        <v>1211</v>
      </c>
      <c r="U22" s="36">
        <f t="shared" ca="1" si="3"/>
        <v>5.7823616482834357E-2</v>
      </c>
      <c r="V22" s="37" t="str">
        <f ca="1">IF(AND(O22&gt;Param!$B$2,U22&gt;Param!$B$2),"KO","OK")</f>
        <v>OK</v>
      </c>
    </row>
    <row r="23" spans="1:22" x14ac:dyDescent="0.25">
      <c r="A23" s="22">
        <v>21</v>
      </c>
      <c r="B23" s="23">
        <v>2019</v>
      </c>
      <c r="C23" s="23">
        <v>5</v>
      </c>
      <c r="D23" s="23" t="s">
        <v>22</v>
      </c>
      <c r="E23" s="41">
        <v>43605</v>
      </c>
      <c r="F23" s="23">
        <v>181</v>
      </c>
      <c r="G23" s="24" t="s">
        <v>9</v>
      </c>
      <c r="H23" s="25">
        <v>57910</v>
      </c>
      <c r="I23" s="26">
        <v>33460</v>
      </c>
      <c r="J23" s="27">
        <f ca="1">SUMIFS(Data!$I:$I,Data!$F:$F,Analyse!$F23,Data!$B:$B,Analyse!$B23,Data!$A:$A,Analyse!$A23,Data!$D:$D,Param!$A$2)+SUMIFS(Data!$I:$I,Data!$F:$F,Analyse!$F23,Data!$B:$B,Analyse!$B23,Data!$A:$A,Analyse!$A23,Data!$D:$D,Param!$A$3)+SUMIFS(Data!$I:$I,Data!$F:$F,Analyse!$F23,Data!$B:$B,Analyse!$B23,Data!$A:$A,Analyse!$A23,Data!$D:$D,Param!$A$4)</f>
        <v>1339</v>
      </c>
      <c r="K23" s="28">
        <f ca="1">SUMIFS(Data!$J:$J,Data!$F:$F,Analyse!$F23,Data!$B:$B,Analyse!$B23,Data!$A:$A,Analyse!$A23,Data!$D:$D,Param!$A$2)+SUMIFS(Data!$J:$J,Data!$F:$F,Analyse!$F23,Data!$B:$B,Analyse!$B23,Data!$A:$A,Analyse!$A23,Data!$D:$D,Param!$A$3)+SUMIFS(Data!$J:$J,Data!$F:$F,Analyse!$F23,Data!$B:$B,Analyse!$B23,Data!$A:$A,Analyse!$A23,Data!$D:$D,Param!$A$4)</f>
        <v>685</v>
      </c>
      <c r="L23" s="28">
        <f ca="1">SUMIFS(Data!$K:$K,Data!$F:$F,Analyse!$F23,Data!$B:$B,Analyse!$B23,Data!$A:$A,Analyse!$A23,Data!$D:$D,Param!$A$2)+SUMIFS(Data!$K:$K,Data!$F:$F,Analyse!$F23,Data!$B:$B,Analyse!$B23,Data!$A:$A,Analyse!$A23,Data!$D:$D,Param!$A$3)+SUMIFS(Data!$K:$K,Data!$F:$F,Analyse!$F23,Data!$B:$B,Analyse!$B23,Data!$A:$A,Analyse!$A23,Data!$D:$D,Param!$A$4)</f>
        <v>776</v>
      </c>
      <c r="M23" s="29">
        <f ca="1">SUMIFS(Data!$L:$L,Data!$F:$F,Analyse!$F23,Data!$B:$B,Analyse!$B23,Data!$A:$A,Analyse!$A23,Data!$D:$D,Param!$A$2)+SUMIFS(Data!$L:$L,Data!$F:$F,Analyse!$F23,Data!$B:$B,Analyse!$B23,Data!$A:$A,Analyse!$A23,Data!$D:$D,Param!$A$3)+SUMIFS(Data!$L:$L,Data!$F:$F,Analyse!$F23,Data!$B:$B,Analyse!$B23,Data!$A:$A,Analyse!$A23,Data!$D:$D,Param!$A$4)</f>
        <v>1238</v>
      </c>
      <c r="N23" s="30">
        <f t="shared" ca="1" si="0"/>
        <v>4038</v>
      </c>
      <c r="O23" s="31">
        <f t="shared" ca="1" si="1"/>
        <v>6.9728889656363327E-2</v>
      </c>
      <c r="P23" s="32">
        <f ca="1">SUMIFS(Data!$I:$I,Data!$F:$F,Analyse!$F23,Data!$B:$B,Analyse!$B23,Data!$A:$A,Analyse!$A23,Data!$D:$D,Param!$A$5)+SUMIFS(Data!$I:$I,Data!$F:$F,Analyse!$F23,Data!$B:$B,Analyse!$B23,Data!$A:$A,Analyse!$A23,Data!$D:$D,Param!$A$6)+SUMIFS(Data!$I:$I,Data!$F:$F,Analyse!$F23,Data!$B:$B,Analyse!$B23,Data!$A:$A,Analyse!$A23,Data!$D:$D,Param!$A$7)</f>
        <v>466</v>
      </c>
      <c r="Q23" s="33">
        <f ca="1">SUMIFS(Data!$J:$J,Data!$F:$F,Analyse!$F23,Data!$B:$B,Analyse!$B23,Data!$A:$A,Analyse!$A23,Data!$D:$D,Param!$A$5)+SUMIFS(Data!$J:$J,Data!$F:$F,Analyse!$F23,Data!$B:$B,Analyse!$B23,Data!$A:$A,Analyse!$A23,Data!$D:$D,Param!$A$6)+SUMIFS(Data!$J:$J,Data!$F:$F,Analyse!$F23,Data!$B:$B,Analyse!$B23,Data!$A:$A,Analyse!$A23,Data!$D:$D,Param!$A$7)</f>
        <v>278</v>
      </c>
      <c r="R23" s="33">
        <f ca="1">SUMIFS(Data!$K:$K,Data!$F:$F,Analyse!$F23,Data!$B:$B,Analyse!$B23,Data!$A:$A,Analyse!$A23,Data!$D:$D,Param!$A$5)+SUMIFS(Data!$K:$K,Data!$F:$F,Analyse!$F23,Data!$B:$B,Analyse!$B23,Data!$A:$A,Analyse!$A23,Data!$D:$D,Param!$A$6)+SUMIFS(Data!$K:$K,Data!$F:$F,Analyse!$F23,Data!$B:$B,Analyse!$B23,Data!$A:$A,Analyse!$A23,Data!$D:$D,Param!$A$7)</f>
        <v>254</v>
      </c>
      <c r="S23" s="34">
        <f ca="1">SUMIFS(Data!$L:$L,Data!$F:$F,Analyse!$F23,Data!$B:$B,Analyse!$B23,Data!$A:$A,Analyse!$A23,Data!$D:$D,Param!$A$5)+SUMIFS(Data!$L:$L,Data!$F:$F,Analyse!$F23,Data!$B:$B,Analyse!$B23,Data!$A:$A,Analyse!$A23,Data!$D:$D,Param!$A$6)+SUMIFS(Data!$L:$L,Data!$F:$F,Analyse!$F23,Data!$B:$B,Analyse!$B23,Data!$A:$A,Analyse!$A23,Data!$D:$D,Param!$A$7)</f>
        <v>211</v>
      </c>
      <c r="T23" s="35">
        <f t="shared" ca="1" si="2"/>
        <v>1209</v>
      </c>
      <c r="U23" s="36">
        <f t="shared" ca="1" si="3"/>
        <v>3.6132695756126716E-2</v>
      </c>
      <c r="V23" s="37" t="str">
        <f ca="1">IF(AND(O23&gt;Param!$B$2,U23&gt;Param!$B$2),"KO","OK")</f>
        <v>OK</v>
      </c>
    </row>
    <row r="24" spans="1:22" x14ac:dyDescent="0.25">
      <c r="A24" s="22">
        <v>21</v>
      </c>
      <c r="B24" s="23">
        <v>2019</v>
      </c>
      <c r="C24" s="23">
        <v>5</v>
      </c>
      <c r="D24" s="23" t="s">
        <v>22</v>
      </c>
      <c r="E24" s="41">
        <v>43605</v>
      </c>
      <c r="F24" s="23">
        <v>182</v>
      </c>
      <c r="G24" s="24" t="s">
        <v>10</v>
      </c>
      <c r="H24" s="25">
        <v>58547</v>
      </c>
      <c r="I24" s="26">
        <v>27652</v>
      </c>
      <c r="J24" s="27">
        <f ca="1">SUMIFS(Data!$I:$I,Data!$F:$F,Analyse!$F24,Data!$B:$B,Analyse!$B24,Data!$A:$A,Analyse!$A24,Data!$D:$D,Param!$A$2)+SUMIFS(Data!$I:$I,Data!$F:$F,Analyse!$F24,Data!$B:$B,Analyse!$B24,Data!$A:$A,Analyse!$A24,Data!$D:$D,Param!$A$3)+SUMIFS(Data!$I:$I,Data!$F:$F,Analyse!$F24,Data!$B:$B,Analyse!$B24,Data!$A:$A,Analyse!$A24,Data!$D:$D,Param!$A$4)</f>
        <v>737</v>
      </c>
      <c r="K24" s="28">
        <f ca="1">SUMIFS(Data!$J:$J,Data!$F:$F,Analyse!$F24,Data!$B:$B,Analyse!$B24,Data!$A:$A,Analyse!$A24,Data!$D:$D,Param!$A$2)+SUMIFS(Data!$J:$J,Data!$F:$F,Analyse!$F24,Data!$B:$B,Analyse!$B24,Data!$A:$A,Analyse!$A24,Data!$D:$D,Param!$A$3)+SUMIFS(Data!$J:$J,Data!$F:$F,Analyse!$F24,Data!$B:$B,Analyse!$B24,Data!$A:$A,Analyse!$A24,Data!$D:$D,Param!$A$4)</f>
        <v>675</v>
      </c>
      <c r="L24" s="28">
        <f ca="1">SUMIFS(Data!$K:$K,Data!$F:$F,Analyse!$F24,Data!$B:$B,Analyse!$B24,Data!$A:$A,Analyse!$A24,Data!$D:$D,Param!$A$2)+SUMIFS(Data!$K:$K,Data!$F:$F,Analyse!$F24,Data!$B:$B,Analyse!$B24,Data!$A:$A,Analyse!$A24,Data!$D:$D,Param!$A$3)+SUMIFS(Data!$K:$K,Data!$F:$F,Analyse!$F24,Data!$B:$B,Analyse!$B24,Data!$A:$A,Analyse!$A24,Data!$D:$D,Param!$A$4)</f>
        <v>783</v>
      </c>
      <c r="M24" s="29">
        <f ca="1">SUMIFS(Data!$L:$L,Data!$F:$F,Analyse!$F24,Data!$B:$B,Analyse!$B24,Data!$A:$A,Analyse!$A24,Data!$D:$D,Param!$A$2)+SUMIFS(Data!$L:$L,Data!$F:$F,Analyse!$F24,Data!$B:$B,Analyse!$B24,Data!$A:$A,Analyse!$A24,Data!$D:$D,Param!$A$3)+SUMIFS(Data!$L:$L,Data!$F:$F,Analyse!$F24,Data!$B:$B,Analyse!$B24,Data!$A:$A,Analyse!$A24,Data!$D:$D,Param!$A$4)</f>
        <v>642</v>
      </c>
      <c r="N24" s="30">
        <f t="shared" ca="1" si="0"/>
        <v>2837</v>
      </c>
      <c r="O24" s="31">
        <f t="shared" ca="1" si="1"/>
        <v>4.8456795395152609E-2</v>
      </c>
      <c r="P24" s="32">
        <f ca="1">SUMIFS(Data!$I:$I,Data!$F:$F,Analyse!$F24,Data!$B:$B,Analyse!$B24,Data!$A:$A,Analyse!$A24,Data!$D:$D,Param!$A$5)+SUMIFS(Data!$I:$I,Data!$F:$F,Analyse!$F24,Data!$B:$B,Analyse!$B24,Data!$A:$A,Analyse!$A24,Data!$D:$D,Param!$A$6)+SUMIFS(Data!$I:$I,Data!$F:$F,Analyse!$F24,Data!$B:$B,Analyse!$B24,Data!$A:$A,Analyse!$A24,Data!$D:$D,Param!$A$7)</f>
        <v>642</v>
      </c>
      <c r="Q24" s="33">
        <f ca="1">SUMIFS(Data!$J:$J,Data!$F:$F,Analyse!$F24,Data!$B:$B,Analyse!$B24,Data!$A:$A,Analyse!$A24,Data!$D:$D,Param!$A$5)+SUMIFS(Data!$J:$J,Data!$F:$F,Analyse!$F24,Data!$B:$B,Analyse!$B24,Data!$A:$A,Analyse!$A24,Data!$D:$D,Param!$A$6)+SUMIFS(Data!$J:$J,Data!$F:$F,Analyse!$F24,Data!$B:$B,Analyse!$B24,Data!$A:$A,Analyse!$A24,Data!$D:$D,Param!$A$7)</f>
        <v>167</v>
      </c>
      <c r="R24" s="33">
        <f ca="1">SUMIFS(Data!$K:$K,Data!$F:$F,Analyse!$F24,Data!$B:$B,Analyse!$B24,Data!$A:$A,Analyse!$A24,Data!$D:$D,Param!$A$5)+SUMIFS(Data!$K:$K,Data!$F:$F,Analyse!$F24,Data!$B:$B,Analyse!$B24,Data!$A:$A,Analyse!$A24,Data!$D:$D,Param!$A$6)+SUMIFS(Data!$K:$K,Data!$F:$F,Analyse!$F24,Data!$B:$B,Analyse!$B24,Data!$A:$A,Analyse!$A24,Data!$D:$D,Param!$A$7)</f>
        <v>493</v>
      </c>
      <c r="S24" s="34">
        <f ca="1">SUMIFS(Data!$L:$L,Data!$F:$F,Analyse!$F24,Data!$B:$B,Analyse!$B24,Data!$A:$A,Analyse!$A24,Data!$D:$D,Param!$A$5)+SUMIFS(Data!$L:$L,Data!$F:$F,Analyse!$F24,Data!$B:$B,Analyse!$B24,Data!$A:$A,Analyse!$A24,Data!$D:$D,Param!$A$6)+SUMIFS(Data!$L:$L,Data!$F:$F,Analyse!$F24,Data!$B:$B,Analyse!$B24,Data!$A:$A,Analyse!$A24,Data!$D:$D,Param!$A$7)</f>
        <v>497</v>
      </c>
      <c r="T24" s="35">
        <f t="shared" ca="1" si="2"/>
        <v>1799</v>
      </c>
      <c r="U24" s="36">
        <f t="shared" ca="1" si="3"/>
        <v>6.5058585274121228E-2</v>
      </c>
      <c r="V24" s="37" t="str">
        <f ca="1">IF(AND(O24&gt;Param!$B$2,U24&gt;Param!$B$2),"KO","OK")</f>
        <v>OK</v>
      </c>
    </row>
    <row r="25" spans="1:22" x14ac:dyDescent="0.25">
      <c r="A25" s="22">
        <v>21</v>
      </c>
      <c r="B25" s="23">
        <v>2019</v>
      </c>
      <c r="C25" s="23">
        <v>5</v>
      </c>
      <c r="D25" s="23" t="s">
        <v>22</v>
      </c>
      <c r="E25" s="41">
        <v>43605</v>
      </c>
      <c r="F25" s="23">
        <v>183</v>
      </c>
      <c r="G25" s="24" t="s">
        <v>11</v>
      </c>
      <c r="H25" s="25">
        <v>56117</v>
      </c>
      <c r="I25" s="26">
        <v>28521</v>
      </c>
      <c r="J25" s="27">
        <f ca="1">SUMIFS(Data!$I:$I,Data!$F:$F,Analyse!$F25,Data!$B:$B,Analyse!$B25,Data!$A:$A,Analyse!$A25,Data!$D:$D,Param!$A$2)+SUMIFS(Data!$I:$I,Data!$F:$F,Analyse!$F25,Data!$B:$B,Analyse!$B25,Data!$A:$A,Analyse!$A25,Data!$D:$D,Param!$A$3)+SUMIFS(Data!$I:$I,Data!$F:$F,Analyse!$F25,Data!$B:$B,Analyse!$B25,Data!$A:$A,Analyse!$A25,Data!$D:$D,Param!$A$4)</f>
        <v>904</v>
      </c>
      <c r="K25" s="28">
        <f ca="1">SUMIFS(Data!$J:$J,Data!$F:$F,Analyse!$F25,Data!$B:$B,Analyse!$B25,Data!$A:$A,Analyse!$A25,Data!$D:$D,Param!$A$2)+SUMIFS(Data!$J:$J,Data!$F:$F,Analyse!$F25,Data!$B:$B,Analyse!$B25,Data!$A:$A,Analyse!$A25,Data!$D:$D,Param!$A$3)+SUMIFS(Data!$J:$J,Data!$F:$F,Analyse!$F25,Data!$B:$B,Analyse!$B25,Data!$A:$A,Analyse!$A25,Data!$D:$D,Param!$A$4)</f>
        <v>557</v>
      </c>
      <c r="L25" s="28">
        <f ca="1">SUMIFS(Data!$K:$K,Data!$F:$F,Analyse!$F25,Data!$B:$B,Analyse!$B25,Data!$A:$A,Analyse!$A25,Data!$D:$D,Param!$A$2)+SUMIFS(Data!$K:$K,Data!$F:$F,Analyse!$F25,Data!$B:$B,Analyse!$B25,Data!$A:$A,Analyse!$A25,Data!$D:$D,Param!$A$3)+SUMIFS(Data!$K:$K,Data!$F:$F,Analyse!$F25,Data!$B:$B,Analyse!$B25,Data!$A:$A,Analyse!$A25,Data!$D:$D,Param!$A$4)</f>
        <v>528</v>
      </c>
      <c r="M25" s="29">
        <f ca="1">SUMIFS(Data!$L:$L,Data!$F:$F,Analyse!$F25,Data!$B:$B,Analyse!$B25,Data!$A:$A,Analyse!$A25,Data!$D:$D,Param!$A$2)+SUMIFS(Data!$L:$L,Data!$F:$F,Analyse!$F25,Data!$B:$B,Analyse!$B25,Data!$A:$A,Analyse!$A25,Data!$D:$D,Param!$A$3)+SUMIFS(Data!$L:$L,Data!$F:$F,Analyse!$F25,Data!$B:$B,Analyse!$B25,Data!$A:$A,Analyse!$A25,Data!$D:$D,Param!$A$4)</f>
        <v>955</v>
      </c>
      <c r="N25" s="30">
        <f t="shared" ca="1" si="0"/>
        <v>2944</v>
      </c>
      <c r="O25" s="31">
        <f t="shared" ca="1" si="1"/>
        <v>5.246182083860506E-2</v>
      </c>
      <c r="P25" s="32">
        <f ca="1">SUMIFS(Data!$I:$I,Data!$F:$F,Analyse!$F25,Data!$B:$B,Analyse!$B25,Data!$A:$A,Analyse!$A25,Data!$D:$D,Param!$A$5)+SUMIFS(Data!$I:$I,Data!$F:$F,Analyse!$F25,Data!$B:$B,Analyse!$B25,Data!$A:$A,Analyse!$A25,Data!$D:$D,Param!$A$6)+SUMIFS(Data!$I:$I,Data!$F:$F,Analyse!$F25,Data!$B:$B,Analyse!$B25,Data!$A:$A,Analyse!$A25,Data!$D:$D,Param!$A$7)</f>
        <v>463</v>
      </c>
      <c r="Q25" s="33">
        <f ca="1">SUMIFS(Data!$J:$J,Data!$F:$F,Analyse!$F25,Data!$B:$B,Analyse!$B25,Data!$A:$A,Analyse!$A25,Data!$D:$D,Param!$A$5)+SUMIFS(Data!$J:$J,Data!$F:$F,Analyse!$F25,Data!$B:$B,Analyse!$B25,Data!$A:$A,Analyse!$A25,Data!$D:$D,Param!$A$6)+SUMIFS(Data!$J:$J,Data!$F:$F,Analyse!$F25,Data!$B:$B,Analyse!$B25,Data!$A:$A,Analyse!$A25,Data!$D:$D,Param!$A$7)</f>
        <v>212</v>
      </c>
      <c r="R25" s="33">
        <f ca="1">SUMIFS(Data!$K:$K,Data!$F:$F,Analyse!$F25,Data!$B:$B,Analyse!$B25,Data!$A:$A,Analyse!$A25,Data!$D:$D,Param!$A$5)+SUMIFS(Data!$K:$K,Data!$F:$F,Analyse!$F25,Data!$B:$B,Analyse!$B25,Data!$A:$A,Analyse!$A25,Data!$D:$D,Param!$A$6)+SUMIFS(Data!$K:$K,Data!$F:$F,Analyse!$F25,Data!$B:$B,Analyse!$B25,Data!$A:$A,Analyse!$A25,Data!$D:$D,Param!$A$7)</f>
        <v>257</v>
      </c>
      <c r="S25" s="34">
        <f ca="1">SUMIFS(Data!$L:$L,Data!$F:$F,Analyse!$F25,Data!$B:$B,Analyse!$B25,Data!$A:$A,Analyse!$A25,Data!$D:$D,Param!$A$5)+SUMIFS(Data!$L:$L,Data!$F:$F,Analyse!$F25,Data!$B:$B,Analyse!$B25,Data!$A:$A,Analyse!$A25,Data!$D:$D,Param!$A$6)+SUMIFS(Data!$L:$L,Data!$F:$F,Analyse!$F25,Data!$B:$B,Analyse!$B25,Data!$A:$A,Analyse!$A25,Data!$D:$D,Param!$A$7)</f>
        <v>637</v>
      </c>
      <c r="T25" s="35">
        <f t="shared" ca="1" si="2"/>
        <v>1569</v>
      </c>
      <c r="U25" s="36">
        <f t="shared" ca="1" si="3"/>
        <v>5.5012096350057854E-2</v>
      </c>
      <c r="V25" s="37" t="str">
        <f ca="1">IF(AND(O25&gt;Param!$B$2,U25&gt;Param!$B$2),"KO","OK")</f>
        <v>OK</v>
      </c>
    </row>
    <row r="26" spans="1:22" x14ac:dyDescent="0.25">
      <c r="A26" s="22">
        <v>21</v>
      </c>
      <c r="B26" s="23">
        <v>2019</v>
      </c>
      <c r="C26" s="23">
        <v>5</v>
      </c>
      <c r="D26" s="23" t="s">
        <v>22</v>
      </c>
      <c r="E26" s="41">
        <v>43605</v>
      </c>
      <c r="F26" s="23">
        <v>187</v>
      </c>
      <c r="G26" s="24" t="s">
        <v>12</v>
      </c>
      <c r="H26" s="25">
        <v>51651</v>
      </c>
      <c r="I26" s="26">
        <v>33024</v>
      </c>
      <c r="J26" s="27">
        <f ca="1">SUMIFS(Data!$I:$I,Data!$F:$F,Analyse!$F26,Data!$B:$B,Analyse!$B26,Data!$A:$A,Analyse!$A26,Data!$D:$D,Param!$A$2)+SUMIFS(Data!$I:$I,Data!$F:$F,Analyse!$F26,Data!$B:$B,Analyse!$B26,Data!$A:$A,Analyse!$A26,Data!$D:$D,Param!$A$3)+SUMIFS(Data!$I:$I,Data!$F:$F,Analyse!$F26,Data!$B:$B,Analyse!$B26,Data!$A:$A,Analyse!$A26,Data!$D:$D,Param!$A$4)</f>
        <v>1515</v>
      </c>
      <c r="K26" s="28">
        <f ca="1">SUMIFS(Data!$J:$J,Data!$F:$F,Analyse!$F26,Data!$B:$B,Analyse!$B26,Data!$A:$A,Analyse!$A26,Data!$D:$D,Param!$A$2)+SUMIFS(Data!$J:$J,Data!$F:$F,Analyse!$F26,Data!$B:$B,Analyse!$B26,Data!$A:$A,Analyse!$A26,Data!$D:$D,Param!$A$3)+SUMIFS(Data!$J:$J,Data!$F:$F,Analyse!$F26,Data!$B:$B,Analyse!$B26,Data!$A:$A,Analyse!$A26,Data!$D:$D,Param!$A$4)</f>
        <v>591</v>
      </c>
      <c r="L26" s="28">
        <f ca="1">SUMIFS(Data!$K:$K,Data!$F:$F,Analyse!$F26,Data!$B:$B,Analyse!$B26,Data!$A:$A,Analyse!$A26,Data!$D:$D,Param!$A$2)+SUMIFS(Data!$K:$K,Data!$F:$F,Analyse!$F26,Data!$B:$B,Analyse!$B26,Data!$A:$A,Analyse!$A26,Data!$D:$D,Param!$A$3)+SUMIFS(Data!$K:$K,Data!$F:$F,Analyse!$F26,Data!$B:$B,Analyse!$B26,Data!$A:$A,Analyse!$A26,Data!$D:$D,Param!$A$4)</f>
        <v>614</v>
      </c>
      <c r="M26" s="29">
        <f ca="1">SUMIFS(Data!$L:$L,Data!$F:$F,Analyse!$F26,Data!$B:$B,Analyse!$B26,Data!$A:$A,Analyse!$A26,Data!$D:$D,Param!$A$2)+SUMIFS(Data!$L:$L,Data!$F:$F,Analyse!$F26,Data!$B:$B,Analyse!$B26,Data!$A:$A,Analyse!$A26,Data!$D:$D,Param!$A$3)+SUMIFS(Data!$L:$L,Data!$F:$F,Analyse!$F26,Data!$B:$B,Analyse!$B26,Data!$A:$A,Analyse!$A26,Data!$D:$D,Param!$A$4)</f>
        <v>1224</v>
      </c>
      <c r="N26" s="30">
        <f t="shared" ca="1" si="0"/>
        <v>3944</v>
      </c>
      <c r="O26" s="31">
        <f t="shared" ca="1" si="1"/>
        <v>7.6358637780488278E-2</v>
      </c>
      <c r="P26" s="32">
        <f ca="1">SUMIFS(Data!$I:$I,Data!$F:$F,Analyse!$F26,Data!$B:$B,Analyse!$B26,Data!$A:$A,Analyse!$A26,Data!$D:$D,Param!$A$5)+SUMIFS(Data!$I:$I,Data!$F:$F,Analyse!$F26,Data!$B:$B,Analyse!$B26,Data!$A:$A,Analyse!$A26,Data!$D:$D,Param!$A$6)+SUMIFS(Data!$I:$I,Data!$F:$F,Analyse!$F26,Data!$B:$B,Analyse!$B26,Data!$A:$A,Analyse!$A26,Data!$D:$D,Param!$A$7)</f>
        <v>513</v>
      </c>
      <c r="Q26" s="33">
        <f ca="1">SUMIFS(Data!$J:$J,Data!$F:$F,Analyse!$F26,Data!$B:$B,Analyse!$B26,Data!$A:$A,Analyse!$A26,Data!$D:$D,Param!$A$5)+SUMIFS(Data!$J:$J,Data!$F:$F,Analyse!$F26,Data!$B:$B,Analyse!$B26,Data!$A:$A,Analyse!$A26,Data!$D:$D,Param!$A$6)+SUMIFS(Data!$J:$J,Data!$F:$F,Analyse!$F26,Data!$B:$B,Analyse!$B26,Data!$A:$A,Analyse!$A26,Data!$D:$D,Param!$A$7)</f>
        <v>341</v>
      </c>
      <c r="R26" s="33">
        <f ca="1">SUMIFS(Data!$K:$K,Data!$F:$F,Analyse!$F26,Data!$B:$B,Analyse!$B26,Data!$A:$A,Analyse!$A26,Data!$D:$D,Param!$A$5)+SUMIFS(Data!$K:$K,Data!$F:$F,Analyse!$F26,Data!$B:$B,Analyse!$B26,Data!$A:$A,Analyse!$A26,Data!$D:$D,Param!$A$6)+SUMIFS(Data!$K:$K,Data!$F:$F,Analyse!$F26,Data!$B:$B,Analyse!$B26,Data!$A:$A,Analyse!$A26,Data!$D:$D,Param!$A$7)</f>
        <v>518</v>
      </c>
      <c r="S26" s="34">
        <f ca="1">SUMIFS(Data!$L:$L,Data!$F:$F,Analyse!$F26,Data!$B:$B,Analyse!$B26,Data!$A:$A,Analyse!$A26,Data!$D:$D,Param!$A$5)+SUMIFS(Data!$L:$L,Data!$F:$F,Analyse!$F26,Data!$B:$B,Analyse!$B26,Data!$A:$A,Analyse!$A26,Data!$D:$D,Param!$A$6)+SUMIFS(Data!$L:$L,Data!$F:$F,Analyse!$F26,Data!$B:$B,Analyse!$B26,Data!$A:$A,Analyse!$A26,Data!$D:$D,Param!$A$7)</f>
        <v>305</v>
      </c>
      <c r="T26" s="35">
        <f t="shared" ca="1" si="2"/>
        <v>1677</v>
      </c>
      <c r="U26" s="36">
        <f t="shared" ca="1" si="3"/>
        <v>5.078125E-2</v>
      </c>
      <c r="V26" s="37" t="str">
        <f ca="1">IF(AND(O26&gt;Param!$B$2,U26&gt;Param!$B$2),"KO","OK")</f>
        <v>OK</v>
      </c>
    </row>
    <row r="27" spans="1:22" x14ac:dyDescent="0.25">
      <c r="A27" s="22">
        <v>22</v>
      </c>
      <c r="B27" s="23">
        <v>2019</v>
      </c>
      <c r="C27" s="23">
        <v>5</v>
      </c>
      <c r="D27" s="23" t="s">
        <v>22</v>
      </c>
      <c r="E27" s="41">
        <v>43612</v>
      </c>
      <c r="F27" s="23">
        <v>156</v>
      </c>
      <c r="G27" s="24" t="s">
        <v>5</v>
      </c>
      <c r="H27" s="25">
        <v>36565</v>
      </c>
      <c r="I27" s="26">
        <v>48709</v>
      </c>
      <c r="J27" s="27">
        <f ca="1">SUMIFS(Data!$I:$I,Data!$F:$F,Analyse!$F27,Data!$B:$B,Analyse!$B27,Data!$A:$A,Analyse!$A27,Data!$D:$D,Param!$A$2)+SUMIFS(Data!$I:$I,Data!$F:$F,Analyse!$F27,Data!$B:$B,Analyse!$B27,Data!$A:$A,Analyse!$A27,Data!$D:$D,Param!$A$3)+SUMIFS(Data!$I:$I,Data!$F:$F,Analyse!$F27,Data!$B:$B,Analyse!$B27,Data!$A:$A,Analyse!$A27,Data!$D:$D,Param!$A$4)</f>
        <v>833</v>
      </c>
      <c r="K27" s="28">
        <f ca="1">SUMIFS(Data!$J:$J,Data!$F:$F,Analyse!$F27,Data!$B:$B,Analyse!$B27,Data!$A:$A,Analyse!$A27,Data!$D:$D,Param!$A$2)+SUMIFS(Data!$J:$J,Data!$F:$F,Analyse!$F27,Data!$B:$B,Analyse!$B27,Data!$A:$A,Analyse!$A27,Data!$D:$D,Param!$A$3)+SUMIFS(Data!$J:$J,Data!$F:$F,Analyse!$F27,Data!$B:$B,Analyse!$B27,Data!$A:$A,Analyse!$A27,Data!$D:$D,Param!$A$4)</f>
        <v>577</v>
      </c>
      <c r="L27" s="28">
        <f ca="1">SUMIFS(Data!$K:$K,Data!$F:$F,Analyse!$F27,Data!$B:$B,Analyse!$B27,Data!$A:$A,Analyse!$A27,Data!$D:$D,Param!$A$2)+SUMIFS(Data!$K:$K,Data!$F:$F,Analyse!$F27,Data!$B:$B,Analyse!$B27,Data!$A:$A,Analyse!$A27,Data!$D:$D,Param!$A$3)+SUMIFS(Data!$K:$K,Data!$F:$F,Analyse!$F27,Data!$B:$B,Analyse!$B27,Data!$A:$A,Analyse!$A27,Data!$D:$D,Param!$A$4)</f>
        <v>382</v>
      </c>
      <c r="M27" s="29">
        <f ca="1">SUMIFS(Data!$L:$L,Data!$F:$F,Analyse!$F27,Data!$B:$B,Analyse!$B27,Data!$A:$A,Analyse!$A27,Data!$D:$D,Param!$A$2)+SUMIFS(Data!$L:$L,Data!$F:$F,Analyse!$F27,Data!$B:$B,Analyse!$B27,Data!$A:$A,Analyse!$A27,Data!$D:$D,Param!$A$3)+SUMIFS(Data!$L:$L,Data!$F:$F,Analyse!$F27,Data!$B:$B,Analyse!$B27,Data!$A:$A,Analyse!$A27,Data!$D:$D,Param!$A$4)</f>
        <v>968</v>
      </c>
      <c r="N27" s="30">
        <f t="shared" ca="1" si="0"/>
        <v>2760</v>
      </c>
      <c r="O27" s="31">
        <f t="shared" ca="1" si="1"/>
        <v>7.5482018323533434E-2</v>
      </c>
      <c r="P27" s="32">
        <f ca="1">SUMIFS(Data!$I:$I,Data!$F:$F,Analyse!$F27,Data!$B:$B,Analyse!$B27,Data!$A:$A,Analyse!$A27,Data!$D:$D,Param!$A$5)+SUMIFS(Data!$I:$I,Data!$F:$F,Analyse!$F27,Data!$B:$B,Analyse!$B27,Data!$A:$A,Analyse!$A27,Data!$D:$D,Param!$A$6)+SUMIFS(Data!$I:$I,Data!$F:$F,Analyse!$F27,Data!$B:$B,Analyse!$B27,Data!$A:$A,Analyse!$A27,Data!$D:$D,Param!$A$7)</f>
        <v>1139</v>
      </c>
      <c r="Q27" s="33">
        <f ca="1">SUMIFS(Data!$J:$J,Data!$F:$F,Analyse!$F27,Data!$B:$B,Analyse!$B27,Data!$A:$A,Analyse!$A27,Data!$D:$D,Param!$A$5)+SUMIFS(Data!$J:$J,Data!$F:$F,Analyse!$F27,Data!$B:$B,Analyse!$B27,Data!$A:$A,Analyse!$A27,Data!$D:$D,Param!$A$6)+SUMIFS(Data!$J:$J,Data!$F:$F,Analyse!$F27,Data!$B:$B,Analyse!$B27,Data!$A:$A,Analyse!$A27,Data!$D:$D,Param!$A$7)</f>
        <v>430</v>
      </c>
      <c r="R27" s="33">
        <f ca="1">SUMIFS(Data!$K:$K,Data!$F:$F,Analyse!$F27,Data!$B:$B,Analyse!$B27,Data!$A:$A,Analyse!$A27,Data!$D:$D,Param!$A$5)+SUMIFS(Data!$K:$K,Data!$F:$F,Analyse!$F27,Data!$B:$B,Analyse!$B27,Data!$A:$A,Analyse!$A27,Data!$D:$D,Param!$A$6)+SUMIFS(Data!$K:$K,Data!$F:$F,Analyse!$F27,Data!$B:$B,Analyse!$B27,Data!$A:$A,Analyse!$A27,Data!$D:$D,Param!$A$7)</f>
        <v>475</v>
      </c>
      <c r="S27" s="34">
        <f ca="1">SUMIFS(Data!$L:$L,Data!$F:$F,Analyse!$F27,Data!$B:$B,Analyse!$B27,Data!$A:$A,Analyse!$A27,Data!$D:$D,Param!$A$5)+SUMIFS(Data!$L:$L,Data!$F:$F,Analyse!$F27,Data!$B:$B,Analyse!$B27,Data!$A:$A,Analyse!$A27,Data!$D:$D,Param!$A$6)+SUMIFS(Data!$L:$L,Data!$F:$F,Analyse!$F27,Data!$B:$B,Analyse!$B27,Data!$A:$A,Analyse!$A27,Data!$D:$D,Param!$A$7)</f>
        <v>324</v>
      </c>
      <c r="T27" s="35">
        <f t="shared" ca="1" si="2"/>
        <v>2368</v>
      </c>
      <c r="U27" s="36">
        <f t="shared" ca="1" si="3"/>
        <v>4.861524564248907E-2</v>
      </c>
      <c r="V27" s="37" t="str">
        <f ca="1">IF(AND(O27&gt;Param!$B$2,U27&gt;Param!$B$2),"KO","OK")</f>
        <v>OK</v>
      </c>
    </row>
    <row r="28" spans="1:22" x14ac:dyDescent="0.25">
      <c r="A28" s="22">
        <v>22</v>
      </c>
      <c r="B28" s="23">
        <v>2019</v>
      </c>
      <c r="C28" s="23">
        <v>5</v>
      </c>
      <c r="D28" s="23" t="s">
        <v>23</v>
      </c>
      <c r="E28" s="41">
        <v>43612</v>
      </c>
      <c r="F28" s="23">
        <v>157</v>
      </c>
      <c r="G28" s="24" t="s">
        <v>40</v>
      </c>
      <c r="H28" s="25">
        <v>45929</v>
      </c>
      <c r="I28" s="26">
        <v>37415</v>
      </c>
      <c r="J28" s="27">
        <f ca="1">SUMIFS(Data!$I:$I,Data!$F:$F,Analyse!$F28,Data!$B:$B,Analyse!$B28,Data!$A:$A,Analyse!$A28,Data!$D:$D,Param!$A$2)+SUMIFS(Data!$I:$I,Data!$F:$F,Analyse!$F28,Data!$B:$B,Analyse!$B28,Data!$A:$A,Analyse!$A28,Data!$D:$D,Param!$A$3)+SUMIFS(Data!$I:$I,Data!$F:$F,Analyse!$F28,Data!$B:$B,Analyse!$B28,Data!$A:$A,Analyse!$A28,Data!$D:$D,Param!$A$4)</f>
        <v>753</v>
      </c>
      <c r="K28" s="28">
        <f ca="1">SUMIFS(Data!$J:$J,Data!$F:$F,Analyse!$F28,Data!$B:$B,Analyse!$B28,Data!$A:$A,Analyse!$A28,Data!$D:$D,Param!$A$2)+SUMIFS(Data!$J:$J,Data!$F:$F,Analyse!$F28,Data!$B:$B,Analyse!$B28,Data!$A:$A,Analyse!$A28,Data!$D:$D,Param!$A$3)+SUMIFS(Data!$J:$J,Data!$F:$F,Analyse!$F28,Data!$B:$B,Analyse!$B28,Data!$A:$A,Analyse!$A28,Data!$D:$D,Param!$A$4)</f>
        <v>591</v>
      </c>
      <c r="L28" s="28">
        <f ca="1">SUMIFS(Data!$K:$K,Data!$F:$F,Analyse!$F28,Data!$B:$B,Analyse!$B28,Data!$A:$A,Analyse!$A28,Data!$D:$D,Param!$A$2)+SUMIFS(Data!$K:$K,Data!$F:$F,Analyse!$F28,Data!$B:$B,Analyse!$B28,Data!$A:$A,Analyse!$A28,Data!$D:$D,Param!$A$3)+SUMIFS(Data!$K:$K,Data!$F:$F,Analyse!$F28,Data!$B:$B,Analyse!$B28,Data!$A:$A,Analyse!$A28,Data!$D:$D,Param!$A$4)</f>
        <v>405</v>
      </c>
      <c r="M28" s="29">
        <f ca="1">SUMIFS(Data!$L:$L,Data!$F:$F,Analyse!$F28,Data!$B:$B,Analyse!$B28,Data!$A:$A,Analyse!$A28,Data!$D:$D,Param!$A$2)+SUMIFS(Data!$L:$L,Data!$F:$F,Analyse!$F28,Data!$B:$B,Analyse!$B28,Data!$A:$A,Analyse!$A28,Data!$D:$D,Param!$A$3)+SUMIFS(Data!$L:$L,Data!$F:$F,Analyse!$F28,Data!$B:$B,Analyse!$B28,Data!$A:$A,Analyse!$A28,Data!$D:$D,Param!$A$4)</f>
        <v>768</v>
      </c>
      <c r="N28" s="30">
        <f t="shared" ca="1" si="0"/>
        <v>2517</v>
      </c>
      <c r="O28" s="31">
        <f t="shared" ca="1" si="1"/>
        <v>5.4801976964445123E-2</v>
      </c>
      <c r="P28" s="32">
        <f ca="1">SUMIFS(Data!$I:$I,Data!$F:$F,Analyse!$F28,Data!$B:$B,Analyse!$B28,Data!$A:$A,Analyse!$A28,Data!$D:$D,Param!$A$5)+SUMIFS(Data!$I:$I,Data!$F:$F,Analyse!$F28,Data!$B:$B,Analyse!$B28,Data!$A:$A,Analyse!$A28,Data!$D:$D,Param!$A$6)+SUMIFS(Data!$I:$I,Data!$F:$F,Analyse!$F28,Data!$B:$B,Analyse!$B28,Data!$A:$A,Analyse!$A28,Data!$D:$D,Param!$A$7)</f>
        <v>987</v>
      </c>
      <c r="Q28" s="33">
        <f ca="1">SUMIFS(Data!$J:$J,Data!$F:$F,Analyse!$F28,Data!$B:$B,Analyse!$B28,Data!$A:$A,Analyse!$A28,Data!$D:$D,Param!$A$5)+SUMIFS(Data!$J:$J,Data!$F:$F,Analyse!$F28,Data!$B:$B,Analyse!$B28,Data!$A:$A,Analyse!$A28,Data!$D:$D,Param!$A$6)+SUMIFS(Data!$J:$J,Data!$F:$F,Analyse!$F28,Data!$B:$B,Analyse!$B28,Data!$A:$A,Analyse!$A28,Data!$D:$D,Param!$A$7)</f>
        <v>546</v>
      </c>
      <c r="R28" s="33">
        <f ca="1">SUMIFS(Data!$K:$K,Data!$F:$F,Analyse!$F28,Data!$B:$B,Analyse!$B28,Data!$A:$A,Analyse!$A28,Data!$D:$D,Param!$A$5)+SUMIFS(Data!$K:$K,Data!$F:$F,Analyse!$F28,Data!$B:$B,Analyse!$B28,Data!$A:$A,Analyse!$A28,Data!$D:$D,Param!$A$6)+SUMIFS(Data!$K:$K,Data!$F:$F,Analyse!$F28,Data!$B:$B,Analyse!$B28,Data!$A:$A,Analyse!$A28,Data!$D:$D,Param!$A$7)</f>
        <v>506</v>
      </c>
      <c r="S28" s="34">
        <f ca="1">SUMIFS(Data!$L:$L,Data!$F:$F,Analyse!$F28,Data!$B:$B,Analyse!$B28,Data!$A:$A,Analyse!$A28,Data!$D:$D,Param!$A$5)+SUMIFS(Data!$L:$L,Data!$F:$F,Analyse!$F28,Data!$B:$B,Analyse!$B28,Data!$A:$A,Analyse!$A28,Data!$D:$D,Param!$A$6)+SUMIFS(Data!$L:$L,Data!$F:$F,Analyse!$F28,Data!$B:$B,Analyse!$B28,Data!$A:$A,Analyse!$A28,Data!$D:$D,Param!$A$7)</f>
        <v>875</v>
      </c>
      <c r="T28" s="35">
        <f t="shared" ca="1" si="2"/>
        <v>2914</v>
      </c>
      <c r="U28" s="36">
        <f t="shared" ca="1" si="3"/>
        <v>7.7883201924361892E-2</v>
      </c>
      <c r="V28" s="37" t="str">
        <f ca="1">IF(AND(O28&gt;Param!$B$2,U28&gt;Param!$B$2),"KO","OK")</f>
        <v>OK</v>
      </c>
    </row>
    <row r="29" spans="1:22" x14ac:dyDescent="0.25">
      <c r="A29" s="22">
        <v>22</v>
      </c>
      <c r="B29" s="23">
        <v>2019</v>
      </c>
      <c r="C29" s="23">
        <v>5</v>
      </c>
      <c r="D29" s="23" t="s">
        <v>23</v>
      </c>
      <c r="E29" s="41">
        <v>43612</v>
      </c>
      <c r="F29" s="23">
        <v>159</v>
      </c>
      <c r="G29" s="24" t="s">
        <v>6</v>
      </c>
      <c r="H29" s="25">
        <v>47057</v>
      </c>
      <c r="I29" s="26">
        <v>39974</v>
      </c>
      <c r="J29" s="27">
        <f ca="1">SUMIFS(Data!$I:$I,Data!$F:$F,Analyse!$F29,Data!$B:$B,Analyse!$B29,Data!$A:$A,Analyse!$A29,Data!$D:$D,Param!$A$2)+SUMIFS(Data!$I:$I,Data!$F:$F,Analyse!$F29,Data!$B:$B,Analyse!$B29,Data!$A:$A,Analyse!$A29,Data!$D:$D,Param!$A$3)+SUMIFS(Data!$I:$I,Data!$F:$F,Analyse!$F29,Data!$B:$B,Analyse!$B29,Data!$A:$A,Analyse!$A29,Data!$D:$D,Param!$A$4)</f>
        <v>833</v>
      </c>
      <c r="K29" s="28">
        <f ca="1">SUMIFS(Data!$J:$J,Data!$F:$F,Analyse!$F29,Data!$B:$B,Analyse!$B29,Data!$A:$A,Analyse!$A29,Data!$D:$D,Param!$A$2)+SUMIFS(Data!$J:$J,Data!$F:$F,Analyse!$F29,Data!$B:$B,Analyse!$B29,Data!$A:$A,Analyse!$A29,Data!$D:$D,Param!$A$3)+SUMIFS(Data!$J:$J,Data!$F:$F,Analyse!$F29,Data!$B:$B,Analyse!$B29,Data!$A:$A,Analyse!$A29,Data!$D:$D,Param!$A$4)</f>
        <v>405</v>
      </c>
      <c r="L29" s="28">
        <f ca="1">SUMIFS(Data!$K:$K,Data!$F:$F,Analyse!$F29,Data!$B:$B,Analyse!$B29,Data!$A:$A,Analyse!$A29,Data!$D:$D,Param!$A$2)+SUMIFS(Data!$K:$K,Data!$F:$F,Analyse!$F29,Data!$B:$B,Analyse!$B29,Data!$A:$A,Analyse!$A29,Data!$D:$D,Param!$A$3)+SUMIFS(Data!$K:$K,Data!$F:$F,Analyse!$F29,Data!$B:$B,Analyse!$B29,Data!$A:$A,Analyse!$A29,Data!$D:$D,Param!$A$4)</f>
        <v>538</v>
      </c>
      <c r="M29" s="29">
        <f ca="1">SUMIFS(Data!$L:$L,Data!$F:$F,Analyse!$F29,Data!$B:$B,Analyse!$B29,Data!$A:$A,Analyse!$A29,Data!$D:$D,Param!$A$2)+SUMIFS(Data!$L:$L,Data!$F:$F,Analyse!$F29,Data!$B:$B,Analyse!$B29,Data!$A:$A,Analyse!$A29,Data!$D:$D,Param!$A$3)+SUMIFS(Data!$L:$L,Data!$F:$F,Analyse!$F29,Data!$B:$B,Analyse!$B29,Data!$A:$A,Analyse!$A29,Data!$D:$D,Param!$A$4)</f>
        <v>885</v>
      </c>
      <c r="N29" s="30">
        <f t="shared" ca="1" si="0"/>
        <v>2661</v>
      </c>
      <c r="O29" s="31">
        <f t="shared" ca="1" si="1"/>
        <v>5.6548441252098521E-2</v>
      </c>
      <c r="P29" s="32">
        <f ca="1">SUMIFS(Data!$I:$I,Data!$F:$F,Analyse!$F29,Data!$B:$B,Analyse!$B29,Data!$A:$A,Analyse!$A29,Data!$D:$D,Param!$A$5)+SUMIFS(Data!$I:$I,Data!$F:$F,Analyse!$F29,Data!$B:$B,Analyse!$B29,Data!$A:$A,Analyse!$A29,Data!$D:$D,Param!$A$6)+SUMIFS(Data!$I:$I,Data!$F:$F,Analyse!$F29,Data!$B:$B,Analyse!$B29,Data!$A:$A,Analyse!$A29,Data!$D:$D,Param!$A$7)</f>
        <v>375</v>
      </c>
      <c r="Q29" s="33">
        <f ca="1">SUMIFS(Data!$J:$J,Data!$F:$F,Analyse!$F29,Data!$B:$B,Analyse!$B29,Data!$A:$A,Analyse!$A29,Data!$D:$D,Param!$A$5)+SUMIFS(Data!$J:$J,Data!$F:$F,Analyse!$F29,Data!$B:$B,Analyse!$B29,Data!$A:$A,Analyse!$A29,Data!$D:$D,Param!$A$6)+SUMIFS(Data!$J:$J,Data!$F:$F,Analyse!$F29,Data!$B:$B,Analyse!$B29,Data!$A:$A,Analyse!$A29,Data!$D:$D,Param!$A$7)</f>
        <v>551</v>
      </c>
      <c r="R29" s="33">
        <f ca="1">SUMIFS(Data!$K:$K,Data!$F:$F,Analyse!$F29,Data!$B:$B,Analyse!$B29,Data!$A:$A,Analyse!$A29,Data!$D:$D,Param!$A$5)+SUMIFS(Data!$K:$K,Data!$F:$F,Analyse!$F29,Data!$B:$B,Analyse!$B29,Data!$A:$A,Analyse!$A29,Data!$D:$D,Param!$A$6)+SUMIFS(Data!$K:$K,Data!$F:$F,Analyse!$F29,Data!$B:$B,Analyse!$B29,Data!$A:$A,Analyse!$A29,Data!$D:$D,Param!$A$7)</f>
        <v>569</v>
      </c>
      <c r="S29" s="34">
        <f ca="1">SUMIFS(Data!$L:$L,Data!$F:$F,Analyse!$F29,Data!$B:$B,Analyse!$B29,Data!$A:$A,Analyse!$A29,Data!$D:$D,Param!$A$5)+SUMIFS(Data!$L:$L,Data!$F:$F,Analyse!$F29,Data!$B:$B,Analyse!$B29,Data!$A:$A,Analyse!$A29,Data!$D:$D,Param!$A$6)+SUMIFS(Data!$L:$L,Data!$F:$F,Analyse!$F29,Data!$B:$B,Analyse!$B29,Data!$A:$A,Analyse!$A29,Data!$D:$D,Param!$A$7)</f>
        <v>729</v>
      </c>
      <c r="T29" s="35">
        <f t="shared" ca="1" si="2"/>
        <v>2224</v>
      </c>
      <c r="U29" s="36">
        <f t="shared" ca="1" si="3"/>
        <v>5.5636163506279084E-2</v>
      </c>
      <c r="V29" s="37" t="str">
        <f ca="1">IF(AND(O29&gt;Param!$B$2,U29&gt;Param!$B$2),"KO","OK")</f>
        <v>OK</v>
      </c>
    </row>
    <row r="30" spans="1:22" x14ac:dyDescent="0.25">
      <c r="A30" s="22">
        <v>22</v>
      </c>
      <c r="B30" s="23">
        <v>2019</v>
      </c>
      <c r="C30" s="23">
        <v>5</v>
      </c>
      <c r="D30" s="23" t="s">
        <v>23</v>
      </c>
      <c r="E30" s="41">
        <v>43612</v>
      </c>
      <c r="F30" s="23">
        <v>160</v>
      </c>
      <c r="G30" s="24" t="s">
        <v>7</v>
      </c>
      <c r="H30" s="25">
        <v>39621</v>
      </c>
      <c r="I30" s="26">
        <v>41883</v>
      </c>
      <c r="J30" s="27">
        <f ca="1">SUMIFS(Data!$I:$I,Data!$F:$F,Analyse!$F30,Data!$B:$B,Analyse!$B30,Data!$A:$A,Analyse!$A30,Data!$D:$D,Param!$A$2)+SUMIFS(Data!$I:$I,Data!$F:$F,Analyse!$F30,Data!$B:$B,Analyse!$B30,Data!$A:$A,Analyse!$A30,Data!$D:$D,Param!$A$3)+SUMIFS(Data!$I:$I,Data!$F:$F,Analyse!$F30,Data!$B:$B,Analyse!$B30,Data!$A:$A,Analyse!$A30,Data!$D:$D,Param!$A$4)</f>
        <v>370</v>
      </c>
      <c r="K30" s="28">
        <f ca="1">SUMIFS(Data!$J:$J,Data!$F:$F,Analyse!$F30,Data!$B:$B,Analyse!$B30,Data!$A:$A,Analyse!$A30,Data!$D:$D,Param!$A$2)+SUMIFS(Data!$J:$J,Data!$F:$F,Analyse!$F30,Data!$B:$B,Analyse!$B30,Data!$A:$A,Analyse!$A30,Data!$D:$D,Param!$A$3)+SUMIFS(Data!$J:$J,Data!$F:$F,Analyse!$F30,Data!$B:$B,Analyse!$B30,Data!$A:$A,Analyse!$A30,Data!$D:$D,Param!$A$4)</f>
        <v>497</v>
      </c>
      <c r="L30" s="28">
        <f ca="1">SUMIFS(Data!$K:$K,Data!$F:$F,Analyse!$F30,Data!$B:$B,Analyse!$B30,Data!$A:$A,Analyse!$A30,Data!$D:$D,Param!$A$2)+SUMIFS(Data!$K:$K,Data!$F:$F,Analyse!$F30,Data!$B:$B,Analyse!$B30,Data!$A:$A,Analyse!$A30,Data!$D:$D,Param!$A$3)+SUMIFS(Data!$K:$K,Data!$F:$F,Analyse!$F30,Data!$B:$B,Analyse!$B30,Data!$A:$A,Analyse!$A30,Data!$D:$D,Param!$A$4)</f>
        <v>465</v>
      </c>
      <c r="M30" s="29">
        <f ca="1">SUMIFS(Data!$L:$L,Data!$F:$F,Analyse!$F30,Data!$B:$B,Analyse!$B30,Data!$A:$A,Analyse!$A30,Data!$D:$D,Param!$A$2)+SUMIFS(Data!$L:$L,Data!$F:$F,Analyse!$F30,Data!$B:$B,Analyse!$B30,Data!$A:$A,Analyse!$A30,Data!$D:$D,Param!$A$3)+SUMIFS(Data!$L:$L,Data!$F:$F,Analyse!$F30,Data!$B:$B,Analyse!$B30,Data!$A:$A,Analyse!$A30,Data!$D:$D,Param!$A$4)</f>
        <v>331</v>
      </c>
      <c r="N30" s="30">
        <f t="shared" ca="1" si="0"/>
        <v>1663</v>
      </c>
      <c r="O30" s="31">
        <f t="shared" ca="1" si="1"/>
        <v>4.1972691249589862E-2</v>
      </c>
      <c r="P30" s="32">
        <f ca="1">SUMIFS(Data!$I:$I,Data!$F:$F,Analyse!$F30,Data!$B:$B,Analyse!$B30,Data!$A:$A,Analyse!$A30,Data!$D:$D,Param!$A$5)+SUMIFS(Data!$I:$I,Data!$F:$F,Analyse!$F30,Data!$B:$B,Analyse!$B30,Data!$A:$A,Analyse!$A30,Data!$D:$D,Param!$A$6)+SUMIFS(Data!$I:$I,Data!$F:$F,Analyse!$F30,Data!$B:$B,Analyse!$B30,Data!$A:$A,Analyse!$A30,Data!$D:$D,Param!$A$7)</f>
        <v>894</v>
      </c>
      <c r="Q30" s="33">
        <f ca="1">SUMIFS(Data!$J:$J,Data!$F:$F,Analyse!$F30,Data!$B:$B,Analyse!$B30,Data!$A:$A,Analyse!$A30,Data!$D:$D,Param!$A$5)+SUMIFS(Data!$J:$J,Data!$F:$F,Analyse!$F30,Data!$B:$B,Analyse!$B30,Data!$A:$A,Analyse!$A30,Data!$D:$D,Param!$A$6)+SUMIFS(Data!$J:$J,Data!$F:$F,Analyse!$F30,Data!$B:$B,Analyse!$B30,Data!$A:$A,Analyse!$A30,Data!$D:$D,Param!$A$7)</f>
        <v>647</v>
      </c>
      <c r="R30" s="33">
        <f ca="1">SUMIFS(Data!$K:$K,Data!$F:$F,Analyse!$F30,Data!$B:$B,Analyse!$B30,Data!$A:$A,Analyse!$A30,Data!$D:$D,Param!$A$5)+SUMIFS(Data!$K:$K,Data!$F:$F,Analyse!$F30,Data!$B:$B,Analyse!$B30,Data!$A:$A,Analyse!$A30,Data!$D:$D,Param!$A$6)+SUMIFS(Data!$K:$K,Data!$F:$F,Analyse!$F30,Data!$B:$B,Analyse!$B30,Data!$A:$A,Analyse!$A30,Data!$D:$D,Param!$A$7)</f>
        <v>536</v>
      </c>
      <c r="S30" s="34">
        <f ca="1">SUMIFS(Data!$L:$L,Data!$F:$F,Analyse!$F30,Data!$B:$B,Analyse!$B30,Data!$A:$A,Analyse!$A30,Data!$D:$D,Param!$A$5)+SUMIFS(Data!$L:$L,Data!$F:$F,Analyse!$F30,Data!$B:$B,Analyse!$B30,Data!$A:$A,Analyse!$A30,Data!$D:$D,Param!$A$6)+SUMIFS(Data!$L:$L,Data!$F:$F,Analyse!$F30,Data!$B:$B,Analyse!$B30,Data!$A:$A,Analyse!$A30,Data!$D:$D,Param!$A$7)</f>
        <v>623</v>
      </c>
      <c r="T30" s="35">
        <f t="shared" ca="1" si="2"/>
        <v>2700</v>
      </c>
      <c r="U30" s="36">
        <f t="shared" ca="1" si="3"/>
        <v>6.4465296182221909E-2</v>
      </c>
      <c r="V30" s="37" t="str">
        <f ca="1">IF(AND(O30&gt;Param!$B$2,U30&gt;Param!$B$2),"KO","OK")</f>
        <v>OK</v>
      </c>
    </row>
    <row r="31" spans="1:22" x14ac:dyDescent="0.25">
      <c r="A31" s="22">
        <v>22</v>
      </c>
      <c r="B31" s="23">
        <v>2019</v>
      </c>
      <c r="C31" s="23">
        <v>5</v>
      </c>
      <c r="D31" s="23" t="s">
        <v>23</v>
      </c>
      <c r="E31" s="41">
        <v>43612</v>
      </c>
      <c r="F31" s="23">
        <v>180</v>
      </c>
      <c r="G31" s="24" t="s">
        <v>8</v>
      </c>
      <c r="H31" s="25">
        <v>36349</v>
      </c>
      <c r="I31" s="26">
        <v>42889</v>
      </c>
      <c r="J31" s="27">
        <f ca="1">SUMIFS(Data!$I:$I,Data!$F:$F,Analyse!$F31,Data!$B:$B,Analyse!$B31,Data!$A:$A,Analyse!$A31,Data!$D:$D,Param!$A$2)+SUMIFS(Data!$I:$I,Data!$F:$F,Analyse!$F31,Data!$B:$B,Analyse!$B31,Data!$A:$A,Analyse!$A31,Data!$D:$D,Param!$A$3)+SUMIFS(Data!$I:$I,Data!$F:$F,Analyse!$F31,Data!$B:$B,Analyse!$B31,Data!$A:$A,Analyse!$A31,Data!$D:$D,Param!$A$4)</f>
        <v>833</v>
      </c>
      <c r="K31" s="28">
        <f ca="1">SUMIFS(Data!$J:$J,Data!$F:$F,Analyse!$F31,Data!$B:$B,Analyse!$B31,Data!$A:$A,Analyse!$A31,Data!$D:$D,Param!$A$2)+SUMIFS(Data!$J:$J,Data!$F:$F,Analyse!$F31,Data!$B:$B,Analyse!$B31,Data!$A:$A,Analyse!$A31,Data!$D:$D,Param!$A$3)+SUMIFS(Data!$J:$J,Data!$F:$F,Analyse!$F31,Data!$B:$B,Analyse!$B31,Data!$A:$A,Analyse!$A31,Data!$D:$D,Param!$A$4)</f>
        <v>527</v>
      </c>
      <c r="L31" s="28">
        <f ca="1">SUMIFS(Data!$K:$K,Data!$F:$F,Analyse!$F31,Data!$B:$B,Analyse!$B31,Data!$A:$A,Analyse!$A31,Data!$D:$D,Param!$A$2)+SUMIFS(Data!$K:$K,Data!$F:$F,Analyse!$F31,Data!$B:$B,Analyse!$B31,Data!$A:$A,Analyse!$A31,Data!$D:$D,Param!$A$3)+SUMIFS(Data!$K:$K,Data!$F:$F,Analyse!$F31,Data!$B:$B,Analyse!$B31,Data!$A:$A,Analyse!$A31,Data!$D:$D,Param!$A$4)</f>
        <v>293</v>
      </c>
      <c r="M31" s="29">
        <f ca="1">SUMIFS(Data!$L:$L,Data!$F:$F,Analyse!$F31,Data!$B:$B,Analyse!$B31,Data!$A:$A,Analyse!$A31,Data!$D:$D,Param!$A$2)+SUMIFS(Data!$L:$L,Data!$F:$F,Analyse!$F31,Data!$B:$B,Analyse!$B31,Data!$A:$A,Analyse!$A31,Data!$D:$D,Param!$A$3)+SUMIFS(Data!$L:$L,Data!$F:$F,Analyse!$F31,Data!$B:$B,Analyse!$B31,Data!$A:$A,Analyse!$A31,Data!$D:$D,Param!$A$4)</f>
        <v>805</v>
      </c>
      <c r="N31" s="30">
        <f t="shared" ca="1" si="0"/>
        <v>2458</v>
      </c>
      <c r="O31" s="31">
        <f t="shared" ca="1" si="1"/>
        <v>6.7622217942721941E-2</v>
      </c>
      <c r="P31" s="32">
        <f ca="1">SUMIFS(Data!$I:$I,Data!$F:$F,Analyse!$F31,Data!$B:$B,Analyse!$B31,Data!$A:$A,Analyse!$A31,Data!$D:$D,Param!$A$5)+SUMIFS(Data!$I:$I,Data!$F:$F,Analyse!$F31,Data!$B:$B,Analyse!$B31,Data!$A:$A,Analyse!$A31,Data!$D:$D,Param!$A$6)+SUMIFS(Data!$I:$I,Data!$F:$F,Analyse!$F31,Data!$B:$B,Analyse!$B31,Data!$A:$A,Analyse!$A31,Data!$D:$D,Param!$A$7)</f>
        <v>976</v>
      </c>
      <c r="Q31" s="33">
        <f ca="1">SUMIFS(Data!$J:$J,Data!$F:$F,Analyse!$F31,Data!$B:$B,Analyse!$B31,Data!$A:$A,Analyse!$A31,Data!$D:$D,Param!$A$5)+SUMIFS(Data!$J:$J,Data!$F:$F,Analyse!$F31,Data!$B:$B,Analyse!$B31,Data!$A:$A,Analyse!$A31,Data!$D:$D,Param!$A$6)+SUMIFS(Data!$J:$J,Data!$F:$F,Analyse!$F31,Data!$B:$B,Analyse!$B31,Data!$A:$A,Analyse!$A31,Data!$D:$D,Param!$A$7)</f>
        <v>550</v>
      </c>
      <c r="R31" s="33">
        <f ca="1">SUMIFS(Data!$K:$K,Data!$F:$F,Analyse!$F31,Data!$B:$B,Analyse!$B31,Data!$A:$A,Analyse!$A31,Data!$D:$D,Param!$A$5)+SUMIFS(Data!$K:$K,Data!$F:$F,Analyse!$F31,Data!$B:$B,Analyse!$B31,Data!$A:$A,Analyse!$A31,Data!$D:$D,Param!$A$6)+SUMIFS(Data!$K:$K,Data!$F:$F,Analyse!$F31,Data!$B:$B,Analyse!$B31,Data!$A:$A,Analyse!$A31,Data!$D:$D,Param!$A$7)</f>
        <v>447</v>
      </c>
      <c r="S31" s="34">
        <f ca="1">SUMIFS(Data!$L:$L,Data!$F:$F,Analyse!$F31,Data!$B:$B,Analyse!$B31,Data!$A:$A,Analyse!$A31,Data!$D:$D,Param!$A$5)+SUMIFS(Data!$L:$L,Data!$F:$F,Analyse!$F31,Data!$B:$B,Analyse!$B31,Data!$A:$A,Analyse!$A31,Data!$D:$D,Param!$A$6)+SUMIFS(Data!$L:$L,Data!$F:$F,Analyse!$F31,Data!$B:$B,Analyse!$B31,Data!$A:$A,Analyse!$A31,Data!$D:$D,Param!$A$7)</f>
        <v>386</v>
      </c>
      <c r="T31" s="35">
        <f t="shared" ca="1" si="2"/>
        <v>2359</v>
      </c>
      <c r="U31" s="36">
        <f t="shared" ca="1" si="3"/>
        <v>5.5002448180186063E-2</v>
      </c>
      <c r="V31" s="37" t="str">
        <f ca="1">IF(AND(O31&gt;Param!$B$2,U31&gt;Param!$B$2),"KO","OK")</f>
        <v>OK</v>
      </c>
    </row>
    <row r="32" spans="1:22" x14ac:dyDescent="0.25">
      <c r="A32" s="22">
        <v>22</v>
      </c>
      <c r="B32" s="23">
        <v>2019</v>
      </c>
      <c r="C32" s="23">
        <v>5</v>
      </c>
      <c r="D32" s="23" t="s">
        <v>23</v>
      </c>
      <c r="E32" s="41">
        <v>43612</v>
      </c>
      <c r="F32" s="23">
        <v>181</v>
      </c>
      <c r="G32" s="24" t="s">
        <v>9</v>
      </c>
      <c r="H32" s="25">
        <v>46276</v>
      </c>
      <c r="I32" s="26">
        <v>53332</v>
      </c>
      <c r="J32" s="27">
        <f ca="1">SUMIFS(Data!$I:$I,Data!$F:$F,Analyse!$F32,Data!$B:$B,Analyse!$B32,Data!$A:$A,Analyse!$A32,Data!$D:$D,Param!$A$2)+SUMIFS(Data!$I:$I,Data!$F:$F,Analyse!$F32,Data!$B:$B,Analyse!$B32,Data!$A:$A,Analyse!$A32,Data!$D:$D,Param!$A$3)+SUMIFS(Data!$I:$I,Data!$F:$F,Analyse!$F32,Data!$B:$B,Analyse!$B32,Data!$A:$A,Analyse!$A32,Data!$D:$D,Param!$A$4)</f>
        <v>854</v>
      </c>
      <c r="K32" s="28">
        <f ca="1">SUMIFS(Data!$J:$J,Data!$F:$F,Analyse!$F32,Data!$B:$B,Analyse!$B32,Data!$A:$A,Analyse!$A32,Data!$D:$D,Param!$A$2)+SUMIFS(Data!$J:$J,Data!$F:$F,Analyse!$F32,Data!$B:$B,Analyse!$B32,Data!$A:$A,Analyse!$A32,Data!$D:$D,Param!$A$3)+SUMIFS(Data!$J:$J,Data!$F:$F,Analyse!$F32,Data!$B:$B,Analyse!$B32,Data!$A:$A,Analyse!$A32,Data!$D:$D,Param!$A$4)</f>
        <v>313</v>
      </c>
      <c r="L32" s="28">
        <f ca="1">SUMIFS(Data!$K:$K,Data!$F:$F,Analyse!$F32,Data!$B:$B,Analyse!$B32,Data!$A:$A,Analyse!$A32,Data!$D:$D,Param!$A$2)+SUMIFS(Data!$K:$K,Data!$F:$F,Analyse!$F32,Data!$B:$B,Analyse!$B32,Data!$A:$A,Analyse!$A32,Data!$D:$D,Param!$A$3)+SUMIFS(Data!$K:$K,Data!$F:$F,Analyse!$F32,Data!$B:$B,Analyse!$B32,Data!$A:$A,Analyse!$A32,Data!$D:$D,Param!$A$4)</f>
        <v>515</v>
      </c>
      <c r="M32" s="29">
        <f ca="1">SUMIFS(Data!$L:$L,Data!$F:$F,Analyse!$F32,Data!$B:$B,Analyse!$B32,Data!$A:$A,Analyse!$A32,Data!$D:$D,Param!$A$2)+SUMIFS(Data!$L:$L,Data!$F:$F,Analyse!$F32,Data!$B:$B,Analyse!$B32,Data!$A:$A,Analyse!$A32,Data!$D:$D,Param!$A$3)+SUMIFS(Data!$L:$L,Data!$F:$F,Analyse!$F32,Data!$B:$B,Analyse!$B32,Data!$A:$A,Analyse!$A32,Data!$D:$D,Param!$A$4)</f>
        <v>830</v>
      </c>
      <c r="N32" s="30">
        <f t="shared" ca="1" si="0"/>
        <v>2512</v>
      </c>
      <c r="O32" s="31">
        <f t="shared" ca="1" si="1"/>
        <v>5.4282997666176849E-2</v>
      </c>
      <c r="P32" s="32">
        <f ca="1">SUMIFS(Data!$I:$I,Data!$F:$F,Analyse!$F32,Data!$B:$B,Analyse!$B32,Data!$A:$A,Analyse!$A32,Data!$D:$D,Param!$A$5)+SUMIFS(Data!$I:$I,Data!$F:$F,Analyse!$F32,Data!$B:$B,Analyse!$B32,Data!$A:$A,Analyse!$A32,Data!$D:$D,Param!$A$6)+SUMIFS(Data!$I:$I,Data!$F:$F,Analyse!$F32,Data!$B:$B,Analyse!$B32,Data!$A:$A,Analyse!$A32,Data!$D:$D,Param!$A$7)</f>
        <v>876</v>
      </c>
      <c r="Q32" s="33">
        <f ca="1">SUMIFS(Data!$J:$J,Data!$F:$F,Analyse!$F32,Data!$B:$B,Analyse!$B32,Data!$A:$A,Analyse!$A32,Data!$D:$D,Param!$A$5)+SUMIFS(Data!$J:$J,Data!$F:$F,Analyse!$F32,Data!$B:$B,Analyse!$B32,Data!$A:$A,Analyse!$A32,Data!$D:$D,Param!$A$6)+SUMIFS(Data!$J:$J,Data!$F:$F,Analyse!$F32,Data!$B:$B,Analyse!$B32,Data!$A:$A,Analyse!$A32,Data!$D:$D,Param!$A$7)</f>
        <v>440</v>
      </c>
      <c r="R32" s="33">
        <f ca="1">SUMIFS(Data!$K:$K,Data!$F:$F,Analyse!$F32,Data!$B:$B,Analyse!$B32,Data!$A:$A,Analyse!$A32,Data!$D:$D,Param!$A$5)+SUMIFS(Data!$K:$K,Data!$F:$F,Analyse!$F32,Data!$B:$B,Analyse!$B32,Data!$A:$A,Analyse!$A32,Data!$D:$D,Param!$A$6)+SUMIFS(Data!$K:$K,Data!$F:$F,Analyse!$F32,Data!$B:$B,Analyse!$B32,Data!$A:$A,Analyse!$A32,Data!$D:$D,Param!$A$7)</f>
        <v>474</v>
      </c>
      <c r="S32" s="34">
        <f ca="1">SUMIFS(Data!$L:$L,Data!$F:$F,Analyse!$F32,Data!$B:$B,Analyse!$B32,Data!$A:$A,Analyse!$A32,Data!$D:$D,Param!$A$5)+SUMIFS(Data!$L:$L,Data!$F:$F,Analyse!$F32,Data!$B:$B,Analyse!$B32,Data!$A:$A,Analyse!$A32,Data!$D:$D,Param!$A$6)+SUMIFS(Data!$L:$L,Data!$F:$F,Analyse!$F32,Data!$B:$B,Analyse!$B32,Data!$A:$A,Analyse!$A32,Data!$D:$D,Param!$A$7)</f>
        <v>542</v>
      </c>
      <c r="T32" s="35">
        <f t="shared" ca="1" si="2"/>
        <v>2332</v>
      </c>
      <c r="U32" s="36">
        <f t="shared" ca="1" si="3"/>
        <v>4.372609315232881E-2</v>
      </c>
      <c r="V32" s="37" t="str">
        <f ca="1">IF(AND(O32&gt;Param!$B$2,U32&gt;Param!$B$2),"KO","OK")</f>
        <v>OK</v>
      </c>
    </row>
    <row r="33" spans="1:22" x14ac:dyDescent="0.25">
      <c r="A33" s="22">
        <v>22</v>
      </c>
      <c r="B33" s="23">
        <v>2019</v>
      </c>
      <c r="C33" s="23">
        <v>5</v>
      </c>
      <c r="D33" s="23" t="s">
        <v>23</v>
      </c>
      <c r="E33" s="41">
        <v>43612</v>
      </c>
      <c r="F33" s="23">
        <v>182</v>
      </c>
      <c r="G33" s="24" t="s">
        <v>10</v>
      </c>
      <c r="H33" s="25">
        <v>47225</v>
      </c>
      <c r="I33" s="26">
        <v>47687</v>
      </c>
      <c r="J33" s="27">
        <f ca="1">SUMIFS(Data!$I:$I,Data!$F:$F,Analyse!$F33,Data!$B:$B,Analyse!$B33,Data!$A:$A,Analyse!$A33,Data!$D:$D,Param!$A$2)+SUMIFS(Data!$I:$I,Data!$F:$F,Analyse!$F33,Data!$B:$B,Analyse!$B33,Data!$A:$A,Analyse!$A33,Data!$D:$D,Param!$A$3)+SUMIFS(Data!$I:$I,Data!$F:$F,Analyse!$F33,Data!$B:$B,Analyse!$B33,Data!$A:$A,Analyse!$A33,Data!$D:$D,Param!$A$4)</f>
        <v>415</v>
      </c>
      <c r="K33" s="28">
        <f ca="1">SUMIFS(Data!$J:$J,Data!$F:$F,Analyse!$F33,Data!$B:$B,Analyse!$B33,Data!$A:$A,Analyse!$A33,Data!$D:$D,Param!$A$2)+SUMIFS(Data!$J:$J,Data!$F:$F,Analyse!$F33,Data!$B:$B,Analyse!$B33,Data!$A:$A,Analyse!$A33,Data!$D:$D,Param!$A$3)+SUMIFS(Data!$J:$J,Data!$F:$F,Analyse!$F33,Data!$B:$B,Analyse!$B33,Data!$A:$A,Analyse!$A33,Data!$D:$D,Param!$A$4)</f>
        <v>499</v>
      </c>
      <c r="L33" s="28">
        <f ca="1">SUMIFS(Data!$K:$K,Data!$F:$F,Analyse!$F33,Data!$B:$B,Analyse!$B33,Data!$A:$A,Analyse!$A33,Data!$D:$D,Param!$A$2)+SUMIFS(Data!$K:$K,Data!$F:$F,Analyse!$F33,Data!$B:$B,Analyse!$B33,Data!$A:$A,Analyse!$A33,Data!$D:$D,Param!$A$3)+SUMIFS(Data!$K:$K,Data!$F:$F,Analyse!$F33,Data!$B:$B,Analyse!$B33,Data!$A:$A,Analyse!$A33,Data!$D:$D,Param!$A$4)</f>
        <v>461</v>
      </c>
      <c r="M33" s="29">
        <f ca="1">SUMIFS(Data!$L:$L,Data!$F:$F,Analyse!$F33,Data!$B:$B,Analyse!$B33,Data!$A:$A,Analyse!$A33,Data!$D:$D,Param!$A$2)+SUMIFS(Data!$L:$L,Data!$F:$F,Analyse!$F33,Data!$B:$B,Analyse!$B33,Data!$A:$A,Analyse!$A33,Data!$D:$D,Param!$A$3)+SUMIFS(Data!$L:$L,Data!$F:$F,Analyse!$F33,Data!$B:$B,Analyse!$B33,Data!$A:$A,Analyse!$A33,Data!$D:$D,Param!$A$4)</f>
        <v>761</v>
      </c>
      <c r="N33" s="30">
        <f t="shared" ca="1" si="0"/>
        <v>2136</v>
      </c>
      <c r="O33" s="31">
        <f t="shared" ca="1" si="1"/>
        <v>4.5230280571731077E-2</v>
      </c>
      <c r="P33" s="32">
        <f ca="1">SUMIFS(Data!$I:$I,Data!$F:$F,Analyse!$F33,Data!$B:$B,Analyse!$B33,Data!$A:$A,Analyse!$A33,Data!$D:$D,Param!$A$5)+SUMIFS(Data!$I:$I,Data!$F:$F,Analyse!$F33,Data!$B:$B,Analyse!$B33,Data!$A:$A,Analyse!$A33,Data!$D:$D,Param!$A$6)+SUMIFS(Data!$I:$I,Data!$F:$F,Analyse!$F33,Data!$B:$B,Analyse!$B33,Data!$A:$A,Analyse!$A33,Data!$D:$D,Param!$A$7)</f>
        <v>1090</v>
      </c>
      <c r="Q33" s="33">
        <f ca="1">SUMIFS(Data!$J:$J,Data!$F:$F,Analyse!$F33,Data!$B:$B,Analyse!$B33,Data!$A:$A,Analyse!$A33,Data!$D:$D,Param!$A$5)+SUMIFS(Data!$J:$J,Data!$F:$F,Analyse!$F33,Data!$B:$B,Analyse!$B33,Data!$A:$A,Analyse!$A33,Data!$D:$D,Param!$A$6)+SUMIFS(Data!$J:$J,Data!$F:$F,Analyse!$F33,Data!$B:$B,Analyse!$B33,Data!$A:$A,Analyse!$A33,Data!$D:$D,Param!$A$7)</f>
        <v>512</v>
      </c>
      <c r="R33" s="33">
        <f ca="1">SUMIFS(Data!$K:$K,Data!$F:$F,Analyse!$F33,Data!$B:$B,Analyse!$B33,Data!$A:$A,Analyse!$A33,Data!$D:$D,Param!$A$5)+SUMIFS(Data!$K:$K,Data!$F:$F,Analyse!$F33,Data!$B:$B,Analyse!$B33,Data!$A:$A,Analyse!$A33,Data!$D:$D,Param!$A$6)+SUMIFS(Data!$K:$K,Data!$F:$F,Analyse!$F33,Data!$B:$B,Analyse!$B33,Data!$A:$A,Analyse!$A33,Data!$D:$D,Param!$A$7)</f>
        <v>346</v>
      </c>
      <c r="S33" s="34">
        <f ca="1">SUMIFS(Data!$L:$L,Data!$F:$F,Analyse!$F33,Data!$B:$B,Analyse!$B33,Data!$A:$A,Analyse!$A33,Data!$D:$D,Param!$A$5)+SUMIFS(Data!$L:$L,Data!$F:$F,Analyse!$F33,Data!$B:$B,Analyse!$B33,Data!$A:$A,Analyse!$A33,Data!$D:$D,Param!$A$6)+SUMIFS(Data!$L:$L,Data!$F:$F,Analyse!$F33,Data!$B:$B,Analyse!$B33,Data!$A:$A,Analyse!$A33,Data!$D:$D,Param!$A$7)</f>
        <v>442</v>
      </c>
      <c r="T33" s="35">
        <f t="shared" ca="1" si="2"/>
        <v>2390</v>
      </c>
      <c r="U33" s="36">
        <f t="shared" ca="1" si="3"/>
        <v>5.0118480927716147E-2</v>
      </c>
      <c r="V33" s="37" t="str">
        <f ca="1">IF(AND(O33&gt;Param!$B$2,U33&gt;Param!$B$2),"KO","OK")</f>
        <v>OK</v>
      </c>
    </row>
    <row r="34" spans="1:22" x14ac:dyDescent="0.25">
      <c r="A34" s="22">
        <v>22</v>
      </c>
      <c r="B34" s="23">
        <v>2019</v>
      </c>
      <c r="C34" s="23">
        <v>5</v>
      </c>
      <c r="D34" s="23" t="s">
        <v>23</v>
      </c>
      <c r="E34" s="41">
        <v>43612</v>
      </c>
      <c r="F34" s="23">
        <v>183</v>
      </c>
      <c r="G34" s="24" t="s">
        <v>11</v>
      </c>
      <c r="H34" s="25">
        <v>46528</v>
      </c>
      <c r="I34" s="26">
        <v>33743</v>
      </c>
      <c r="J34" s="27">
        <f ca="1">SUMIFS(Data!$I:$I,Data!$F:$F,Analyse!$F34,Data!$B:$B,Analyse!$B34,Data!$A:$A,Analyse!$A34,Data!$D:$D,Param!$A$2)+SUMIFS(Data!$I:$I,Data!$F:$F,Analyse!$F34,Data!$B:$B,Analyse!$B34,Data!$A:$A,Analyse!$A34,Data!$D:$D,Param!$A$3)+SUMIFS(Data!$I:$I,Data!$F:$F,Analyse!$F34,Data!$B:$B,Analyse!$B34,Data!$A:$A,Analyse!$A34,Data!$D:$D,Param!$A$4)</f>
        <v>490</v>
      </c>
      <c r="K34" s="28">
        <f ca="1">SUMIFS(Data!$J:$J,Data!$F:$F,Analyse!$F34,Data!$B:$B,Analyse!$B34,Data!$A:$A,Analyse!$A34,Data!$D:$D,Param!$A$2)+SUMIFS(Data!$J:$J,Data!$F:$F,Analyse!$F34,Data!$B:$B,Analyse!$B34,Data!$A:$A,Analyse!$A34,Data!$D:$D,Param!$A$3)+SUMIFS(Data!$J:$J,Data!$F:$F,Analyse!$F34,Data!$B:$B,Analyse!$B34,Data!$A:$A,Analyse!$A34,Data!$D:$D,Param!$A$4)</f>
        <v>462</v>
      </c>
      <c r="L34" s="28">
        <f ca="1">SUMIFS(Data!$K:$K,Data!$F:$F,Analyse!$F34,Data!$B:$B,Analyse!$B34,Data!$A:$A,Analyse!$A34,Data!$D:$D,Param!$A$2)+SUMIFS(Data!$K:$K,Data!$F:$F,Analyse!$F34,Data!$B:$B,Analyse!$B34,Data!$A:$A,Analyse!$A34,Data!$D:$D,Param!$A$3)+SUMIFS(Data!$K:$K,Data!$F:$F,Analyse!$F34,Data!$B:$B,Analyse!$B34,Data!$A:$A,Analyse!$A34,Data!$D:$D,Param!$A$4)</f>
        <v>700</v>
      </c>
      <c r="M34" s="29">
        <f ca="1">SUMIFS(Data!$L:$L,Data!$F:$F,Analyse!$F34,Data!$B:$B,Analyse!$B34,Data!$A:$A,Analyse!$A34,Data!$D:$D,Param!$A$2)+SUMIFS(Data!$L:$L,Data!$F:$F,Analyse!$F34,Data!$B:$B,Analyse!$B34,Data!$A:$A,Analyse!$A34,Data!$D:$D,Param!$A$3)+SUMIFS(Data!$L:$L,Data!$F:$F,Analyse!$F34,Data!$B:$B,Analyse!$B34,Data!$A:$A,Analyse!$A34,Data!$D:$D,Param!$A$4)</f>
        <v>695</v>
      </c>
      <c r="N34" s="30">
        <f t="shared" ca="1" si="0"/>
        <v>2347</v>
      </c>
      <c r="O34" s="31">
        <f t="shared" ca="1" si="1"/>
        <v>5.0442744154057771E-2</v>
      </c>
      <c r="P34" s="32">
        <f ca="1">SUMIFS(Data!$I:$I,Data!$F:$F,Analyse!$F34,Data!$B:$B,Analyse!$B34,Data!$A:$A,Analyse!$A34,Data!$D:$D,Param!$A$5)+SUMIFS(Data!$I:$I,Data!$F:$F,Analyse!$F34,Data!$B:$B,Analyse!$B34,Data!$A:$A,Analyse!$A34,Data!$D:$D,Param!$A$6)+SUMIFS(Data!$I:$I,Data!$F:$F,Analyse!$F34,Data!$B:$B,Analyse!$B34,Data!$A:$A,Analyse!$A34,Data!$D:$D,Param!$A$7)</f>
        <v>1054</v>
      </c>
      <c r="Q34" s="33">
        <f ca="1">SUMIFS(Data!$J:$J,Data!$F:$F,Analyse!$F34,Data!$B:$B,Analyse!$B34,Data!$A:$A,Analyse!$A34,Data!$D:$D,Param!$A$5)+SUMIFS(Data!$J:$J,Data!$F:$F,Analyse!$F34,Data!$B:$B,Analyse!$B34,Data!$A:$A,Analyse!$A34,Data!$D:$D,Param!$A$6)+SUMIFS(Data!$J:$J,Data!$F:$F,Analyse!$F34,Data!$B:$B,Analyse!$B34,Data!$A:$A,Analyse!$A34,Data!$D:$D,Param!$A$7)</f>
        <v>468</v>
      </c>
      <c r="R34" s="33">
        <f ca="1">SUMIFS(Data!$K:$K,Data!$F:$F,Analyse!$F34,Data!$B:$B,Analyse!$B34,Data!$A:$A,Analyse!$A34,Data!$D:$D,Param!$A$5)+SUMIFS(Data!$K:$K,Data!$F:$F,Analyse!$F34,Data!$B:$B,Analyse!$B34,Data!$A:$A,Analyse!$A34,Data!$D:$D,Param!$A$6)+SUMIFS(Data!$K:$K,Data!$F:$F,Analyse!$F34,Data!$B:$B,Analyse!$B34,Data!$A:$A,Analyse!$A34,Data!$D:$D,Param!$A$7)</f>
        <v>643</v>
      </c>
      <c r="S34" s="34">
        <f ca="1">SUMIFS(Data!$L:$L,Data!$F:$F,Analyse!$F34,Data!$B:$B,Analyse!$B34,Data!$A:$A,Analyse!$A34,Data!$D:$D,Param!$A$5)+SUMIFS(Data!$L:$L,Data!$F:$F,Analyse!$F34,Data!$B:$B,Analyse!$B34,Data!$A:$A,Analyse!$A34,Data!$D:$D,Param!$A$6)+SUMIFS(Data!$L:$L,Data!$F:$F,Analyse!$F34,Data!$B:$B,Analyse!$B34,Data!$A:$A,Analyse!$A34,Data!$D:$D,Param!$A$7)</f>
        <v>667</v>
      </c>
      <c r="T34" s="35">
        <f t="shared" ca="1" si="2"/>
        <v>2832</v>
      </c>
      <c r="U34" s="36">
        <f t="shared" ca="1" si="3"/>
        <v>8.3928518507542307E-2</v>
      </c>
      <c r="V34" s="37" t="str">
        <f ca="1">IF(AND(O34&gt;Param!$B$2,U34&gt;Param!$B$2),"KO","OK")</f>
        <v>OK</v>
      </c>
    </row>
    <row r="35" spans="1:22" x14ac:dyDescent="0.25">
      <c r="A35" s="22">
        <v>22</v>
      </c>
      <c r="B35" s="23">
        <v>2019</v>
      </c>
      <c r="C35" s="23">
        <v>5</v>
      </c>
      <c r="D35" s="23" t="s">
        <v>23</v>
      </c>
      <c r="E35" s="41">
        <v>43612</v>
      </c>
      <c r="F35" s="23">
        <v>187</v>
      </c>
      <c r="G35" s="24" t="s">
        <v>12</v>
      </c>
      <c r="H35" s="25">
        <v>40559</v>
      </c>
      <c r="I35" s="26">
        <v>48166</v>
      </c>
      <c r="J35" s="27">
        <f ca="1">SUMIFS(Data!$I:$I,Data!$F:$F,Analyse!$F35,Data!$B:$B,Analyse!$B35,Data!$A:$A,Analyse!$A35,Data!$D:$D,Param!$A$2)+SUMIFS(Data!$I:$I,Data!$F:$F,Analyse!$F35,Data!$B:$B,Analyse!$B35,Data!$A:$A,Analyse!$A35,Data!$D:$D,Param!$A$3)+SUMIFS(Data!$I:$I,Data!$F:$F,Analyse!$F35,Data!$B:$B,Analyse!$B35,Data!$A:$A,Analyse!$A35,Data!$D:$D,Param!$A$4)</f>
        <v>550</v>
      </c>
      <c r="K35" s="28">
        <f ca="1">SUMIFS(Data!$J:$J,Data!$F:$F,Analyse!$F35,Data!$B:$B,Analyse!$B35,Data!$A:$A,Analyse!$A35,Data!$D:$D,Param!$A$2)+SUMIFS(Data!$J:$J,Data!$F:$F,Analyse!$F35,Data!$B:$B,Analyse!$B35,Data!$A:$A,Analyse!$A35,Data!$D:$D,Param!$A$3)+SUMIFS(Data!$J:$J,Data!$F:$F,Analyse!$F35,Data!$B:$B,Analyse!$B35,Data!$A:$A,Analyse!$A35,Data!$D:$D,Param!$A$4)</f>
        <v>518</v>
      </c>
      <c r="L35" s="28">
        <f ca="1">SUMIFS(Data!$K:$K,Data!$F:$F,Analyse!$F35,Data!$B:$B,Analyse!$B35,Data!$A:$A,Analyse!$A35,Data!$D:$D,Param!$A$2)+SUMIFS(Data!$K:$K,Data!$F:$F,Analyse!$F35,Data!$B:$B,Analyse!$B35,Data!$A:$A,Analyse!$A35,Data!$D:$D,Param!$A$3)+SUMIFS(Data!$K:$K,Data!$F:$F,Analyse!$F35,Data!$B:$B,Analyse!$B35,Data!$A:$A,Analyse!$A35,Data!$D:$D,Param!$A$4)</f>
        <v>582</v>
      </c>
      <c r="M35" s="29">
        <f ca="1">SUMIFS(Data!$L:$L,Data!$F:$F,Analyse!$F35,Data!$B:$B,Analyse!$B35,Data!$A:$A,Analyse!$A35,Data!$D:$D,Param!$A$2)+SUMIFS(Data!$L:$L,Data!$F:$F,Analyse!$F35,Data!$B:$B,Analyse!$B35,Data!$A:$A,Analyse!$A35,Data!$D:$D,Param!$A$3)+SUMIFS(Data!$L:$L,Data!$F:$F,Analyse!$F35,Data!$B:$B,Analyse!$B35,Data!$A:$A,Analyse!$A35,Data!$D:$D,Param!$A$4)</f>
        <v>545</v>
      </c>
      <c r="N35" s="30">
        <f t="shared" ca="1" si="0"/>
        <v>2195</v>
      </c>
      <c r="O35" s="31">
        <f t="shared" ca="1" si="1"/>
        <v>5.4118691289232967E-2</v>
      </c>
      <c r="P35" s="32">
        <f ca="1">SUMIFS(Data!$I:$I,Data!$F:$F,Analyse!$F35,Data!$B:$B,Analyse!$B35,Data!$A:$A,Analyse!$A35,Data!$D:$D,Param!$A$5)+SUMIFS(Data!$I:$I,Data!$F:$F,Analyse!$F35,Data!$B:$B,Analyse!$B35,Data!$A:$A,Analyse!$A35,Data!$D:$D,Param!$A$6)+SUMIFS(Data!$I:$I,Data!$F:$F,Analyse!$F35,Data!$B:$B,Analyse!$B35,Data!$A:$A,Analyse!$A35,Data!$D:$D,Param!$A$7)</f>
        <v>595</v>
      </c>
      <c r="Q35" s="33">
        <f ca="1">SUMIFS(Data!$J:$J,Data!$F:$F,Analyse!$F35,Data!$B:$B,Analyse!$B35,Data!$A:$A,Analyse!$A35,Data!$D:$D,Param!$A$5)+SUMIFS(Data!$J:$J,Data!$F:$F,Analyse!$F35,Data!$B:$B,Analyse!$B35,Data!$A:$A,Analyse!$A35,Data!$D:$D,Param!$A$6)+SUMIFS(Data!$J:$J,Data!$F:$F,Analyse!$F35,Data!$B:$B,Analyse!$B35,Data!$A:$A,Analyse!$A35,Data!$D:$D,Param!$A$7)</f>
        <v>648</v>
      </c>
      <c r="R35" s="33">
        <f ca="1">SUMIFS(Data!$K:$K,Data!$F:$F,Analyse!$F35,Data!$B:$B,Analyse!$B35,Data!$A:$A,Analyse!$A35,Data!$D:$D,Param!$A$5)+SUMIFS(Data!$K:$K,Data!$F:$F,Analyse!$F35,Data!$B:$B,Analyse!$B35,Data!$A:$A,Analyse!$A35,Data!$D:$D,Param!$A$6)+SUMIFS(Data!$K:$K,Data!$F:$F,Analyse!$F35,Data!$B:$B,Analyse!$B35,Data!$A:$A,Analyse!$A35,Data!$D:$D,Param!$A$7)</f>
        <v>751</v>
      </c>
      <c r="S35" s="34">
        <f ca="1">SUMIFS(Data!$L:$L,Data!$F:$F,Analyse!$F35,Data!$B:$B,Analyse!$B35,Data!$A:$A,Analyse!$A35,Data!$D:$D,Param!$A$5)+SUMIFS(Data!$L:$L,Data!$F:$F,Analyse!$F35,Data!$B:$B,Analyse!$B35,Data!$A:$A,Analyse!$A35,Data!$D:$D,Param!$A$6)+SUMIFS(Data!$L:$L,Data!$F:$F,Analyse!$F35,Data!$B:$B,Analyse!$B35,Data!$A:$A,Analyse!$A35,Data!$D:$D,Param!$A$7)</f>
        <v>341</v>
      </c>
      <c r="T35" s="35">
        <f t="shared" ca="1" si="2"/>
        <v>2335</v>
      </c>
      <c r="U35" s="36">
        <f t="shared" ca="1" si="3"/>
        <v>4.8478179628783792E-2</v>
      </c>
      <c r="V35" s="37" t="str">
        <f ca="1">IF(AND(O35&gt;Param!$B$2,U35&gt;Param!$B$2),"KO","OK")</f>
        <v>OK</v>
      </c>
    </row>
    <row r="36" spans="1:22" x14ac:dyDescent="0.25">
      <c r="A36" s="22">
        <v>22</v>
      </c>
      <c r="B36" s="23">
        <v>2019</v>
      </c>
      <c r="C36" s="23">
        <v>5</v>
      </c>
      <c r="D36" s="23" t="s">
        <v>26</v>
      </c>
      <c r="E36" s="41">
        <v>43615</v>
      </c>
      <c r="F36" s="23">
        <v>170</v>
      </c>
      <c r="G36" s="24" t="s">
        <v>43</v>
      </c>
      <c r="H36" s="25"/>
      <c r="I36" s="26">
        <v>8905</v>
      </c>
      <c r="J36" s="27">
        <f>SUMIFS(Data!$I:$I,Data!$F:$F,Analyse!$F36,Data!$B:$B,Analyse!$B36,Data!$A:$A,Analyse!$A36,Data!$D:$D,Param!$A$2)+SUMIFS(Data!$I:$I,Data!$F:$F,Analyse!$F36,Data!$B:$B,Analyse!$B36,Data!$A:$A,Analyse!$A36,Data!$D:$D,Param!$A$3)+SUMIFS(Data!$I:$I,Data!$F:$F,Analyse!$F36,Data!$B:$B,Analyse!$B36,Data!$A:$A,Analyse!$A36,Data!$D:$D,Param!$A$4)</f>
        <v>0</v>
      </c>
      <c r="K36" s="28">
        <f>SUMIFS(Data!$J:$J,Data!$F:$F,Analyse!$F36,Data!$B:$B,Analyse!$B36,Data!$A:$A,Analyse!$A36,Data!$D:$D,Param!$A$2)+SUMIFS(Data!$J:$J,Data!$F:$F,Analyse!$F36,Data!$B:$B,Analyse!$B36,Data!$A:$A,Analyse!$A36,Data!$D:$D,Param!$A$3)+SUMIFS(Data!$J:$J,Data!$F:$F,Analyse!$F36,Data!$B:$B,Analyse!$B36,Data!$A:$A,Analyse!$A36,Data!$D:$D,Param!$A$4)</f>
        <v>0</v>
      </c>
      <c r="L36" s="28">
        <f>SUMIFS(Data!$K:$K,Data!$F:$F,Analyse!$F36,Data!$B:$B,Analyse!$B36,Data!$A:$A,Analyse!$A36,Data!$D:$D,Param!$A$2)+SUMIFS(Data!$K:$K,Data!$F:$F,Analyse!$F36,Data!$B:$B,Analyse!$B36,Data!$A:$A,Analyse!$A36,Data!$D:$D,Param!$A$3)+SUMIFS(Data!$K:$K,Data!$F:$F,Analyse!$F36,Data!$B:$B,Analyse!$B36,Data!$A:$A,Analyse!$A36,Data!$D:$D,Param!$A$4)</f>
        <v>0</v>
      </c>
      <c r="M36" s="29">
        <f>SUMIFS(Data!$L:$L,Data!$F:$F,Analyse!$F36,Data!$B:$B,Analyse!$B36,Data!$A:$A,Analyse!$A36,Data!$D:$D,Param!$A$2)+SUMIFS(Data!$L:$L,Data!$F:$F,Analyse!$F36,Data!$B:$B,Analyse!$B36,Data!$A:$A,Analyse!$A36,Data!$D:$D,Param!$A$3)+SUMIFS(Data!$L:$L,Data!$F:$F,Analyse!$F36,Data!$B:$B,Analyse!$B36,Data!$A:$A,Analyse!$A36,Data!$D:$D,Param!$A$4)</f>
        <v>0</v>
      </c>
      <c r="N36" s="30">
        <f t="shared" si="0"/>
        <v>0</v>
      </c>
      <c r="O36" s="31" t="e">
        <f t="shared" si="1"/>
        <v>#DIV/0!</v>
      </c>
      <c r="P36" s="32">
        <f ca="1">SUMIFS(Data!$I:$I,Data!$F:$F,Analyse!$F36,Data!$B:$B,Analyse!$B36,Data!$A:$A,Analyse!$A36,Data!$D:$D,Param!$A$5)+SUMIFS(Data!$I:$I,Data!$F:$F,Analyse!$F36,Data!$B:$B,Analyse!$B36,Data!$A:$A,Analyse!$A36,Data!$D:$D,Param!$A$6)+SUMIFS(Data!$I:$I,Data!$F:$F,Analyse!$F36,Data!$B:$B,Analyse!$B36,Data!$A:$A,Analyse!$A36,Data!$D:$D,Param!$A$7)</f>
        <v>88</v>
      </c>
      <c r="Q36" s="33">
        <f ca="1">SUMIFS(Data!$J:$J,Data!$F:$F,Analyse!$F36,Data!$B:$B,Analyse!$B36,Data!$A:$A,Analyse!$A36,Data!$D:$D,Param!$A$5)+SUMIFS(Data!$J:$J,Data!$F:$F,Analyse!$F36,Data!$B:$B,Analyse!$B36,Data!$A:$A,Analyse!$A36,Data!$D:$D,Param!$A$6)+SUMIFS(Data!$J:$J,Data!$F:$F,Analyse!$F36,Data!$B:$B,Analyse!$B36,Data!$A:$A,Analyse!$A36,Data!$D:$D,Param!$A$7)</f>
        <v>77</v>
      </c>
      <c r="R36" s="33">
        <f ca="1">SUMIFS(Data!$K:$K,Data!$F:$F,Analyse!$F36,Data!$B:$B,Analyse!$B36,Data!$A:$A,Analyse!$A36,Data!$D:$D,Param!$A$5)+SUMIFS(Data!$K:$K,Data!$F:$F,Analyse!$F36,Data!$B:$B,Analyse!$B36,Data!$A:$A,Analyse!$A36,Data!$D:$D,Param!$A$6)+SUMIFS(Data!$K:$K,Data!$F:$F,Analyse!$F36,Data!$B:$B,Analyse!$B36,Data!$A:$A,Analyse!$A36,Data!$D:$D,Param!$A$7)</f>
        <v>268</v>
      </c>
      <c r="S36" s="34">
        <f ca="1">SUMIFS(Data!$L:$L,Data!$F:$F,Analyse!$F36,Data!$B:$B,Analyse!$B36,Data!$A:$A,Analyse!$A36,Data!$D:$D,Param!$A$5)+SUMIFS(Data!$L:$L,Data!$F:$F,Analyse!$F36,Data!$B:$B,Analyse!$B36,Data!$A:$A,Analyse!$A36,Data!$D:$D,Param!$A$6)+SUMIFS(Data!$L:$L,Data!$F:$F,Analyse!$F36,Data!$B:$B,Analyse!$B36,Data!$A:$A,Analyse!$A36,Data!$D:$D,Param!$A$7)</f>
        <v>376</v>
      </c>
      <c r="T36" s="35">
        <f t="shared" ca="1" si="2"/>
        <v>809</v>
      </c>
      <c r="U36" s="36">
        <f t="shared" ca="1" si="3"/>
        <v>9.0847838293093772E-2</v>
      </c>
      <c r="V36" s="37" t="e">
        <f ca="1">IF(AND(O36&gt;Param!$B$2,U36&gt;Param!$B$2),"KO","OK")</f>
        <v>#DIV/0!</v>
      </c>
    </row>
    <row r="37" spans="1:22" x14ac:dyDescent="0.25">
      <c r="A37" s="22">
        <v>23</v>
      </c>
      <c r="B37" s="23">
        <v>2019</v>
      </c>
      <c r="C37" s="23">
        <v>6</v>
      </c>
      <c r="D37" s="23" t="s">
        <v>23</v>
      </c>
      <c r="E37" s="41">
        <v>43619</v>
      </c>
      <c r="F37" s="23">
        <v>156</v>
      </c>
      <c r="G37" s="24" t="s">
        <v>5</v>
      </c>
      <c r="H37" s="25">
        <v>20505</v>
      </c>
      <c r="I37" s="26">
        <v>55287</v>
      </c>
      <c r="J37" s="27">
        <f ca="1">SUMIFS(Data!$I:$I,Data!$F:$F,Analyse!$F37,Data!$B:$B,Analyse!$B37,Data!$A:$A,Analyse!$A37,Data!$D:$D,Param!$A$2)+SUMIFS(Data!$I:$I,Data!$F:$F,Analyse!$F37,Data!$B:$B,Analyse!$B37,Data!$A:$A,Analyse!$A37,Data!$D:$D,Param!$A$3)+SUMIFS(Data!$I:$I,Data!$F:$F,Analyse!$F37,Data!$B:$B,Analyse!$B37,Data!$A:$A,Analyse!$A37,Data!$D:$D,Param!$A$4)</f>
        <v>409</v>
      </c>
      <c r="K37" s="28">
        <f ca="1">SUMIFS(Data!$J:$J,Data!$F:$F,Analyse!$F37,Data!$B:$B,Analyse!$B37,Data!$A:$A,Analyse!$A37,Data!$D:$D,Param!$A$2)+SUMIFS(Data!$J:$J,Data!$F:$F,Analyse!$F37,Data!$B:$B,Analyse!$B37,Data!$A:$A,Analyse!$A37,Data!$D:$D,Param!$A$3)+SUMIFS(Data!$J:$J,Data!$F:$F,Analyse!$F37,Data!$B:$B,Analyse!$B37,Data!$A:$A,Analyse!$A37,Data!$D:$D,Param!$A$4)</f>
        <v>231</v>
      </c>
      <c r="L37" s="28">
        <f ca="1">SUMIFS(Data!$K:$K,Data!$F:$F,Analyse!$F37,Data!$B:$B,Analyse!$B37,Data!$A:$A,Analyse!$A37,Data!$D:$D,Param!$A$2)+SUMIFS(Data!$K:$K,Data!$F:$F,Analyse!$F37,Data!$B:$B,Analyse!$B37,Data!$A:$A,Analyse!$A37,Data!$D:$D,Param!$A$3)+SUMIFS(Data!$K:$K,Data!$F:$F,Analyse!$F37,Data!$B:$B,Analyse!$B37,Data!$A:$A,Analyse!$A37,Data!$D:$D,Param!$A$4)</f>
        <v>228</v>
      </c>
      <c r="M37" s="29">
        <f ca="1">SUMIFS(Data!$L:$L,Data!$F:$F,Analyse!$F37,Data!$B:$B,Analyse!$B37,Data!$A:$A,Analyse!$A37,Data!$D:$D,Param!$A$2)+SUMIFS(Data!$L:$L,Data!$F:$F,Analyse!$F37,Data!$B:$B,Analyse!$B37,Data!$A:$A,Analyse!$A37,Data!$D:$D,Param!$A$3)+SUMIFS(Data!$L:$L,Data!$F:$F,Analyse!$F37,Data!$B:$B,Analyse!$B37,Data!$A:$A,Analyse!$A37,Data!$D:$D,Param!$A$4)</f>
        <v>586</v>
      </c>
      <c r="N37" s="30">
        <f t="shared" ca="1" si="0"/>
        <v>1454</v>
      </c>
      <c r="O37" s="31">
        <f t="shared" ca="1" si="1"/>
        <v>7.0909534259936596E-2</v>
      </c>
      <c r="P37" s="32">
        <f ca="1">SUMIFS(Data!$I:$I,Data!$F:$F,Analyse!$F37,Data!$B:$B,Analyse!$B37,Data!$A:$A,Analyse!$A37,Data!$D:$D,Param!$A$5)+SUMIFS(Data!$I:$I,Data!$F:$F,Analyse!$F37,Data!$B:$B,Analyse!$B37,Data!$A:$A,Analyse!$A37,Data!$D:$D,Param!$A$6)+SUMIFS(Data!$I:$I,Data!$F:$F,Analyse!$F37,Data!$B:$B,Analyse!$B37,Data!$A:$A,Analyse!$A37,Data!$D:$D,Param!$A$7)</f>
        <v>785</v>
      </c>
      <c r="Q37" s="33">
        <f ca="1">SUMIFS(Data!$J:$J,Data!$F:$F,Analyse!$F37,Data!$B:$B,Analyse!$B37,Data!$A:$A,Analyse!$A37,Data!$D:$D,Param!$A$5)+SUMIFS(Data!$J:$J,Data!$F:$F,Analyse!$F37,Data!$B:$B,Analyse!$B37,Data!$A:$A,Analyse!$A37,Data!$D:$D,Param!$A$6)+SUMIFS(Data!$J:$J,Data!$F:$F,Analyse!$F37,Data!$B:$B,Analyse!$B37,Data!$A:$A,Analyse!$A37,Data!$D:$D,Param!$A$7)</f>
        <v>642</v>
      </c>
      <c r="R37" s="33">
        <f ca="1">SUMIFS(Data!$K:$K,Data!$F:$F,Analyse!$F37,Data!$B:$B,Analyse!$B37,Data!$A:$A,Analyse!$A37,Data!$D:$D,Param!$A$5)+SUMIFS(Data!$K:$K,Data!$F:$F,Analyse!$F37,Data!$B:$B,Analyse!$B37,Data!$A:$A,Analyse!$A37,Data!$D:$D,Param!$A$6)+SUMIFS(Data!$K:$K,Data!$F:$F,Analyse!$F37,Data!$B:$B,Analyse!$B37,Data!$A:$A,Analyse!$A37,Data!$D:$D,Param!$A$7)</f>
        <v>413</v>
      </c>
      <c r="S37" s="34">
        <f ca="1">SUMIFS(Data!$L:$L,Data!$F:$F,Analyse!$F37,Data!$B:$B,Analyse!$B37,Data!$A:$A,Analyse!$A37,Data!$D:$D,Param!$A$5)+SUMIFS(Data!$L:$L,Data!$F:$F,Analyse!$F37,Data!$B:$B,Analyse!$B37,Data!$A:$A,Analyse!$A37,Data!$D:$D,Param!$A$6)+SUMIFS(Data!$L:$L,Data!$F:$F,Analyse!$F37,Data!$B:$B,Analyse!$B37,Data!$A:$A,Analyse!$A37,Data!$D:$D,Param!$A$7)</f>
        <v>858</v>
      </c>
      <c r="T37" s="35">
        <f t="shared" ca="1" si="2"/>
        <v>2698</v>
      </c>
      <c r="U37" s="36">
        <f t="shared" ca="1" si="3"/>
        <v>4.8799898710365906E-2</v>
      </c>
      <c r="V37" s="37" t="str">
        <f ca="1">IF(AND(O37&gt;Param!$B$2,U37&gt;Param!$B$2),"KO","OK")</f>
        <v>OK</v>
      </c>
    </row>
    <row r="38" spans="1:22" x14ac:dyDescent="0.25">
      <c r="A38" s="22">
        <v>23</v>
      </c>
      <c r="B38" s="23">
        <v>2019</v>
      </c>
      <c r="C38" s="23">
        <v>6</v>
      </c>
      <c r="D38" s="23" t="s">
        <v>23</v>
      </c>
      <c r="E38" s="41">
        <v>43619</v>
      </c>
      <c r="F38" s="23">
        <v>159</v>
      </c>
      <c r="G38" s="24" t="s">
        <v>6</v>
      </c>
      <c r="H38" s="25">
        <v>35578</v>
      </c>
      <c r="I38" s="26">
        <v>38405</v>
      </c>
      <c r="J38" s="27">
        <f ca="1">SUMIFS(Data!$I:$I,Data!$F:$F,Analyse!$F38,Data!$B:$B,Analyse!$B38,Data!$A:$A,Analyse!$A38,Data!$D:$D,Param!$A$2)+SUMIFS(Data!$I:$I,Data!$F:$F,Analyse!$F38,Data!$B:$B,Analyse!$B38,Data!$A:$A,Analyse!$A38,Data!$D:$D,Param!$A$3)+SUMIFS(Data!$I:$I,Data!$F:$F,Analyse!$F38,Data!$B:$B,Analyse!$B38,Data!$A:$A,Analyse!$A38,Data!$D:$D,Param!$A$4)</f>
        <v>307</v>
      </c>
      <c r="K38" s="28">
        <f ca="1">SUMIFS(Data!$J:$J,Data!$F:$F,Analyse!$F38,Data!$B:$B,Analyse!$B38,Data!$A:$A,Analyse!$A38,Data!$D:$D,Param!$A$2)+SUMIFS(Data!$J:$J,Data!$F:$F,Analyse!$F38,Data!$B:$B,Analyse!$B38,Data!$A:$A,Analyse!$A38,Data!$D:$D,Param!$A$3)+SUMIFS(Data!$J:$J,Data!$F:$F,Analyse!$F38,Data!$B:$B,Analyse!$B38,Data!$A:$A,Analyse!$A38,Data!$D:$D,Param!$A$4)</f>
        <v>208</v>
      </c>
      <c r="L38" s="28">
        <f ca="1">SUMIFS(Data!$K:$K,Data!$F:$F,Analyse!$F38,Data!$B:$B,Analyse!$B38,Data!$A:$A,Analyse!$A38,Data!$D:$D,Param!$A$2)+SUMIFS(Data!$K:$K,Data!$F:$F,Analyse!$F38,Data!$B:$B,Analyse!$B38,Data!$A:$A,Analyse!$A38,Data!$D:$D,Param!$A$3)+SUMIFS(Data!$K:$K,Data!$F:$F,Analyse!$F38,Data!$B:$B,Analyse!$B38,Data!$A:$A,Analyse!$A38,Data!$D:$D,Param!$A$4)</f>
        <v>287</v>
      </c>
      <c r="M38" s="29">
        <f ca="1">SUMIFS(Data!$L:$L,Data!$F:$F,Analyse!$F38,Data!$B:$B,Analyse!$B38,Data!$A:$A,Analyse!$A38,Data!$D:$D,Param!$A$2)+SUMIFS(Data!$L:$L,Data!$F:$F,Analyse!$F38,Data!$B:$B,Analyse!$B38,Data!$A:$A,Analyse!$A38,Data!$D:$D,Param!$A$3)+SUMIFS(Data!$L:$L,Data!$F:$F,Analyse!$F38,Data!$B:$B,Analyse!$B38,Data!$A:$A,Analyse!$A38,Data!$D:$D,Param!$A$4)</f>
        <v>228</v>
      </c>
      <c r="N38" s="30">
        <f t="shared" ca="1" si="0"/>
        <v>1030</v>
      </c>
      <c r="O38" s="31">
        <f t="shared" ca="1" si="1"/>
        <v>2.8950475012648264E-2</v>
      </c>
      <c r="P38" s="32">
        <f ca="1">SUMIFS(Data!$I:$I,Data!$F:$F,Analyse!$F38,Data!$B:$B,Analyse!$B38,Data!$A:$A,Analyse!$A38,Data!$D:$D,Param!$A$5)+SUMIFS(Data!$I:$I,Data!$F:$F,Analyse!$F38,Data!$B:$B,Analyse!$B38,Data!$A:$A,Analyse!$A38,Data!$D:$D,Param!$A$6)+SUMIFS(Data!$I:$I,Data!$F:$F,Analyse!$F38,Data!$B:$B,Analyse!$B38,Data!$A:$A,Analyse!$A38,Data!$D:$D,Param!$A$7)</f>
        <v>1583</v>
      </c>
      <c r="Q38" s="33">
        <f ca="1">SUMIFS(Data!$J:$J,Data!$F:$F,Analyse!$F38,Data!$B:$B,Analyse!$B38,Data!$A:$A,Analyse!$A38,Data!$D:$D,Param!$A$5)+SUMIFS(Data!$J:$J,Data!$F:$F,Analyse!$F38,Data!$B:$B,Analyse!$B38,Data!$A:$A,Analyse!$A38,Data!$D:$D,Param!$A$6)+SUMIFS(Data!$J:$J,Data!$F:$F,Analyse!$F38,Data!$B:$B,Analyse!$B38,Data!$A:$A,Analyse!$A38,Data!$D:$D,Param!$A$7)</f>
        <v>778</v>
      </c>
      <c r="R38" s="33">
        <f ca="1">SUMIFS(Data!$K:$K,Data!$F:$F,Analyse!$F38,Data!$B:$B,Analyse!$B38,Data!$A:$A,Analyse!$A38,Data!$D:$D,Param!$A$5)+SUMIFS(Data!$K:$K,Data!$F:$F,Analyse!$F38,Data!$B:$B,Analyse!$B38,Data!$A:$A,Analyse!$A38,Data!$D:$D,Param!$A$6)+SUMIFS(Data!$K:$K,Data!$F:$F,Analyse!$F38,Data!$B:$B,Analyse!$B38,Data!$A:$A,Analyse!$A38,Data!$D:$D,Param!$A$7)</f>
        <v>748</v>
      </c>
      <c r="S38" s="34">
        <f ca="1">SUMIFS(Data!$L:$L,Data!$F:$F,Analyse!$F38,Data!$B:$B,Analyse!$B38,Data!$A:$A,Analyse!$A38,Data!$D:$D,Param!$A$5)+SUMIFS(Data!$L:$L,Data!$F:$F,Analyse!$F38,Data!$B:$B,Analyse!$B38,Data!$A:$A,Analyse!$A38,Data!$D:$D,Param!$A$6)+SUMIFS(Data!$L:$L,Data!$F:$F,Analyse!$F38,Data!$B:$B,Analyse!$B38,Data!$A:$A,Analyse!$A38,Data!$D:$D,Param!$A$7)</f>
        <v>650</v>
      </c>
      <c r="T38" s="35">
        <f t="shared" ca="1" si="2"/>
        <v>3759</v>
      </c>
      <c r="U38" s="36">
        <f t="shared" ca="1" si="3"/>
        <v>9.7877880484311938E-2</v>
      </c>
      <c r="V38" s="37" t="str">
        <f ca="1">IF(AND(O38&gt;Param!$B$2,U38&gt;Param!$B$2),"KO","OK")</f>
        <v>OK</v>
      </c>
    </row>
    <row r="39" spans="1:22" x14ac:dyDescent="0.25">
      <c r="A39" s="22">
        <v>23</v>
      </c>
      <c r="B39" s="23">
        <v>2019</v>
      </c>
      <c r="C39" s="23">
        <v>6</v>
      </c>
      <c r="D39" s="23" t="s">
        <v>23</v>
      </c>
      <c r="E39" s="41">
        <v>43619</v>
      </c>
      <c r="F39" s="23">
        <v>160</v>
      </c>
      <c r="G39" s="24" t="s">
        <v>7</v>
      </c>
      <c r="H39" s="25">
        <v>29197</v>
      </c>
      <c r="I39" s="26">
        <v>49861</v>
      </c>
      <c r="J39" s="27">
        <f ca="1">SUMIFS(Data!$I:$I,Data!$F:$F,Analyse!$F39,Data!$B:$B,Analyse!$B39,Data!$A:$A,Analyse!$A39,Data!$D:$D,Param!$A$2)+SUMIFS(Data!$I:$I,Data!$F:$F,Analyse!$F39,Data!$B:$B,Analyse!$B39,Data!$A:$A,Analyse!$A39,Data!$D:$D,Param!$A$3)+SUMIFS(Data!$I:$I,Data!$F:$F,Analyse!$F39,Data!$B:$B,Analyse!$B39,Data!$A:$A,Analyse!$A39,Data!$D:$D,Param!$A$4)</f>
        <v>266</v>
      </c>
      <c r="K39" s="28">
        <f ca="1">SUMIFS(Data!$J:$J,Data!$F:$F,Analyse!$F39,Data!$B:$B,Analyse!$B39,Data!$A:$A,Analyse!$A39,Data!$D:$D,Param!$A$2)+SUMIFS(Data!$J:$J,Data!$F:$F,Analyse!$F39,Data!$B:$B,Analyse!$B39,Data!$A:$A,Analyse!$A39,Data!$D:$D,Param!$A$3)+SUMIFS(Data!$J:$J,Data!$F:$F,Analyse!$F39,Data!$B:$B,Analyse!$B39,Data!$A:$A,Analyse!$A39,Data!$D:$D,Param!$A$4)</f>
        <v>403</v>
      </c>
      <c r="L39" s="28">
        <f ca="1">SUMIFS(Data!$K:$K,Data!$F:$F,Analyse!$F39,Data!$B:$B,Analyse!$B39,Data!$A:$A,Analyse!$A39,Data!$D:$D,Param!$A$2)+SUMIFS(Data!$K:$K,Data!$F:$F,Analyse!$F39,Data!$B:$B,Analyse!$B39,Data!$A:$A,Analyse!$A39,Data!$D:$D,Param!$A$3)+SUMIFS(Data!$K:$K,Data!$F:$F,Analyse!$F39,Data!$B:$B,Analyse!$B39,Data!$A:$A,Analyse!$A39,Data!$D:$D,Param!$A$4)</f>
        <v>183</v>
      </c>
      <c r="M39" s="29">
        <f ca="1">SUMIFS(Data!$L:$L,Data!$F:$F,Analyse!$F39,Data!$B:$B,Analyse!$B39,Data!$A:$A,Analyse!$A39,Data!$D:$D,Param!$A$2)+SUMIFS(Data!$L:$L,Data!$F:$F,Analyse!$F39,Data!$B:$B,Analyse!$B39,Data!$A:$A,Analyse!$A39,Data!$D:$D,Param!$A$3)+SUMIFS(Data!$L:$L,Data!$F:$F,Analyse!$F39,Data!$B:$B,Analyse!$B39,Data!$A:$A,Analyse!$A39,Data!$D:$D,Param!$A$4)</f>
        <v>235</v>
      </c>
      <c r="N39" s="30">
        <f t="shared" ca="1" si="0"/>
        <v>1087</v>
      </c>
      <c r="O39" s="31">
        <f t="shared" ca="1" si="1"/>
        <v>3.7229852382094052E-2</v>
      </c>
      <c r="P39" s="32">
        <f ca="1">SUMIFS(Data!$I:$I,Data!$F:$F,Analyse!$F39,Data!$B:$B,Analyse!$B39,Data!$A:$A,Analyse!$A39,Data!$D:$D,Param!$A$5)+SUMIFS(Data!$I:$I,Data!$F:$F,Analyse!$F39,Data!$B:$B,Analyse!$B39,Data!$A:$A,Analyse!$A39,Data!$D:$D,Param!$A$6)+SUMIFS(Data!$I:$I,Data!$F:$F,Analyse!$F39,Data!$B:$B,Analyse!$B39,Data!$A:$A,Analyse!$A39,Data!$D:$D,Param!$A$7)</f>
        <v>1608</v>
      </c>
      <c r="Q39" s="33">
        <f ca="1">SUMIFS(Data!$J:$J,Data!$F:$F,Analyse!$F39,Data!$B:$B,Analyse!$B39,Data!$A:$A,Analyse!$A39,Data!$D:$D,Param!$A$5)+SUMIFS(Data!$J:$J,Data!$F:$F,Analyse!$F39,Data!$B:$B,Analyse!$B39,Data!$A:$A,Analyse!$A39,Data!$D:$D,Param!$A$6)+SUMIFS(Data!$J:$J,Data!$F:$F,Analyse!$F39,Data!$B:$B,Analyse!$B39,Data!$A:$A,Analyse!$A39,Data!$D:$D,Param!$A$7)</f>
        <v>677</v>
      </c>
      <c r="R39" s="33">
        <f ca="1">SUMIFS(Data!$K:$K,Data!$F:$F,Analyse!$F39,Data!$B:$B,Analyse!$B39,Data!$A:$A,Analyse!$A39,Data!$D:$D,Param!$A$5)+SUMIFS(Data!$K:$K,Data!$F:$F,Analyse!$F39,Data!$B:$B,Analyse!$B39,Data!$A:$A,Analyse!$A39,Data!$D:$D,Param!$A$6)+SUMIFS(Data!$K:$K,Data!$F:$F,Analyse!$F39,Data!$B:$B,Analyse!$B39,Data!$A:$A,Analyse!$A39,Data!$D:$D,Param!$A$7)</f>
        <v>465</v>
      </c>
      <c r="S39" s="34">
        <f ca="1">SUMIFS(Data!$L:$L,Data!$F:$F,Analyse!$F39,Data!$B:$B,Analyse!$B39,Data!$A:$A,Analyse!$A39,Data!$D:$D,Param!$A$5)+SUMIFS(Data!$L:$L,Data!$F:$F,Analyse!$F39,Data!$B:$B,Analyse!$B39,Data!$A:$A,Analyse!$A39,Data!$D:$D,Param!$A$6)+SUMIFS(Data!$L:$L,Data!$F:$F,Analyse!$F39,Data!$B:$B,Analyse!$B39,Data!$A:$A,Analyse!$A39,Data!$D:$D,Param!$A$7)</f>
        <v>847</v>
      </c>
      <c r="T39" s="35">
        <f t="shared" ca="1" si="2"/>
        <v>3597</v>
      </c>
      <c r="U39" s="36">
        <f t="shared" ca="1" si="3"/>
        <v>7.2140550731032274E-2</v>
      </c>
      <c r="V39" s="37" t="str">
        <f ca="1">IF(AND(O39&gt;Param!$B$2,U39&gt;Param!$B$2),"KO","OK")</f>
        <v>OK</v>
      </c>
    </row>
    <row r="40" spans="1:22" x14ac:dyDescent="0.25">
      <c r="A40" s="22">
        <v>23</v>
      </c>
      <c r="B40" s="23">
        <v>2019</v>
      </c>
      <c r="C40" s="23">
        <v>6</v>
      </c>
      <c r="D40" s="23" t="s">
        <v>23</v>
      </c>
      <c r="E40" s="41">
        <v>43619</v>
      </c>
      <c r="F40" s="23">
        <v>180</v>
      </c>
      <c r="G40" s="24" t="s">
        <v>8</v>
      </c>
      <c r="H40" s="25">
        <v>27704</v>
      </c>
      <c r="I40" s="26">
        <v>49500</v>
      </c>
      <c r="J40" s="27">
        <f ca="1">SUMIFS(Data!$I:$I,Data!$F:$F,Analyse!$F40,Data!$B:$B,Analyse!$B40,Data!$A:$A,Analyse!$A40,Data!$D:$D,Param!$A$2)+SUMIFS(Data!$I:$I,Data!$F:$F,Analyse!$F40,Data!$B:$B,Analyse!$B40,Data!$A:$A,Analyse!$A40,Data!$D:$D,Param!$A$3)+SUMIFS(Data!$I:$I,Data!$F:$F,Analyse!$F40,Data!$B:$B,Analyse!$B40,Data!$A:$A,Analyse!$A40,Data!$D:$D,Param!$A$4)</f>
        <v>523</v>
      </c>
      <c r="K40" s="28">
        <f ca="1">SUMIFS(Data!$J:$J,Data!$F:$F,Analyse!$F40,Data!$B:$B,Analyse!$B40,Data!$A:$A,Analyse!$A40,Data!$D:$D,Param!$A$2)+SUMIFS(Data!$J:$J,Data!$F:$F,Analyse!$F40,Data!$B:$B,Analyse!$B40,Data!$A:$A,Analyse!$A40,Data!$D:$D,Param!$A$3)+SUMIFS(Data!$J:$J,Data!$F:$F,Analyse!$F40,Data!$B:$B,Analyse!$B40,Data!$A:$A,Analyse!$A40,Data!$D:$D,Param!$A$4)</f>
        <v>210</v>
      </c>
      <c r="L40" s="28">
        <f ca="1">SUMIFS(Data!$K:$K,Data!$F:$F,Analyse!$F40,Data!$B:$B,Analyse!$B40,Data!$A:$A,Analyse!$A40,Data!$D:$D,Param!$A$2)+SUMIFS(Data!$K:$K,Data!$F:$F,Analyse!$F40,Data!$B:$B,Analyse!$B40,Data!$A:$A,Analyse!$A40,Data!$D:$D,Param!$A$3)+SUMIFS(Data!$K:$K,Data!$F:$F,Analyse!$F40,Data!$B:$B,Analyse!$B40,Data!$A:$A,Analyse!$A40,Data!$D:$D,Param!$A$4)</f>
        <v>443</v>
      </c>
      <c r="M40" s="29">
        <f ca="1">SUMIFS(Data!$L:$L,Data!$F:$F,Analyse!$F40,Data!$B:$B,Analyse!$B40,Data!$A:$A,Analyse!$A40,Data!$D:$D,Param!$A$2)+SUMIFS(Data!$L:$L,Data!$F:$F,Analyse!$F40,Data!$B:$B,Analyse!$B40,Data!$A:$A,Analyse!$A40,Data!$D:$D,Param!$A$3)+SUMIFS(Data!$L:$L,Data!$F:$F,Analyse!$F40,Data!$B:$B,Analyse!$B40,Data!$A:$A,Analyse!$A40,Data!$D:$D,Param!$A$4)</f>
        <v>433</v>
      </c>
      <c r="N40" s="30">
        <f t="shared" ca="1" si="0"/>
        <v>1609</v>
      </c>
      <c r="O40" s="31">
        <f t="shared" ca="1" si="1"/>
        <v>5.8078255847531041E-2</v>
      </c>
      <c r="P40" s="32">
        <f ca="1">SUMIFS(Data!$I:$I,Data!$F:$F,Analyse!$F40,Data!$B:$B,Analyse!$B40,Data!$A:$A,Analyse!$A40,Data!$D:$D,Param!$A$5)+SUMIFS(Data!$I:$I,Data!$F:$F,Analyse!$F40,Data!$B:$B,Analyse!$B40,Data!$A:$A,Analyse!$A40,Data!$D:$D,Param!$A$6)+SUMIFS(Data!$I:$I,Data!$F:$F,Analyse!$F40,Data!$B:$B,Analyse!$B40,Data!$A:$A,Analyse!$A40,Data!$D:$D,Param!$A$7)</f>
        <v>561</v>
      </c>
      <c r="Q40" s="33">
        <f ca="1">SUMIFS(Data!$J:$J,Data!$F:$F,Analyse!$F40,Data!$B:$B,Analyse!$B40,Data!$A:$A,Analyse!$A40,Data!$D:$D,Param!$A$5)+SUMIFS(Data!$J:$J,Data!$F:$F,Analyse!$F40,Data!$B:$B,Analyse!$B40,Data!$A:$A,Analyse!$A40,Data!$D:$D,Param!$A$6)+SUMIFS(Data!$J:$J,Data!$F:$F,Analyse!$F40,Data!$B:$B,Analyse!$B40,Data!$A:$A,Analyse!$A40,Data!$D:$D,Param!$A$7)</f>
        <v>619</v>
      </c>
      <c r="R40" s="33">
        <f ca="1">SUMIFS(Data!$K:$K,Data!$F:$F,Analyse!$F40,Data!$B:$B,Analyse!$B40,Data!$A:$A,Analyse!$A40,Data!$D:$D,Param!$A$5)+SUMIFS(Data!$K:$K,Data!$F:$F,Analyse!$F40,Data!$B:$B,Analyse!$B40,Data!$A:$A,Analyse!$A40,Data!$D:$D,Param!$A$6)+SUMIFS(Data!$K:$K,Data!$F:$F,Analyse!$F40,Data!$B:$B,Analyse!$B40,Data!$A:$A,Analyse!$A40,Data!$D:$D,Param!$A$7)</f>
        <v>585</v>
      </c>
      <c r="S40" s="34">
        <f ca="1">SUMIFS(Data!$L:$L,Data!$F:$F,Analyse!$F40,Data!$B:$B,Analyse!$B40,Data!$A:$A,Analyse!$A40,Data!$D:$D,Param!$A$5)+SUMIFS(Data!$L:$L,Data!$F:$F,Analyse!$F40,Data!$B:$B,Analyse!$B40,Data!$A:$A,Analyse!$A40,Data!$D:$D,Param!$A$6)+SUMIFS(Data!$L:$L,Data!$F:$F,Analyse!$F40,Data!$B:$B,Analyse!$B40,Data!$A:$A,Analyse!$A40,Data!$D:$D,Param!$A$7)</f>
        <v>735</v>
      </c>
      <c r="T40" s="35">
        <f t="shared" ca="1" si="2"/>
        <v>2500</v>
      </c>
      <c r="U40" s="36">
        <f t="shared" ca="1" si="3"/>
        <v>5.0505050505050504E-2</v>
      </c>
      <c r="V40" s="37" t="str">
        <f ca="1">IF(AND(O40&gt;Param!$B$2,U40&gt;Param!$B$2),"KO","OK")</f>
        <v>OK</v>
      </c>
    </row>
    <row r="41" spans="1:22" x14ac:dyDescent="0.25">
      <c r="A41" s="22">
        <v>23</v>
      </c>
      <c r="B41" s="23">
        <v>2019</v>
      </c>
      <c r="C41" s="23">
        <v>6</v>
      </c>
      <c r="D41" s="23" t="s">
        <v>23</v>
      </c>
      <c r="E41" s="41">
        <v>43619</v>
      </c>
      <c r="F41" s="23">
        <v>181</v>
      </c>
      <c r="G41" s="24" t="s">
        <v>9</v>
      </c>
      <c r="H41" s="25">
        <v>27690</v>
      </c>
      <c r="I41" s="26">
        <v>53815</v>
      </c>
      <c r="J41" s="27">
        <f ca="1">SUMIFS(Data!$I:$I,Data!$F:$F,Analyse!$F41,Data!$B:$B,Analyse!$B41,Data!$A:$A,Analyse!$A41,Data!$D:$D,Param!$A$2)+SUMIFS(Data!$I:$I,Data!$F:$F,Analyse!$F41,Data!$B:$B,Analyse!$B41,Data!$A:$A,Analyse!$A41,Data!$D:$D,Param!$A$3)+SUMIFS(Data!$I:$I,Data!$F:$F,Analyse!$F41,Data!$B:$B,Analyse!$B41,Data!$A:$A,Analyse!$A41,Data!$D:$D,Param!$A$4)</f>
        <v>507</v>
      </c>
      <c r="K41" s="28">
        <f ca="1">SUMIFS(Data!$J:$J,Data!$F:$F,Analyse!$F41,Data!$B:$B,Analyse!$B41,Data!$A:$A,Analyse!$A41,Data!$D:$D,Param!$A$2)+SUMIFS(Data!$J:$J,Data!$F:$F,Analyse!$F41,Data!$B:$B,Analyse!$B41,Data!$A:$A,Analyse!$A41,Data!$D:$D,Param!$A$3)+SUMIFS(Data!$J:$J,Data!$F:$F,Analyse!$F41,Data!$B:$B,Analyse!$B41,Data!$A:$A,Analyse!$A41,Data!$D:$D,Param!$A$4)</f>
        <v>327</v>
      </c>
      <c r="L41" s="28">
        <f ca="1">SUMIFS(Data!$K:$K,Data!$F:$F,Analyse!$F41,Data!$B:$B,Analyse!$B41,Data!$A:$A,Analyse!$A41,Data!$D:$D,Param!$A$2)+SUMIFS(Data!$K:$K,Data!$F:$F,Analyse!$F41,Data!$B:$B,Analyse!$B41,Data!$A:$A,Analyse!$A41,Data!$D:$D,Param!$A$3)+SUMIFS(Data!$K:$K,Data!$F:$F,Analyse!$F41,Data!$B:$B,Analyse!$B41,Data!$A:$A,Analyse!$A41,Data!$D:$D,Param!$A$4)</f>
        <v>348</v>
      </c>
      <c r="M41" s="29">
        <f ca="1">SUMIFS(Data!$L:$L,Data!$F:$F,Analyse!$F41,Data!$B:$B,Analyse!$B41,Data!$A:$A,Analyse!$A41,Data!$D:$D,Param!$A$2)+SUMIFS(Data!$L:$L,Data!$F:$F,Analyse!$F41,Data!$B:$B,Analyse!$B41,Data!$A:$A,Analyse!$A41,Data!$D:$D,Param!$A$3)+SUMIFS(Data!$L:$L,Data!$F:$F,Analyse!$F41,Data!$B:$B,Analyse!$B41,Data!$A:$A,Analyse!$A41,Data!$D:$D,Param!$A$4)</f>
        <v>595</v>
      </c>
      <c r="N41" s="30">
        <f t="shared" ca="1" si="0"/>
        <v>1777</v>
      </c>
      <c r="O41" s="31">
        <f t="shared" ca="1" si="1"/>
        <v>6.4174792343806422E-2</v>
      </c>
      <c r="P41" s="32">
        <f ca="1">SUMIFS(Data!$I:$I,Data!$F:$F,Analyse!$F41,Data!$B:$B,Analyse!$B41,Data!$A:$A,Analyse!$A41,Data!$D:$D,Param!$A$5)+SUMIFS(Data!$I:$I,Data!$F:$F,Analyse!$F41,Data!$B:$B,Analyse!$B41,Data!$A:$A,Analyse!$A41,Data!$D:$D,Param!$A$6)+SUMIFS(Data!$I:$I,Data!$F:$F,Analyse!$F41,Data!$B:$B,Analyse!$B41,Data!$A:$A,Analyse!$A41,Data!$D:$D,Param!$A$7)</f>
        <v>1081</v>
      </c>
      <c r="Q41" s="33">
        <f ca="1">SUMIFS(Data!$J:$J,Data!$F:$F,Analyse!$F41,Data!$B:$B,Analyse!$B41,Data!$A:$A,Analyse!$A41,Data!$D:$D,Param!$A$5)+SUMIFS(Data!$J:$J,Data!$F:$F,Analyse!$F41,Data!$B:$B,Analyse!$B41,Data!$A:$A,Analyse!$A41,Data!$D:$D,Param!$A$6)+SUMIFS(Data!$J:$J,Data!$F:$F,Analyse!$F41,Data!$B:$B,Analyse!$B41,Data!$A:$A,Analyse!$A41,Data!$D:$D,Param!$A$7)</f>
        <v>531</v>
      </c>
      <c r="R41" s="33">
        <f ca="1">SUMIFS(Data!$K:$K,Data!$F:$F,Analyse!$F41,Data!$B:$B,Analyse!$B41,Data!$A:$A,Analyse!$A41,Data!$D:$D,Param!$A$5)+SUMIFS(Data!$K:$K,Data!$F:$F,Analyse!$F41,Data!$B:$B,Analyse!$B41,Data!$A:$A,Analyse!$A41,Data!$D:$D,Param!$A$6)+SUMIFS(Data!$K:$K,Data!$F:$F,Analyse!$F41,Data!$B:$B,Analyse!$B41,Data!$A:$A,Analyse!$A41,Data!$D:$D,Param!$A$7)</f>
        <v>479</v>
      </c>
      <c r="S41" s="34">
        <f ca="1">SUMIFS(Data!$L:$L,Data!$F:$F,Analyse!$F41,Data!$B:$B,Analyse!$B41,Data!$A:$A,Analyse!$A41,Data!$D:$D,Param!$A$5)+SUMIFS(Data!$L:$L,Data!$F:$F,Analyse!$F41,Data!$B:$B,Analyse!$B41,Data!$A:$A,Analyse!$A41,Data!$D:$D,Param!$A$6)+SUMIFS(Data!$L:$L,Data!$F:$F,Analyse!$F41,Data!$B:$B,Analyse!$B41,Data!$A:$A,Analyse!$A41,Data!$D:$D,Param!$A$7)</f>
        <v>533</v>
      </c>
      <c r="T41" s="35">
        <f t="shared" ca="1" si="2"/>
        <v>2624</v>
      </c>
      <c r="U41" s="36">
        <f t="shared" ca="1" si="3"/>
        <v>4.875963950571402E-2</v>
      </c>
      <c r="V41" s="37" t="str">
        <f ca="1">IF(AND(O41&gt;Param!$B$2,U41&gt;Param!$B$2),"KO","OK")</f>
        <v>OK</v>
      </c>
    </row>
    <row r="42" spans="1:22" x14ac:dyDescent="0.25">
      <c r="A42" s="22">
        <v>23</v>
      </c>
      <c r="B42" s="23">
        <v>2019</v>
      </c>
      <c r="C42" s="23">
        <v>6</v>
      </c>
      <c r="D42" s="23" t="s">
        <v>23</v>
      </c>
      <c r="E42" s="41">
        <v>43619</v>
      </c>
      <c r="F42" s="23">
        <v>182</v>
      </c>
      <c r="G42" s="24" t="s">
        <v>10</v>
      </c>
      <c r="H42" s="25">
        <v>23146</v>
      </c>
      <c r="I42" s="26">
        <v>73821</v>
      </c>
      <c r="J42" s="27">
        <f ca="1">SUMIFS(Data!$I:$I,Data!$F:$F,Analyse!$F42,Data!$B:$B,Analyse!$B42,Data!$A:$A,Analyse!$A42,Data!$D:$D,Param!$A$2)+SUMIFS(Data!$I:$I,Data!$F:$F,Analyse!$F42,Data!$B:$B,Analyse!$B42,Data!$A:$A,Analyse!$A42,Data!$D:$D,Param!$A$3)+SUMIFS(Data!$I:$I,Data!$F:$F,Analyse!$F42,Data!$B:$B,Analyse!$B42,Data!$A:$A,Analyse!$A42,Data!$D:$D,Param!$A$4)</f>
        <v>702</v>
      </c>
      <c r="K42" s="28">
        <f ca="1">SUMIFS(Data!$J:$J,Data!$F:$F,Analyse!$F42,Data!$B:$B,Analyse!$B42,Data!$A:$A,Analyse!$A42,Data!$D:$D,Param!$A$2)+SUMIFS(Data!$J:$J,Data!$F:$F,Analyse!$F42,Data!$B:$B,Analyse!$B42,Data!$A:$A,Analyse!$A42,Data!$D:$D,Param!$A$3)+SUMIFS(Data!$J:$J,Data!$F:$F,Analyse!$F42,Data!$B:$B,Analyse!$B42,Data!$A:$A,Analyse!$A42,Data!$D:$D,Param!$A$4)</f>
        <v>262</v>
      </c>
      <c r="L42" s="28">
        <f ca="1">SUMIFS(Data!$K:$K,Data!$F:$F,Analyse!$F42,Data!$B:$B,Analyse!$B42,Data!$A:$A,Analyse!$A42,Data!$D:$D,Param!$A$2)+SUMIFS(Data!$K:$K,Data!$F:$F,Analyse!$F42,Data!$B:$B,Analyse!$B42,Data!$A:$A,Analyse!$A42,Data!$D:$D,Param!$A$3)+SUMIFS(Data!$K:$K,Data!$F:$F,Analyse!$F42,Data!$B:$B,Analyse!$B42,Data!$A:$A,Analyse!$A42,Data!$D:$D,Param!$A$4)</f>
        <v>446</v>
      </c>
      <c r="M42" s="29">
        <f ca="1">SUMIFS(Data!$L:$L,Data!$F:$F,Analyse!$F42,Data!$B:$B,Analyse!$B42,Data!$A:$A,Analyse!$A42,Data!$D:$D,Param!$A$2)+SUMIFS(Data!$L:$L,Data!$F:$F,Analyse!$F42,Data!$B:$B,Analyse!$B42,Data!$A:$A,Analyse!$A42,Data!$D:$D,Param!$A$3)+SUMIFS(Data!$L:$L,Data!$F:$F,Analyse!$F42,Data!$B:$B,Analyse!$B42,Data!$A:$A,Analyse!$A42,Data!$D:$D,Param!$A$4)</f>
        <v>342</v>
      </c>
      <c r="N42" s="30">
        <f t="shared" ca="1" si="0"/>
        <v>1752</v>
      </c>
      <c r="O42" s="31">
        <f t="shared" ca="1" si="1"/>
        <v>7.5693424349779659E-2</v>
      </c>
      <c r="P42" s="32">
        <f ca="1">SUMIFS(Data!$I:$I,Data!$F:$F,Analyse!$F42,Data!$B:$B,Analyse!$B42,Data!$A:$A,Analyse!$A42,Data!$D:$D,Param!$A$5)+SUMIFS(Data!$I:$I,Data!$F:$F,Analyse!$F42,Data!$B:$B,Analyse!$B42,Data!$A:$A,Analyse!$A42,Data!$D:$D,Param!$A$6)+SUMIFS(Data!$I:$I,Data!$F:$F,Analyse!$F42,Data!$B:$B,Analyse!$B42,Data!$A:$A,Analyse!$A42,Data!$D:$D,Param!$A$7)</f>
        <v>728</v>
      </c>
      <c r="Q42" s="33">
        <f ca="1">SUMIFS(Data!$J:$J,Data!$F:$F,Analyse!$F42,Data!$B:$B,Analyse!$B42,Data!$A:$A,Analyse!$A42,Data!$D:$D,Param!$A$5)+SUMIFS(Data!$J:$J,Data!$F:$F,Analyse!$F42,Data!$B:$B,Analyse!$B42,Data!$A:$A,Analyse!$A42,Data!$D:$D,Param!$A$6)+SUMIFS(Data!$J:$J,Data!$F:$F,Analyse!$F42,Data!$B:$B,Analyse!$B42,Data!$A:$A,Analyse!$A42,Data!$D:$D,Param!$A$7)</f>
        <v>699</v>
      </c>
      <c r="R42" s="33">
        <f ca="1">SUMIFS(Data!$K:$K,Data!$F:$F,Analyse!$F42,Data!$B:$B,Analyse!$B42,Data!$A:$A,Analyse!$A42,Data!$D:$D,Param!$A$5)+SUMIFS(Data!$K:$K,Data!$F:$F,Analyse!$F42,Data!$B:$B,Analyse!$B42,Data!$A:$A,Analyse!$A42,Data!$D:$D,Param!$A$6)+SUMIFS(Data!$K:$K,Data!$F:$F,Analyse!$F42,Data!$B:$B,Analyse!$B42,Data!$A:$A,Analyse!$A42,Data!$D:$D,Param!$A$7)</f>
        <v>1016</v>
      </c>
      <c r="S42" s="34">
        <f ca="1">SUMIFS(Data!$L:$L,Data!$F:$F,Analyse!$F42,Data!$B:$B,Analyse!$B42,Data!$A:$A,Analyse!$A42,Data!$D:$D,Param!$A$5)+SUMIFS(Data!$L:$L,Data!$F:$F,Analyse!$F42,Data!$B:$B,Analyse!$B42,Data!$A:$A,Analyse!$A42,Data!$D:$D,Param!$A$6)+SUMIFS(Data!$L:$L,Data!$F:$F,Analyse!$F42,Data!$B:$B,Analyse!$B42,Data!$A:$A,Analyse!$A42,Data!$D:$D,Param!$A$7)</f>
        <v>1087</v>
      </c>
      <c r="T42" s="35">
        <f t="shared" ca="1" si="2"/>
        <v>3530</v>
      </c>
      <c r="U42" s="36">
        <f t="shared" ca="1" si="3"/>
        <v>4.7818371466113979E-2</v>
      </c>
      <c r="V42" s="37" t="str">
        <f ca="1">IF(AND(O42&gt;Param!$B$2,U42&gt;Param!$B$2),"KO","OK")</f>
        <v>OK</v>
      </c>
    </row>
    <row r="43" spans="1:22" x14ac:dyDescent="0.25">
      <c r="A43" s="22">
        <v>23</v>
      </c>
      <c r="B43" s="23">
        <v>2019</v>
      </c>
      <c r="C43" s="23">
        <v>6</v>
      </c>
      <c r="D43" s="23" t="s">
        <v>23</v>
      </c>
      <c r="E43" s="41">
        <v>43619</v>
      </c>
      <c r="F43" s="23">
        <v>183</v>
      </c>
      <c r="G43" s="24" t="s">
        <v>11</v>
      </c>
      <c r="H43" s="25">
        <v>27168</v>
      </c>
      <c r="I43" s="26">
        <v>44562</v>
      </c>
      <c r="J43" s="27">
        <f ca="1">SUMIFS(Data!$I:$I,Data!$F:$F,Analyse!$F43,Data!$B:$B,Analyse!$B43,Data!$A:$A,Analyse!$A43,Data!$D:$D,Param!$A$2)+SUMIFS(Data!$I:$I,Data!$F:$F,Analyse!$F43,Data!$B:$B,Analyse!$B43,Data!$A:$A,Analyse!$A43,Data!$D:$D,Param!$A$3)+SUMIFS(Data!$I:$I,Data!$F:$F,Analyse!$F43,Data!$B:$B,Analyse!$B43,Data!$A:$A,Analyse!$A43,Data!$D:$D,Param!$A$4)</f>
        <v>678</v>
      </c>
      <c r="K43" s="28">
        <f ca="1">SUMIFS(Data!$J:$J,Data!$F:$F,Analyse!$F43,Data!$B:$B,Analyse!$B43,Data!$A:$A,Analyse!$A43,Data!$D:$D,Param!$A$2)+SUMIFS(Data!$J:$J,Data!$F:$F,Analyse!$F43,Data!$B:$B,Analyse!$B43,Data!$A:$A,Analyse!$A43,Data!$D:$D,Param!$A$3)+SUMIFS(Data!$J:$J,Data!$F:$F,Analyse!$F43,Data!$B:$B,Analyse!$B43,Data!$A:$A,Analyse!$A43,Data!$D:$D,Param!$A$4)</f>
        <v>379</v>
      </c>
      <c r="L43" s="28">
        <f ca="1">SUMIFS(Data!$K:$K,Data!$F:$F,Analyse!$F43,Data!$B:$B,Analyse!$B43,Data!$A:$A,Analyse!$A43,Data!$D:$D,Param!$A$2)+SUMIFS(Data!$K:$K,Data!$F:$F,Analyse!$F43,Data!$B:$B,Analyse!$B43,Data!$A:$A,Analyse!$A43,Data!$D:$D,Param!$A$3)+SUMIFS(Data!$K:$K,Data!$F:$F,Analyse!$F43,Data!$B:$B,Analyse!$B43,Data!$A:$A,Analyse!$A43,Data!$D:$D,Param!$A$4)</f>
        <v>457</v>
      </c>
      <c r="M43" s="29">
        <f ca="1">SUMIFS(Data!$L:$L,Data!$F:$F,Analyse!$F43,Data!$B:$B,Analyse!$B43,Data!$A:$A,Analyse!$A43,Data!$D:$D,Param!$A$2)+SUMIFS(Data!$L:$L,Data!$F:$F,Analyse!$F43,Data!$B:$B,Analyse!$B43,Data!$A:$A,Analyse!$A43,Data!$D:$D,Param!$A$3)+SUMIFS(Data!$L:$L,Data!$F:$F,Analyse!$F43,Data!$B:$B,Analyse!$B43,Data!$A:$A,Analyse!$A43,Data!$D:$D,Param!$A$4)</f>
        <v>299</v>
      </c>
      <c r="N43" s="30">
        <f t="shared" ca="1" si="0"/>
        <v>1813</v>
      </c>
      <c r="O43" s="31">
        <f t="shared" ca="1" si="1"/>
        <v>6.67329210836278E-2</v>
      </c>
      <c r="P43" s="32">
        <f ca="1">SUMIFS(Data!$I:$I,Data!$F:$F,Analyse!$F43,Data!$B:$B,Analyse!$B43,Data!$A:$A,Analyse!$A43,Data!$D:$D,Param!$A$5)+SUMIFS(Data!$I:$I,Data!$F:$F,Analyse!$F43,Data!$B:$B,Analyse!$B43,Data!$A:$A,Analyse!$A43,Data!$D:$D,Param!$A$6)+SUMIFS(Data!$I:$I,Data!$F:$F,Analyse!$F43,Data!$B:$B,Analyse!$B43,Data!$A:$A,Analyse!$A43,Data!$D:$D,Param!$A$7)</f>
        <v>1630</v>
      </c>
      <c r="Q43" s="33">
        <f ca="1">SUMIFS(Data!$J:$J,Data!$F:$F,Analyse!$F43,Data!$B:$B,Analyse!$B43,Data!$A:$A,Analyse!$A43,Data!$D:$D,Param!$A$5)+SUMIFS(Data!$J:$J,Data!$F:$F,Analyse!$F43,Data!$B:$B,Analyse!$B43,Data!$A:$A,Analyse!$A43,Data!$D:$D,Param!$A$6)+SUMIFS(Data!$J:$J,Data!$F:$F,Analyse!$F43,Data!$B:$B,Analyse!$B43,Data!$A:$A,Analyse!$A43,Data!$D:$D,Param!$A$7)</f>
        <v>640</v>
      </c>
      <c r="R43" s="33">
        <f ca="1">SUMIFS(Data!$K:$K,Data!$F:$F,Analyse!$F43,Data!$B:$B,Analyse!$B43,Data!$A:$A,Analyse!$A43,Data!$D:$D,Param!$A$5)+SUMIFS(Data!$K:$K,Data!$F:$F,Analyse!$F43,Data!$B:$B,Analyse!$B43,Data!$A:$A,Analyse!$A43,Data!$D:$D,Param!$A$6)+SUMIFS(Data!$K:$K,Data!$F:$F,Analyse!$F43,Data!$B:$B,Analyse!$B43,Data!$A:$A,Analyse!$A43,Data!$D:$D,Param!$A$7)</f>
        <v>502</v>
      </c>
      <c r="S43" s="34">
        <f ca="1">SUMIFS(Data!$L:$L,Data!$F:$F,Analyse!$F43,Data!$B:$B,Analyse!$B43,Data!$A:$A,Analyse!$A43,Data!$D:$D,Param!$A$5)+SUMIFS(Data!$L:$L,Data!$F:$F,Analyse!$F43,Data!$B:$B,Analyse!$B43,Data!$A:$A,Analyse!$A43,Data!$D:$D,Param!$A$6)+SUMIFS(Data!$L:$L,Data!$F:$F,Analyse!$F43,Data!$B:$B,Analyse!$B43,Data!$A:$A,Analyse!$A43,Data!$D:$D,Param!$A$7)</f>
        <v>1022</v>
      </c>
      <c r="T43" s="35">
        <f t="shared" ca="1" si="2"/>
        <v>3794</v>
      </c>
      <c r="U43" s="36">
        <f t="shared" ca="1" si="3"/>
        <v>8.5139805215205783E-2</v>
      </c>
      <c r="V43" s="37" t="str">
        <f ca="1">IF(AND(O43&gt;Param!$B$2,U43&gt;Param!$B$2),"KO","OK")</f>
        <v>KO</v>
      </c>
    </row>
    <row r="44" spans="1:22" x14ac:dyDescent="0.25">
      <c r="A44" s="22">
        <v>23</v>
      </c>
      <c r="B44" s="23">
        <v>2019</v>
      </c>
      <c r="C44" s="23">
        <v>6</v>
      </c>
      <c r="D44" s="23" t="s">
        <v>23</v>
      </c>
      <c r="E44" s="41">
        <v>43619</v>
      </c>
      <c r="F44" s="23">
        <v>187</v>
      </c>
      <c r="G44" s="24" t="s">
        <v>12</v>
      </c>
      <c r="H44" s="25">
        <v>35677</v>
      </c>
      <c r="I44" s="26">
        <v>53256</v>
      </c>
      <c r="J44" s="27">
        <f ca="1">SUMIFS(Data!$I:$I,Data!$F:$F,Analyse!$F44,Data!$B:$B,Analyse!$B44,Data!$A:$A,Analyse!$A44,Data!$D:$D,Param!$A$2)+SUMIFS(Data!$I:$I,Data!$F:$F,Analyse!$F44,Data!$B:$B,Analyse!$B44,Data!$A:$A,Analyse!$A44,Data!$D:$D,Param!$A$3)+SUMIFS(Data!$I:$I,Data!$F:$F,Analyse!$F44,Data!$B:$B,Analyse!$B44,Data!$A:$A,Analyse!$A44,Data!$D:$D,Param!$A$4)</f>
        <v>463</v>
      </c>
      <c r="K44" s="28">
        <f ca="1">SUMIFS(Data!$J:$J,Data!$F:$F,Analyse!$F44,Data!$B:$B,Analyse!$B44,Data!$A:$A,Analyse!$A44,Data!$D:$D,Param!$A$2)+SUMIFS(Data!$J:$J,Data!$F:$F,Analyse!$F44,Data!$B:$B,Analyse!$B44,Data!$A:$A,Analyse!$A44,Data!$D:$D,Param!$A$3)+SUMIFS(Data!$J:$J,Data!$F:$F,Analyse!$F44,Data!$B:$B,Analyse!$B44,Data!$A:$A,Analyse!$A44,Data!$D:$D,Param!$A$4)</f>
        <v>308</v>
      </c>
      <c r="L44" s="28">
        <f ca="1">SUMIFS(Data!$K:$K,Data!$F:$F,Analyse!$F44,Data!$B:$B,Analyse!$B44,Data!$A:$A,Analyse!$A44,Data!$D:$D,Param!$A$2)+SUMIFS(Data!$K:$K,Data!$F:$F,Analyse!$F44,Data!$B:$B,Analyse!$B44,Data!$A:$A,Analyse!$A44,Data!$D:$D,Param!$A$3)+SUMIFS(Data!$K:$K,Data!$F:$F,Analyse!$F44,Data!$B:$B,Analyse!$B44,Data!$A:$A,Analyse!$A44,Data!$D:$D,Param!$A$4)</f>
        <v>429</v>
      </c>
      <c r="M44" s="29">
        <f ca="1">SUMIFS(Data!$L:$L,Data!$F:$F,Analyse!$F44,Data!$B:$B,Analyse!$B44,Data!$A:$A,Analyse!$A44,Data!$D:$D,Param!$A$2)+SUMIFS(Data!$L:$L,Data!$F:$F,Analyse!$F44,Data!$B:$B,Analyse!$B44,Data!$A:$A,Analyse!$A44,Data!$D:$D,Param!$A$3)+SUMIFS(Data!$L:$L,Data!$F:$F,Analyse!$F44,Data!$B:$B,Analyse!$B44,Data!$A:$A,Analyse!$A44,Data!$D:$D,Param!$A$4)</f>
        <v>569</v>
      </c>
      <c r="N44" s="30">
        <f t="shared" ca="1" si="0"/>
        <v>1769</v>
      </c>
      <c r="O44" s="31">
        <f t="shared" ca="1" si="1"/>
        <v>4.9583765451130982E-2</v>
      </c>
      <c r="P44" s="32">
        <f ca="1">SUMIFS(Data!$I:$I,Data!$F:$F,Analyse!$F44,Data!$B:$B,Analyse!$B44,Data!$A:$A,Analyse!$A44,Data!$D:$D,Param!$A$5)+SUMIFS(Data!$I:$I,Data!$F:$F,Analyse!$F44,Data!$B:$B,Analyse!$B44,Data!$A:$A,Analyse!$A44,Data!$D:$D,Param!$A$6)+SUMIFS(Data!$I:$I,Data!$F:$F,Analyse!$F44,Data!$B:$B,Analyse!$B44,Data!$A:$A,Analyse!$A44,Data!$D:$D,Param!$A$7)</f>
        <v>1000</v>
      </c>
      <c r="Q44" s="33">
        <f ca="1">SUMIFS(Data!$J:$J,Data!$F:$F,Analyse!$F44,Data!$B:$B,Analyse!$B44,Data!$A:$A,Analyse!$A44,Data!$D:$D,Param!$A$5)+SUMIFS(Data!$J:$J,Data!$F:$F,Analyse!$F44,Data!$B:$B,Analyse!$B44,Data!$A:$A,Analyse!$A44,Data!$D:$D,Param!$A$6)+SUMIFS(Data!$J:$J,Data!$F:$F,Analyse!$F44,Data!$B:$B,Analyse!$B44,Data!$A:$A,Analyse!$A44,Data!$D:$D,Param!$A$7)</f>
        <v>535</v>
      </c>
      <c r="R44" s="33">
        <f ca="1">SUMIFS(Data!$K:$K,Data!$F:$F,Analyse!$F44,Data!$B:$B,Analyse!$B44,Data!$A:$A,Analyse!$A44,Data!$D:$D,Param!$A$5)+SUMIFS(Data!$K:$K,Data!$F:$F,Analyse!$F44,Data!$B:$B,Analyse!$B44,Data!$A:$A,Analyse!$A44,Data!$D:$D,Param!$A$6)+SUMIFS(Data!$K:$K,Data!$F:$F,Analyse!$F44,Data!$B:$B,Analyse!$B44,Data!$A:$A,Analyse!$A44,Data!$D:$D,Param!$A$7)</f>
        <v>510</v>
      </c>
      <c r="S44" s="34">
        <f ca="1">SUMIFS(Data!$L:$L,Data!$F:$F,Analyse!$F44,Data!$B:$B,Analyse!$B44,Data!$A:$A,Analyse!$A44,Data!$D:$D,Param!$A$5)+SUMIFS(Data!$L:$L,Data!$F:$F,Analyse!$F44,Data!$B:$B,Analyse!$B44,Data!$A:$A,Analyse!$A44,Data!$D:$D,Param!$A$6)+SUMIFS(Data!$L:$L,Data!$F:$F,Analyse!$F44,Data!$B:$B,Analyse!$B44,Data!$A:$A,Analyse!$A44,Data!$D:$D,Param!$A$7)</f>
        <v>1205</v>
      </c>
      <c r="T44" s="35">
        <f t="shared" ca="1" si="2"/>
        <v>3250</v>
      </c>
      <c r="U44" s="36">
        <f t="shared" ca="1" si="3"/>
        <v>6.1025987682139099E-2</v>
      </c>
      <c r="V44" s="37" t="str">
        <f ca="1">IF(AND(O44&gt;Param!$B$2,U44&gt;Param!$B$2),"KO","OK")</f>
        <v>OK</v>
      </c>
    </row>
  </sheetData>
  <conditionalFormatting sqref="V2">
    <cfRule type="containsText" dxfId="3" priority="12" operator="containsText" text="KO">
      <formula>NOT(ISERROR(SEARCH("KO",V2)))</formula>
    </cfRule>
  </conditionalFormatting>
  <conditionalFormatting sqref="V3:V44">
    <cfRule type="containsText" dxfId="0" priority="1" operator="containsText" text="KO">
      <formula>NOT(ISERROR(SEARCH("KO",V3)))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Data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Olivier HERNANDEZ</cp:lastModifiedBy>
  <dcterms:created xsi:type="dcterms:W3CDTF">2019-05-24T18:30:00Z</dcterms:created>
  <dcterms:modified xsi:type="dcterms:W3CDTF">2019-06-06T14:11:17Z</dcterms:modified>
</cp:coreProperties>
</file>