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84ddbc2034b054b/Documents/"/>
    </mc:Choice>
  </mc:AlternateContent>
  <xr:revisionPtr revIDLastSave="4" documentId="8_{10F65D3D-DA28-435C-AC18-F93C8E05AEF2}" xr6:coauthVersionLast="43" xr6:coauthVersionMax="43" xr10:uidLastSave="{8EBB2495-4B59-497E-BCFC-9DFF186166A4}"/>
  <bookViews>
    <workbookView xWindow="-120" yWindow="-120" windowWidth="25440" windowHeight="15390" activeTab="2" xr2:uid="{4885F9F6-B923-4BB7-9563-002964983314}"/>
  </bookViews>
  <sheets>
    <sheet name="Param" sheetId="2" r:id="rId1"/>
    <sheet name="Data" sheetId="1" r:id="rId2"/>
    <sheet name="Analyse" sheetId="3" r:id="rId3"/>
  </sheets>
  <definedNames>
    <definedName name="_xlnm._FilterDatabase" localSheetId="1" hidden="1">Data!$A$1:$N$106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51" i="1" l="1"/>
  <c r="K151" i="1"/>
  <c r="J151" i="1"/>
  <c r="I151" i="1"/>
  <c r="H151" i="1"/>
  <c r="L150" i="1"/>
  <c r="K150" i="1"/>
  <c r="J150" i="1"/>
  <c r="I150" i="1"/>
  <c r="H150" i="1"/>
  <c r="L149" i="1"/>
  <c r="K149" i="1"/>
  <c r="J149" i="1"/>
  <c r="I149" i="1"/>
  <c r="H149" i="1"/>
  <c r="L148" i="1"/>
  <c r="K148" i="1"/>
  <c r="J148" i="1"/>
  <c r="I148" i="1"/>
  <c r="H148" i="1"/>
  <c r="L147" i="1"/>
  <c r="K147" i="1"/>
  <c r="J147" i="1"/>
  <c r="I147" i="1"/>
  <c r="H147" i="1"/>
  <c r="L146" i="1"/>
  <c r="K146" i="1"/>
  <c r="J146" i="1"/>
  <c r="I146" i="1"/>
  <c r="H146" i="1"/>
  <c r="L145" i="1"/>
  <c r="K145" i="1"/>
  <c r="J145" i="1"/>
  <c r="I145" i="1"/>
  <c r="H145" i="1"/>
  <c r="L144" i="1"/>
  <c r="K144" i="1"/>
  <c r="J144" i="1"/>
  <c r="I144" i="1"/>
  <c r="H144" i="1"/>
  <c r="L143" i="1"/>
  <c r="K143" i="1"/>
  <c r="J143" i="1"/>
  <c r="I143" i="1"/>
  <c r="H143" i="1"/>
  <c r="L142" i="1"/>
  <c r="K142" i="1"/>
  <c r="J142" i="1"/>
  <c r="I142" i="1"/>
  <c r="H142" i="1"/>
  <c r="L141" i="1"/>
  <c r="K141" i="1"/>
  <c r="J141" i="1"/>
  <c r="I141" i="1"/>
  <c r="H141" i="1"/>
  <c r="L140" i="1"/>
  <c r="K140" i="1"/>
  <c r="J140" i="1"/>
  <c r="I140" i="1"/>
  <c r="H140" i="1"/>
  <c r="L139" i="1"/>
  <c r="K139" i="1"/>
  <c r="J139" i="1"/>
  <c r="I139" i="1"/>
  <c r="H139" i="1"/>
  <c r="L138" i="1"/>
  <c r="K138" i="1"/>
  <c r="J138" i="1"/>
  <c r="I138" i="1"/>
  <c r="H138" i="1"/>
  <c r="L137" i="1"/>
  <c r="K137" i="1"/>
  <c r="J137" i="1"/>
  <c r="I137" i="1"/>
  <c r="H137" i="1"/>
  <c r="L136" i="1"/>
  <c r="K136" i="1"/>
  <c r="J136" i="1"/>
  <c r="I136" i="1"/>
  <c r="H136" i="1"/>
  <c r="L135" i="1"/>
  <c r="K135" i="1"/>
  <c r="J135" i="1"/>
  <c r="I135" i="1"/>
  <c r="H135" i="1"/>
  <c r="L134" i="1"/>
  <c r="K134" i="1"/>
  <c r="J134" i="1"/>
  <c r="I134" i="1"/>
  <c r="H134" i="1"/>
  <c r="L133" i="1"/>
  <c r="K133" i="1"/>
  <c r="J133" i="1"/>
  <c r="I133" i="1"/>
  <c r="H133" i="1"/>
  <c r="L132" i="1"/>
  <c r="K132" i="1"/>
  <c r="J132" i="1"/>
  <c r="I132" i="1"/>
  <c r="H132" i="1"/>
  <c r="L131" i="1"/>
  <c r="K131" i="1"/>
  <c r="J131" i="1"/>
  <c r="I131" i="1"/>
  <c r="H131" i="1"/>
  <c r="L130" i="1"/>
  <c r="K130" i="1"/>
  <c r="J130" i="1"/>
  <c r="I130" i="1"/>
  <c r="H130" i="1"/>
  <c r="L129" i="1"/>
  <c r="K129" i="1"/>
  <c r="J129" i="1"/>
  <c r="I129" i="1"/>
  <c r="H129" i="1"/>
  <c r="L128" i="1"/>
  <c r="K128" i="1"/>
  <c r="J128" i="1"/>
  <c r="I128" i="1"/>
  <c r="H128" i="1"/>
  <c r="L127" i="1"/>
  <c r="K127" i="1"/>
  <c r="J127" i="1"/>
  <c r="I127" i="1"/>
  <c r="H127" i="1"/>
  <c r="L126" i="1"/>
  <c r="K126" i="1"/>
  <c r="J126" i="1"/>
  <c r="I126" i="1"/>
  <c r="H126" i="1"/>
  <c r="L125" i="1"/>
  <c r="K125" i="1"/>
  <c r="J125" i="1"/>
  <c r="I125" i="1"/>
  <c r="H125" i="1"/>
  <c r="L124" i="1"/>
  <c r="K124" i="1"/>
  <c r="J124" i="1"/>
  <c r="I124" i="1"/>
  <c r="H124" i="1"/>
  <c r="L123" i="1"/>
  <c r="K123" i="1"/>
  <c r="J123" i="1"/>
  <c r="I123" i="1"/>
  <c r="H123" i="1"/>
  <c r="L122" i="1"/>
  <c r="K122" i="1"/>
  <c r="J122" i="1"/>
  <c r="I122" i="1"/>
  <c r="H122" i="1"/>
  <c r="L121" i="1"/>
  <c r="K121" i="1"/>
  <c r="J121" i="1"/>
  <c r="I121" i="1"/>
  <c r="H121" i="1"/>
  <c r="L120" i="1"/>
  <c r="K120" i="1"/>
  <c r="J120" i="1"/>
  <c r="I120" i="1"/>
  <c r="H120" i="1"/>
  <c r="L119" i="1"/>
  <c r="K119" i="1"/>
  <c r="J119" i="1"/>
  <c r="I119" i="1"/>
  <c r="H119" i="1"/>
  <c r="L118" i="1"/>
  <c r="K118" i="1"/>
  <c r="J118" i="1"/>
  <c r="I118" i="1"/>
  <c r="H118" i="1"/>
  <c r="L117" i="1"/>
  <c r="K117" i="1"/>
  <c r="J117" i="1"/>
  <c r="I117" i="1"/>
  <c r="H117" i="1"/>
  <c r="L116" i="1"/>
  <c r="K116" i="1"/>
  <c r="J116" i="1"/>
  <c r="I116" i="1"/>
  <c r="H116" i="1"/>
  <c r="L115" i="1"/>
  <c r="K115" i="1"/>
  <c r="J115" i="1"/>
  <c r="I115" i="1"/>
  <c r="H115" i="1"/>
  <c r="L114" i="1"/>
  <c r="K114" i="1"/>
  <c r="J114" i="1"/>
  <c r="I114" i="1"/>
  <c r="H114" i="1"/>
  <c r="L113" i="1"/>
  <c r="K113" i="1"/>
  <c r="J113" i="1"/>
  <c r="I113" i="1"/>
  <c r="H113" i="1"/>
  <c r="L112" i="1"/>
  <c r="K112" i="1"/>
  <c r="J112" i="1"/>
  <c r="I112" i="1"/>
  <c r="H112" i="1"/>
  <c r="L111" i="1"/>
  <c r="K111" i="1"/>
  <c r="J111" i="1"/>
  <c r="I111" i="1"/>
  <c r="H111" i="1"/>
  <c r="L110" i="1"/>
  <c r="K110" i="1"/>
  <c r="J110" i="1"/>
  <c r="I110" i="1"/>
  <c r="H110" i="1"/>
  <c r="L109" i="1"/>
  <c r="K109" i="1"/>
  <c r="J109" i="1"/>
  <c r="I109" i="1"/>
  <c r="H109" i="1"/>
  <c r="L108" i="1"/>
  <c r="K108" i="1"/>
  <c r="J108" i="1"/>
  <c r="I108" i="1"/>
  <c r="H108" i="1"/>
  <c r="L107" i="1"/>
  <c r="K107" i="1"/>
  <c r="J107" i="1"/>
  <c r="I107" i="1"/>
  <c r="H107" i="1"/>
  <c r="L106" i="1"/>
  <c r="K106" i="1"/>
  <c r="J106" i="1"/>
  <c r="I106" i="1"/>
  <c r="H106" i="1"/>
  <c r="L105" i="1"/>
  <c r="K105" i="1"/>
  <c r="J105" i="1"/>
  <c r="I105" i="1"/>
  <c r="H105" i="1"/>
  <c r="L104" i="1"/>
  <c r="K104" i="1"/>
  <c r="J104" i="1"/>
  <c r="I104" i="1"/>
  <c r="H104" i="1"/>
  <c r="L103" i="1"/>
  <c r="K103" i="1"/>
  <c r="J103" i="1"/>
  <c r="I103" i="1"/>
  <c r="H103" i="1"/>
  <c r="L102" i="1"/>
  <c r="K102" i="1"/>
  <c r="J102" i="1"/>
  <c r="I102" i="1"/>
  <c r="H102" i="1"/>
  <c r="L101" i="1"/>
  <c r="K101" i="1"/>
  <c r="J101" i="1"/>
  <c r="I101" i="1"/>
  <c r="H101" i="1"/>
  <c r="L100" i="1"/>
  <c r="K100" i="1"/>
  <c r="J100" i="1"/>
  <c r="I100" i="1"/>
  <c r="H100" i="1"/>
  <c r="L99" i="1"/>
  <c r="K99" i="1"/>
  <c r="J99" i="1"/>
  <c r="I99" i="1"/>
  <c r="H99" i="1"/>
  <c r="L98" i="1"/>
  <c r="K98" i="1"/>
  <c r="J98" i="1"/>
  <c r="I98" i="1"/>
  <c r="H98" i="1"/>
  <c r="M105" i="1" l="1"/>
  <c r="N105" i="1" s="1"/>
  <c r="M109" i="1"/>
  <c r="N109" i="1" s="1"/>
  <c r="M117" i="1"/>
  <c r="N117" i="1" s="1"/>
  <c r="M133" i="1"/>
  <c r="N133" i="1" s="1"/>
  <c r="M145" i="1"/>
  <c r="N145" i="1" s="1"/>
  <c r="M149" i="1"/>
  <c r="N149" i="1" s="1"/>
  <c r="M101" i="1"/>
  <c r="N101" i="1" s="1"/>
  <c r="M113" i="1"/>
  <c r="N113" i="1" s="1"/>
  <c r="M121" i="1"/>
  <c r="N121" i="1" s="1"/>
  <c r="M125" i="1"/>
  <c r="N125" i="1" s="1"/>
  <c r="M129" i="1"/>
  <c r="N129" i="1" s="1"/>
  <c r="M137" i="1"/>
  <c r="N137" i="1" s="1"/>
  <c r="M141" i="1"/>
  <c r="N141" i="1" s="1"/>
  <c r="M99" i="1"/>
  <c r="N99" i="1" s="1"/>
  <c r="M103" i="1"/>
  <c r="N103" i="1" s="1"/>
  <c r="M107" i="1"/>
  <c r="N107" i="1" s="1"/>
  <c r="M111" i="1"/>
  <c r="N111" i="1" s="1"/>
  <c r="M115" i="1"/>
  <c r="N115" i="1" s="1"/>
  <c r="M119" i="1"/>
  <c r="N119" i="1" s="1"/>
  <c r="M123" i="1"/>
  <c r="N123" i="1" s="1"/>
  <c r="M127" i="1"/>
  <c r="N127" i="1" s="1"/>
  <c r="M131" i="1"/>
  <c r="N131" i="1" s="1"/>
  <c r="M135" i="1"/>
  <c r="N135" i="1" s="1"/>
  <c r="M139" i="1"/>
  <c r="N139" i="1" s="1"/>
  <c r="M143" i="1"/>
  <c r="N143" i="1" s="1"/>
  <c r="M147" i="1"/>
  <c r="N147" i="1" s="1"/>
  <c r="M151" i="1"/>
  <c r="N151" i="1" s="1"/>
  <c r="M98" i="1"/>
  <c r="N98" i="1" s="1"/>
  <c r="M100" i="1"/>
  <c r="N100" i="1" s="1"/>
  <c r="M102" i="1"/>
  <c r="N102" i="1" s="1"/>
  <c r="M104" i="1"/>
  <c r="N104" i="1" s="1"/>
  <c r="M106" i="1"/>
  <c r="N106" i="1" s="1"/>
  <c r="M108" i="1"/>
  <c r="N108" i="1" s="1"/>
  <c r="M110" i="1"/>
  <c r="N110" i="1" s="1"/>
  <c r="M112" i="1"/>
  <c r="N112" i="1" s="1"/>
  <c r="M114" i="1"/>
  <c r="N114" i="1" s="1"/>
  <c r="M116" i="1"/>
  <c r="N116" i="1" s="1"/>
  <c r="M118" i="1"/>
  <c r="N118" i="1" s="1"/>
  <c r="M120" i="1"/>
  <c r="N120" i="1" s="1"/>
  <c r="M122" i="1"/>
  <c r="N122" i="1" s="1"/>
  <c r="M124" i="1"/>
  <c r="N124" i="1" s="1"/>
  <c r="M126" i="1"/>
  <c r="N126" i="1" s="1"/>
  <c r="M128" i="1"/>
  <c r="N128" i="1" s="1"/>
  <c r="M130" i="1"/>
  <c r="N130" i="1" s="1"/>
  <c r="M132" i="1"/>
  <c r="N132" i="1" s="1"/>
  <c r="M134" i="1"/>
  <c r="N134" i="1" s="1"/>
  <c r="M136" i="1"/>
  <c r="N136" i="1" s="1"/>
  <c r="M138" i="1"/>
  <c r="N138" i="1" s="1"/>
  <c r="M140" i="1"/>
  <c r="N140" i="1" s="1"/>
  <c r="M142" i="1"/>
  <c r="N142" i="1" s="1"/>
  <c r="M144" i="1"/>
  <c r="N144" i="1" s="1"/>
  <c r="M146" i="1"/>
  <c r="N146" i="1" s="1"/>
  <c r="M148" i="1"/>
  <c r="N148" i="1" s="1"/>
  <c r="M150" i="1"/>
  <c r="N150" i="1" s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A107" i="1"/>
  <c r="B107" i="1"/>
  <c r="C107" i="1"/>
  <c r="D107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A99" i="1"/>
  <c r="B99" i="1"/>
  <c r="C99" i="1"/>
  <c r="D99" i="1"/>
  <c r="A100" i="1"/>
  <c r="B100" i="1"/>
  <c r="C100" i="1"/>
  <c r="D100" i="1"/>
  <c r="A101" i="1"/>
  <c r="B101" i="1"/>
  <c r="C101" i="1"/>
  <c r="D101" i="1"/>
  <c r="A102" i="1"/>
  <c r="B102" i="1"/>
  <c r="C102" i="1"/>
  <c r="D102" i="1"/>
  <c r="A103" i="1"/>
  <c r="B103" i="1"/>
  <c r="C103" i="1"/>
  <c r="D103" i="1"/>
  <c r="A104" i="1"/>
  <c r="B104" i="1"/>
  <c r="C104" i="1"/>
  <c r="D104" i="1"/>
  <c r="A105" i="1"/>
  <c r="B105" i="1"/>
  <c r="C105" i="1"/>
  <c r="D105" i="1"/>
  <c r="A106" i="1"/>
  <c r="B106" i="1"/>
  <c r="C106" i="1"/>
  <c r="D106" i="1"/>
  <c r="A98" i="1"/>
  <c r="B98" i="1"/>
  <c r="C98" i="1"/>
  <c r="D98" i="1"/>
  <c r="F106" i="1"/>
  <c r="F105" i="1"/>
  <c r="F104" i="1"/>
  <c r="F103" i="1"/>
  <c r="F102" i="1"/>
  <c r="F101" i="1"/>
  <c r="F100" i="1"/>
  <c r="F99" i="1"/>
  <c r="F98" i="1"/>
  <c r="F73" i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2" i="3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A51" i="1"/>
  <c r="B51" i="1"/>
  <c r="C51" i="1"/>
  <c r="D51" i="1"/>
  <c r="A52" i="1"/>
  <c r="B52" i="1"/>
  <c r="C52" i="1"/>
  <c r="D52" i="1"/>
  <c r="A53" i="1"/>
  <c r="B53" i="1"/>
  <c r="C53" i="1"/>
  <c r="D53" i="1"/>
  <c r="A54" i="1"/>
  <c r="B54" i="1"/>
  <c r="C54" i="1"/>
  <c r="D54" i="1"/>
  <c r="A55" i="1"/>
  <c r="B55" i="1"/>
  <c r="C55" i="1"/>
  <c r="D55" i="1"/>
  <c r="A56" i="1"/>
  <c r="B56" i="1"/>
  <c r="C56" i="1"/>
  <c r="D56" i="1"/>
  <c r="A57" i="1"/>
  <c r="B57" i="1"/>
  <c r="C57" i="1"/>
  <c r="D57" i="1"/>
  <c r="A58" i="1"/>
  <c r="B58" i="1"/>
  <c r="C58" i="1"/>
  <c r="D58" i="1"/>
  <c r="A59" i="1"/>
  <c r="B59" i="1"/>
  <c r="C59" i="1"/>
  <c r="D59" i="1"/>
  <c r="A60" i="1"/>
  <c r="B60" i="1"/>
  <c r="C60" i="1"/>
  <c r="D60" i="1"/>
  <c r="A61" i="1"/>
  <c r="B61" i="1"/>
  <c r="C61" i="1"/>
  <c r="D61" i="1"/>
  <c r="A62" i="1"/>
  <c r="B62" i="1"/>
  <c r="C62" i="1"/>
  <c r="D62" i="1"/>
  <c r="A63" i="1"/>
  <c r="B63" i="1"/>
  <c r="C63" i="1"/>
  <c r="D63" i="1"/>
  <c r="A64" i="1"/>
  <c r="B64" i="1"/>
  <c r="C64" i="1"/>
  <c r="D64" i="1"/>
  <c r="A65" i="1"/>
  <c r="B65" i="1"/>
  <c r="C65" i="1"/>
  <c r="D65" i="1"/>
  <c r="A66" i="1"/>
  <c r="B66" i="1"/>
  <c r="C66" i="1"/>
  <c r="D66" i="1"/>
  <c r="A67" i="1"/>
  <c r="B67" i="1"/>
  <c r="C67" i="1"/>
  <c r="D67" i="1"/>
  <c r="A68" i="1"/>
  <c r="B68" i="1"/>
  <c r="C68" i="1"/>
  <c r="D68" i="1"/>
  <c r="A69" i="1"/>
  <c r="B69" i="1"/>
  <c r="C69" i="1"/>
  <c r="D69" i="1"/>
  <c r="A70" i="1"/>
  <c r="B70" i="1"/>
  <c r="C70" i="1"/>
  <c r="D70" i="1"/>
  <c r="A71" i="1"/>
  <c r="B71" i="1"/>
  <c r="C71" i="1"/>
  <c r="D71" i="1"/>
  <c r="A72" i="1"/>
  <c r="B72" i="1"/>
  <c r="C72" i="1"/>
  <c r="D72" i="1"/>
  <c r="A73" i="1"/>
  <c r="B73" i="1"/>
  <c r="C73" i="1"/>
  <c r="D73" i="1"/>
  <c r="A74" i="1"/>
  <c r="B74" i="1"/>
  <c r="C74" i="1"/>
  <c r="D74" i="1"/>
  <c r="A75" i="1"/>
  <c r="B75" i="1"/>
  <c r="C75" i="1"/>
  <c r="D75" i="1"/>
  <c r="A76" i="1"/>
  <c r="B76" i="1"/>
  <c r="C76" i="1"/>
  <c r="D76" i="1"/>
  <c r="A77" i="1"/>
  <c r="B77" i="1"/>
  <c r="C77" i="1"/>
  <c r="D77" i="1"/>
  <c r="A78" i="1"/>
  <c r="B78" i="1"/>
  <c r="C78" i="1"/>
  <c r="D78" i="1"/>
  <c r="A79" i="1"/>
  <c r="B79" i="1"/>
  <c r="C79" i="1"/>
  <c r="D79" i="1"/>
  <c r="A80" i="1"/>
  <c r="B80" i="1"/>
  <c r="C80" i="1"/>
  <c r="D80" i="1"/>
  <c r="A81" i="1"/>
  <c r="B81" i="1"/>
  <c r="C81" i="1"/>
  <c r="D81" i="1"/>
  <c r="A82" i="1"/>
  <c r="B82" i="1"/>
  <c r="C82" i="1"/>
  <c r="D82" i="1"/>
  <c r="A50" i="1"/>
  <c r="B50" i="1"/>
  <c r="C50" i="1"/>
  <c r="D50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2" i="1"/>
  <c r="M3" i="1" l="1"/>
  <c r="N3" i="1" s="1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2" i="1"/>
  <c r="N2" i="1" s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2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3" i="1" l="1"/>
  <c r="F4" i="1"/>
  <c r="F5" i="1"/>
  <c r="F6" i="1"/>
  <c r="F7" i="1"/>
  <c r="F8" i="1"/>
  <c r="F9" i="1"/>
  <c r="F2" i="1"/>
  <c r="L14" i="3" l="1"/>
  <c r="L15" i="3"/>
  <c r="L5" i="3"/>
  <c r="L4" i="3"/>
  <c r="K2" i="3"/>
  <c r="L2" i="3"/>
  <c r="M3" i="3"/>
  <c r="P10" i="3"/>
  <c r="M12" i="3"/>
  <c r="M5" i="3"/>
  <c r="P3" i="3"/>
  <c r="K3" i="3"/>
  <c r="P4" i="3"/>
  <c r="K4" i="3"/>
  <c r="P5" i="3"/>
  <c r="K5" i="3"/>
  <c r="L10" i="3"/>
  <c r="P2" i="3"/>
  <c r="M8" i="3"/>
  <c r="M17" i="3"/>
  <c r="P16" i="3"/>
  <c r="L6" i="3"/>
  <c r="L17" i="3"/>
  <c r="L16" i="3"/>
  <c r="L11" i="3"/>
  <c r="K6" i="3"/>
  <c r="M10" i="3"/>
  <c r="M7" i="3"/>
  <c r="K10" i="3"/>
  <c r="M16" i="3"/>
  <c r="M9" i="3"/>
  <c r="P7" i="3"/>
  <c r="K7" i="3"/>
  <c r="P8" i="3"/>
  <c r="K8" i="3"/>
  <c r="P9" i="3"/>
  <c r="K9" i="3"/>
  <c r="L9" i="3"/>
  <c r="L3" i="3"/>
  <c r="M15" i="3"/>
  <c r="P15" i="3"/>
  <c r="K16" i="3"/>
  <c r="K17" i="3"/>
  <c r="M2" i="3"/>
  <c r="L13" i="3"/>
  <c r="L12" i="3"/>
  <c r="L7" i="3"/>
  <c r="M6" i="3"/>
  <c r="P6" i="3"/>
  <c r="M11" i="3"/>
  <c r="M4" i="3"/>
  <c r="P14" i="3"/>
  <c r="M13" i="3"/>
  <c r="P11" i="3"/>
  <c r="K11" i="3"/>
  <c r="P12" i="3"/>
  <c r="K12" i="3"/>
  <c r="P13" i="3"/>
  <c r="K13" i="3"/>
  <c r="L8" i="3"/>
  <c r="M14" i="3"/>
  <c r="K14" i="3"/>
  <c r="K15" i="3"/>
  <c r="P17" i="3"/>
  <c r="S3" i="3"/>
  <c r="S7" i="3"/>
  <c r="S11" i="3"/>
  <c r="S15" i="3"/>
  <c r="R3" i="3"/>
  <c r="R7" i="3"/>
  <c r="R11" i="3"/>
  <c r="R15" i="3"/>
  <c r="Q3" i="3"/>
  <c r="T3" i="3" s="1"/>
  <c r="Q7" i="3"/>
  <c r="Q11" i="3"/>
  <c r="T11" i="3" s="1"/>
  <c r="Q15" i="3"/>
  <c r="J3" i="3"/>
  <c r="J7" i="3"/>
  <c r="J11" i="3"/>
  <c r="J15" i="3"/>
  <c r="N15" i="3" s="1"/>
  <c r="I3" i="3"/>
  <c r="I7" i="3"/>
  <c r="I11" i="3"/>
  <c r="I15" i="3"/>
  <c r="S9" i="3"/>
  <c r="S4" i="3"/>
  <c r="S8" i="3"/>
  <c r="S12" i="3"/>
  <c r="S16" i="3"/>
  <c r="R4" i="3"/>
  <c r="R8" i="3"/>
  <c r="R12" i="3"/>
  <c r="R16" i="3"/>
  <c r="Q4" i="3"/>
  <c r="Q8" i="3"/>
  <c r="T8" i="3" s="1"/>
  <c r="Q12" i="3"/>
  <c r="Q16" i="3"/>
  <c r="T16" i="3" s="1"/>
  <c r="J4" i="3"/>
  <c r="N4" i="3" s="1"/>
  <c r="J8" i="3"/>
  <c r="N8" i="3" s="1"/>
  <c r="J12" i="3"/>
  <c r="J16" i="3"/>
  <c r="I4" i="3"/>
  <c r="I8" i="3"/>
  <c r="I12" i="3"/>
  <c r="I16" i="3"/>
  <c r="S5" i="3"/>
  <c r="S13" i="3"/>
  <c r="S17" i="3"/>
  <c r="S2" i="3"/>
  <c r="R5" i="3"/>
  <c r="R9" i="3"/>
  <c r="R13" i="3"/>
  <c r="R17" i="3"/>
  <c r="J13" i="3"/>
  <c r="I5" i="3"/>
  <c r="I13" i="3"/>
  <c r="S10" i="3"/>
  <c r="R6" i="3"/>
  <c r="R14" i="3"/>
  <c r="Q6" i="3"/>
  <c r="Q14" i="3"/>
  <c r="J6" i="3"/>
  <c r="N6" i="3" s="1"/>
  <c r="J14" i="3"/>
  <c r="I6" i="3"/>
  <c r="I14" i="3"/>
  <c r="Q5" i="3"/>
  <c r="T5" i="3" s="1"/>
  <c r="Q9" i="3"/>
  <c r="Q13" i="3"/>
  <c r="T13" i="3" s="1"/>
  <c r="U13" i="3" s="1"/>
  <c r="Q17" i="3"/>
  <c r="Q2" i="3"/>
  <c r="J5" i="3"/>
  <c r="N5" i="3" s="1"/>
  <c r="J9" i="3"/>
  <c r="N9" i="3" s="1"/>
  <c r="J17" i="3"/>
  <c r="N17" i="3" s="1"/>
  <c r="I9" i="3"/>
  <c r="I17" i="3"/>
  <c r="S6" i="3"/>
  <c r="S14" i="3"/>
  <c r="R10" i="3"/>
  <c r="R2" i="3"/>
  <c r="Q10" i="3"/>
  <c r="J10" i="3"/>
  <c r="N10" i="3" s="1"/>
  <c r="J2" i="3"/>
  <c r="N2" i="3" s="1"/>
  <c r="I10" i="3"/>
  <c r="I2" i="3"/>
  <c r="H3" i="3"/>
  <c r="H7" i="3"/>
  <c r="H11" i="3"/>
  <c r="H15" i="3"/>
  <c r="H16" i="3"/>
  <c r="H4" i="3"/>
  <c r="H5" i="3"/>
  <c r="H9" i="3"/>
  <c r="H13" i="3"/>
  <c r="H17" i="3"/>
  <c r="H8" i="3"/>
  <c r="H6" i="3"/>
  <c r="H10" i="3"/>
  <c r="H14" i="3"/>
  <c r="H2" i="3"/>
  <c r="H12" i="3"/>
  <c r="T7" i="3" l="1"/>
  <c r="N16" i="3"/>
  <c r="N3" i="3"/>
  <c r="O3" i="3" s="1"/>
  <c r="N12" i="3"/>
  <c r="O12" i="3" s="1"/>
  <c r="N14" i="3"/>
  <c r="U5" i="3"/>
  <c r="N13" i="3"/>
  <c r="O13" i="3" s="1"/>
  <c r="V13" i="3" s="1"/>
  <c r="T4" i="3"/>
  <c r="T15" i="3"/>
  <c r="T9" i="3"/>
  <c r="U9" i="3" s="1"/>
  <c r="N11" i="3"/>
  <c r="O11" i="3" s="1"/>
  <c r="N7" i="3"/>
  <c r="O7" i="3" s="1"/>
  <c r="T12" i="3"/>
  <c r="U12" i="3" s="1"/>
  <c r="O17" i="3"/>
  <c r="T17" i="3"/>
  <c r="U17" i="3" s="1"/>
  <c r="T10" i="3"/>
  <c r="U10" i="3" s="1"/>
  <c r="O9" i="3"/>
  <c r="T6" i="3"/>
  <c r="U6" i="3" s="1"/>
  <c r="O15" i="3"/>
  <c r="U15" i="3"/>
  <c r="O10" i="3"/>
  <c r="O5" i="3"/>
  <c r="O14" i="3"/>
  <c r="O8" i="3"/>
  <c r="U8" i="3"/>
  <c r="U11" i="3"/>
  <c r="O2" i="3"/>
  <c r="T2" i="3"/>
  <c r="U2" i="3" s="1"/>
  <c r="O6" i="3"/>
  <c r="O4" i="3"/>
  <c r="U4" i="3"/>
  <c r="U7" i="3"/>
  <c r="T14" i="3"/>
  <c r="U14" i="3" s="1"/>
  <c r="O16" i="3"/>
  <c r="U16" i="3"/>
  <c r="U3" i="3"/>
  <c r="V5" i="3" l="1"/>
  <c r="V17" i="3"/>
  <c r="V16" i="3"/>
  <c r="V4" i="3"/>
  <c r="V2" i="3"/>
  <c r="V8" i="3"/>
  <c r="V10" i="3"/>
  <c r="V12" i="3"/>
  <c r="V3" i="3"/>
  <c r="V14" i="3"/>
  <c r="V7" i="3"/>
  <c r="V6" i="3"/>
  <c r="V11" i="3"/>
  <c r="V15" i="3"/>
  <c r="V9" i="3"/>
</calcChain>
</file>

<file path=xl/sharedStrings.xml><?xml version="1.0" encoding="utf-8"?>
<sst xmlns="http://schemas.openxmlformats.org/spreadsheetml/2006/main" count="210" uniqueCount="43">
  <si>
    <t>Site</t>
  </si>
  <si>
    <t>Code</t>
  </si>
  <si>
    <t>Mois</t>
  </si>
  <si>
    <t>Date</t>
  </si>
  <si>
    <t>Jour</t>
  </si>
  <si>
    <t>00156 - Paris</t>
  </si>
  <si>
    <t>00159 - Aix</t>
  </si>
  <si>
    <t>00160 - Lyon</t>
  </si>
  <si>
    <t>00180 - Brest</t>
  </si>
  <si>
    <t>00181 - Lille</t>
  </si>
  <si>
    <t>00182 - Strasbourg</t>
  </si>
  <si>
    <t>00183 - Bordeaux</t>
  </si>
  <si>
    <t>00187 - Nice</t>
  </si>
  <si>
    <t>Ventes</t>
  </si>
  <si>
    <t>Année</t>
  </si>
  <si>
    <t>Panne 2</t>
  </si>
  <si>
    <t>Panne 1</t>
  </si>
  <si>
    <t>Panne 3</t>
  </si>
  <si>
    <t>Panne 4</t>
  </si>
  <si>
    <t>Nombre de Pannes</t>
  </si>
  <si>
    <t>%tage Pannes</t>
  </si>
  <si>
    <t>Semaine</t>
  </si>
  <si>
    <t>Lundi</t>
  </si>
  <si>
    <t>Mardi</t>
  </si>
  <si>
    <t>Mercredi</t>
  </si>
  <si>
    <t>Jeudi</t>
  </si>
  <si>
    <t>Vendredi</t>
  </si>
  <si>
    <t>Samedi</t>
  </si>
  <si>
    <t>Taux de Panne</t>
  </si>
  <si>
    <t>Taux de Panne pour L M M</t>
  </si>
  <si>
    <t>Nombre de Ventes L M M</t>
  </si>
  <si>
    <t>Nombre de Ventes J V S</t>
  </si>
  <si>
    <t>Nombre de Pannes 1 L M M</t>
  </si>
  <si>
    <t>Nombre de Pannes 1 J V S</t>
  </si>
  <si>
    <t>Nombre de Pannes 2 L M M</t>
  </si>
  <si>
    <t>Nombre de Pannes 2 J V S</t>
  </si>
  <si>
    <t>Nombre de Pannes 3 L M M</t>
  </si>
  <si>
    <t>Nombre de Pannes 3 J V S</t>
  </si>
  <si>
    <t>Nombre de Pannes 4 L M M</t>
  </si>
  <si>
    <t>Nombre de Pannes 4 J V S</t>
  </si>
  <si>
    <t>00157 - Bruxelles</t>
  </si>
  <si>
    <t>Nombre de Pannes pour L M M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</si>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</sst>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d\d\d\d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14" fontId="0" fillId="0" borderId="0" xfId="0" applyNumberFormat="1"/>
    <xf numFmtId="164" fontId="0" fillId="0" borderId="0" xfId="0" applyNumberFormat="1"/>
    <xf numFmtId="1" fontId="0" fillId="0" borderId="0" xfId="0" applyNumberFormat="1"/>
    <xf numFmtId="10" fontId="0" fillId="0" borderId="0" xfId="0" applyNumberFormat="1"/>
    <xf numFmtId="0" fontId="2" fillId="0" borderId="0" xfId="0" applyFont="1" applyAlignment="1">
      <alignment horizontal="center"/>
    </xf>
    <xf numFmtId="9" fontId="0" fillId="0" borderId="0" xfId="0" applyNumberForma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1" xfId="0" applyFont="1" applyBorder="1"/>
    <xf numFmtId="0" fontId="4" fillId="0" borderId="6" xfId="0" applyFont="1" applyBorder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10" fontId="4" fillId="5" borderId="6" xfId="1" applyNumberFormat="1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10" fontId="4" fillId="6" borderId="6" xfId="1" applyNumberFormat="1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2" borderId="7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10" fontId="4" fillId="5" borderId="9" xfId="1" applyNumberFormat="1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10" fontId="4" fillId="6" borderId="9" xfId="1" applyNumberFormat="1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DEF4F-AC51-4501-A81B-FA59A095571D}">
  <dimension ref="A1:B7"/>
  <sheetViews>
    <sheetView workbookViewId="0">
      <selection activeCell="F10" sqref="F10"/>
    </sheetView>
  </sheetViews>
  <sheetFormatPr baseColWidth="10" defaultRowHeight="15" x14ac:dyDescent="0.25"/>
  <sheetData>
    <row r="1" spans="1:2" x14ac:dyDescent="0.25">
      <c r="A1" s="5" t="s">
        <v>4</v>
      </c>
      <c r="B1" t="s">
        <v>28</v>
      </c>
    </row>
    <row r="2" spans="1:2" x14ac:dyDescent="0.25">
      <c r="A2" t="s">
        <v>22</v>
      </c>
      <c r="B2" s="6">
        <v>0.06</v>
      </c>
    </row>
    <row r="3" spans="1:2" x14ac:dyDescent="0.25">
      <c r="A3" t="s">
        <v>23</v>
      </c>
    </row>
    <row r="4" spans="1:2" x14ac:dyDescent="0.25">
      <c r="A4" t="s">
        <v>24</v>
      </c>
    </row>
    <row r="5" spans="1:2" x14ac:dyDescent="0.25">
      <c r="A5" t="s">
        <v>25</v>
      </c>
    </row>
    <row r="6" spans="1:2" x14ac:dyDescent="0.25">
      <c r="A6" t="s">
        <v>26</v>
      </c>
    </row>
    <row r="7" spans="1:2" x14ac:dyDescent="0.25">
      <c r="A7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B6EE8-505C-4D64-841C-27838D693515}">
  <dimension ref="A1:N151"/>
  <sheetViews>
    <sheetView workbookViewId="0">
      <pane ySplit="1" topLeftCell="A2" activePane="bottomLeft" state="frozen"/>
      <selection pane="bottomLeft" activeCell="I6" sqref="I6"/>
    </sheetView>
  </sheetViews>
  <sheetFormatPr baseColWidth="10" defaultRowHeight="15" x14ac:dyDescent="0.25"/>
  <cols>
    <col min="4" max="4" width="26.85546875" customWidth="1"/>
    <col min="7" max="7" width="22.85546875" bestFit="1" customWidth="1"/>
    <col min="13" max="13" width="18" bestFit="1" customWidth="1"/>
    <col min="14" max="14" width="13.28515625" bestFit="1" customWidth="1"/>
  </cols>
  <sheetData>
    <row r="1" spans="1:14" x14ac:dyDescent="0.25">
      <c r="A1" s="5" t="s">
        <v>21</v>
      </c>
      <c r="B1" s="5" t="s">
        <v>14</v>
      </c>
      <c r="C1" s="5" t="s">
        <v>2</v>
      </c>
      <c r="D1" s="5" t="s">
        <v>4</v>
      </c>
      <c r="E1" s="5" t="s">
        <v>3</v>
      </c>
      <c r="F1" s="5" t="s">
        <v>1</v>
      </c>
      <c r="G1" s="5" t="s">
        <v>0</v>
      </c>
      <c r="H1" s="5" t="s">
        <v>13</v>
      </c>
      <c r="I1" s="5" t="s">
        <v>16</v>
      </c>
      <c r="J1" s="5" t="s">
        <v>15</v>
      </c>
      <c r="K1" s="5" t="s">
        <v>17</v>
      </c>
      <c r="L1" s="5" t="s">
        <v>18</v>
      </c>
      <c r="M1" s="5" t="s">
        <v>19</v>
      </c>
      <c r="N1" s="5" t="s">
        <v>20</v>
      </c>
    </row>
    <row r="2" spans="1:14" x14ac:dyDescent="0.25">
      <c r="A2">
        <f>WEEKNUM(E2)</f>
        <v>19</v>
      </c>
      <c r="B2">
        <f>YEAR(E2)</f>
        <v>2019</v>
      </c>
      <c r="C2">
        <f>MONTH(E2)</f>
        <v>5</v>
      </c>
      <c r="D2" s="2" t="str">
        <f>CHOOSE(WEEKDAY(E2),"Dimanche","Lundi","Mardi","Mercredi","Jeudi","Vendredi","Samedi")</f>
        <v>Lundi</v>
      </c>
      <c r="E2" s="1">
        <v>43591</v>
      </c>
      <c r="F2" t="str">
        <f>LEFT(G2,5)</f>
        <v>00156</v>
      </c>
      <c r="G2" t="s">
        <v>5</v>
      </c>
      <c r="H2" s="3">
        <v>14155</v>
      </c>
      <c r="I2">
        <v>470</v>
      </c>
      <c r="J2">
        <v>211</v>
      </c>
      <c r="K2">
        <v>94</v>
      </c>
      <c r="L2">
        <v>176</v>
      </c>
      <c r="M2">
        <f>SUM(I2:L2)</f>
        <v>951</v>
      </c>
      <c r="N2" s="4">
        <f>M2/H2</f>
        <v>6.7184740374425997E-2</v>
      </c>
    </row>
    <row r="3" spans="1:14" x14ac:dyDescent="0.25">
      <c r="A3">
        <f t="shared" ref="A3:A50" si="0">WEEKNUM(E3)</f>
        <v>19</v>
      </c>
      <c r="B3">
        <f t="shared" ref="B3:B50" si="1">YEAR(E3)</f>
        <v>2019</v>
      </c>
      <c r="C3">
        <f t="shared" ref="C3:C50" si="2">MONTH(E3)</f>
        <v>5</v>
      </c>
      <c r="D3" s="2" t="str">
        <f t="shared" ref="D3:D66" si="3">CHOOSE(WEEKDAY(E3),"Dimanche","Lundi","Mardi","Mercredi","Jeudi","Vendredi","Samedi")</f>
        <v>Lundi</v>
      </c>
      <c r="E3" s="1">
        <v>43591</v>
      </c>
      <c r="F3" t="str">
        <f t="shared" ref="F3:F66" si="4">LEFT(G3,5)</f>
        <v>00159</v>
      </c>
      <c r="G3" t="s">
        <v>6</v>
      </c>
      <c r="H3" s="3">
        <v>10886</v>
      </c>
      <c r="I3">
        <v>328</v>
      </c>
      <c r="J3">
        <v>145</v>
      </c>
      <c r="K3">
        <v>284</v>
      </c>
      <c r="L3">
        <v>332</v>
      </c>
      <c r="M3">
        <f>SUM(I3:L3)</f>
        <v>1089</v>
      </c>
      <c r="N3" s="4">
        <f t="shared" ref="N3:N66" si="5">M3/H3</f>
        <v>0.10003674444240308</v>
      </c>
    </row>
    <row r="4" spans="1:14" x14ac:dyDescent="0.25">
      <c r="A4">
        <f t="shared" si="0"/>
        <v>19</v>
      </c>
      <c r="B4">
        <f t="shared" si="1"/>
        <v>2019</v>
      </c>
      <c r="C4">
        <f t="shared" si="2"/>
        <v>5</v>
      </c>
      <c r="D4" s="2" t="str">
        <f t="shared" si="3"/>
        <v>Lundi</v>
      </c>
      <c r="E4" s="1">
        <v>43591</v>
      </c>
      <c r="F4" t="str">
        <f t="shared" si="4"/>
        <v>00160</v>
      </c>
      <c r="G4" t="s">
        <v>7</v>
      </c>
      <c r="H4" s="3">
        <v>9222</v>
      </c>
      <c r="I4">
        <v>414</v>
      </c>
      <c r="J4">
        <v>82</v>
      </c>
      <c r="K4">
        <v>70</v>
      </c>
      <c r="L4">
        <v>174</v>
      </c>
      <c r="M4">
        <f>SUM(I4:L4)</f>
        <v>740</v>
      </c>
      <c r="N4" s="4">
        <f t="shared" si="5"/>
        <v>8.024289741921492E-2</v>
      </c>
    </row>
    <row r="5" spans="1:14" x14ac:dyDescent="0.25">
      <c r="A5">
        <f t="shared" si="0"/>
        <v>19</v>
      </c>
      <c r="B5">
        <f t="shared" si="1"/>
        <v>2019</v>
      </c>
      <c r="C5">
        <f t="shared" si="2"/>
        <v>5</v>
      </c>
      <c r="D5" s="2" t="str">
        <f t="shared" si="3"/>
        <v>Lundi</v>
      </c>
      <c r="E5" s="1">
        <v>43591</v>
      </c>
      <c r="F5" t="str">
        <f t="shared" si="4"/>
        <v>00180</v>
      </c>
      <c r="G5" t="s">
        <v>8</v>
      </c>
      <c r="H5" s="3">
        <v>9753</v>
      </c>
      <c r="I5">
        <v>405</v>
      </c>
      <c r="J5">
        <v>180</v>
      </c>
      <c r="K5">
        <v>91</v>
      </c>
      <c r="L5">
        <v>45</v>
      </c>
      <c r="M5">
        <f>SUM(I5:L5)</f>
        <v>721</v>
      </c>
      <c r="N5" s="4">
        <f t="shared" si="5"/>
        <v>7.3925971495949969E-2</v>
      </c>
    </row>
    <row r="6" spans="1:14" x14ac:dyDescent="0.25">
      <c r="A6">
        <f t="shared" si="0"/>
        <v>19</v>
      </c>
      <c r="B6">
        <f t="shared" si="1"/>
        <v>2019</v>
      </c>
      <c r="C6">
        <f t="shared" si="2"/>
        <v>5</v>
      </c>
      <c r="D6" s="2" t="str">
        <f t="shared" si="3"/>
        <v>Lundi</v>
      </c>
      <c r="E6" s="1">
        <v>43591</v>
      </c>
      <c r="F6" t="str">
        <f t="shared" si="4"/>
        <v>00181</v>
      </c>
      <c r="G6" t="s">
        <v>9</v>
      </c>
      <c r="H6" s="3">
        <v>15084</v>
      </c>
      <c r="I6">
        <v>155</v>
      </c>
      <c r="J6">
        <v>112</v>
      </c>
      <c r="K6">
        <v>274</v>
      </c>
      <c r="L6">
        <v>366</v>
      </c>
      <c r="M6">
        <f>SUM(I6:L6)</f>
        <v>907</v>
      </c>
      <c r="N6" s="4">
        <f t="shared" si="5"/>
        <v>6.0129939008220633E-2</v>
      </c>
    </row>
    <row r="7" spans="1:14" x14ac:dyDescent="0.25">
      <c r="A7">
        <f t="shared" si="0"/>
        <v>19</v>
      </c>
      <c r="B7">
        <f t="shared" si="1"/>
        <v>2019</v>
      </c>
      <c r="C7">
        <f t="shared" si="2"/>
        <v>5</v>
      </c>
      <c r="D7" s="2" t="str">
        <f t="shared" si="3"/>
        <v>Lundi</v>
      </c>
      <c r="E7" s="1">
        <v>43591</v>
      </c>
      <c r="F7" t="str">
        <f t="shared" si="4"/>
        <v>00182</v>
      </c>
      <c r="G7" t="s">
        <v>10</v>
      </c>
      <c r="H7" s="3">
        <v>13749</v>
      </c>
      <c r="I7">
        <v>256</v>
      </c>
      <c r="J7">
        <v>113</v>
      </c>
      <c r="K7">
        <v>102</v>
      </c>
      <c r="L7">
        <v>90</v>
      </c>
      <c r="M7">
        <f>SUM(I7:L7)</f>
        <v>561</v>
      </c>
      <c r="N7" s="4">
        <f t="shared" si="5"/>
        <v>4.0802967488544624E-2</v>
      </c>
    </row>
    <row r="8" spans="1:14" x14ac:dyDescent="0.25">
      <c r="A8">
        <f t="shared" si="0"/>
        <v>19</v>
      </c>
      <c r="B8">
        <f t="shared" si="1"/>
        <v>2019</v>
      </c>
      <c r="C8">
        <f t="shared" si="2"/>
        <v>5</v>
      </c>
      <c r="D8" s="2" t="str">
        <f t="shared" si="3"/>
        <v>Lundi</v>
      </c>
      <c r="E8" s="1">
        <v>43591</v>
      </c>
      <c r="F8" t="str">
        <f t="shared" si="4"/>
        <v>00183</v>
      </c>
      <c r="G8" t="s">
        <v>11</v>
      </c>
      <c r="H8" s="3">
        <v>14845</v>
      </c>
      <c r="I8">
        <v>262</v>
      </c>
      <c r="J8">
        <v>127</v>
      </c>
      <c r="K8">
        <v>136</v>
      </c>
      <c r="L8">
        <v>76</v>
      </c>
      <c r="M8">
        <f>SUM(I8:L8)</f>
        <v>601</v>
      </c>
      <c r="N8" s="4">
        <f t="shared" si="5"/>
        <v>4.0485011788480969E-2</v>
      </c>
    </row>
    <row r="9" spans="1:14" x14ac:dyDescent="0.25">
      <c r="A9">
        <f t="shared" si="0"/>
        <v>19</v>
      </c>
      <c r="B9">
        <f t="shared" si="1"/>
        <v>2019</v>
      </c>
      <c r="C9">
        <f t="shared" si="2"/>
        <v>5</v>
      </c>
      <c r="D9" s="2" t="str">
        <f t="shared" si="3"/>
        <v>Lundi</v>
      </c>
      <c r="E9" s="1">
        <v>43591</v>
      </c>
      <c r="F9" t="str">
        <f t="shared" si="4"/>
        <v>00187</v>
      </c>
      <c r="G9" t="s">
        <v>12</v>
      </c>
      <c r="H9" s="3">
        <v>19932</v>
      </c>
      <c r="I9">
        <v>276</v>
      </c>
      <c r="J9">
        <v>74</v>
      </c>
      <c r="K9">
        <v>231</v>
      </c>
      <c r="L9">
        <v>216</v>
      </c>
      <c r="M9">
        <f>SUM(I9:L9)</f>
        <v>797</v>
      </c>
      <c r="N9" s="4">
        <f t="shared" si="5"/>
        <v>3.9985952237607869E-2</v>
      </c>
    </row>
    <row r="10" spans="1:14" x14ac:dyDescent="0.25">
      <c r="A10">
        <f t="shared" si="0"/>
        <v>19</v>
      </c>
      <c r="B10">
        <f t="shared" si="1"/>
        <v>2019</v>
      </c>
      <c r="C10">
        <f t="shared" si="2"/>
        <v>5</v>
      </c>
      <c r="D10" s="2" t="str">
        <f t="shared" si="3"/>
        <v>Mardi</v>
      </c>
      <c r="E10" s="1">
        <v>43592</v>
      </c>
      <c r="F10" t="str">
        <f t="shared" si="4"/>
        <v>00156</v>
      </c>
      <c r="G10" t="s">
        <v>5</v>
      </c>
      <c r="H10" s="3">
        <v>12795</v>
      </c>
      <c r="I10">
        <v>281</v>
      </c>
      <c r="J10">
        <v>225</v>
      </c>
      <c r="K10">
        <v>100</v>
      </c>
      <c r="L10">
        <v>199</v>
      </c>
      <c r="M10">
        <f>SUM(I10:L10)</f>
        <v>805</v>
      </c>
      <c r="N10" s="4">
        <f t="shared" si="5"/>
        <v>6.2915201250488467E-2</v>
      </c>
    </row>
    <row r="11" spans="1:14" x14ac:dyDescent="0.25">
      <c r="A11">
        <f t="shared" si="0"/>
        <v>19</v>
      </c>
      <c r="B11">
        <f t="shared" si="1"/>
        <v>2019</v>
      </c>
      <c r="C11">
        <f t="shared" si="2"/>
        <v>5</v>
      </c>
      <c r="D11" s="2" t="str">
        <f t="shared" si="3"/>
        <v>Mardi</v>
      </c>
      <c r="E11" s="1">
        <v>43592</v>
      </c>
      <c r="F11" t="str">
        <f t="shared" si="4"/>
        <v>00159</v>
      </c>
      <c r="G11" t="s">
        <v>6</v>
      </c>
      <c r="H11" s="3">
        <v>16701</v>
      </c>
      <c r="I11">
        <v>61</v>
      </c>
      <c r="J11">
        <v>78</v>
      </c>
      <c r="K11">
        <v>64</v>
      </c>
      <c r="L11">
        <v>320</v>
      </c>
      <c r="M11">
        <f>SUM(I11:L11)</f>
        <v>523</v>
      </c>
      <c r="N11" s="4">
        <f t="shared" si="5"/>
        <v>3.1315490090413747E-2</v>
      </c>
    </row>
    <row r="12" spans="1:14" x14ac:dyDescent="0.25">
      <c r="A12">
        <f t="shared" si="0"/>
        <v>19</v>
      </c>
      <c r="B12">
        <f t="shared" si="1"/>
        <v>2019</v>
      </c>
      <c r="C12">
        <f t="shared" si="2"/>
        <v>5</v>
      </c>
      <c r="D12" s="2" t="str">
        <f t="shared" si="3"/>
        <v>Mardi</v>
      </c>
      <c r="E12" s="1">
        <v>43592</v>
      </c>
      <c r="F12" t="str">
        <f t="shared" si="4"/>
        <v>00160</v>
      </c>
      <c r="G12" t="s">
        <v>7</v>
      </c>
      <c r="H12" s="3">
        <v>10233</v>
      </c>
      <c r="I12">
        <v>154</v>
      </c>
      <c r="J12">
        <v>211</v>
      </c>
      <c r="K12">
        <v>208</v>
      </c>
      <c r="L12">
        <v>264</v>
      </c>
      <c r="M12">
        <f>SUM(I12:L12)</f>
        <v>837</v>
      </c>
      <c r="N12" s="4">
        <f t="shared" si="5"/>
        <v>8.1794195250659632E-2</v>
      </c>
    </row>
    <row r="13" spans="1:14" x14ac:dyDescent="0.25">
      <c r="A13">
        <f t="shared" si="0"/>
        <v>19</v>
      </c>
      <c r="B13">
        <f t="shared" si="1"/>
        <v>2019</v>
      </c>
      <c r="C13">
        <f t="shared" si="2"/>
        <v>5</v>
      </c>
      <c r="D13" s="2" t="str">
        <f t="shared" si="3"/>
        <v>Mardi</v>
      </c>
      <c r="E13" s="1">
        <v>43592</v>
      </c>
      <c r="F13" t="str">
        <f t="shared" si="4"/>
        <v>00180</v>
      </c>
      <c r="G13" t="s">
        <v>8</v>
      </c>
      <c r="H13" s="3">
        <v>14179</v>
      </c>
      <c r="I13">
        <v>235</v>
      </c>
      <c r="J13">
        <v>248</v>
      </c>
      <c r="K13">
        <v>182</v>
      </c>
      <c r="L13">
        <v>193</v>
      </c>
      <c r="M13">
        <f>SUM(I13:L13)</f>
        <v>858</v>
      </c>
      <c r="N13" s="4">
        <f t="shared" si="5"/>
        <v>6.0512024825446084E-2</v>
      </c>
    </row>
    <row r="14" spans="1:14" x14ac:dyDescent="0.25">
      <c r="A14">
        <f t="shared" si="0"/>
        <v>19</v>
      </c>
      <c r="B14">
        <f t="shared" si="1"/>
        <v>2019</v>
      </c>
      <c r="C14">
        <f t="shared" si="2"/>
        <v>5</v>
      </c>
      <c r="D14" s="2" t="str">
        <f t="shared" si="3"/>
        <v>Mardi</v>
      </c>
      <c r="E14" s="1">
        <v>43592</v>
      </c>
      <c r="F14" t="str">
        <f t="shared" si="4"/>
        <v>00181</v>
      </c>
      <c r="G14" t="s">
        <v>9</v>
      </c>
      <c r="H14" s="3">
        <v>9087</v>
      </c>
      <c r="I14">
        <v>395</v>
      </c>
      <c r="J14">
        <v>84</v>
      </c>
      <c r="K14">
        <v>265</v>
      </c>
      <c r="L14">
        <v>285</v>
      </c>
      <c r="M14">
        <f>SUM(I14:L14)</f>
        <v>1029</v>
      </c>
      <c r="N14" s="4">
        <f t="shared" si="5"/>
        <v>0.11323869263783427</v>
      </c>
    </row>
    <row r="15" spans="1:14" x14ac:dyDescent="0.25">
      <c r="A15">
        <f t="shared" si="0"/>
        <v>19</v>
      </c>
      <c r="B15">
        <f t="shared" si="1"/>
        <v>2019</v>
      </c>
      <c r="C15">
        <f t="shared" si="2"/>
        <v>5</v>
      </c>
      <c r="D15" s="2" t="str">
        <f t="shared" si="3"/>
        <v>Mardi</v>
      </c>
      <c r="E15" s="1">
        <v>43592</v>
      </c>
      <c r="F15" t="str">
        <f t="shared" si="4"/>
        <v>00182</v>
      </c>
      <c r="G15" t="s">
        <v>10</v>
      </c>
      <c r="H15" s="3">
        <v>12814</v>
      </c>
      <c r="I15">
        <v>286</v>
      </c>
      <c r="J15">
        <v>112</v>
      </c>
      <c r="K15">
        <v>35</v>
      </c>
      <c r="L15">
        <v>66</v>
      </c>
      <c r="M15">
        <f>SUM(I15:L15)</f>
        <v>499</v>
      </c>
      <c r="N15" s="4">
        <f t="shared" si="5"/>
        <v>3.8941782425472138E-2</v>
      </c>
    </row>
    <row r="16" spans="1:14" x14ac:dyDescent="0.25">
      <c r="A16">
        <f t="shared" si="0"/>
        <v>19</v>
      </c>
      <c r="B16">
        <f t="shared" si="1"/>
        <v>2019</v>
      </c>
      <c r="C16">
        <f t="shared" si="2"/>
        <v>5</v>
      </c>
      <c r="D16" s="2" t="str">
        <f t="shared" si="3"/>
        <v>Mardi</v>
      </c>
      <c r="E16" s="1">
        <v>43592</v>
      </c>
      <c r="F16" t="str">
        <f t="shared" si="4"/>
        <v>00183</v>
      </c>
      <c r="G16" t="s">
        <v>11</v>
      </c>
      <c r="H16" s="3">
        <v>16654</v>
      </c>
      <c r="I16">
        <v>150</v>
      </c>
      <c r="J16">
        <v>111</v>
      </c>
      <c r="K16">
        <v>237</v>
      </c>
      <c r="L16">
        <v>335</v>
      </c>
      <c r="M16">
        <f>SUM(I16:L16)</f>
        <v>833</v>
      </c>
      <c r="N16" s="4">
        <f t="shared" si="5"/>
        <v>5.0018013690404706E-2</v>
      </c>
    </row>
    <row r="17" spans="1:14" x14ac:dyDescent="0.25">
      <c r="A17">
        <f t="shared" si="0"/>
        <v>19</v>
      </c>
      <c r="B17">
        <f t="shared" si="1"/>
        <v>2019</v>
      </c>
      <c r="C17">
        <f t="shared" si="2"/>
        <v>5</v>
      </c>
      <c r="D17" s="2" t="str">
        <f t="shared" si="3"/>
        <v>Mardi</v>
      </c>
      <c r="E17" s="1">
        <v>43592</v>
      </c>
      <c r="F17" t="str">
        <f t="shared" si="4"/>
        <v>00187</v>
      </c>
      <c r="G17" t="s">
        <v>12</v>
      </c>
      <c r="H17" s="3">
        <v>12071</v>
      </c>
      <c r="I17">
        <v>249</v>
      </c>
      <c r="J17">
        <v>111</v>
      </c>
      <c r="K17">
        <v>212</v>
      </c>
      <c r="L17">
        <v>342</v>
      </c>
      <c r="M17">
        <f>SUM(I17:L17)</f>
        <v>914</v>
      </c>
      <c r="N17" s="4">
        <f t="shared" si="5"/>
        <v>7.5718664567972827E-2</v>
      </c>
    </row>
    <row r="18" spans="1:14" x14ac:dyDescent="0.25">
      <c r="A18">
        <f t="shared" si="0"/>
        <v>19</v>
      </c>
      <c r="B18">
        <f t="shared" si="1"/>
        <v>2019</v>
      </c>
      <c r="C18">
        <f t="shared" si="2"/>
        <v>5</v>
      </c>
      <c r="D18" s="2" t="str">
        <f t="shared" si="3"/>
        <v>Mercredi</v>
      </c>
      <c r="E18" s="1">
        <v>43593</v>
      </c>
      <c r="F18" t="str">
        <f t="shared" si="4"/>
        <v>00156</v>
      </c>
      <c r="G18" t="s">
        <v>5</v>
      </c>
      <c r="H18" s="3">
        <v>18650</v>
      </c>
      <c r="I18">
        <v>459</v>
      </c>
      <c r="J18">
        <v>146</v>
      </c>
      <c r="K18">
        <v>122</v>
      </c>
      <c r="L18">
        <v>257</v>
      </c>
      <c r="M18">
        <f>SUM(I18:L18)</f>
        <v>984</v>
      </c>
      <c r="N18" s="4">
        <f t="shared" si="5"/>
        <v>5.2761394101876677E-2</v>
      </c>
    </row>
    <row r="19" spans="1:14" x14ac:dyDescent="0.25">
      <c r="A19">
        <f t="shared" si="0"/>
        <v>19</v>
      </c>
      <c r="B19">
        <f t="shared" si="1"/>
        <v>2019</v>
      </c>
      <c r="C19">
        <f t="shared" si="2"/>
        <v>5</v>
      </c>
      <c r="D19" s="2" t="str">
        <f t="shared" si="3"/>
        <v>Mercredi</v>
      </c>
      <c r="E19" s="1">
        <v>43593</v>
      </c>
      <c r="F19" t="str">
        <f t="shared" si="4"/>
        <v>00159</v>
      </c>
      <c r="G19" t="s">
        <v>6</v>
      </c>
      <c r="H19" s="3">
        <v>16527</v>
      </c>
      <c r="I19">
        <v>427</v>
      </c>
      <c r="J19">
        <v>96</v>
      </c>
      <c r="K19">
        <v>214</v>
      </c>
      <c r="L19">
        <v>182</v>
      </c>
      <c r="M19">
        <f>SUM(I19:L19)</f>
        <v>919</v>
      </c>
      <c r="N19" s="4">
        <f t="shared" si="5"/>
        <v>5.5605978096448239E-2</v>
      </c>
    </row>
    <row r="20" spans="1:14" x14ac:dyDescent="0.25">
      <c r="A20">
        <f t="shared" si="0"/>
        <v>19</v>
      </c>
      <c r="B20">
        <f t="shared" si="1"/>
        <v>2019</v>
      </c>
      <c r="C20">
        <f t="shared" si="2"/>
        <v>5</v>
      </c>
      <c r="D20" s="2" t="str">
        <f t="shared" si="3"/>
        <v>Mercredi</v>
      </c>
      <c r="E20" s="1">
        <v>43593</v>
      </c>
      <c r="F20" t="str">
        <f t="shared" si="4"/>
        <v>00160</v>
      </c>
      <c r="G20" t="s">
        <v>7</v>
      </c>
      <c r="H20" s="3">
        <v>11154</v>
      </c>
      <c r="I20">
        <v>142</v>
      </c>
      <c r="J20">
        <v>76</v>
      </c>
      <c r="K20">
        <v>78</v>
      </c>
      <c r="L20">
        <v>189</v>
      </c>
      <c r="M20">
        <f>SUM(I20:L20)</f>
        <v>485</v>
      </c>
      <c r="N20" s="4">
        <f t="shared" si="5"/>
        <v>4.348215886677425E-2</v>
      </c>
    </row>
    <row r="21" spans="1:14" x14ac:dyDescent="0.25">
      <c r="A21">
        <f t="shared" si="0"/>
        <v>19</v>
      </c>
      <c r="B21">
        <f t="shared" si="1"/>
        <v>2019</v>
      </c>
      <c r="C21">
        <f t="shared" si="2"/>
        <v>5</v>
      </c>
      <c r="D21" s="2" t="str">
        <f t="shared" si="3"/>
        <v>Mercredi</v>
      </c>
      <c r="E21" s="1">
        <v>43593</v>
      </c>
      <c r="F21" t="str">
        <f t="shared" si="4"/>
        <v>00180</v>
      </c>
      <c r="G21" t="s">
        <v>8</v>
      </c>
      <c r="H21" s="3">
        <v>9583</v>
      </c>
      <c r="I21">
        <v>398</v>
      </c>
      <c r="J21">
        <v>164</v>
      </c>
      <c r="K21">
        <v>157</v>
      </c>
      <c r="L21">
        <v>246</v>
      </c>
      <c r="M21">
        <f>SUM(I21:L21)</f>
        <v>965</v>
      </c>
      <c r="N21" s="4">
        <f t="shared" si="5"/>
        <v>0.10069915475320881</v>
      </c>
    </row>
    <row r="22" spans="1:14" x14ac:dyDescent="0.25">
      <c r="A22">
        <f t="shared" si="0"/>
        <v>19</v>
      </c>
      <c r="B22">
        <f t="shared" si="1"/>
        <v>2019</v>
      </c>
      <c r="C22">
        <f t="shared" si="2"/>
        <v>5</v>
      </c>
      <c r="D22" s="2" t="str">
        <f t="shared" si="3"/>
        <v>Mercredi</v>
      </c>
      <c r="E22" s="1">
        <v>43593</v>
      </c>
      <c r="F22" t="str">
        <f t="shared" si="4"/>
        <v>00181</v>
      </c>
      <c r="G22" t="s">
        <v>9</v>
      </c>
      <c r="H22" s="3">
        <v>11981</v>
      </c>
      <c r="I22">
        <v>457</v>
      </c>
      <c r="J22">
        <v>96</v>
      </c>
      <c r="K22">
        <v>143</v>
      </c>
      <c r="L22">
        <v>326</v>
      </c>
      <c r="M22">
        <f>SUM(I22:L22)</f>
        <v>1022</v>
      </c>
      <c r="N22" s="4">
        <f t="shared" si="5"/>
        <v>8.530172773558134E-2</v>
      </c>
    </row>
    <row r="23" spans="1:14" x14ac:dyDescent="0.25">
      <c r="A23">
        <f t="shared" si="0"/>
        <v>19</v>
      </c>
      <c r="B23">
        <f t="shared" si="1"/>
        <v>2019</v>
      </c>
      <c r="C23">
        <f t="shared" si="2"/>
        <v>5</v>
      </c>
      <c r="D23" s="2" t="str">
        <f t="shared" si="3"/>
        <v>Mercredi</v>
      </c>
      <c r="E23" s="1">
        <v>43593</v>
      </c>
      <c r="F23" t="str">
        <f t="shared" si="4"/>
        <v>00182</v>
      </c>
      <c r="G23" t="s">
        <v>10</v>
      </c>
      <c r="H23" s="3">
        <v>15700</v>
      </c>
      <c r="I23">
        <v>206</v>
      </c>
      <c r="J23">
        <v>92</v>
      </c>
      <c r="K23">
        <v>236</v>
      </c>
      <c r="L23">
        <v>380</v>
      </c>
      <c r="M23">
        <f>SUM(I23:L23)</f>
        <v>914</v>
      </c>
      <c r="N23" s="4">
        <f t="shared" si="5"/>
        <v>5.8216560509554142E-2</v>
      </c>
    </row>
    <row r="24" spans="1:14" x14ac:dyDescent="0.25">
      <c r="A24">
        <f t="shared" si="0"/>
        <v>19</v>
      </c>
      <c r="B24">
        <f t="shared" si="1"/>
        <v>2019</v>
      </c>
      <c r="C24">
        <f t="shared" si="2"/>
        <v>5</v>
      </c>
      <c r="D24" s="2" t="str">
        <f t="shared" si="3"/>
        <v>Mercredi</v>
      </c>
      <c r="E24" s="1">
        <v>43593</v>
      </c>
      <c r="F24" t="str">
        <f t="shared" si="4"/>
        <v>00183</v>
      </c>
      <c r="G24" t="s">
        <v>11</v>
      </c>
      <c r="H24" s="3">
        <v>12955</v>
      </c>
      <c r="I24">
        <v>378</v>
      </c>
      <c r="J24">
        <v>126</v>
      </c>
      <c r="K24">
        <v>94</v>
      </c>
      <c r="L24">
        <v>139</v>
      </c>
      <c r="M24">
        <f>SUM(I24:L24)</f>
        <v>737</v>
      </c>
      <c r="N24" s="4">
        <f t="shared" si="5"/>
        <v>5.6889231956773444E-2</v>
      </c>
    </row>
    <row r="25" spans="1:14" x14ac:dyDescent="0.25">
      <c r="A25">
        <f t="shared" si="0"/>
        <v>19</v>
      </c>
      <c r="B25">
        <f t="shared" si="1"/>
        <v>2019</v>
      </c>
      <c r="C25">
        <f t="shared" si="2"/>
        <v>5</v>
      </c>
      <c r="D25" s="2" t="str">
        <f t="shared" si="3"/>
        <v>Mercredi</v>
      </c>
      <c r="E25" s="1">
        <v>43593</v>
      </c>
      <c r="F25" t="str">
        <f t="shared" si="4"/>
        <v>00187</v>
      </c>
      <c r="G25" t="s">
        <v>12</v>
      </c>
      <c r="H25" s="3">
        <v>11625</v>
      </c>
      <c r="I25">
        <v>359</v>
      </c>
      <c r="J25">
        <v>117</v>
      </c>
      <c r="K25">
        <v>277</v>
      </c>
      <c r="L25">
        <v>311</v>
      </c>
      <c r="M25">
        <f>SUM(I25:L25)</f>
        <v>1064</v>
      </c>
      <c r="N25" s="4">
        <f t="shared" si="5"/>
        <v>9.1526881720430109E-2</v>
      </c>
    </row>
    <row r="26" spans="1:14" x14ac:dyDescent="0.25">
      <c r="A26">
        <f t="shared" si="0"/>
        <v>19</v>
      </c>
      <c r="B26">
        <f t="shared" si="1"/>
        <v>2019</v>
      </c>
      <c r="C26">
        <f t="shared" si="2"/>
        <v>5</v>
      </c>
      <c r="D26" s="2" t="str">
        <f t="shared" si="3"/>
        <v>Jeudi</v>
      </c>
      <c r="E26" s="1">
        <v>43594</v>
      </c>
      <c r="F26" t="str">
        <f t="shared" si="4"/>
        <v>00156</v>
      </c>
      <c r="G26" t="s">
        <v>5</v>
      </c>
      <c r="H26" s="3">
        <v>17330</v>
      </c>
      <c r="I26">
        <v>58</v>
      </c>
      <c r="J26">
        <v>161</v>
      </c>
      <c r="K26">
        <v>164</v>
      </c>
      <c r="L26">
        <v>178</v>
      </c>
      <c r="M26">
        <f>SUM(I26:L26)</f>
        <v>561</v>
      </c>
      <c r="N26" s="4">
        <f t="shared" si="5"/>
        <v>3.2371609924985577E-2</v>
      </c>
    </row>
    <row r="27" spans="1:14" x14ac:dyDescent="0.25">
      <c r="A27">
        <f t="shared" si="0"/>
        <v>19</v>
      </c>
      <c r="B27">
        <f t="shared" si="1"/>
        <v>2019</v>
      </c>
      <c r="C27">
        <f t="shared" si="2"/>
        <v>5</v>
      </c>
      <c r="D27" s="2" t="str">
        <f t="shared" si="3"/>
        <v>Jeudi</v>
      </c>
      <c r="E27" s="1">
        <v>43594</v>
      </c>
      <c r="F27" t="str">
        <f t="shared" si="4"/>
        <v>00159</v>
      </c>
      <c r="G27" t="s">
        <v>6</v>
      </c>
      <c r="H27" s="3">
        <v>14422</v>
      </c>
      <c r="I27">
        <v>209</v>
      </c>
      <c r="J27">
        <v>197</v>
      </c>
      <c r="K27">
        <v>250</v>
      </c>
      <c r="L27">
        <v>268</v>
      </c>
      <c r="M27">
        <f>SUM(I27:L27)</f>
        <v>924</v>
      </c>
      <c r="N27" s="4">
        <f t="shared" si="5"/>
        <v>6.4068783802523926E-2</v>
      </c>
    </row>
    <row r="28" spans="1:14" x14ac:dyDescent="0.25">
      <c r="A28">
        <f t="shared" si="0"/>
        <v>19</v>
      </c>
      <c r="B28">
        <f t="shared" si="1"/>
        <v>2019</v>
      </c>
      <c r="C28">
        <f t="shared" si="2"/>
        <v>5</v>
      </c>
      <c r="D28" s="2" t="str">
        <f t="shared" si="3"/>
        <v>Jeudi</v>
      </c>
      <c r="E28" s="1">
        <v>43594</v>
      </c>
      <c r="F28" t="str">
        <f t="shared" si="4"/>
        <v>00160</v>
      </c>
      <c r="G28" t="s">
        <v>7</v>
      </c>
      <c r="H28" s="3">
        <v>8949</v>
      </c>
      <c r="I28">
        <v>353</v>
      </c>
      <c r="J28">
        <v>147</v>
      </c>
      <c r="K28">
        <v>208</v>
      </c>
      <c r="L28">
        <v>71</v>
      </c>
      <c r="M28">
        <f>SUM(I28:L28)</f>
        <v>779</v>
      </c>
      <c r="N28" s="4">
        <f t="shared" si="5"/>
        <v>8.7048832271762203E-2</v>
      </c>
    </row>
    <row r="29" spans="1:14" x14ac:dyDescent="0.25">
      <c r="A29">
        <f t="shared" si="0"/>
        <v>19</v>
      </c>
      <c r="B29">
        <f t="shared" si="1"/>
        <v>2019</v>
      </c>
      <c r="C29">
        <f t="shared" si="2"/>
        <v>5</v>
      </c>
      <c r="D29" s="2" t="str">
        <f t="shared" si="3"/>
        <v>Jeudi</v>
      </c>
      <c r="E29" s="1">
        <v>43594</v>
      </c>
      <c r="F29" t="str">
        <f t="shared" si="4"/>
        <v>00180</v>
      </c>
      <c r="G29" t="s">
        <v>8</v>
      </c>
      <c r="H29" s="3">
        <v>19101</v>
      </c>
      <c r="I29">
        <v>433</v>
      </c>
      <c r="J29">
        <v>157</v>
      </c>
      <c r="K29">
        <v>259</v>
      </c>
      <c r="L29">
        <v>58</v>
      </c>
      <c r="M29">
        <f>SUM(I29:L29)</f>
        <v>907</v>
      </c>
      <c r="N29" s="4">
        <f t="shared" si="5"/>
        <v>4.7484424899219939E-2</v>
      </c>
    </row>
    <row r="30" spans="1:14" x14ac:dyDescent="0.25">
      <c r="A30">
        <f t="shared" si="0"/>
        <v>19</v>
      </c>
      <c r="B30">
        <f t="shared" si="1"/>
        <v>2019</v>
      </c>
      <c r="C30">
        <f t="shared" si="2"/>
        <v>5</v>
      </c>
      <c r="D30" s="2" t="str">
        <f t="shared" si="3"/>
        <v>Jeudi</v>
      </c>
      <c r="E30" s="1">
        <v>43594</v>
      </c>
      <c r="F30" t="str">
        <f t="shared" si="4"/>
        <v>00181</v>
      </c>
      <c r="G30" t="s">
        <v>9</v>
      </c>
      <c r="H30" s="3">
        <v>14079</v>
      </c>
      <c r="I30">
        <v>359</v>
      </c>
      <c r="J30">
        <v>188</v>
      </c>
      <c r="K30">
        <v>144</v>
      </c>
      <c r="L30">
        <v>385</v>
      </c>
      <c r="M30">
        <f>SUM(I30:L30)</f>
        <v>1076</v>
      </c>
      <c r="N30" s="4">
        <f t="shared" si="5"/>
        <v>7.6425882520065352E-2</v>
      </c>
    </row>
    <row r="31" spans="1:14" x14ac:dyDescent="0.25">
      <c r="A31">
        <f t="shared" si="0"/>
        <v>19</v>
      </c>
      <c r="B31">
        <f t="shared" si="1"/>
        <v>2019</v>
      </c>
      <c r="C31">
        <f t="shared" si="2"/>
        <v>5</v>
      </c>
      <c r="D31" s="2" t="str">
        <f t="shared" si="3"/>
        <v>Jeudi</v>
      </c>
      <c r="E31" s="1">
        <v>43594</v>
      </c>
      <c r="F31" t="str">
        <f t="shared" si="4"/>
        <v>00182</v>
      </c>
      <c r="G31" t="s">
        <v>10</v>
      </c>
      <c r="H31" s="3">
        <v>8254</v>
      </c>
      <c r="I31">
        <v>193</v>
      </c>
      <c r="J31">
        <v>133</v>
      </c>
      <c r="K31">
        <v>129</v>
      </c>
      <c r="L31">
        <v>285</v>
      </c>
      <c r="M31">
        <f>SUM(I31:L31)</f>
        <v>740</v>
      </c>
      <c r="N31" s="4">
        <f t="shared" si="5"/>
        <v>8.965350133268718E-2</v>
      </c>
    </row>
    <row r="32" spans="1:14" x14ac:dyDescent="0.25">
      <c r="A32">
        <f t="shared" si="0"/>
        <v>19</v>
      </c>
      <c r="B32">
        <f t="shared" si="1"/>
        <v>2019</v>
      </c>
      <c r="C32">
        <f t="shared" si="2"/>
        <v>5</v>
      </c>
      <c r="D32" s="2" t="str">
        <f t="shared" si="3"/>
        <v>Jeudi</v>
      </c>
      <c r="E32" s="1">
        <v>43594</v>
      </c>
      <c r="F32" t="str">
        <f t="shared" si="4"/>
        <v>00183</v>
      </c>
      <c r="G32" t="s">
        <v>11</v>
      </c>
      <c r="H32" s="3">
        <v>19669</v>
      </c>
      <c r="I32">
        <v>187</v>
      </c>
      <c r="J32">
        <v>244</v>
      </c>
      <c r="K32">
        <v>241</v>
      </c>
      <c r="L32">
        <v>351</v>
      </c>
      <c r="M32">
        <f>SUM(I32:L32)</f>
        <v>1023</v>
      </c>
      <c r="N32" s="4">
        <f t="shared" si="5"/>
        <v>5.2010778382225835E-2</v>
      </c>
    </row>
    <row r="33" spans="1:14" x14ac:dyDescent="0.25">
      <c r="A33">
        <f t="shared" si="0"/>
        <v>19</v>
      </c>
      <c r="B33">
        <f t="shared" si="1"/>
        <v>2019</v>
      </c>
      <c r="C33">
        <f t="shared" si="2"/>
        <v>5</v>
      </c>
      <c r="D33" s="2" t="str">
        <f t="shared" si="3"/>
        <v>Jeudi</v>
      </c>
      <c r="E33" s="1">
        <v>43594</v>
      </c>
      <c r="F33" t="str">
        <f t="shared" si="4"/>
        <v>00187</v>
      </c>
      <c r="G33" t="s">
        <v>12</v>
      </c>
      <c r="H33" s="3">
        <v>16867</v>
      </c>
      <c r="I33">
        <v>161</v>
      </c>
      <c r="J33">
        <v>106</v>
      </c>
      <c r="K33">
        <v>37</v>
      </c>
      <c r="L33">
        <v>53</v>
      </c>
      <c r="M33">
        <f>SUM(I33:L33)</f>
        <v>357</v>
      </c>
      <c r="N33" s="4">
        <f t="shared" si="5"/>
        <v>2.1165589612853503E-2</v>
      </c>
    </row>
    <row r="34" spans="1:14" x14ac:dyDescent="0.25">
      <c r="A34">
        <f t="shared" si="0"/>
        <v>19</v>
      </c>
      <c r="B34">
        <f t="shared" si="1"/>
        <v>2019</v>
      </c>
      <c r="C34">
        <f t="shared" si="2"/>
        <v>5</v>
      </c>
      <c r="D34" s="2" t="str">
        <f t="shared" si="3"/>
        <v>Vendredi</v>
      </c>
      <c r="E34" s="1">
        <v>43595</v>
      </c>
      <c r="F34" t="str">
        <f t="shared" si="4"/>
        <v>00156</v>
      </c>
      <c r="G34" t="s">
        <v>5</v>
      </c>
      <c r="H34" s="3">
        <v>8964</v>
      </c>
      <c r="I34">
        <v>413</v>
      </c>
      <c r="J34">
        <v>195</v>
      </c>
      <c r="K34">
        <v>251</v>
      </c>
      <c r="L34">
        <v>159</v>
      </c>
      <c r="M34">
        <f>SUM(I34:L34)</f>
        <v>1018</v>
      </c>
      <c r="N34" s="4">
        <f t="shared" si="5"/>
        <v>0.11356537260151718</v>
      </c>
    </row>
    <row r="35" spans="1:14" x14ac:dyDescent="0.25">
      <c r="A35">
        <f t="shared" si="0"/>
        <v>19</v>
      </c>
      <c r="B35">
        <f t="shared" si="1"/>
        <v>2019</v>
      </c>
      <c r="C35">
        <f t="shared" si="2"/>
        <v>5</v>
      </c>
      <c r="D35" s="2" t="str">
        <f t="shared" si="3"/>
        <v>Vendredi</v>
      </c>
      <c r="E35" s="1">
        <v>43595</v>
      </c>
      <c r="F35" t="str">
        <f t="shared" si="4"/>
        <v>00159</v>
      </c>
      <c r="G35" t="s">
        <v>6</v>
      </c>
      <c r="H35" s="3">
        <v>14218</v>
      </c>
      <c r="I35">
        <v>229</v>
      </c>
      <c r="J35">
        <v>80</v>
      </c>
      <c r="K35">
        <v>292</v>
      </c>
      <c r="L35">
        <v>143</v>
      </c>
      <c r="M35">
        <f>SUM(I35:L35)</f>
        <v>744</v>
      </c>
      <c r="N35" s="4">
        <f t="shared" si="5"/>
        <v>5.2328034885356589E-2</v>
      </c>
    </row>
    <row r="36" spans="1:14" x14ac:dyDescent="0.25">
      <c r="A36">
        <f t="shared" si="0"/>
        <v>19</v>
      </c>
      <c r="B36">
        <f t="shared" si="1"/>
        <v>2019</v>
      </c>
      <c r="C36">
        <f t="shared" si="2"/>
        <v>5</v>
      </c>
      <c r="D36" s="2" t="str">
        <f t="shared" si="3"/>
        <v>Vendredi</v>
      </c>
      <c r="E36" s="1">
        <v>43595</v>
      </c>
      <c r="F36" t="str">
        <f t="shared" si="4"/>
        <v>00160</v>
      </c>
      <c r="G36" t="s">
        <v>7</v>
      </c>
      <c r="H36" s="3">
        <v>11311</v>
      </c>
      <c r="I36">
        <v>408</v>
      </c>
      <c r="J36">
        <v>85</v>
      </c>
      <c r="K36">
        <v>160</v>
      </c>
      <c r="L36">
        <v>328</v>
      </c>
      <c r="M36">
        <f>SUM(I36:L36)</f>
        <v>981</v>
      </c>
      <c r="N36" s="4">
        <f t="shared" si="5"/>
        <v>8.672973211917602E-2</v>
      </c>
    </row>
    <row r="37" spans="1:14" x14ac:dyDescent="0.25">
      <c r="A37">
        <f t="shared" si="0"/>
        <v>19</v>
      </c>
      <c r="B37">
        <f t="shared" si="1"/>
        <v>2019</v>
      </c>
      <c r="C37">
        <f t="shared" si="2"/>
        <v>5</v>
      </c>
      <c r="D37" s="2" t="str">
        <f t="shared" si="3"/>
        <v>Vendredi</v>
      </c>
      <c r="E37" s="1">
        <v>43595</v>
      </c>
      <c r="F37" t="str">
        <f t="shared" si="4"/>
        <v>00180</v>
      </c>
      <c r="G37" t="s">
        <v>8</v>
      </c>
      <c r="H37" s="3">
        <v>11814</v>
      </c>
      <c r="I37">
        <v>360</v>
      </c>
      <c r="J37">
        <v>88</v>
      </c>
      <c r="K37">
        <v>177</v>
      </c>
      <c r="L37">
        <v>112</v>
      </c>
      <c r="M37">
        <f>SUM(I37:L37)</f>
        <v>737</v>
      </c>
      <c r="N37" s="4">
        <f t="shared" si="5"/>
        <v>6.2383612662942269E-2</v>
      </c>
    </row>
    <row r="38" spans="1:14" x14ac:dyDescent="0.25">
      <c r="A38">
        <f t="shared" si="0"/>
        <v>19</v>
      </c>
      <c r="B38">
        <f t="shared" si="1"/>
        <v>2019</v>
      </c>
      <c r="C38">
        <f t="shared" si="2"/>
        <v>5</v>
      </c>
      <c r="D38" s="2" t="str">
        <f t="shared" si="3"/>
        <v>Vendredi</v>
      </c>
      <c r="E38" s="1">
        <v>43595</v>
      </c>
      <c r="F38" t="str">
        <f t="shared" si="4"/>
        <v>00181</v>
      </c>
      <c r="G38" t="s">
        <v>9</v>
      </c>
      <c r="H38" s="3">
        <v>9807</v>
      </c>
      <c r="I38">
        <v>485</v>
      </c>
      <c r="J38">
        <v>210</v>
      </c>
      <c r="K38">
        <v>214</v>
      </c>
      <c r="L38">
        <v>386</v>
      </c>
      <c r="M38">
        <f>SUM(I38:L38)</f>
        <v>1295</v>
      </c>
      <c r="N38" s="4">
        <f t="shared" si="5"/>
        <v>0.13204853675945752</v>
      </c>
    </row>
    <row r="39" spans="1:14" x14ac:dyDescent="0.25">
      <c r="A39">
        <f t="shared" si="0"/>
        <v>19</v>
      </c>
      <c r="B39">
        <f t="shared" si="1"/>
        <v>2019</v>
      </c>
      <c r="C39">
        <f t="shared" si="2"/>
        <v>5</v>
      </c>
      <c r="D39" s="2" t="str">
        <f t="shared" si="3"/>
        <v>Vendredi</v>
      </c>
      <c r="E39" s="1">
        <v>43595</v>
      </c>
      <c r="F39" t="str">
        <f t="shared" si="4"/>
        <v>00182</v>
      </c>
      <c r="G39" t="s">
        <v>10</v>
      </c>
      <c r="H39" s="3">
        <v>19377</v>
      </c>
      <c r="I39">
        <v>59</v>
      </c>
      <c r="J39">
        <v>136</v>
      </c>
      <c r="K39">
        <v>84</v>
      </c>
      <c r="L39">
        <v>222</v>
      </c>
      <c r="M39">
        <f>SUM(I39:L39)</f>
        <v>501</v>
      </c>
      <c r="N39" s="4">
        <f t="shared" si="5"/>
        <v>2.5855395572069981E-2</v>
      </c>
    </row>
    <row r="40" spans="1:14" x14ac:dyDescent="0.25">
      <c r="A40">
        <f t="shared" si="0"/>
        <v>19</v>
      </c>
      <c r="B40">
        <f t="shared" si="1"/>
        <v>2019</v>
      </c>
      <c r="C40">
        <f t="shared" si="2"/>
        <v>5</v>
      </c>
      <c r="D40" s="2" t="str">
        <f t="shared" si="3"/>
        <v>Vendredi</v>
      </c>
      <c r="E40" s="1">
        <v>43595</v>
      </c>
      <c r="F40" t="str">
        <f t="shared" si="4"/>
        <v>00183</v>
      </c>
      <c r="G40" t="s">
        <v>11</v>
      </c>
      <c r="H40" s="3">
        <v>14360</v>
      </c>
      <c r="I40">
        <v>150</v>
      </c>
      <c r="J40">
        <v>162</v>
      </c>
      <c r="K40">
        <v>227</v>
      </c>
      <c r="L40">
        <v>330</v>
      </c>
      <c r="M40">
        <f>SUM(I40:L40)</f>
        <v>869</v>
      </c>
      <c r="N40" s="4">
        <f t="shared" si="5"/>
        <v>6.0515320334261838E-2</v>
      </c>
    </row>
    <row r="41" spans="1:14" x14ac:dyDescent="0.25">
      <c r="A41">
        <f t="shared" si="0"/>
        <v>19</v>
      </c>
      <c r="B41">
        <f t="shared" si="1"/>
        <v>2019</v>
      </c>
      <c r="C41">
        <f t="shared" si="2"/>
        <v>5</v>
      </c>
      <c r="D41" s="2" t="str">
        <f t="shared" si="3"/>
        <v>Vendredi</v>
      </c>
      <c r="E41" s="1">
        <v>43595</v>
      </c>
      <c r="F41" t="str">
        <f t="shared" si="4"/>
        <v>00187</v>
      </c>
      <c r="G41" t="s">
        <v>12</v>
      </c>
      <c r="H41" s="3">
        <v>16240</v>
      </c>
      <c r="I41">
        <v>462</v>
      </c>
      <c r="J41">
        <v>191</v>
      </c>
      <c r="K41">
        <v>212</v>
      </c>
      <c r="L41">
        <v>131</v>
      </c>
      <c r="M41">
        <f>SUM(I41:L41)</f>
        <v>996</v>
      </c>
      <c r="N41" s="4">
        <f t="shared" si="5"/>
        <v>6.1330049261083742E-2</v>
      </c>
    </row>
    <row r="42" spans="1:14" x14ac:dyDescent="0.25">
      <c r="A42">
        <f t="shared" si="0"/>
        <v>19</v>
      </c>
      <c r="B42">
        <f t="shared" si="1"/>
        <v>2019</v>
      </c>
      <c r="C42">
        <f t="shared" si="2"/>
        <v>5</v>
      </c>
      <c r="D42" s="2" t="str">
        <f t="shared" si="3"/>
        <v>Samedi</v>
      </c>
      <c r="E42" s="1">
        <v>43596</v>
      </c>
      <c r="F42" t="str">
        <f t="shared" si="4"/>
        <v>00156</v>
      </c>
      <c r="G42" t="s">
        <v>5</v>
      </c>
      <c r="H42" s="3">
        <v>11670</v>
      </c>
      <c r="I42">
        <v>266</v>
      </c>
      <c r="J42">
        <v>221</v>
      </c>
      <c r="K42">
        <v>153</v>
      </c>
      <c r="L42">
        <v>46</v>
      </c>
      <c r="M42">
        <f>SUM(I42:L42)</f>
        <v>686</v>
      </c>
      <c r="N42" s="4">
        <f t="shared" si="5"/>
        <v>5.878320479862896E-2</v>
      </c>
    </row>
    <row r="43" spans="1:14" x14ac:dyDescent="0.25">
      <c r="A43">
        <f t="shared" si="0"/>
        <v>19</v>
      </c>
      <c r="B43">
        <f t="shared" si="1"/>
        <v>2019</v>
      </c>
      <c r="C43">
        <f t="shared" si="2"/>
        <v>5</v>
      </c>
      <c r="D43" s="2" t="str">
        <f t="shared" si="3"/>
        <v>Samedi</v>
      </c>
      <c r="E43" s="1">
        <v>43596</v>
      </c>
      <c r="F43" t="str">
        <f t="shared" si="4"/>
        <v>00159</v>
      </c>
      <c r="G43" t="s">
        <v>6</v>
      </c>
      <c r="H43" s="3">
        <v>14708</v>
      </c>
      <c r="I43">
        <v>349</v>
      </c>
      <c r="J43">
        <v>143</v>
      </c>
      <c r="K43">
        <v>174</v>
      </c>
      <c r="L43">
        <v>315</v>
      </c>
      <c r="M43">
        <f>SUM(I43:L43)</f>
        <v>981</v>
      </c>
      <c r="N43" s="4">
        <f t="shared" si="5"/>
        <v>6.6698395431057933E-2</v>
      </c>
    </row>
    <row r="44" spans="1:14" x14ac:dyDescent="0.25">
      <c r="A44">
        <f t="shared" si="0"/>
        <v>19</v>
      </c>
      <c r="B44">
        <f t="shared" si="1"/>
        <v>2019</v>
      </c>
      <c r="C44">
        <f t="shared" si="2"/>
        <v>5</v>
      </c>
      <c r="D44" s="2" t="str">
        <f t="shared" si="3"/>
        <v>Samedi</v>
      </c>
      <c r="E44" s="1">
        <v>43596</v>
      </c>
      <c r="F44" t="str">
        <f t="shared" si="4"/>
        <v>00160</v>
      </c>
      <c r="G44" t="s">
        <v>7</v>
      </c>
      <c r="H44" s="3">
        <v>16046</v>
      </c>
      <c r="I44">
        <v>258</v>
      </c>
      <c r="J44">
        <v>157</v>
      </c>
      <c r="K44">
        <v>299</v>
      </c>
      <c r="L44">
        <v>68</v>
      </c>
      <c r="M44">
        <f>SUM(I44:L44)</f>
        <v>782</v>
      </c>
      <c r="N44" s="4">
        <f t="shared" si="5"/>
        <v>4.873488719930201E-2</v>
      </c>
    </row>
    <row r="45" spans="1:14" x14ac:dyDescent="0.25">
      <c r="A45">
        <f t="shared" si="0"/>
        <v>19</v>
      </c>
      <c r="B45">
        <f t="shared" si="1"/>
        <v>2019</v>
      </c>
      <c r="C45">
        <f t="shared" si="2"/>
        <v>5</v>
      </c>
      <c r="D45" s="2" t="str">
        <f t="shared" si="3"/>
        <v>Samedi</v>
      </c>
      <c r="E45" s="1">
        <v>43596</v>
      </c>
      <c r="F45" t="str">
        <f t="shared" si="4"/>
        <v>00180</v>
      </c>
      <c r="G45" t="s">
        <v>8</v>
      </c>
      <c r="H45" s="3">
        <v>8181</v>
      </c>
      <c r="I45">
        <v>210</v>
      </c>
      <c r="J45">
        <v>239</v>
      </c>
      <c r="K45">
        <v>93</v>
      </c>
      <c r="L45">
        <v>227</v>
      </c>
      <c r="M45">
        <f>SUM(I45:L45)</f>
        <v>769</v>
      </c>
      <c r="N45" s="4">
        <f t="shared" si="5"/>
        <v>9.399828871776067E-2</v>
      </c>
    </row>
    <row r="46" spans="1:14" x14ac:dyDescent="0.25">
      <c r="A46">
        <f t="shared" si="0"/>
        <v>19</v>
      </c>
      <c r="B46">
        <f t="shared" si="1"/>
        <v>2019</v>
      </c>
      <c r="C46">
        <f t="shared" si="2"/>
        <v>5</v>
      </c>
      <c r="D46" s="2" t="str">
        <f t="shared" si="3"/>
        <v>Samedi</v>
      </c>
      <c r="E46" s="1">
        <v>43596</v>
      </c>
      <c r="F46" t="str">
        <f t="shared" si="4"/>
        <v>00181</v>
      </c>
      <c r="G46" t="s">
        <v>9</v>
      </c>
      <c r="H46" s="3">
        <v>14166</v>
      </c>
      <c r="I46">
        <v>311</v>
      </c>
      <c r="J46">
        <v>98</v>
      </c>
      <c r="K46">
        <v>203</v>
      </c>
      <c r="L46">
        <v>179</v>
      </c>
      <c r="M46">
        <f>SUM(I46:L46)</f>
        <v>791</v>
      </c>
      <c r="N46" s="4">
        <f t="shared" si="5"/>
        <v>5.5837921784554566E-2</v>
      </c>
    </row>
    <row r="47" spans="1:14" x14ac:dyDescent="0.25">
      <c r="A47">
        <f t="shared" si="0"/>
        <v>19</v>
      </c>
      <c r="B47">
        <f t="shared" si="1"/>
        <v>2019</v>
      </c>
      <c r="C47">
        <f t="shared" si="2"/>
        <v>5</v>
      </c>
      <c r="D47" s="2" t="str">
        <f t="shared" si="3"/>
        <v>Samedi</v>
      </c>
      <c r="E47" s="1">
        <v>43596</v>
      </c>
      <c r="F47" t="str">
        <f t="shared" si="4"/>
        <v>00182</v>
      </c>
      <c r="G47" t="s">
        <v>10</v>
      </c>
      <c r="H47" s="3">
        <v>7827</v>
      </c>
      <c r="I47">
        <v>376</v>
      </c>
      <c r="J47">
        <v>151</v>
      </c>
      <c r="K47">
        <v>187</v>
      </c>
      <c r="L47">
        <v>140</v>
      </c>
      <c r="M47">
        <f>SUM(I47:L47)</f>
        <v>854</v>
      </c>
      <c r="N47" s="4">
        <f t="shared" si="5"/>
        <v>0.10910949278139773</v>
      </c>
    </row>
    <row r="48" spans="1:14" x14ac:dyDescent="0.25">
      <c r="A48">
        <f t="shared" si="0"/>
        <v>19</v>
      </c>
      <c r="B48">
        <f t="shared" si="1"/>
        <v>2019</v>
      </c>
      <c r="C48">
        <f t="shared" si="2"/>
        <v>5</v>
      </c>
      <c r="D48" s="2" t="str">
        <f t="shared" si="3"/>
        <v>Samedi</v>
      </c>
      <c r="E48" s="1">
        <v>43596</v>
      </c>
      <c r="F48" t="str">
        <f t="shared" si="4"/>
        <v>00183</v>
      </c>
      <c r="G48" t="s">
        <v>11</v>
      </c>
      <c r="H48" s="3">
        <v>16938</v>
      </c>
      <c r="I48">
        <v>272</v>
      </c>
      <c r="J48">
        <v>97</v>
      </c>
      <c r="K48">
        <v>298</v>
      </c>
      <c r="L48">
        <v>375</v>
      </c>
      <c r="M48">
        <f>SUM(I48:L48)</f>
        <v>1042</v>
      </c>
      <c r="N48" s="4">
        <f t="shared" si="5"/>
        <v>6.1518479159286814E-2</v>
      </c>
    </row>
    <row r="49" spans="1:14" x14ac:dyDescent="0.25">
      <c r="A49">
        <f t="shared" si="0"/>
        <v>19</v>
      </c>
      <c r="B49">
        <f t="shared" si="1"/>
        <v>2019</v>
      </c>
      <c r="C49">
        <f t="shared" si="2"/>
        <v>5</v>
      </c>
      <c r="D49" s="2" t="str">
        <f t="shared" si="3"/>
        <v>Samedi</v>
      </c>
      <c r="E49" s="1">
        <v>43596</v>
      </c>
      <c r="F49" t="str">
        <f t="shared" si="4"/>
        <v>00187</v>
      </c>
      <c r="G49" t="s">
        <v>12</v>
      </c>
      <c r="H49" s="3">
        <v>16286</v>
      </c>
      <c r="I49">
        <v>470</v>
      </c>
      <c r="J49">
        <v>230</v>
      </c>
      <c r="K49">
        <v>175</v>
      </c>
      <c r="L49">
        <v>227</v>
      </c>
      <c r="M49">
        <f>SUM(I49:L49)</f>
        <v>1102</v>
      </c>
      <c r="N49" s="4">
        <f t="shared" si="5"/>
        <v>6.7665479552990293E-2</v>
      </c>
    </row>
    <row r="50" spans="1:14" x14ac:dyDescent="0.25">
      <c r="A50">
        <f t="shared" si="0"/>
        <v>20</v>
      </c>
      <c r="B50">
        <f t="shared" si="1"/>
        <v>2019</v>
      </c>
      <c r="C50">
        <f t="shared" si="2"/>
        <v>5</v>
      </c>
      <c r="D50" s="2" t="str">
        <f t="shared" si="3"/>
        <v>Lundi</v>
      </c>
      <c r="E50" s="1">
        <v>43598</v>
      </c>
      <c r="F50" t="str">
        <f t="shared" si="4"/>
        <v>00156</v>
      </c>
      <c r="G50" t="s">
        <v>5</v>
      </c>
      <c r="H50">
        <v>17047</v>
      </c>
      <c r="I50">
        <v>112</v>
      </c>
      <c r="J50">
        <v>164</v>
      </c>
      <c r="K50">
        <v>139</v>
      </c>
      <c r="L50">
        <v>295</v>
      </c>
      <c r="M50">
        <f t="shared" ref="M50:M113" si="6">SUM(I50:L50)</f>
        <v>710</v>
      </c>
      <c r="N50" s="4">
        <f t="shared" si="5"/>
        <v>4.1649557106822312E-2</v>
      </c>
    </row>
    <row r="51" spans="1:14" x14ac:dyDescent="0.25">
      <c r="A51">
        <f t="shared" ref="A51:A98" si="7">WEEKNUM(E51)</f>
        <v>20</v>
      </c>
      <c r="B51">
        <f t="shared" ref="B51:B98" si="8">YEAR(E51)</f>
        <v>2019</v>
      </c>
      <c r="C51">
        <f t="shared" ref="C51:C98" si="9">MONTH(E51)</f>
        <v>5</v>
      </c>
      <c r="D51" s="2" t="str">
        <f t="shared" si="3"/>
        <v>Lundi</v>
      </c>
      <c r="E51" s="1">
        <v>43598</v>
      </c>
      <c r="F51" t="str">
        <f t="shared" si="4"/>
        <v>00159</v>
      </c>
      <c r="G51" t="s">
        <v>6</v>
      </c>
      <c r="H51">
        <v>19845</v>
      </c>
      <c r="I51">
        <v>307</v>
      </c>
      <c r="J51">
        <v>98</v>
      </c>
      <c r="K51">
        <v>41</v>
      </c>
      <c r="L51">
        <v>81</v>
      </c>
      <c r="M51">
        <f t="shared" si="6"/>
        <v>527</v>
      </c>
      <c r="N51" s="4">
        <f t="shared" si="5"/>
        <v>2.6555807508188461E-2</v>
      </c>
    </row>
    <row r="52" spans="1:14" x14ac:dyDescent="0.25">
      <c r="A52">
        <f t="shared" si="7"/>
        <v>20</v>
      </c>
      <c r="B52">
        <f t="shared" si="8"/>
        <v>2019</v>
      </c>
      <c r="C52">
        <f t="shared" si="9"/>
        <v>5</v>
      </c>
      <c r="D52" s="2" t="str">
        <f t="shared" si="3"/>
        <v>Lundi</v>
      </c>
      <c r="E52" s="1">
        <v>43598</v>
      </c>
      <c r="F52" t="str">
        <f t="shared" si="4"/>
        <v>00160</v>
      </c>
      <c r="G52" t="s">
        <v>7</v>
      </c>
      <c r="H52">
        <v>12933</v>
      </c>
      <c r="I52">
        <v>458</v>
      </c>
      <c r="J52">
        <v>180</v>
      </c>
      <c r="K52">
        <v>268</v>
      </c>
      <c r="L52">
        <v>280</v>
      </c>
      <c r="M52">
        <f t="shared" si="6"/>
        <v>1186</v>
      </c>
      <c r="N52" s="4">
        <f t="shared" si="5"/>
        <v>9.1703394417381887E-2</v>
      </c>
    </row>
    <row r="53" spans="1:14" x14ac:dyDescent="0.25">
      <c r="A53">
        <f t="shared" si="7"/>
        <v>20</v>
      </c>
      <c r="B53">
        <f t="shared" si="8"/>
        <v>2019</v>
      </c>
      <c r="C53">
        <f t="shared" si="9"/>
        <v>5</v>
      </c>
      <c r="D53" s="2" t="str">
        <f t="shared" si="3"/>
        <v>Lundi</v>
      </c>
      <c r="E53" s="1">
        <v>43598</v>
      </c>
      <c r="F53" t="str">
        <f t="shared" si="4"/>
        <v>00180</v>
      </c>
      <c r="G53" t="s">
        <v>8</v>
      </c>
      <c r="H53">
        <v>14255</v>
      </c>
      <c r="I53">
        <v>238</v>
      </c>
      <c r="J53">
        <v>203</v>
      </c>
      <c r="K53">
        <v>103</v>
      </c>
      <c r="L53">
        <v>111</v>
      </c>
      <c r="M53">
        <f t="shared" si="6"/>
        <v>655</v>
      </c>
      <c r="N53" s="4">
        <f t="shared" si="5"/>
        <v>4.5948789898281307E-2</v>
      </c>
    </row>
    <row r="54" spans="1:14" x14ac:dyDescent="0.25">
      <c r="A54">
        <f t="shared" si="7"/>
        <v>20</v>
      </c>
      <c r="B54">
        <f t="shared" si="8"/>
        <v>2019</v>
      </c>
      <c r="C54">
        <f t="shared" si="9"/>
        <v>5</v>
      </c>
      <c r="D54" s="2" t="str">
        <f t="shared" si="3"/>
        <v>Lundi</v>
      </c>
      <c r="E54" s="1">
        <v>43598</v>
      </c>
      <c r="F54" t="str">
        <f t="shared" si="4"/>
        <v>00181</v>
      </c>
      <c r="G54" t="s">
        <v>9</v>
      </c>
      <c r="H54">
        <v>11852</v>
      </c>
      <c r="I54">
        <v>229</v>
      </c>
      <c r="J54">
        <v>228</v>
      </c>
      <c r="K54">
        <v>257</v>
      </c>
      <c r="L54">
        <v>112</v>
      </c>
      <c r="M54">
        <f t="shared" si="6"/>
        <v>826</v>
      </c>
      <c r="N54" s="4">
        <f t="shared" si="5"/>
        <v>6.969287883901451E-2</v>
      </c>
    </row>
    <row r="55" spans="1:14" x14ac:dyDescent="0.25">
      <c r="A55">
        <f t="shared" si="7"/>
        <v>20</v>
      </c>
      <c r="B55">
        <f t="shared" si="8"/>
        <v>2019</v>
      </c>
      <c r="C55">
        <f t="shared" si="9"/>
        <v>5</v>
      </c>
      <c r="D55" s="2" t="str">
        <f t="shared" si="3"/>
        <v>Lundi</v>
      </c>
      <c r="E55" s="1">
        <v>43598</v>
      </c>
      <c r="F55" t="str">
        <f t="shared" si="4"/>
        <v>00182</v>
      </c>
      <c r="G55" t="s">
        <v>10</v>
      </c>
      <c r="H55">
        <v>14488</v>
      </c>
      <c r="I55">
        <v>330</v>
      </c>
      <c r="J55">
        <v>160</v>
      </c>
      <c r="K55">
        <v>65</v>
      </c>
      <c r="L55">
        <v>303</v>
      </c>
      <c r="M55">
        <f t="shared" si="6"/>
        <v>858</v>
      </c>
      <c r="N55" s="4">
        <f t="shared" si="5"/>
        <v>5.9221424627277745E-2</v>
      </c>
    </row>
    <row r="56" spans="1:14" x14ac:dyDescent="0.25">
      <c r="A56">
        <f t="shared" si="7"/>
        <v>20</v>
      </c>
      <c r="B56">
        <f t="shared" si="8"/>
        <v>2019</v>
      </c>
      <c r="C56">
        <f t="shared" si="9"/>
        <v>5</v>
      </c>
      <c r="D56" s="2" t="str">
        <f t="shared" si="3"/>
        <v>Lundi</v>
      </c>
      <c r="E56" s="1">
        <v>43598</v>
      </c>
      <c r="F56" t="str">
        <f t="shared" si="4"/>
        <v>00183</v>
      </c>
      <c r="G56" t="s">
        <v>11</v>
      </c>
      <c r="H56">
        <v>14155</v>
      </c>
      <c r="I56">
        <v>109</v>
      </c>
      <c r="J56">
        <v>100</v>
      </c>
      <c r="K56">
        <v>223</v>
      </c>
      <c r="L56">
        <v>260</v>
      </c>
      <c r="M56">
        <f t="shared" si="6"/>
        <v>692</v>
      </c>
      <c r="N56" s="4">
        <f t="shared" si="5"/>
        <v>4.8887318968562347E-2</v>
      </c>
    </row>
    <row r="57" spans="1:14" x14ac:dyDescent="0.25">
      <c r="A57">
        <f t="shared" si="7"/>
        <v>20</v>
      </c>
      <c r="B57">
        <f t="shared" si="8"/>
        <v>2019</v>
      </c>
      <c r="C57">
        <f t="shared" si="9"/>
        <v>5</v>
      </c>
      <c r="D57" s="2" t="str">
        <f t="shared" si="3"/>
        <v>Lundi</v>
      </c>
      <c r="E57" s="1">
        <v>43598</v>
      </c>
      <c r="F57" t="str">
        <f t="shared" si="4"/>
        <v>00187</v>
      </c>
      <c r="G57" t="s">
        <v>12</v>
      </c>
      <c r="H57">
        <v>8852</v>
      </c>
      <c r="I57">
        <v>191</v>
      </c>
      <c r="J57">
        <v>230</v>
      </c>
      <c r="K57">
        <v>156</v>
      </c>
      <c r="L57">
        <v>254</v>
      </c>
      <c r="M57">
        <f t="shared" si="6"/>
        <v>831</v>
      </c>
      <c r="N57" s="4">
        <f t="shared" si="5"/>
        <v>9.3877089923181195E-2</v>
      </c>
    </row>
    <row r="58" spans="1:14" x14ac:dyDescent="0.25">
      <c r="A58">
        <f t="shared" si="7"/>
        <v>20</v>
      </c>
      <c r="B58">
        <f t="shared" si="8"/>
        <v>2019</v>
      </c>
      <c r="C58">
        <f t="shared" si="9"/>
        <v>5</v>
      </c>
      <c r="D58" s="2" t="str">
        <f t="shared" si="3"/>
        <v>Mardi</v>
      </c>
      <c r="E58" s="1">
        <v>43599</v>
      </c>
      <c r="F58" t="str">
        <f t="shared" si="4"/>
        <v>00156</v>
      </c>
      <c r="G58" t="s">
        <v>5</v>
      </c>
      <c r="H58">
        <v>11826</v>
      </c>
      <c r="I58">
        <v>423</v>
      </c>
      <c r="J58">
        <v>174</v>
      </c>
      <c r="K58">
        <v>298</v>
      </c>
      <c r="L58">
        <v>324</v>
      </c>
      <c r="M58">
        <f t="shared" si="6"/>
        <v>1219</v>
      </c>
      <c r="N58" s="4">
        <f t="shared" si="5"/>
        <v>0.10307796380855741</v>
      </c>
    </row>
    <row r="59" spans="1:14" x14ac:dyDescent="0.25">
      <c r="A59">
        <f t="shared" si="7"/>
        <v>20</v>
      </c>
      <c r="B59">
        <f t="shared" si="8"/>
        <v>2019</v>
      </c>
      <c r="C59">
        <f t="shared" si="9"/>
        <v>5</v>
      </c>
      <c r="D59" s="2" t="str">
        <f t="shared" si="3"/>
        <v>Mardi</v>
      </c>
      <c r="E59" s="1">
        <v>43599</v>
      </c>
      <c r="F59" t="str">
        <f t="shared" si="4"/>
        <v>00159</v>
      </c>
      <c r="G59" t="s">
        <v>6</v>
      </c>
      <c r="H59">
        <v>9772</v>
      </c>
      <c r="I59">
        <v>148</v>
      </c>
      <c r="J59">
        <v>215</v>
      </c>
      <c r="K59">
        <v>85</v>
      </c>
      <c r="L59">
        <v>154</v>
      </c>
      <c r="M59">
        <f t="shared" si="6"/>
        <v>602</v>
      </c>
      <c r="N59" s="4">
        <f t="shared" si="5"/>
        <v>6.1604584527220632E-2</v>
      </c>
    </row>
    <row r="60" spans="1:14" x14ac:dyDescent="0.25">
      <c r="A60">
        <f t="shared" si="7"/>
        <v>20</v>
      </c>
      <c r="B60">
        <f t="shared" si="8"/>
        <v>2019</v>
      </c>
      <c r="C60">
        <f t="shared" si="9"/>
        <v>5</v>
      </c>
      <c r="D60" s="2" t="str">
        <f t="shared" si="3"/>
        <v>Mardi</v>
      </c>
      <c r="E60" s="1">
        <v>43599</v>
      </c>
      <c r="F60" t="str">
        <f t="shared" si="4"/>
        <v>00160</v>
      </c>
      <c r="G60" t="s">
        <v>7</v>
      </c>
      <c r="H60">
        <v>13592</v>
      </c>
      <c r="I60">
        <v>260</v>
      </c>
      <c r="J60">
        <v>239</v>
      </c>
      <c r="K60">
        <v>79</v>
      </c>
      <c r="L60">
        <v>64</v>
      </c>
      <c r="M60">
        <f t="shared" si="6"/>
        <v>642</v>
      </c>
      <c r="N60" s="4">
        <f t="shared" si="5"/>
        <v>4.7233666862860506E-2</v>
      </c>
    </row>
    <row r="61" spans="1:14" x14ac:dyDescent="0.25">
      <c r="A61">
        <f t="shared" si="7"/>
        <v>20</v>
      </c>
      <c r="B61">
        <f t="shared" si="8"/>
        <v>2019</v>
      </c>
      <c r="C61">
        <f t="shared" si="9"/>
        <v>5</v>
      </c>
      <c r="D61" s="2" t="str">
        <f t="shared" si="3"/>
        <v>Mardi</v>
      </c>
      <c r="E61" s="1">
        <v>43599</v>
      </c>
      <c r="F61" t="str">
        <f t="shared" si="4"/>
        <v>00180</v>
      </c>
      <c r="G61" t="s">
        <v>8</v>
      </c>
      <c r="H61">
        <v>13420</v>
      </c>
      <c r="I61">
        <v>319</v>
      </c>
      <c r="J61">
        <v>170</v>
      </c>
      <c r="K61">
        <v>271</v>
      </c>
      <c r="L61">
        <v>364</v>
      </c>
      <c r="M61">
        <f t="shared" si="6"/>
        <v>1124</v>
      </c>
      <c r="N61" s="4">
        <f t="shared" si="5"/>
        <v>8.3755588673621456E-2</v>
      </c>
    </row>
    <row r="62" spans="1:14" x14ac:dyDescent="0.25">
      <c r="A62">
        <f t="shared" si="7"/>
        <v>20</v>
      </c>
      <c r="B62">
        <f t="shared" si="8"/>
        <v>2019</v>
      </c>
      <c r="C62">
        <f t="shared" si="9"/>
        <v>5</v>
      </c>
      <c r="D62" s="2" t="str">
        <f t="shared" si="3"/>
        <v>Mardi</v>
      </c>
      <c r="E62" s="1">
        <v>43599</v>
      </c>
      <c r="F62" t="str">
        <f t="shared" si="4"/>
        <v>00181</v>
      </c>
      <c r="G62" t="s">
        <v>9</v>
      </c>
      <c r="H62">
        <v>9445</v>
      </c>
      <c r="I62">
        <v>172</v>
      </c>
      <c r="J62">
        <v>91</v>
      </c>
      <c r="K62">
        <v>154</v>
      </c>
      <c r="L62">
        <v>336</v>
      </c>
      <c r="M62">
        <f t="shared" si="6"/>
        <v>753</v>
      </c>
      <c r="N62" s="4">
        <f t="shared" si="5"/>
        <v>7.9724722075172047E-2</v>
      </c>
    </row>
    <row r="63" spans="1:14" x14ac:dyDescent="0.25">
      <c r="A63">
        <f t="shared" si="7"/>
        <v>20</v>
      </c>
      <c r="B63">
        <f t="shared" si="8"/>
        <v>2019</v>
      </c>
      <c r="C63">
        <f t="shared" si="9"/>
        <v>5</v>
      </c>
      <c r="D63" s="2" t="str">
        <f t="shared" si="3"/>
        <v>Mardi</v>
      </c>
      <c r="E63" s="1">
        <v>43599</v>
      </c>
      <c r="F63" t="str">
        <f t="shared" si="4"/>
        <v>00182</v>
      </c>
      <c r="G63" t="s">
        <v>10</v>
      </c>
      <c r="H63">
        <v>9487</v>
      </c>
      <c r="I63">
        <v>499</v>
      </c>
      <c r="J63">
        <v>129</v>
      </c>
      <c r="K63">
        <v>232</v>
      </c>
      <c r="L63">
        <v>123</v>
      </c>
      <c r="M63">
        <f t="shared" si="6"/>
        <v>983</v>
      </c>
      <c r="N63" s="4">
        <f t="shared" si="5"/>
        <v>0.1036154738062612</v>
      </c>
    </row>
    <row r="64" spans="1:14" x14ac:dyDescent="0.25">
      <c r="A64">
        <f t="shared" si="7"/>
        <v>20</v>
      </c>
      <c r="B64">
        <f t="shared" si="8"/>
        <v>2019</v>
      </c>
      <c r="C64">
        <f t="shared" si="9"/>
        <v>5</v>
      </c>
      <c r="D64" s="2" t="str">
        <f t="shared" si="3"/>
        <v>Mardi</v>
      </c>
      <c r="E64" s="1">
        <v>43599</v>
      </c>
      <c r="F64" t="str">
        <f t="shared" si="4"/>
        <v>00183</v>
      </c>
      <c r="G64" t="s">
        <v>11</v>
      </c>
      <c r="H64">
        <v>19086</v>
      </c>
      <c r="I64">
        <v>243</v>
      </c>
      <c r="J64">
        <v>149</v>
      </c>
      <c r="K64">
        <v>124</v>
      </c>
      <c r="L64">
        <v>341</v>
      </c>
      <c r="M64">
        <f t="shared" si="6"/>
        <v>857</v>
      </c>
      <c r="N64" s="4">
        <f t="shared" si="5"/>
        <v>4.4902022424814003E-2</v>
      </c>
    </row>
    <row r="65" spans="1:14" x14ac:dyDescent="0.25">
      <c r="A65">
        <f t="shared" si="7"/>
        <v>20</v>
      </c>
      <c r="B65">
        <f t="shared" si="8"/>
        <v>2019</v>
      </c>
      <c r="C65">
        <f t="shared" si="9"/>
        <v>5</v>
      </c>
      <c r="D65" s="2" t="str">
        <f t="shared" si="3"/>
        <v>Mardi</v>
      </c>
      <c r="E65" s="1">
        <v>43599</v>
      </c>
      <c r="F65" t="str">
        <f t="shared" si="4"/>
        <v>00187</v>
      </c>
      <c r="G65" t="s">
        <v>12</v>
      </c>
      <c r="H65">
        <v>12102</v>
      </c>
      <c r="I65">
        <v>77</v>
      </c>
      <c r="J65">
        <v>135</v>
      </c>
      <c r="K65">
        <v>97</v>
      </c>
      <c r="L65">
        <v>67</v>
      </c>
      <c r="M65">
        <f t="shared" si="6"/>
        <v>376</v>
      </c>
      <c r="N65" s="4">
        <f t="shared" si="5"/>
        <v>3.1069244752933399E-2</v>
      </c>
    </row>
    <row r="66" spans="1:14" x14ac:dyDescent="0.25">
      <c r="A66">
        <f t="shared" si="7"/>
        <v>20</v>
      </c>
      <c r="B66">
        <f t="shared" si="8"/>
        <v>2019</v>
      </c>
      <c r="C66">
        <f t="shared" si="9"/>
        <v>5</v>
      </c>
      <c r="D66" s="2" t="str">
        <f t="shared" si="3"/>
        <v>Mercredi</v>
      </c>
      <c r="E66" s="1">
        <v>43600</v>
      </c>
      <c r="F66" t="str">
        <f t="shared" si="4"/>
        <v>00156</v>
      </c>
      <c r="G66" t="s">
        <v>5</v>
      </c>
      <c r="H66">
        <v>17289</v>
      </c>
      <c r="I66">
        <v>355</v>
      </c>
      <c r="J66">
        <v>230</v>
      </c>
      <c r="K66">
        <v>248</v>
      </c>
      <c r="L66">
        <v>155</v>
      </c>
      <c r="M66">
        <f t="shared" si="6"/>
        <v>988</v>
      </c>
      <c r="N66" s="4">
        <f t="shared" si="5"/>
        <v>5.7146162299728152E-2</v>
      </c>
    </row>
    <row r="67" spans="1:14" x14ac:dyDescent="0.25">
      <c r="A67">
        <f t="shared" si="7"/>
        <v>20</v>
      </c>
      <c r="B67">
        <f t="shared" si="8"/>
        <v>2019</v>
      </c>
      <c r="C67">
        <f t="shared" si="9"/>
        <v>5</v>
      </c>
      <c r="D67" s="2" t="str">
        <f t="shared" ref="D67:D130" si="10">CHOOSE(WEEKDAY(E67),"Dimanche","Lundi","Mardi","Mercredi","Jeudi","Vendredi","Samedi")</f>
        <v>Mercredi</v>
      </c>
      <c r="E67" s="1">
        <v>43600</v>
      </c>
      <c r="F67" t="str">
        <f t="shared" ref="F67:F130" si="11">LEFT(G67,5)</f>
        <v>00159</v>
      </c>
      <c r="G67" t="s">
        <v>6</v>
      </c>
      <c r="H67">
        <v>13496</v>
      </c>
      <c r="I67">
        <v>161</v>
      </c>
      <c r="J67">
        <v>136</v>
      </c>
      <c r="K67">
        <v>99</v>
      </c>
      <c r="L67">
        <v>224</v>
      </c>
      <c r="M67">
        <f t="shared" si="6"/>
        <v>620</v>
      </c>
      <c r="N67" s="4">
        <f t="shared" ref="N67:N130" si="12">M67/H67</f>
        <v>4.5939537640782457E-2</v>
      </c>
    </row>
    <row r="68" spans="1:14" x14ac:dyDescent="0.25">
      <c r="A68">
        <f t="shared" si="7"/>
        <v>20</v>
      </c>
      <c r="B68">
        <f t="shared" si="8"/>
        <v>2019</v>
      </c>
      <c r="C68">
        <f t="shared" si="9"/>
        <v>5</v>
      </c>
      <c r="D68" s="2" t="str">
        <f t="shared" si="10"/>
        <v>Mercredi</v>
      </c>
      <c r="E68" s="1">
        <v>43600</v>
      </c>
      <c r="F68" t="str">
        <f t="shared" si="11"/>
        <v>00160</v>
      </c>
      <c r="G68" t="s">
        <v>7</v>
      </c>
      <c r="H68">
        <v>12204</v>
      </c>
      <c r="I68">
        <v>449</v>
      </c>
      <c r="J68">
        <v>72</v>
      </c>
      <c r="K68">
        <v>218</v>
      </c>
      <c r="L68">
        <v>68</v>
      </c>
      <c r="M68">
        <f t="shared" si="6"/>
        <v>807</v>
      </c>
      <c r="N68" s="4">
        <f t="shared" si="12"/>
        <v>6.6125860373647982E-2</v>
      </c>
    </row>
    <row r="69" spans="1:14" x14ac:dyDescent="0.25">
      <c r="A69">
        <f t="shared" si="7"/>
        <v>20</v>
      </c>
      <c r="B69">
        <f t="shared" si="8"/>
        <v>2019</v>
      </c>
      <c r="C69">
        <f t="shared" si="9"/>
        <v>5</v>
      </c>
      <c r="D69" s="2" t="str">
        <f t="shared" si="10"/>
        <v>Mercredi</v>
      </c>
      <c r="E69" s="1">
        <v>43600</v>
      </c>
      <c r="F69" t="str">
        <f t="shared" si="11"/>
        <v>00180</v>
      </c>
      <c r="G69" t="s">
        <v>8</v>
      </c>
      <c r="H69">
        <v>8558</v>
      </c>
      <c r="I69">
        <v>120</v>
      </c>
      <c r="J69">
        <v>171</v>
      </c>
      <c r="K69">
        <v>188</v>
      </c>
      <c r="L69">
        <v>257</v>
      </c>
      <c r="M69">
        <f t="shared" si="6"/>
        <v>736</v>
      </c>
      <c r="N69" s="4">
        <f t="shared" si="12"/>
        <v>8.6001402196774948E-2</v>
      </c>
    </row>
    <row r="70" spans="1:14" x14ac:dyDescent="0.25">
      <c r="A70">
        <f t="shared" si="7"/>
        <v>20</v>
      </c>
      <c r="B70">
        <f t="shared" si="8"/>
        <v>2019</v>
      </c>
      <c r="C70">
        <f t="shared" si="9"/>
        <v>5</v>
      </c>
      <c r="D70" s="2" t="str">
        <f t="shared" si="10"/>
        <v>Mercredi</v>
      </c>
      <c r="E70" s="1">
        <v>43600</v>
      </c>
      <c r="F70" t="str">
        <f t="shared" si="11"/>
        <v>00181</v>
      </c>
      <c r="G70" t="s">
        <v>9</v>
      </c>
      <c r="H70">
        <v>8335</v>
      </c>
      <c r="I70">
        <v>449</v>
      </c>
      <c r="J70">
        <v>128</v>
      </c>
      <c r="K70">
        <v>110</v>
      </c>
      <c r="L70">
        <v>44</v>
      </c>
      <c r="M70">
        <f t="shared" si="6"/>
        <v>731</v>
      </c>
      <c r="N70" s="4">
        <f t="shared" si="12"/>
        <v>8.7702459508098379E-2</v>
      </c>
    </row>
    <row r="71" spans="1:14" x14ac:dyDescent="0.25">
      <c r="A71">
        <f t="shared" si="7"/>
        <v>20</v>
      </c>
      <c r="B71">
        <f t="shared" si="8"/>
        <v>2019</v>
      </c>
      <c r="C71">
        <f t="shared" si="9"/>
        <v>5</v>
      </c>
      <c r="D71" s="2" t="str">
        <f t="shared" si="10"/>
        <v>Mercredi</v>
      </c>
      <c r="E71" s="1">
        <v>43600</v>
      </c>
      <c r="F71" t="str">
        <f t="shared" si="11"/>
        <v>00182</v>
      </c>
      <c r="G71" t="s">
        <v>10</v>
      </c>
      <c r="H71">
        <v>8078</v>
      </c>
      <c r="I71">
        <v>435</v>
      </c>
      <c r="J71">
        <v>123</v>
      </c>
      <c r="K71">
        <v>161</v>
      </c>
      <c r="L71">
        <v>134</v>
      </c>
      <c r="M71">
        <f t="shared" si="6"/>
        <v>853</v>
      </c>
      <c r="N71" s="4">
        <f t="shared" si="12"/>
        <v>0.10559544441693489</v>
      </c>
    </row>
    <row r="72" spans="1:14" x14ac:dyDescent="0.25">
      <c r="A72">
        <f t="shared" si="7"/>
        <v>20</v>
      </c>
      <c r="B72">
        <f t="shared" si="8"/>
        <v>2019</v>
      </c>
      <c r="C72">
        <f t="shared" si="9"/>
        <v>5</v>
      </c>
      <c r="D72" s="2" t="str">
        <f t="shared" si="10"/>
        <v>Mercredi</v>
      </c>
      <c r="E72" s="1">
        <v>43600</v>
      </c>
      <c r="F72" t="str">
        <f t="shared" si="11"/>
        <v>00183</v>
      </c>
      <c r="G72" t="s">
        <v>11</v>
      </c>
      <c r="H72">
        <v>14982</v>
      </c>
      <c r="I72">
        <v>470</v>
      </c>
      <c r="J72">
        <v>210</v>
      </c>
      <c r="K72">
        <v>185</v>
      </c>
      <c r="L72">
        <v>346</v>
      </c>
      <c r="M72">
        <f t="shared" si="6"/>
        <v>1211</v>
      </c>
      <c r="N72" s="4">
        <f t="shared" si="12"/>
        <v>8.0830329729008138E-2</v>
      </c>
    </row>
    <row r="73" spans="1:14" x14ac:dyDescent="0.25">
      <c r="A73">
        <f t="shared" si="7"/>
        <v>20</v>
      </c>
      <c r="B73">
        <f t="shared" si="8"/>
        <v>2019</v>
      </c>
      <c r="C73">
        <f t="shared" si="9"/>
        <v>5</v>
      </c>
      <c r="D73" s="2" t="str">
        <f t="shared" si="10"/>
        <v>Mercredi</v>
      </c>
      <c r="E73" s="1">
        <v>43600</v>
      </c>
      <c r="F73" t="str">
        <f t="shared" si="11"/>
        <v>00187</v>
      </c>
      <c r="G73" t="s">
        <v>12</v>
      </c>
      <c r="H73">
        <v>17738</v>
      </c>
      <c r="I73">
        <v>496</v>
      </c>
      <c r="J73">
        <v>102</v>
      </c>
      <c r="K73">
        <v>260</v>
      </c>
      <c r="L73">
        <v>60</v>
      </c>
      <c r="M73">
        <f t="shared" si="6"/>
        <v>918</v>
      </c>
      <c r="N73" s="4">
        <f t="shared" si="12"/>
        <v>5.175329800428459E-2</v>
      </c>
    </row>
    <row r="74" spans="1:14" x14ac:dyDescent="0.25">
      <c r="A74">
        <f t="shared" si="7"/>
        <v>20</v>
      </c>
      <c r="B74">
        <f t="shared" si="8"/>
        <v>2019</v>
      </c>
      <c r="C74">
        <f t="shared" si="9"/>
        <v>5</v>
      </c>
      <c r="D74" s="2" t="str">
        <f t="shared" si="10"/>
        <v>Jeudi</v>
      </c>
      <c r="E74" s="1">
        <v>43601</v>
      </c>
      <c r="F74" t="str">
        <f t="shared" si="11"/>
        <v>00156</v>
      </c>
      <c r="G74" t="s">
        <v>5</v>
      </c>
      <c r="H74">
        <v>16625</v>
      </c>
      <c r="I74">
        <v>249</v>
      </c>
      <c r="J74">
        <v>223</v>
      </c>
      <c r="K74">
        <v>184</v>
      </c>
      <c r="L74">
        <v>284</v>
      </c>
      <c r="M74">
        <f t="shared" si="6"/>
        <v>940</v>
      </c>
      <c r="N74" s="4">
        <f t="shared" si="12"/>
        <v>5.6541353383458649E-2</v>
      </c>
    </row>
    <row r="75" spans="1:14" x14ac:dyDescent="0.25">
      <c r="A75">
        <f t="shared" si="7"/>
        <v>20</v>
      </c>
      <c r="B75">
        <f t="shared" si="8"/>
        <v>2019</v>
      </c>
      <c r="C75">
        <f t="shared" si="9"/>
        <v>5</v>
      </c>
      <c r="D75" s="2" t="str">
        <f t="shared" si="10"/>
        <v>Jeudi</v>
      </c>
      <c r="E75" s="1">
        <v>43601</v>
      </c>
      <c r="F75" t="str">
        <f t="shared" si="11"/>
        <v>00159</v>
      </c>
      <c r="G75" t="s">
        <v>6</v>
      </c>
      <c r="H75">
        <v>15100</v>
      </c>
      <c r="I75">
        <v>58</v>
      </c>
      <c r="J75">
        <v>162</v>
      </c>
      <c r="K75">
        <v>174</v>
      </c>
      <c r="L75">
        <v>237</v>
      </c>
      <c r="M75">
        <f t="shared" si="6"/>
        <v>631</v>
      </c>
      <c r="N75" s="4">
        <f t="shared" si="12"/>
        <v>4.1788079470198677E-2</v>
      </c>
    </row>
    <row r="76" spans="1:14" x14ac:dyDescent="0.25">
      <c r="A76">
        <f t="shared" si="7"/>
        <v>20</v>
      </c>
      <c r="B76">
        <f t="shared" si="8"/>
        <v>2019</v>
      </c>
      <c r="C76">
        <f t="shared" si="9"/>
        <v>5</v>
      </c>
      <c r="D76" s="2" t="str">
        <f t="shared" si="10"/>
        <v>Jeudi</v>
      </c>
      <c r="E76" s="1">
        <v>43601</v>
      </c>
      <c r="F76" t="str">
        <f t="shared" si="11"/>
        <v>00160</v>
      </c>
      <c r="G76" t="s">
        <v>7</v>
      </c>
      <c r="H76">
        <v>11235</v>
      </c>
      <c r="I76">
        <v>272</v>
      </c>
      <c r="J76">
        <v>170</v>
      </c>
      <c r="K76">
        <v>108</v>
      </c>
      <c r="L76">
        <v>265</v>
      </c>
      <c r="M76">
        <f t="shared" si="6"/>
        <v>815</v>
      </c>
      <c r="N76" s="4">
        <f t="shared" si="12"/>
        <v>7.2541165999109924E-2</v>
      </c>
    </row>
    <row r="77" spans="1:14" x14ac:dyDescent="0.25">
      <c r="A77">
        <f t="shared" si="7"/>
        <v>20</v>
      </c>
      <c r="B77">
        <f t="shared" si="8"/>
        <v>2019</v>
      </c>
      <c r="C77">
        <f t="shared" si="9"/>
        <v>5</v>
      </c>
      <c r="D77" s="2" t="str">
        <f t="shared" si="10"/>
        <v>Jeudi</v>
      </c>
      <c r="E77" s="1">
        <v>43601</v>
      </c>
      <c r="F77" t="str">
        <f t="shared" si="11"/>
        <v>00180</v>
      </c>
      <c r="G77" t="s">
        <v>8</v>
      </c>
      <c r="H77">
        <v>11327</v>
      </c>
      <c r="I77">
        <v>484</v>
      </c>
      <c r="J77">
        <v>206</v>
      </c>
      <c r="K77">
        <v>280</v>
      </c>
      <c r="L77">
        <v>366</v>
      </c>
      <c r="M77">
        <f t="shared" si="6"/>
        <v>1336</v>
      </c>
      <c r="N77" s="4">
        <f t="shared" si="12"/>
        <v>0.11794826520702746</v>
      </c>
    </row>
    <row r="78" spans="1:14" x14ac:dyDescent="0.25">
      <c r="A78">
        <f t="shared" si="7"/>
        <v>20</v>
      </c>
      <c r="B78">
        <f t="shared" si="8"/>
        <v>2019</v>
      </c>
      <c r="C78">
        <f t="shared" si="9"/>
        <v>5</v>
      </c>
      <c r="D78" s="2" t="str">
        <f t="shared" si="10"/>
        <v>Jeudi</v>
      </c>
      <c r="E78" s="1">
        <v>43601</v>
      </c>
      <c r="F78" t="str">
        <f t="shared" si="11"/>
        <v>00181</v>
      </c>
      <c r="G78" t="s">
        <v>9</v>
      </c>
      <c r="H78">
        <v>8494</v>
      </c>
      <c r="I78">
        <v>421</v>
      </c>
      <c r="J78">
        <v>107</v>
      </c>
      <c r="K78">
        <v>293</v>
      </c>
      <c r="L78">
        <v>147</v>
      </c>
      <c r="M78">
        <f t="shared" si="6"/>
        <v>968</v>
      </c>
      <c r="N78" s="4">
        <f t="shared" si="12"/>
        <v>0.11396279726866024</v>
      </c>
    </row>
    <row r="79" spans="1:14" x14ac:dyDescent="0.25">
      <c r="A79">
        <f t="shared" si="7"/>
        <v>20</v>
      </c>
      <c r="B79">
        <f t="shared" si="8"/>
        <v>2019</v>
      </c>
      <c r="C79">
        <f t="shared" si="9"/>
        <v>5</v>
      </c>
      <c r="D79" s="2" t="str">
        <f t="shared" si="10"/>
        <v>Jeudi</v>
      </c>
      <c r="E79" s="1">
        <v>43601</v>
      </c>
      <c r="F79" t="str">
        <f t="shared" si="11"/>
        <v>00182</v>
      </c>
      <c r="G79" t="s">
        <v>10</v>
      </c>
      <c r="H79">
        <v>9213</v>
      </c>
      <c r="I79">
        <v>426</v>
      </c>
      <c r="J79">
        <v>250</v>
      </c>
      <c r="K79">
        <v>158</v>
      </c>
      <c r="L79">
        <v>181</v>
      </c>
      <c r="M79">
        <f t="shared" si="6"/>
        <v>1015</v>
      </c>
      <c r="N79" s="4">
        <f t="shared" si="12"/>
        <v>0.11017041137523065</v>
      </c>
    </row>
    <row r="80" spans="1:14" x14ac:dyDescent="0.25">
      <c r="A80">
        <f t="shared" si="7"/>
        <v>20</v>
      </c>
      <c r="B80">
        <f t="shared" si="8"/>
        <v>2019</v>
      </c>
      <c r="C80">
        <f t="shared" si="9"/>
        <v>5</v>
      </c>
      <c r="D80" s="2" t="str">
        <f t="shared" si="10"/>
        <v>Jeudi</v>
      </c>
      <c r="E80" s="1">
        <v>43601</v>
      </c>
      <c r="F80" t="str">
        <f t="shared" si="11"/>
        <v>00183</v>
      </c>
      <c r="G80" t="s">
        <v>11</v>
      </c>
      <c r="H80">
        <v>15070</v>
      </c>
      <c r="I80">
        <v>456</v>
      </c>
      <c r="J80">
        <v>101</v>
      </c>
      <c r="K80">
        <v>270</v>
      </c>
      <c r="L80">
        <v>76</v>
      </c>
      <c r="M80">
        <f t="shared" si="6"/>
        <v>903</v>
      </c>
      <c r="N80" s="4">
        <f t="shared" si="12"/>
        <v>5.9920371599203714E-2</v>
      </c>
    </row>
    <row r="81" spans="1:14" x14ac:dyDescent="0.25">
      <c r="A81">
        <f t="shared" si="7"/>
        <v>20</v>
      </c>
      <c r="B81">
        <f t="shared" si="8"/>
        <v>2019</v>
      </c>
      <c r="C81">
        <f t="shared" si="9"/>
        <v>5</v>
      </c>
      <c r="D81" s="2" t="str">
        <f t="shared" si="10"/>
        <v>Jeudi</v>
      </c>
      <c r="E81" s="1">
        <v>43601</v>
      </c>
      <c r="F81" t="str">
        <f t="shared" si="11"/>
        <v>00187</v>
      </c>
      <c r="G81" t="s">
        <v>12</v>
      </c>
      <c r="H81">
        <v>9519</v>
      </c>
      <c r="I81">
        <v>167</v>
      </c>
      <c r="J81">
        <v>215</v>
      </c>
      <c r="K81">
        <v>241</v>
      </c>
      <c r="L81">
        <v>121</v>
      </c>
      <c r="M81">
        <f t="shared" si="6"/>
        <v>744</v>
      </c>
      <c r="N81" s="4">
        <f t="shared" si="12"/>
        <v>7.8159470532618971E-2</v>
      </c>
    </row>
    <row r="82" spans="1:14" x14ac:dyDescent="0.25">
      <c r="A82">
        <f t="shared" si="7"/>
        <v>20</v>
      </c>
      <c r="B82">
        <f t="shared" si="8"/>
        <v>2019</v>
      </c>
      <c r="C82">
        <f t="shared" si="9"/>
        <v>5</v>
      </c>
      <c r="D82" s="2" t="str">
        <f t="shared" si="10"/>
        <v>Vendredi</v>
      </c>
      <c r="E82" s="1">
        <v>43602</v>
      </c>
      <c r="F82" t="str">
        <f t="shared" si="11"/>
        <v>00156</v>
      </c>
      <c r="G82" t="s">
        <v>5</v>
      </c>
      <c r="H82">
        <v>19497</v>
      </c>
      <c r="I82">
        <v>355</v>
      </c>
      <c r="J82">
        <v>132</v>
      </c>
      <c r="K82">
        <v>107</v>
      </c>
      <c r="L82">
        <v>237</v>
      </c>
      <c r="M82">
        <f t="shared" si="6"/>
        <v>831</v>
      </c>
      <c r="N82" s="4">
        <f t="shared" si="12"/>
        <v>4.2621941837205725E-2</v>
      </c>
    </row>
    <row r="83" spans="1:14" x14ac:dyDescent="0.25">
      <c r="A83">
        <f t="shared" si="7"/>
        <v>20</v>
      </c>
      <c r="B83">
        <f t="shared" si="8"/>
        <v>2019</v>
      </c>
      <c r="C83">
        <f t="shared" si="9"/>
        <v>5</v>
      </c>
      <c r="D83" s="2" t="str">
        <f t="shared" si="10"/>
        <v>Vendredi</v>
      </c>
      <c r="E83" s="1">
        <v>43602</v>
      </c>
      <c r="F83" t="str">
        <f t="shared" si="11"/>
        <v>00159</v>
      </c>
      <c r="G83" t="s">
        <v>6</v>
      </c>
      <c r="H83">
        <v>11304</v>
      </c>
      <c r="I83">
        <v>399</v>
      </c>
      <c r="J83">
        <v>110</v>
      </c>
      <c r="K83">
        <v>164</v>
      </c>
      <c r="L83">
        <v>170</v>
      </c>
      <c r="M83">
        <f t="shared" si="6"/>
        <v>843</v>
      </c>
      <c r="N83" s="4">
        <f t="shared" si="12"/>
        <v>7.457537154989384E-2</v>
      </c>
    </row>
    <row r="84" spans="1:14" x14ac:dyDescent="0.25">
      <c r="A84">
        <f t="shared" si="7"/>
        <v>20</v>
      </c>
      <c r="B84">
        <f t="shared" si="8"/>
        <v>2019</v>
      </c>
      <c r="C84">
        <f t="shared" si="9"/>
        <v>5</v>
      </c>
      <c r="D84" s="2" t="str">
        <f t="shared" si="10"/>
        <v>Vendredi</v>
      </c>
      <c r="E84" s="1">
        <v>43602</v>
      </c>
      <c r="F84" t="str">
        <f t="shared" si="11"/>
        <v>00160</v>
      </c>
      <c r="G84" t="s">
        <v>7</v>
      </c>
      <c r="H84">
        <v>16164</v>
      </c>
      <c r="I84">
        <v>370</v>
      </c>
      <c r="J84">
        <v>243</v>
      </c>
      <c r="K84">
        <v>284</v>
      </c>
      <c r="L84">
        <v>258</v>
      </c>
      <c r="M84">
        <f t="shared" si="6"/>
        <v>1155</v>
      </c>
      <c r="N84" s="4">
        <f t="shared" si="12"/>
        <v>7.1455085374907204E-2</v>
      </c>
    </row>
    <row r="85" spans="1:14" x14ac:dyDescent="0.25">
      <c r="A85">
        <f t="shared" si="7"/>
        <v>20</v>
      </c>
      <c r="B85">
        <f t="shared" si="8"/>
        <v>2019</v>
      </c>
      <c r="C85">
        <f t="shared" si="9"/>
        <v>5</v>
      </c>
      <c r="D85" s="2" t="str">
        <f t="shared" si="10"/>
        <v>Vendredi</v>
      </c>
      <c r="E85" s="1">
        <v>43602</v>
      </c>
      <c r="F85" t="str">
        <f t="shared" si="11"/>
        <v>00180</v>
      </c>
      <c r="G85" t="s">
        <v>8</v>
      </c>
      <c r="H85">
        <v>16730</v>
      </c>
      <c r="I85">
        <v>92</v>
      </c>
      <c r="J85">
        <v>132</v>
      </c>
      <c r="K85">
        <v>287</v>
      </c>
      <c r="L85">
        <v>331</v>
      </c>
      <c r="M85">
        <f t="shared" si="6"/>
        <v>842</v>
      </c>
      <c r="N85" s="4">
        <f t="shared" si="12"/>
        <v>5.032875074716079E-2</v>
      </c>
    </row>
    <row r="86" spans="1:14" x14ac:dyDescent="0.25">
      <c r="A86">
        <f t="shared" si="7"/>
        <v>20</v>
      </c>
      <c r="B86">
        <f t="shared" si="8"/>
        <v>2019</v>
      </c>
      <c r="C86">
        <f t="shared" si="9"/>
        <v>5</v>
      </c>
      <c r="D86" s="2" t="str">
        <f t="shared" si="10"/>
        <v>Vendredi</v>
      </c>
      <c r="E86" s="1">
        <v>43602</v>
      </c>
      <c r="F86" t="str">
        <f t="shared" si="11"/>
        <v>00181</v>
      </c>
      <c r="G86" t="s">
        <v>9</v>
      </c>
      <c r="H86">
        <v>17476</v>
      </c>
      <c r="I86">
        <v>375</v>
      </c>
      <c r="J86">
        <v>122</v>
      </c>
      <c r="K86">
        <v>111</v>
      </c>
      <c r="L86">
        <v>252</v>
      </c>
      <c r="M86">
        <f t="shared" si="6"/>
        <v>860</v>
      </c>
      <c r="N86" s="4">
        <f t="shared" si="12"/>
        <v>4.9210345616845959E-2</v>
      </c>
    </row>
    <row r="87" spans="1:14" x14ac:dyDescent="0.25">
      <c r="A87">
        <f t="shared" si="7"/>
        <v>20</v>
      </c>
      <c r="B87">
        <f t="shared" si="8"/>
        <v>2019</v>
      </c>
      <c r="C87">
        <f t="shared" si="9"/>
        <v>5</v>
      </c>
      <c r="D87" s="2" t="str">
        <f t="shared" si="10"/>
        <v>Vendredi</v>
      </c>
      <c r="E87" s="1">
        <v>43602</v>
      </c>
      <c r="F87" t="str">
        <f t="shared" si="11"/>
        <v>00182</v>
      </c>
      <c r="G87" t="s">
        <v>10</v>
      </c>
      <c r="H87">
        <v>7743</v>
      </c>
      <c r="I87">
        <v>215</v>
      </c>
      <c r="J87">
        <v>172</v>
      </c>
      <c r="K87">
        <v>135</v>
      </c>
      <c r="L87">
        <v>71</v>
      </c>
      <c r="M87">
        <f t="shared" si="6"/>
        <v>593</v>
      </c>
      <c r="N87" s="4">
        <f t="shared" si="12"/>
        <v>7.6585302854190879E-2</v>
      </c>
    </row>
    <row r="88" spans="1:14" x14ac:dyDescent="0.25">
      <c r="A88">
        <f t="shared" si="7"/>
        <v>20</v>
      </c>
      <c r="B88">
        <f t="shared" si="8"/>
        <v>2019</v>
      </c>
      <c r="C88">
        <f t="shared" si="9"/>
        <v>5</v>
      </c>
      <c r="D88" s="2" t="str">
        <f t="shared" si="10"/>
        <v>Vendredi</v>
      </c>
      <c r="E88" s="1">
        <v>43602</v>
      </c>
      <c r="F88" t="str">
        <f t="shared" si="11"/>
        <v>00183</v>
      </c>
      <c r="G88" t="s">
        <v>11</v>
      </c>
      <c r="H88">
        <v>19944</v>
      </c>
      <c r="I88">
        <v>58</v>
      </c>
      <c r="J88">
        <v>105</v>
      </c>
      <c r="K88">
        <v>211</v>
      </c>
      <c r="L88">
        <v>196</v>
      </c>
      <c r="M88">
        <f t="shared" si="6"/>
        <v>570</v>
      </c>
      <c r="N88" s="4">
        <f t="shared" si="12"/>
        <v>2.8580024067388687E-2</v>
      </c>
    </row>
    <row r="89" spans="1:14" x14ac:dyDescent="0.25">
      <c r="A89">
        <f t="shared" si="7"/>
        <v>20</v>
      </c>
      <c r="B89">
        <f t="shared" si="8"/>
        <v>2019</v>
      </c>
      <c r="C89">
        <f t="shared" si="9"/>
        <v>5</v>
      </c>
      <c r="D89" s="2" t="str">
        <f t="shared" si="10"/>
        <v>Vendredi</v>
      </c>
      <c r="E89" s="1">
        <v>43602</v>
      </c>
      <c r="F89" t="str">
        <f t="shared" si="11"/>
        <v>00187</v>
      </c>
      <c r="G89" t="s">
        <v>12</v>
      </c>
      <c r="H89">
        <v>14970</v>
      </c>
      <c r="I89">
        <v>408</v>
      </c>
      <c r="J89">
        <v>209</v>
      </c>
      <c r="K89">
        <v>211</v>
      </c>
      <c r="L89">
        <v>106</v>
      </c>
      <c r="M89">
        <f t="shared" si="6"/>
        <v>934</v>
      </c>
      <c r="N89" s="4">
        <f t="shared" si="12"/>
        <v>6.2391449565798264E-2</v>
      </c>
    </row>
    <row r="90" spans="1:14" x14ac:dyDescent="0.25">
      <c r="A90">
        <f t="shared" si="7"/>
        <v>20</v>
      </c>
      <c r="B90">
        <f t="shared" si="8"/>
        <v>2019</v>
      </c>
      <c r="C90">
        <f t="shared" si="9"/>
        <v>5</v>
      </c>
      <c r="D90" s="2" t="str">
        <f t="shared" si="10"/>
        <v>Samedi</v>
      </c>
      <c r="E90" s="1">
        <v>43603</v>
      </c>
      <c r="F90" t="str">
        <f t="shared" si="11"/>
        <v>00156</v>
      </c>
      <c r="G90" t="s">
        <v>5</v>
      </c>
      <c r="H90">
        <v>8488</v>
      </c>
      <c r="I90">
        <v>433</v>
      </c>
      <c r="J90">
        <v>111</v>
      </c>
      <c r="K90">
        <v>82</v>
      </c>
      <c r="L90">
        <v>97</v>
      </c>
      <c r="M90">
        <f t="shared" si="6"/>
        <v>723</v>
      </c>
      <c r="N90" s="4">
        <f t="shared" si="12"/>
        <v>8.5179076343072577E-2</v>
      </c>
    </row>
    <row r="91" spans="1:14" x14ac:dyDescent="0.25">
      <c r="A91">
        <f t="shared" si="7"/>
        <v>20</v>
      </c>
      <c r="B91">
        <f t="shared" si="8"/>
        <v>2019</v>
      </c>
      <c r="C91">
        <f t="shared" si="9"/>
        <v>5</v>
      </c>
      <c r="D91" s="2" t="str">
        <f t="shared" si="10"/>
        <v>Samedi</v>
      </c>
      <c r="E91" s="1">
        <v>43603</v>
      </c>
      <c r="F91" t="str">
        <f t="shared" si="11"/>
        <v>00159</v>
      </c>
      <c r="G91" t="s">
        <v>6</v>
      </c>
      <c r="H91">
        <v>13195</v>
      </c>
      <c r="I91">
        <v>281</v>
      </c>
      <c r="J91">
        <v>209</v>
      </c>
      <c r="K91">
        <v>56</v>
      </c>
      <c r="L91">
        <v>136</v>
      </c>
      <c r="M91">
        <f t="shared" si="6"/>
        <v>682</v>
      </c>
      <c r="N91" s="4">
        <f t="shared" si="12"/>
        <v>5.1686244789693067E-2</v>
      </c>
    </row>
    <row r="92" spans="1:14" x14ac:dyDescent="0.25">
      <c r="A92">
        <f t="shared" si="7"/>
        <v>20</v>
      </c>
      <c r="B92">
        <f t="shared" si="8"/>
        <v>2019</v>
      </c>
      <c r="C92">
        <f t="shared" si="9"/>
        <v>5</v>
      </c>
      <c r="D92" s="2" t="str">
        <f t="shared" si="10"/>
        <v>Samedi</v>
      </c>
      <c r="E92" s="1">
        <v>43603</v>
      </c>
      <c r="F92" t="str">
        <f t="shared" si="11"/>
        <v>00160</v>
      </c>
      <c r="G92" t="s">
        <v>7</v>
      </c>
      <c r="H92">
        <v>18550</v>
      </c>
      <c r="I92">
        <v>117</v>
      </c>
      <c r="J92">
        <v>139</v>
      </c>
      <c r="K92">
        <v>240</v>
      </c>
      <c r="L92">
        <v>250</v>
      </c>
      <c r="M92">
        <f t="shared" si="6"/>
        <v>746</v>
      </c>
      <c r="N92" s="4">
        <f t="shared" si="12"/>
        <v>4.0215633423180595E-2</v>
      </c>
    </row>
    <row r="93" spans="1:14" x14ac:dyDescent="0.25">
      <c r="A93">
        <f t="shared" si="7"/>
        <v>20</v>
      </c>
      <c r="B93">
        <f t="shared" si="8"/>
        <v>2019</v>
      </c>
      <c r="C93">
        <f t="shared" si="9"/>
        <v>5</v>
      </c>
      <c r="D93" s="2" t="str">
        <f t="shared" si="10"/>
        <v>Samedi</v>
      </c>
      <c r="E93" s="1">
        <v>43603</v>
      </c>
      <c r="F93" t="str">
        <f t="shared" si="11"/>
        <v>00180</v>
      </c>
      <c r="G93" t="s">
        <v>8</v>
      </c>
      <c r="H93">
        <v>10488</v>
      </c>
      <c r="I93">
        <v>366</v>
      </c>
      <c r="J93">
        <v>194</v>
      </c>
      <c r="K93">
        <v>287</v>
      </c>
      <c r="L93">
        <v>338</v>
      </c>
      <c r="M93">
        <f t="shared" si="6"/>
        <v>1185</v>
      </c>
      <c r="N93" s="4">
        <f t="shared" si="12"/>
        <v>0.11298627002288329</v>
      </c>
    </row>
    <row r="94" spans="1:14" x14ac:dyDescent="0.25">
      <c r="A94">
        <f t="shared" si="7"/>
        <v>20</v>
      </c>
      <c r="B94">
        <f t="shared" si="8"/>
        <v>2019</v>
      </c>
      <c r="C94">
        <f t="shared" si="9"/>
        <v>5</v>
      </c>
      <c r="D94" s="2" t="str">
        <f t="shared" si="10"/>
        <v>Samedi</v>
      </c>
      <c r="E94" s="1">
        <v>43603</v>
      </c>
      <c r="F94" t="str">
        <f t="shared" si="11"/>
        <v>00181</v>
      </c>
      <c r="G94" t="s">
        <v>9</v>
      </c>
      <c r="H94">
        <v>19156</v>
      </c>
      <c r="I94">
        <v>471</v>
      </c>
      <c r="J94">
        <v>167</v>
      </c>
      <c r="K94">
        <v>240</v>
      </c>
      <c r="L94">
        <v>258</v>
      </c>
      <c r="M94">
        <f t="shared" si="6"/>
        <v>1136</v>
      </c>
      <c r="N94" s="4">
        <f t="shared" si="12"/>
        <v>5.9302568385884318E-2</v>
      </c>
    </row>
    <row r="95" spans="1:14" x14ac:dyDescent="0.25">
      <c r="A95">
        <f t="shared" si="7"/>
        <v>20</v>
      </c>
      <c r="B95">
        <f t="shared" si="8"/>
        <v>2019</v>
      </c>
      <c r="C95">
        <f t="shared" si="9"/>
        <v>5</v>
      </c>
      <c r="D95" s="2" t="str">
        <f t="shared" si="10"/>
        <v>Samedi</v>
      </c>
      <c r="E95" s="1">
        <v>43603</v>
      </c>
      <c r="F95" t="str">
        <f t="shared" si="11"/>
        <v>00182</v>
      </c>
      <c r="G95" t="s">
        <v>10</v>
      </c>
      <c r="H95">
        <v>9218</v>
      </c>
      <c r="I95">
        <v>242</v>
      </c>
      <c r="J95">
        <v>80</v>
      </c>
      <c r="K95">
        <v>228</v>
      </c>
      <c r="L95">
        <v>343</v>
      </c>
      <c r="M95">
        <f t="shared" si="6"/>
        <v>893</v>
      </c>
      <c r="N95" s="4">
        <f t="shared" si="12"/>
        <v>9.6875678021262748E-2</v>
      </c>
    </row>
    <row r="96" spans="1:14" x14ac:dyDescent="0.25">
      <c r="A96">
        <f t="shared" si="7"/>
        <v>20</v>
      </c>
      <c r="B96">
        <f t="shared" si="8"/>
        <v>2019</v>
      </c>
      <c r="C96">
        <f t="shared" si="9"/>
        <v>5</v>
      </c>
      <c r="D96" s="2" t="str">
        <f t="shared" si="10"/>
        <v>Samedi</v>
      </c>
      <c r="E96" s="1">
        <v>43603</v>
      </c>
      <c r="F96" t="str">
        <f t="shared" si="11"/>
        <v>00183</v>
      </c>
      <c r="G96" t="s">
        <v>11</v>
      </c>
      <c r="H96">
        <v>12343</v>
      </c>
      <c r="I96">
        <v>184</v>
      </c>
      <c r="J96">
        <v>189</v>
      </c>
      <c r="K96">
        <v>150</v>
      </c>
      <c r="L96">
        <v>331</v>
      </c>
      <c r="M96">
        <f t="shared" si="6"/>
        <v>854</v>
      </c>
      <c r="N96" s="4">
        <f t="shared" si="12"/>
        <v>6.9189014016041481E-2</v>
      </c>
    </row>
    <row r="97" spans="1:14" x14ac:dyDescent="0.25">
      <c r="A97">
        <f t="shared" si="7"/>
        <v>20</v>
      </c>
      <c r="B97">
        <f t="shared" si="8"/>
        <v>2019</v>
      </c>
      <c r="C97">
        <f t="shared" si="9"/>
        <v>5</v>
      </c>
      <c r="D97" s="2" t="str">
        <f t="shared" si="10"/>
        <v>Samedi</v>
      </c>
      <c r="E97" s="1">
        <v>43603</v>
      </c>
      <c r="F97" t="str">
        <f t="shared" si="11"/>
        <v>00187</v>
      </c>
      <c r="G97" t="s">
        <v>12</v>
      </c>
      <c r="H97">
        <v>9647</v>
      </c>
      <c r="I97">
        <v>144</v>
      </c>
      <c r="J97">
        <v>241</v>
      </c>
      <c r="K97">
        <v>78</v>
      </c>
      <c r="L97">
        <v>183</v>
      </c>
      <c r="M97">
        <f t="shared" si="6"/>
        <v>646</v>
      </c>
      <c r="N97" s="4">
        <f t="shared" si="12"/>
        <v>6.6963822950139945E-2</v>
      </c>
    </row>
    <row r="98" spans="1:14" x14ac:dyDescent="0.25">
      <c r="A98">
        <f t="shared" si="7"/>
        <v>21</v>
      </c>
      <c r="B98">
        <f t="shared" si="8"/>
        <v>2019</v>
      </c>
      <c r="C98">
        <f t="shared" si="9"/>
        <v>5</v>
      </c>
      <c r="D98" s="2" t="str">
        <f t="shared" si="10"/>
        <v>Lundi</v>
      </c>
      <c r="E98" s="1">
        <v>43605</v>
      </c>
      <c r="F98" t="str">
        <f t="shared" si="11"/>
        <v>00156</v>
      </c>
      <c r="G98" t="s">
        <v>5</v>
      </c>
      <c r="H98">
        <f ca="1">RANDBETWEEN(7500,20000)</f>
        <v>13262</v>
      </c>
      <c r="I98">
        <f ca="1">RANDBETWEEN(51,500)</f>
        <v>415</v>
      </c>
      <c r="J98">
        <f ca="1">RANDBETWEEN(71,250)</f>
        <v>78</v>
      </c>
      <c r="K98">
        <f ca="1">RANDBETWEEN(31,300)</f>
        <v>269</v>
      </c>
      <c r="L98">
        <f ca="1">RANDBETWEEN(41,400)</f>
        <v>133</v>
      </c>
      <c r="M98">
        <f t="shared" ca="1" si="6"/>
        <v>895</v>
      </c>
      <c r="N98" s="4">
        <f t="shared" ca="1" si="12"/>
        <v>6.7486050369476705E-2</v>
      </c>
    </row>
    <row r="99" spans="1:14" x14ac:dyDescent="0.25">
      <c r="A99">
        <f t="shared" ref="A99:A151" si="13">WEEKNUM(E99)</f>
        <v>21</v>
      </c>
      <c r="B99">
        <f t="shared" ref="B99:B151" si="14">YEAR(E99)</f>
        <v>2019</v>
      </c>
      <c r="C99">
        <f t="shared" ref="C99:C151" si="15">MONTH(E99)</f>
        <v>5</v>
      </c>
      <c r="D99" s="2" t="str">
        <f t="shared" si="10"/>
        <v>Lundi</v>
      </c>
      <c r="E99" s="1">
        <v>43605</v>
      </c>
      <c r="F99" t="str">
        <f t="shared" si="11"/>
        <v>00157</v>
      </c>
      <c r="G99" t="s">
        <v>40</v>
      </c>
      <c r="H99">
        <f t="shared" ref="H99:H151" ca="1" si="16">RANDBETWEEN(7500,20000)</f>
        <v>7660</v>
      </c>
      <c r="I99">
        <f t="shared" ref="I99:I151" ca="1" si="17">RANDBETWEEN(51,500)</f>
        <v>175</v>
      </c>
      <c r="J99">
        <f t="shared" ref="J99:J151" ca="1" si="18">RANDBETWEEN(71,250)</f>
        <v>105</v>
      </c>
      <c r="K99">
        <f t="shared" ref="K99:K151" ca="1" si="19">RANDBETWEEN(31,300)</f>
        <v>89</v>
      </c>
      <c r="L99">
        <f t="shared" ref="L99:L151" ca="1" si="20">RANDBETWEEN(41,400)</f>
        <v>251</v>
      </c>
      <c r="M99">
        <f t="shared" ca="1" si="6"/>
        <v>620</v>
      </c>
      <c r="N99" s="4">
        <f t="shared" ca="1" si="12"/>
        <v>8.0939947780678853E-2</v>
      </c>
    </row>
    <row r="100" spans="1:14" x14ac:dyDescent="0.25">
      <c r="A100">
        <f t="shared" si="13"/>
        <v>21</v>
      </c>
      <c r="B100">
        <f t="shared" si="14"/>
        <v>2019</v>
      </c>
      <c r="C100">
        <f t="shared" si="15"/>
        <v>5</v>
      </c>
      <c r="D100" s="2" t="str">
        <f t="shared" si="10"/>
        <v>Lundi</v>
      </c>
      <c r="E100" s="1">
        <v>43605</v>
      </c>
      <c r="F100" t="str">
        <f t="shared" si="11"/>
        <v>00159</v>
      </c>
      <c r="G100" t="s">
        <v>6</v>
      </c>
      <c r="H100">
        <f t="shared" ca="1" si="16"/>
        <v>9310</v>
      </c>
      <c r="I100">
        <f t="shared" ca="1" si="17"/>
        <v>248</v>
      </c>
      <c r="J100">
        <f t="shared" ca="1" si="18"/>
        <v>206</v>
      </c>
      <c r="K100">
        <f t="shared" ca="1" si="19"/>
        <v>31</v>
      </c>
      <c r="L100">
        <f t="shared" ca="1" si="20"/>
        <v>113</v>
      </c>
      <c r="M100">
        <f t="shared" ca="1" si="6"/>
        <v>598</v>
      </c>
      <c r="N100" s="4">
        <f t="shared" ca="1" si="12"/>
        <v>6.4232008592910853E-2</v>
      </c>
    </row>
    <row r="101" spans="1:14" x14ac:dyDescent="0.25">
      <c r="A101">
        <f t="shared" si="13"/>
        <v>21</v>
      </c>
      <c r="B101">
        <f t="shared" si="14"/>
        <v>2019</v>
      </c>
      <c r="C101">
        <f t="shared" si="15"/>
        <v>5</v>
      </c>
      <c r="D101" s="2" t="str">
        <f t="shared" si="10"/>
        <v>Lundi</v>
      </c>
      <c r="E101" s="1">
        <v>43605</v>
      </c>
      <c r="F101" t="str">
        <f t="shared" si="11"/>
        <v>00160</v>
      </c>
      <c r="G101" t="s">
        <v>7</v>
      </c>
      <c r="H101">
        <f t="shared" ca="1" si="16"/>
        <v>18733</v>
      </c>
      <c r="I101">
        <f t="shared" ca="1" si="17"/>
        <v>130</v>
      </c>
      <c r="J101">
        <f t="shared" ca="1" si="18"/>
        <v>160</v>
      </c>
      <c r="K101">
        <f t="shared" ca="1" si="19"/>
        <v>59</v>
      </c>
      <c r="L101">
        <f t="shared" ca="1" si="20"/>
        <v>174</v>
      </c>
      <c r="M101">
        <f t="shared" ca="1" si="6"/>
        <v>523</v>
      </c>
      <c r="N101" s="4">
        <f t="shared" ca="1" si="12"/>
        <v>2.7918646239256925E-2</v>
      </c>
    </row>
    <row r="102" spans="1:14" x14ac:dyDescent="0.25">
      <c r="A102">
        <f t="shared" si="13"/>
        <v>21</v>
      </c>
      <c r="B102">
        <f t="shared" si="14"/>
        <v>2019</v>
      </c>
      <c r="C102">
        <f t="shared" si="15"/>
        <v>5</v>
      </c>
      <c r="D102" s="2" t="str">
        <f t="shared" si="10"/>
        <v>Lundi</v>
      </c>
      <c r="E102" s="1">
        <v>43605</v>
      </c>
      <c r="F102" t="str">
        <f t="shared" si="11"/>
        <v>00180</v>
      </c>
      <c r="G102" t="s">
        <v>8</v>
      </c>
      <c r="H102">
        <f t="shared" ca="1" si="16"/>
        <v>7765</v>
      </c>
      <c r="I102">
        <f t="shared" ca="1" si="17"/>
        <v>114</v>
      </c>
      <c r="J102">
        <f t="shared" ca="1" si="18"/>
        <v>108</v>
      </c>
      <c r="K102">
        <f t="shared" ca="1" si="19"/>
        <v>42</v>
      </c>
      <c r="L102">
        <f t="shared" ca="1" si="20"/>
        <v>122</v>
      </c>
      <c r="M102">
        <f t="shared" ca="1" si="6"/>
        <v>386</v>
      </c>
      <c r="N102" s="4">
        <f t="shared" ca="1" si="12"/>
        <v>4.971023824855119E-2</v>
      </c>
    </row>
    <row r="103" spans="1:14" x14ac:dyDescent="0.25">
      <c r="A103">
        <f t="shared" si="13"/>
        <v>21</v>
      </c>
      <c r="B103">
        <f t="shared" si="14"/>
        <v>2019</v>
      </c>
      <c r="C103">
        <f t="shared" si="15"/>
        <v>5</v>
      </c>
      <c r="D103" s="2" t="str">
        <f t="shared" si="10"/>
        <v>Lundi</v>
      </c>
      <c r="E103" s="1">
        <v>43605</v>
      </c>
      <c r="F103" t="str">
        <f t="shared" si="11"/>
        <v>00181</v>
      </c>
      <c r="G103" t="s">
        <v>9</v>
      </c>
      <c r="H103">
        <f t="shared" ca="1" si="16"/>
        <v>9454</v>
      </c>
      <c r="I103">
        <f t="shared" ca="1" si="17"/>
        <v>250</v>
      </c>
      <c r="J103">
        <f t="shared" ca="1" si="18"/>
        <v>245</v>
      </c>
      <c r="K103">
        <f t="shared" ca="1" si="19"/>
        <v>52</v>
      </c>
      <c r="L103">
        <f t="shared" ca="1" si="20"/>
        <v>322</v>
      </c>
      <c r="M103">
        <f t="shared" ca="1" si="6"/>
        <v>869</v>
      </c>
      <c r="N103" s="4">
        <f t="shared" ca="1" si="12"/>
        <v>9.1918764544108314E-2</v>
      </c>
    </row>
    <row r="104" spans="1:14" x14ac:dyDescent="0.25">
      <c r="A104">
        <f t="shared" si="13"/>
        <v>21</v>
      </c>
      <c r="B104">
        <f t="shared" si="14"/>
        <v>2019</v>
      </c>
      <c r="C104">
        <f t="shared" si="15"/>
        <v>5</v>
      </c>
      <c r="D104" s="2" t="str">
        <f t="shared" si="10"/>
        <v>Lundi</v>
      </c>
      <c r="E104" s="1">
        <v>43605</v>
      </c>
      <c r="F104" t="str">
        <f t="shared" si="11"/>
        <v>00182</v>
      </c>
      <c r="G104" t="s">
        <v>10</v>
      </c>
      <c r="H104">
        <f t="shared" ca="1" si="16"/>
        <v>8563</v>
      </c>
      <c r="I104">
        <f t="shared" ca="1" si="17"/>
        <v>230</v>
      </c>
      <c r="J104">
        <f t="shared" ca="1" si="18"/>
        <v>151</v>
      </c>
      <c r="K104">
        <f t="shared" ca="1" si="19"/>
        <v>123</v>
      </c>
      <c r="L104">
        <f t="shared" ca="1" si="20"/>
        <v>373</v>
      </c>
      <c r="M104">
        <f t="shared" ca="1" si="6"/>
        <v>877</v>
      </c>
      <c r="N104" s="4">
        <f t="shared" ca="1" si="12"/>
        <v>0.10241737708746934</v>
      </c>
    </row>
    <row r="105" spans="1:14" x14ac:dyDescent="0.25">
      <c r="A105">
        <f t="shared" si="13"/>
        <v>21</v>
      </c>
      <c r="B105">
        <f t="shared" si="14"/>
        <v>2019</v>
      </c>
      <c r="C105">
        <f t="shared" si="15"/>
        <v>5</v>
      </c>
      <c r="D105" s="2" t="str">
        <f t="shared" si="10"/>
        <v>Lundi</v>
      </c>
      <c r="E105" s="1">
        <v>43605</v>
      </c>
      <c r="F105" t="str">
        <f t="shared" si="11"/>
        <v>00183</v>
      </c>
      <c r="G105" t="s">
        <v>11</v>
      </c>
      <c r="H105">
        <f t="shared" ca="1" si="16"/>
        <v>16493</v>
      </c>
      <c r="I105">
        <f t="shared" ca="1" si="17"/>
        <v>389</v>
      </c>
      <c r="J105">
        <f t="shared" ca="1" si="18"/>
        <v>240</v>
      </c>
      <c r="K105">
        <f t="shared" ca="1" si="19"/>
        <v>188</v>
      </c>
      <c r="L105">
        <f t="shared" ca="1" si="20"/>
        <v>369</v>
      </c>
      <c r="M105">
        <f t="shared" ca="1" si="6"/>
        <v>1186</v>
      </c>
      <c r="N105" s="4">
        <f t="shared" ca="1" si="12"/>
        <v>7.190929485236161E-2</v>
      </c>
    </row>
    <row r="106" spans="1:14" x14ac:dyDescent="0.25">
      <c r="A106">
        <f t="shared" si="13"/>
        <v>21</v>
      </c>
      <c r="B106">
        <f t="shared" si="14"/>
        <v>2019</v>
      </c>
      <c r="C106">
        <f t="shared" si="15"/>
        <v>5</v>
      </c>
      <c r="D106" s="2" t="str">
        <f t="shared" si="10"/>
        <v>Lundi</v>
      </c>
      <c r="E106" s="1">
        <v>43605</v>
      </c>
      <c r="F106" t="str">
        <f t="shared" si="11"/>
        <v>00187</v>
      </c>
      <c r="G106" t="s">
        <v>12</v>
      </c>
      <c r="H106">
        <f t="shared" ca="1" si="16"/>
        <v>13028</v>
      </c>
      <c r="I106">
        <f t="shared" ca="1" si="17"/>
        <v>146</v>
      </c>
      <c r="J106">
        <f t="shared" ca="1" si="18"/>
        <v>132</v>
      </c>
      <c r="K106">
        <f t="shared" ca="1" si="19"/>
        <v>122</v>
      </c>
      <c r="L106">
        <f t="shared" ca="1" si="20"/>
        <v>59</v>
      </c>
      <c r="M106">
        <f t="shared" ca="1" si="6"/>
        <v>459</v>
      </c>
      <c r="N106" s="4">
        <f t="shared" ca="1" si="12"/>
        <v>3.5231808412649675E-2</v>
      </c>
    </row>
    <row r="107" spans="1:14" x14ac:dyDescent="0.25">
      <c r="A107">
        <f t="shared" si="13"/>
        <v>21</v>
      </c>
      <c r="B107">
        <f t="shared" si="14"/>
        <v>2019</v>
      </c>
      <c r="C107">
        <f t="shared" si="15"/>
        <v>5</v>
      </c>
      <c r="D107" s="2" t="str">
        <f t="shared" si="10"/>
        <v>Mardi</v>
      </c>
      <c r="E107" s="1">
        <v>43606</v>
      </c>
      <c r="F107" t="str">
        <f t="shared" si="11"/>
        <v>00156</v>
      </c>
      <c r="G107" t="s">
        <v>5</v>
      </c>
      <c r="H107">
        <f t="shared" ca="1" si="16"/>
        <v>16645</v>
      </c>
      <c r="I107">
        <f t="shared" ca="1" si="17"/>
        <v>245</v>
      </c>
      <c r="J107">
        <f t="shared" ca="1" si="18"/>
        <v>143</v>
      </c>
      <c r="K107">
        <f t="shared" ca="1" si="19"/>
        <v>96</v>
      </c>
      <c r="L107">
        <f t="shared" ca="1" si="20"/>
        <v>148</v>
      </c>
      <c r="M107">
        <f t="shared" ca="1" si="6"/>
        <v>632</v>
      </c>
      <c r="N107" s="4">
        <f t="shared" ca="1" si="12"/>
        <v>3.7969360168218683E-2</v>
      </c>
    </row>
    <row r="108" spans="1:14" x14ac:dyDescent="0.25">
      <c r="A108">
        <f t="shared" si="13"/>
        <v>21</v>
      </c>
      <c r="B108">
        <f t="shared" si="14"/>
        <v>2019</v>
      </c>
      <c r="C108">
        <f t="shared" si="15"/>
        <v>5</v>
      </c>
      <c r="D108" s="2" t="str">
        <f t="shared" si="10"/>
        <v>Mardi</v>
      </c>
      <c r="E108" s="1">
        <v>43606</v>
      </c>
      <c r="F108" t="str">
        <f t="shared" si="11"/>
        <v>00157</v>
      </c>
      <c r="G108" t="s">
        <v>40</v>
      </c>
      <c r="H108">
        <f t="shared" ca="1" si="16"/>
        <v>17012</v>
      </c>
      <c r="I108">
        <f t="shared" ca="1" si="17"/>
        <v>123</v>
      </c>
      <c r="J108">
        <f t="shared" ca="1" si="18"/>
        <v>73</v>
      </c>
      <c r="K108">
        <f t="shared" ca="1" si="19"/>
        <v>167</v>
      </c>
      <c r="L108">
        <f t="shared" ca="1" si="20"/>
        <v>308</v>
      </c>
      <c r="M108">
        <f t="shared" ca="1" si="6"/>
        <v>671</v>
      </c>
      <c r="N108" s="4">
        <f t="shared" ca="1" si="12"/>
        <v>3.9442746296731716E-2</v>
      </c>
    </row>
    <row r="109" spans="1:14" x14ac:dyDescent="0.25">
      <c r="A109">
        <f t="shared" si="13"/>
        <v>21</v>
      </c>
      <c r="B109">
        <f t="shared" si="14"/>
        <v>2019</v>
      </c>
      <c r="C109">
        <f t="shared" si="15"/>
        <v>5</v>
      </c>
      <c r="D109" s="2" t="str">
        <f t="shared" si="10"/>
        <v>Mardi</v>
      </c>
      <c r="E109" s="1">
        <v>43606</v>
      </c>
      <c r="F109" t="str">
        <f t="shared" si="11"/>
        <v>00159</v>
      </c>
      <c r="G109" t="s">
        <v>6</v>
      </c>
      <c r="H109">
        <f t="shared" ca="1" si="16"/>
        <v>11516</v>
      </c>
      <c r="I109">
        <f t="shared" ca="1" si="17"/>
        <v>148</v>
      </c>
      <c r="J109">
        <f t="shared" ca="1" si="18"/>
        <v>144</v>
      </c>
      <c r="K109">
        <f t="shared" ca="1" si="19"/>
        <v>121</v>
      </c>
      <c r="L109">
        <f t="shared" ca="1" si="20"/>
        <v>45</v>
      </c>
      <c r="M109">
        <f t="shared" ca="1" si="6"/>
        <v>458</v>
      </c>
      <c r="N109" s="4">
        <f t="shared" ca="1" si="12"/>
        <v>3.9770753733935398E-2</v>
      </c>
    </row>
    <row r="110" spans="1:14" x14ac:dyDescent="0.25">
      <c r="A110">
        <f t="shared" si="13"/>
        <v>21</v>
      </c>
      <c r="B110">
        <f t="shared" si="14"/>
        <v>2019</v>
      </c>
      <c r="C110">
        <f t="shared" si="15"/>
        <v>5</v>
      </c>
      <c r="D110" s="2" t="str">
        <f t="shared" si="10"/>
        <v>Mardi</v>
      </c>
      <c r="E110" s="1">
        <v>43606</v>
      </c>
      <c r="F110" t="str">
        <f t="shared" si="11"/>
        <v>00160</v>
      </c>
      <c r="G110" t="s">
        <v>7</v>
      </c>
      <c r="H110">
        <f t="shared" ca="1" si="16"/>
        <v>14715</v>
      </c>
      <c r="I110">
        <f t="shared" ca="1" si="17"/>
        <v>301</v>
      </c>
      <c r="J110">
        <f t="shared" ca="1" si="18"/>
        <v>246</v>
      </c>
      <c r="K110">
        <f t="shared" ca="1" si="19"/>
        <v>119</v>
      </c>
      <c r="L110">
        <f t="shared" ca="1" si="20"/>
        <v>218</v>
      </c>
      <c r="M110">
        <f t="shared" ca="1" si="6"/>
        <v>884</v>
      </c>
      <c r="N110" s="4">
        <f t="shared" ca="1" si="12"/>
        <v>6.0074753652735305E-2</v>
      </c>
    </row>
    <row r="111" spans="1:14" x14ac:dyDescent="0.25">
      <c r="A111">
        <f t="shared" si="13"/>
        <v>21</v>
      </c>
      <c r="B111">
        <f t="shared" si="14"/>
        <v>2019</v>
      </c>
      <c r="C111">
        <f t="shared" si="15"/>
        <v>5</v>
      </c>
      <c r="D111" s="2" t="str">
        <f t="shared" si="10"/>
        <v>Mardi</v>
      </c>
      <c r="E111" s="1">
        <v>43606</v>
      </c>
      <c r="F111" t="str">
        <f t="shared" si="11"/>
        <v>00180</v>
      </c>
      <c r="G111" t="s">
        <v>8</v>
      </c>
      <c r="H111">
        <f t="shared" ca="1" si="16"/>
        <v>12777</v>
      </c>
      <c r="I111">
        <f t="shared" ca="1" si="17"/>
        <v>97</v>
      </c>
      <c r="J111">
        <f t="shared" ca="1" si="18"/>
        <v>122</v>
      </c>
      <c r="K111">
        <f t="shared" ca="1" si="19"/>
        <v>45</v>
      </c>
      <c r="L111">
        <f t="shared" ca="1" si="20"/>
        <v>383</v>
      </c>
      <c r="M111">
        <f t="shared" ca="1" si="6"/>
        <v>647</v>
      </c>
      <c r="N111" s="4">
        <f t="shared" ca="1" si="12"/>
        <v>5.0637864913516475E-2</v>
      </c>
    </row>
    <row r="112" spans="1:14" x14ac:dyDescent="0.25">
      <c r="A112">
        <f t="shared" si="13"/>
        <v>21</v>
      </c>
      <c r="B112">
        <f t="shared" si="14"/>
        <v>2019</v>
      </c>
      <c r="C112">
        <f t="shared" si="15"/>
        <v>5</v>
      </c>
      <c r="D112" s="2" t="str">
        <f t="shared" si="10"/>
        <v>Mardi</v>
      </c>
      <c r="E112" s="1">
        <v>43606</v>
      </c>
      <c r="F112" t="str">
        <f t="shared" si="11"/>
        <v>00181</v>
      </c>
      <c r="G112" t="s">
        <v>9</v>
      </c>
      <c r="H112">
        <f t="shared" ca="1" si="16"/>
        <v>13156</v>
      </c>
      <c r="I112">
        <f t="shared" ca="1" si="17"/>
        <v>430</v>
      </c>
      <c r="J112">
        <f t="shared" ca="1" si="18"/>
        <v>89</v>
      </c>
      <c r="K112">
        <f t="shared" ca="1" si="19"/>
        <v>259</v>
      </c>
      <c r="L112">
        <f t="shared" ca="1" si="20"/>
        <v>268</v>
      </c>
      <c r="M112">
        <f t="shared" ca="1" si="6"/>
        <v>1046</v>
      </c>
      <c r="N112" s="4">
        <f t="shared" ca="1" si="12"/>
        <v>7.9507449072666464E-2</v>
      </c>
    </row>
    <row r="113" spans="1:14" x14ac:dyDescent="0.25">
      <c r="A113">
        <f t="shared" si="13"/>
        <v>21</v>
      </c>
      <c r="B113">
        <f t="shared" si="14"/>
        <v>2019</v>
      </c>
      <c r="C113">
        <f t="shared" si="15"/>
        <v>5</v>
      </c>
      <c r="D113" s="2" t="str">
        <f t="shared" si="10"/>
        <v>Mardi</v>
      </c>
      <c r="E113" s="1">
        <v>43606</v>
      </c>
      <c r="F113" t="str">
        <f t="shared" si="11"/>
        <v>00182</v>
      </c>
      <c r="G113" t="s">
        <v>10</v>
      </c>
      <c r="H113">
        <f t="shared" ca="1" si="16"/>
        <v>17052</v>
      </c>
      <c r="I113">
        <f t="shared" ca="1" si="17"/>
        <v>259</v>
      </c>
      <c r="J113">
        <f t="shared" ca="1" si="18"/>
        <v>197</v>
      </c>
      <c r="K113">
        <f t="shared" ca="1" si="19"/>
        <v>233</v>
      </c>
      <c r="L113">
        <f t="shared" ca="1" si="20"/>
        <v>264</v>
      </c>
      <c r="M113">
        <f t="shared" ca="1" si="6"/>
        <v>953</v>
      </c>
      <c r="N113" s="4">
        <f t="shared" ca="1" si="12"/>
        <v>5.5887872390335443E-2</v>
      </c>
    </row>
    <row r="114" spans="1:14" x14ac:dyDescent="0.25">
      <c r="A114">
        <f t="shared" si="13"/>
        <v>21</v>
      </c>
      <c r="B114">
        <f t="shared" si="14"/>
        <v>2019</v>
      </c>
      <c r="C114">
        <f t="shared" si="15"/>
        <v>5</v>
      </c>
      <c r="D114" s="2" t="str">
        <f t="shared" si="10"/>
        <v>Mardi</v>
      </c>
      <c r="E114" s="1">
        <v>43606</v>
      </c>
      <c r="F114" t="str">
        <f t="shared" si="11"/>
        <v>00183</v>
      </c>
      <c r="G114" t="s">
        <v>11</v>
      </c>
      <c r="H114">
        <f t="shared" ca="1" si="16"/>
        <v>18592</v>
      </c>
      <c r="I114">
        <f t="shared" ca="1" si="17"/>
        <v>410</v>
      </c>
      <c r="J114">
        <f t="shared" ca="1" si="18"/>
        <v>73</v>
      </c>
      <c r="K114">
        <f t="shared" ca="1" si="19"/>
        <v>41</v>
      </c>
      <c r="L114">
        <f t="shared" ca="1" si="20"/>
        <v>271</v>
      </c>
      <c r="M114">
        <f t="shared" ref="M114:M151" ca="1" si="21">SUM(I114:L114)</f>
        <v>795</v>
      </c>
      <c r="N114" s="4">
        <f t="shared" ca="1" si="12"/>
        <v>4.2760327022375214E-2</v>
      </c>
    </row>
    <row r="115" spans="1:14" x14ac:dyDescent="0.25">
      <c r="A115">
        <f t="shared" si="13"/>
        <v>21</v>
      </c>
      <c r="B115">
        <f t="shared" si="14"/>
        <v>2019</v>
      </c>
      <c r="C115">
        <f t="shared" si="15"/>
        <v>5</v>
      </c>
      <c r="D115" s="2" t="str">
        <f t="shared" si="10"/>
        <v>Mardi</v>
      </c>
      <c r="E115" s="1">
        <v>43606</v>
      </c>
      <c r="F115" t="str">
        <f t="shared" si="11"/>
        <v>00187</v>
      </c>
      <c r="G115" t="s">
        <v>12</v>
      </c>
      <c r="H115">
        <f t="shared" ca="1" si="16"/>
        <v>11761</v>
      </c>
      <c r="I115">
        <f t="shared" ca="1" si="17"/>
        <v>290</v>
      </c>
      <c r="J115">
        <f t="shared" ca="1" si="18"/>
        <v>193</v>
      </c>
      <c r="K115">
        <f t="shared" ca="1" si="19"/>
        <v>105</v>
      </c>
      <c r="L115">
        <f t="shared" ca="1" si="20"/>
        <v>61</v>
      </c>
      <c r="M115">
        <f t="shared" ca="1" si="21"/>
        <v>649</v>
      </c>
      <c r="N115" s="4">
        <f t="shared" ca="1" si="12"/>
        <v>5.5182382450471898E-2</v>
      </c>
    </row>
    <row r="116" spans="1:14" x14ac:dyDescent="0.25">
      <c r="A116">
        <f t="shared" si="13"/>
        <v>21</v>
      </c>
      <c r="B116">
        <f t="shared" si="14"/>
        <v>2019</v>
      </c>
      <c r="C116">
        <f t="shared" si="15"/>
        <v>5</v>
      </c>
      <c r="D116" s="2" t="str">
        <f t="shared" si="10"/>
        <v>Mercredi</v>
      </c>
      <c r="E116" s="1">
        <v>43607</v>
      </c>
      <c r="F116" t="str">
        <f t="shared" si="11"/>
        <v>00156</v>
      </c>
      <c r="G116" t="s">
        <v>5</v>
      </c>
      <c r="H116">
        <f t="shared" ca="1" si="16"/>
        <v>12924</v>
      </c>
      <c r="I116">
        <f t="shared" ca="1" si="17"/>
        <v>66</v>
      </c>
      <c r="J116">
        <f t="shared" ca="1" si="18"/>
        <v>204</v>
      </c>
      <c r="K116">
        <f t="shared" ca="1" si="19"/>
        <v>275</v>
      </c>
      <c r="L116">
        <f t="shared" ca="1" si="20"/>
        <v>392</v>
      </c>
      <c r="M116">
        <f t="shared" ca="1" si="21"/>
        <v>937</v>
      </c>
      <c r="N116" s="4">
        <f t="shared" ca="1" si="12"/>
        <v>7.2500773754255649E-2</v>
      </c>
    </row>
    <row r="117" spans="1:14" x14ac:dyDescent="0.25">
      <c r="A117">
        <f t="shared" si="13"/>
        <v>21</v>
      </c>
      <c r="B117">
        <f t="shared" si="14"/>
        <v>2019</v>
      </c>
      <c r="C117">
        <f t="shared" si="15"/>
        <v>5</v>
      </c>
      <c r="D117" s="2" t="str">
        <f t="shared" si="10"/>
        <v>Mercredi</v>
      </c>
      <c r="E117" s="1">
        <v>43607</v>
      </c>
      <c r="F117" t="str">
        <f t="shared" si="11"/>
        <v>00157</v>
      </c>
      <c r="G117" t="s">
        <v>40</v>
      </c>
      <c r="H117">
        <f t="shared" ca="1" si="16"/>
        <v>10989</v>
      </c>
      <c r="I117">
        <f t="shared" ca="1" si="17"/>
        <v>230</v>
      </c>
      <c r="J117">
        <f t="shared" ca="1" si="18"/>
        <v>122</v>
      </c>
      <c r="K117">
        <f t="shared" ca="1" si="19"/>
        <v>283</v>
      </c>
      <c r="L117">
        <f t="shared" ca="1" si="20"/>
        <v>319</v>
      </c>
      <c r="M117">
        <f t="shared" ca="1" si="21"/>
        <v>954</v>
      </c>
      <c r="N117" s="4">
        <f t="shared" ca="1" si="12"/>
        <v>8.681408681408681E-2</v>
      </c>
    </row>
    <row r="118" spans="1:14" x14ac:dyDescent="0.25">
      <c r="A118">
        <f t="shared" si="13"/>
        <v>21</v>
      </c>
      <c r="B118">
        <f t="shared" si="14"/>
        <v>2019</v>
      </c>
      <c r="C118">
        <f t="shared" si="15"/>
        <v>5</v>
      </c>
      <c r="D118" s="2" t="str">
        <f t="shared" si="10"/>
        <v>Mercredi</v>
      </c>
      <c r="E118" s="1">
        <v>43607</v>
      </c>
      <c r="F118" t="str">
        <f t="shared" si="11"/>
        <v>00159</v>
      </c>
      <c r="G118" t="s">
        <v>6</v>
      </c>
      <c r="H118">
        <f t="shared" ca="1" si="16"/>
        <v>10728</v>
      </c>
      <c r="I118">
        <f t="shared" ca="1" si="17"/>
        <v>329</v>
      </c>
      <c r="J118">
        <f t="shared" ca="1" si="18"/>
        <v>85</v>
      </c>
      <c r="K118">
        <f t="shared" ca="1" si="19"/>
        <v>48</v>
      </c>
      <c r="L118">
        <f t="shared" ca="1" si="20"/>
        <v>65</v>
      </c>
      <c r="M118">
        <f t="shared" ca="1" si="21"/>
        <v>527</v>
      </c>
      <c r="N118" s="4">
        <f t="shared" ca="1" si="12"/>
        <v>4.9123788217747946E-2</v>
      </c>
    </row>
    <row r="119" spans="1:14" x14ac:dyDescent="0.25">
      <c r="A119">
        <f t="shared" si="13"/>
        <v>21</v>
      </c>
      <c r="B119">
        <f t="shared" si="14"/>
        <v>2019</v>
      </c>
      <c r="C119">
        <f t="shared" si="15"/>
        <v>5</v>
      </c>
      <c r="D119" s="2" t="str">
        <f t="shared" si="10"/>
        <v>Mercredi</v>
      </c>
      <c r="E119" s="1">
        <v>43607</v>
      </c>
      <c r="F119" t="str">
        <f t="shared" si="11"/>
        <v>00160</v>
      </c>
      <c r="G119" t="s">
        <v>7</v>
      </c>
      <c r="H119">
        <f t="shared" ca="1" si="16"/>
        <v>11082</v>
      </c>
      <c r="I119">
        <f t="shared" ca="1" si="17"/>
        <v>410</v>
      </c>
      <c r="J119">
        <f t="shared" ca="1" si="18"/>
        <v>73</v>
      </c>
      <c r="K119">
        <f t="shared" ca="1" si="19"/>
        <v>49</v>
      </c>
      <c r="L119">
        <f t="shared" ca="1" si="20"/>
        <v>66</v>
      </c>
      <c r="M119">
        <f t="shared" ca="1" si="21"/>
        <v>598</v>
      </c>
      <c r="N119" s="4">
        <f t="shared" ca="1" si="12"/>
        <v>5.3961378812488719E-2</v>
      </c>
    </row>
    <row r="120" spans="1:14" x14ac:dyDescent="0.25">
      <c r="A120">
        <f t="shared" si="13"/>
        <v>21</v>
      </c>
      <c r="B120">
        <f t="shared" si="14"/>
        <v>2019</v>
      </c>
      <c r="C120">
        <f t="shared" si="15"/>
        <v>5</v>
      </c>
      <c r="D120" s="2" t="str">
        <f t="shared" si="10"/>
        <v>Mercredi</v>
      </c>
      <c r="E120" s="1">
        <v>43607</v>
      </c>
      <c r="F120" t="str">
        <f t="shared" si="11"/>
        <v>00180</v>
      </c>
      <c r="G120" t="s">
        <v>8</v>
      </c>
      <c r="H120">
        <f t="shared" ca="1" si="16"/>
        <v>11072</v>
      </c>
      <c r="I120">
        <f t="shared" ca="1" si="17"/>
        <v>330</v>
      </c>
      <c r="J120">
        <f t="shared" ca="1" si="18"/>
        <v>87</v>
      </c>
      <c r="K120">
        <f t="shared" ca="1" si="19"/>
        <v>111</v>
      </c>
      <c r="L120">
        <f t="shared" ca="1" si="20"/>
        <v>319</v>
      </c>
      <c r="M120">
        <f t="shared" ca="1" si="21"/>
        <v>847</v>
      </c>
      <c r="N120" s="4">
        <f t="shared" ca="1" si="12"/>
        <v>7.6499277456647405E-2</v>
      </c>
    </row>
    <row r="121" spans="1:14" x14ac:dyDescent="0.25">
      <c r="A121">
        <f t="shared" si="13"/>
        <v>21</v>
      </c>
      <c r="B121">
        <f t="shared" si="14"/>
        <v>2019</v>
      </c>
      <c r="C121">
        <f t="shared" si="15"/>
        <v>5</v>
      </c>
      <c r="D121" s="2" t="str">
        <f t="shared" si="10"/>
        <v>Mercredi</v>
      </c>
      <c r="E121" s="1">
        <v>43607</v>
      </c>
      <c r="F121" t="str">
        <f t="shared" si="11"/>
        <v>00181</v>
      </c>
      <c r="G121" t="s">
        <v>9</v>
      </c>
      <c r="H121">
        <f t="shared" ca="1" si="16"/>
        <v>10915</v>
      </c>
      <c r="I121">
        <f t="shared" ca="1" si="17"/>
        <v>61</v>
      </c>
      <c r="J121">
        <f t="shared" ca="1" si="18"/>
        <v>200</v>
      </c>
      <c r="K121">
        <f t="shared" ca="1" si="19"/>
        <v>77</v>
      </c>
      <c r="L121">
        <f t="shared" ca="1" si="20"/>
        <v>174</v>
      </c>
      <c r="M121">
        <f t="shared" ca="1" si="21"/>
        <v>512</v>
      </c>
      <c r="N121" s="4">
        <f t="shared" ca="1" si="12"/>
        <v>4.690792487402657E-2</v>
      </c>
    </row>
    <row r="122" spans="1:14" x14ac:dyDescent="0.25">
      <c r="A122">
        <f t="shared" si="13"/>
        <v>21</v>
      </c>
      <c r="B122">
        <f t="shared" si="14"/>
        <v>2019</v>
      </c>
      <c r="C122">
        <f t="shared" si="15"/>
        <v>5</v>
      </c>
      <c r="D122" s="2" t="str">
        <f t="shared" si="10"/>
        <v>Mercredi</v>
      </c>
      <c r="E122" s="1">
        <v>43607</v>
      </c>
      <c r="F122" t="str">
        <f t="shared" si="11"/>
        <v>00182</v>
      </c>
      <c r="G122" t="s">
        <v>10</v>
      </c>
      <c r="H122">
        <f t="shared" ca="1" si="16"/>
        <v>8079</v>
      </c>
      <c r="I122">
        <f t="shared" ca="1" si="17"/>
        <v>384</v>
      </c>
      <c r="J122">
        <f t="shared" ca="1" si="18"/>
        <v>172</v>
      </c>
      <c r="K122">
        <f t="shared" ca="1" si="19"/>
        <v>237</v>
      </c>
      <c r="L122">
        <f t="shared" ca="1" si="20"/>
        <v>258</v>
      </c>
      <c r="M122">
        <f t="shared" ca="1" si="21"/>
        <v>1051</v>
      </c>
      <c r="N122" s="4">
        <f t="shared" ca="1" si="12"/>
        <v>0.1300903577175393</v>
      </c>
    </row>
    <row r="123" spans="1:14" x14ac:dyDescent="0.25">
      <c r="A123">
        <f t="shared" si="13"/>
        <v>21</v>
      </c>
      <c r="B123">
        <f t="shared" si="14"/>
        <v>2019</v>
      </c>
      <c r="C123">
        <f t="shared" si="15"/>
        <v>5</v>
      </c>
      <c r="D123" s="2" t="str">
        <f t="shared" si="10"/>
        <v>Mercredi</v>
      </c>
      <c r="E123" s="1">
        <v>43607</v>
      </c>
      <c r="F123" t="str">
        <f t="shared" si="11"/>
        <v>00183</v>
      </c>
      <c r="G123" t="s">
        <v>11</v>
      </c>
      <c r="H123">
        <f t="shared" ca="1" si="16"/>
        <v>10951</v>
      </c>
      <c r="I123">
        <f t="shared" ca="1" si="17"/>
        <v>314</v>
      </c>
      <c r="J123">
        <f t="shared" ca="1" si="18"/>
        <v>220</v>
      </c>
      <c r="K123">
        <f t="shared" ca="1" si="19"/>
        <v>146</v>
      </c>
      <c r="L123">
        <f t="shared" ca="1" si="20"/>
        <v>157</v>
      </c>
      <c r="M123">
        <f t="shared" ca="1" si="21"/>
        <v>837</v>
      </c>
      <c r="N123" s="4">
        <f t="shared" ca="1" si="12"/>
        <v>7.6431376130033785E-2</v>
      </c>
    </row>
    <row r="124" spans="1:14" x14ac:dyDescent="0.25">
      <c r="A124">
        <f t="shared" si="13"/>
        <v>21</v>
      </c>
      <c r="B124">
        <f t="shared" si="14"/>
        <v>2019</v>
      </c>
      <c r="C124">
        <f t="shared" si="15"/>
        <v>5</v>
      </c>
      <c r="D124" s="2" t="str">
        <f t="shared" si="10"/>
        <v>Mercredi</v>
      </c>
      <c r="E124" s="1">
        <v>43607</v>
      </c>
      <c r="F124" t="str">
        <f t="shared" si="11"/>
        <v>00187</v>
      </c>
      <c r="G124" t="s">
        <v>12</v>
      </c>
      <c r="H124">
        <f t="shared" ca="1" si="16"/>
        <v>19933</v>
      </c>
      <c r="I124">
        <f t="shared" ca="1" si="17"/>
        <v>283</v>
      </c>
      <c r="J124">
        <f t="shared" ca="1" si="18"/>
        <v>178</v>
      </c>
      <c r="K124">
        <f t="shared" ca="1" si="19"/>
        <v>164</v>
      </c>
      <c r="L124">
        <f t="shared" ca="1" si="20"/>
        <v>44</v>
      </c>
      <c r="M124">
        <f t="shared" ca="1" si="21"/>
        <v>669</v>
      </c>
      <c r="N124" s="4">
        <f t="shared" ca="1" si="12"/>
        <v>3.35624341544173E-2</v>
      </c>
    </row>
    <row r="125" spans="1:14" x14ac:dyDescent="0.25">
      <c r="A125">
        <f t="shared" si="13"/>
        <v>21</v>
      </c>
      <c r="B125">
        <f t="shared" si="14"/>
        <v>2019</v>
      </c>
      <c r="C125">
        <f t="shared" si="15"/>
        <v>5</v>
      </c>
      <c r="D125" s="2" t="str">
        <f t="shared" si="10"/>
        <v>Jeudi</v>
      </c>
      <c r="E125" s="1">
        <v>43608</v>
      </c>
      <c r="F125" t="str">
        <f t="shared" si="11"/>
        <v>00156</v>
      </c>
      <c r="G125" t="s">
        <v>5</v>
      </c>
      <c r="H125">
        <f t="shared" ca="1" si="16"/>
        <v>16340</v>
      </c>
      <c r="I125">
        <f t="shared" ca="1" si="17"/>
        <v>403</v>
      </c>
      <c r="J125">
        <f t="shared" ca="1" si="18"/>
        <v>191</v>
      </c>
      <c r="K125">
        <f t="shared" ca="1" si="19"/>
        <v>191</v>
      </c>
      <c r="L125">
        <f t="shared" ca="1" si="20"/>
        <v>399</v>
      </c>
      <c r="M125">
        <f t="shared" ca="1" si="21"/>
        <v>1184</v>
      </c>
      <c r="N125" s="4">
        <f t="shared" ca="1" si="12"/>
        <v>7.2460220318237456E-2</v>
      </c>
    </row>
    <row r="126" spans="1:14" x14ac:dyDescent="0.25">
      <c r="A126">
        <f t="shared" si="13"/>
        <v>21</v>
      </c>
      <c r="B126">
        <f t="shared" si="14"/>
        <v>2019</v>
      </c>
      <c r="C126">
        <f t="shared" si="15"/>
        <v>5</v>
      </c>
      <c r="D126" s="2" t="str">
        <f t="shared" si="10"/>
        <v>Jeudi</v>
      </c>
      <c r="E126" s="1">
        <v>43608</v>
      </c>
      <c r="F126" t="str">
        <f t="shared" si="11"/>
        <v>00157</v>
      </c>
      <c r="G126" t="s">
        <v>40</v>
      </c>
      <c r="H126">
        <f t="shared" ca="1" si="16"/>
        <v>15217</v>
      </c>
      <c r="I126">
        <f t="shared" ca="1" si="17"/>
        <v>132</v>
      </c>
      <c r="J126">
        <f t="shared" ca="1" si="18"/>
        <v>82</v>
      </c>
      <c r="K126">
        <f t="shared" ca="1" si="19"/>
        <v>78</v>
      </c>
      <c r="L126">
        <f t="shared" ca="1" si="20"/>
        <v>153</v>
      </c>
      <c r="M126">
        <f t="shared" ca="1" si="21"/>
        <v>445</v>
      </c>
      <c r="N126" s="4">
        <f t="shared" ca="1" si="12"/>
        <v>2.9243609121377408E-2</v>
      </c>
    </row>
    <row r="127" spans="1:14" x14ac:dyDescent="0.25">
      <c r="A127">
        <f t="shared" si="13"/>
        <v>21</v>
      </c>
      <c r="B127">
        <f t="shared" si="14"/>
        <v>2019</v>
      </c>
      <c r="C127">
        <f t="shared" si="15"/>
        <v>5</v>
      </c>
      <c r="D127" s="2" t="str">
        <f t="shared" si="10"/>
        <v>Jeudi</v>
      </c>
      <c r="E127" s="1">
        <v>43608</v>
      </c>
      <c r="F127" t="str">
        <f t="shared" si="11"/>
        <v>00159</v>
      </c>
      <c r="G127" t="s">
        <v>6</v>
      </c>
      <c r="H127">
        <f t="shared" ca="1" si="16"/>
        <v>8414</v>
      </c>
      <c r="I127">
        <f t="shared" ca="1" si="17"/>
        <v>86</v>
      </c>
      <c r="J127">
        <f t="shared" ca="1" si="18"/>
        <v>109</v>
      </c>
      <c r="K127">
        <f t="shared" ca="1" si="19"/>
        <v>100</v>
      </c>
      <c r="L127">
        <f t="shared" ca="1" si="20"/>
        <v>316</v>
      </c>
      <c r="M127">
        <f t="shared" ca="1" si="21"/>
        <v>611</v>
      </c>
      <c r="N127" s="4">
        <f t="shared" ca="1" si="12"/>
        <v>7.2617066793439503E-2</v>
      </c>
    </row>
    <row r="128" spans="1:14" x14ac:dyDescent="0.25">
      <c r="A128">
        <f t="shared" si="13"/>
        <v>21</v>
      </c>
      <c r="B128">
        <f t="shared" si="14"/>
        <v>2019</v>
      </c>
      <c r="C128">
        <f t="shared" si="15"/>
        <v>5</v>
      </c>
      <c r="D128" s="2" t="str">
        <f t="shared" si="10"/>
        <v>Jeudi</v>
      </c>
      <c r="E128" s="1">
        <v>43608</v>
      </c>
      <c r="F128" t="str">
        <f t="shared" si="11"/>
        <v>00160</v>
      </c>
      <c r="G128" t="s">
        <v>7</v>
      </c>
      <c r="H128">
        <f t="shared" ca="1" si="16"/>
        <v>7873</v>
      </c>
      <c r="I128">
        <f t="shared" ca="1" si="17"/>
        <v>195</v>
      </c>
      <c r="J128">
        <f t="shared" ca="1" si="18"/>
        <v>134</v>
      </c>
      <c r="K128">
        <f t="shared" ca="1" si="19"/>
        <v>50</v>
      </c>
      <c r="L128">
        <f t="shared" ca="1" si="20"/>
        <v>51</v>
      </c>
      <c r="M128">
        <f t="shared" ca="1" si="21"/>
        <v>430</v>
      </c>
      <c r="N128" s="4">
        <f t="shared" ca="1" si="12"/>
        <v>5.4617045598882259E-2</v>
      </c>
    </row>
    <row r="129" spans="1:14" x14ac:dyDescent="0.25">
      <c r="A129">
        <f t="shared" si="13"/>
        <v>21</v>
      </c>
      <c r="B129">
        <f t="shared" si="14"/>
        <v>2019</v>
      </c>
      <c r="C129">
        <f t="shared" si="15"/>
        <v>5</v>
      </c>
      <c r="D129" s="2" t="str">
        <f t="shared" si="10"/>
        <v>Jeudi</v>
      </c>
      <c r="E129" s="1">
        <v>43608</v>
      </c>
      <c r="F129" t="str">
        <f t="shared" si="11"/>
        <v>00180</v>
      </c>
      <c r="G129" t="s">
        <v>8</v>
      </c>
      <c r="H129">
        <f t="shared" ca="1" si="16"/>
        <v>15347</v>
      </c>
      <c r="I129">
        <f t="shared" ca="1" si="17"/>
        <v>303</v>
      </c>
      <c r="J129">
        <f t="shared" ca="1" si="18"/>
        <v>143</v>
      </c>
      <c r="K129">
        <f t="shared" ca="1" si="19"/>
        <v>231</v>
      </c>
      <c r="L129">
        <f t="shared" ca="1" si="20"/>
        <v>58</v>
      </c>
      <c r="M129">
        <f t="shared" ca="1" si="21"/>
        <v>735</v>
      </c>
      <c r="N129" s="4">
        <f t="shared" ca="1" si="12"/>
        <v>4.7892096175148238E-2</v>
      </c>
    </row>
    <row r="130" spans="1:14" x14ac:dyDescent="0.25">
      <c r="A130">
        <f t="shared" si="13"/>
        <v>21</v>
      </c>
      <c r="B130">
        <f t="shared" si="14"/>
        <v>2019</v>
      </c>
      <c r="C130">
        <f t="shared" si="15"/>
        <v>5</v>
      </c>
      <c r="D130" s="2" t="str">
        <f t="shared" si="10"/>
        <v>Jeudi</v>
      </c>
      <c r="E130" s="1">
        <v>43608</v>
      </c>
      <c r="F130" t="str">
        <f t="shared" si="11"/>
        <v>00181</v>
      </c>
      <c r="G130" t="s">
        <v>9</v>
      </c>
      <c r="H130">
        <f t="shared" ca="1" si="16"/>
        <v>16340</v>
      </c>
      <c r="I130">
        <f t="shared" ca="1" si="17"/>
        <v>392</v>
      </c>
      <c r="J130">
        <f t="shared" ca="1" si="18"/>
        <v>180</v>
      </c>
      <c r="K130">
        <f t="shared" ca="1" si="19"/>
        <v>89</v>
      </c>
      <c r="L130">
        <f t="shared" ca="1" si="20"/>
        <v>93</v>
      </c>
      <c r="M130">
        <f t="shared" ca="1" si="21"/>
        <v>754</v>
      </c>
      <c r="N130" s="4">
        <f t="shared" ca="1" si="12"/>
        <v>4.6144430844553247E-2</v>
      </c>
    </row>
    <row r="131" spans="1:14" x14ac:dyDescent="0.25">
      <c r="A131">
        <f t="shared" si="13"/>
        <v>21</v>
      </c>
      <c r="B131">
        <f t="shared" si="14"/>
        <v>2019</v>
      </c>
      <c r="C131">
        <f t="shared" si="15"/>
        <v>5</v>
      </c>
      <c r="D131" s="2" t="str">
        <f t="shared" ref="D131:D143" si="22">CHOOSE(WEEKDAY(E131),"Dimanche","Lundi","Mardi","Mercredi","Jeudi","Vendredi","Samedi")</f>
        <v>Jeudi</v>
      </c>
      <c r="E131" s="1">
        <v>43608</v>
      </c>
      <c r="F131" t="str">
        <f t="shared" ref="F131:F151" si="23">LEFT(G131,5)</f>
        <v>00182</v>
      </c>
      <c r="G131" t="s">
        <v>10</v>
      </c>
      <c r="H131">
        <f t="shared" ca="1" si="16"/>
        <v>18732</v>
      </c>
      <c r="I131">
        <f t="shared" ca="1" si="17"/>
        <v>188</v>
      </c>
      <c r="J131">
        <f t="shared" ca="1" si="18"/>
        <v>74</v>
      </c>
      <c r="K131">
        <f t="shared" ca="1" si="19"/>
        <v>270</v>
      </c>
      <c r="L131">
        <f t="shared" ca="1" si="20"/>
        <v>385</v>
      </c>
      <c r="M131">
        <f t="shared" ca="1" si="21"/>
        <v>917</v>
      </c>
      <c r="N131" s="4">
        <f t="shared" ref="N131:N151" ca="1" si="24">M131/H131</f>
        <v>4.8953662182361732E-2</v>
      </c>
    </row>
    <row r="132" spans="1:14" x14ac:dyDescent="0.25">
      <c r="A132">
        <f t="shared" si="13"/>
        <v>21</v>
      </c>
      <c r="B132">
        <f t="shared" si="14"/>
        <v>2019</v>
      </c>
      <c r="C132">
        <f t="shared" si="15"/>
        <v>5</v>
      </c>
      <c r="D132" s="2" t="str">
        <f t="shared" si="22"/>
        <v>Jeudi</v>
      </c>
      <c r="E132" s="1">
        <v>43608</v>
      </c>
      <c r="F132" t="str">
        <f t="shared" si="23"/>
        <v>00183</v>
      </c>
      <c r="G132" t="s">
        <v>11</v>
      </c>
      <c r="H132">
        <f t="shared" ca="1" si="16"/>
        <v>15551</v>
      </c>
      <c r="I132">
        <f t="shared" ca="1" si="17"/>
        <v>468</v>
      </c>
      <c r="J132">
        <f t="shared" ca="1" si="18"/>
        <v>171</v>
      </c>
      <c r="K132">
        <f t="shared" ca="1" si="19"/>
        <v>66</v>
      </c>
      <c r="L132">
        <f t="shared" ca="1" si="20"/>
        <v>157</v>
      </c>
      <c r="M132">
        <f t="shared" ca="1" si="21"/>
        <v>862</v>
      </c>
      <c r="N132" s="4">
        <f t="shared" ca="1" si="24"/>
        <v>5.5430518937688897E-2</v>
      </c>
    </row>
    <row r="133" spans="1:14" x14ac:dyDescent="0.25">
      <c r="A133">
        <f t="shared" si="13"/>
        <v>21</v>
      </c>
      <c r="B133">
        <f t="shared" si="14"/>
        <v>2019</v>
      </c>
      <c r="C133">
        <f t="shared" si="15"/>
        <v>5</v>
      </c>
      <c r="D133" s="2" t="str">
        <f t="shared" si="22"/>
        <v>Jeudi</v>
      </c>
      <c r="E133" s="1">
        <v>43608</v>
      </c>
      <c r="F133" t="str">
        <f t="shared" si="23"/>
        <v>00187</v>
      </c>
      <c r="G133" t="s">
        <v>12</v>
      </c>
      <c r="H133">
        <f t="shared" ca="1" si="16"/>
        <v>11066</v>
      </c>
      <c r="I133">
        <f t="shared" ca="1" si="17"/>
        <v>244</v>
      </c>
      <c r="J133">
        <f t="shared" ca="1" si="18"/>
        <v>202</v>
      </c>
      <c r="K133">
        <f t="shared" ca="1" si="19"/>
        <v>118</v>
      </c>
      <c r="L133">
        <f t="shared" ca="1" si="20"/>
        <v>80</v>
      </c>
      <c r="M133">
        <f t="shared" ca="1" si="21"/>
        <v>644</v>
      </c>
      <c r="N133" s="4">
        <f t="shared" ca="1" si="24"/>
        <v>5.8196276884149648E-2</v>
      </c>
    </row>
    <row r="134" spans="1:14" x14ac:dyDescent="0.25">
      <c r="A134">
        <f t="shared" si="13"/>
        <v>21</v>
      </c>
      <c r="B134">
        <f t="shared" si="14"/>
        <v>2019</v>
      </c>
      <c r="C134">
        <f t="shared" si="15"/>
        <v>5</v>
      </c>
      <c r="D134" s="2" t="str">
        <f t="shared" si="22"/>
        <v>Vendredi</v>
      </c>
      <c r="E134" s="1">
        <v>43609</v>
      </c>
      <c r="F134" t="str">
        <f t="shared" si="23"/>
        <v>00156</v>
      </c>
      <c r="G134" t="s">
        <v>5</v>
      </c>
      <c r="H134">
        <f t="shared" ca="1" si="16"/>
        <v>17018</v>
      </c>
      <c r="I134">
        <f t="shared" ca="1" si="17"/>
        <v>109</v>
      </c>
      <c r="J134">
        <f t="shared" ca="1" si="18"/>
        <v>169</v>
      </c>
      <c r="K134">
        <f t="shared" ca="1" si="19"/>
        <v>201</v>
      </c>
      <c r="L134">
        <f t="shared" ca="1" si="20"/>
        <v>42</v>
      </c>
      <c r="M134">
        <f t="shared" ca="1" si="21"/>
        <v>521</v>
      </c>
      <c r="N134" s="4">
        <f t="shared" ca="1" si="24"/>
        <v>3.0614643318838876E-2</v>
      </c>
    </row>
    <row r="135" spans="1:14" x14ac:dyDescent="0.25">
      <c r="A135">
        <f t="shared" si="13"/>
        <v>21</v>
      </c>
      <c r="B135">
        <f t="shared" si="14"/>
        <v>2019</v>
      </c>
      <c r="C135">
        <f t="shared" si="15"/>
        <v>5</v>
      </c>
      <c r="D135" s="2" t="str">
        <f t="shared" si="22"/>
        <v>Vendredi</v>
      </c>
      <c r="E135" s="1">
        <v>43609</v>
      </c>
      <c r="F135" t="str">
        <f t="shared" si="23"/>
        <v>00157</v>
      </c>
      <c r="G135" t="s">
        <v>40</v>
      </c>
      <c r="H135">
        <f t="shared" ca="1" si="16"/>
        <v>10218</v>
      </c>
      <c r="I135">
        <f t="shared" ca="1" si="17"/>
        <v>89</v>
      </c>
      <c r="J135">
        <f t="shared" ca="1" si="18"/>
        <v>202</v>
      </c>
      <c r="K135">
        <f t="shared" ca="1" si="19"/>
        <v>50</v>
      </c>
      <c r="L135">
        <f t="shared" ca="1" si="20"/>
        <v>146</v>
      </c>
      <c r="M135">
        <f t="shared" ca="1" si="21"/>
        <v>487</v>
      </c>
      <c r="N135" s="4">
        <f t="shared" ca="1" si="24"/>
        <v>4.7660990409082012E-2</v>
      </c>
    </row>
    <row r="136" spans="1:14" x14ac:dyDescent="0.25">
      <c r="A136">
        <f t="shared" si="13"/>
        <v>21</v>
      </c>
      <c r="B136">
        <f t="shared" si="14"/>
        <v>2019</v>
      </c>
      <c r="C136">
        <f t="shared" si="15"/>
        <v>5</v>
      </c>
      <c r="D136" s="2" t="str">
        <f t="shared" si="22"/>
        <v>Vendredi</v>
      </c>
      <c r="E136" s="1">
        <v>43609</v>
      </c>
      <c r="F136" t="str">
        <f t="shared" si="23"/>
        <v>00159</v>
      </c>
      <c r="G136" t="s">
        <v>6</v>
      </c>
      <c r="H136">
        <f t="shared" ca="1" si="16"/>
        <v>7849</v>
      </c>
      <c r="I136">
        <f t="shared" ca="1" si="17"/>
        <v>231</v>
      </c>
      <c r="J136">
        <f t="shared" ca="1" si="18"/>
        <v>80</v>
      </c>
      <c r="K136">
        <f t="shared" ca="1" si="19"/>
        <v>220</v>
      </c>
      <c r="L136">
        <f t="shared" ca="1" si="20"/>
        <v>67</v>
      </c>
      <c r="M136">
        <f t="shared" ca="1" si="21"/>
        <v>598</v>
      </c>
      <c r="N136" s="4">
        <f t="shared" ca="1" si="24"/>
        <v>7.6188049433048799E-2</v>
      </c>
    </row>
    <row r="137" spans="1:14" x14ac:dyDescent="0.25">
      <c r="A137">
        <f t="shared" si="13"/>
        <v>21</v>
      </c>
      <c r="B137">
        <f t="shared" si="14"/>
        <v>2019</v>
      </c>
      <c r="C137">
        <f t="shared" si="15"/>
        <v>5</v>
      </c>
      <c r="D137" s="2" t="str">
        <f t="shared" si="22"/>
        <v>Vendredi</v>
      </c>
      <c r="E137" s="1">
        <v>43609</v>
      </c>
      <c r="F137" t="str">
        <f t="shared" si="23"/>
        <v>00160</v>
      </c>
      <c r="G137" t="s">
        <v>7</v>
      </c>
      <c r="H137">
        <f t="shared" ca="1" si="16"/>
        <v>19710</v>
      </c>
      <c r="I137">
        <f t="shared" ca="1" si="17"/>
        <v>59</v>
      </c>
      <c r="J137">
        <f t="shared" ca="1" si="18"/>
        <v>214</v>
      </c>
      <c r="K137">
        <f t="shared" ca="1" si="19"/>
        <v>41</v>
      </c>
      <c r="L137">
        <f t="shared" ca="1" si="20"/>
        <v>392</v>
      </c>
      <c r="M137">
        <f t="shared" ca="1" si="21"/>
        <v>706</v>
      </c>
      <c r="N137" s="4">
        <f t="shared" ca="1" si="24"/>
        <v>3.5819381024860479E-2</v>
      </c>
    </row>
    <row r="138" spans="1:14" x14ac:dyDescent="0.25">
      <c r="A138">
        <f t="shared" si="13"/>
        <v>21</v>
      </c>
      <c r="B138">
        <f t="shared" si="14"/>
        <v>2019</v>
      </c>
      <c r="C138">
        <f t="shared" si="15"/>
        <v>5</v>
      </c>
      <c r="D138" s="2" t="str">
        <f t="shared" si="22"/>
        <v>Vendredi</v>
      </c>
      <c r="E138" s="1">
        <v>43609</v>
      </c>
      <c r="F138" t="str">
        <f t="shared" si="23"/>
        <v>00180</v>
      </c>
      <c r="G138" t="s">
        <v>8</v>
      </c>
      <c r="H138">
        <f t="shared" ca="1" si="16"/>
        <v>19862</v>
      </c>
      <c r="I138">
        <f t="shared" ca="1" si="17"/>
        <v>69</v>
      </c>
      <c r="J138">
        <f t="shared" ca="1" si="18"/>
        <v>232</v>
      </c>
      <c r="K138">
        <f t="shared" ca="1" si="19"/>
        <v>111</v>
      </c>
      <c r="L138">
        <f t="shared" ca="1" si="20"/>
        <v>136</v>
      </c>
      <c r="M138">
        <f t="shared" ca="1" si="21"/>
        <v>548</v>
      </c>
      <c r="N138" s="4">
        <f t="shared" ca="1" si="24"/>
        <v>2.7590373577686032E-2</v>
      </c>
    </row>
    <row r="139" spans="1:14" x14ac:dyDescent="0.25">
      <c r="A139">
        <f t="shared" si="13"/>
        <v>21</v>
      </c>
      <c r="B139">
        <f t="shared" si="14"/>
        <v>2019</v>
      </c>
      <c r="C139">
        <f t="shared" si="15"/>
        <v>5</v>
      </c>
      <c r="D139" s="2" t="str">
        <f t="shared" si="22"/>
        <v>Vendredi</v>
      </c>
      <c r="E139" s="1">
        <v>43609</v>
      </c>
      <c r="F139" t="str">
        <f t="shared" si="23"/>
        <v>00181</v>
      </c>
      <c r="G139" t="s">
        <v>9</v>
      </c>
      <c r="H139">
        <f t="shared" ca="1" si="16"/>
        <v>14116</v>
      </c>
      <c r="I139">
        <f t="shared" ca="1" si="17"/>
        <v>395</v>
      </c>
      <c r="J139">
        <f t="shared" ca="1" si="18"/>
        <v>208</v>
      </c>
      <c r="K139">
        <f t="shared" ca="1" si="19"/>
        <v>36</v>
      </c>
      <c r="L139">
        <f t="shared" ca="1" si="20"/>
        <v>166</v>
      </c>
      <c r="M139">
        <f t="shared" ca="1" si="21"/>
        <v>805</v>
      </c>
      <c r="N139" s="4">
        <f t="shared" ca="1" si="24"/>
        <v>5.7027486540096345E-2</v>
      </c>
    </row>
    <row r="140" spans="1:14" x14ac:dyDescent="0.25">
      <c r="A140">
        <f t="shared" si="13"/>
        <v>21</v>
      </c>
      <c r="B140">
        <f t="shared" si="14"/>
        <v>2019</v>
      </c>
      <c r="C140">
        <f t="shared" si="15"/>
        <v>5</v>
      </c>
      <c r="D140" s="2" t="str">
        <f t="shared" si="22"/>
        <v>Vendredi</v>
      </c>
      <c r="E140" s="1">
        <v>43609</v>
      </c>
      <c r="F140" t="str">
        <f t="shared" si="23"/>
        <v>00182</v>
      </c>
      <c r="G140" t="s">
        <v>10</v>
      </c>
      <c r="H140">
        <f t="shared" ca="1" si="16"/>
        <v>9750</v>
      </c>
      <c r="I140">
        <f t="shared" ca="1" si="17"/>
        <v>291</v>
      </c>
      <c r="J140">
        <f t="shared" ca="1" si="18"/>
        <v>221</v>
      </c>
      <c r="K140">
        <f t="shared" ca="1" si="19"/>
        <v>92</v>
      </c>
      <c r="L140">
        <f t="shared" ca="1" si="20"/>
        <v>230</v>
      </c>
      <c r="M140">
        <f t="shared" ca="1" si="21"/>
        <v>834</v>
      </c>
      <c r="N140" s="4">
        <f t="shared" ca="1" si="24"/>
        <v>8.5538461538461535E-2</v>
      </c>
    </row>
    <row r="141" spans="1:14" x14ac:dyDescent="0.25">
      <c r="A141">
        <f t="shared" si="13"/>
        <v>21</v>
      </c>
      <c r="B141">
        <f t="shared" si="14"/>
        <v>2019</v>
      </c>
      <c r="C141">
        <f t="shared" si="15"/>
        <v>5</v>
      </c>
      <c r="D141" s="2" t="str">
        <f t="shared" si="22"/>
        <v>Vendredi</v>
      </c>
      <c r="E141" s="1">
        <v>43609</v>
      </c>
      <c r="F141" t="str">
        <f t="shared" si="23"/>
        <v>00183</v>
      </c>
      <c r="G141" t="s">
        <v>11</v>
      </c>
      <c r="H141">
        <f t="shared" ca="1" si="16"/>
        <v>10297</v>
      </c>
      <c r="I141">
        <f t="shared" ca="1" si="17"/>
        <v>337</v>
      </c>
      <c r="J141">
        <f t="shared" ca="1" si="18"/>
        <v>242</v>
      </c>
      <c r="K141">
        <f t="shared" ca="1" si="19"/>
        <v>216</v>
      </c>
      <c r="L141">
        <f t="shared" ca="1" si="20"/>
        <v>213</v>
      </c>
      <c r="M141">
        <f t="shared" ca="1" si="21"/>
        <v>1008</v>
      </c>
      <c r="N141" s="4">
        <f t="shared" ca="1" si="24"/>
        <v>9.7892590074779059E-2</v>
      </c>
    </row>
    <row r="142" spans="1:14" x14ac:dyDescent="0.25">
      <c r="A142">
        <f t="shared" si="13"/>
        <v>21</v>
      </c>
      <c r="B142">
        <f t="shared" si="14"/>
        <v>2019</v>
      </c>
      <c r="C142">
        <f t="shared" si="15"/>
        <v>5</v>
      </c>
      <c r="D142" s="2" t="str">
        <f t="shared" si="22"/>
        <v>Vendredi</v>
      </c>
      <c r="E142" s="1">
        <v>43609</v>
      </c>
      <c r="F142" t="str">
        <f t="shared" si="23"/>
        <v>00187</v>
      </c>
      <c r="G142" t="s">
        <v>12</v>
      </c>
      <c r="H142">
        <f t="shared" ca="1" si="16"/>
        <v>16254</v>
      </c>
      <c r="I142">
        <f t="shared" ca="1" si="17"/>
        <v>108</v>
      </c>
      <c r="J142">
        <f t="shared" ca="1" si="18"/>
        <v>188</v>
      </c>
      <c r="K142">
        <f t="shared" ca="1" si="19"/>
        <v>262</v>
      </c>
      <c r="L142">
        <f t="shared" ca="1" si="20"/>
        <v>236</v>
      </c>
      <c r="M142">
        <f t="shared" ca="1" si="21"/>
        <v>794</v>
      </c>
      <c r="N142" s="4">
        <f t="shared" ca="1" si="24"/>
        <v>4.8849513965793033E-2</v>
      </c>
    </row>
    <row r="143" spans="1:14" x14ac:dyDescent="0.25">
      <c r="A143">
        <f t="shared" si="13"/>
        <v>21</v>
      </c>
      <c r="B143">
        <f t="shared" si="14"/>
        <v>2019</v>
      </c>
      <c r="C143">
        <f t="shared" si="15"/>
        <v>5</v>
      </c>
      <c r="D143" s="2" t="str">
        <f t="shared" si="22"/>
        <v>Samedi</v>
      </c>
      <c r="E143" s="1">
        <v>43610</v>
      </c>
      <c r="F143" t="str">
        <f t="shared" si="23"/>
        <v>00156</v>
      </c>
      <c r="G143" t="s">
        <v>5</v>
      </c>
      <c r="H143">
        <f t="shared" ca="1" si="16"/>
        <v>15660</v>
      </c>
      <c r="I143">
        <f t="shared" ca="1" si="17"/>
        <v>420</v>
      </c>
      <c r="J143">
        <f t="shared" ca="1" si="18"/>
        <v>82</v>
      </c>
      <c r="K143">
        <f t="shared" ca="1" si="19"/>
        <v>238</v>
      </c>
      <c r="L143">
        <f t="shared" ca="1" si="20"/>
        <v>399</v>
      </c>
      <c r="M143">
        <f t="shared" ca="1" si="21"/>
        <v>1139</v>
      </c>
      <c r="N143" s="4">
        <f t="shared" ca="1" si="24"/>
        <v>7.2733077905491703E-2</v>
      </c>
    </row>
    <row r="144" spans="1:14" x14ac:dyDescent="0.25">
      <c r="A144">
        <f t="shared" si="13"/>
        <v>21</v>
      </c>
      <c r="B144">
        <f t="shared" si="14"/>
        <v>2019</v>
      </c>
      <c r="C144">
        <f t="shared" si="15"/>
        <v>5</v>
      </c>
      <c r="D144" s="2" t="str">
        <f>CHOOSE(WEEKDAY(E152),"Dimanche","Lundi","Mardi","Mercredi","Jeudi","Vendredi","Samedi")</f>
        <v>Samedi</v>
      </c>
      <c r="E144" s="1">
        <v>43610</v>
      </c>
      <c r="F144" t="str">
        <f t="shared" si="23"/>
        <v>00157</v>
      </c>
      <c r="G144" t="s">
        <v>40</v>
      </c>
      <c r="H144">
        <f t="shared" ca="1" si="16"/>
        <v>11600</v>
      </c>
      <c r="I144">
        <f t="shared" ca="1" si="17"/>
        <v>124</v>
      </c>
      <c r="J144">
        <f t="shared" ca="1" si="18"/>
        <v>159</v>
      </c>
      <c r="K144">
        <f t="shared" ca="1" si="19"/>
        <v>177</v>
      </c>
      <c r="L144">
        <f t="shared" ca="1" si="20"/>
        <v>288</v>
      </c>
      <c r="M144">
        <f t="shared" ca="1" si="21"/>
        <v>748</v>
      </c>
      <c r="N144" s="4">
        <f t="shared" ca="1" si="24"/>
        <v>6.4482758620689654E-2</v>
      </c>
    </row>
    <row r="145" spans="1:14" x14ac:dyDescent="0.25">
      <c r="A145">
        <f t="shared" si="13"/>
        <v>21</v>
      </c>
      <c r="B145">
        <f t="shared" si="14"/>
        <v>2019</v>
      </c>
      <c r="C145">
        <f t="shared" si="15"/>
        <v>5</v>
      </c>
      <c r="D145" s="2" t="str">
        <f>CHOOSE(WEEKDAY(E153),"Dimanche","Lundi","Mardi","Mercredi","Jeudi","Vendredi","Samedi")</f>
        <v>Samedi</v>
      </c>
      <c r="E145" s="1">
        <v>43610</v>
      </c>
      <c r="F145" t="str">
        <f t="shared" si="23"/>
        <v>00159</v>
      </c>
      <c r="G145" t="s">
        <v>6</v>
      </c>
      <c r="H145">
        <f t="shared" ca="1" si="16"/>
        <v>10679</v>
      </c>
      <c r="I145">
        <f t="shared" ca="1" si="17"/>
        <v>492</v>
      </c>
      <c r="J145">
        <f t="shared" ca="1" si="18"/>
        <v>222</v>
      </c>
      <c r="K145">
        <f t="shared" ca="1" si="19"/>
        <v>274</v>
      </c>
      <c r="L145">
        <f t="shared" ca="1" si="20"/>
        <v>255</v>
      </c>
      <c r="M145">
        <f t="shared" ca="1" si="21"/>
        <v>1243</v>
      </c>
      <c r="N145" s="4">
        <f t="shared" ca="1" si="24"/>
        <v>0.11639666635452758</v>
      </c>
    </row>
    <row r="146" spans="1:14" x14ac:dyDescent="0.25">
      <c r="A146">
        <f t="shared" si="13"/>
        <v>21</v>
      </c>
      <c r="B146">
        <f t="shared" si="14"/>
        <v>2019</v>
      </c>
      <c r="C146">
        <f t="shared" si="15"/>
        <v>5</v>
      </c>
      <c r="D146" s="2" t="str">
        <f>CHOOSE(WEEKDAY(E154),"Dimanche","Lundi","Mardi","Mercredi","Jeudi","Vendredi","Samedi")</f>
        <v>Samedi</v>
      </c>
      <c r="E146" s="1">
        <v>43610</v>
      </c>
      <c r="F146" t="str">
        <f t="shared" si="23"/>
        <v>00160</v>
      </c>
      <c r="G146" t="s">
        <v>7</v>
      </c>
      <c r="H146">
        <f t="shared" ca="1" si="16"/>
        <v>8966</v>
      </c>
      <c r="I146">
        <f t="shared" ca="1" si="17"/>
        <v>384</v>
      </c>
      <c r="J146">
        <f t="shared" ca="1" si="18"/>
        <v>129</v>
      </c>
      <c r="K146">
        <f t="shared" ca="1" si="19"/>
        <v>300</v>
      </c>
      <c r="L146">
        <f t="shared" ca="1" si="20"/>
        <v>81</v>
      </c>
      <c r="M146">
        <f t="shared" ca="1" si="21"/>
        <v>894</v>
      </c>
      <c r="N146" s="4">
        <f t="shared" ca="1" si="24"/>
        <v>9.9710015614543832E-2</v>
      </c>
    </row>
    <row r="147" spans="1:14" x14ac:dyDescent="0.25">
      <c r="A147">
        <f t="shared" si="13"/>
        <v>21</v>
      </c>
      <c r="B147">
        <f t="shared" si="14"/>
        <v>2019</v>
      </c>
      <c r="C147">
        <f t="shared" si="15"/>
        <v>5</v>
      </c>
      <c r="D147" s="2" t="str">
        <f>CHOOSE(WEEKDAY(E155),"Dimanche","Lundi","Mardi","Mercredi","Jeudi","Vendredi","Samedi")</f>
        <v>Samedi</v>
      </c>
      <c r="E147" s="1">
        <v>43610</v>
      </c>
      <c r="F147" t="str">
        <f t="shared" si="23"/>
        <v>00180</v>
      </c>
      <c r="G147" t="s">
        <v>8</v>
      </c>
      <c r="H147">
        <f t="shared" ca="1" si="16"/>
        <v>7634</v>
      </c>
      <c r="I147">
        <f t="shared" ca="1" si="17"/>
        <v>51</v>
      </c>
      <c r="J147">
        <f t="shared" ca="1" si="18"/>
        <v>216</v>
      </c>
      <c r="K147">
        <f t="shared" ca="1" si="19"/>
        <v>41</v>
      </c>
      <c r="L147">
        <f t="shared" ca="1" si="20"/>
        <v>120</v>
      </c>
      <c r="M147">
        <f t="shared" ca="1" si="21"/>
        <v>428</v>
      </c>
      <c r="N147" s="4">
        <f t="shared" ca="1" si="24"/>
        <v>5.6064972491485461E-2</v>
      </c>
    </row>
    <row r="148" spans="1:14" x14ac:dyDescent="0.25">
      <c r="A148">
        <f t="shared" si="13"/>
        <v>21</v>
      </c>
      <c r="B148">
        <f t="shared" si="14"/>
        <v>2019</v>
      </c>
      <c r="C148">
        <f t="shared" si="15"/>
        <v>5</v>
      </c>
      <c r="D148" s="2" t="str">
        <f>CHOOSE(WEEKDAY(E156),"Dimanche","Lundi","Mardi","Mercredi","Jeudi","Vendredi","Samedi")</f>
        <v>Samedi</v>
      </c>
      <c r="E148" s="1">
        <v>43610</v>
      </c>
      <c r="F148" t="str">
        <f t="shared" si="23"/>
        <v>00181</v>
      </c>
      <c r="G148" t="s">
        <v>9</v>
      </c>
      <c r="H148">
        <f t="shared" ca="1" si="16"/>
        <v>14104</v>
      </c>
      <c r="I148">
        <f t="shared" ca="1" si="17"/>
        <v>206</v>
      </c>
      <c r="J148">
        <f t="shared" ca="1" si="18"/>
        <v>158</v>
      </c>
      <c r="K148">
        <f t="shared" ca="1" si="19"/>
        <v>271</v>
      </c>
      <c r="L148">
        <f t="shared" ca="1" si="20"/>
        <v>87</v>
      </c>
      <c r="M148">
        <f t="shared" ca="1" si="21"/>
        <v>722</v>
      </c>
      <c r="N148" s="4">
        <f t="shared" ca="1" si="24"/>
        <v>5.1191151446398186E-2</v>
      </c>
    </row>
    <row r="149" spans="1:14" x14ac:dyDescent="0.25">
      <c r="A149">
        <f t="shared" si="13"/>
        <v>21</v>
      </c>
      <c r="B149">
        <f t="shared" si="14"/>
        <v>2019</v>
      </c>
      <c r="C149">
        <f t="shared" si="15"/>
        <v>5</v>
      </c>
      <c r="D149" s="2" t="str">
        <f>CHOOSE(WEEKDAY(E157),"Dimanche","Lundi","Mardi","Mercredi","Jeudi","Vendredi","Samedi")</f>
        <v>Samedi</v>
      </c>
      <c r="E149" s="1">
        <v>43610</v>
      </c>
      <c r="F149" t="str">
        <f t="shared" si="23"/>
        <v>00182</v>
      </c>
      <c r="G149" t="s">
        <v>10</v>
      </c>
      <c r="H149">
        <f t="shared" ca="1" si="16"/>
        <v>14055</v>
      </c>
      <c r="I149">
        <f t="shared" ca="1" si="17"/>
        <v>62</v>
      </c>
      <c r="J149">
        <f t="shared" ca="1" si="18"/>
        <v>236</v>
      </c>
      <c r="K149">
        <f t="shared" ca="1" si="19"/>
        <v>247</v>
      </c>
      <c r="L149">
        <f t="shared" ca="1" si="20"/>
        <v>318</v>
      </c>
      <c r="M149">
        <f t="shared" ca="1" si="21"/>
        <v>863</v>
      </c>
      <c r="N149" s="4">
        <f t="shared" ca="1" si="24"/>
        <v>6.1401636428317322E-2</v>
      </c>
    </row>
    <row r="150" spans="1:14" x14ac:dyDescent="0.25">
      <c r="A150">
        <f t="shared" si="13"/>
        <v>21</v>
      </c>
      <c r="B150">
        <f t="shared" si="14"/>
        <v>2019</v>
      </c>
      <c r="C150">
        <f t="shared" si="15"/>
        <v>5</v>
      </c>
      <c r="D150" s="2" t="str">
        <f>CHOOSE(WEEKDAY(E158),"Dimanche","Lundi","Mardi","Mercredi","Jeudi","Vendredi","Samedi")</f>
        <v>Samedi</v>
      </c>
      <c r="E150" s="1">
        <v>43610</v>
      </c>
      <c r="F150" t="str">
        <f t="shared" si="23"/>
        <v>00183</v>
      </c>
      <c r="G150" t="s">
        <v>11</v>
      </c>
      <c r="H150">
        <f t="shared" ca="1" si="16"/>
        <v>8282</v>
      </c>
      <c r="I150">
        <f t="shared" ca="1" si="17"/>
        <v>248</v>
      </c>
      <c r="J150">
        <f t="shared" ca="1" si="18"/>
        <v>133</v>
      </c>
      <c r="K150">
        <f t="shared" ca="1" si="19"/>
        <v>200</v>
      </c>
      <c r="L150">
        <f t="shared" ca="1" si="20"/>
        <v>192</v>
      </c>
      <c r="M150">
        <f t="shared" ca="1" si="21"/>
        <v>773</v>
      </c>
      <c r="N150" s="4">
        <f t="shared" ca="1" si="24"/>
        <v>9.3334943250422603E-2</v>
      </c>
    </row>
    <row r="151" spans="1:14" x14ac:dyDescent="0.25">
      <c r="A151">
        <f t="shared" si="13"/>
        <v>21</v>
      </c>
      <c r="B151">
        <f t="shared" si="14"/>
        <v>2019</v>
      </c>
      <c r="C151">
        <f t="shared" si="15"/>
        <v>5</v>
      </c>
      <c r="D151" s="2" t="str">
        <f>CHOOSE(WEEKDAY(E159),"Dimanche","Lundi","Mardi","Mercredi","Jeudi","Vendredi","Samedi")</f>
        <v>Samedi</v>
      </c>
      <c r="E151" s="1">
        <v>43610</v>
      </c>
      <c r="F151" t="str">
        <f t="shared" si="23"/>
        <v>00187</v>
      </c>
      <c r="G151" t="s">
        <v>12</v>
      </c>
      <c r="H151">
        <f t="shared" ca="1" si="16"/>
        <v>7515</v>
      </c>
      <c r="I151">
        <f t="shared" ca="1" si="17"/>
        <v>90</v>
      </c>
      <c r="J151">
        <f t="shared" ca="1" si="18"/>
        <v>198</v>
      </c>
      <c r="K151">
        <f t="shared" ca="1" si="19"/>
        <v>48</v>
      </c>
      <c r="L151">
        <f t="shared" ca="1" si="20"/>
        <v>43</v>
      </c>
      <c r="M151">
        <f t="shared" ca="1" si="21"/>
        <v>379</v>
      </c>
      <c r="N151" s="4">
        <f t="shared" ca="1" si="24"/>
        <v>5.0432468396540253E-2</v>
      </c>
    </row>
  </sheetData>
  <autoFilter ref="A1:N106" xr:uid="{9D22B190-EEE1-4306-BDA7-023F409A7B3A}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66C93-B80F-4B30-BE26-E4865C13B4BA}">
  <dimension ref="A1:V17"/>
  <sheetViews>
    <sheetView tabSelected="1" workbookViewId="0">
      <pane ySplit="1" topLeftCell="A2" activePane="bottomLeft" state="frozen"/>
      <selection pane="bottomLeft" activeCell="K12" sqref="K12"/>
    </sheetView>
  </sheetViews>
  <sheetFormatPr baseColWidth="10" defaultRowHeight="15" x14ac:dyDescent="0.25"/>
  <cols>
    <col min="1" max="1" width="6.7109375" bestFit="1" customWidth="1"/>
    <col min="2" max="2" width="5.42578125" bestFit="1" customWidth="1"/>
    <col min="3" max="3" width="4.28515625" bestFit="1" customWidth="1"/>
    <col min="4" max="4" width="3.85546875" bestFit="1" customWidth="1"/>
    <col min="5" max="5" width="4.140625" bestFit="1" customWidth="1"/>
    <col min="6" max="6" width="5.28515625" bestFit="1" customWidth="1"/>
    <col min="7" max="7" width="13.5703125" bestFit="1" customWidth="1"/>
    <col min="8" max="8" width="10.140625" bestFit="1" customWidth="1"/>
    <col min="9" max="10" width="11.42578125" customWidth="1"/>
    <col min="11" max="11" width="11.5703125" customWidth="1"/>
    <col min="12" max="12" width="10.7109375" customWidth="1"/>
    <col min="13" max="13" width="12.28515625" customWidth="1"/>
    <col min="14" max="14" width="14.28515625" customWidth="1"/>
    <col min="15" max="15" width="10.5703125" customWidth="1"/>
    <col min="16" max="16" width="11.140625" customWidth="1"/>
    <col min="17" max="17" width="10.5703125" customWidth="1"/>
    <col min="18" max="18" width="11.7109375" customWidth="1"/>
    <col min="19" max="19" width="10.5703125" customWidth="1"/>
    <col min="20" max="20" width="13.42578125" customWidth="1"/>
    <col min="21" max="21" width="10.42578125" bestFit="1" customWidth="1"/>
    <col min="22" max="22" width="6.42578125" bestFit="1" customWidth="1"/>
  </cols>
  <sheetData>
    <row r="1" spans="1:22" ht="33.75" x14ac:dyDescent="0.25">
      <c r="A1" s="7" t="s">
        <v>21</v>
      </c>
      <c r="B1" s="8" t="s">
        <v>14</v>
      </c>
      <c r="C1" s="8" t="s">
        <v>2</v>
      </c>
      <c r="D1" s="8" t="s">
        <v>4</v>
      </c>
      <c r="E1" s="8" t="s">
        <v>3</v>
      </c>
      <c r="F1" s="8" t="s">
        <v>1</v>
      </c>
      <c r="G1" s="9" t="s">
        <v>0</v>
      </c>
      <c r="H1" s="10" t="s">
        <v>30</v>
      </c>
      <c r="I1" s="11" t="s">
        <v>31</v>
      </c>
      <c r="J1" s="12" t="s">
        <v>32</v>
      </c>
      <c r="K1" s="13" t="s">
        <v>34</v>
      </c>
      <c r="L1" s="13" t="s">
        <v>36</v>
      </c>
      <c r="M1" s="14" t="s">
        <v>38</v>
      </c>
      <c r="N1" s="15" t="s">
        <v>41</v>
      </c>
      <c r="O1" s="16" t="s">
        <v>29</v>
      </c>
      <c r="P1" s="17" t="s">
        <v>33</v>
      </c>
      <c r="Q1" s="18" t="s">
        <v>35</v>
      </c>
      <c r="R1" s="18" t="s">
        <v>37</v>
      </c>
      <c r="S1" s="19" t="s">
        <v>39</v>
      </c>
      <c r="T1" s="20" t="s">
        <v>41</v>
      </c>
      <c r="U1" s="21" t="s">
        <v>29</v>
      </c>
      <c r="V1" s="22" t="s">
        <v>42</v>
      </c>
    </row>
    <row r="2" spans="1:22" x14ac:dyDescent="0.25">
      <c r="A2" s="23">
        <v>19</v>
      </c>
      <c r="B2" s="24">
        <v>2019</v>
      </c>
      <c r="C2" s="24">
        <v>5</v>
      </c>
      <c r="D2" s="24"/>
      <c r="E2" s="24"/>
      <c r="F2" s="24" t="str">
        <f>LEFT(G2,5)</f>
        <v>00156</v>
      </c>
      <c r="G2" s="25" t="s">
        <v>5</v>
      </c>
      <c r="H2" s="26">
        <f>SUMIFS(Data!$H:$H,Data!$F:$F,Analyse!$F2,Data!$B:$B,Analyse!$B2,Data!$A:$A,Analyse!$A2,Data!$D:$D,Param!$A$2)+SUMIFS(Data!$H:$H,Data!$F:$F,Analyse!$F2,Data!$B:$B,Analyse!$B2,Data!$A:$A,Analyse!$A2,Data!$D:$D,Param!$A$3)+SUMIFS(Data!$H:$H,Data!$F:$F,Analyse!$F2,Data!$B:$B,Analyse!$B2,Data!$A:$A,Analyse!$A2,Data!$D:$D,Param!$A$4)</f>
        <v>45600</v>
      </c>
      <c r="I2" s="27">
        <f>SUMIFS(Data!$H:$H,Data!$F:$F,Analyse!$F2,Data!$B:$B,Analyse!$B2,Data!$A:$A,Analyse!$A2,Data!$D:$D,Param!$A$5)+SUMIFS(Data!$H:$H,Data!$F:$F,Analyse!$F2,Data!$B:$B,Analyse!$B2,Data!$A:$A,Analyse!$A2,Data!$D:$D,Param!$A$6)+SUMIFS(Data!$H:$H,Data!$F:$F,Analyse!$F2,Data!$B:$B,Analyse!$B2,Data!$A:$A,Analyse!$A2,Data!$D:$D,Param!$A$7)</f>
        <v>37964</v>
      </c>
      <c r="J2" s="28">
        <f>SUMIFS(Data!$I:$I,Data!$F:$F,Analyse!$F2,Data!$B:$B,Analyse!$B2,Data!$A:$A,Analyse!$A2,Data!$D:$D,Param!$A$2)+SUMIFS(Data!$I:$I,Data!$F:$F,Analyse!$F2,Data!$B:$B,Analyse!$B2,Data!$A:$A,Analyse!$A2,Data!$D:$D,Param!$A$3)+SUMIFS(Data!$I:$I,Data!$F:$F,Analyse!$F2,Data!$B:$B,Analyse!$B2,Data!$A:$A,Analyse!$A2,Data!$D:$D,Param!$A$4)</f>
        <v>1210</v>
      </c>
      <c r="K2" s="29">
        <f>SUMIFS(Data!$J:$J,Data!$F:$F,Analyse!$F2,Data!$B:$B,Analyse!$B2,Data!$A:$A,Analyse!$A2,Data!$D:$D,Param!$A$2)+SUMIFS(Data!$J:$J,Data!$F:$F,Analyse!$F2,Data!$B:$B,Analyse!$B2,Data!$A:$A,Analyse!$A2,Data!$D:$D,Param!$A$3)+SUMIFS(Data!$J:$J,Data!$F:$F,Analyse!$F2,Data!$B:$B,Analyse!$B2,Data!$A:$A,Analyse!$A2,Data!$D:$D,Param!$A$4)</f>
        <v>582</v>
      </c>
      <c r="L2" s="29">
        <f>SUMIFS(Data!$K:$K,Data!$F:$F,Analyse!$F2,Data!$B:$B,Analyse!$B2,Data!$A:$A,Analyse!$A2,Data!$D:$D,Param!$A$2)+SUMIFS(Data!$K:$K,Data!$F:$F,Analyse!$F2,Data!$B:$B,Analyse!$B2,Data!$A:$A,Analyse!$A2,Data!$D:$D,Param!$A$3)+SUMIFS(Data!$K:$K,Data!$F:$F,Analyse!$F2,Data!$B:$B,Analyse!$B2,Data!$A:$A,Analyse!$A2,Data!$D:$D,Param!$A$4)</f>
        <v>316</v>
      </c>
      <c r="M2" s="30">
        <f>SUMIFS(Data!$L:$L,Data!$F:$F,Analyse!$F2,Data!$B:$B,Analyse!$B2,Data!$A:$A,Analyse!$A2,Data!$D:$D,Param!$A$2)+SUMIFS(Data!$L:$L,Data!$F:$F,Analyse!$F2,Data!$B:$B,Analyse!$B2,Data!$A:$A,Analyse!$A2,Data!$D:$D,Param!$A$3)+SUMIFS(Data!$L:$L,Data!$F:$F,Analyse!$F2,Data!$B:$B,Analyse!$B2,Data!$A:$A,Analyse!$A2,Data!$D:$D,Param!$A$4)</f>
        <v>632</v>
      </c>
      <c r="N2" s="31">
        <f>SUM(J2:M2)</f>
        <v>2740</v>
      </c>
      <c r="O2" s="32">
        <f>N2/H2</f>
        <v>6.0087719298245613E-2</v>
      </c>
      <c r="P2" s="33">
        <f>SUMIFS(Data!$I:$I,Data!$F:$F,Analyse!$F2,Data!$B:$B,Analyse!$B2,Data!$A:$A,Analyse!$A2,Data!$D:$D,Param!$A$5)+SUMIFS(Data!$I:$I,Data!$F:$F,Analyse!$F2,Data!$B:$B,Analyse!$B2,Data!$A:$A,Analyse!$A2,Data!$D:$D,Param!$A$6)+SUMIFS(Data!$I:$I,Data!$F:$F,Analyse!$F2,Data!$B:$B,Analyse!$B2,Data!$A:$A,Analyse!$A2,Data!$D:$D,Param!$A$7)</f>
        <v>737</v>
      </c>
      <c r="Q2" s="34">
        <f>SUMIFS(Data!$J:$J,Data!$F:$F,Analyse!$F2,Data!$B:$B,Analyse!$B2,Data!$A:$A,Analyse!$A2,Data!$D:$D,Param!$A$5)+SUMIFS(Data!$J:$J,Data!$F:$F,Analyse!$F2,Data!$B:$B,Analyse!$B2,Data!$A:$A,Analyse!$A2,Data!$D:$D,Param!$A$6)+SUMIFS(Data!$J:$J,Data!$F:$F,Analyse!$F2,Data!$B:$B,Analyse!$B2,Data!$A:$A,Analyse!$A2,Data!$D:$D,Param!$A$7)</f>
        <v>577</v>
      </c>
      <c r="R2" s="34">
        <f>SUMIFS(Data!$K:$K,Data!$F:$F,Analyse!$F2,Data!$B:$B,Analyse!$B2,Data!$A:$A,Analyse!$A2,Data!$D:$D,Param!$A$5)+SUMIFS(Data!$K:$K,Data!$F:$F,Analyse!$F2,Data!$B:$B,Analyse!$B2,Data!$A:$A,Analyse!$A2,Data!$D:$D,Param!$A$6)+SUMIFS(Data!$K:$K,Data!$F:$F,Analyse!$F2,Data!$B:$B,Analyse!$B2,Data!$A:$A,Analyse!$A2,Data!$D:$D,Param!$A$7)</f>
        <v>568</v>
      </c>
      <c r="S2" s="35">
        <f>SUMIFS(Data!$L:$L,Data!$F:$F,Analyse!$F2,Data!$B:$B,Analyse!$B2,Data!$A:$A,Analyse!$A2,Data!$D:$D,Param!$A$5)+SUMIFS(Data!$L:$L,Data!$F:$F,Analyse!$F2,Data!$B:$B,Analyse!$B2,Data!$A:$A,Analyse!$A2,Data!$D:$D,Param!$A$6)+SUMIFS(Data!$L:$L,Data!$F:$F,Analyse!$F2,Data!$B:$B,Analyse!$B2,Data!$A:$A,Analyse!$A2,Data!$D:$D,Param!$A$7)</f>
        <v>383</v>
      </c>
      <c r="T2" s="36">
        <f>SUM(P2:S2)</f>
        <v>2265</v>
      </c>
      <c r="U2" s="37">
        <f>T2/I2</f>
        <v>5.9661784848804134E-2</v>
      </c>
      <c r="V2" s="38" t="str">
        <f>IF(AND(O2&gt;Param!$B$2,U2&gt;Param!$B$2),"KO","OK")</f>
        <v>OK</v>
      </c>
    </row>
    <row r="3" spans="1:22" x14ac:dyDescent="0.25">
      <c r="A3" s="23">
        <v>19</v>
      </c>
      <c r="B3" s="24">
        <v>2019</v>
      </c>
      <c r="C3" s="24">
        <v>5</v>
      </c>
      <c r="D3" s="24"/>
      <c r="E3" s="24"/>
      <c r="F3" s="24" t="str">
        <f t="shared" ref="F3:F17" si="0">LEFT(G3,5)</f>
        <v>00159</v>
      </c>
      <c r="G3" s="25" t="s">
        <v>6</v>
      </c>
      <c r="H3" s="26">
        <f>SUMIFS(Data!$H:$H,Data!$F:$F,Analyse!$F3,Data!$B:$B,Analyse!$B3,Data!$A:$A,Analyse!$A3,Data!$D:$D,Param!$A$2)+SUMIFS(Data!$H:$H,Data!$F:$F,Analyse!$F3,Data!$B:$B,Analyse!$B3,Data!$A:$A,Analyse!$A3,Data!$D:$D,Param!$A$3)+SUMIFS(Data!$H:$H,Data!$F:$F,Analyse!$F3,Data!$B:$B,Analyse!$B3,Data!$A:$A,Analyse!$A3,Data!$D:$D,Param!$A$4)</f>
        <v>44114</v>
      </c>
      <c r="I3" s="27">
        <f>SUMIFS(Data!$H:$H,Data!$F:$F,Analyse!$F3,Data!$B:$B,Analyse!$B3,Data!$A:$A,Analyse!$A3,Data!$D:$D,Param!$A$5)+SUMIFS(Data!$H:$H,Data!$F:$F,Analyse!$F3,Data!$B:$B,Analyse!$B3,Data!$A:$A,Analyse!$A3,Data!$D:$D,Param!$A$6)+SUMIFS(Data!$H:$H,Data!$F:$F,Analyse!$F3,Data!$B:$B,Analyse!$B3,Data!$A:$A,Analyse!$A3,Data!$D:$D,Param!$A$7)</f>
        <v>43348</v>
      </c>
      <c r="J3" s="28">
        <f>SUMIFS(Data!$I:$I,Data!$F:$F,Analyse!$F3,Data!$B:$B,Analyse!$B3,Data!$A:$A,Analyse!$A3,Data!$D:$D,Param!$A$2)+SUMIFS(Data!$I:$I,Data!$F:$F,Analyse!$F3,Data!$B:$B,Analyse!$B3,Data!$A:$A,Analyse!$A3,Data!$D:$D,Param!$A$3)+SUMIFS(Data!$I:$I,Data!$F:$F,Analyse!$F3,Data!$B:$B,Analyse!$B3,Data!$A:$A,Analyse!$A3,Data!$D:$D,Param!$A$4)</f>
        <v>816</v>
      </c>
      <c r="K3" s="29">
        <f>SUMIFS(Data!$J:$J,Data!$F:$F,Analyse!$F3,Data!$B:$B,Analyse!$B3,Data!$A:$A,Analyse!$A3,Data!$D:$D,Param!$A$2)+SUMIFS(Data!$J:$J,Data!$F:$F,Analyse!$F3,Data!$B:$B,Analyse!$B3,Data!$A:$A,Analyse!$A3,Data!$D:$D,Param!$A$3)+SUMIFS(Data!$J:$J,Data!$F:$F,Analyse!$F3,Data!$B:$B,Analyse!$B3,Data!$A:$A,Analyse!$A3,Data!$D:$D,Param!$A$4)</f>
        <v>319</v>
      </c>
      <c r="L3" s="29">
        <f>SUMIFS(Data!$K:$K,Data!$F:$F,Analyse!$F3,Data!$B:$B,Analyse!$B3,Data!$A:$A,Analyse!$A3,Data!$D:$D,Param!$A$2)+SUMIFS(Data!$K:$K,Data!$F:$F,Analyse!$F3,Data!$B:$B,Analyse!$B3,Data!$A:$A,Analyse!$A3,Data!$D:$D,Param!$A$3)+SUMIFS(Data!$K:$K,Data!$F:$F,Analyse!$F3,Data!$B:$B,Analyse!$B3,Data!$A:$A,Analyse!$A3,Data!$D:$D,Param!$A$4)</f>
        <v>562</v>
      </c>
      <c r="M3" s="30">
        <f>SUMIFS(Data!$L:$L,Data!$F:$F,Analyse!$F3,Data!$B:$B,Analyse!$B3,Data!$A:$A,Analyse!$A3,Data!$D:$D,Param!$A$2)+SUMIFS(Data!$L:$L,Data!$F:$F,Analyse!$F3,Data!$B:$B,Analyse!$B3,Data!$A:$A,Analyse!$A3,Data!$D:$D,Param!$A$3)+SUMIFS(Data!$L:$L,Data!$F:$F,Analyse!$F3,Data!$B:$B,Analyse!$B3,Data!$A:$A,Analyse!$A3,Data!$D:$D,Param!$A$4)</f>
        <v>834</v>
      </c>
      <c r="N3" s="31">
        <f t="shared" ref="N3:N17" si="1">SUM(J3:M3)</f>
        <v>2531</v>
      </c>
      <c r="O3" s="32">
        <f t="shared" ref="O3:O17" si="2">N3/H3</f>
        <v>5.7374076256970573E-2</v>
      </c>
      <c r="P3" s="33">
        <f>SUMIFS(Data!$I:$I,Data!$F:$F,Analyse!$F3,Data!$B:$B,Analyse!$B3,Data!$A:$A,Analyse!$A3,Data!$D:$D,Param!$A$5)+SUMIFS(Data!$I:$I,Data!$F:$F,Analyse!$F3,Data!$B:$B,Analyse!$B3,Data!$A:$A,Analyse!$A3,Data!$D:$D,Param!$A$6)+SUMIFS(Data!$I:$I,Data!$F:$F,Analyse!$F3,Data!$B:$B,Analyse!$B3,Data!$A:$A,Analyse!$A3,Data!$D:$D,Param!$A$7)</f>
        <v>787</v>
      </c>
      <c r="Q3" s="34">
        <f>SUMIFS(Data!$J:$J,Data!$F:$F,Analyse!$F3,Data!$B:$B,Analyse!$B3,Data!$A:$A,Analyse!$A3,Data!$D:$D,Param!$A$5)+SUMIFS(Data!$J:$J,Data!$F:$F,Analyse!$F3,Data!$B:$B,Analyse!$B3,Data!$A:$A,Analyse!$A3,Data!$D:$D,Param!$A$6)+SUMIFS(Data!$J:$J,Data!$F:$F,Analyse!$F3,Data!$B:$B,Analyse!$B3,Data!$A:$A,Analyse!$A3,Data!$D:$D,Param!$A$7)</f>
        <v>420</v>
      </c>
      <c r="R3" s="34">
        <f>SUMIFS(Data!$K:$K,Data!$F:$F,Analyse!$F3,Data!$B:$B,Analyse!$B3,Data!$A:$A,Analyse!$A3,Data!$D:$D,Param!$A$5)+SUMIFS(Data!$K:$K,Data!$F:$F,Analyse!$F3,Data!$B:$B,Analyse!$B3,Data!$A:$A,Analyse!$A3,Data!$D:$D,Param!$A$6)+SUMIFS(Data!$K:$K,Data!$F:$F,Analyse!$F3,Data!$B:$B,Analyse!$B3,Data!$A:$A,Analyse!$A3,Data!$D:$D,Param!$A$7)</f>
        <v>716</v>
      </c>
      <c r="S3" s="35">
        <f>SUMIFS(Data!$L:$L,Data!$F:$F,Analyse!$F3,Data!$B:$B,Analyse!$B3,Data!$A:$A,Analyse!$A3,Data!$D:$D,Param!$A$5)+SUMIFS(Data!$L:$L,Data!$F:$F,Analyse!$F3,Data!$B:$B,Analyse!$B3,Data!$A:$A,Analyse!$A3,Data!$D:$D,Param!$A$6)+SUMIFS(Data!$L:$L,Data!$F:$F,Analyse!$F3,Data!$B:$B,Analyse!$B3,Data!$A:$A,Analyse!$A3,Data!$D:$D,Param!$A$7)</f>
        <v>726</v>
      </c>
      <c r="T3" s="36">
        <f t="shared" ref="T3:T17" si="3">SUM(P3:S3)</f>
        <v>2649</v>
      </c>
      <c r="U3" s="37">
        <f t="shared" ref="U3:U17" si="4">T3/I3</f>
        <v>6.1110085817108056E-2</v>
      </c>
      <c r="V3" s="38" t="str">
        <f>IF(AND(O3&gt;Param!$B$2,U3&gt;Param!$B$2),"KO","OK")</f>
        <v>OK</v>
      </c>
    </row>
    <row r="4" spans="1:22" x14ac:dyDescent="0.25">
      <c r="A4" s="23">
        <v>19</v>
      </c>
      <c r="B4" s="24">
        <v>2019</v>
      </c>
      <c r="C4" s="24">
        <v>5</v>
      </c>
      <c r="D4" s="24"/>
      <c r="E4" s="24"/>
      <c r="F4" s="24" t="str">
        <f t="shared" si="0"/>
        <v>00160</v>
      </c>
      <c r="G4" s="25" t="s">
        <v>7</v>
      </c>
      <c r="H4" s="26">
        <f>SUMIFS(Data!$H:$H,Data!$F:$F,Analyse!$F4,Data!$B:$B,Analyse!$B4,Data!$A:$A,Analyse!$A4,Data!$D:$D,Param!$A$2)+SUMIFS(Data!$H:$H,Data!$F:$F,Analyse!$F4,Data!$B:$B,Analyse!$B4,Data!$A:$A,Analyse!$A4,Data!$D:$D,Param!$A$3)+SUMIFS(Data!$H:$H,Data!$F:$F,Analyse!$F4,Data!$B:$B,Analyse!$B4,Data!$A:$A,Analyse!$A4,Data!$D:$D,Param!$A$4)</f>
        <v>30609</v>
      </c>
      <c r="I4" s="27">
        <f>SUMIFS(Data!$H:$H,Data!$F:$F,Analyse!$F4,Data!$B:$B,Analyse!$B4,Data!$A:$A,Analyse!$A4,Data!$D:$D,Param!$A$5)+SUMIFS(Data!$H:$H,Data!$F:$F,Analyse!$F4,Data!$B:$B,Analyse!$B4,Data!$A:$A,Analyse!$A4,Data!$D:$D,Param!$A$6)+SUMIFS(Data!$H:$H,Data!$F:$F,Analyse!$F4,Data!$B:$B,Analyse!$B4,Data!$A:$A,Analyse!$A4,Data!$D:$D,Param!$A$7)</f>
        <v>36306</v>
      </c>
      <c r="J4" s="28">
        <f>SUMIFS(Data!$I:$I,Data!$F:$F,Analyse!$F4,Data!$B:$B,Analyse!$B4,Data!$A:$A,Analyse!$A4,Data!$D:$D,Param!$A$2)+SUMIFS(Data!$I:$I,Data!$F:$F,Analyse!$F4,Data!$B:$B,Analyse!$B4,Data!$A:$A,Analyse!$A4,Data!$D:$D,Param!$A$3)+SUMIFS(Data!$I:$I,Data!$F:$F,Analyse!$F4,Data!$B:$B,Analyse!$B4,Data!$A:$A,Analyse!$A4,Data!$D:$D,Param!$A$4)</f>
        <v>710</v>
      </c>
      <c r="K4" s="29">
        <f>SUMIFS(Data!$J:$J,Data!$F:$F,Analyse!$F4,Data!$B:$B,Analyse!$B4,Data!$A:$A,Analyse!$A4,Data!$D:$D,Param!$A$2)+SUMIFS(Data!$J:$J,Data!$F:$F,Analyse!$F4,Data!$B:$B,Analyse!$B4,Data!$A:$A,Analyse!$A4,Data!$D:$D,Param!$A$3)+SUMIFS(Data!$J:$J,Data!$F:$F,Analyse!$F4,Data!$B:$B,Analyse!$B4,Data!$A:$A,Analyse!$A4,Data!$D:$D,Param!$A$4)</f>
        <v>369</v>
      </c>
      <c r="L4" s="29">
        <f>SUMIFS(Data!$K:$K,Data!$F:$F,Analyse!$F4,Data!$B:$B,Analyse!$B4,Data!$A:$A,Analyse!$A4,Data!$D:$D,Param!$A$2)+SUMIFS(Data!$K:$K,Data!$F:$F,Analyse!$F4,Data!$B:$B,Analyse!$B4,Data!$A:$A,Analyse!$A4,Data!$D:$D,Param!$A$3)+SUMIFS(Data!$K:$K,Data!$F:$F,Analyse!$F4,Data!$B:$B,Analyse!$B4,Data!$A:$A,Analyse!$A4,Data!$D:$D,Param!$A$4)</f>
        <v>356</v>
      </c>
      <c r="M4" s="30">
        <f>SUMIFS(Data!$L:$L,Data!$F:$F,Analyse!$F4,Data!$B:$B,Analyse!$B4,Data!$A:$A,Analyse!$A4,Data!$D:$D,Param!$A$2)+SUMIFS(Data!$L:$L,Data!$F:$F,Analyse!$F4,Data!$B:$B,Analyse!$B4,Data!$A:$A,Analyse!$A4,Data!$D:$D,Param!$A$3)+SUMIFS(Data!$L:$L,Data!$F:$F,Analyse!$F4,Data!$B:$B,Analyse!$B4,Data!$A:$A,Analyse!$A4,Data!$D:$D,Param!$A$4)</f>
        <v>627</v>
      </c>
      <c r="N4" s="31">
        <f t="shared" si="1"/>
        <v>2062</v>
      </c>
      <c r="O4" s="32">
        <f t="shared" si="2"/>
        <v>6.7365807442255551E-2</v>
      </c>
      <c r="P4" s="33">
        <f>SUMIFS(Data!$I:$I,Data!$F:$F,Analyse!$F4,Data!$B:$B,Analyse!$B4,Data!$A:$A,Analyse!$A4,Data!$D:$D,Param!$A$5)+SUMIFS(Data!$I:$I,Data!$F:$F,Analyse!$F4,Data!$B:$B,Analyse!$B4,Data!$A:$A,Analyse!$A4,Data!$D:$D,Param!$A$6)+SUMIFS(Data!$I:$I,Data!$F:$F,Analyse!$F4,Data!$B:$B,Analyse!$B4,Data!$A:$A,Analyse!$A4,Data!$D:$D,Param!$A$7)</f>
        <v>1019</v>
      </c>
      <c r="Q4" s="34">
        <f>SUMIFS(Data!$J:$J,Data!$F:$F,Analyse!$F4,Data!$B:$B,Analyse!$B4,Data!$A:$A,Analyse!$A4,Data!$D:$D,Param!$A$5)+SUMIFS(Data!$J:$J,Data!$F:$F,Analyse!$F4,Data!$B:$B,Analyse!$B4,Data!$A:$A,Analyse!$A4,Data!$D:$D,Param!$A$6)+SUMIFS(Data!$J:$J,Data!$F:$F,Analyse!$F4,Data!$B:$B,Analyse!$B4,Data!$A:$A,Analyse!$A4,Data!$D:$D,Param!$A$7)</f>
        <v>389</v>
      </c>
      <c r="R4" s="34">
        <f>SUMIFS(Data!$K:$K,Data!$F:$F,Analyse!$F4,Data!$B:$B,Analyse!$B4,Data!$A:$A,Analyse!$A4,Data!$D:$D,Param!$A$5)+SUMIFS(Data!$K:$K,Data!$F:$F,Analyse!$F4,Data!$B:$B,Analyse!$B4,Data!$A:$A,Analyse!$A4,Data!$D:$D,Param!$A$6)+SUMIFS(Data!$K:$K,Data!$F:$F,Analyse!$F4,Data!$B:$B,Analyse!$B4,Data!$A:$A,Analyse!$A4,Data!$D:$D,Param!$A$7)</f>
        <v>667</v>
      </c>
      <c r="S4" s="35">
        <f>SUMIFS(Data!$L:$L,Data!$F:$F,Analyse!$F4,Data!$B:$B,Analyse!$B4,Data!$A:$A,Analyse!$A4,Data!$D:$D,Param!$A$5)+SUMIFS(Data!$L:$L,Data!$F:$F,Analyse!$F4,Data!$B:$B,Analyse!$B4,Data!$A:$A,Analyse!$A4,Data!$D:$D,Param!$A$6)+SUMIFS(Data!$L:$L,Data!$F:$F,Analyse!$F4,Data!$B:$B,Analyse!$B4,Data!$A:$A,Analyse!$A4,Data!$D:$D,Param!$A$7)</f>
        <v>467</v>
      </c>
      <c r="T4" s="36">
        <f t="shared" si="3"/>
        <v>2542</v>
      </c>
      <c r="U4" s="37">
        <f t="shared" si="4"/>
        <v>7.0015975320883606E-2</v>
      </c>
      <c r="V4" s="38" t="str">
        <f>IF(AND(O4&gt;Param!$B$2,U4&gt;Param!$B$2),"KO","OK")</f>
        <v>KO</v>
      </c>
    </row>
    <row r="5" spans="1:22" x14ac:dyDescent="0.25">
      <c r="A5" s="23">
        <v>19</v>
      </c>
      <c r="B5" s="24">
        <v>2019</v>
      </c>
      <c r="C5" s="24">
        <v>5</v>
      </c>
      <c r="D5" s="24"/>
      <c r="E5" s="24"/>
      <c r="F5" s="24" t="str">
        <f t="shared" si="0"/>
        <v>00180</v>
      </c>
      <c r="G5" s="25" t="s">
        <v>8</v>
      </c>
      <c r="H5" s="26">
        <f>SUMIFS(Data!$H:$H,Data!$F:$F,Analyse!$F5,Data!$B:$B,Analyse!$B5,Data!$A:$A,Analyse!$A5,Data!$D:$D,Param!$A$2)+SUMIFS(Data!$H:$H,Data!$F:$F,Analyse!$F5,Data!$B:$B,Analyse!$B5,Data!$A:$A,Analyse!$A5,Data!$D:$D,Param!$A$3)+SUMIFS(Data!$H:$H,Data!$F:$F,Analyse!$F5,Data!$B:$B,Analyse!$B5,Data!$A:$A,Analyse!$A5,Data!$D:$D,Param!$A$4)</f>
        <v>33515</v>
      </c>
      <c r="I5" s="27">
        <f>SUMIFS(Data!$H:$H,Data!$F:$F,Analyse!$F5,Data!$B:$B,Analyse!$B5,Data!$A:$A,Analyse!$A5,Data!$D:$D,Param!$A$5)+SUMIFS(Data!$H:$H,Data!$F:$F,Analyse!$F5,Data!$B:$B,Analyse!$B5,Data!$A:$A,Analyse!$A5,Data!$D:$D,Param!$A$6)+SUMIFS(Data!$H:$H,Data!$F:$F,Analyse!$F5,Data!$B:$B,Analyse!$B5,Data!$A:$A,Analyse!$A5,Data!$D:$D,Param!$A$7)</f>
        <v>39096</v>
      </c>
      <c r="J5" s="28">
        <f>SUMIFS(Data!$I:$I,Data!$F:$F,Analyse!$F5,Data!$B:$B,Analyse!$B5,Data!$A:$A,Analyse!$A5,Data!$D:$D,Param!$A$2)+SUMIFS(Data!$I:$I,Data!$F:$F,Analyse!$F5,Data!$B:$B,Analyse!$B5,Data!$A:$A,Analyse!$A5,Data!$D:$D,Param!$A$3)+SUMIFS(Data!$I:$I,Data!$F:$F,Analyse!$F5,Data!$B:$B,Analyse!$B5,Data!$A:$A,Analyse!$A5,Data!$D:$D,Param!$A$4)</f>
        <v>1038</v>
      </c>
      <c r="K5" s="29">
        <f>SUMIFS(Data!$J:$J,Data!$F:$F,Analyse!$F5,Data!$B:$B,Analyse!$B5,Data!$A:$A,Analyse!$A5,Data!$D:$D,Param!$A$2)+SUMIFS(Data!$J:$J,Data!$F:$F,Analyse!$F5,Data!$B:$B,Analyse!$B5,Data!$A:$A,Analyse!$A5,Data!$D:$D,Param!$A$3)+SUMIFS(Data!$J:$J,Data!$F:$F,Analyse!$F5,Data!$B:$B,Analyse!$B5,Data!$A:$A,Analyse!$A5,Data!$D:$D,Param!$A$4)</f>
        <v>592</v>
      </c>
      <c r="L5" s="29">
        <f>SUMIFS(Data!$K:$K,Data!$F:$F,Analyse!$F5,Data!$B:$B,Analyse!$B5,Data!$A:$A,Analyse!$A5,Data!$D:$D,Param!$A$2)+SUMIFS(Data!$K:$K,Data!$F:$F,Analyse!$F5,Data!$B:$B,Analyse!$B5,Data!$A:$A,Analyse!$A5,Data!$D:$D,Param!$A$3)+SUMIFS(Data!$K:$K,Data!$F:$F,Analyse!$F5,Data!$B:$B,Analyse!$B5,Data!$A:$A,Analyse!$A5,Data!$D:$D,Param!$A$4)</f>
        <v>430</v>
      </c>
      <c r="M5" s="30">
        <f>SUMIFS(Data!$L:$L,Data!$F:$F,Analyse!$F5,Data!$B:$B,Analyse!$B5,Data!$A:$A,Analyse!$A5,Data!$D:$D,Param!$A$2)+SUMIFS(Data!$L:$L,Data!$F:$F,Analyse!$F5,Data!$B:$B,Analyse!$B5,Data!$A:$A,Analyse!$A5,Data!$D:$D,Param!$A$3)+SUMIFS(Data!$L:$L,Data!$F:$F,Analyse!$F5,Data!$B:$B,Analyse!$B5,Data!$A:$A,Analyse!$A5,Data!$D:$D,Param!$A$4)</f>
        <v>484</v>
      </c>
      <c r="N5" s="31">
        <f t="shared" si="1"/>
        <v>2544</v>
      </c>
      <c r="O5" s="32">
        <f t="shared" si="2"/>
        <v>7.5906310607190816E-2</v>
      </c>
      <c r="P5" s="33">
        <f>SUMIFS(Data!$I:$I,Data!$F:$F,Analyse!$F5,Data!$B:$B,Analyse!$B5,Data!$A:$A,Analyse!$A5,Data!$D:$D,Param!$A$5)+SUMIFS(Data!$I:$I,Data!$F:$F,Analyse!$F5,Data!$B:$B,Analyse!$B5,Data!$A:$A,Analyse!$A5,Data!$D:$D,Param!$A$6)+SUMIFS(Data!$I:$I,Data!$F:$F,Analyse!$F5,Data!$B:$B,Analyse!$B5,Data!$A:$A,Analyse!$A5,Data!$D:$D,Param!$A$7)</f>
        <v>1003</v>
      </c>
      <c r="Q5" s="34">
        <f>SUMIFS(Data!$J:$J,Data!$F:$F,Analyse!$F5,Data!$B:$B,Analyse!$B5,Data!$A:$A,Analyse!$A5,Data!$D:$D,Param!$A$5)+SUMIFS(Data!$J:$J,Data!$F:$F,Analyse!$F5,Data!$B:$B,Analyse!$B5,Data!$A:$A,Analyse!$A5,Data!$D:$D,Param!$A$6)+SUMIFS(Data!$J:$J,Data!$F:$F,Analyse!$F5,Data!$B:$B,Analyse!$B5,Data!$A:$A,Analyse!$A5,Data!$D:$D,Param!$A$7)</f>
        <v>484</v>
      </c>
      <c r="R5" s="34">
        <f>SUMIFS(Data!$K:$K,Data!$F:$F,Analyse!$F5,Data!$B:$B,Analyse!$B5,Data!$A:$A,Analyse!$A5,Data!$D:$D,Param!$A$5)+SUMIFS(Data!$K:$K,Data!$F:$F,Analyse!$F5,Data!$B:$B,Analyse!$B5,Data!$A:$A,Analyse!$A5,Data!$D:$D,Param!$A$6)+SUMIFS(Data!$K:$K,Data!$F:$F,Analyse!$F5,Data!$B:$B,Analyse!$B5,Data!$A:$A,Analyse!$A5,Data!$D:$D,Param!$A$7)</f>
        <v>529</v>
      </c>
      <c r="S5" s="35">
        <f>SUMIFS(Data!$L:$L,Data!$F:$F,Analyse!$F5,Data!$B:$B,Analyse!$B5,Data!$A:$A,Analyse!$A5,Data!$D:$D,Param!$A$5)+SUMIFS(Data!$L:$L,Data!$F:$F,Analyse!$F5,Data!$B:$B,Analyse!$B5,Data!$A:$A,Analyse!$A5,Data!$D:$D,Param!$A$6)+SUMIFS(Data!$L:$L,Data!$F:$F,Analyse!$F5,Data!$B:$B,Analyse!$B5,Data!$A:$A,Analyse!$A5,Data!$D:$D,Param!$A$7)</f>
        <v>397</v>
      </c>
      <c r="T5" s="36">
        <f t="shared" si="3"/>
        <v>2413</v>
      </c>
      <c r="U5" s="37">
        <f t="shared" si="4"/>
        <v>6.1719869040311029E-2</v>
      </c>
      <c r="V5" s="38" t="str">
        <f>IF(AND(O5&gt;Param!$B$2,U5&gt;Param!$B$2),"KO","OK")</f>
        <v>KO</v>
      </c>
    </row>
    <row r="6" spans="1:22" x14ac:dyDescent="0.25">
      <c r="A6" s="23">
        <v>19</v>
      </c>
      <c r="B6" s="24">
        <v>2019</v>
      </c>
      <c r="C6" s="24">
        <v>5</v>
      </c>
      <c r="D6" s="24"/>
      <c r="E6" s="24"/>
      <c r="F6" s="24" t="str">
        <f t="shared" si="0"/>
        <v>00181</v>
      </c>
      <c r="G6" s="25" t="s">
        <v>9</v>
      </c>
      <c r="H6" s="26">
        <f>SUMIFS(Data!$H:$H,Data!$F:$F,Analyse!$F6,Data!$B:$B,Analyse!$B6,Data!$A:$A,Analyse!$A6,Data!$D:$D,Param!$A$2)+SUMIFS(Data!$H:$H,Data!$F:$F,Analyse!$F6,Data!$B:$B,Analyse!$B6,Data!$A:$A,Analyse!$A6,Data!$D:$D,Param!$A$3)+SUMIFS(Data!$H:$H,Data!$F:$F,Analyse!$F6,Data!$B:$B,Analyse!$B6,Data!$A:$A,Analyse!$A6,Data!$D:$D,Param!$A$4)</f>
        <v>36152</v>
      </c>
      <c r="I6" s="27">
        <f>SUMIFS(Data!$H:$H,Data!$F:$F,Analyse!$F6,Data!$B:$B,Analyse!$B6,Data!$A:$A,Analyse!$A6,Data!$D:$D,Param!$A$5)+SUMIFS(Data!$H:$H,Data!$F:$F,Analyse!$F6,Data!$B:$B,Analyse!$B6,Data!$A:$A,Analyse!$A6,Data!$D:$D,Param!$A$6)+SUMIFS(Data!$H:$H,Data!$F:$F,Analyse!$F6,Data!$B:$B,Analyse!$B6,Data!$A:$A,Analyse!$A6,Data!$D:$D,Param!$A$7)</f>
        <v>38052</v>
      </c>
      <c r="J6" s="28">
        <f>SUMIFS(Data!$I:$I,Data!$F:$F,Analyse!$F6,Data!$B:$B,Analyse!$B6,Data!$A:$A,Analyse!$A6,Data!$D:$D,Param!$A$2)+SUMIFS(Data!$I:$I,Data!$F:$F,Analyse!$F6,Data!$B:$B,Analyse!$B6,Data!$A:$A,Analyse!$A6,Data!$D:$D,Param!$A$3)+SUMIFS(Data!$I:$I,Data!$F:$F,Analyse!$F6,Data!$B:$B,Analyse!$B6,Data!$A:$A,Analyse!$A6,Data!$D:$D,Param!$A$4)</f>
        <v>1007</v>
      </c>
      <c r="K6" s="29">
        <f>SUMIFS(Data!$J:$J,Data!$F:$F,Analyse!$F6,Data!$B:$B,Analyse!$B6,Data!$A:$A,Analyse!$A6,Data!$D:$D,Param!$A$2)+SUMIFS(Data!$J:$J,Data!$F:$F,Analyse!$F6,Data!$B:$B,Analyse!$B6,Data!$A:$A,Analyse!$A6,Data!$D:$D,Param!$A$3)+SUMIFS(Data!$J:$J,Data!$F:$F,Analyse!$F6,Data!$B:$B,Analyse!$B6,Data!$A:$A,Analyse!$A6,Data!$D:$D,Param!$A$4)</f>
        <v>292</v>
      </c>
      <c r="L6" s="29">
        <f>SUMIFS(Data!$K:$K,Data!$F:$F,Analyse!$F6,Data!$B:$B,Analyse!$B6,Data!$A:$A,Analyse!$A6,Data!$D:$D,Param!$A$2)+SUMIFS(Data!$K:$K,Data!$F:$F,Analyse!$F6,Data!$B:$B,Analyse!$B6,Data!$A:$A,Analyse!$A6,Data!$D:$D,Param!$A$3)+SUMIFS(Data!$K:$K,Data!$F:$F,Analyse!$F6,Data!$B:$B,Analyse!$B6,Data!$A:$A,Analyse!$A6,Data!$D:$D,Param!$A$4)</f>
        <v>682</v>
      </c>
      <c r="M6" s="30">
        <f>SUMIFS(Data!$L:$L,Data!$F:$F,Analyse!$F6,Data!$B:$B,Analyse!$B6,Data!$A:$A,Analyse!$A6,Data!$D:$D,Param!$A$2)+SUMIFS(Data!$L:$L,Data!$F:$F,Analyse!$F6,Data!$B:$B,Analyse!$B6,Data!$A:$A,Analyse!$A6,Data!$D:$D,Param!$A$3)+SUMIFS(Data!$L:$L,Data!$F:$F,Analyse!$F6,Data!$B:$B,Analyse!$B6,Data!$A:$A,Analyse!$A6,Data!$D:$D,Param!$A$4)</f>
        <v>977</v>
      </c>
      <c r="N6" s="31">
        <f t="shared" si="1"/>
        <v>2958</v>
      </c>
      <c r="O6" s="32">
        <f t="shared" si="2"/>
        <v>8.1821199380393894E-2</v>
      </c>
      <c r="P6" s="33">
        <f>SUMIFS(Data!$I:$I,Data!$F:$F,Analyse!$F6,Data!$B:$B,Analyse!$B6,Data!$A:$A,Analyse!$A6,Data!$D:$D,Param!$A$5)+SUMIFS(Data!$I:$I,Data!$F:$F,Analyse!$F6,Data!$B:$B,Analyse!$B6,Data!$A:$A,Analyse!$A6,Data!$D:$D,Param!$A$6)+SUMIFS(Data!$I:$I,Data!$F:$F,Analyse!$F6,Data!$B:$B,Analyse!$B6,Data!$A:$A,Analyse!$A6,Data!$D:$D,Param!$A$7)</f>
        <v>1155</v>
      </c>
      <c r="Q6" s="34">
        <f>SUMIFS(Data!$J:$J,Data!$F:$F,Analyse!$F6,Data!$B:$B,Analyse!$B6,Data!$A:$A,Analyse!$A6,Data!$D:$D,Param!$A$5)+SUMIFS(Data!$J:$J,Data!$F:$F,Analyse!$F6,Data!$B:$B,Analyse!$B6,Data!$A:$A,Analyse!$A6,Data!$D:$D,Param!$A$6)+SUMIFS(Data!$J:$J,Data!$F:$F,Analyse!$F6,Data!$B:$B,Analyse!$B6,Data!$A:$A,Analyse!$A6,Data!$D:$D,Param!$A$7)</f>
        <v>496</v>
      </c>
      <c r="R6" s="34">
        <f>SUMIFS(Data!$K:$K,Data!$F:$F,Analyse!$F6,Data!$B:$B,Analyse!$B6,Data!$A:$A,Analyse!$A6,Data!$D:$D,Param!$A$5)+SUMIFS(Data!$K:$K,Data!$F:$F,Analyse!$F6,Data!$B:$B,Analyse!$B6,Data!$A:$A,Analyse!$A6,Data!$D:$D,Param!$A$6)+SUMIFS(Data!$K:$K,Data!$F:$F,Analyse!$F6,Data!$B:$B,Analyse!$B6,Data!$A:$A,Analyse!$A6,Data!$D:$D,Param!$A$7)</f>
        <v>561</v>
      </c>
      <c r="S6" s="35">
        <f>SUMIFS(Data!$L:$L,Data!$F:$F,Analyse!$F6,Data!$B:$B,Analyse!$B6,Data!$A:$A,Analyse!$A6,Data!$D:$D,Param!$A$5)+SUMIFS(Data!$L:$L,Data!$F:$F,Analyse!$F6,Data!$B:$B,Analyse!$B6,Data!$A:$A,Analyse!$A6,Data!$D:$D,Param!$A$6)+SUMIFS(Data!$L:$L,Data!$F:$F,Analyse!$F6,Data!$B:$B,Analyse!$B6,Data!$A:$A,Analyse!$A6,Data!$D:$D,Param!$A$7)</f>
        <v>950</v>
      </c>
      <c r="T6" s="36">
        <f t="shared" si="3"/>
        <v>3162</v>
      </c>
      <c r="U6" s="37">
        <f t="shared" si="4"/>
        <v>8.3096814884894357E-2</v>
      </c>
      <c r="V6" s="38" t="str">
        <f>IF(AND(O6&gt;Param!$B$2,U6&gt;Param!$B$2),"KO","OK")</f>
        <v>KO</v>
      </c>
    </row>
    <row r="7" spans="1:22" x14ac:dyDescent="0.25">
      <c r="A7" s="23">
        <v>19</v>
      </c>
      <c r="B7" s="24">
        <v>2019</v>
      </c>
      <c r="C7" s="24">
        <v>5</v>
      </c>
      <c r="D7" s="24"/>
      <c r="E7" s="24"/>
      <c r="F7" s="24" t="str">
        <f t="shared" si="0"/>
        <v>00182</v>
      </c>
      <c r="G7" s="25" t="s">
        <v>10</v>
      </c>
      <c r="H7" s="26">
        <f>SUMIFS(Data!$H:$H,Data!$F:$F,Analyse!$F7,Data!$B:$B,Analyse!$B7,Data!$A:$A,Analyse!$A7,Data!$D:$D,Param!$A$2)+SUMIFS(Data!$H:$H,Data!$F:$F,Analyse!$F7,Data!$B:$B,Analyse!$B7,Data!$A:$A,Analyse!$A7,Data!$D:$D,Param!$A$3)+SUMIFS(Data!$H:$H,Data!$F:$F,Analyse!$F7,Data!$B:$B,Analyse!$B7,Data!$A:$A,Analyse!$A7,Data!$D:$D,Param!$A$4)</f>
        <v>42263</v>
      </c>
      <c r="I7" s="27">
        <f>SUMIFS(Data!$H:$H,Data!$F:$F,Analyse!$F7,Data!$B:$B,Analyse!$B7,Data!$A:$A,Analyse!$A7,Data!$D:$D,Param!$A$5)+SUMIFS(Data!$H:$H,Data!$F:$F,Analyse!$F7,Data!$B:$B,Analyse!$B7,Data!$A:$A,Analyse!$A7,Data!$D:$D,Param!$A$6)+SUMIFS(Data!$H:$H,Data!$F:$F,Analyse!$F7,Data!$B:$B,Analyse!$B7,Data!$A:$A,Analyse!$A7,Data!$D:$D,Param!$A$7)</f>
        <v>35458</v>
      </c>
      <c r="J7" s="28">
        <f>SUMIFS(Data!$I:$I,Data!$F:$F,Analyse!$F7,Data!$B:$B,Analyse!$B7,Data!$A:$A,Analyse!$A7,Data!$D:$D,Param!$A$2)+SUMIFS(Data!$I:$I,Data!$F:$F,Analyse!$F7,Data!$B:$B,Analyse!$B7,Data!$A:$A,Analyse!$A7,Data!$D:$D,Param!$A$3)+SUMIFS(Data!$I:$I,Data!$F:$F,Analyse!$F7,Data!$B:$B,Analyse!$B7,Data!$A:$A,Analyse!$A7,Data!$D:$D,Param!$A$4)</f>
        <v>748</v>
      </c>
      <c r="K7" s="29">
        <f>SUMIFS(Data!$J:$J,Data!$F:$F,Analyse!$F7,Data!$B:$B,Analyse!$B7,Data!$A:$A,Analyse!$A7,Data!$D:$D,Param!$A$2)+SUMIFS(Data!$J:$J,Data!$F:$F,Analyse!$F7,Data!$B:$B,Analyse!$B7,Data!$A:$A,Analyse!$A7,Data!$D:$D,Param!$A$3)+SUMIFS(Data!$J:$J,Data!$F:$F,Analyse!$F7,Data!$B:$B,Analyse!$B7,Data!$A:$A,Analyse!$A7,Data!$D:$D,Param!$A$4)</f>
        <v>317</v>
      </c>
      <c r="L7" s="29">
        <f>SUMIFS(Data!$K:$K,Data!$F:$F,Analyse!$F7,Data!$B:$B,Analyse!$B7,Data!$A:$A,Analyse!$A7,Data!$D:$D,Param!$A$2)+SUMIFS(Data!$K:$K,Data!$F:$F,Analyse!$F7,Data!$B:$B,Analyse!$B7,Data!$A:$A,Analyse!$A7,Data!$D:$D,Param!$A$3)+SUMIFS(Data!$K:$K,Data!$F:$F,Analyse!$F7,Data!$B:$B,Analyse!$B7,Data!$A:$A,Analyse!$A7,Data!$D:$D,Param!$A$4)</f>
        <v>373</v>
      </c>
      <c r="M7" s="30">
        <f>SUMIFS(Data!$L:$L,Data!$F:$F,Analyse!$F7,Data!$B:$B,Analyse!$B7,Data!$A:$A,Analyse!$A7,Data!$D:$D,Param!$A$2)+SUMIFS(Data!$L:$L,Data!$F:$F,Analyse!$F7,Data!$B:$B,Analyse!$B7,Data!$A:$A,Analyse!$A7,Data!$D:$D,Param!$A$3)+SUMIFS(Data!$L:$L,Data!$F:$F,Analyse!$F7,Data!$B:$B,Analyse!$B7,Data!$A:$A,Analyse!$A7,Data!$D:$D,Param!$A$4)</f>
        <v>536</v>
      </c>
      <c r="N7" s="31">
        <f t="shared" si="1"/>
        <v>1974</v>
      </c>
      <c r="O7" s="32">
        <f t="shared" si="2"/>
        <v>4.6707521945910137E-2</v>
      </c>
      <c r="P7" s="33">
        <f>SUMIFS(Data!$I:$I,Data!$F:$F,Analyse!$F7,Data!$B:$B,Analyse!$B7,Data!$A:$A,Analyse!$A7,Data!$D:$D,Param!$A$5)+SUMIFS(Data!$I:$I,Data!$F:$F,Analyse!$F7,Data!$B:$B,Analyse!$B7,Data!$A:$A,Analyse!$A7,Data!$D:$D,Param!$A$6)+SUMIFS(Data!$I:$I,Data!$F:$F,Analyse!$F7,Data!$B:$B,Analyse!$B7,Data!$A:$A,Analyse!$A7,Data!$D:$D,Param!$A$7)</f>
        <v>628</v>
      </c>
      <c r="Q7" s="34">
        <f>SUMIFS(Data!$J:$J,Data!$F:$F,Analyse!$F7,Data!$B:$B,Analyse!$B7,Data!$A:$A,Analyse!$A7,Data!$D:$D,Param!$A$5)+SUMIFS(Data!$J:$J,Data!$F:$F,Analyse!$F7,Data!$B:$B,Analyse!$B7,Data!$A:$A,Analyse!$A7,Data!$D:$D,Param!$A$6)+SUMIFS(Data!$J:$J,Data!$F:$F,Analyse!$F7,Data!$B:$B,Analyse!$B7,Data!$A:$A,Analyse!$A7,Data!$D:$D,Param!$A$7)</f>
        <v>420</v>
      </c>
      <c r="R7" s="34">
        <f>SUMIFS(Data!$K:$K,Data!$F:$F,Analyse!$F7,Data!$B:$B,Analyse!$B7,Data!$A:$A,Analyse!$A7,Data!$D:$D,Param!$A$5)+SUMIFS(Data!$K:$K,Data!$F:$F,Analyse!$F7,Data!$B:$B,Analyse!$B7,Data!$A:$A,Analyse!$A7,Data!$D:$D,Param!$A$6)+SUMIFS(Data!$K:$K,Data!$F:$F,Analyse!$F7,Data!$B:$B,Analyse!$B7,Data!$A:$A,Analyse!$A7,Data!$D:$D,Param!$A$7)</f>
        <v>400</v>
      </c>
      <c r="S7" s="35">
        <f>SUMIFS(Data!$L:$L,Data!$F:$F,Analyse!$F7,Data!$B:$B,Analyse!$B7,Data!$A:$A,Analyse!$A7,Data!$D:$D,Param!$A$5)+SUMIFS(Data!$L:$L,Data!$F:$F,Analyse!$F7,Data!$B:$B,Analyse!$B7,Data!$A:$A,Analyse!$A7,Data!$D:$D,Param!$A$6)+SUMIFS(Data!$L:$L,Data!$F:$F,Analyse!$F7,Data!$B:$B,Analyse!$B7,Data!$A:$A,Analyse!$A7,Data!$D:$D,Param!$A$7)</f>
        <v>647</v>
      </c>
      <c r="T7" s="36">
        <f t="shared" si="3"/>
        <v>2095</v>
      </c>
      <c r="U7" s="37">
        <f t="shared" si="4"/>
        <v>5.908398668847651E-2</v>
      </c>
      <c r="V7" s="38" t="str">
        <f>IF(AND(O7&gt;Param!$B$2,U7&gt;Param!$B$2),"KO","OK")</f>
        <v>OK</v>
      </c>
    </row>
    <row r="8" spans="1:22" x14ac:dyDescent="0.25">
      <c r="A8" s="23">
        <v>19</v>
      </c>
      <c r="B8" s="24">
        <v>2019</v>
      </c>
      <c r="C8" s="24">
        <v>5</v>
      </c>
      <c r="D8" s="24"/>
      <c r="E8" s="24"/>
      <c r="F8" s="24" t="str">
        <f t="shared" si="0"/>
        <v>00183</v>
      </c>
      <c r="G8" s="25" t="s">
        <v>11</v>
      </c>
      <c r="H8" s="26">
        <f>SUMIFS(Data!$H:$H,Data!$F:$F,Analyse!$F8,Data!$B:$B,Analyse!$B8,Data!$A:$A,Analyse!$A8,Data!$D:$D,Param!$A$2)+SUMIFS(Data!$H:$H,Data!$F:$F,Analyse!$F8,Data!$B:$B,Analyse!$B8,Data!$A:$A,Analyse!$A8,Data!$D:$D,Param!$A$3)+SUMIFS(Data!$H:$H,Data!$F:$F,Analyse!$F8,Data!$B:$B,Analyse!$B8,Data!$A:$A,Analyse!$A8,Data!$D:$D,Param!$A$4)</f>
        <v>44454</v>
      </c>
      <c r="I8" s="27">
        <f>SUMIFS(Data!$H:$H,Data!$F:$F,Analyse!$F8,Data!$B:$B,Analyse!$B8,Data!$A:$A,Analyse!$A8,Data!$D:$D,Param!$A$5)+SUMIFS(Data!$H:$H,Data!$F:$F,Analyse!$F8,Data!$B:$B,Analyse!$B8,Data!$A:$A,Analyse!$A8,Data!$D:$D,Param!$A$6)+SUMIFS(Data!$H:$H,Data!$F:$F,Analyse!$F8,Data!$B:$B,Analyse!$B8,Data!$A:$A,Analyse!$A8,Data!$D:$D,Param!$A$7)</f>
        <v>50967</v>
      </c>
      <c r="J8" s="28">
        <f>SUMIFS(Data!$I:$I,Data!$F:$F,Analyse!$F8,Data!$B:$B,Analyse!$B8,Data!$A:$A,Analyse!$A8,Data!$D:$D,Param!$A$2)+SUMIFS(Data!$I:$I,Data!$F:$F,Analyse!$F8,Data!$B:$B,Analyse!$B8,Data!$A:$A,Analyse!$A8,Data!$D:$D,Param!$A$3)+SUMIFS(Data!$I:$I,Data!$F:$F,Analyse!$F8,Data!$B:$B,Analyse!$B8,Data!$A:$A,Analyse!$A8,Data!$D:$D,Param!$A$4)</f>
        <v>790</v>
      </c>
      <c r="K8" s="29">
        <f>SUMIFS(Data!$J:$J,Data!$F:$F,Analyse!$F8,Data!$B:$B,Analyse!$B8,Data!$A:$A,Analyse!$A8,Data!$D:$D,Param!$A$2)+SUMIFS(Data!$J:$J,Data!$F:$F,Analyse!$F8,Data!$B:$B,Analyse!$B8,Data!$A:$A,Analyse!$A8,Data!$D:$D,Param!$A$3)+SUMIFS(Data!$J:$J,Data!$F:$F,Analyse!$F8,Data!$B:$B,Analyse!$B8,Data!$A:$A,Analyse!$A8,Data!$D:$D,Param!$A$4)</f>
        <v>364</v>
      </c>
      <c r="L8" s="29">
        <f>SUMIFS(Data!$K:$K,Data!$F:$F,Analyse!$F8,Data!$B:$B,Analyse!$B8,Data!$A:$A,Analyse!$A8,Data!$D:$D,Param!$A$2)+SUMIFS(Data!$K:$K,Data!$F:$F,Analyse!$F8,Data!$B:$B,Analyse!$B8,Data!$A:$A,Analyse!$A8,Data!$D:$D,Param!$A$3)+SUMIFS(Data!$K:$K,Data!$F:$F,Analyse!$F8,Data!$B:$B,Analyse!$B8,Data!$A:$A,Analyse!$A8,Data!$D:$D,Param!$A$4)</f>
        <v>467</v>
      </c>
      <c r="M8" s="30">
        <f>SUMIFS(Data!$L:$L,Data!$F:$F,Analyse!$F8,Data!$B:$B,Analyse!$B8,Data!$A:$A,Analyse!$A8,Data!$D:$D,Param!$A$2)+SUMIFS(Data!$L:$L,Data!$F:$F,Analyse!$F8,Data!$B:$B,Analyse!$B8,Data!$A:$A,Analyse!$A8,Data!$D:$D,Param!$A$3)+SUMIFS(Data!$L:$L,Data!$F:$F,Analyse!$F8,Data!$B:$B,Analyse!$B8,Data!$A:$A,Analyse!$A8,Data!$D:$D,Param!$A$4)</f>
        <v>550</v>
      </c>
      <c r="N8" s="31">
        <f t="shared" si="1"/>
        <v>2171</v>
      </c>
      <c r="O8" s="32">
        <f t="shared" si="2"/>
        <v>4.8837000044990329E-2</v>
      </c>
      <c r="P8" s="33">
        <f>SUMIFS(Data!$I:$I,Data!$F:$F,Analyse!$F8,Data!$B:$B,Analyse!$B8,Data!$A:$A,Analyse!$A8,Data!$D:$D,Param!$A$5)+SUMIFS(Data!$I:$I,Data!$F:$F,Analyse!$F8,Data!$B:$B,Analyse!$B8,Data!$A:$A,Analyse!$A8,Data!$D:$D,Param!$A$6)+SUMIFS(Data!$I:$I,Data!$F:$F,Analyse!$F8,Data!$B:$B,Analyse!$B8,Data!$A:$A,Analyse!$A8,Data!$D:$D,Param!$A$7)</f>
        <v>609</v>
      </c>
      <c r="Q8" s="34">
        <f>SUMIFS(Data!$J:$J,Data!$F:$F,Analyse!$F8,Data!$B:$B,Analyse!$B8,Data!$A:$A,Analyse!$A8,Data!$D:$D,Param!$A$5)+SUMIFS(Data!$J:$J,Data!$F:$F,Analyse!$F8,Data!$B:$B,Analyse!$B8,Data!$A:$A,Analyse!$A8,Data!$D:$D,Param!$A$6)+SUMIFS(Data!$J:$J,Data!$F:$F,Analyse!$F8,Data!$B:$B,Analyse!$B8,Data!$A:$A,Analyse!$A8,Data!$D:$D,Param!$A$7)</f>
        <v>503</v>
      </c>
      <c r="R8" s="34">
        <f>SUMIFS(Data!$K:$K,Data!$F:$F,Analyse!$F8,Data!$B:$B,Analyse!$B8,Data!$A:$A,Analyse!$A8,Data!$D:$D,Param!$A$5)+SUMIFS(Data!$K:$K,Data!$F:$F,Analyse!$F8,Data!$B:$B,Analyse!$B8,Data!$A:$A,Analyse!$A8,Data!$D:$D,Param!$A$6)+SUMIFS(Data!$K:$K,Data!$F:$F,Analyse!$F8,Data!$B:$B,Analyse!$B8,Data!$A:$A,Analyse!$A8,Data!$D:$D,Param!$A$7)</f>
        <v>766</v>
      </c>
      <c r="S8" s="35">
        <f>SUMIFS(Data!$L:$L,Data!$F:$F,Analyse!$F8,Data!$B:$B,Analyse!$B8,Data!$A:$A,Analyse!$A8,Data!$D:$D,Param!$A$5)+SUMIFS(Data!$L:$L,Data!$F:$F,Analyse!$F8,Data!$B:$B,Analyse!$B8,Data!$A:$A,Analyse!$A8,Data!$D:$D,Param!$A$6)+SUMIFS(Data!$L:$L,Data!$F:$F,Analyse!$F8,Data!$B:$B,Analyse!$B8,Data!$A:$A,Analyse!$A8,Data!$D:$D,Param!$A$7)</f>
        <v>1056</v>
      </c>
      <c r="T8" s="36">
        <f t="shared" si="3"/>
        <v>2934</v>
      </c>
      <c r="U8" s="37">
        <f t="shared" si="4"/>
        <v>5.7566660780505034E-2</v>
      </c>
      <c r="V8" s="38" t="str">
        <f>IF(AND(O8&gt;Param!$B$2,U8&gt;Param!$B$2),"KO","OK")</f>
        <v>OK</v>
      </c>
    </row>
    <row r="9" spans="1:22" x14ac:dyDescent="0.25">
      <c r="A9" s="23">
        <v>19</v>
      </c>
      <c r="B9" s="24">
        <v>2019</v>
      </c>
      <c r="C9" s="24">
        <v>5</v>
      </c>
      <c r="D9" s="24"/>
      <c r="E9" s="24"/>
      <c r="F9" s="24" t="str">
        <f t="shared" si="0"/>
        <v>00187</v>
      </c>
      <c r="G9" s="25" t="s">
        <v>12</v>
      </c>
      <c r="H9" s="26">
        <f>SUMIFS(Data!$H:$H,Data!$F:$F,Analyse!$F9,Data!$B:$B,Analyse!$B9,Data!$A:$A,Analyse!$A9,Data!$D:$D,Param!$A$2)+SUMIFS(Data!$H:$H,Data!$F:$F,Analyse!$F9,Data!$B:$B,Analyse!$B9,Data!$A:$A,Analyse!$A9,Data!$D:$D,Param!$A$3)+SUMIFS(Data!$H:$H,Data!$F:$F,Analyse!$F9,Data!$B:$B,Analyse!$B9,Data!$A:$A,Analyse!$A9,Data!$D:$D,Param!$A$4)</f>
        <v>43628</v>
      </c>
      <c r="I9" s="27">
        <f>SUMIFS(Data!$H:$H,Data!$F:$F,Analyse!$F9,Data!$B:$B,Analyse!$B9,Data!$A:$A,Analyse!$A9,Data!$D:$D,Param!$A$5)+SUMIFS(Data!$H:$H,Data!$F:$F,Analyse!$F9,Data!$B:$B,Analyse!$B9,Data!$A:$A,Analyse!$A9,Data!$D:$D,Param!$A$6)+SUMIFS(Data!$H:$H,Data!$F:$F,Analyse!$F9,Data!$B:$B,Analyse!$B9,Data!$A:$A,Analyse!$A9,Data!$D:$D,Param!$A$7)</f>
        <v>49393</v>
      </c>
      <c r="J9" s="28">
        <f>SUMIFS(Data!$I:$I,Data!$F:$F,Analyse!$F9,Data!$B:$B,Analyse!$B9,Data!$A:$A,Analyse!$A9,Data!$D:$D,Param!$A$2)+SUMIFS(Data!$I:$I,Data!$F:$F,Analyse!$F9,Data!$B:$B,Analyse!$B9,Data!$A:$A,Analyse!$A9,Data!$D:$D,Param!$A$3)+SUMIFS(Data!$I:$I,Data!$F:$F,Analyse!$F9,Data!$B:$B,Analyse!$B9,Data!$A:$A,Analyse!$A9,Data!$D:$D,Param!$A$4)</f>
        <v>884</v>
      </c>
      <c r="K9" s="29">
        <f>SUMIFS(Data!$J:$J,Data!$F:$F,Analyse!$F9,Data!$B:$B,Analyse!$B9,Data!$A:$A,Analyse!$A9,Data!$D:$D,Param!$A$2)+SUMIFS(Data!$J:$J,Data!$F:$F,Analyse!$F9,Data!$B:$B,Analyse!$B9,Data!$A:$A,Analyse!$A9,Data!$D:$D,Param!$A$3)+SUMIFS(Data!$J:$J,Data!$F:$F,Analyse!$F9,Data!$B:$B,Analyse!$B9,Data!$A:$A,Analyse!$A9,Data!$D:$D,Param!$A$4)</f>
        <v>302</v>
      </c>
      <c r="L9" s="29">
        <f>SUMIFS(Data!$K:$K,Data!$F:$F,Analyse!$F9,Data!$B:$B,Analyse!$B9,Data!$A:$A,Analyse!$A9,Data!$D:$D,Param!$A$2)+SUMIFS(Data!$K:$K,Data!$F:$F,Analyse!$F9,Data!$B:$B,Analyse!$B9,Data!$A:$A,Analyse!$A9,Data!$D:$D,Param!$A$3)+SUMIFS(Data!$K:$K,Data!$F:$F,Analyse!$F9,Data!$B:$B,Analyse!$B9,Data!$A:$A,Analyse!$A9,Data!$D:$D,Param!$A$4)</f>
        <v>720</v>
      </c>
      <c r="M9" s="30">
        <f>SUMIFS(Data!$L:$L,Data!$F:$F,Analyse!$F9,Data!$B:$B,Analyse!$B9,Data!$A:$A,Analyse!$A9,Data!$D:$D,Param!$A$2)+SUMIFS(Data!$L:$L,Data!$F:$F,Analyse!$F9,Data!$B:$B,Analyse!$B9,Data!$A:$A,Analyse!$A9,Data!$D:$D,Param!$A$3)+SUMIFS(Data!$L:$L,Data!$F:$F,Analyse!$F9,Data!$B:$B,Analyse!$B9,Data!$A:$A,Analyse!$A9,Data!$D:$D,Param!$A$4)</f>
        <v>869</v>
      </c>
      <c r="N9" s="31">
        <f t="shared" si="1"/>
        <v>2775</v>
      </c>
      <c r="O9" s="32">
        <f t="shared" si="2"/>
        <v>6.3605941138718258E-2</v>
      </c>
      <c r="P9" s="33">
        <f>SUMIFS(Data!$I:$I,Data!$F:$F,Analyse!$F9,Data!$B:$B,Analyse!$B9,Data!$A:$A,Analyse!$A9,Data!$D:$D,Param!$A$5)+SUMIFS(Data!$I:$I,Data!$F:$F,Analyse!$F9,Data!$B:$B,Analyse!$B9,Data!$A:$A,Analyse!$A9,Data!$D:$D,Param!$A$6)+SUMIFS(Data!$I:$I,Data!$F:$F,Analyse!$F9,Data!$B:$B,Analyse!$B9,Data!$A:$A,Analyse!$A9,Data!$D:$D,Param!$A$7)</f>
        <v>1093</v>
      </c>
      <c r="Q9" s="34">
        <f>SUMIFS(Data!$J:$J,Data!$F:$F,Analyse!$F9,Data!$B:$B,Analyse!$B9,Data!$A:$A,Analyse!$A9,Data!$D:$D,Param!$A$5)+SUMIFS(Data!$J:$J,Data!$F:$F,Analyse!$F9,Data!$B:$B,Analyse!$B9,Data!$A:$A,Analyse!$A9,Data!$D:$D,Param!$A$6)+SUMIFS(Data!$J:$J,Data!$F:$F,Analyse!$F9,Data!$B:$B,Analyse!$B9,Data!$A:$A,Analyse!$A9,Data!$D:$D,Param!$A$7)</f>
        <v>527</v>
      </c>
      <c r="R9" s="34">
        <f>SUMIFS(Data!$K:$K,Data!$F:$F,Analyse!$F9,Data!$B:$B,Analyse!$B9,Data!$A:$A,Analyse!$A9,Data!$D:$D,Param!$A$5)+SUMIFS(Data!$K:$K,Data!$F:$F,Analyse!$F9,Data!$B:$B,Analyse!$B9,Data!$A:$A,Analyse!$A9,Data!$D:$D,Param!$A$6)+SUMIFS(Data!$K:$K,Data!$F:$F,Analyse!$F9,Data!$B:$B,Analyse!$B9,Data!$A:$A,Analyse!$A9,Data!$D:$D,Param!$A$7)</f>
        <v>424</v>
      </c>
      <c r="S9" s="35">
        <f>SUMIFS(Data!$L:$L,Data!$F:$F,Analyse!$F9,Data!$B:$B,Analyse!$B9,Data!$A:$A,Analyse!$A9,Data!$D:$D,Param!$A$5)+SUMIFS(Data!$L:$L,Data!$F:$F,Analyse!$F9,Data!$B:$B,Analyse!$B9,Data!$A:$A,Analyse!$A9,Data!$D:$D,Param!$A$6)+SUMIFS(Data!$L:$L,Data!$F:$F,Analyse!$F9,Data!$B:$B,Analyse!$B9,Data!$A:$A,Analyse!$A9,Data!$D:$D,Param!$A$7)</f>
        <v>411</v>
      </c>
      <c r="T9" s="36">
        <f t="shared" si="3"/>
        <v>2455</v>
      </c>
      <c r="U9" s="37">
        <f t="shared" si="4"/>
        <v>4.9703399267102627E-2</v>
      </c>
      <c r="V9" s="38" t="str">
        <f>IF(AND(O9&gt;Param!$B$2,U9&gt;Param!$B$2),"KO","OK")</f>
        <v>OK</v>
      </c>
    </row>
    <row r="10" spans="1:22" x14ac:dyDescent="0.25">
      <c r="A10" s="23">
        <v>20</v>
      </c>
      <c r="B10" s="24">
        <v>2019</v>
      </c>
      <c r="C10" s="24">
        <v>5</v>
      </c>
      <c r="D10" s="24"/>
      <c r="E10" s="24"/>
      <c r="F10" s="24" t="str">
        <f t="shared" si="0"/>
        <v>00156</v>
      </c>
      <c r="G10" s="25" t="s">
        <v>5</v>
      </c>
      <c r="H10" s="26">
        <f>SUMIFS(Data!$H:$H,Data!$F:$F,Analyse!$F10,Data!$B:$B,Analyse!$B10,Data!$A:$A,Analyse!$A10,Data!$D:$D,Param!$A$2)+SUMIFS(Data!$H:$H,Data!$F:$F,Analyse!$F10,Data!$B:$B,Analyse!$B10,Data!$A:$A,Analyse!$A10,Data!$D:$D,Param!$A$3)+SUMIFS(Data!$H:$H,Data!$F:$F,Analyse!$F10,Data!$B:$B,Analyse!$B10,Data!$A:$A,Analyse!$A10,Data!$D:$D,Param!$A$4)</f>
        <v>46162</v>
      </c>
      <c r="I10" s="27">
        <f>SUMIFS(Data!$H:$H,Data!$F:$F,Analyse!$F10,Data!$B:$B,Analyse!$B10,Data!$A:$A,Analyse!$A10,Data!$D:$D,Param!$A$5)+SUMIFS(Data!$H:$H,Data!$F:$F,Analyse!$F10,Data!$B:$B,Analyse!$B10,Data!$A:$A,Analyse!$A10,Data!$D:$D,Param!$A$6)+SUMIFS(Data!$H:$H,Data!$F:$F,Analyse!$F10,Data!$B:$B,Analyse!$B10,Data!$A:$A,Analyse!$A10,Data!$D:$D,Param!$A$7)</f>
        <v>44610</v>
      </c>
      <c r="J10" s="28">
        <f>SUMIFS(Data!$I:$I,Data!$F:$F,Analyse!$F10,Data!$B:$B,Analyse!$B10,Data!$A:$A,Analyse!$A10,Data!$D:$D,Param!$A$2)+SUMIFS(Data!$I:$I,Data!$F:$F,Analyse!$F10,Data!$B:$B,Analyse!$B10,Data!$A:$A,Analyse!$A10,Data!$D:$D,Param!$A$3)+SUMIFS(Data!$I:$I,Data!$F:$F,Analyse!$F10,Data!$B:$B,Analyse!$B10,Data!$A:$A,Analyse!$A10,Data!$D:$D,Param!$A$4)</f>
        <v>890</v>
      </c>
      <c r="K10" s="29">
        <f>SUMIFS(Data!$J:$J,Data!$F:$F,Analyse!$F10,Data!$B:$B,Analyse!$B10,Data!$A:$A,Analyse!$A10,Data!$D:$D,Param!$A$2)+SUMIFS(Data!$J:$J,Data!$F:$F,Analyse!$F10,Data!$B:$B,Analyse!$B10,Data!$A:$A,Analyse!$A10,Data!$D:$D,Param!$A$3)+SUMIFS(Data!$J:$J,Data!$F:$F,Analyse!$F10,Data!$B:$B,Analyse!$B10,Data!$A:$A,Analyse!$A10,Data!$D:$D,Param!$A$4)</f>
        <v>568</v>
      </c>
      <c r="L10" s="29">
        <f>SUMIFS(Data!$K:$K,Data!$F:$F,Analyse!$F10,Data!$B:$B,Analyse!$B10,Data!$A:$A,Analyse!$A10,Data!$D:$D,Param!$A$2)+SUMIFS(Data!$K:$K,Data!$F:$F,Analyse!$F10,Data!$B:$B,Analyse!$B10,Data!$A:$A,Analyse!$A10,Data!$D:$D,Param!$A$3)+SUMIFS(Data!$K:$K,Data!$F:$F,Analyse!$F10,Data!$B:$B,Analyse!$B10,Data!$A:$A,Analyse!$A10,Data!$D:$D,Param!$A$4)</f>
        <v>685</v>
      </c>
      <c r="M10" s="30">
        <f>SUMIFS(Data!$L:$L,Data!$F:$F,Analyse!$F10,Data!$B:$B,Analyse!$B10,Data!$A:$A,Analyse!$A10,Data!$D:$D,Param!$A$2)+SUMIFS(Data!$L:$L,Data!$F:$F,Analyse!$F10,Data!$B:$B,Analyse!$B10,Data!$A:$A,Analyse!$A10,Data!$D:$D,Param!$A$3)+SUMIFS(Data!$L:$L,Data!$F:$F,Analyse!$F10,Data!$B:$B,Analyse!$B10,Data!$A:$A,Analyse!$A10,Data!$D:$D,Param!$A$4)</f>
        <v>774</v>
      </c>
      <c r="N10" s="31">
        <f t="shared" si="1"/>
        <v>2917</v>
      </c>
      <c r="O10" s="32">
        <f t="shared" si="2"/>
        <v>6.3190503011134699E-2</v>
      </c>
      <c r="P10" s="33">
        <f>SUMIFS(Data!$I:$I,Data!$F:$F,Analyse!$F10,Data!$B:$B,Analyse!$B10,Data!$A:$A,Analyse!$A10,Data!$D:$D,Param!$A$5)+SUMIFS(Data!$I:$I,Data!$F:$F,Analyse!$F10,Data!$B:$B,Analyse!$B10,Data!$A:$A,Analyse!$A10,Data!$D:$D,Param!$A$6)+SUMIFS(Data!$I:$I,Data!$F:$F,Analyse!$F10,Data!$B:$B,Analyse!$B10,Data!$A:$A,Analyse!$A10,Data!$D:$D,Param!$A$7)</f>
        <v>1037</v>
      </c>
      <c r="Q10" s="34">
        <f>SUMIFS(Data!$J:$J,Data!$F:$F,Analyse!$F10,Data!$B:$B,Analyse!$B10,Data!$A:$A,Analyse!$A10,Data!$D:$D,Param!$A$5)+SUMIFS(Data!$J:$J,Data!$F:$F,Analyse!$F10,Data!$B:$B,Analyse!$B10,Data!$A:$A,Analyse!$A10,Data!$D:$D,Param!$A$6)+SUMIFS(Data!$J:$J,Data!$F:$F,Analyse!$F10,Data!$B:$B,Analyse!$B10,Data!$A:$A,Analyse!$A10,Data!$D:$D,Param!$A$7)</f>
        <v>466</v>
      </c>
      <c r="R10" s="34">
        <f>SUMIFS(Data!$K:$K,Data!$F:$F,Analyse!$F10,Data!$B:$B,Analyse!$B10,Data!$A:$A,Analyse!$A10,Data!$D:$D,Param!$A$5)+SUMIFS(Data!$K:$K,Data!$F:$F,Analyse!$F10,Data!$B:$B,Analyse!$B10,Data!$A:$A,Analyse!$A10,Data!$D:$D,Param!$A$6)+SUMIFS(Data!$K:$K,Data!$F:$F,Analyse!$F10,Data!$B:$B,Analyse!$B10,Data!$A:$A,Analyse!$A10,Data!$D:$D,Param!$A$7)</f>
        <v>373</v>
      </c>
      <c r="S10" s="35">
        <f>SUMIFS(Data!$L:$L,Data!$F:$F,Analyse!$F10,Data!$B:$B,Analyse!$B10,Data!$A:$A,Analyse!$A10,Data!$D:$D,Param!$A$5)+SUMIFS(Data!$L:$L,Data!$F:$F,Analyse!$F10,Data!$B:$B,Analyse!$B10,Data!$A:$A,Analyse!$A10,Data!$D:$D,Param!$A$6)+SUMIFS(Data!$L:$L,Data!$F:$F,Analyse!$F10,Data!$B:$B,Analyse!$B10,Data!$A:$A,Analyse!$A10,Data!$D:$D,Param!$A$7)</f>
        <v>618</v>
      </c>
      <c r="T10" s="36">
        <f t="shared" si="3"/>
        <v>2494</v>
      </c>
      <c r="U10" s="37">
        <f t="shared" si="4"/>
        <v>5.5906747366061424E-2</v>
      </c>
      <c r="V10" s="38" t="str">
        <f>IF(AND(O10&gt;Param!$B$2,U10&gt;Param!$B$2),"KO","OK")</f>
        <v>OK</v>
      </c>
    </row>
    <row r="11" spans="1:22" x14ac:dyDescent="0.25">
      <c r="A11" s="23">
        <v>20</v>
      </c>
      <c r="B11" s="24">
        <v>2019</v>
      </c>
      <c r="C11" s="24">
        <v>5</v>
      </c>
      <c r="D11" s="24"/>
      <c r="E11" s="24"/>
      <c r="F11" s="24" t="str">
        <f t="shared" si="0"/>
        <v>00159</v>
      </c>
      <c r="G11" s="25" t="s">
        <v>6</v>
      </c>
      <c r="H11" s="26">
        <f>SUMIFS(Data!$H:$H,Data!$F:$F,Analyse!$F11,Data!$B:$B,Analyse!$B11,Data!$A:$A,Analyse!$A11,Data!$D:$D,Param!$A$2)+SUMIFS(Data!$H:$H,Data!$F:$F,Analyse!$F11,Data!$B:$B,Analyse!$B11,Data!$A:$A,Analyse!$A11,Data!$D:$D,Param!$A$3)+SUMIFS(Data!$H:$H,Data!$F:$F,Analyse!$F11,Data!$B:$B,Analyse!$B11,Data!$A:$A,Analyse!$A11,Data!$D:$D,Param!$A$4)</f>
        <v>43113</v>
      </c>
      <c r="I11" s="27">
        <f>SUMIFS(Data!$H:$H,Data!$F:$F,Analyse!$F11,Data!$B:$B,Analyse!$B11,Data!$A:$A,Analyse!$A11,Data!$D:$D,Param!$A$5)+SUMIFS(Data!$H:$H,Data!$F:$F,Analyse!$F11,Data!$B:$B,Analyse!$B11,Data!$A:$A,Analyse!$A11,Data!$D:$D,Param!$A$6)+SUMIFS(Data!$H:$H,Data!$F:$F,Analyse!$F11,Data!$B:$B,Analyse!$B11,Data!$A:$A,Analyse!$A11,Data!$D:$D,Param!$A$7)</f>
        <v>39599</v>
      </c>
      <c r="J11" s="28">
        <f>SUMIFS(Data!$I:$I,Data!$F:$F,Analyse!$F11,Data!$B:$B,Analyse!$B11,Data!$A:$A,Analyse!$A11,Data!$D:$D,Param!$A$2)+SUMIFS(Data!$I:$I,Data!$F:$F,Analyse!$F11,Data!$B:$B,Analyse!$B11,Data!$A:$A,Analyse!$A11,Data!$D:$D,Param!$A$3)+SUMIFS(Data!$I:$I,Data!$F:$F,Analyse!$F11,Data!$B:$B,Analyse!$B11,Data!$A:$A,Analyse!$A11,Data!$D:$D,Param!$A$4)</f>
        <v>616</v>
      </c>
      <c r="K11" s="29">
        <f>SUMIFS(Data!$J:$J,Data!$F:$F,Analyse!$F11,Data!$B:$B,Analyse!$B11,Data!$A:$A,Analyse!$A11,Data!$D:$D,Param!$A$2)+SUMIFS(Data!$J:$J,Data!$F:$F,Analyse!$F11,Data!$B:$B,Analyse!$B11,Data!$A:$A,Analyse!$A11,Data!$D:$D,Param!$A$3)+SUMIFS(Data!$J:$J,Data!$F:$F,Analyse!$F11,Data!$B:$B,Analyse!$B11,Data!$A:$A,Analyse!$A11,Data!$D:$D,Param!$A$4)</f>
        <v>449</v>
      </c>
      <c r="L11" s="29">
        <f>SUMIFS(Data!$K:$K,Data!$F:$F,Analyse!$F11,Data!$B:$B,Analyse!$B11,Data!$A:$A,Analyse!$A11,Data!$D:$D,Param!$A$2)+SUMIFS(Data!$K:$K,Data!$F:$F,Analyse!$F11,Data!$B:$B,Analyse!$B11,Data!$A:$A,Analyse!$A11,Data!$D:$D,Param!$A$3)+SUMIFS(Data!$K:$K,Data!$F:$F,Analyse!$F11,Data!$B:$B,Analyse!$B11,Data!$A:$A,Analyse!$A11,Data!$D:$D,Param!$A$4)</f>
        <v>225</v>
      </c>
      <c r="M11" s="30">
        <f>SUMIFS(Data!$L:$L,Data!$F:$F,Analyse!$F11,Data!$B:$B,Analyse!$B11,Data!$A:$A,Analyse!$A11,Data!$D:$D,Param!$A$2)+SUMIFS(Data!$L:$L,Data!$F:$F,Analyse!$F11,Data!$B:$B,Analyse!$B11,Data!$A:$A,Analyse!$A11,Data!$D:$D,Param!$A$3)+SUMIFS(Data!$L:$L,Data!$F:$F,Analyse!$F11,Data!$B:$B,Analyse!$B11,Data!$A:$A,Analyse!$A11,Data!$D:$D,Param!$A$4)</f>
        <v>459</v>
      </c>
      <c r="N11" s="31">
        <f t="shared" si="1"/>
        <v>1749</v>
      </c>
      <c r="O11" s="32">
        <f t="shared" si="2"/>
        <v>4.0567810173265606E-2</v>
      </c>
      <c r="P11" s="33">
        <f>SUMIFS(Data!$I:$I,Data!$F:$F,Analyse!$F11,Data!$B:$B,Analyse!$B11,Data!$A:$A,Analyse!$A11,Data!$D:$D,Param!$A$5)+SUMIFS(Data!$I:$I,Data!$F:$F,Analyse!$F11,Data!$B:$B,Analyse!$B11,Data!$A:$A,Analyse!$A11,Data!$D:$D,Param!$A$6)+SUMIFS(Data!$I:$I,Data!$F:$F,Analyse!$F11,Data!$B:$B,Analyse!$B11,Data!$A:$A,Analyse!$A11,Data!$D:$D,Param!$A$7)</f>
        <v>738</v>
      </c>
      <c r="Q11" s="34">
        <f>SUMIFS(Data!$J:$J,Data!$F:$F,Analyse!$F11,Data!$B:$B,Analyse!$B11,Data!$A:$A,Analyse!$A11,Data!$D:$D,Param!$A$5)+SUMIFS(Data!$J:$J,Data!$F:$F,Analyse!$F11,Data!$B:$B,Analyse!$B11,Data!$A:$A,Analyse!$A11,Data!$D:$D,Param!$A$6)+SUMIFS(Data!$J:$J,Data!$F:$F,Analyse!$F11,Data!$B:$B,Analyse!$B11,Data!$A:$A,Analyse!$A11,Data!$D:$D,Param!$A$7)</f>
        <v>481</v>
      </c>
      <c r="R11" s="34">
        <f>SUMIFS(Data!$K:$K,Data!$F:$F,Analyse!$F11,Data!$B:$B,Analyse!$B11,Data!$A:$A,Analyse!$A11,Data!$D:$D,Param!$A$5)+SUMIFS(Data!$K:$K,Data!$F:$F,Analyse!$F11,Data!$B:$B,Analyse!$B11,Data!$A:$A,Analyse!$A11,Data!$D:$D,Param!$A$6)+SUMIFS(Data!$K:$K,Data!$F:$F,Analyse!$F11,Data!$B:$B,Analyse!$B11,Data!$A:$A,Analyse!$A11,Data!$D:$D,Param!$A$7)</f>
        <v>394</v>
      </c>
      <c r="S11" s="35">
        <f>SUMIFS(Data!$L:$L,Data!$F:$F,Analyse!$F11,Data!$B:$B,Analyse!$B11,Data!$A:$A,Analyse!$A11,Data!$D:$D,Param!$A$5)+SUMIFS(Data!$L:$L,Data!$F:$F,Analyse!$F11,Data!$B:$B,Analyse!$B11,Data!$A:$A,Analyse!$A11,Data!$D:$D,Param!$A$6)+SUMIFS(Data!$L:$L,Data!$F:$F,Analyse!$F11,Data!$B:$B,Analyse!$B11,Data!$A:$A,Analyse!$A11,Data!$D:$D,Param!$A$7)</f>
        <v>543</v>
      </c>
      <c r="T11" s="36">
        <f t="shared" si="3"/>
        <v>2156</v>
      </c>
      <c r="U11" s="37">
        <f t="shared" si="4"/>
        <v>5.4445819338872194E-2</v>
      </c>
      <c r="V11" s="38" t="str">
        <f>IF(AND(O11&gt;Param!$B$2,U11&gt;Param!$B$2),"KO","OK")</f>
        <v>OK</v>
      </c>
    </row>
    <row r="12" spans="1:22" x14ac:dyDescent="0.25">
      <c r="A12" s="23">
        <v>20</v>
      </c>
      <c r="B12" s="24">
        <v>2019</v>
      </c>
      <c r="C12" s="24">
        <v>5</v>
      </c>
      <c r="D12" s="24"/>
      <c r="E12" s="24"/>
      <c r="F12" s="24" t="str">
        <f t="shared" si="0"/>
        <v>00160</v>
      </c>
      <c r="G12" s="25" t="s">
        <v>7</v>
      </c>
      <c r="H12" s="26">
        <f>SUMIFS(Data!$H:$H,Data!$F:$F,Analyse!$F12,Data!$B:$B,Analyse!$B12,Data!$A:$A,Analyse!$A12,Data!$D:$D,Param!$A$2)+SUMIFS(Data!$H:$H,Data!$F:$F,Analyse!$F12,Data!$B:$B,Analyse!$B12,Data!$A:$A,Analyse!$A12,Data!$D:$D,Param!$A$3)+SUMIFS(Data!$H:$H,Data!$F:$F,Analyse!$F12,Data!$B:$B,Analyse!$B12,Data!$A:$A,Analyse!$A12,Data!$D:$D,Param!$A$4)</f>
        <v>38729</v>
      </c>
      <c r="I12" s="27">
        <f>SUMIFS(Data!$H:$H,Data!$F:$F,Analyse!$F12,Data!$B:$B,Analyse!$B12,Data!$A:$A,Analyse!$A12,Data!$D:$D,Param!$A$5)+SUMIFS(Data!$H:$H,Data!$F:$F,Analyse!$F12,Data!$B:$B,Analyse!$B12,Data!$A:$A,Analyse!$A12,Data!$D:$D,Param!$A$6)+SUMIFS(Data!$H:$H,Data!$F:$F,Analyse!$F12,Data!$B:$B,Analyse!$B12,Data!$A:$A,Analyse!$A12,Data!$D:$D,Param!$A$7)</f>
        <v>45949</v>
      </c>
      <c r="J12" s="28">
        <f>SUMIFS(Data!$I:$I,Data!$F:$F,Analyse!$F12,Data!$B:$B,Analyse!$B12,Data!$A:$A,Analyse!$A12,Data!$D:$D,Param!$A$2)+SUMIFS(Data!$I:$I,Data!$F:$F,Analyse!$F12,Data!$B:$B,Analyse!$B12,Data!$A:$A,Analyse!$A12,Data!$D:$D,Param!$A$3)+SUMIFS(Data!$I:$I,Data!$F:$F,Analyse!$F12,Data!$B:$B,Analyse!$B12,Data!$A:$A,Analyse!$A12,Data!$D:$D,Param!$A$4)</f>
        <v>1167</v>
      </c>
      <c r="K12" s="29">
        <f>SUMIFS(Data!$J:$J,Data!$F:$F,Analyse!$F12,Data!$B:$B,Analyse!$B12,Data!$A:$A,Analyse!$A12,Data!$D:$D,Param!$A$2)+SUMIFS(Data!$J:$J,Data!$F:$F,Analyse!$F12,Data!$B:$B,Analyse!$B12,Data!$A:$A,Analyse!$A12,Data!$D:$D,Param!$A$3)+SUMIFS(Data!$J:$J,Data!$F:$F,Analyse!$F12,Data!$B:$B,Analyse!$B12,Data!$A:$A,Analyse!$A12,Data!$D:$D,Param!$A$4)</f>
        <v>491</v>
      </c>
      <c r="L12" s="29">
        <f>SUMIFS(Data!$K:$K,Data!$F:$F,Analyse!$F12,Data!$B:$B,Analyse!$B12,Data!$A:$A,Analyse!$A12,Data!$D:$D,Param!$A$2)+SUMIFS(Data!$K:$K,Data!$F:$F,Analyse!$F12,Data!$B:$B,Analyse!$B12,Data!$A:$A,Analyse!$A12,Data!$D:$D,Param!$A$3)+SUMIFS(Data!$K:$K,Data!$F:$F,Analyse!$F12,Data!$B:$B,Analyse!$B12,Data!$A:$A,Analyse!$A12,Data!$D:$D,Param!$A$4)</f>
        <v>565</v>
      </c>
      <c r="M12" s="30">
        <f>SUMIFS(Data!$L:$L,Data!$F:$F,Analyse!$F12,Data!$B:$B,Analyse!$B12,Data!$A:$A,Analyse!$A12,Data!$D:$D,Param!$A$2)+SUMIFS(Data!$L:$L,Data!$F:$F,Analyse!$F12,Data!$B:$B,Analyse!$B12,Data!$A:$A,Analyse!$A12,Data!$D:$D,Param!$A$3)+SUMIFS(Data!$L:$L,Data!$F:$F,Analyse!$F12,Data!$B:$B,Analyse!$B12,Data!$A:$A,Analyse!$A12,Data!$D:$D,Param!$A$4)</f>
        <v>412</v>
      </c>
      <c r="N12" s="31">
        <f t="shared" si="1"/>
        <v>2635</v>
      </c>
      <c r="O12" s="32">
        <f t="shared" si="2"/>
        <v>6.8036871594928869E-2</v>
      </c>
      <c r="P12" s="33">
        <f>SUMIFS(Data!$I:$I,Data!$F:$F,Analyse!$F12,Data!$B:$B,Analyse!$B12,Data!$A:$A,Analyse!$A12,Data!$D:$D,Param!$A$5)+SUMIFS(Data!$I:$I,Data!$F:$F,Analyse!$F12,Data!$B:$B,Analyse!$B12,Data!$A:$A,Analyse!$A12,Data!$D:$D,Param!$A$6)+SUMIFS(Data!$I:$I,Data!$F:$F,Analyse!$F12,Data!$B:$B,Analyse!$B12,Data!$A:$A,Analyse!$A12,Data!$D:$D,Param!$A$7)</f>
        <v>759</v>
      </c>
      <c r="Q12" s="34">
        <f>SUMIFS(Data!$J:$J,Data!$F:$F,Analyse!$F12,Data!$B:$B,Analyse!$B12,Data!$A:$A,Analyse!$A12,Data!$D:$D,Param!$A$5)+SUMIFS(Data!$J:$J,Data!$F:$F,Analyse!$F12,Data!$B:$B,Analyse!$B12,Data!$A:$A,Analyse!$A12,Data!$D:$D,Param!$A$6)+SUMIFS(Data!$J:$J,Data!$F:$F,Analyse!$F12,Data!$B:$B,Analyse!$B12,Data!$A:$A,Analyse!$A12,Data!$D:$D,Param!$A$7)</f>
        <v>552</v>
      </c>
      <c r="R12" s="34">
        <f>SUMIFS(Data!$K:$K,Data!$F:$F,Analyse!$F12,Data!$B:$B,Analyse!$B12,Data!$A:$A,Analyse!$A12,Data!$D:$D,Param!$A$5)+SUMIFS(Data!$K:$K,Data!$F:$F,Analyse!$F12,Data!$B:$B,Analyse!$B12,Data!$A:$A,Analyse!$A12,Data!$D:$D,Param!$A$6)+SUMIFS(Data!$K:$K,Data!$F:$F,Analyse!$F12,Data!$B:$B,Analyse!$B12,Data!$A:$A,Analyse!$A12,Data!$D:$D,Param!$A$7)</f>
        <v>632</v>
      </c>
      <c r="S12" s="35">
        <f>SUMIFS(Data!$L:$L,Data!$F:$F,Analyse!$F12,Data!$B:$B,Analyse!$B12,Data!$A:$A,Analyse!$A12,Data!$D:$D,Param!$A$5)+SUMIFS(Data!$L:$L,Data!$F:$F,Analyse!$F12,Data!$B:$B,Analyse!$B12,Data!$A:$A,Analyse!$A12,Data!$D:$D,Param!$A$6)+SUMIFS(Data!$L:$L,Data!$F:$F,Analyse!$F12,Data!$B:$B,Analyse!$B12,Data!$A:$A,Analyse!$A12,Data!$D:$D,Param!$A$7)</f>
        <v>773</v>
      </c>
      <c r="T12" s="36">
        <f t="shared" si="3"/>
        <v>2716</v>
      </c>
      <c r="U12" s="37">
        <f t="shared" si="4"/>
        <v>5.9109012165661931E-2</v>
      </c>
      <c r="V12" s="38" t="str">
        <f>IF(AND(O12&gt;Param!$B$2,U12&gt;Param!$B$2),"KO","OK")</f>
        <v>OK</v>
      </c>
    </row>
    <row r="13" spans="1:22" x14ac:dyDescent="0.25">
      <c r="A13" s="23">
        <v>20</v>
      </c>
      <c r="B13" s="24">
        <v>2019</v>
      </c>
      <c r="C13" s="24">
        <v>5</v>
      </c>
      <c r="D13" s="24"/>
      <c r="E13" s="24"/>
      <c r="F13" s="24" t="str">
        <f t="shared" si="0"/>
        <v>00180</v>
      </c>
      <c r="G13" s="25" t="s">
        <v>8</v>
      </c>
      <c r="H13" s="26">
        <f>SUMIFS(Data!$H:$H,Data!$F:$F,Analyse!$F13,Data!$B:$B,Analyse!$B13,Data!$A:$A,Analyse!$A13,Data!$D:$D,Param!$A$2)+SUMIFS(Data!$H:$H,Data!$F:$F,Analyse!$F13,Data!$B:$B,Analyse!$B13,Data!$A:$A,Analyse!$A13,Data!$D:$D,Param!$A$3)+SUMIFS(Data!$H:$H,Data!$F:$F,Analyse!$F13,Data!$B:$B,Analyse!$B13,Data!$A:$A,Analyse!$A13,Data!$D:$D,Param!$A$4)</f>
        <v>36233</v>
      </c>
      <c r="I13" s="27">
        <f>SUMIFS(Data!$H:$H,Data!$F:$F,Analyse!$F13,Data!$B:$B,Analyse!$B13,Data!$A:$A,Analyse!$A13,Data!$D:$D,Param!$A$5)+SUMIFS(Data!$H:$H,Data!$F:$F,Analyse!$F13,Data!$B:$B,Analyse!$B13,Data!$A:$A,Analyse!$A13,Data!$D:$D,Param!$A$6)+SUMIFS(Data!$H:$H,Data!$F:$F,Analyse!$F13,Data!$B:$B,Analyse!$B13,Data!$A:$A,Analyse!$A13,Data!$D:$D,Param!$A$7)</f>
        <v>38545</v>
      </c>
      <c r="J13" s="28">
        <f>SUMIFS(Data!$I:$I,Data!$F:$F,Analyse!$F13,Data!$B:$B,Analyse!$B13,Data!$A:$A,Analyse!$A13,Data!$D:$D,Param!$A$2)+SUMIFS(Data!$I:$I,Data!$F:$F,Analyse!$F13,Data!$B:$B,Analyse!$B13,Data!$A:$A,Analyse!$A13,Data!$D:$D,Param!$A$3)+SUMIFS(Data!$I:$I,Data!$F:$F,Analyse!$F13,Data!$B:$B,Analyse!$B13,Data!$A:$A,Analyse!$A13,Data!$D:$D,Param!$A$4)</f>
        <v>677</v>
      </c>
      <c r="K13" s="29">
        <f>SUMIFS(Data!$J:$J,Data!$F:$F,Analyse!$F13,Data!$B:$B,Analyse!$B13,Data!$A:$A,Analyse!$A13,Data!$D:$D,Param!$A$2)+SUMIFS(Data!$J:$J,Data!$F:$F,Analyse!$F13,Data!$B:$B,Analyse!$B13,Data!$A:$A,Analyse!$A13,Data!$D:$D,Param!$A$3)+SUMIFS(Data!$J:$J,Data!$F:$F,Analyse!$F13,Data!$B:$B,Analyse!$B13,Data!$A:$A,Analyse!$A13,Data!$D:$D,Param!$A$4)</f>
        <v>544</v>
      </c>
      <c r="L13" s="29">
        <f>SUMIFS(Data!$K:$K,Data!$F:$F,Analyse!$F13,Data!$B:$B,Analyse!$B13,Data!$A:$A,Analyse!$A13,Data!$D:$D,Param!$A$2)+SUMIFS(Data!$K:$K,Data!$F:$F,Analyse!$F13,Data!$B:$B,Analyse!$B13,Data!$A:$A,Analyse!$A13,Data!$D:$D,Param!$A$3)+SUMIFS(Data!$K:$K,Data!$F:$F,Analyse!$F13,Data!$B:$B,Analyse!$B13,Data!$A:$A,Analyse!$A13,Data!$D:$D,Param!$A$4)</f>
        <v>562</v>
      </c>
      <c r="M13" s="30">
        <f>SUMIFS(Data!$L:$L,Data!$F:$F,Analyse!$F13,Data!$B:$B,Analyse!$B13,Data!$A:$A,Analyse!$A13,Data!$D:$D,Param!$A$2)+SUMIFS(Data!$L:$L,Data!$F:$F,Analyse!$F13,Data!$B:$B,Analyse!$B13,Data!$A:$A,Analyse!$A13,Data!$D:$D,Param!$A$3)+SUMIFS(Data!$L:$L,Data!$F:$F,Analyse!$F13,Data!$B:$B,Analyse!$B13,Data!$A:$A,Analyse!$A13,Data!$D:$D,Param!$A$4)</f>
        <v>732</v>
      </c>
      <c r="N13" s="31">
        <f t="shared" si="1"/>
        <v>2515</v>
      </c>
      <c r="O13" s="32">
        <f t="shared" si="2"/>
        <v>6.9411862114646866E-2</v>
      </c>
      <c r="P13" s="33">
        <f>SUMIFS(Data!$I:$I,Data!$F:$F,Analyse!$F13,Data!$B:$B,Analyse!$B13,Data!$A:$A,Analyse!$A13,Data!$D:$D,Param!$A$5)+SUMIFS(Data!$I:$I,Data!$F:$F,Analyse!$F13,Data!$B:$B,Analyse!$B13,Data!$A:$A,Analyse!$A13,Data!$D:$D,Param!$A$6)+SUMIFS(Data!$I:$I,Data!$F:$F,Analyse!$F13,Data!$B:$B,Analyse!$B13,Data!$A:$A,Analyse!$A13,Data!$D:$D,Param!$A$7)</f>
        <v>942</v>
      </c>
      <c r="Q13" s="34">
        <f>SUMIFS(Data!$J:$J,Data!$F:$F,Analyse!$F13,Data!$B:$B,Analyse!$B13,Data!$A:$A,Analyse!$A13,Data!$D:$D,Param!$A$5)+SUMIFS(Data!$J:$J,Data!$F:$F,Analyse!$F13,Data!$B:$B,Analyse!$B13,Data!$A:$A,Analyse!$A13,Data!$D:$D,Param!$A$6)+SUMIFS(Data!$J:$J,Data!$F:$F,Analyse!$F13,Data!$B:$B,Analyse!$B13,Data!$A:$A,Analyse!$A13,Data!$D:$D,Param!$A$7)</f>
        <v>532</v>
      </c>
      <c r="R13" s="34">
        <f>SUMIFS(Data!$K:$K,Data!$F:$F,Analyse!$F13,Data!$B:$B,Analyse!$B13,Data!$A:$A,Analyse!$A13,Data!$D:$D,Param!$A$5)+SUMIFS(Data!$K:$K,Data!$F:$F,Analyse!$F13,Data!$B:$B,Analyse!$B13,Data!$A:$A,Analyse!$A13,Data!$D:$D,Param!$A$6)+SUMIFS(Data!$K:$K,Data!$F:$F,Analyse!$F13,Data!$B:$B,Analyse!$B13,Data!$A:$A,Analyse!$A13,Data!$D:$D,Param!$A$7)</f>
        <v>854</v>
      </c>
      <c r="S13" s="35">
        <f>SUMIFS(Data!$L:$L,Data!$F:$F,Analyse!$F13,Data!$B:$B,Analyse!$B13,Data!$A:$A,Analyse!$A13,Data!$D:$D,Param!$A$5)+SUMIFS(Data!$L:$L,Data!$F:$F,Analyse!$F13,Data!$B:$B,Analyse!$B13,Data!$A:$A,Analyse!$A13,Data!$D:$D,Param!$A$6)+SUMIFS(Data!$L:$L,Data!$F:$F,Analyse!$F13,Data!$B:$B,Analyse!$B13,Data!$A:$A,Analyse!$A13,Data!$D:$D,Param!$A$7)</f>
        <v>1035</v>
      </c>
      <c r="T13" s="36">
        <f t="shared" si="3"/>
        <v>3363</v>
      </c>
      <c r="U13" s="37">
        <f t="shared" si="4"/>
        <v>8.7248670385263974E-2</v>
      </c>
      <c r="V13" s="38" t="str">
        <f>IF(AND(O13&gt;Param!$B$2,U13&gt;Param!$B$2),"KO","OK")</f>
        <v>KO</v>
      </c>
    </row>
    <row r="14" spans="1:22" x14ac:dyDescent="0.25">
      <c r="A14" s="23">
        <v>20</v>
      </c>
      <c r="B14" s="24">
        <v>2019</v>
      </c>
      <c r="C14" s="24">
        <v>5</v>
      </c>
      <c r="D14" s="24"/>
      <c r="E14" s="24"/>
      <c r="F14" s="24" t="str">
        <f t="shared" si="0"/>
        <v>00181</v>
      </c>
      <c r="G14" s="25" t="s">
        <v>9</v>
      </c>
      <c r="H14" s="26">
        <f>SUMIFS(Data!$H:$H,Data!$F:$F,Analyse!$F14,Data!$B:$B,Analyse!$B14,Data!$A:$A,Analyse!$A14,Data!$D:$D,Param!$A$2)+SUMIFS(Data!$H:$H,Data!$F:$F,Analyse!$F14,Data!$B:$B,Analyse!$B14,Data!$A:$A,Analyse!$A14,Data!$D:$D,Param!$A$3)+SUMIFS(Data!$H:$H,Data!$F:$F,Analyse!$F14,Data!$B:$B,Analyse!$B14,Data!$A:$A,Analyse!$A14,Data!$D:$D,Param!$A$4)</f>
        <v>29632</v>
      </c>
      <c r="I14" s="27">
        <f>SUMIFS(Data!$H:$H,Data!$F:$F,Analyse!$F14,Data!$B:$B,Analyse!$B14,Data!$A:$A,Analyse!$A14,Data!$D:$D,Param!$A$5)+SUMIFS(Data!$H:$H,Data!$F:$F,Analyse!$F14,Data!$B:$B,Analyse!$B14,Data!$A:$A,Analyse!$A14,Data!$D:$D,Param!$A$6)+SUMIFS(Data!$H:$H,Data!$F:$F,Analyse!$F14,Data!$B:$B,Analyse!$B14,Data!$A:$A,Analyse!$A14,Data!$D:$D,Param!$A$7)</f>
        <v>45126</v>
      </c>
      <c r="J14" s="28">
        <f>SUMIFS(Data!$I:$I,Data!$F:$F,Analyse!$F14,Data!$B:$B,Analyse!$B14,Data!$A:$A,Analyse!$A14,Data!$D:$D,Param!$A$2)+SUMIFS(Data!$I:$I,Data!$F:$F,Analyse!$F14,Data!$B:$B,Analyse!$B14,Data!$A:$A,Analyse!$A14,Data!$D:$D,Param!$A$3)+SUMIFS(Data!$I:$I,Data!$F:$F,Analyse!$F14,Data!$B:$B,Analyse!$B14,Data!$A:$A,Analyse!$A14,Data!$D:$D,Param!$A$4)</f>
        <v>850</v>
      </c>
      <c r="K14" s="29">
        <f>SUMIFS(Data!$J:$J,Data!$F:$F,Analyse!$F14,Data!$B:$B,Analyse!$B14,Data!$A:$A,Analyse!$A14,Data!$D:$D,Param!$A$2)+SUMIFS(Data!$J:$J,Data!$F:$F,Analyse!$F14,Data!$B:$B,Analyse!$B14,Data!$A:$A,Analyse!$A14,Data!$D:$D,Param!$A$3)+SUMIFS(Data!$J:$J,Data!$F:$F,Analyse!$F14,Data!$B:$B,Analyse!$B14,Data!$A:$A,Analyse!$A14,Data!$D:$D,Param!$A$4)</f>
        <v>447</v>
      </c>
      <c r="L14" s="29">
        <f>SUMIFS(Data!$K:$K,Data!$F:$F,Analyse!$F14,Data!$B:$B,Analyse!$B14,Data!$A:$A,Analyse!$A14,Data!$D:$D,Param!$A$2)+SUMIFS(Data!$K:$K,Data!$F:$F,Analyse!$F14,Data!$B:$B,Analyse!$B14,Data!$A:$A,Analyse!$A14,Data!$D:$D,Param!$A$3)+SUMIFS(Data!$K:$K,Data!$F:$F,Analyse!$F14,Data!$B:$B,Analyse!$B14,Data!$A:$A,Analyse!$A14,Data!$D:$D,Param!$A$4)</f>
        <v>521</v>
      </c>
      <c r="M14" s="30">
        <f>SUMIFS(Data!$L:$L,Data!$F:$F,Analyse!$F14,Data!$B:$B,Analyse!$B14,Data!$A:$A,Analyse!$A14,Data!$D:$D,Param!$A$2)+SUMIFS(Data!$L:$L,Data!$F:$F,Analyse!$F14,Data!$B:$B,Analyse!$B14,Data!$A:$A,Analyse!$A14,Data!$D:$D,Param!$A$3)+SUMIFS(Data!$L:$L,Data!$F:$F,Analyse!$F14,Data!$B:$B,Analyse!$B14,Data!$A:$A,Analyse!$A14,Data!$D:$D,Param!$A$4)</f>
        <v>492</v>
      </c>
      <c r="N14" s="31">
        <f t="shared" si="1"/>
        <v>2310</v>
      </c>
      <c r="O14" s="32">
        <f t="shared" si="2"/>
        <v>7.7956263498920084E-2</v>
      </c>
      <c r="P14" s="33">
        <f>SUMIFS(Data!$I:$I,Data!$F:$F,Analyse!$F14,Data!$B:$B,Analyse!$B14,Data!$A:$A,Analyse!$A14,Data!$D:$D,Param!$A$5)+SUMIFS(Data!$I:$I,Data!$F:$F,Analyse!$F14,Data!$B:$B,Analyse!$B14,Data!$A:$A,Analyse!$A14,Data!$D:$D,Param!$A$6)+SUMIFS(Data!$I:$I,Data!$F:$F,Analyse!$F14,Data!$B:$B,Analyse!$B14,Data!$A:$A,Analyse!$A14,Data!$D:$D,Param!$A$7)</f>
        <v>1267</v>
      </c>
      <c r="Q14" s="34">
        <f>SUMIFS(Data!$J:$J,Data!$F:$F,Analyse!$F14,Data!$B:$B,Analyse!$B14,Data!$A:$A,Analyse!$A14,Data!$D:$D,Param!$A$5)+SUMIFS(Data!$J:$J,Data!$F:$F,Analyse!$F14,Data!$B:$B,Analyse!$B14,Data!$A:$A,Analyse!$A14,Data!$D:$D,Param!$A$6)+SUMIFS(Data!$J:$J,Data!$F:$F,Analyse!$F14,Data!$B:$B,Analyse!$B14,Data!$A:$A,Analyse!$A14,Data!$D:$D,Param!$A$7)</f>
        <v>396</v>
      </c>
      <c r="R14" s="34">
        <f>SUMIFS(Data!$K:$K,Data!$F:$F,Analyse!$F14,Data!$B:$B,Analyse!$B14,Data!$A:$A,Analyse!$A14,Data!$D:$D,Param!$A$5)+SUMIFS(Data!$K:$K,Data!$F:$F,Analyse!$F14,Data!$B:$B,Analyse!$B14,Data!$A:$A,Analyse!$A14,Data!$D:$D,Param!$A$6)+SUMIFS(Data!$K:$K,Data!$F:$F,Analyse!$F14,Data!$B:$B,Analyse!$B14,Data!$A:$A,Analyse!$A14,Data!$D:$D,Param!$A$7)</f>
        <v>644</v>
      </c>
      <c r="S14" s="35">
        <f>SUMIFS(Data!$L:$L,Data!$F:$F,Analyse!$F14,Data!$B:$B,Analyse!$B14,Data!$A:$A,Analyse!$A14,Data!$D:$D,Param!$A$5)+SUMIFS(Data!$L:$L,Data!$F:$F,Analyse!$F14,Data!$B:$B,Analyse!$B14,Data!$A:$A,Analyse!$A14,Data!$D:$D,Param!$A$6)+SUMIFS(Data!$L:$L,Data!$F:$F,Analyse!$F14,Data!$B:$B,Analyse!$B14,Data!$A:$A,Analyse!$A14,Data!$D:$D,Param!$A$7)</f>
        <v>657</v>
      </c>
      <c r="T14" s="36">
        <f t="shared" si="3"/>
        <v>2964</v>
      </c>
      <c r="U14" s="37">
        <f t="shared" si="4"/>
        <v>6.5682754952798836E-2</v>
      </c>
      <c r="V14" s="38" t="str">
        <f>IF(AND(O14&gt;Param!$B$2,U14&gt;Param!$B$2),"KO","OK")</f>
        <v>KO</v>
      </c>
    </row>
    <row r="15" spans="1:22" x14ac:dyDescent="0.25">
      <c r="A15" s="23">
        <v>20</v>
      </c>
      <c r="B15" s="24">
        <v>2019</v>
      </c>
      <c r="C15" s="24">
        <v>5</v>
      </c>
      <c r="D15" s="24"/>
      <c r="E15" s="24"/>
      <c r="F15" s="24" t="str">
        <f t="shared" si="0"/>
        <v>00182</v>
      </c>
      <c r="G15" s="25" t="s">
        <v>10</v>
      </c>
      <c r="H15" s="26">
        <f>SUMIFS(Data!$H:$H,Data!$F:$F,Analyse!$F15,Data!$B:$B,Analyse!$B15,Data!$A:$A,Analyse!$A15,Data!$D:$D,Param!$A$2)+SUMIFS(Data!$H:$H,Data!$F:$F,Analyse!$F15,Data!$B:$B,Analyse!$B15,Data!$A:$A,Analyse!$A15,Data!$D:$D,Param!$A$3)+SUMIFS(Data!$H:$H,Data!$F:$F,Analyse!$F15,Data!$B:$B,Analyse!$B15,Data!$A:$A,Analyse!$A15,Data!$D:$D,Param!$A$4)</f>
        <v>32053</v>
      </c>
      <c r="I15" s="27">
        <f>SUMIFS(Data!$H:$H,Data!$F:$F,Analyse!$F15,Data!$B:$B,Analyse!$B15,Data!$A:$A,Analyse!$A15,Data!$D:$D,Param!$A$5)+SUMIFS(Data!$H:$H,Data!$F:$F,Analyse!$F15,Data!$B:$B,Analyse!$B15,Data!$A:$A,Analyse!$A15,Data!$D:$D,Param!$A$6)+SUMIFS(Data!$H:$H,Data!$F:$F,Analyse!$F15,Data!$B:$B,Analyse!$B15,Data!$A:$A,Analyse!$A15,Data!$D:$D,Param!$A$7)</f>
        <v>26174</v>
      </c>
      <c r="J15" s="28">
        <f>SUMIFS(Data!$I:$I,Data!$F:$F,Analyse!$F15,Data!$B:$B,Analyse!$B15,Data!$A:$A,Analyse!$A15,Data!$D:$D,Param!$A$2)+SUMIFS(Data!$I:$I,Data!$F:$F,Analyse!$F15,Data!$B:$B,Analyse!$B15,Data!$A:$A,Analyse!$A15,Data!$D:$D,Param!$A$3)+SUMIFS(Data!$I:$I,Data!$F:$F,Analyse!$F15,Data!$B:$B,Analyse!$B15,Data!$A:$A,Analyse!$A15,Data!$D:$D,Param!$A$4)</f>
        <v>1264</v>
      </c>
      <c r="K15" s="29">
        <f>SUMIFS(Data!$J:$J,Data!$F:$F,Analyse!$F15,Data!$B:$B,Analyse!$B15,Data!$A:$A,Analyse!$A15,Data!$D:$D,Param!$A$2)+SUMIFS(Data!$J:$J,Data!$F:$F,Analyse!$F15,Data!$B:$B,Analyse!$B15,Data!$A:$A,Analyse!$A15,Data!$D:$D,Param!$A$3)+SUMIFS(Data!$J:$J,Data!$F:$F,Analyse!$F15,Data!$B:$B,Analyse!$B15,Data!$A:$A,Analyse!$A15,Data!$D:$D,Param!$A$4)</f>
        <v>412</v>
      </c>
      <c r="L15" s="29">
        <f>SUMIFS(Data!$K:$K,Data!$F:$F,Analyse!$F15,Data!$B:$B,Analyse!$B15,Data!$A:$A,Analyse!$A15,Data!$D:$D,Param!$A$2)+SUMIFS(Data!$K:$K,Data!$F:$F,Analyse!$F15,Data!$B:$B,Analyse!$B15,Data!$A:$A,Analyse!$A15,Data!$D:$D,Param!$A$3)+SUMIFS(Data!$K:$K,Data!$F:$F,Analyse!$F15,Data!$B:$B,Analyse!$B15,Data!$A:$A,Analyse!$A15,Data!$D:$D,Param!$A$4)</f>
        <v>458</v>
      </c>
      <c r="M15" s="30">
        <f>SUMIFS(Data!$L:$L,Data!$F:$F,Analyse!$F15,Data!$B:$B,Analyse!$B15,Data!$A:$A,Analyse!$A15,Data!$D:$D,Param!$A$2)+SUMIFS(Data!$L:$L,Data!$F:$F,Analyse!$F15,Data!$B:$B,Analyse!$B15,Data!$A:$A,Analyse!$A15,Data!$D:$D,Param!$A$3)+SUMIFS(Data!$L:$L,Data!$F:$F,Analyse!$F15,Data!$B:$B,Analyse!$B15,Data!$A:$A,Analyse!$A15,Data!$D:$D,Param!$A$4)</f>
        <v>560</v>
      </c>
      <c r="N15" s="31">
        <f t="shared" si="1"/>
        <v>2694</v>
      </c>
      <c r="O15" s="32">
        <f t="shared" si="2"/>
        <v>8.4048295011387386E-2</v>
      </c>
      <c r="P15" s="33">
        <f>SUMIFS(Data!$I:$I,Data!$F:$F,Analyse!$F15,Data!$B:$B,Analyse!$B15,Data!$A:$A,Analyse!$A15,Data!$D:$D,Param!$A$5)+SUMIFS(Data!$I:$I,Data!$F:$F,Analyse!$F15,Data!$B:$B,Analyse!$B15,Data!$A:$A,Analyse!$A15,Data!$D:$D,Param!$A$6)+SUMIFS(Data!$I:$I,Data!$F:$F,Analyse!$F15,Data!$B:$B,Analyse!$B15,Data!$A:$A,Analyse!$A15,Data!$D:$D,Param!$A$7)</f>
        <v>883</v>
      </c>
      <c r="Q15" s="34">
        <f>SUMIFS(Data!$J:$J,Data!$F:$F,Analyse!$F15,Data!$B:$B,Analyse!$B15,Data!$A:$A,Analyse!$A15,Data!$D:$D,Param!$A$5)+SUMIFS(Data!$J:$J,Data!$F:$F,Analyse!$F15,Data!$B:$B,Analyse!$B15,Data!$A:$A,Analyse!$A15,Data!$D:$D,Param!$A$6)+SUMIFS(Data!$J:$J,Data!$F:$F,Analyse!$F15,Data!$B:$B,Analyse!$B15,Data!$A:$A,Analyse!$A15,Data!$D:$D,Param!$A$7)</f>
        <v>502</v>
      </c>
      <c r="R15" s="34">
        <f>SUMIFS(Data!$K:$K,Data!$F:$F,Analyse!$F15,Data!$B:$B,Analyse!$B15,Data!$A:$A,Analyse!$A15,Data!$D:$D,Param!$A$5)+SUMIFS(Data!$K:$K,Data!$F:$F,Analyse!$F15,Data!$B:$B,Analyse!$B15,Data!$A:$A,Analyse!$A15,Data!$D:$D,Param!$A$6)+SUMIFS(Data!$K:$K,Data!$F:$F,Analyse!$F15,Data!$B:$B,Analyse!$B15,Data!$A:$A,Analyse!$A15,Data!$D:$D,Param!$A$7)</f>
        <v>521</v>
      </c>
      <c r="S15" s="35">
        <f>SUMIFS(Data!$L:$L,Data!$F:$F,Analyse!$F15,Data!$B:$B,Analyse!$B15,Data!$A:$A,Analyse!$A15,Data!$D:$D,Param!$A$5)+SUMIFS(Data!$L:$L,Data!$F:$F,Analyse!$F15,Data!$B:$B,Analyse!$B15,Data!$A:$A,Analyse!$A15,Data!$D:$D,Param!$A$6)+SUMIFS(Data!$L:$L,Data!$F:$F,Analyse!$F15,Data!$B:$B,Analyse!$B15,Data!$A:$A,Analyse!$A15,Data!$D:$D,Param!$A$7)</f>
        <v>595</v>
      </c>
      <c r="T15" s="36">
        <f t="shared" si="3"/>
        <v>2501</v>
      </c>
      <c r="U15" s="37">
        <f t="shared" si="4"/>
        <v>9.5552838694888051E-2</v>
      </c>
      <c r="V15" s="38" t="str">
        <f>IF(AND(O15&gt;Param!$B$2,U15&gt;Param!$B$2),"KO","OK")</f>
        <v>KO</v>
      </c>
    </row>
    <row r="16" spans="1:22" x14ac:dyDescent="0.25">
      <c r="A16" s="23">
        <v>20</v>
      </c>
      <c r="B16" s="24">
        <v>2019</v>
      </c>
      <c r="C16" s="24">
        <v>5</v>
      </c>
      <c r="D16" s="24"/>
      <c r="E16" s="24"/>
      <c r="F16" s="24" t="str">
        <f t="shared" si="0"/>
        <v>00183</v>
      </c>
      <c r="G16" s="25" t="s">
        <v>11</v>
      </c>
      <c r="H16" s="26">
        <f>SUMIFS(Data!$H:$H,Data!$F:$F,Analyse!$F16,Data!$B:$B,Analyse!$B16,Data!$A:$A,Analyse!$A16,Data!$D:$D,Param!$A$2)+SUMIFS(Data!$H:$H,Data!$F:$F,Analyse!$F16,Data!$B:$B,Analyse!$B16,Data!$A:$A,Analyse!$A16,Data!$D:$D,Param!$A$3)+SUMIFS(Data!$H:$H,Data!$F:$F,Analyse!$F16,Data!$B:$B,Analyse!$B16,Data!$A:$A,Analyse!$A16,Data!$D:$D,Param!$A$4)</f>
        <v>48223</v>
      </c>
      <c r="I16" s="27">
        <f>SUMIFS(Data!$H:$H,Data!$F:$F,Analyse!$F16,Data!$B:$B,Analyse!$B16,Data!$A:$A,Analyse!$A16,Data!$D:$D,Param!$A$5)+SUMIFS(Data!$H:$H,Data!$F:$F,Analyse!$F16,Data!$B:$B,Analyse!$B16,Data!$A:$A,Analyse!$A16,Data!$D:$D,Param!$A$6)+SUMIFS(Data!$H:$H,Data!$F:$F,Analyse!$F16,Data!$B:$B,Analyse!$B16,Data!$A:$A,Analyse!$A16,Data!$D:$D,Param!$A$7)</f>
        <v>47357</v>
      </c>
      <c r="J16" s="28">
        <f>SUMIFS(Data!$I:$I,Data!$F:$F,Analyse!$F16,Data!$B:$B,Analyse!$B16,Data!$A:$A,Analyse!$A16,Data!$D:$D,Param!$A$2)+SUMIFS(Data!$I:$I,Data!$F:$F,Analyse!$F16,Data!$B:$B,Analyse!$B16,Data!$A:$A,Analyse!$A16,Data!$D:$D,Param!$A$3)+SUMIFS(Data!$I:$I,Data!$F:$F,Analyse!$F16,Data!$B:$B,Analyse!$B16,Data!$A:$A,Analyse!$A16,Data!$D:$D,Param!$A$4)</f>
        <v>822</v>
      </c>
      <c r="K16" s="29">
        <f>SUMIFS(Data!$J:$J,Data!$F:$F,Analyse!$F16,Data!$B:$B,Analyse!$B16,Data!$A:$A,Analyse!$A16,Data!$D:$D,Param!$A$2)+SUMIFS(Data!$J:$J,Data!$F:$F,Analyse!$F16,Data!$B:$B,Analyse!$B16,Data!$A:$A,Analyse!$A16,Data!$D:$D,Param!$A$3)+SUMIFS(Data!$J:$J,Data!$F:$F,Analyse!$F16,Data!$B:$B,Analyse!$B16,Data!$A:$A,Analyse!$A16,Data!$D:$D,Param!$A$4)</f>
        <v>459</v>
      </c>
      <c r="L16" s="29">
        <f>SUMIFS(Data!$K:$K,Data!$F:$F,Analyse!$F16,Data!$B:$B,Analyse!$B16,Data!$A:$A,Analyse!$A16,Data!$D:$D,Param!$A$2)+SUMIFS(Data!$K:$K,Data!$F:$F,Analyse!$F16,Data!$B:$B,Analyse!$B16,Data!$A:$A,Analyse!$A16,Data!$D:$D,Param!$A$3)+SUMIFS(Data!$K:$K,Data!$F:$F,Analyse!$F16,Data!$B:$B,Analyse!$B16,Data!$A:$A,Analyse!$A16,Data!$D:$D,Param!$A$4)</f>
        <v>532</v>
      </c>
      <c r="M16" s="30">
        <f>SUMIFS(Data!$L:$L,Data!$F:$F,Analyse!$F16,Data!$B:$B,Analyse!$B16,Data!$A:$A,Analyse!$A16,Data!$D:$D,Param!$A$2)+SUMIFS(Data!$L:$L,Data!$F:$F,Analyse!$F16,Data!$B:$B,Analyse!$B16,Data!$A:$A,Analyse!$A16,Data!$D:$D,Param!$A$3)+SUMIFS(Data!$L:$L,Data!$F:$F,Analyse!$F16,Data!$B:$B,Analyse!$B16,Data!$A:$A,Analyse!$A16,Data!$D:$D,Param!$A$4)</f>
        <v>947</v>
      </c>
      <c r="N16" s="31">
        <f t="shared" si="1"/>
        <v>2760</v>
      </c>
      <c r="O16" s="32">
        <f t="shared" si="2"/>
        <v>5.7234099910830928E-2</v>
      </c>
      <c r="P16" s="33">
        <f>SUMIFS(Data!$I:$I,Data!$F:$F,Analyse!$F16,Data!$B:$B,Analyse!$B16,Data!$A:$A,Analyse!$A16,Data!$D:$D,Param!$A$5)+SUMIFS(Data!$I:$I,Data!$F:$F,Analyse!$F16,Data!$B:$B,Analyse!$B16,Data!$A:$A,Analyse!$A16,Data!$D:$D,Param!$A$6)+SUMIFS(Data!$I:$I,Data!$F:$F,Analyse!$F16,Data!$B:$B,Analyse!$B16,Data!$A:$A,Analyse!$A16,Data!$D:$D,Param!$A$7)</f>
        <v>698</v>
      </c>
      <c r="Q16" s="34">
        <f>SUMIFS(Data!$J:$J,Data!$F:$F,Analyse!$F16,Data!$B:$B,Analyse!$B16,Data!$A:$A,Analyse!$A16,Data!$D:$D,Param!$A$5)+SUMIFS(Data!$J:$J,Data!$F:$F,Analyse!$F16,Data!$B:$B,Analyse!$B16,Data!$A:$A,Analyse!$A16,Data!$D:$D,Param!$A$6)+SUMIFS(Data!$J:$J,Data!$F:$F,Analyse!$F16,Data!$B:$B,Analyse!$B16,Data!$A:$A,Analyse!$A16,Data!$D:$D,Param!$A$7)</f>
        <v>395</v>
      </c>
      <c r="R16" s="34">
        <f>SUMIFS(Data!$K:$K,Data!$F:$F,Analyse!$F16,Data!$B:$B,Analyse!$B16,Data!$A:$A,Analyse!$A16,Data!$D:$D,Param!$A$5)+SUMIFS(Data!$K:$K,Data!$F:$F,Analyse!$F16,Data!$B:$B,Analyse!$B16,Data!$A:$A,Analyse!$A16,Data!$D:$D,Param!$A$6)+SUMIFS(Data!$K:$K,Data!$F:$F,Analyse!$F16,Data!$B:$B,Analyse!$B16,Data!$A:$A,Analyse!$A16,Data!$D:$D,Param!$A$7)</f>
        <v>631</v>
      </c>
      <c r="S16" s="35">
        <f>SUMIFS(Data!$L:$L,Data!$F:$F,Analyse!$F16,Data!$B:$B,Analyse!$B16,Data!$A:$A,Analyse!$A16,Data!$D:$D,Param!$A$5)+SUMIFS(Data!$L:$L,Data!$F:$F,Analyse!$F16,Data!$B:$B,Analyse!$B16,Data!$A:$A,Analyse!$A16,Data!$D:$D,Param!$A$6)+SUMIFS(Data!$L:$L,Data!$F:$F,Analyse!$F16,Data!$B:$B,Analyse!$B16,Data!$A:$A,Analyse!$A16,Data!$D:$D,Param!$A$7)</f>
        <v>603</v>
      </c>
      <c r="T16" s="36">
        <f t="shared" si="3"/>
        <v>2327</v>
      </c>
      <c r="U16" s="37">
        <f t="shared" si="4"/>
        <v>4.9137403129421206E-2</v>
      </c>
      <c r="V16" s="38" t="str">
        <f>IF(AND(O16&gt;Param!$B$2,U16&gt;Param!$B$2),"KO","OK")</f>
        <v>OK</v>
      </c>
    </row>
    <row r="17" spans="1:22" ht="15.75" thickBot="1" x14ac:dyDescent="0.3">
      <c r="A17" s="39">
        <v>20</v>
      </c>
      <c r="B17" s="40">
        <v>2019</v>
      </c>
      <c r="C17" s="40">
        <v>5</v>
      </c>
      <c r="D17" s="40"/>
      <c r="E17" s="40"/>
      <c r="F17" s="40" t="str">
        <f t="shared" si="0"/>
        <v>00187</v>
      </c>
      <c r="G17" s="41" t="s">
        <v>12</v>
      </c>
      <c r="H17" s="42">
        <f>SUMIFS(Data!$H:$H,Data!$F:$F,Analyse!$F17,Data!$B:$B,Analyse!$B17,Data!$A:$A,Analyse!$A17,Data!$D:$D,Param!$A$2)+SUMIFS(Data!$H:$H,Data!$F:$F,Analyse!$F17,Data!$B:$B,Analyse!$B17,Data!$A:$A,Analyse!$A17,Data!$D:$D,Param!$A$3)+SUMIFS(Data!$H:$H,Data!$F:$F,Analyse!$F17,Data!$B:$B,Analyse!$B17,Data!$A:$A,Analyse!$A17,Data!$D:$D,Param!$A$4)</f>
        <v>38692</v>
      </c>
      <c r="I17" s="43">
        <f>SUMIFS(Data!$H:$H,Data!$F:$F,Analyse!$F17,Data!$B:$B,Analyse!$B17,Data!$A:$A,Analyse!$A17,Data!$D:$D,Param!$A$5)+SUMIFS(Data!$H:$H,Data!$F:$F,Analyse!$F17,Data!$B:$B,Analyse!$B17,Data!$A:$A,Analyse!$A17,Data!$D:$D,Param!$A$6)+SUMIFS(Data!$H:$H,Data!$F:$F,Analyse!$F17,Data!$B:$B,Analyse!$B17,Data!$A:$A,Analyse!$A17,Data!$D:$D,Param!$A$7)</f>
        <v>34136</v>
      </c>
      <c r="J17" s="44">
        <f>SUMIFS(Data!$I:$I,Data!$F:$F,Analyse!$F17,Data!$B:$B,Analyse!$B17,Data!$A:$A,Analyse!$A17,Data!$D:$D,Param!$A$2)+SUMIFS(Data!$I:$I,Data!$F:$F,Analyse!$F17,Data!$B:$B,Analyse!$B17,Data!$A:$A,Analyse!$A17,Data!$D:$D,Param!$A$3)+SUMIFS(Data!$I:$I,Data!$F:$F,Analyse!$F17,Data!$B:$B,Analyse!$B17,Data!$A:$A,Analyse!$A17,Data!$D:$D,Param!$A$4)</f>
        <v>764</v>
      </c>
      <c r="K17" s="45">
        <f>SUMIFS(Data!$J:$J,Data!$F:$F,Analyse!$F17,Data!$B:$B,Analyse!$B17,Data!$A:$A,Analyse!$A17,Data!$D:$D,Param!$A$2)+SUMIFS(Data!$J:$J,Data!$F:$F,Analyse!$F17,Data!$B:$B,Analyse!$B17,Data!$A:$A,Analyse!$A17,Data!$D:$D,Param!$A$3)+SUMIFS(Data!$J:$J,Data!$F:$F,Analyse!$F17,Data!$B:$B,Analyse!$B17,Data!$A:$A,Analyse!$A17,Data!$D:$D,Param!$A$4)</f>
        <v>467</v>
      </c>
      <c r="L17" s="45">
        <f>SUMIFS(Data!$K:$K,Data!$F:$F,Analyse!$F17,Data!$B:$B,Analyse!$B17,Data!$A:$A,Analyse!$A17,Data!$D:$D,Param!$A$2)+SUMIFS(Data!$K:$K,Data!$F:$F,Analyse!$F17,Data!$B:$B,Analyse!$B17,Data!$A:$A,Analyse!$A17,Data!$D:$D,Param!$A$3)+SUMIFS(Data!$K:$K,Data!$F:$F,Analyse!$F17,Data!$B:$B,Analyse!$B17,Data!$A:$A,Analyse!$A17,Data!$D:$D,Param!$A$4)</f>
        <v>513</v>
      </c>
      <c r="M17" s="46">
        <f>SUMIFS(Data!$L:$L,Data!$F:$F,Analyse!$F17,Data!$B:$B,Analyse!$B17,Data!$A:$A,Analyse!$A17,Data!$D:$D,Param!$A$2)+SUMIFS(Data!$L:$L,Data!$F:$F,Analyse!$F17,Data!$B:$B,Analyse!$B17,Data!$A:$A,Analyse!$A17,Data!$D:$D,Param!$A$3)+SUMIFS(Data!$L:$L,Data!$F:$F,Analyse!$F17,Data!$B:$B,Analyse!$B17,Data!$A:$A,Analyse!$A17,Data!$D:$D,Param!$A$4)</f>
        <v>381</v>
      </c>
      <c r="N17" s="47">
        <f t="shared" si="1"/>
        <v>2125</v>
      </c>
      <c r="O17" s="48">
        <f t="shared" si="2"/>
        <v>5.4920913884007029E-2</v>
      </c>
      <c r="P17" s="49">
        <f>SUMIFS(Data!$I:$I,Data!$F:$F,Analyse!$F17,Data!$B:$B,Analyse!$B17,Data!$A:$A,Analyse!$A17,Data!$D:$D,Param!$A$5)+SUMIFS(Data!$I:$I,Data!$F:$F,Analyse!$F17,Data!$B:$B,Analyse!$B17,Data!$A:$A,Analyse!$A17,Data!$D:$D,Param!$A$6)+SUMIFS(Data!$I:$I,Data!$F:$F,Analyse!$F17,Data!$B:$B,Analyse!$B17,Data!$A:$A,Analyse!$A17,Data!$D:$D,Param!$A$7)</f>
        <v>719</v>
      </c>
      <c r="Q17" s="50">
        <f>SUMIFS(Data!$J:$J,Data!$F:$F,Analyse!$F17,Data!$B:$B,Analyse!$B17,Data!$A:$A,Analyse!$A17,Data!$D:$D,Param!$A$5)+SUMIFS(Data!$J:$J,Data!$F:$F,Analyse!$F17,Data!$B:$B,Analyse!$B17,Data!$A:$A,Analyse!$A17,Data!$D:$D,Param!$A$6)+SUMIFS(Data!$J:$J,Data!$F:$F,Analyse!$F17,Data!$B:$B,Analyse!$B17,Data!$A:$A,Analyse!$A17,Data!$D:$D,Param!$A$7)</f>
        <v>665</v>
      </c>
      <c r="R17" s="50">
        <f>SUMIFS(Data!$K:$K,Data!$F:$F,Analyse!$F17,Data!$B:$B,Analyse!$B17,Data!$A:$A,Analyse!$A17,Data!$D:$D,Param!$A$5)+SUMIFS(Data!$K:$K,Data!$F:$F,Analyse!$F17,Data!$B:$B,Analyse!$B17,Data!$A:$A,Analyse!$A17,Data!$D:$D,Param!$A$6)+SUMIFS(Data!$K:$K,Data!$F:$F,Analyse!$F17,Data!$B:$B,Analyse!$B17,Data!$A:$A,Analyse!$A17,Data!$D:$D,Param!$A$7)</f>
        <v>530</v>
      </c>
      <c r="S17" s="51">
        <f>SUMIFS(Data!$L:$L,Data!$F:$F,Analyse!$F17,Data!$B:$B,Analyse!$B17,Data!$A:$A,Analyse!$A17,Data!$D:$D,Param!$A$5)+SUMIFS(Data!$L:$L,Data!$F:$F,Analyse!$F17,Data!$B:$B,Analyse!$B17,Data!$A:$A,Analyse!$A17,Data!$D:$D,Param!$A$6)+SUMIFS(Data!$L:$L,Data!$F:$F,Analyse!$F17,Data!$B:$B,Analyse!$B17,Data!$A:$A,Analyse!$A17,Data!$D:$D,Param!$A$7)</f>
        <v>410</v>
      </c>
      <c r="T17" s="52">
        <f t="shared" si="3"/>
        <v>2324</v>
      </c>
      <c r="U17" s="53">
        <f t="shared" si="4"/>
        <v>6.8080618701663931E-2</v>
      </c>
      <c r="V17" s="54" t="str">
        <f>IF(AND(O17&gt;Param!$B$2,U17&gt;Param!$B$2),"KO","OK")</f>
        <v>OK</v>
      </c>
    </row>
  </sheetData>
  <conditionalFormatting sqref="V2:V17">
    <cfRule type="containsText" dxfId="0" priority="1" operator="containsText" text="KO">
      <formula>NOT(ISERROR(SEARCH("KO",V2)))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</vt:lpstr>
      <vt:lpstr>Data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HERNANDEZ</dc:creator>
  <cp:lastModifiedBy>Olivier HERNANDEZ</cp:lastModifiedBy>
  <dcterms:created xsi:type="dcterms:W3CDTF">2019-05-24T18:30:00Z</dcterms:created>
  <dcterms:modified xsi:type="dcterms:W3CDTF">2019-05-28T17:06:46Z</dcterms:modified>
</cp:coreProperties>
</file>