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7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Liste dossiers" sheetId="1" r:id="rId1"/>
    <sheet name="Listes de travail" sheetId="2" r:id="rId2"/>
    <sheet name="Recherche" sheetId="4" r:id="rId3"/>
    <sheet name="Travail" sheetId="3" r:id="rId4"/>
  </sheets>
  <definedNames>
    <definedName name="_xlnm._FilterDatabase" localSheetId="0" hidden="1">'Liste dossiers'!$E$1:$G$26</definedName>
  </definedNames>
  <calcPr calcId="125725"/>
</workbook>
</file>

<file path=xl/calcChain.xml><?xml version="1.0" encoding="utf-8"?>
<calcChain xmlns="http://schemas.openxmlformats.org/spreadsheetml/2006/main">
  <c r="B5" i="4"/>
  <c r="C4" i="3"/>
  <c r="D4"/>
  <c r="G4"/>
  <c r="D2" i="4"/>
  <c r="B8" i="1"/>
  <c r="D8"/>
  <c r="B7"/>
  <c r="D7"/>
  <c r="D3"/>
  <c r="B3"/>
  <c r="H9" i="3"/>
  <c r="E2"/>
  <c r="E4"/>
  <c r="D4" i="1"/>
  <c r="D6"/>
  <c r="B4"/>
  <c r="B6"/>
  <c r="D9"/>
  <c r="B9"/>
</calcChain>
</file>

<file path=xl/sharedStrings.xml><?xml version="1.0" encoding="utf-8"?>
<sst xmlns="http://schemas.openxmlformats.org/spreadsheetml/2006/main" count="156" uniqueCount="101">
  <si>
    <t>Numéro de dossier</t>
  </si>
  <si>
    <t>N608</t>
  </si>
  <si>
    <t>D617</t>
  </si>
  <si>
    <t>Etat</t>
  </si>
  <si>
    <t>En cours</t>
  </si>
  <si>
    <t>Finalisé</t>
  </si>
  <si>
    <t>Permanent</t>
  </si>
  <si>
    <t>FT</t>
  </si>
  <si>
    <t>CP</t>
  </si>
  <si>
    <t>GJ</t>
  </si>
  <si>
    <t>LF</t>
  </si>
  <si>
    <t>SG</t>
  </si>
  <si>
    <t>GD</t>
  </si>
  <si>
    <t>LB</t>
  </si>
  <si>
    <t>MT</t>
  </si>
  <si>
    <t xml:space="preserve">BH </t>
  </si>
  <si>
    <t>AB</t>
  </si>
  <si>
    <t>W18</t>
  </si>
  <si>
    <t>Localisation</t>
  </si>
  <si>
    <t>Intitulé</t>
  </si>
  <si>
    <t>Échéance</t>
  </si>
  <si>
    <t>Gestionnaire</t>
  </si>
  <si>
    <t>Suppléant</t>
  </si>
  <si>
    <t>Ingénieur dirigeant</t>
  </si>
  <si>
    <t>Charge de travail</t>
  </si>
  <si>
    <t>P600</t>
  </si>
  <si>
    <t>W60</t>
  </si>
  <si>
    <t>L553</t>
  </si>
  <si>
    <t>Conception</t>
  </si>
  <si>
    <t>Rédaction
CSC</t>
  </si>
  <si>
    <t>Types d'essai</t>
  </si>
  <si>
    <t>Pénétro</t>
  </si>
  <si>
    <t>Forage</t>
  </si>
  <si>
    <t>Pompage</t>
  </si>
  <si>
    <t>Géophysique</t>
  </si>
  <si>
    <t>Géologique</t>
  </si>
  <si>
    <t>Inspection</t>
  </si>
  <si>
    <t>Essais in-situ</t>
  </si>
  <si>
    <t>Monitoring</t>
  </si>
  <si>
    <t>Levé géologique</t>
  </si>
  <si>
    <t>Essais labo</t>
  </si>
  <si>
    <t>Description
Interprétation</t>
  </si>
  <si>
    <t>A faire?</t>
  </si>
  <si>
    <t>Fait</t>
  </si>
  <si>
    <t>A faire</t>
  </si>
  <si>
    <t>Suivi
chantier</t>
  </si>
  <si>
    <t>Expertise</t>
  </si>
  <si>
    <t>Rédaction</t>
  </si>
  <si>
    <t>Avis</t>
  </si>
  <si>
    <t>PV</t>
  </si>
  <si>
    <t>Date</t>
  </si>
  <si>
    <t>Facturation</t>
  </si>
  <si>
    <t>Numéro
facture</t>
  </si>
  <si>
    <t>Remarque</t>
  </si>
  <si>
    <t>Date de la demande</t>
  </si>
  <si>
    <t>Charge de 
travail</t>
  </si>
  <si>
    <t>Quel chantier cherchez-vous?</t>
  </si>
  <si>
    <t>Numéro de dossier :</t>
  </si>
  <si>
    <t>A361</t>
  </si>
  <si>
    <t>W421</t>
  </si>
  <si>
    <t>C425</t>
  </si>
  <si>
    <t>A4</t>
  </si>
  <si>
    <t>V344</t>
  </si>
  <si>
    <t>Liche</t>
  </si>
  <si>
    <t>Dalhem</t>
  </si>
  <si>
    <t>Papignies</t>
  </si>
  <si>
    <t>Auvelais</t>
  </si>
  <si>
    <t>Comblain</t>
  </si>
  <si>
    <t>Vedrin</t>
  </si>
  <si>
    <t>Recherche :</t>
  </si>
  <si>
    <t>Dossier:</t>
  </si>
  <si>
    <t/>
  </si>
  <si>
    <t>Suivi
étude</t>
  </si>
  <si>
    <t>Oui</t>
  </si>
  <si>
    <t>Non</t>
  </si>
  <si>
    <t>Oui/Non</t>
  </si>
  <si>
    <t>Essai géophysique</t>
  </si>
  <si>
    <t>CPT</t>
  </si>
  <si>
    <t>SBL / Panda</t>
  </si>
  <si>
    <t>EI</t>
  </si>
  <si>
    <t>EE</t>
  </si>
  <si>
    <t>E</t>
  </si>
  <si>
    <t>Essai de pompage</t>
  </si>
  <si>
    <t>Identification</t>
  </si>
  <si>
    <t>Proctor/CBR</t>
  </si>
  <si>
    <t>Caractéristiques mécaniques</t>
  </si>
  <si>
    <t>EIEEE</t>
  </si>
  <si>
    <t>Responsable</t>
  </si>
  <si>
    <t>-</t>
  </si>
  <si>
    <t>GEO</t>
  </si>
  <si>
    <t>R601</t>
  </si>
  <si>
    <t>Glons</t>
  </si>
  <si>
    <t>Affaisement de chaussée</t>
  </si>
  <si>
    <t>d</t>
  </si>
  <si>
    <t>c</t>
  </si>
  <si>
    <t>a</t>
  </si>
  <si>
    <t>b</t>
  </si>
  <si>
    <t>e</t>
  </si>
  <si>
    <t>f</t>
  </si>
  <si>
    <t>g</t>
  </si>
  <si>
    <t>12/05/2005</t>
  </si>
</sst>
</file>

<file path=xl/styles.xml><?xml version="1.0" encoding="utf-8"?>
<styleSheet xmlns="http://schemas.openxmlformats.org/spreadsheetml/2006/main">
  <numFmts count="1">
    <numFmt numFmtId="164" formatCode="d/mm/yy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7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/>
    <xf numFmtId="0" fontId="5" fillId="0" borderId="0" xfId="0" applyFont="1"/>
    <xf numFmtId="0" fontId="4" fillId="0" borderId="0" xfId="0" applyFont="1"/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 textRotation="90"/>
    </xf>
    <xf numFmtId="0" fontId="1" fillId="0" borderId="7" xfId="0" applyFont="1" applyBorder="1" applyAlignment="1" applyProtection="1">
      <alignment horizontal="center" vertical="center" textRotation="90"/>
    </xf>
    <xf numFmtId="0" fontId="1" fillId="0" borderId="8" xfId="0" applyFont="1" applyBorder="1" applyAlignment="1" applyProtection="1">
      <alignment horizontal="center" vertical="center" textRotation="90" wrapText="1"/>
    </xf>
    <xf numFmtId="0" fontId="1" fillId="0" borderId="7" xfId="0" applyFont="1" applyBorder="1" applyAlignment="1" applyProtection="1">
      <alignment horizontal="center" vertical="center" textRotation="90" wrapText="1"/>
    </xf>
    <xf numFmtId="0" fontId="1" fillId="0" borderId="4" xfId="0" applyFont="1" applyBorder="1" applyAlignment="1" applyProtection="1">
      <alignment horizontal="left" vertical="center"/>
    </xf>
    <xf numFmtId="0" fontId="0" fillId="0" borderId="9" xfId="0" applyBorder="1" applyAlignment="1" applyProtection="1">
      <alignment vertical="top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vertical="top"/>
    </xf>
    <xf numFmtId="0" fontId="0" fillId="0" borderId="11" xfId="0" applyBorder="1" applyAlignment="1" applyProtection="1">
      <alignment vertical="top"/>
    </xf>
    <xf numFmtId="0" fontId="0" fillId="0" borderId="12" xfId="0" applyBorder="1" applyAlignment="1" applyProtection="1">
      <alignment horizontal="center" vertical="top"/>
    </xf>
    <xf numFmtId="0" fontId="0" fillId="0" borderId="10" xfId="0" applyBorder="1" applyAlignment="1" applyProtection="1">
      <alignment horizontal="center" vertical="top"/>
    </xf>
    <xf numFmtId="0" fontId="0" fillId="0" borderId="14" xfId="0" applyBorder="1" applyAlignment="1" applyProtection="1">
      <alignment horizontal="center" vertical="top"/>
    </xf>
    <xf numFmtId="0" fontId="0" fillId="0" borderId="13" xfId="0" applyBorder="1" applyAlignment="1" applyProtection="1">
      <alignment horizontal="center" vertical="top"/>
    </xf>
    <xf numFmtId="0" fontId="0" fillId="0" borderId="15" xfId="0" applyBorder="1" applyAlignment="1" applyProtection="1">
      <alignment horizontal="center" vertical="top"/>
    </xf>
    <xf numFmtId="0" fontId="0" fillId="0" borderId="15" xfId="0" applyBorder="1" applyAlignment="1" applyProtection="1">
      <alignment horizontal="center" vertical="top" wrapText="1"/>
    </xf>
    <xf numFmtId="0" fontId="0" fillId="0" borderId="14" xfId="0" applyBorder="1" applyAlignment="1" applyProtection="1">
      <alignment horizontal="center" vertical="top" wrapText="1"/>
    </xf>
    <xf numFmtId="0" fontId="0" fillId="0" borderId="13" xfId="0" applyBorder="1" applyAlignment="1" applyProtection="1">
      <alignment horizontal="center" vertical="center" textRotation="90" wrapText="1"/>
    </xf>
    <xf numFmtId="0" fontId="0" fillId="0" borderId="15" xfId="0" applyBorder="1" applyAlignment="1" applyProtection="1">
      <alignment horizontal="center" vertical="center" textRotation="90" wrapText="1"/>
    </xf>
    <xf numFmtId="0" fontId="0" fillId="0" borderId="14" xfId="0" applyBorder="1" applyAlignment="1" applyProtection="1">
      <alignment horizontal="center" vertical="center" textRotation="90" wrapText="1"/>
    </xf>
    <xf numFmtId="0" fontId="0" fillId="0" borderId="13" xfId="0" applyBorder="1" applyAlignment="1" applyProtection="1">
      <alignment horizontal="center" vertical="center" textRotation="90"/>
    </xf>
    <xf numFmtId="0" fontId="0" fillId="0" borderId="15" xfId="0" applyBorder="1" applyAlignment="1" applyProtection="1">
      <alignment horizontal="center" vertical="center" textRotation="90"/>
    </xf>
    <xf numFmtId="0" fontId="0" fillId="0" borderId="12" xfId="0" applyBorder="1" applyAlignment="1" applyProtection="1">
      <alignment horizontal="center" vertical="center" textRotation="90" wrapText="1"/>
    </xf>
    <xf numFmtId="0" fontId="0" fillId="0" borderId="17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top"/>
    </xf>
    <xf numFmtId="0" fontId="0" fillId="0" borderId="16" xfId="0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3" fillId="0" borderId="22" xfId="0" applyFont="1" applyBorder="1" applyAlignment="1" applyProtection="1">
      <alignment horizontal="center" vertical="center" wrapText="1"/>
    </xf>
    <xf numFmtId="0" fontId="2" fillId="0" borderId="22" xfId="0" applyFont="1" applyBorder="1" applyAlignment="1" applyProtection="1">
      <alignment horizontal="center" vertical="center" wrapText="1"/>
    </xf>
    <xf numFmtId="0" fontId="3" fillId="0" borderId="21" xfId="0" applyFont="1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7" xfId="0" applyNumberFormat="1" applyBorder="1" applyAlignment="1" applyProtection="1">
      <alignment horizontal="center" vertical="center" wrapText="1"/>
    </xf>
    <xf numFmtId="0" fontId="2" fillId="0" borderId="21" xfId="0" applyFont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 vertical="center" wrapText="1"/>
    </xf>
    <xf numFmtId="0" fontId="0" fillId="0" borderId="24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 vertical="center" wrapText="1"/>
    </xf>
    <xf numFmtId="0" fontId="0" fillId="0" borderId="28" xfId="0" applyBorder="1" applyAlignment="1" applyProtection="1">
      <alignment horizontal="center" vertical="center" wrapText="1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3" fillId="0" borderId="29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0" fontId="3" fillId="0" borderId="28" xfId="0" applyFont="1" applyBorder="1" applyAlignment="1" applyProtection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  <xf numFmtId="0" fontId="0" fillId="0" borderId="28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top"/>
    </xf>
    <xf numFmtId="0" fontId="1" fillId="0" borderId="30" xfId="0" applyFont="1" applyBorder="1" applyAlignment="1" applyProtection="1">
      <alignment horizontal="center" vertical="center" textRotation="90"/>
    </xf>
    <xf numFmtId="0" fontId="0" fillId="0" borderId="31" xfId="0" applyBorder="1" applyAlignment="1" applyProtection="1">
      <alignment horizontal="center" vertical="top"/>
    </xf>
    <xf numFmtId="0" fontId="3" fillId="0" borderId="32" xfId="0" applyFont="1" applyBorder="1" applyAlignment="1" applyProtection="1">
      <alignment horizontal="center" vertical="center" wrapText="1"/>
    </xf>
    <xf numFmtId="0" fontId="3" fillId="0" borderId="33" xfId="0" applyFont="1" applyBorder="1" applyAlignment="1" applyProtection="1">
      <alignment horizontal="center" vertical="center" wrapText="1"/>
    </xf>
    <xf numFmtId="0" fontId="2" fillId="0" borderId="33" xfId="0" applyFont="1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/>
    </xf>
    <xf numFmtId="1" fontId="1" fillId="0" borderId="2" xfId="0" applyNumberFormat="1" applyFont="1" applyBorder="1" applyAlignment="1" applyProtection="1">
      <alignment horizontal="center" vertical="center" textRotation="90" wrapText="1"/>
    </xf>
    <xf numFmtId="1" fontId="0" fillId="0" borderId="12" xfId="0" applyNumberFormat="1" applyBorder="1" applyAlignment="1" applyProtection="1">
      <alignment horizontal="center" vertical="top" wrapText="1"/>
    </xf>
    <xf numFmtId="1" fontId="0" fillId="0" borderId="26" xfId="0" applyNumberFormat="1" applyBorder="1" applyAlignment="1" applyProtection="1">
      <alignment horizontal="center" vertical="center" wrapText="1"/>
    </xf>
    <xf numFmtId="1" fontId="0" fillId="0" borderId="19" xfId="0" applyNumberFormat="1" applyBorder="1" applyAlignment="1" applyProtection="1">
      <alignment horizontal="center"/>
    </xf>
    <xf numFmtId="1" fontId="0" fillId="0" borderId="19" xfId="0" applyNumberFormat="1" applyBorder="1" applyAlignment="1" applyProtection="1">
      <alignment horizontal="center" vertical="center" wrapText="1"/>
    </xf>
    <xf numFmtId="164" fontId="0" fillId="0" borderId="14" xfId="0" applyNumberFormat="1" applyBorder="1" applyAlignment="1" applyProtection="1">
      <alignment horizontal="center" vertical="center" textRotation="90"/>
    </xf>
    <xf numFmtId="164" fontId="0" fillId="0" borderId="28" xfId="0" applyNumberFormat="1" applyBorder="1" applyAlignment="1" applyProtection="1">
      <alignment horizontal="center"/>
    </xf>
    <xf numFmtId="164" fontId="0" fillId="0" borderId="21" xfId="0" applyNumberFormat="1" applyBorder="1" applyAlignment="1" applyProtection="1">
      <alignment horizontal="center"/>
    </xf>
    <xf numFmtId="164" fontId="0" fillId="0" borderId="21" xfId="0" applyNumberFormat="1" applyBorder="1" applyAlignment="1" applyProtection="1">
      <alignment horizontal="center" vertical="center" wrapText="1"/>
    </xf>
    <xf numFmtId="164" fontId="0" fillId="0" borderId="12" xfId="0" applyNumberFormat="1" applyBorder="1" applyAlignment="1" applyProtection="1">
      <alignment horizontal="center" vertical="center" textRotation="90"/>
    </xf>
    <xf numFmtId="164" fontId="0" fillId="0" borderId="26" xfId="0" applyNumberFormat="1" applyBorder="1" applyAlignment="1" applyProtection="1">
      <alignment horizontal="center"/>
    </xf>
    <xf numFmtId="164" fontId="0" fillId="0" borderId="19" xfId="0" applyNumberFormat="1" applyBorder="1" applyAlignment="1" applyProtection="1">
      <alignment horizontal="center"/>
    </xf>
    <xf numFmtId="164" fontId="0" fillId="0" borderId="19" xfId="0" applyNumberFormat="1" applyBorder="1" applyAlignment="1" applyProtection="1">
      <alignment horizontal="center" vertical="center" wrapText="1"/>
    </xf>
    <xf numFmtId="164" fontId="1" fillId="0" borderId="6" xfId="0" applyNumberFormat="1" applyFont="1" applyBorder="1" applyAlignment="1" applyProtection="1">
      <alignment horizontal="center" vertical="center" wrapText="1"/>
    </xf>
    <xf numFmtId="164" fontId="1" fillId="0" borderId="7" xfId="0" applyNumberFormat="1" applyFont="1" applyBorder="1" applyAlignment="1" applyProtection="1">
      <alignment horizontal="center" vertical="center"/>
    </xf>
    <xf numFmtId="164" fontId="0" fillId="0" borderId="13" xfId="0" applyNumberFormat="1" applyBorder="1" applyAlignment="1" applyProtection="1">
      <alignment horizontal="center" vertical="top" wrapText="1"/>
    </xf>
    <xf numFmtId="164" fontId="0" fillId="0" borderId="14" xfId="0" applyNumberFormat="1" applyBorder="1" applyAlignment="1" applyProtection="1">
      <alignment horizontal="center" vertical="top"/>
    </xf>
    <xf numFmtId="164" fontId="0" fillId="0" borderId="27" xfId="0" applyNumberFormat="1" applyBorder="1" applyAlignment="1" applyProtection="1">
      <alignment horizontal="center" vertical="center" wrapText="1"/>
    </xf>
    <xf numFmtId="164" fontId="0" fillId="0" borderId="28" xfId="0" applyNumberFormat="1" applyBorder="1" applyAlignment="1" applyProtection="1">
      <alignment horizontal="center" vertical="center" wrapText="1"/>
    </xf>
    <xf numFmtId="164" fontId="0" fillId="0" borderId="20" xfId="0" applyNumberFormat="1" applyBorder="1" applyAlignment="1" applyProtection="1">
      <alignment horizontal="center"/>
    </xf>
    <xf numFmtId="164" fontId="0" fillId="0" borderId="20" xfId="0" applyNumberFormat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12" xfId="0" applyBorder="1" applyAlignment="1" applyProtection="1">
      <alignment vertical="top"/>
    </xf>
    <xf numFmtId="0" fontId="0" fillId="0" borderId="19" xfId="0" applyBorder="1" applyAlignment="1" applyProtection="1"/>
    <xf numFmtId="0" fontId="0" fillId="0" borderId="19" xfId="0" applyBorder="1" applyAlignment="1" applyProtection="1">
      <alignment vertical="center" wrapText="1"/>
    </xf>
    <xf numFmtId="0" fontId="0" fillId="0" borderId="26" xfId="0" applyBorder="1" applyAlignment="1" applyProtection="1">
      <alignment horizontal="left"/>
    </xf>
    <xf numFmtId="0" fontId="1" fillId="0" borderId="6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 wrapText="1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rgb="FF008000"/>
      </font>
    </dxf>
    <dxf>
      <font>
        <color rgb="FFFF0000"/>
      </font>
    </dxf>
  </dxfs>
  <tableStyles count="0" defaultTableStyle="TableStyleMedium9" defaultPivotStyle="PivotStyleLight16"/>
  <colors>
    <mruColors>
      <color rgb="FF008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tables/table1.xml><?xml version="1.0" encoding="utf-8"?>
<table xmlns="http://schemas.openxmlformats.org/spreadsheetml/2006/main" id="9" name="TabEtat" displayName="TabEtat" ref="A1:A4" totalsRowShown="0" headerRowDxfId="0">
  <autoFilter ref="A1:A4"/>
  <tableColumns count="1">
    <tableColumn id="1" name="Eta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abIngenieur" displayName="TabIngenieur" ref="C1:C7" totalsRowShown="0">
  <autoFilter ref="C1:C7"/>
  <tableColumns count="1">
    <tableColumn id="1" name="Ingénieur dirigean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3" name="TabCharge" displayName="TabCharge" ref="G1:G4" totalsRowShown="0">
  <autoFilter ref="G1:G4"/>
  <tableColumns count="1">
    <tableColumn id="1" name="Charge de travail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4" name="TabType" displayName="TabType" ref="I1:I8" totalsRowShown="0">
  <autoFilter ref="I1:I8"/>
  <tableColumns count="1">
    <tableColumn id="1" name="Types d'essai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2" name="TabSuppleant" displayName="TabSuppleant" ref="E1:E11" totalsRowShown="0">
  <autoFilter ref="E1:E11"/>
  <tableColumns count="1">
    <tableColumn id="1" name="Suppléant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" name="TabFait" displayName="TabFait" ref="K1:K3" totalsRowShown="0">
  <autoFilter ref="K1:K3"/>
  <tableColumns count="1">
    <tableColumn id="1" name="A faire?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" name="TabOuiNon" displayName="TabOuiNon" ref="M1:M3" totalsRowShown="0">
  <autoFilter ref="M1:M3"/>
  <tableColumns count="1">
    <tableColumn id="1" name="Oui/Non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3" name="TabEIEEE" displayName="TabEIEEE" ref="O1:O4" totalsRowShown="0">
  <autoFilter ref="O1:O4"/>
  <tableColumns count="1">
    <tableColumn id="1" name="EIE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7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K9"/>
  <sheetViews>
    <sheetView tabSelected="1" zoomScaleNormal="100" workbookViewId="0">
      <selection activeCell="A3" sqref="A3:XFD3"/>
    </sheetView>
  </sheetViews>
  <sheetFormatPr baseColWidth="10" defaultRowHeight="15"/>
  <cols>
    <col min="1" max="1" width="6.28515625" style="46" customWidth="1"/>
    <col min="2" max="2" width="1.28515625" style="31" customWidth="1"/>
    <col min="3" max="3" width="6.28515625" style="47" customWidth="1"/>
    <col min="4" max="4" width="1.42578125" style="31" customWidth="1"/>
    <col min="5" max="5" width="6.28515625" style="48" customWidth="1"/>
    <col min="6" max="6" width="12" style="36" customWidth="1"/>
    <col min="7" max="7" width="11" style="36" customWidth="1"/>
    <col min="8" max="8" width="39" style="47" customWidth="1"/>
    <col min="9" max="9" width="11.7109375" style="93" customWidth="1"/>
    <col min="10" max="10" width="11.7109375" style="81" customWidth="1"/>
    <col min="11" max="11" width="5.85546875" style="39" customWidth="1"/>
    <col min="12" max="12" width="5.7109375" style="40" customWidth="1"/>
    <col min="13" max="13" width="5.7109375" style="77" customWidth="1"/>
    <col min="14" max="14" width="6.28515625" style="73" customWidth="1"/>
    <col min="15" max="17" width="6.28515625" style="52" customWidth="1"/>
    <col min="18" max="18" width="6.28515625" style="40" customWidth="1"/>
    <col min="19" max="19" width="5.7109375" style="39" customWidth="1"/>
    <col min="20" max="25" width="5.7109375" style="52" customWidth="1"/>
    <col min="26" max="26" width="5.7109375" style="40" customWidth="1"/>
    <col min="27" max="27" width="5.7109375" style="39" customWidth="1"/>
    <col min="28" max="28" width="5.7109375" style="52" customWidth="1"/>
    <col min="29" max="29" width="5.7109375" style="40" customWidth="1"/>
    <col min="30" max="30" width="7.7109375" style="39" customWidth="1"/>
    <col min="31" max="31" width="6.7109375" style="45" customWidth="1"/>
    <col min="32" max="32" width="7.7109375" style="39" customWidth="1"/>
    <col min="33" max="33" width="7.7109375" style="52" customWidth="1"/>
    <col min="34" max="34" width="11.7109375" style="81" customWidth="1"/>
    <col min="35" max="35" width="11.42578125" style="36"/>
    <col min="36" max="36" width="11.7109375" style="85" customWidth="1"/>
    <col min="37" max="37" width="68.5703125" style="98" customWidth="1"/>
    <col min="38" max="16384" width="11.42578125" style="47"/>
  </cols>
  <sheetData>
    <row r="1" spans="1:37" s="13" customFormat="1" ht="111.75" customHeight="1" thickTop="1">
      <c r="A1" s="105" t="s">
        <v>0</v>
      </c>
      <c r="B1" s="106"/>
      <c r="C1" s="106"/>
      <c r="D1" s="106"/>
      <c r="E1" s="107"/>
      <c r="F1" s="7" t="s">
        <v>3</v>
      </c>
      <c r="G1" s="7" t="s">
        <v>18</v>
      </c>
      <c r="H1" s="8" t="s">
        <v>19</v>
      </c>
      <c r="I1" s="87" t="s">
        <v>54</v>
      </c>
      <c r="J1" s="88" t="s">
        <v>20</v>
      </c>
      <c r="K1" s="9" t="s">
        <v>21</v>
      </c>
      <c r="L1" s="10" t="s">
        <v>22</v>
      </c>
      <c r="M1" s="74" t="s">
        <v>55</v>
      </c>
      <c r="N1" s="68" t="s">
        <v>28</v>
      </c>
      <c r="O1" s="11" t="s">
        <v>72</v>
      </c>
      <c r="P1" s="11" t="s">
        <v>29</v>
      </c>
      <c r="Q1" s="11" t="s">
        <v>45</v>
      </c>
      <c r="R1" s="12" t="s">
        <v>46</v>
      </c>
      <c r="S1" s="101" t="s">
        <v>37</v>
      </c>
      <c r="T1" s="102"/>
      <c r="U1" s="102"/>
      <c r="V1" s="102"/>
      <c r="W1" s="102"/>
      <c r="X1" s="102"/>
      <c r="Y1" s="102"/>
      <c r="Z1" s="103"/>
      <c r="AA1" s="101" t="s">
        <v>40</v>
      </c>
      <c r="AB1" s="110"/>
      <c r="AC1" s="111"/>
      <c r="AD1" s="108" t="s">
        <v>41</v>
      </c>
      <c r="AE1" s="109"/>
      <c r="AF1" s="101" t="s">
        <v>47</v>
      </c>
      <c r="AG1" s="102"/>
      <c r="AH1" s="103"/>
      <c r="AI1" s="104" t="s">
        <v>51</v>
      </c>
      <c r="AJ1" s="104"/>
      <c r="AK1" s="7" t="s">
        <v>53</v>
      </c>
    </row>
    <row r="2" spans="1:37" s="19" customFormat="1" ht="80.25" customHeight="1" thickBot="1">
      <c r="A2" s="14"/>
      <c r="B2" s="15"/>
      <c r="C2" s="16"/>
      <c r="D2" s="15"/>
      <c r="E2" s="17"/>
      <c r="F2" s="18"/>
      <c r="G2" s="18"/>
      <c r="I2" s="89"/>
      <c r="J2" s="90"/>
      <c r="K2" s="21"/>
      <c r="L2" s="20"/>
      <c r="M2" s="75"/>
      <c r="N2" s="69"/>
      <c r="O2" s="22"/>
      <c r="P2" s="23"/>
      <c r="Q2" s="23"/>
      <c r="R2" s="24"/>
      <c r="S2" s="25" t="s">
        <v>77</v>
      </c>
      <c r="T2" s="26" t="s">
        <v>78</v>
      </c>
      <c r="U2" s="26" t="s">
        <v>32</v>
      </c>
      <c r="V2" s="26" t="s">
        <v>38</v>
      </c>
      <c r="W2" s="26" t="s">
        <v>82</v>
      </c>
      <c r="X2" s="26" t="s">
        <v>76</v>
      </c>
      <c r="Y2" s="26" t="s">
        <v>39</v>
      </c>
      <c r="Z2" s="27" t="s">
        <v>36</v>
      </c>
      <c r="AA2" s="25" t="s">
        <v>83</v>
      </c>
      <c r="AB2" s="26" t="s">
        <v>84</v>
      </c>
      <c r="AC2" s="27" t="s">
        <v>85</v>
      </c>
      <c r="AD2" s="21"/>
      <c r="AE2" s="27" t="s">
        <v>87</v>
      </c>
      <c r="AF2" s="28" t="s">
        <v>48</v>
      </c>
      <c r="AG2" s="29" t="s">
        <v>49</v>
      </c>
      <c r="AH2" s="79" t="s">
        <v>50</v>
      </c>
      <c r="AI2" s="30" t="s">
        <v>52</v>
      </c>
      <c r="AJ2" s="83" t="s">
        <v>50</v>
      </c>
      <c r="AK2" s="97"/>
    </row>
    <row r="3" spans="1:37" s="67" customFormat="1" ht="18" customHeight="1" thickTop="1">
      <c r="A3" s="53" t="s">
        <v>61</v>
      </c>
      <c r="B3" s="54" t="str">
        <f>IF(A3="","","-")</f>
        <v>-</v>
      </c>
      <c r="C3" s="55">
        <v>131</v>
      </c>
      <c r="D3" s="54" t="str">
        <f>IF(A3="","","-")</f>
        <v>-</v>
      </c>
      <c r="E3" s="56" t="s">
        <v>58</v>
      </c>
      <c r="F3" s="57" t="s">
        <v>4</v>
      </c>
      <c r="G3" s="57" t="s">
        <v>66</v>
      </c>
      <c r="H3" s="55"/>
      <c r="I3" s="91"/>
      <c r="J3" s="92" t="s">
        <v>100</v>
      </c>
      <c r="K3" s="60" t="s">
        <v>8</v>
      </c>
      <c r="L3" s="61" t="s">
        <v>8</v>
      </c>
      <c r="M3" s="76"/>
      <c r="N3" s="70"/>
      <c r="O3" s="62"/>
      <c r="P3" s="62"/>
      <c r="Q3" s="63"/>
      <c r="R3" s="64"/>
      <c r="S3" s="58"/>
      <c r="T3" s="65"/>
      <c r="U3" s="65"/>
      <c r="V3" s="65"/>
      <c r="W3" s="65"/>
      <c r="X3" s="65"/>
      <c r="Y3" s="65"/>
      <c r="Z3" s="59"/>
      <c r="AA3" s="58"/>
      <c r="AB3" s="65"/>
      <c r="AC3" s="59"/>
      <c r="AD3" s="58"/>
      <c r="AE3" s="66"/>
      <c r="AF3" s="58"/>
      <c r="AG3" s="65"/>
      <c r="AH3" s="80"/>
      <c r="AI3" s="57"/>
      <c r="AJ3" s="84"/>
      <c r="AK3" s="100" t="s">
        <v>95</v>
      </c>
    </row>
    <row r="4" spans="1:37" s="32" customFormat="1" ht="18" customHeight="1">
      <c r="A4" s="46" t="s">
        <v>17</v>
      </c>
      <c r="B4" s="31" t="str">
        <f>IF(A4="","","-")</f>
        <v>-</v>
      </c>
      <c r="C4" s="47">
        <v>241</v>
      </c>
      <c r="D4" s="31" t="str">
        <f>IF(A4="","","-")</f>
        <v>-</v>
      </c>
      <c r="E4" s="48" t="s">
        <v>25</v>
      </c>
      <c r="F4" s="36" t="s">
        <v>4</v>
      </c>
      <c r="G4" s="36" t="s">
        <v>65</v>
      </c>
      <c r="H4" s="47"/>
      <c r="I4" s="93">
        <v>43110</v>
      </c>
      <c r="J4" s="81">
        <v>43521</v>
      </c>
      <c r="K4" s="39" t="s">
        <v>12</v>
      </c>
      <c r="L4" s="40" t="s">
        <v>12</v>
      </c>
      <c r="M4" s="77"/>
      <c r="N4" s="71"/>
      <c r="O4" s="41"/>
      <c r="P4" s="41"/>
      <c r="Q4" s="41"/>
      <c r="R4" s="43"/>
      <c r="S4" s="37"/>
      <c r="T4" s="44"/>
      <c r="U4" s="44"/>
      <c r="V4" s="44"/>
      <c r="W4" s="44"/>
      <c r="X4" s="44"/>
      <c r="Y4" s="44"/>
      <c r="Z4" s="38"/>
      <c r="AA4" s="37"/>
      <c r="AB4" s="44"/>
      <c r="AC4" s="38"/>
      <c r="AD4" s="37"/>
      <c r="AE4" s="45"/>
      <c r="AF4" s="37"/>
      <c r="AG4" s="44"/>
      <c r="AH4" s="81"/>
      <c r="AI4" s="36"/>
      <c r="AJ4" s="85"/>
      <c r="AK4" s="98" t="s">
        <v>93</v>
      </c>
    </row>
    <row r="5" spans="1:37" s="32" customFormat="1" ht="18" customHeight="1">
      <c r="A5" s="33" t="s">
        <v>89</v>
      </c>
      <c r="B5" s="31" t="s">
        <v>88</v>
      </c>
      <c r="C5" s="49">
        <v>900</v>
      </c>
      <c r="D5" s="31" t="s">
        <v>88</v>
      </c>
      <c r="E5" s="35" t="s">
        <v>90</v>
      </c>
      <c r="F5" s="95" t="s">
        <v>4</v>
      </c>
      <c r="G5" s="95" t="s">
        <v>91</v>
      </c>
      <c r="H5" s="34" t="s">
        <v>92</v>
      </c>
      <c r="I5" s="94">
        <v>43232</v>
      </c>
      <c r="J5" s="82">
        <v>44086</v>
      </c>
      <c r="K5" s="96" t="s">
        <v>10</v>
      </c>
      <c r="L5" s="45" t="s">
        <v>9</v>
      </c>
      <c r="M5" s="78">
        <v>2</v>
      </c>
      <c r="N5" s="72" t="s">
        <v>74</v>
      </c>
      <c r="O5" s="41" t="s">
        <v>74</v>
      </c>
      <c r="P5" s="42" t="s">
        <v>73</v>
      </c>
      <c r="Q5" s="41" t="s">
        <v>74</v>
      </c>
      <c r="R5" s="50" t="s">
        <v>73</v>
      </c>
      <c r="S5" s="37" t="s">
        <v>79</v>
      </c>
      <c r="T5" s="44" t="s">
        <v>80</v>
      </c>
      <c r="U5" s="44" t="s">
        <v>81</v>
      </c>
      <c r="V5" s="44" t="s">
        <v>79</v>
      </c>
      <c r="W5" s="44" t="s">
        <v>80</v>
      </c>
      <c r="X5" s="44" t="s">
        <v>81</v>
      </c>
      <c r="Y5" s="44" t="s">
        <v>79</v>
      </c>
      <c r="Z5" s="38" t="s">
        <v>81</v>
      </c>
      <c r="AA5" s="37" t="s">
        <v>79</v>
      </c>
      <c r="AB5" s="44" t="s">
        <v>80</v>
      </c>
      <c r="AC5" s="38" t="s">
        <v>81</v>
      </c>
      <c r="AD5" s="37" t="s">
        <v>44</v>
      </c>
      <c r="AE5" s="45" t="s">
        <v>11</v>
      </c>
      <c r="AF5" s="37"/>
      <c r="AG5" s="44"/>
      <c r="AH5" s="81"/>
      <c r="AI5" s="36"/>
      <c r="AJ5" s="85"/>
      <c r="AK5" s="98" t="s">
        <v>94</v>
      </c>
    </row>
    <row r="6" spans="1:37" ht="18" customHeight="1">
      <c r="A6" s="46" t="s">
        <v>26</v>
      </c>
      <c r="B6" s="31" t="str">
        <f>IF(A6="","","-")</f>
        <v>-</v>
      </c>
      <c r="C6" s="47">
        <v>261</v>
      </c>
      <c r="D6" s="31" t="str">
        <f>IF(A6="","","-")</f>
        <v>-</v>
      </c>
      <c r="E6" s="48" t="s">
        <v>27</v>
      </c>
      <c r="F6" s="36" t="s">
        <v>6</v>
      </c>
      <c r="G6" s="36" t="s">
        <v>63</v>
      </c>
      <c r="K6" s="39" t="s">
        <v>7</v>
      </c>
      <c r="L6" s="40" t="s">
        <v>13</v>
      </c>
      <c r="N6" s="71"/>
      <c r="O6" s="41"/>
      <c r="P6" s="41"/>
      <c r="Q6" s="41"/>
      <c r="R6" s="43"/>
      <c r="S6" s="37"/>
      <c r="T6" s="44"/>
      <c r="U6" s="44"/>
      <c r="V6" s="44"/>
      <c r="W6" s="44"/>
      <c r="X6" s="44"/>
      <c r="Y6" s="44"/>
      <c r="Z6" s="38"/>
      <c r="AA6" s="37"/>
      <c r="AB6" s="44"/>
      <c r="AC6" s="38"/>
      <c r="AD6" s="37"/>
      <c r="AF6" s="37"/>
      <c r="AG6" s="44"/>
      <c r="AH6" s="82"/>
      <c r="AI6" s="51"/>
      <c r="AJ6" s="86"/>
      <c r="AK6" s="99" t="s">
        <v>98</v>
      </c>
    </row>
    <row r="7" spans="1:37">
      <c r="A7" s="33" t="s">
        <v>61</v>
      </c>
      <c r="B7" s="31" t="str">
        <f>IF(A7="","","-")</f>
        <v>-</v>
      </c>
      <c r="C7" s="34">
        <v>131</v>
      </c>
      <c r="D7" s="31" t="str">
        <f>IF(A7="","","-")</f>
        <v>-</v>
      </c>
      <c r="E7" s="35" t="s">
        <v>62</v>
      </c>
      <c r="F7" s="36" t="s">
        <v>6</v>
      </c>
      <c r="G7" s="36" t="s">
        <v>68</v>
      </c>
      <c r="H7" s="34"/>
      <c r="I7" s="94"/>
      <c r="J7" s="82"/>
      <c r="K7" s="39" t="s">
        <v>10</v>
      </c>
      <c r="L7" s="40" t="s">
        <v>13</v>
      </c>
      <c r="M7" s="78"/>
      <c r="N7" s="71"/>
      <c r="O7" s="41"/>
      <c r="P7" s="41"/>
      <c r="Q7" s="41"/>
      <c r="R7" s="43"/>
      <c r="S7" s="37"/>
      <c r="T7" s="44"/>
      <c r="U7" s="44"/>
      <c r="V7" s="44"/>
      <c r="W7" s="44"/>
      <c r="X7" s="44"/>
      <c r="Y7" s="44"/>
      <c r="Z7" s="38"/>
      <c r="AA7" s="37"/>
      <c r="AB7" s="44"/>
      <c r="AC7" s="38"/>
      <c r="AD7" s="37"/>
      <c r="AF7" s="37"/>
      <c r="AG7" s="44"/>
      <c r="AK7" s="98" t="s">
        <v>99</v>
      </c>
    </row>
    <row r="8" spans="1:37" s="31" customFormat="1" ht="18" customHeight="1">
      <c r="A8" s="33" t="s">
        <v>59</v>
      </c>
      <c r="B8" s="31" t="str">
        <f>IF(A8="","","-")</f>
        <v>-</v>
      </c>
      <c r="C8" s="34">
        <v>233</v>
      </c>
      <c r="D8" s="31" t="str">
        <f>IF(A8="","","-")</f>
        <v>-</v>
      </c>
      <c r="E8" s="35" t="s">
        <v>60</v>
      </c>
      <c r="F8" s="36" t="s">
        <v>4</v>
      </c>
      <c r="G8" s="36" t="s">
        <v>67</v>
      </c>
      <c r="H8" s="34"/>
      <c r="I8" s="94"/>
      <c r="J8" s="82"/>
      <c r="K8" s="39" t="s">
        <v>11</v>
      </c>
      <c r="L8" s="40" t="s">
        <v>10</v>
      </c>
      <c r="M8" s="78"/>
      <c r="N8" s="71"/>
      <c r="O8" s="41"/>
      <c r="P8" s="41"/>
      <c r="Q8" s="41"/>
      <c r="R8" s="43"/>
      <c r="S8" s="37"/>
      <c r="T8" s="44"/>
      <c r="U8" s="44"/>
      <c r="V8" s="44"/>
      <c r="W8" s="44"/>
      <c r="X8" s="44"/>
      <c r="Y8" s="44"/>
      <c r="Z8" s="38"/>
      <c r="AA8" s="37"/>
      <c r="AB8" s="44"/>
      <c r="AC8" s="38"/>
      <c r="AD8" s="37"/>
      <c r="AE8" s="45"/>
      <c r="AF8" s="37"/>
      <c r="AG8" s="44"/>
      <c r="AH8" s="81"/>
      <c r="AI8" s="36"/>
      <c r="AJ8" s="85"/>
      <c r="AK8" s="98" t="s">
        <v>96</v>
      </c>
    </row>
    <row r="9" spans="1:37" ht="15" customHeight="1">
      <c r="A9" s="46" t="s">
        <v>1</v>
      </c>
      <c r="B9" s="31" t="str">
        <f>IF(A9="","","-")</f>
        <v>-</v>
      </c>
      <c r="C9" s="47">
        <v>151</v>
      </c>
      <c r="D9" s="31" t="str">
        <f>IF(A9="","","-")</f>
        <v>-</v>
      </c>
      <c r="E9" s="48" t="s">
        <v>2</v>
      </c>
      <c r="F9" s="36" t="s">
        <v>5</v>
      </c>
      <c r="G9" s="36" t="s">
        <v>64</v>
      </c>
      <c r="K9" s="39" t="s">
        <v>11</v>
      </c>
      <c r="L9" s="40" t="s">
        <v>10</v>
      </c>
      <c r="N9" s="71"/>
      <c r="O9" s="41"/>
      <c r="P9" s="41"/>
      <c r="Q9" s="41"/>
      <c r="R9" s="43"/>
      <c r="S9" s="37"/>
      <c r="T9" s="44"/>
      <c r="U9" s="44"/>
      <c r="V9" s="44"/>
      <c r="W9" s="44"/>
      <c r="X9" s="44"/>
      <c r="Y9" s="44"/>
      <c r="Z9" s="38"/>
      <c r="AA9" s="37"/>
      <c r="AB9" s="44"/>
      <c r="AC9" s="38"/>
      <c r="AD9" s="37"/>
      <c r="AF9" s="37"/>
      <c r="AG9" s="44"/>
      <c r="AK9" s="98" t="s">
        <v>97</v>
      </c>
    </row>
  </sheetData>
  <sheetProtection selectLockedCells="1"/>
  <sortState ref="A3:AK9">
    <sortCondition ref="L3:L10000"/>
  </sortState>
  <mergeCells count="6">
    <mergeCell ref="AF1:AH1"/>
    <mergeCell ref="S1:Z1"/>
    <mergeCell ref="AI1:AJ1"/>
    <mergeCell ref="A1:E1"/>
    <mergeCell ref="AD1:AE1"/>
    <mergeCell ref="AA1:AC1"/>
  </mergeCells>
  <conditionalFormatting sqref="N1:R1048576">
    <cfRule type="containsText" dxfId="2" priority="2" operator="containsText" text="Non">
      <formula>NOT(ISERROR(SEARCH("Non",N1)))</formula>
    </cfRule>
    <cfRule type="containsText" dxfId="1" priority="3" operator="containsText" text="Oui">
      <formula>NOT(ISERROR(SEARCH("Oui",N1)))</formula>
    </cfRule>
  </conditionalFormatting>
  <dataValidations count="7">
    <dataValidation type="list" allowBlank="1" showInputMessage="1" showErrorMessage="1" sqref="K3:K9">
      <formula1>INDIRECT("TabIngenieur")</formula1>
    </dataValidation>
    <dataValidation type="list" allowBlank="1" showInputMessage="1" showErrorMessage="1" sqref="L3:L9">
      <formula1>INDIRECT("TabSuppleant")</formula1>
    </dataValidation>
    <dataValidation type="list" allowBlank="1" showInputMessage="1" showErrorMessage="1" sqref="M3:M9">
      <formula1>INDIRECT("TabCharge")</formula1>
    </dataValidation>
    <dataValidation type="list" allowBlank="1" showInputMessage="1" showErrorMessage="1" sqref="F3:F9">
      <formula1>INDIRECT("TabEtat")</formula1>
    </dataValidation>
    <dataValidation type="list" allowBlank="1" showInputMessage="1" showErrorMessage="1" sqref="AF3:AG9 AD3:AD9">
      <formula1>INDIRECT("TabFait")</formula1>
    </dataValidation>
    <dataValidation type="list" allowBlank="1" showInputMessage="1" showErrorMessage="1" sqref="N3:R9">
      <formula1>INDIRECT("TabOuiNon")</formula1>
    </dataValidation>
    <dataValidation type="list" allowBlank="1" showInputMessage="1" showErrorMessage="1" sqref="S3:AC9">
      <formula1>INDIRECT("TabEIEEE")</formula1>
    </dataValidation>
  </dataValidations>
  <printOptions horizontalCentered="1"/>
  <pageMargins left="0.31496062992125984" right="0.31496062992125984" top="0.78740157480314965" bottom="0.74803149606299213" header="0.31496062992125984" footer="0.31496062992125984"/>
  <pageSetup paperSize="8" scale="57" orientation="landscape" r:id="rId1"/>
  <legacyDrawing r:id="rId2"/>
  <controls>
    <control shapeId="1031" r:id="rId3" name="Tri_Suppleant"/>
    <control shapeId="1030" r:id="rId4" name="Tri_Gestionnaire"/>
    <control shapeId="1028" r:id="rId5" name="Tri_Identification"/>
    <control shapeId="1029" r:id="rId6" name="Tri_Localisation"/>
    <control shapeId="1036" r:id="rId7" name="Tri_Etat"/>
    <control shapeId="1037" r:id="rId8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11"/>
  <sheetViews>
    <sheetView topLeftCell="G1" workbookViewId="0">
      <selection activeCell="L10" sqref="L10"/>
    </sheetView>
  </sheetViews>
  <sheetFormatPr baseColWidth="10" defaultRowHeight="15"/>
  <cols>
    <col min="3" max="3" width="20.140625" customWidth="1"/>
    <col min="5" max="5" width="12.140625" customWidth="1"/>
    <col min="7" max="7" width="18" customWidth="1"/>
    <col min="9" max="9" width="14.85546875" customWidth="1"/>
  </cols>
  <sheetData>
    <row r="1" spans="1:37">
      <c r="A1" s="1" t="s">
        <v>3</v>
      </c>
      <c r="C1" t="s">
        <v>23</v>
      </c>
      <c r="E1" t="s">
        <v>22</v>
      </c>
      <c r="G1" t="s">
        <v>24</v>
      </c>
      <c r="I1" t="s">
        <v>30</v>
      </c>
      <c r="K1" t="s">
        <v>42</v>
      </c>
      <c r="M1" t="s">
        <v>75</v>
      </c>
      <c r="O1" t="s">
        <v>86</v>
      </c>
    </row>
    <row r="2" spans="1:37">
      <c r="A2" t="s">
        <v>4</v>
      </c>
      <c r="C2" t="s">
        <v>7</v>
      </c>
      <c r="E2" t="s">
        <v>7</v>
      </c>
      <c r="G2">
        <v>1</v>
      </c>
      <c r="I2" t="s">
        <v>31</v>
      </c>
      <c r="K2" t="s">
        <v>43</v>
      </c>
      <c r="M2" s="5" t="s">
        <v>73</v>
      </c>
      <c r="O2" t="s">
        <v>79</v>
      </c>
    </row>
    <row r="3" spans="1:37">
      <c r="A3" t="s">
        <v>6</v>
      </c>
      <c r="C3" t="s">
        <v>8</v>
      </c>
      <c r="E3" t="s">
        <v>8</v>
      </c>
      <c r="G3">
        <v>2</v>
      </c>
      <c r="I3" t="s">
        <v>32</v>
      </c>
      <c r="K3" t="s">
        <v>44</v>
      </c>
      <c r="M3" s="6" t="s">
        <v>74</v>
      </c>
      <c r="O3" t="s">
        <v>80</v>
      </c>
      <c r="AK3" t="s">
        <v>71</v>
      </c>
    </row>
    <row r="4" spans="1:37">
      <c r="A4" t="s">
        <v>5</v>
      </c>
      <c r="C4" t="s">
        <v>9</v>
      </c>
      <c r="E4" t="s">
        <v>9</v>
      </c>
      <c r="G4">
        <v>3</v>
      </c>
      <c r="I4" t="s">
        <v>38</v>
      </c>
      <c r="O4" t="s">
        <v>81</v>
      </c>
    </row>
    <row r="5" spans="1:37">
      <c r="C5" t="s">
        <v>10</v>
      </c>
      <c r="E5" t="s">
        <v>10</v>
      </c>
      <c r="I5" t="s">
        <v>33</v>
      </c>
    </row>
    <row r="6" spans="1:37">
      <c r="C6" t="s">
        <v>11</v>
      </c>
      <c r="E6" t="s">
        <v>11</v>
      </c>
      <c r="I6" t="s">
        <v>34</v>
      </c>
    </row>
    <row r="7" spans="1:37">
      <c r="C7" t="s">
        <v>12</v>
      </c>
      <c r="E7" t="s">
        <v>12</v>
      </c>
      <c r="I7" t="s">
        <v>35</v>
      </c>
    </row>
    <row r="8" spans="1:37">
      <c r="E8" t="s">
        <v>15</v>
      </c>
      <c r="I8" t="s">
        <v>36</v>
      </c>
    </row>
    <row r="9" spans="1:37">
      <c r="E9" t="s">
        <v>13</v>
      </c>
    </row>
    <row r="10" spans="1:37">
      <c r="E10" t="s">
        <v>14</v>
      </c>
    </row>
    <row r="11" spans="1:37">
      <c r="E11" t="s">
        <v>16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D5"/>
  <sheetViews>
    <sheetView workbookViewId="0">
      <selection activeCell="D5" sqref="D5"/>
    </sheetView>
  </sheetViews>
  <sheetFormatPr baseColWidth="10" defaultRowHeight="15"/>
  <cols>
    <col min="2" max="2" width="15.85546875" customWidth="1"/>
  </cols>
  <sheetData>
    <row r="1" spans="1:4" ht="15.75" thickBot="1"/>
    <row r="2" spans="1:4" ht="15.75" thickBot="1">
      <c r="A2" t="s">
        <v>69</v>
      </c>
      <c r="B2" s="2" t="s">
        <v>58</v>
      </c>
      <c r="D2">
        <f>MATCH($B$2,'Liste dossiers'!$E$1:$E$973,0)</f>
        <v>3</v>
      </c>
    </row>
    <row r="5" spans="1:4">
      <c r="A5" t="s">
        <v>70</v>
      </c>
      <c r="B5" t="str">
        <f>INDEX('Liste dossiers'!A:AK,MATCH($B$2,'Liste dossiers'!$E$1:$E$973,0),1)&amp;" - "&amp;INDEX('Liste dossiers'!A:AK,MATCH($B$2,'Liste dossiers'!E:E,0),3)&amp;" - "&amp;INDEX('Liste dossiers'!A:AK,MATCH($B$2,'Liste dossiers'!E:E,0),5)</f>
        <v>A4 - 131 - A361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9"/>
  <sheetViews>
    <sheetView workbookViewId="0">
      <selection activeCell="M4" sqref="M4"/>
    </sheetView>
  </sheetViews>
  <sheetFormatPr baseColWidth="10" defaultRowHeight="15"/>
  <sheetData>
    <row r="1" spans="1:8" ht="15.75" thickBot="1"/>
    <row r="2" spans="1:8" ht="15.75" thickBot="1">
      <c r="A2" t="s">
        <v>56</v>
      </c>
      <c r="D2" s="2" t="s">
        <v>27</v>
      </c>
      <c r="E2" s="4">
        <f>MATCH($D$2,'Liste dossiers'!$E$1:$E$973,0)</f>
        <v>6</v>
      </c>
    </row>
    <row r="4" spans="1:8">
      <c r="A4" t="s">
        <v>57</v>
      </c>
      <c r="C4" s="3" t="str">
        <f>INDEX('Liste dossiers'!A:AK,MATCH($D$2,'Liste dossiers'!E:E,0),1)</f>
        <v>W60</v>
      </c>
      <c r="D4" s="3">
        <f>INDEX('Liste dossiers'!A:AK,MATCH($D$2,'Liste dossiers'!E:E,0),3)</f>
        <v>261</v>
      </c>
      <c r="E4" s="3" t="str">
        <f>INDEX('Liste dossiers'!$A$1:$AK$973,MATCH($D$2,'Liste dossiers'!$E$1:$E$973,0),5)</f>
        <v>L553</v>
      </c>
      <c r="G4" t="str">
        <f>INDEX('Liste dossiers'!A1:AK973,MATCH($D$2,'Liste dossiers'!$E$1:$E$973,0),1)&amp;" - "&amp;INDEX('Liste dossiers'!$A$1:$AK$973,MATCH($D$2,'Liste dossiers'!$E$1:$E$973,0),3)&amp;" - "&amp;INDEX('Liste dossiers'!$A$1:$AK$973,MATCH($D$2,'Liste dossiers'!$E$1:$E$973,0),5)</f>
        <v>W60 - 261 - L553</v>
      </c>
    </row>
    <row r="9" spans="1:8">
      <c r="H9" t="str">
        <f>IF(J19=TRUE,"Pas compatible","compatible")</f>
        <v>compatible</v>
      </c>
    </row>
  </sheetData>
  <pageMargins left="0.7" right="0.7" top="0.75" bottom="0.75" header="0.3" footer="0.3"/>
  <legacyDrawing r:id="rId1"/>
  <controls>
    <control shapeId="2055" r:id="rId2" name="Check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dossiers</vt:lpstr>
      <vt:lpstr>Listes de travail</vt:lpstr>
      <vt:lpstr>Recherche</vt:lpstr>
      <vt:lpstr>Travail</vt:lpstr>
    </vt:vector>
  </TitlesOfParts>
  <Company>SPW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BALTHASART</dc:creator>
  <cp:lastModifiedBy>Luc BALTHASART</cp:lastModifiedBy>
  <cp:lastPrinted>2018-06-13T12:43:45Z</cp:lastPrinted>
  <dcterms:created xsi:type="dcterms:W3CDTF">2018-05-31T12:05:56Z</dcterms:created>
  <dcterms:modified xsi:type="dcterms:W3CDTF">2018-06-13T14:18:14Z</dcterms:modified>
</cp:coreProperties>
</file>