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18 - Pompier SVRA\9-4-2 Planning Mensuel\9-4-2 Planning Mensuel 2020\"/>
    </mc:Choice>
  </mc:AlternateContent>
  <bookViews>
    <workbookView xWindow="240" yWindow="510" windowWidth="20115" windowHeight="7830" tabRatio="618" activeTab="10"/>
  </bookViews>
  <sheets>
    <sheet name="Sommaire" sheetId="32" r:id="rId1"/>
    <sheet name="Journal des jours feriés" sheetId="4" state="hidden" r:id="rId2"/>
    <sheet name="Invités" sheetId="36" state="hidden" r:id="rId3"/>
    <sheet name="Plani. J Férié 19" sheetId="35" r:id="rId4"/>
    <sheet name="Plani. J Férié 20" sheetId="38" r:id="rId5"/>
    <sheet name="Récap Dispo Annuel" sheetId="5" state="hidden" r:id="rId6"/>
    <sheet name=" Section &amp; Compétence" sheetId="2" r:id="rId7"/>
    <sheet name="JAN.20" sheetId="20" state="hidden" r:id="rId8"/>
    <sheet name="FEV.20" sheetId="39" state="hidden" r:id="rId9"/>
    <sheet name="Mars.20" sheetId="40" state="hidden" r:id="rId10"/>
    <sheet name="AVR.20" sheetId="41" r:id="rId11"/>
    <sheet name="Feuil1" sheetId="33" state="hidden" r:id="rId12"/>
  </sheets>
  <externalReferences>
    <externalReference r:id="rId13"/>
  </externalReferences>
  <definedNames>
    <definedName name="_xlnm._FilterDatabase" localSheetId="6" hidden="1">' Section &amp; Compétence'!$A$86:$AJ$111</definedName>
    <definedName name="_xlnm._FilterDatabase" localSheetId="5" hidden="1">'Récap Dispo Annuel'!$A$2:$L$87</definedName>
    <definedName name="Affectation">Invités!$J$2:$J$9</definedName>
    <definedName name="Competences">' Section &amp; Compétence'!$C$167:$C$186</definedName>
    <definedName name="Fonctions">' Section &amp; Compétence'!$C$145:$C$153</definedName>
    <definedName name="Grades">' Section &amp; Compétence'!$C$126:$C$141</definedName>
    <definedName name="Liste_Activite">Invités!$H$2:$H$20</definedName>
    <definedName name="Liste_personnel" localSheetId="2">#REF!</definedName>
    <definedName name="Liste_personnel">#REF!</definedName>
    <definedName name="Section">'Récap Dispo Annuel'!$A$3:$A$88</definedName>
    <definedName name="section1234">'Récap Dispo Annuel'!$A$3:$C$88</definedName>
    <definedName name="Sections">' Section &amp; Compétence'!$C$157:$C$163</definedName>
  </definedNames>
  <calcPr calcId="162913"/>
</workbook>
</file>

<file path=xl/calcChain.xml><?xml version="1.0" encoding="utf-8"?>
<calcChain xmlns="http://schemas.openxmlformats.org/spreadsheetml/2006/main">
  <c r="AG9" i="4" l="1"/>
  <c r="AD9" i="4"/>
  <c r="AA9" i="4"/>
  <c r="X9" i="4"/>
  <c r="U9" i="4"/>
  <c r="R9" i="4"/>
  <c r="L9" i="4"/>
  <c r="BM106" i="5"/>
  <c r="BL106" i="5"/>
  <c r="BM105" i="5"/>
  <c r="BL105" i="5"/>
  <c r="BM104" i="5"/>
  <c r="BL104" i="5"/>
  <c r="BM103" i="5"/>
  <c r="BL103" i="5"/>
  <c r="BM102" i="5"/>
  <c r="BL102" i="5"/>
  <c r="BM101" i="5"/>
  <c r="BL101" i="5"/>
  <c r="BM100" i="5"/>
  <c r="BL100" i="5"/>
  <c r="BM99" i="5"/>
  <c r="BL99" i="5"/>
  <c r="BM98" i="5"/>
  <c r="BL98" i="5"/>
  <c r="BM97" i="5"/>
  <c r="BL97" i="5"/>
  <c r="BM96" i="5"/>
  <c r="BL96" i="5"/>
  <c r="BM95" i="5"/>
  <c r="BL95" i="5"/>
  <c r="BM94" i="5"/>
  <c r="BL94" i="5"/>
  <c r="BM93" i="5"/>
  <c r="BL93" i="5"/>
  <c r="BM92" i="5"/>
  <c r="BL92" i="5"/>
  <c r="BM91" i="5"/>
  <c r="BL91" i="5"/>
  <c r="BM90" i="5"/>
  <c r="BL90" i="5"/>
  <c r="BM89" i="5"/>
  <c r="BL89" i="5"/>
  <c r="BM88" i="5"/>
  <c r="BL88" i="5"/>
  <c r="BM87" i="5"/>
  <c r="BL87" i="5"/>
  <c r="BM86" i="5"/>
  <c r="BL86" i="5"/>
  <c r="BM85" i="5"/>
  <c r="BL85" i="5"/>
  <c r="BM84" i="5"/>
  <c r="BL84" i="5"/>
  <c r="BM83" i="5"/>
  <c r="BL83" i="5"/>
  <c r="BM82" i="5"/>
  <c r="BL82" i="5"/>
  <c r="BM81" i="5"/>
  <c r="BL81" i="5"/>
  <c r="BM80" i="5"/>
  <c r="BL80" i="5"/>
  <c r="BM79" i="5"/>
  <c r="BL79" i="5"/>
  <c r="BM78" i="5"/>
  <c r="BL78" i="5"/>
  <c r="BM77" i="5"/>
  <c r="BL77" i="5"/>
  <c r="BM76" i="5"/>
  <c r="BL76" i="5"/>
  <c r="BM75" i="5"/>
  <c r="BL75" i="5"/>
  <c r="BM74" i="5"/>
  <c r="BL74" i="5"/>
  <c r="BM73" i="5"/>
  <c r="BL73" i="5"/>
  <c r="BM72" i="5"/>
  <c r="BL72" i="5"/>
  <c r="BM71" i="5"/>
  <c r="BL71" i="5"/>
  <c r="BM70" i="5"/>
  <c r="BL70" i="5"/>
  <c r="BM69" i="5"/>
  <c r="BL69" i="5"/>
  <c r="BM68" i="5"/>
  <c r="BL68" i="5"/>
  <c r="BM67" i="5"/>
  <c r="BL67" i="5"/>
  <c r="BM66" i="5"/>
  <c r="BL66" i="5"/>
  <c r="BM65" i="5"/>
  <c r="BL65" i="5"/>
  <c r="BM64" i="5"/>
  <c r="BL64" i="5"/>
  <c r="BM63" i="5"/>
  <c r="BL63" i="5"/>
  <c r="BM62" i="5"/>
  <c r="BL62" i="5"/>
  <c r="BM61" i="5"/>
  <c r="BL61" i="5"/>
  <c r="BM60" i="5"/>
  <c r="BL60" i="5"/>
  <c r="BM59" i="5"/>
  <c r="BL59" i="5"/>
  <c r="BM58" i="5"/>
  <c r="BL58" i="5"/>
  <c r="BM57" i="5"/>
  <c r="BL57" i="5"/>
  <c r="BM56" i="5"/>
  <c r="BL56" i="5"/>
  <c r="BM55" i="5"/>
  <c r="BL55" i="5"/>
  <c r="BM54" i="5"/>
  <c r="BL54" i="5"/>
  <c r="BM53" i="5"/>
  <c r="BL53" i="5"/>
  <c r="BM52" i="5"/>
  <c r="BL52" i="5"/>
  <c r="BM51" i="5"/>
  <c r="BL51" i="5"/>
  <c r="BM50" i="5"/>
  <c r="BL50" i="5"/>
  <c r="BM49" i="5"/>
  <c r="BL49" i="5"/>
  <c r="BM48" i="5"/>
  <c r="BL48" i="5"/>
  <c r="BM47" i="5"/>
  <c r="BL47" i="5"/>
  <c r="BM46" i="5"/>
  <c r="BL46" i="5"/>
  <c r="BM45" i="5"/>
  <c r="BL45" i="5"/>
  <c r="BM44" i="5"/>
  <c r="BL44" i="5"/>
  <c r="BM43" i="5"/>
  <c r="BL43" i="5"/>
  <c r="BM42" i="5"/>
  <c r="BL42" i="5"/>
  <c r="BM41" i="5"/>
  <c r="BL41" i="5"/>
  <c r="BM40" i="5"/>
  <c r="BL40" i="5"/>
  <c r="BM39" i="5"/>
  <c r="BL39" i="5"/>
  <c r="BM38" i="5"/>
  <c r="BL38" i="5"/>
  <c r="BM37" i="5"/>
  <c r="BL37" i="5"/>
  <c r="BM36" i="5"/>
  <c r="BL36" i="5"/>
  <c r="BM35" i="5"/>
  <c r="BL35" i="5"/>
  <c r="BM34" i="5"/>
  <c r="BL34" i="5"/>
  <c r="BM33" i="5"/>
  <c r="BL33" i="5"/>
  <c r="BM32" i="5"/>
  <c r="BL32" i="5"/>
  <c r="BM31" i="5"/>
  <c r="BL31" i="5"/>
  <c r="BM30" i="5"/>
  <c r="BL30" i="5"/>
  <c r="BM29" i="5"/>
  <c r="BL29" i="5"/>
  <c r="BM28" i="5"/>
  <c r="BL28" i="5"/>
  <c r="BM27" i="5"/>
  <c r="BL27" i="5"/>
  <c r="BM26" i="5"/>
  <c r="BL26" i="5"/>
  <c r="BM25" i="5"/>
  <c r="BL25" i="5"/>
  <c r="BM24" i="5"/>
  <c r="BL24" i="5"/>
  <c r="BM23" i="5"/>
  <c r="BL23" i="5"/>
  <c r="BM22" i="5"/>
  <c r="BL22" i="5"/>
  <c r="BM21" i="5"/>
  <c r="BL21" i="5"/>
  <c r="BM20" i="5"/>
  <c r="BL20" i="5"/>
  <c r="BM19" i="5"/>
  <c r="BL19" i="5"/>
  <c r="BM18" i="5"/>
  <c r="BL18" i="5"/>
  <c r="BM17" i="5"/>
  <c r="BL17" i="5"/>
  <c r="BM16" i="5"/>
  <c r="BL16" i="5"/>
  <c r="BM15" i="5"/>
  <c r="BL15" i="5"/>
  <c r="BM14" i="5"/>
  <c r="BL14" i="5"/>
  <c r="BM13" i="5"/>
  <c r="BL13" i="5"/>
  <c r="BM12" i="5"/>
  <c r="BL12" i="5"/>
  <c r="BM11" i="5"/>
  <c r="BM109" i="5" s="1"/>
  <c r="BL11" i="5"/>
  <c r="BL109" i="5" s="1"/>
  <c r="BL110" i="5" s="1"/>
  <c r="BM10" i="5"/>
  <c r="BL10" i="5"/>
  <c r="BM9" i="5"/>
  <c r="BL9" i="5"/>
  <c r="BM8" i="5"/>
  <c r="BL8" i="5"/>
  <c r="BM7" i="5"/>
  <c r="BL7" i="5"/>
  <c r="BM6" i="5"/>
  <c r="BL6" i="5"/>
  <c r="BM5" i="5"/>
  <c r="BL5" i="5"/>
  <c r="BM4" i="5"/>
  <c r="BL4" i="5"/>
  <c r="BK106" i="5"/>
  <c r="BJ106" i="5"/>
  <c r="BK105" i="5"/>
  <c r="BJ105" i="5"/>
  <c r="BK104" i="5"/>
  <c r="BJ104" i="5"/>
  <c r="BK103" i="5"/>
  <c r="BJ103" i="5"/>
  <c r="BK102" i="5"/>
  <c r="BJ102" i="5"/>
  <c r="BK101" i="5"/>
  <c r="BJ101" i="5"/>
  <c r="BK100" i="5"/>
  <c r="BJ100" i="5"/>
  <c r="BK99" i="5"/>
  <c r="BJ99" i="5"/>
  <c r="BK98" i="5"/>
  <c r="BJ98" i="5"/>
  <c r="BK97" i="5"/>
  <c r="BJ97" i="5"/>
  <c r="BK96" i="5"/>
  <c r="BJ96" i="5"/>
  <c r="BK95" i="5"/>
  <c r="BJ95" i="5"/>
  <c r="BK94" i="5"/>
  <c r="BJ94" i="5"/>
  <c r="BK93" i="5"/>
  <c r="BJ93" i="5"/>
  <c r="BK92" i="5"/>
  <c r="BJ92" i="5"/>
  <c r="BK91" i="5"/>
  <c r="BJ91" i="5"/>
  <c r="BK90" i="5"/>
  <c r="BJ90" i="5"/>
  <c r="BK89" i="5"/>
  <c r="BJ89" i="5"/>
  <c r="BK88" i="5"/>
  <c r="BJ88" i="5"/>
  <c r="BK87" i="5"/>
  <c r="BJ87" i="5"/>
  <c r="BK86" i="5"/>
  <c r="BJ86" i="5"/>
  <c r="BK85" i="5"/>
  <c r="BJ85" i="5"/>
  <c r="BK84" i="5"/>
  <c r="BJ84" i="5"/>
  <c r="BK83" i="5"/>
  <c r="BJ83" i="5"/>
  <c r="BK82" i="5"/>
  <c r="BJ82" i="5"/>
  <c r="BK81" i="5"/>
  <c r="BJ81" i="5"/>
  <c r="BK80" i="5"/>
  <c r="BJ80" i="5"/>
  <c r="BK79" i="5"/>
  <c r="BJ79" i="5"/>
  <c r="BK78" i="5"/>
  <c r="BJ78" i="5"/>
  <c r="BK77" i="5"/>
  <c r="BJ77" i="5"/>
  <c r="BK76" i="5"/>
  <c r="BJ76" i="5"/>
  <c r="BK75" i="5"/>
  <c r="BJ75" i="5"/>
  <c r="BK74" i="5"/>
  <c r="BJ74" i="5"/>
  <c r="BK73" i="5"/>
  <c r="BJ73" i="5"/>
  <c r="BK72" i="5"/>
  <c r="BJ72" i="5"/>
  <c r="BK71" i="5"/>
  <c r="BJ71" i="5"/>
  <c r="BK70" i="5"/>
  <c r="BJ70" i="5"/>
  <c r="BK69" i="5"/>
  <c r="BJ69" i="5"/>
  <c r="BK68" i="5"/>
  <c r="BJ68" i="5"/>
  <c r="BK67" i="5"/>
  <c r="BJ67" i="5"/>
  <c r="BK66" i="5"/>
  <c r="BJ66" i="5"/>
  <c r="BK65" i="5"/>
  <c r="BJ65" i="5"/>
  <c r="BK64" i="5"/>
  <c r="BJ64" i="5"/>
  <c r="BK63" i="5"/>
  <c r="BJ63" i="5"/>
  <c r="BK62" i="5"/>
  <c r="BJ62" i="5"/>
  <c r="BK61" i="5"/>
  <c r="BJ61" i="5"/>
  <c r="BK60" i="5"/>
  <c r="BJ60" i="5"/>
  <c r="BK59" i="5"/>
  <c r="BJ59" i="5"/>
  <c r="BK58" i="5"/>
  <c r="BJ58" i="5"/>
  <c r="BK57" i="5"/>
  <c r="BJ57" i="5"/>
  <c r="BK56" i="5"/>
  <c r="BJ56" i="5"/>
  <c r="BK55" i="5"/>
  <c r="BJ55" i="5"/>
  <c r="BK54" i="5"/>
  <c r="BJ54" i="5"/>
  <c r="BK53" i="5"/>
  <c r="BJ53" i="5"/>
  <c r="BK52" i="5"/>
  <c r="BJ52" i="5"/>
  <c r="BK51" i="5"/>
  <c r="BJ51" i="5"/>
  <c r="BK50" i="5"/>
  <c r="BJ50" i="5"/>
  <c r="BK49" i="5"/>
  <c r="BJ49" i="5"/>
  <c r="BK48" i="5"/>
  <c r="BJ48" i="5"/>
  <c r="BK47" i="5"/>
  <c r="BJ47" i="5"/>
  <c r="BK46" i="5"/>
  <c r="BJ46" i="5"/>
  <c r="BK45" i="5"/>
  <c r="BJ45" i="5"/>
  <c r="BK44" i="5"/>
  <c r="BJ44" i="5"/>
  <c r="BK43" i="5"/>
  <c r="BJ43" i="5"/>
  <c r="BK42" i="5"/>
  <c r="BJ42" i="5"/>
  <c r="BK41" i="5"/>
  <c r="BJ41" i="5"/>
  <c r="BK40" i="5"/>
  <c r="BJ40" i="5"/>
  <c r="BK39" i="5"/>
  <c r="BJ39" i="5"/>
  <c r="BK38" i="5"/>
  <c r="BJ38" i="5"/>
  <c r="BK37" i="5"/>
  <c r="BJ37" i="5"/>
  <c r="BK36" i="5"/>
  <c r="BJ36" i="5"/>
  <c r="BK35" i="5"/>
  <c r="BJ35" i="5"/>
  <c r="BK34" i="5"/>
  <c r="BJ34" i="5"/>
  <c r="BK33" i="5"/>
  <c r="BJ33" i="5"/>
  <c r="BK32" i="5"/>
  <c r="BJ32" i="5"/>
  <c r="BK31" i="5"/>
  <c r="BJ31" i="5"/>
  <c r="BK30" i="5"/>
  <c r="BJ30" i="5"/>
  <c r="BK29" i="5"/>
  <c r="BJ29" i="5"/>
  <c r="BK28" i="5"/>
  <c r="BJ28" i="5"/>
  <c r="BK27" i="5"/>
  <c r="BJ27" i="5"/>
  <c r="BK26" i="5"/>
  <c r="BJ26" i="5"/>
  <c r="BK25" i="5"/>
  <c r="BJ25" i="5"/>
  <c r="BK24" i="5"/>
  <c r="BJ24" i="5"/>
  <c r="BK23" i="5"/>
  <c r="BJ23" i="5"/>
  <c r="BK22" i="5"/>
  <c r="BJ22" i="5"/>
  <c r="BK21" i="5"/>
  <c r="BJ21" i="5"/>
  <c r="BK20" i="5"/>
  <c r="BJ20" i="5"/>
  <c r="BK19" i="5"/>
  <c r="BJ19" i="5"/>
  <c r="BK18" i="5"/>
  <c r="BJ18" i="5"/>
  <c r="BK17" i="5"/>
  <c r="BJ17" i="5"/>
  <c r="BK16" i="5"/>
  <c r="BJ16" i="5"/>
  <c r="BK15" i="5"/>
  <c r="BJ15" i="5"/>
  <c r="BK14" i="5"/>
  <c r="BJ14" i="5"/>
  <c r="BK13" i="5"/>
  <c r="BJ13" i="5"/>
  <c r="BK12" i="5"/>
  <c r="BJ12" i="5"/>
  <c r="BK11" i="5"/>
  <c r="BK109" i="5" s="1"/>
  <c r="BJ11" i="5"/>
  <c r="BJ109" i="5" s="1"/>
  <c r="BJ110" i="5" s="1"/>
  <c r="BK10" i="5"/>
  <c r="BJ10" i="5"/>
  <c r="BK9" i="5"/>
  <c r="BJ9" i="5"/>
  <c r="BK8" i="5"/>
  <c r="BJ8" i="5"/>
  <c r="BK7" i="5"/>
  <c r="BJ7" i="5"/>
  <c r="BK6" i="5"/>
  <c r="BJ6" i="5"/>
  <c r="BK5" i="5"/>
  <c r="BJ5" i="5"/>
  <c r="BK4" i="5"/>
  <c r="BJ4" i="5"/>
  <c r="BI106" i="5"/>
  <c r="BH106" i="5"/>
  <c r="BI105" i="5"/>
  <c r="BH105" i="5"/>
  <c r="BI104" i="5"/>
  <c r="BH104" i="5"/>
  <c r="BI103" i="5"/>
  <c r="BH103" i="5"/>
  <c r="BI102" i="5"/>
  <c r="BH102" i="5"/>
  <c r="BI101" i="5"/>
  <c r="BH101" i="5"/>
  <c r="BI100" i="5"/>
  <c r="BH100" i="5"/>
  <c r="BI99" i="5"/>
  <c r="BH99" i="5"/>
  <c r="BI98" i="5"/>
  <c r="BH98" i="5"/>
  <c r="BI97" i="5"/>
  <c r="BH97" i="5"/>
  <c r="BI96" i="5"/>
  <c r="BH96" i="5"/>
  <c r="BI95" i="5"/>
  <c r="BH95" i="5"/>
  <c r="BI94" i="5"/>
  <c r="BH94" i="5"/>
  <c r="BI93" i="5"/>
  <c r="BH93" i="5"/>
  <c r="BI92" i="5"/>
  <c r="BH92" i="5"/>
  <c r="BI91" i="5"/>
  <c r="BH91" i="5"/>
  <c r="BI90" i="5"/>
  <c r="BH90" i="5"/>
  <c r="BI89" i="5"/>
  <c r="BH89" i="5"/>
  <c r="BI88" i="5"/>
  <c r="BH88" i="5"/>
  <c r="BI87" i="5"/>
  <c r="BH87" i="5"/>
  <c r="BI86" i="5"/>
  <c r="BH86" i="5"/>
  <c r="BI85" i="5"/>
  <c r="BH85" i="5"/>
  <c r="BI84" i="5"/>
  <c r="BH84" i="5"/>
  <c r="BI83" i="5"/>
  <c r="BH83" i="5"/>
  <c r="BI82" i="5"/>
  <c r="BH82" i="5"/>
  <c r="BI81" i="5"/>
  <c r="BH81" i="5"/>
  <c r="BI80" i="5"/>
  <c r="BH80" i="5"/>
  <c r="BI79" i="5"/>
  <c r="BH79" i="5"/>
  <c r="BI78" i="5"/>
  <c r="BH78" i="5"/>
  <c r="BI77" i="5"/>
  <c r="BH77" i="5"/>
  <c r="BI76" i="5"/>
  <c r="BH76" i="5"/>
  <c r="BI75" i="5"/>
  <c r="BH75" i="5"/>
  <c r="BI74" i="5"/>
  <c r="BH74" i="5"/>
  <c r="BI73" i="5"/>
  <c r="BH73" i="5"/>
  <c r="BI72" i="5"/>
  <c r="BH72" i="5"/>
  <c r="BI71" i="5"/>
  <c r="BH71" i="5"/>
  <c r="BI70" i="5"/>
  <c r="BH70" i="5"/>
  <c r="BI69" i="5"/>
  <c r="BH69" i="5"/>
  <c r="BI68" i="5"/>
  <c r="BH68" i="5"/>
  <c r="BI67" i="5"/>
  <c r="BH67" i="5"/>
  <c r="BI66" i="5"/>
  <c r="BH66" i="5"/>
  <c r="BI65" i="5"/>
  <c r="BH65" i="5"/>
  <c r="BI64" i="5"/>
  <c r="BH64" i="5"/>
  <c r="BI63" i="5"/>
  <c r="BH63" i="5"/>
  <c r="BI62" i="5"/>
  <c r="BH62" i="5"/>
  <c r="BI61" i="5"/>
  <c r="BH61" i="5"/>
  <c r="BI60" i="5"/>
  <c r="BH60" i="5"/>
  <c r="BI59" i="5"/>
  <c r="BH59" i="5"/>
  <c r="BI58" i="5"/>
  <c r="BH58" i="5"/>
  <c r="BI57" i="5"/>
  <c r="BH57" i="5"/>
  <c r="BI56" i="5"/>
  <c r="BH56" i="5"/>
  <c r="BI55" i="5"/>
  <c r="BH55" i="5"/>
  <c r="BI54" i="5"/>
  <c r="BH54" i="5"/>
  <c r="BI53" i="5"/>
  <c r="BH53" i="5"/>
  <c r="BI52" i="5"/>
  <c r="BH52" i="5"/>
  <c r="BI51" i="5"/>
  <c r="BH51" i="5"/>
  <c r="BI50" i="5"/>
  <c r="BH50" i="5"/>
  <c r="BI49" i="5"/>
  <c r="BH49" i="5"/>
  <c r="BI48" i="5"/>
  <c r="BH48" i="5"/>
  <c r="BI47" i="5"/>
  <c r="BH47" i="5"/>
  <c r="BI46" i="5"/>
  <c r="BH46" i="5"/>
  <c r="BI45" i="5"/>
  <c r="BH45" i="5"/>
  <c r="BI44" i="5"/>
  <c r="BH44" i="5"/>
  <c r="BI43" i="5"/>
  <c r="BH43" i="5"/>
  <c r="BI42" i="5"/>
  <c r="BH42" i="5"/>
  <c r="BI41" i="5"/>
  <c r="BH41" i="5"/>
  <c r="BI40" i="5"/>
  <c r="BH40" i="5"/>
  <c r="BI39" i="5"/>
  <c r="BH39" i="5"/>
  <c r="BI38" i="5"/>
  <c r="BH38" i="5"/>
  <c r="BI37" i="5"/>
  <c r="BH37" i="5"/>
  <c r="BI36" i="5"/>
  <c r="BH36" i="5"/>
  <c r="BI35" i="5"/>
  <c r="BH35" i="5"/>
  <c r="BI34" i="5"/>
  <c r="BH34" i="5"/>
  <c r="BI33" i="5"/>
  <c r="BH33" i="5"/>
  <c r="BI32" i="5"/>
  <c r="BH32" i="5"/>
  <c r="BI31" i="5"/>
  <c r="BH31" i="5"/>
  <c r="BI30" i="5"/>
  <c r="BH30" i="5"/>
  <c r="BI29" i="5"/>
  <c r="BH29" i="5"/>
  <c r="BI28" i="5"/>
  <c r="BH28" i="5"/>
  <c r="BI27" i="5"/>
  <c r="BH27" i="5"/>
  <c r="BI26" i="5"/>
  <c r="BH26" i="5"/>
  <c r="BI25" i="5"/>
  <c r="BH25" i="5"/>
  <c r="BI24" i="5"/>
  <c r="BH24" i="5"/>
  <c r="BI23" i="5"/>
  <c r="BH23" i="5"/>
  <c r="BI22" i="5"/>
  <c r="BH22" i="5"/>
  <c r="BI21" i="5"/>
  <c r="BH21" i="5"/>
  <c r="BI20" i="5"/>
  <c r="BH20" i="5"/>
  <c r="BI19" i="5"/>
  <c r="BH19" i="5"/>
  <c r="BI18" i="5"/>
  <c r="BH18" i="5"/>
  <c r="BI17" i="5"/>
  <c r="BH17" i="5"/>
  <c r="BI16" i="5"/>
  <c r="BH16" i="5"/>
  <c r="BI15" i="5"/>
  <c r="BH15" i="5"/>
  <c r="BI14" i="5"/>
  <c r="BH14" i="5"/>
  <c r="BI13" i="5"/>
  <c r="BH13" i="5"/>
  <c r="BI12" i="5"/>
  <c r="BH12" i="5"/>
  <c r="BI11" i="5"/>
  <c r="BH11" i="5"/>
  <c r="BI10" i="5"/>
  <c r="BH10" i="5"/>
  <c r="BI9" i="5"/>
  <c r="BH9" i="5"/>
  <c r="BI8" i="5"/>
  <c r="BH8" i="5"/>
  <c r="BI7" i="5"/>
  <c r="BH7" i="5"/>
  <c r="BI6" i="5"/>
  <c r="BH6" i="5"/>
  <c r="BI5" i="5"/>
  <c r="BH5" i="5"/>
  <c r="BI4" i="5"/>
  <c r="BI109" i="5" s="1"/>
  <c r="BH4" i="5"/>
  <c r="BH109" i="5" s="1"/>
  <c r="BH110" i="5" s="1"/>
  <c r="BG106" i="5"/>
  <c r="BF106" i="5"/>
  <c r="BG105" i="5"/>
  <c r="BF105" i="5"/>
  <c r="BG104" i="5"/>
  <c r="BF104" i="5"/>
  <c r="BG103" i="5"/>
  <c r="BF103" i="5"/>
  <c r="BG102" i="5"/>
  <c r="BF102" i="5"/>
  <c r="BG101" i="5"/>
  <c r="BF101" i="5"/>
  <c r="BG100" i="5"/>
  <c r="BF100" i="5"/>
  <c r="BG99" i="5"/>
  <c r="BF99" i="5"/>
  <c r="BG98" i="5"/>
  <c r="BF98" i="5"/>
  <c r="BG97" i="5"/>
  <c r="BF97" i="5"/>
  <c r="BG96" i="5"/>
  <c r="BF96" i="5"/>
  <c r="BG95" i="5"/>
  <c r="BF95" i="5"/>
  <c r="BG94" i="5"/>
  <c r="BF94" i="5"/>
  <c r="BG93" i="5"/>
  <c r="BF93" i="5"/>
  <c r="BG92" i="5"/>
  <c r="BF92" i="5"/>
  <c r="BG91" i="5"/>
  <c r="BF91" i="5"/>
  <c r="BG90" i="5"/>
  <c r="BF90" i="5"/>
  <c r="BG89" i="5"/>
  <c r="BF89" i="5"/>
  <c r="BG88" i="5"/>
  <c r="BF88" i="5"/>
  <c r="BG87" i="5"/>
  <c r="BF87" i="5"/>
  <c r="BG86" i="5"/>
  <c r="BF86" i="5"/>
  <c r="BG85" i="5"/>
  <c r="BF85" i="5"/>
  <c r="BG84" i="5"/>
  <c r="BF84" i="5"/>
  <c r="BG83" i="5"/>
  <c r="BF83" i="5"/>
  <c r="BG82" i="5"/>
  <c r="BF82" i="5"/>
  <c r="BG81" i="5"/>
  <c r="BF81" i="5"/>
  <c r="BG80" i="5"/>
  <c r="BF80" i="5"/>
  <c r="BG79" i="5"/>
  <c r="BF79" i="5"/>
  <c r="BG78" i="5"/>
  <c r="BF78" i="5"/>
  <c r="BG77" i="5"/>
  <c r="BF77" i="5"/>
  <c r="BG76" i="5"/>
  <c r="BF76" i="5"/>
  <c r="BG75" i="5"/>
  <c r="BF75" i="5"/>
  <c r="BG74" i="5"/>
  <c r="BF74" i="5"/>
  <c r="BG73" i="5"/>
  <c r="BF73" i="5"/>
  <c r="BG72" i="5"/>
  <c r="BF72" i="5"/>
  <c r="BG71" i="5"/>
  <c r="BF71" i="5"/>
  <c r="BG70" i="5"/>
  <c r="BF70" i="5"/>
  <c r="BG69" i="5"/>
  <c r="BF69" i="5"/>
  <c r="BG68" i="5"/>
  <c r="BF68" i="5"/>
  <c r="BG67" i="5"/>
  <c r="BF67" i="5"/>
  <c r="BG66" i="5"/>
  <c r="BF66" i="5"/>
  <c r="BG65" i="5"/>
  <c r="BF65" i="5"/>
  <c r="BG64" i="5"/>
  <c r="BF64" i="5"/>
  <c r="BG63" i="5"/>
  <c r="BF63" i="5"/>
  <c r="BG62" i="5"/>
  <c r="BF62" i="5"/>
  <c r="BG61" i="5"/>
  <c r="BF61" i="5"/>
  <c r="BG60" i="5"/>
  <c r="BF60" i="5"/>
  <c r="BG59" i="5"/>
  <c r="BF59" i="5"/>
  <c r="BG58" i="5"/>
  <c r="BF58" i="5"/>
  <c r="BG57" i="5"/>
  <c r="BF57" i="5"/>
  <c r="BG56" i="5"/>
  <c r="BF56" i="5"/>
  <c r="BG55" i="5"/>
  <c r="BF55" i="5"/>
  <c r="BG54" i="5"/>
  <c r="BF54" i="5"/>
  <c r="BG53" i="5"/>
  <c r="BF53" i="5"/>
  <c r="BG52" i="5"/>
  <c r="BF52" i="5"/>
  <c r="BG51" i="5"/>
  <c r="BF51" i="5"/>
  <c r="BG50" i="5"/>
  <c r="BF50" i="5"/>
  <c r="BG49" i="5"/>
  <c r="BF49" i="5"/>
  <c r="BG48" i="5"/>
  <c r="BF48" i="5"/>
  <c r="BG47" i="5"/>
  <c r="BF47" i="5"/>
  <c r="BG46" i="5"/>
  <c r="BF46" i="5"/>
  <c r="BG45" i="5"/>
  <c r="BF45" i="5"/>
  <c r="BG44" i="5"/>
  <c r="BF44" i="5"/>
  <c r="BG43" i="5"/>
  <c r="BF43" i="5"/>
  <c r="BG42" i="5"/>
  <c r="BF42" i="5"/>
  <c r="BG41" i="5"/>
  <c r="BF41" i="5"/>
  <c r="BG40" i="5"/>
  <c r="BF40" i="5"/>
  <c r="BG39" i="5"/>
  <c r="BF39" i="5"/>
  <c r="BG38" i="5"/>
  <c r="BF38" i="5"/>
  <c r="BG37" i="5"/>
  <c r="BF37" i="5"/>
  <c r="BG36" i="5"/>
  <c r="BF36" i="5"/>
  <c r="BG35" i="5"/>
  <c r="BF35" i="5"/>
  <c r="BG34" i="5"/>
  <c r="BF34" i="5"/>
  <c r="BG33" i="5"/>
  <c r="BF33" i="5"/>
  <c r="BG32" i="5"/>
  <c r="BF32" i="5"/>
  <c r="BG31" i="5"/>
  <c r="BF31" i="5"/>
  <c r="BG30" i="5"/>
  <c r="BF30" i="5"/>
  <c r="BG29" i="5"/>
  <c r="BF29" i="5"/>
  <c r="BG28" i="5"/>
  <c r="BF28" i="5"/>
  <c r="BG27" i="5"/>
  <c r="BF27" i="5"/>
  <c r="BG26" i="5"/>
  <c r="BF26" i="5"/>
  <c r="BG25" i="5"/>
  <c r="BF25" i="5"/>
  <c r="BG24" i="5"/>
  <c r="BF24" i="5"/>
  <c r="BG23" i="5"/>
  <c r="BF23" i="5"/>
  <c r="BG22" i="5"/>
  <c r="BF22" i="5"/>
  <c r="BG21" i="5"/>
  <c r="BF21" i="5"/>
  <c r="BG20" i="5"/>
  <c r="BF20" i="5"/>
  <c r="BG19" i="5"/>
  <c r="BF19" i="5"/>
  <c r="BG18" i="5"/>
  <c r="BF18" i="5"/>
  <c r="BG17" i="5"/>
  <c r="BF17" i="5"/>
  <c r="BG16" i="5"/>
  <c r="BF16" i="5"/>
  <c r="BG15" i="5"/>
  <c r="BF15" i="5"/>
  <c r="BG14" i="5"/>
  <c r="BF14" i="5"/>
  <c r="BG13" i="5"/>
  <c r="BF13" i="5"/>
  <c r="BG12" i="5"/>
  <c r="BF12" i="5"/>
  <c r="BG11" i="5"/>
  <c r="BG109" i="5" s="1"/>
  <c r="BF11" i="5"/>
  <c r="BF109" i="5" s="1"/>
  <c r="BF110" i="5" s="1"/>
  <c r="BG10" i="5"/>
  <c r="BF10" i="5"/>
  <c r="BG9" i="5"/>
  <c r="BF9" i="5"/>
  <c r="BG8" i="5"/>
  <c r="BF8" i="5"/>
  <c r="BG7" i="5"/>
  <c r="BF7" i="5"/>
  <c r="BG6" i="5"/>
  <c r="BF6" i="5"/>
  <c r="BG5" i="5"/>
  <c r="BF5" i="5"/>
  <c r="BG4" i="5"/>
  <c r="BF4" i="5"/>
  <c r="BE106" i="5"/>
  <c r="BD106" i="5"/>
  <c r="BE105" i="5"/>
  <c r="BD105" i="5"/>
  <c r="BE104" i="5"/>
  <c r="BD104" i="5"/>
  <c r="BE103" i="5"/>
  <c r="BD103" i="5"/>
  <c r="BE102" i="5"/>
  <c r="BD102" i="5"/>
  <c r="BE101" i="5"/>
  <c r="BD101" i="5"/>
  <c r="BE100" i="5"/>
  <c r="BD100" i="5"/>
  <c r="BE99" i="5"/>
  <c r="BD99" i="5"/>
  <c r="BE98" i="5"/>
  <c r="BD98" i="5"/>
  <c r="BE97" i="5"/>
  <c r="BD97" i="5"/>
  <c r="BE96" i="5"/>
  <c r="BD96" i="5"/>
  <c r="BE95" i="5"/>
  <c r="BD95" i="5"/>
  <c r="BE94" i="5"/>
  <c r="BD94" i="5"/>
  <c r="BE93" i="5"/>
  <c r="BD93" i="5"/>
  <c r="BE92" i="5"/>
  <c r="BD92" i="5"/>
  <c r="BE91" i="5"/>
  <c r="BD91" i="5"/>
  <c r="BE90" i="5"/>
  <c r="BD90" i="5"/>
  <c r="BE89" i="5"/>
  <c r="BD89" i="5"/>
  <c r="BE88" i="5"/>
  <c r="BD88" i="5"/>
  <c r="BE87" i="5"/>
  <c r="BD87" i="5"/>
  <c r="BE86" i="5"/>
  <c r="BD86" i="5"/>
  <c r="BE85" i="5"/>
  <c r="BD85" i="5"/>
  <c r="BE84" i="5"/>
  <c r="BD84" i="5"/>
  <c r="BE83" i="5"/>
  <c r="BD83" i="5"/>
  <c r="BE82" i="5"/>
  <c r="BD82" i="5"/>
  <c r="BE81" i="5"/>
  <c r="BD81" i="5"/>
  <c r="BE80" i="5"/>
  <c r="BD80" i="5"/>
  <c r="BE79" i="5"/>
  <c r="BD79" i="5"/>
  <c r="BE78" i="5"/>
  <c r="BD78" i="5"/>
  <c r="BE77" i="5"/>
  <c r="BD77" i="5"/>
  <c r="BE76" i="5"/>
  <c r="BD76" i="5"/>
  <c r="BE75" i="5"/>
  <c r="BD75" i="5"/>
  <c r="BE74" i="5"/>
  <c r="BD74" i="5"/>
  <c r="BE73" i="5"/>
  <c r="BD73" i="5"/>
  <c r="BE72" i="5"/>
  <c r="BD72" i="5"/>
  <c r="BE71" i="5"/>
  <c r="BD71" i="5"/>
  <c r="BE70" i="5"/>
  <c r="BD70" i="5"/>
  <c r="BE69" i="5"/>
  <c r="BD69" i="5"/>
  <c r="BE68" i="5"/>
  <c r="BD68" i="5"/>
  <c r="BE67" i="5"/>
  <c r="BD67" i="5"/>
  <c r="BE66" i="5"/>
  <c r="BD66" i="5"/>
  <c r="BE65" i="5"/>
  <c r="BD65" i="5"/>
  <c r="BE64" i="5"/>
  <c r="BD64" i="5"/>
  <c r="BE63" i="5"/>
  <c r="BD63" i="5"/>
  <c r="BE62" i="5"/>
  <c r="BD62" i="5"/>
  <c r="BE61" i="5"/>
  <c r="BD61" i="5"/>
  <c r="BE60" i="5"/>
  <c r="BD60" i="5"/>
  <c r="BE59" i="5"/>
  <c r="BD59" i="5"/>
  <c r="BE58" i="5"/>
  <c r="BD58" i="5"/>
  <c r="BE57" i="5"/>
  <c r="BD57" i="5"/>
  <c r="BE56" i="5"/>
  <c r="BD56" i="5"/>
  <c r="BE55" i="5"/>
  <c r="BD55" i="5"/>
  <c r="BE54" i="5"/>
  <c r="BD54" i="5"/>
  <c r="BE53" i="5"/>
  <c r="BD53" i="5"/>
  <c r="BE52" i="5"/>
  <c r="BD52" i="5"/>
  <c r="BE51" i="5"/>
  <c r="BD51" i="5"/>
  <c r="BE50" i="5"/>
  <c r="BD50" i="5"/>
  <c r="BE49" i="5"/>
  <c r="BD49" i="5"/>
  <c r="BE48" i="5"/>
  <c r="BD48" i="5"/>
  <c r="BE47" i="5"/>
  <c r="BD47" i="5"/>
  <c r="BE46" i="5"/>
  <c r="BD46" i="5"/>
  <c r="BE45" i="5"/>
  <c r="BD45" i="5"/>
  <c r="BE44" i="5"/>
  <c r="BD44" i="5"/>
  <c r="BE43" i="5"/>
  <c r="BD43" i="5"/>
  <c r="BE42" i="5"/>
  <c r="BD42" i="5"/>
  <c r="BE41" i="5"/>
  <c r="BD41" i="5"/>
  <c r="BE40" i="5"/>
  <c r="BD40" i="5"/>
  <c r="BE39" i="5"/>
  <c r="BD39" i="5"/>
  <c r="BE38" i="5"/>
  <c r="BD38" i="5"/>
  <c r="BE37" i="5"/>
  <c r="BD37" i="5"/>
  <c r="BE36" i="5"/>
  <c r="BD36" i="5"/>
  <c r="BE35" i="5"/>
  <c r="BD35" i="5"/>
  <c r="BE34" i="5"/>
  <c r="BD34" i="5"/>
  <c r="BE33" i="5"/>
  <c r="BD33" i="5"/>
  <c r="BE32" i="5"/>
  <c r="BD32" i="5"/>
  <c r="BE31" i="5"/>
  <c r="BD31" i="5"/>
  <c r="BE30" i="5"/>
  <c r="BD30" i="5"/>
  <c r="BE29" i="5"/>
  <c r="BD29" i="5"/>
  <c r="BE28" i="5"/>
  <c r="BD28" i="5"/>
  <c r="BE27" i="5"/>
  <c r="BD27" i="5"/>
  <c r="BE26" i="5"/>
  <c r="BD26" i="5"/>
  <c r="BE25" i="5"/>
  <c r="BD25" i="5"/>
  <c r="BE24" i="5"/>
  <c r="BD24" i="5"/>
  <c r="BE23" i="5"/>
  <c r="BD23" i="5"/>
  <c r="BE22" i="5"/>
  <c r="BD22" i="5"/>
  <c r="BE21" i="5"/>
  <c r="BD21" i="5"/>
  <c r="BE20" i="5"/>
  <c r="BD20" i="5"/>
  <c r="BE19" i="5"/>
  <c r="BD19" i="5"/>
  <c r="BE18" i="5"/>
  <c r="BD18" i="5"/>
  <c r="BE17" i="5"/>
  <c r="BD17" i="5"/>
  <c r="BE16" i="5"/>
  <c r="BD16" i="5"/>
  <c r="BE15" i="5"/>
  <c r="BD15" i="5"/>
  <c r="BE14" i="5"/>
  <c r="BD14" i="5"/>
  <c r="BE13" i="5"/>
  <c r="BD13" i="5"/>
  <c r="BE12" i="5"/>
  <c r="BD12" i="5"/>
  <c r="BE11" i="5"/>
  <c r="BE109" i="5" s="1"/>
  <c r="BD11" i="5"/>
  <c r="BE10" i="5"/>
  <c r="BD10" i="5"/>
  <c r="BE9" i="5"/>
  <c r="BD9" i="5"/>
  <c r="BE8" i="5"/>
  <c r="BD8" i="5"/>
  <c r="BE7" i="5"/>
  <c r="BD7" i="5"/>
  <c r="BE6" i="5"/>
  <c r="BD6" i="5"/>
  <c r="BE5" i="5"/>
  <c r="BD5" i="5"/>
  <c r="BE4" i="5"/>
  <c r="BD4" i="5"/>
  <c r="BD109" i="5" s="1"/>
  <c r="BC106" i="5"/>
  <c r="BB106" i="5"/>
  <c r="BC105" i="5"/>
  <c r="BB105" i="5"/>
  <c r="BC104" i="5"/>
  <c r="BB104" i="5"/>
  <c r="BC103" i="5"/>
  <c r="BB103" i="5"/>
  <c r="BC102" i="5"/>
  <c r="BB102" i="5"/>
  <c r="BC101" i="5"/>
  <c r="BB101" i="5"/>
  <c r="BC100" i="5"/>
  <c r="BB100" i="5"/>
  <c r="BC99" i="5"/>
  <c r="BB99" i="5"/>
  <c r="BC98" i="5"/>
  <c r="BB98" i="5"/>
  <c r="BC97" i="5"/>
  <c r="BB97" i="5"/>
  <c r="BC96" i="5"/>
  <c r="BB96" i="5"/>
  <c r="BC95" i="5"/>
  <c r="BB95" i="5"/>
  <c r="BC94" i="5"/>
  <c r="BB94" i="5"/>
  <c r="BC93" i="5"/>
  <c r="BB93" i="5"/>
  <c r="BC92" i="5"/>
  <c r="BB92" i="5"/>
  <c r="BC91" i="5"/>
  <c r="BB91" i="5"/>
  <c r="BC90" i="5"/>
  <c r="BB90" i="5"/>
  <c r="BC89" i="5"/>
  <c r="BB89" i="5"/>
  <c r="BC88" i="5"/>
  <c r="BB88" i="5"/>
  <c r="BC87" i="5"/>
  <c r="BB87" i="5"/>
  <c r="BC86" i="5"/>
  <c r="BB86" i="5"/>
  <c r="BC85" i="5"/>
  <c r="BB85" i="5"/>
  <c r="BC84" i="5"/>
  <c r="BB84" i="5"/>
  <c r="BC83" i="5"/>
  <c r="BB83" i="5"/>
  <c r="BC82" i="5"/>
  <c r="BB82" i="5"/>
  <c r="BC81" i="5"/>
  <c r="BB81" i="5"/>
  <c r="BC80" i="5"/>
  <c r="BB80" i="5"/>
  <c r="BC79" i="5"/>
  <c r="BB79" i="5"/>
  <c r="BC78" i="5"/>
  <c r="BB78" i="5"/>
  <c r="BC77" i="5"/>
  <c r="BB77" i="5"/>
  <c r="BC76" i="5"/>
  <c r="BB76" i="5"/>
  <c r="BC75" i="5"/>
  <c r="BB75" i="5"/>
  <c r="BC74" i="5"/>
  <c r="BB74" i="5"/>
  <c r="BC73" i="5"/>
  <c r="BB73" i="5"/>
  <c r="BC72" i="5"/>
  <c r="BB72" i="5"/>
  <c r="BC71" i="5"/>
  <c r="BB71" i="5"/>
  <c r="BC70" i="5"/>
  <c r="BB70" i="5"/>
  <c r="BC69" i="5"/>
  <c r="BB69" i="5"/>
  <c r="BC68" i="5"/>
  <c r="BB68" i="5"/>
  <c r="BC67" i="5"/>
  <c r="BB67" i="5"/>
  <c r="BC66" i="5"/>
  <c r="BB66" i="5"/>
  <c r="BC65" i="5"/>
  <c r="BB65" i="5"/>
  <c r="BC64" i="5"/>
  <c r="BB64" i="5"/>
  <c r="BC63" i="5"/>
  <c r="BB63" i="5"/>
  <c r="BC62" i="5"/>
  <c r="BB62" i="5"/>
  <c r="BC61" i="5"/>
  <c r="BB61" i="5"/>
  <c r="BC60" i="5"/>
  <c r="BB60" i="5"/>
  <c r="BC59" i="5"/>
  <c r="BB59" i="5"/>
  <c r="BC58" i="5"/>
  <c r="BB58" i="5"/>
  <c r="BC57" i="5"/>
  <c r="BB57" i="5"/>
  <c r="BC56" i="5"/>
  <c r="BB56" i="5"/>
  <c r="BC55" i="5"/>
  <c r="BB55" i="5"/>
  <c r="BC54" i="5"/>
  <c r="BB54" i="5"/>
  <c r="BC53" i="5"/>
  <c r="BB53" i="5"/>
  <c r="BC52" i="5"/>
  <c r="BB52" i="5"/>
  <c r="BC51" i="5"/>
  <c r="BB51" i="5"/>
  <c r="BC50" i="5"/>
  <c r="BB50" i="5"/>
  <c r="BC49" i="5"/>
  <c r="BB49" i="5"/>
  <c r="BC48" i="5"/>
  <c r="BB48" i="5"/>
  <c r="BC47" i="5"/>
  <c r="BB47" i="5"/>
  <c r="BC46" i="5"/>
  <c r="BB46" i="5"/>
  <c r="BC45" i="5"/>
  <c r="BB45" i="5"/>
  <c r="BC44" i="5"/>
  <c r="BB44" i="5"/>
  <c r="BC43" i="5"/>
  <c r="BB43" i="5"/>
  <c r="BC42" i="5"/>
  <c r="BB42" i="5"/>
  <c r="BC41" i="5"/>
  <c r="BB41" i="5"/>
  <c r="BC40" i="5"/>
  <c r="BB40" i="5"/>
  <c r="BC39" i="5"/>
  <c r="BB39" i="5"/>
  <c r="BC38" i="5"/>
  <c r="BB38" i="5"/>
  <c r="BC37" i="5"/>
  <c r="BB37" i="5"/>
  <c r="BC36" i="5"/>
  <c r="BB36" i="5"/>
  <c r="BC35" i="5"/>
  <c r="BB35" i="5"/>
  <c r="BC34" i="5"/>
  <c r="BB34" i="5"/>
  <c r="BC33" i="5"/>
  <c r="BB33" i="5"/>
  <c r="BC32" i="5"/>
  <c r="BB32" i="5"/>
  <c r="BC31" i="5"/>
  <c r="BB31" i="5"/>
  <c r="BC30" i="5"/>
  <c r="BB30" i="5"/>
  <c r="BC29" i="5"/>
  <c r="BB29" i="5"/>
  <c r="BC28" i="5"/>
  <c r="BB28" i="5"/>
  <c r="BC27" i="5"/>
  <c r="BB27" i="5"/>
  <c r="BC26" i="5"/>
  <c r="BB26" i="5"/>
  <c r="BC25" i="5"/>
  <c r="BB25" i="5"/>
  <c r="BC24" i="5"/>
  <c r="BB24" i="5"/>
  <c r="BC23" i="5"/>
  <c r="BB23" i="5"/>
  <c r="BC22" i="5"/>
  <c r="BB22" i="5"/>
  <c r="BC21" i="5"/>
  <c r="BB21" i="5"/>
  <c r="BC20" i="5"/>
  <c r="BB20" i="5"/>
  <c r="BC19" i="5"/>
  <c r="BB19" i="5"/>
  <c r="BC18" i="5"/>
  <c r="BB18" i="5"/>
  <c r="BC17" i="5"/>
  <c r="BB17" i="5"/>
  <c r="BC16" i="5"/>
  <c r="BB16" i="5"/>
  <c r="BC15" i="5"/>
  <c r="BB15" i="5"/>
  <c r="BC14" i="5"/>
  <c r="BB14" i="5"/>
  <c r="BC13" i="5"/>
  <c r="BB13" i="5"/>
  <c r="BC12" i="5"/>
  <c r="BB12" i="5"/>
  <c r="BC11" i="5"/>
  <c r="BC109" i="5" s="1"/>
  <c r="BB11" i="5"/>
  <c r="BB109" i="5" s="1"/>
  <c r="BB110" i="5" s="1"/>
  <c r="BC10" i="5"/>
  <c r="BB10" i="5"/>
  <c r="BC9" i="5"/>
  <c r="BB9" i="5"/>
  <c r="BC8" i="5"/>
  <c r="BB8" i="5"/>
  <c r="BC7" i="5"/>
  <c r="BB7" i="5"/>
  <c r="BC6" i="5"/>
  <c r="BB6" i="5"/>
  <c r="BC5" i="5"/>
  <c r="BB5" i="5"/>
  <c r="BC4" i="5"/>
  <c r="BB4" i="5"/>
  <c r="BA106" i="5"/>
  <c r="AZ106" i="5"/>
  <c r="BA105" i="5"/>
  <c r="AZ105" i="5"/>
  <c r="BA104" i="5"/>
  <c r="AZ104" i="5"/>
  <c r="BA103" i="5"/>
  <c r="AZ103" i="5"/>
  <c r="BA102" i="5"/>
  <c r="AZ102" i="5"/>
  <c r="BA101" i="5"/>
  <c r="AZ101" i="5"/>
  <c r="BA100" i="5"/>
  <c r="AZ100" i="5"/>
  <c r="BA99" i="5"/>
  <c r="AZ99" i="5"/>
  <c r="BA98" i="5"/>
  <c r="AZ98" i="5"/>
  <c r="BA97" i="5"/>
  <c r="AZ97" i="5"/>
  <c r="BA96" i="5"/>
  <c r="AZ96" i="5"/>
  <c r="BA95" i="5"/>
  <c r="AZ95" i="5"/>
  <c r="BA94" i="5"/>
  <c r="AZ94" i="5"/>
  <c r="BA93" i="5"/>
  <c r="AZ93" i="5"/>
  <c r="BA92" i="5"/>
  <c r="AZ92" i="5"/>
  <c r="BA91" i="5"/>
  <c r="AZ91" i="5"/>
  <c r="BA90" i="5"/>
  <c r="AZ90" i="5"/>
  <c r="BA89" i="5"/>
  <c r="AZ89" i="5"/>
  <c r="BA88" i="5"/>
  <c r="AZ88" i="5"/>
  <c r="BA87" i="5"/>
  <c r="AZ87" i="5"/>
  <c r="BA86" i="5"/>
  <c r="AZ86" i="5"/>
  <c r="BA85" i="5"/>
  <c r="AZ85" i="5"/>
  <c r="BA84" i="5"/>
  <c r="AZ84" i="5"/>
  <c r="BA83" i="5"/>
  <c r="AZ83" i="5"/>
  <c r="BA82" i="5"/>
  <c r="AZ82" i="5"/>
  <c r="BA81" i="5"/>
  <c r="AZ81" i="5"/>
  <c r="BA80" i="5"/>
  <c r="AZ80" i="5"/>
  <c r="BA79" i="5"/>
  <c r="AZ79" i="5"/>
  <c r="BA78" i="5"/>
  <c r="AZ78" i="5"/>
  <c r="BA77" i="5"/>
  <c r="AZ77" i="5"/>
  <c r="BA76" i="5"/>
  <c r="AZ76" i="5"/>
  <c r="BA75" i="5"/>
  <c r="AZ75" i="5"/>
  <c r="BA74" i="5"/>
  <c r="AZ74" i="5"/>
  <c r="BA73" i="5"/>
  <c r="AZ73" i="5"/>
  <c r="BA72" i="5"/>
  <c r="AZ72" i="5"/>
  <c r="BA71" i="5"/>
  <c r="AZ71" i="5"/>
  <c r="BA70" i="5"/>
  <c r="AZ70" i="5"/>
  <c r="BA69" i="5"/>
  <c r="AZ69" i="5"/>
  <c r="BA68" i="5"/>
  <c r="AZ68" i="5"/>
  <c r="BA67" i="5"/>
  <c r="AZ67" i="5"/>
  <c r="BA66" i="5"/>
  <c r="AZ66" i="5"/>
  <c r="BA65" i="5"/>
  <c r="AZ65" i="5"/>
  <c r="BA64" i="5"/>
  <c r="AZ64" i="5"/>
  <c r="BA63" i="5"/>
  <c r="AZ63" i="5"/>
  <c r="BA62" i="5"/>
  <c r="AZ62" i="5"/>
  <c r="BA61" i="5"/>
  <c r="AZ61" i="5"/>
  <c r="BA60" i="5"/>
  <c r="AZ60" i="5"/>
  <c r="BA59" i="5"/>
  <c r="AZ59" i="5"/>
  <c r="BA58" i="5"/>
  <c r="AZ58" i="5"/>
  <c r="BA57" i="5"/>
  <c r="AZ57" i="5"/>
  <c r="BA56" i="5"/>
  <c r="AZ56" i="5"/>
  <c r="BA55" i="5"/>
  <c r="AZ55" i="5"/>
  <c r="BA54" i="5"/>
  <c r="AZ54" i="5"/>
  <c r="BA53" i="5"/>
  <c r="AZ53" i="5"/>
  <c r="BA52" i="5"/>
  <c r="AZ52" i="5"/>
  <c r="BA51" i="5"/>
  <c r="AZ51" i="5"/>
  <c r="BA50" i="5"/>
  <c r="AZ50" i="5"/>
  <c r="BA49" i="5"/>
  <c r="AZ49" i="5"/>
  <c r="BA48" i="5"/>
  <c r="AZ48" i="5"/>
  <c r="BA47" i="5"/>
  <c r="AZ47" i="5"/>
  <c r="BA46" i="5"/>
  <c r="AZ46" i="5"/>
  <c r="BA45" i="5"/>
  <c r="AZ45" i="5"/>
  <c r="BA44" i="5"/>
  <c r="AZ44" i="5"/>
  <c r="BA43" i="5"/>
  <c r="AZ43" i="5"/>
  <c r="BA42" i="5"/>
  <c r="AZ42" i="5"/>
  <c r="BA41" i="5"/>
  <c r="AZ41" i="5"/>
  <c r="BA40" i="5"/>
  <c r="AZ40" i="5"/>
  <c r="BA39" i="5"/>
  <c r="AZ39" i="5"/>
  <c r="BA38" i="5"/>
  <c r="AZ38" i="5"/>
  <c r="BA37" i="5"/>
  <c r="AZ37" i="5"/>
  <c r="BA36" i="5"/>
  <c r="AZ36" i="5"/>
  <c r="BA35" i="5"/>
  <c r="AZ35" i="5"/>
  <c r="BA34" i="5"/>
  <c r="AZ34" i="5"/>
  <c r="BA33" i="5"/>
  <c r="AZ33" i="5"/>
  <c r="BA32" i="5"/>
  <c r="AZ32" i="5"/>
  <c r="BA31" i="5"/>
  <c r="AZ31" i="5"/>
  <c r="BA30" i="5"/>
  <c r="AZ30" i="5"/>
  <c r="BA29" i="5"/>
  <c r="AZ29" i="5"/>
  <c r="BA28" i="5"/>
  <c r="AZ28" i="5"/>
  <c r="BA27" i="5"/>
  <c r="AZ27" i="5"/>
  <c r="BA26" i="5"/>
  <c r="AZ26" i="5"/>
  <c r="BA25" i="5"/>
  <c r="AZ25" i="5"/>
  <c r="BA24" i="5"/>
  <c r="AZ24" i="5"/>
  <c r="BA23" i="5"/>
  <c r="AZ23" i="5"/>
  <c r="BA22" i="5"/>
  <c r="AZ22" i="5"/>
  <c r="BA21" i="5"/>
  <c r="AZ21" i="5"/>
  <c r="BA20" i="5"/>
  <c r="AZ20" i="5"/>
  <c r="BA19" i="5"/>
  <c r="AZ19" i="5"/>
  <c r="BA18" i="5"/>
  <c r="AZ18" i="5"/>
  <c r="BA17" i="5"/>
  <c r="AZ17" i="5"/>
  <c r="BA16" i="5"/>
  <c r="AZ16" i="5"/>
  <c r="BA15" i="5"/>
  <c r="AZ15" i="5"/>
  <c r="BA14" i="5"/>
  <c r="AZ14" i="5"/>
  <c r="BA13" i="5"/>
  <c r="AZ13" i="5"/>
  <c r="BA12" i="5"/>
  <c r="AZ12" i="5"/>
  <c r="BA11" i="5"/>
  <c r="AZ11" i="5"/>
  <c r="AZ109" i="5" s="1"/>
  <c r="AZ110" i="5" s="1"/>
  <c r="BA10" i="5"/>
  <c r="AZ10" i="5"/>
  <c r="BA9" i="5"/>
  <c r="AZ9" i="5"/>
  <c r="BA8" i="5"/>
  <c r="AZ8" i="5"/>
  <c r="BA7" i="5"/>
  <c r="AZ7" i="5"/>
  <c r="BA6" i="5"/>
  <c r="AZ6" i="5"/>
  <c r="BA5" i="5"/>
  <c r="AZ5" i="5"/>
  <c r="BA4" i="5"/>
  <c r="BA109" i="5" s="1"/>
  <c r="AZ4" i="5"/>
  <c r="AY106" i="5"/>
  <c r="AX106" i="5"/>
  <c r="AY105" i="5"/>
  <c r="AX105" i="5"/>
  <c r="AY104" i="5"/>
  <c r="AX104" i="5"/>
  <c r="AY103" i="5"/>
  <c r="AX103" i="5"/>
  <c r="AY102" i="5"/>
  <c r="AX102" i="5"/>
  <c r="AY101" i="5"/>
  <c r="AX101" i="5"/>
  <c r="AY100" i="5"/>
  <c r="AX100" i="5"/>
  <c r="AY99" i="5"/>
  <c r="AX99" i="5"/>
  <c r="AY98" i="5"/>
  <c r="AX98" i="5"/>
  <c r="AY97" i="5"/>
  <c r="AX97" i="5"/>
  <c r="AY96" i="5"/>
  <c r="AX96" i="5"/>
  <c r="AY95" i="5"/>
  <c r="AX95" i="5"/>
  <c r="AY94" i="5"/>
  <c r="AX94" i="5"/>
  <c r="AY93" i="5"/>
  <c r="AX93" i="5"/>
  <c r="AY92" i="5"/>
  <c r="AX92" i="5"/>
  <c r="AY91" i="5"/>
  <c r="AX91" i="5"/>
  <c r="AY90" i="5"/>
  <c r="AX90" i="5"/>
  <c r="AY89" i="5"/>
  <c r="AX89" i="5"/>
  <c r="AY88" i="5"/>
  <c r="AX88" i="5"/>
  <c r="AY87" i="5"/>
  <c r="AX87" i="5"/>
  <c r="AY86" i="5"/>
  <c r="AX86" i="5"/>
  <c r="AY85" i="5"/>
  <c r="AX85" i="5"/>
  <c r="AY84" i="5"/>
  <c r="AX84" i="5"/>
  <c r="AY83" i="5"/>
  <c r="AX83" i="5"/>
  <c r="AY82" i="5"/>
  <c r="AX82" i="5"/>
  <c r="AY81" i="5"/>
  <c r="AX81" i="5"/>
  <c r="AY80" i="5"/>
  <c r="AX80" i="5"/>
  <c r="AY79" i="5"/>
  <c r="AX79" i="5"/>
  <c r="AY78" i="5"/>
  <c r="AX78" i="5"/>
  <c r="AY77" i="5"/>
  <c r="AX77" i="5"/>
  <c r="AY76" i="5"/>
  <c r="AX76" i="5"/>
  <c r="AY75" i="5"/>
  <c r="AX75" i="5"/>
  <c r="AY74" i="5"/>
  <c r="AX74" i="5"/>
  <c r="AY73" i="5"/>
  <c r="AX73" i="5"/>
  <c r="AY72" i="5"/>
  <c r="AX72" i="5"/>
  <c r="AY71" i="5"/>
  <c r="AX71" i="5"/>
  <c r="AY70" i="5"/>
  <c r="AX70" i="5"/>
  <c r="AY69" i="5"/>
  <c r="AX69" i="5"/>
  <c r="AY68" i="5"/>
  <c r="AX68" i="5"/>
  <c r="AY67" i="5"/>
  <c r="AX67" i="5"/>
  <c r="AY66" i="5"/>
  <c r="AX66" i="5"/>
  <c r="AY65" i="5"/>
  <c r="AX65" i="5"/>
  <c r="AY64" i="5"/>
  <c r="AX64" i="5"/>
  <c r="AY63" i="5"/>
  <c r="AX63" i="5"/>
  <c r="AY62" i="5"/>
  <c r="AX62" i="5"/>
  <c r="AY61" i="5"/>
  <c r="AX61" i="5"/>
  <c r="AY60" i="5"/>
  <c r="AX60" i="5"/>
  <c r="AY59" i="5"/>
  <c r="AX59" i="5"/>
  <c r="AY58" i="5"/>
  <c r="AX58" i="5"/>
  <c r="AY57" i="5"/>
  <c r="AX57" i="5"/>
  <c r="AY56" i="5"/>
  <c r="AX56" i="5"/>
  <c r="AY55" i="5"/>
  <c r="AX55" i="5"/>
  <c r="AY54" i="5"/>
  <c r="AX54" i="5"/>
  <c r="AY53" i="5"/>
  <c r="AX53" i="5"/>
  <c r="AY52" i="5"/>
  <c r="AX52" i="5"/>
  <c r="AY51" i="5"/>
  <c r="AX51" i="5"/>
  <c r="AY50" i="5"/>
  <c r="AX50" i="5"/>
  <c r="AY49" i="5"/>
  <c r="AX49" i="5"/>
  <c r="AY48" i="5"/>
  <c r="AX48" i="5"/>
  <c r="AY47" i="5"/>
  <c r="AX47" i="5"/>
  <c r="AY46" i="5"/>
  <c r="AX46" i="5"/>
  <c r="AY45" i="5"/>
  <c r="AX45" i="5"/>
  <c r="AY44" i="5"/>
  <c r="AX44" i="5"/>
  <c r="AY43" i="5"/>
  <c r="AX43" i="5"/>
  <c r="AY42" i="5"/>
  <c r="AX42" i="5"/>
  <c r="AY41" i="5"/>
  <c r="AX41" i="5"/>
  <c r="AY40" i="5"/>
  <c r="AX40" i="5"/>
  <c r="AY39" i="5"/>
  <c r="AX39" i="5"/>
  <c r="AY38" i="5"/>
  <c r="AX38" i="5"/>
  <c r="AY37" i="5"/>
  <c r="AX37" i="5"/>
  <c r="AY36" i="5"/>
  <c r="AX36" i="5"/>
  <c r="AY35" i="5"/>
  <c r="AX35" i="5"/>
  <c r="AY34" i="5"/>
  <c r="AX34" i="5"/>
  <c r="AY33" i="5"/>
  <c r="AX33" i="5"/>
  <c r="AY32" i="5"/>
  <c r="AX32" i="5"/>
  <c r="AY31" i="5"/>
  <c r="AX31" i="5"/>
  <c r="AY30" i="5"/>
  <c r="AX30" i="5"/>
  <c r="AY29" i="5"/>
  <c r="AX29" i="5"/>
  <c r="AY28" i="5"/>
  <c r="AX28" i="5"/>
  <c r="AY27" i="5"/>
  <c r="AX27" i="5"/>
  <c r="AY26" i="5"/>
  <c r="AX26" i="5"/>
  <c r="AY25" i="5"/>
  <c r="AX25" i="5"/>
  <c r="AY24" i="5"/>
  <c r="AX24" i="5"/>
  <c r="AY23" i="5"/>
  <c r="AX23" i="5"/>
  <c r="AY22" i="5"/>
  <c r="AX22" i="5"/>
  <c r="AY21" i="5"/>
  <c r="AX21" i="5"/>
  <c r="AY20" i="5"/>
  <c r="AX20" i="5"/>
  <c r="AY19" i="5"/>
  <c r="AX19" i="5"/>
  <c r="AY18" i="5"/>
  <c r="AX18" i="5"/>
  <c r="AY17" i="5"/>
  <c r="AX17" i="5"/>
  <c r="AY16" i="5"/>
  <c r="AX16" i="5"/>
  <c r="AY15" i="5"/>
  <c r="AX15" i="5"/>
  <c r="AY14" i="5"/>
  <c r="AX14" i="5"/>
  <c r="AY13" i="5"/>
  <c r="AX13" i="5"/>
  <c r="AY12" i="5"/>
  <c r="AX12" i="5"/>
  <c r="AY11" i="5"/>
  <c r="AX11" i="5"/>
  <c r="AY10" i="5"/>
  <c r="AX10" i="5"/>
  <c r="AY9" i="5"/>
  <c r="AX9" i="5"/>
  <c r="AY8" i="5"/>
  <c r="AX8" i="5"/>
  <c r="AY7" i="5"/>
  <c r="AX7" i="5"/>
  <c r="AY6" i="5"/>
  <c r="AX6" i="5"/>
  <c r="AY5" i="5"/>
  <c r="AX5" i="5"/>
  <c r="AY4" i="5"/>
  <c r="AY109" i="5" s="1"/>
  <c r="AX4" i="5"/>
  <c r="AX109" i="5" s="1"/>
  <c r="AX110" i="5" s="1"/>
  <c r="AW111" i="5"/>
  <c r="AT111" i="5"/>
  <c r="AW106" i="5"/>
  <c r="AW105" i="5"/>
  <c r="AW104" i="5"/>
  <c r="AW103" i="5"/>
  <c r="AW102" i="5"/>
  <c r="AW101" i="5"/>
  <c r="AW100" i="5"/>
  <c r="AW99" i="5"/>
  <c r="AW98" i="5"/>
  <c r="AW97" i="5"/>
  <c r="AW96" i="5"/>
  <c r="AW95" i="5"/>
  <c r="AW94" i="5"/>
  <c r="AW93" i="5"/>
  <c r="AW92" i="5"/>
  <c r="AW91" i="5"/>
  <c r="AW90" i="5"/>
  <c r="AW89" i="5"/>
  <c r="AW88" i="5"/>
  <c r="AW87" i="5"/>
  <c r="AW86" i="5"/>
  <c r="AW85" i="5"/>
  <c r="AW84" i="5"/>
  <c r="AW83" i="5"/>
  <c r="AW82" i="5"/>
  <c r="AW81" i="5"/>
  <c r="AW80" i="5"/>
  <c r="AW79" i="5"/>
  <c r="AW78" i="5"/>
  <c r="AW77" i="5"/>
  <c r="AW76" i="5"/>
  <c r="AW75" i="5"/>
  <c r="AW74" i="5"/>
  <c r="AW73" i="5"/>
  <c r="AW72" i="5"/>
  <c r="AW71" i="5"/>
  <c r="AW70" i="5"/>
  <c r="AW69" i="5"/>
  <c r="AW68" i="5"/>
  <c r="AW67" i="5"/>
  <c r="AW66" i="5"/>
  <c r="AW65" i="5"/>
  <c r="AW64" i="5"/>
  <c r="AW63" i="5"/>
  <c r="AW62" i="5"/>
  <c r="AW61" i="5"/>
  <c r="AW60" i="5"/>
  <c r="AW59" i="5"/>
  <c r="AW58" i="5"/>
  <c r="AW57" i="5"/>
  <c r="AW56" i="5"/>
  <c r="AW55" i="5"/>
  <c r="AW54" i="5"/>
  <c r="AW53" i="5"/>
  <c r="AW52" i="5"/>
  <c r="AW51" i="5"/>
  <c r="AW50" i="5"/>
  <c r="AW49" i="5"/>
  <c r="AW48" i="5"/>
  <c r="AW47" i="5"/>
  <c r="AW46" i="5"/>
  <c r="AW45" i="5"/>
  <c r="AW44" i="5"/>
  <c r="AW43" i="5"/>
  <c r="AW42" i="5"/>
  <c r="AW41" i="5"/>
  <c r="AW40" i="5"/>
  <c r="AW39" i="5"/>
  <c r="AW38" i="5"/>
  <c r="AW37" i="5"/>
  <c r="AW36" i="5"/>
  <c r="AW35" i="5"/>
  <c r="AW34" i="5"/>
  <c r="AW33" i="5"/>
  <c r="AW32" i="5"/>
  <c r="AW31" i="5"/>
  <c r="AW30" i="5"/>
  <c r="AW29" i="5"/>
  <c r="AW28" i="5"/>
  <c r="AW27" i="5"/>
  <c r="AW26" i="5"/>
  <c r="AW25" i="5"/>
  <c r="AW24" i="5"/>
  <c r="AW23" i="5"/>
  <c r="AW22" i="5"/>
  <c r="AW21" i="5"/>
  <c r="AW20" i="5"/>
  <c r="AW19" i="5"/>
  <c r="AW18" i="5"/>
  <c r="AW17" i="5"/>
  <c r="AW16" i="5"/>
  <c r="AW15" i="5"/>
  <c r="AW14" i="5"/>
  <c r="AW13" i="5"/>
  <c r="AW12" i="5"/>
  <c r="AW11" i="5"/>
  <c r="AW10" i="5"/>
  <c r="AW9" i="5"/>
  <c r="AW8" i="5"/>
  <c r="AW7" i="5"/>
  <c r="AW6" i="5"/>
  <c r="AW5" i="5"/>
  <c r="AW4" i="5"/>
  <c r="AV106" i="5"/>
  <c r="AV105" i="5"/>
  <c r="AV104" i="5"/>
  <c r="AV103" i="5"/>
  <c r="AV102" i="5"/>
  <c r="AV101" i="5"/>
  <c r="AV100" i="5"/>
  <c r="AV99" i="5"/>
  <c r="AV98" i="5"/>
  <c r="AV97" i="5"/>
  <c r="AV96" i="5"/>
  <c r="AV95" i="5"/>
  <c r="AV94" i="5"/>
  <c r="AV93" i="5"/>
  <c r="AV92" i="5"/>
  <c r="AV91" i="5"/>
  <c r="AV90" i="5"/>
  <c r="AV89" i="5"/>
  <c r="AV88" i="5"/>
  <c r="AV87" i="5"/>
  <c r="AV86" i="5"/>
  <c r="AV85" i="5"/>
  <c r="AV84" i="5"/>
  <c r="AV83" i="5"/>
  <c r="AV82" i="5"/>
  <c r="AV81" i="5"/>
  <c r="AV80" i="5"/>
  <c r="AV79" i="5"/>
  <c r="AV78" i="5"/>
  <c r="AV77" i="5"/>
  <c r="AV76" i="5"/>
  <c r="AV75" i="5"/>
  <c r="AV74" i="5"/>
  <c r="AV73" i="5"/>
  <c r="AV72" i="5"/>
  <c r="AV71" i="5"/>
  <c r="AV70" i="5"/>
  <c r="AV69" i="5"/>
  <c r="AV68" i="5"/>
  <c r="AV67" i="5"/>
  <c r="AV66" i="5"/>
  <c r="AV65" i="5"/>
  <c r="AV64" i="5"/>
  <c r="AV63" i="5"/>
  <c r="AV62" i="5"/>
  <c r="AV61" i="5"/>
  <c r="AV60" i="5"/>
  <c r="AV59" i="5"/>
  <c r="AV58" i="5"/>
  <c r="AV57" i="5"/>
  <c r="AV56" i="5"/>
  <c r="AV55" i="5"/>
  <c r="AV54" i="5"/>
  <c r="AV53" i="5"/>
  <c r="AV52" i="5"/>
  <c r="AV51" i="5"/>
  <c r="AV50" i="5"/>
  <c r="AV49" i="5"/>
  <c r="AV48" i="5"/>
  <c r="AV47" i="5"/>
  <c r="AV46" i="5"/>
  <c r="AV45" i="5"/>
  <c r="AV44" i="5"/>
  <c r="AV43" i="5"/>
  <c r="AV42" i="5"/>
  <c r="AV41" i="5"/>
  <c r="AV40" i="5"/>
  <c r="AV39" i="5"/>
  <c r="AV38" i="5"/>
  <c r="AV37" i="5"/>
  <c r="AV36" i="5"/>
  <c r="AV35" i="5"/>
  <c r="AV34" i="5"/>
  <c r="AV33" i="5"/>
  <c r="AV32" i="5"/>
  <c r="AV31" i="5"/>
  <c r="AV30" i="5"/>
  <c r="AV29" i="5"/>
  <c r="AV28" i="5"/>
  <c r="AV27" i="5"/>
  <c r="AV26" i="5"/>
  <c r="AV25" i="5"/>
  <c r="AV24" i="5"/>
  <c r="AV23" i="5"/>
  <c r="AV22" i="5"/>
  <c r="AV21" i="5"/>
  <c r="AV20" i="5"/>
  <c r="AV19" i="5"/>
  <c r="AV18" i="5"/>
  <c r="AV17" i="5"/>
  <c r="AV16" i="5"/>
  <c r="AV15" i="5"/>
  <c r="AV14" i="5"/>
  <c r="AV13" i="5"/>
  <c r="AV12" i="5"/>
  <c r="AV11" i="5"/>
  <c r="AV10" i="5"/>
  <c r="AV9" i="5"/>
  <c r="AV8" i="5"/>
  <c r="AV7" i="5"/>
  <c r="AV6" i="5"/>
  <c r="AV5" i="5"/>
  <c r="AV4" i="5"/>
  <c r="R53" i="41"/>
  <c r="AV111" i="5" s="1"/>
  <c r="V51" i="41"/>
  <c r="T51" i="41"/>
  <c r="R51" i="41"/>
  <c r="P51" i="41"/>
  <c r="N51" i="41"/>
  <c r="L51" i="41"/>
  <c r="J51" i="41"/>
  <c r="H51" i="41"/>
  <c r="F51" i="41"/>
  <c r="Z16" i="41" a="1"/>
  <c r="Z35" i="41" s="1"/>
  <c r="C7" i="41"/>
  <c r="D7" i="41" s="1"/>
  <c r="AU4" i="41"/>
  <c r="C4" i="41"/>
  <c r="B4" i="41" s="1"/>
  <c r="AU106" i="5"/>
  <c r="AU105" i="5"/>
  <c r="AU104" i="5"/>
  <c r="AU103" i="5"/>
  <c r="AU102" i="5"/>
  <c r="AU101" i="5"/>
  <c r="AU100" i="5"/>
  <c r="AU99" i="5"/>
  <c r="AU98" i="5"/>
  <c r="AU97" i="5"/>
  <c r="AU96" i="5"/>
  <c r="AU95" i="5"/>
  <c r="AU94" i="5"/>
  <c r="AU93" i="5"/>
  <c r="AU92" i="5"/>
  <c r="AU91" i="5"/>
  <c r="AU90" i="5"/>
  <c r="AU89" i="5"/>
  <c r="AU88" i="5"/>
  <c r="AU87" i="5"/>
  <c r="AU86" i="5"/>
  <c r="AU85" i="5"/>
  <c r="AU84" i="5"/>
  <c r="AU83" i="5"/>
  <c r="AU82" i="5"/>
  <c r="AU81" i="5"/>
  <c r="AU80" i="5"/>
  <c r="AU79" i="5"/>
  <c r="AU78" i="5"/>
  <c r="AU77" i="5"/>
  <c r="AU76" i="5"/>
  <c r="AU75" i="5"/>
  <c r="AU74" i="5"/>
  <c r="AU73" i="5"/>
  <c r="AU72" i="5"/>
  <c r="AU71" i="5"/>
  <c r="AU70" i="5"/>
  <c r="AU69" i="5"/>
  <c r="AU68" i="5"/>
  <c r="AU67" i="5"/>
  <c r="AU66" i="5"/>
  <c r="AU65" i="5"/>
  <c r="AU64" i="5"/>
  <c r="AU63" i="5"/>
  <c r="AU62" i="5"/>
  <c r="AU61" i="5"/>
  <c r="AU60" i="5"/>
  <c r="AU59" i="5"/>
  <c r="AU58" i="5"/>
  <c r="AU57" i="5"/>
  <c r="AU56" i="5"/>
  <c r="AU55" i="5"/>
  <c r="AU54" i="5"/>
  <c r="AU53" i="5"/>
  <c r="AU52" i="5"/>
  <c r="AU51" i="5"/>
  <c r="AU50" i="5"/>
  <c r="AU49" i="5"/>
  <c r="AU48" i="5"/>
  <c r="AU47" i="5"/>
  <c r="AU46" i="5"/>
  <c r="AU45" i="5"/>
  <c r="AU44" i="5"/>
  <c r="AU43" i="5"/>
  <c r="AU42" i="5"/>
  <c r="AU41" i="5"/>
  <c r="AU40" i="5"/>
  <c r="AU39" i="5"/>
  <c r="AU38" i="5"/>
  <c r="AU37" i="5"/>
  <c r="AU36" i="5"/>
  <c r="AU35" i="5"/>
  <c r="AU34" i="5"/>
  <c r="AU33" i="5"/>
  <c r="AU32" i="5"/>
  <c r="AU31" i="5"/>
  <c r="AU30" i="5"/>
  <c r="AU29" i="5"/>
  <c r="AU28" i="5"/>
  <c r="AU27" i="5"/>
  <c r="AU26" i="5"/>
  <c r="AU25" i="5"/>
  <c r="AU24" i="5"/>
  <c r="AU23" i="5"/>
  <c r="AU22" i="5"/>
  <c r="AU21" i="5"/>
  <c r="AU20" i="5"/>
  <c r="AU19" i="5"/>
  <c r="AU18" i="5"/>
  <c r="AU17" i="5"/>
  <c r="AU16" i="5"/>
  <c r="AU15" i="5"/>
  <c r="AU14" i="5"/>
  <c r="AU13" i="5"/>
  <c r="AU12" i="5"/>
  <c r="AU11" i="5"/>
  <c r="AU10" i="5"/>
  <c r="AU9" i="5"/>
  <c r="AU8" i="5"/>
  <c r="AU7" i="5"/>
  <c r="AU6" i="5"/>
  <c r="AU5" i="5"/>
  <c r="AU4" i="5"/>
  <c r="AU4" i="40"/>
  <c r="AZ47" i="20"/>
  <c r="AZ46" i="20"/>
  <c r="AZ45" i="20"/>
  <c r="AZ44" i="20"/>
  <c r="AZ43" i="20"/>
  <c r="AZ42" i="20"/>
  <c r="AZ41" i="20"/>
  <c r="AZ40" i="20"/>
  <c r="AZ39" i="20"/>
  <c r="AZ38" i="20"/>
  <c r="AZ37" i="20"/>
  <c r="AZ36" i="20"/>
  <c r="AZ35" i="20"/>
  <c r="AZ34" i="20"/>
  <c r="AZ33" i="20"/>
  <c r="AZ32" i="20"/>
  <c r="AZ31" i="20"/>
  <c r="AZ30" i="20"/>
  <c r="AZ29" i="20"/>
  <c r="AZ28" i="20"/>
  <c r="AZ27" i="20"/>
  <c r="AZ26" i="20"/>
  <c r="AZ25" i="20"/>
  <c r="AZ24" i="20"/>
  <c r="AZ23" i="20"/>
  <c r="AZ22" i="20"/>
  <c r="AZ21" i="20"/>
  <c r="AZ20" i="20"/>
  <c r="AZ19" i="20"/>
  <c r="AZ18" i="20"/>
  <c r="AZ17" i="20"/>
  <c r="AZ16" i="20"/>
  <c r="AZ15" i="20"/>
  <c r="AZ14" i="20"/>
  <c r="AZ13" i="20"/>
  <c r="AZ12" i="20"/>
  <c r="AZ11" i="20"/>
  <c r="AZ10" i="20"/>
  <c r="AZ9" i="20"/>
  <c r="AZ8" i="20"/>
  <c r="R53" i="40"/>
  <c r="AU111" i="5"/>
  <c r="AT109" i="5"/>
  <c r="AR106" i="5"/>
  <c r="AR105" i="5"/>
  <c r="AR104" i="5"/>
  <c r="AR103" i="5"/>
  <c r="AR102" i="5"/>
  <c r="AR101" i="5"/>
  <c r="AR100" i="5"/>
  <c r="AR99" i="5"/>
  <c r="AR98" i="5"/>
  <c r="AR97" i="5"/>
  <c r="AR96" i="5"/>
  <c r="AR95" i="5"/>
  <c r="AR94" i="5"/>
  <c r="AR93" i="5"/>
  <c r="AR92" i="5"/>
  <c r="AR91" i="5"/>
  <c r="AR90" i="5"/>
  <c r="AR89" i="5"/>
  <c r="AR88" i="5"/>
  <c r="AR87" i="5"/>
  <c r="AR86" i="5"/>
  <c r="AR85" i="5"/>
  <c r="AR84" i="5"/>
  <c r="AR83" i="5"/>
  <c r="AR82" i="5"/>
  <c r="AR81" i="5"/>
  <c r="AR80" i="5"/>
  <c r="AR79" i="5"/>
  <c r="AR78" i="5"/>
  <c r="AR77" i="5"/>
  <c r="AR76" i="5"/>
  <c r="AR75" i="5"/>
  <c r="AR74" i="5"/>
  <c r="AR73" i="5"/>
  <c r="AR72" i="5"/>
  <c r="AR71" i="5"/>
  <c r="AR70" i="5"/>
  <c r="AR69" i="5"/>
  <c r="AR68" i="5"/>
  <c r="AR67" i="5"/>
  <c r="AR66" i="5"/>
  <c r="AR65" i="5"/>
  <c r="AR64" i="5"/>
  <c r="AR63" i="5"/>
  <c r="AR62" i="5"/>
  <c r="AR61" i="5"/>
  <c r="AR60" i="5"/>
  <c r="AR59" i="5"/>
  <c r="AR58" i="5"/>
  <c r="AR57" i="5"/>
  <c r="AR56" i="5"/>
  <c r="AR55" i="5"/>
  <c r="AR54" i="5"/>
  <c r="AR53" i="5"/>
  <c r="AR52" i="5"/>
  <c r="AR51" i="5"/>
  <c r="AR50" i="5"/>
  <c r="AR49" i="5"/>
  <c r="AR48" i="5"/>
  <c r="AR47" i="5"/>
  <c r="AR46" i="5"/>
  <c r="AR45" i="5"/>
  <c r="AR44" i="5"/>
  <c r="AR43" i="5"/>
  <c r="AR42" i="5"/>
  <c r="AR41" i="5"/>
  <c r="AR40" i="5"/>
  <c r="AR39" i="5"/>
  <c r="AR38" i="5"/>
  <c r="AR37" i="5"/>
  <c r="AR36" i="5"/>
  <c r="AR35" i="5"/>
  <c r="AR34" i="5"/>
  <c r="AR33" i="5"/>
  <c r="AR32" i="5"/>
  <c r="AR31" i="5"/>
  <c r="AR30" i="5"/>
  <c r="AR29" i="5"/>
  <c r="AR28" i="5"/>
  <c r="AR27" i="5"/>
  <c r="AR26" i="5"/>
  <c r="AR25" i="5"/>
  <c r="AR24" i="5"/>
  <c r="AR23" i="5"/>
  <c r="AR22" i="5"/>
  <c r="AR21" i="5"/>
  <c r="AR20" i="5"/>
  <c r="AR19" i="5"/>
  <c r="AR18" i="5"/>
  <c r="AR17" i="5"/>
  <c r="AR16" i="5"/>
  <c r="AR15" i="5"/>
  <c r="AR14" i="5"/>
  <c r="AR13" i="5"/>
  <c r="AR12" i="5"/>
  <c r="AR11" i="5"/>
  <c r="AR10" i="5"/>
  <c r="AR9" i="5"/>
  <c r="AR8" i="5"/>
  <c r="AR7" i="5"/>
  <c r="AR6" i="5"/>
  <c r="AR5" i="5"/>
  <c r="AT106" i="5"/>
  <c r="AT105" i="5"/>
  <c r="AT104" i="5"/>
  <c r="AT103" i="5"/>
  <c r="AT102" i="5"/>
  <c r="AT101" i="5"/>
  <c r="AT100" i="5"/>
  <c r="AT99" i="5"/>
  <c r="AT98" i="5"/>
  <c r="AT97" i="5"/>
  <c r="AT96" i="5"/>
  <c r="AT95" i="5"/>
  <c r="AT94" i="5"/>
  <c r="AT93" i="5"/>
  <c r="AT92" i="5"/>
  <c r="AT91" i="5"/>
  <c r="AT90" i="5"/>
  <c r="AT89" i="5"/>
  <c r="AT88" i="5"/>
  <c r="AT87" i="5"/>
  <c r="AT86" i="5"/>
  <c r="AT85" i="5"/>
  <c r="AT84" i="5"/>
  <c r="AT83" i="5"/>
  <c r="AT82" i="5"/>
  <c r="AT81" i="5"/>
  <c r="AT80" i="5"/>
  <c r="AT79" i="5"/>
  <c r="AT78" i="5"/>
  <c r="AT77" i="5"/>
  <c r="AT76" i="5"/>
  <c r="AT75" i="5"/>
  <c r="AT74" i="5"/>
  <c r="AT73" i="5"/>
  <c r="AT72" i="5"/>
  <c r="AT71" i="5"/>
  <c r="AT70" i="5"/>
  <c r="AT69" i="5"/>
  <c r="AT68" i="5"/>
  <c r="AT67" i="5"/>
  <c r="AT66" i="5"/>
  <c r="AT65" i="5"/>
  <c r="AT64" i="5"/>
  <c r="AT63" i="5"/>
  <c r="AT62" i="5"/>
  <c r="AT61" i="5"/>
  <c r="AT60" i="5"/>
  <c r="AT59" i="5"/>
  <c r="AT58" i="5"/>
  <c r="AT57" i="5"/>
  <c r="AT56" i="5"/>
  <c r="AT55" i="5"/>
  <c r="AT54" i="5"/>
  <c r="AT53" i="5"/>
  <c r="AT52" i="5"/>
  <c r="AT51" i="5"/>
  <c r="AT50" i="5"/>
  <c r="AT49" i="5"/>
  <c r="AT48" i="5"/>
  <c r="AT47" i="5"/>
  <c r="AT46" i="5"/>
  <c r="AT45" i="5"/>
  <c r="AT44" i="5"/>
  <c r="AT43" i="5"/>
  <c r="AT42" i="5"/>
  <c r="AT41" i="5"/>
  <c r="AT40" i="5"/>
  <c r="AT39" i="5"/>
  <c r="AT38" i="5"/>
  <c r="AT37" i="5"/>
  <c r="AT36" i="5"/>
  <c r="AT35" i="5"/>
  <c r="AT34" i="5"/>
  <c r="AT33" i="5"/>
  <c r="AT32" i="5"/>
  <c r="AT31" i="5"/>
  <c r="AT30" i="5"/>
  <c r="AT29" i="5"/>
  <c r="AT28" i="5"/>
  <c r="AT27" i="5"/>
  <c r="AT26" i="5"/>
  <c r="AT25" i="5"/>
  <c r="AT24" i="5"/>
  <c r="AT23" i="5"/>
  <c r="AT22" i="5"/>
  <c r="AT21" i="5"/>
  <c r="AT20" i="5"/>
  <c r="AT19" i="5"/>
  <c r="AT18" i="5"/>
  <c r="AT17" i="5"/>
  <c r="AT16" i="5"/>
  <c r="AT15" i="5"/>
  <c r="AT14" i="5"/>
  <c r="AT13" i="5"/>
  <c r="AT12" i="5"/>
  <c r="AT11" i="5"/>
  <c r="AT10" i="5"/>
  <c r="AT9" i="5"/>
  <c r="AT8" i="5"/>
  <c r="AT7" i="5"/>
  <c r="AT6" i="5"/>
  <c r="AT5" i="5"/>
  <c r="AR4" i="5"/>
  <c r="AT4" i="5"/>
  <c r="AO106" i="5"/>
  <c r="AO105" i="5"/>
  <c r="AO104" i="5"/>
  <c r="AO103" i="5"/>
  <c r="AO102" i="5"/>
  <c r="AO101" i="5"/>
  <c r="AO100" i="5"/>
  <c r="AO99" i="5"/>
  <c r="AO98" i="5"/>
  <c r="AO97" i="5"/>
  <c r="AO96" i="5"/>
  <c r="AO95" i="5"/>
  <c r="AO94" i="5"/>
  <c r="AO93" i="5"/>
  <c r="AO92" i="5"/>
  <c r="AO91" i="5"/>
  <c r="AN106" i="5"/>
  <c r="AN105" i="5"/>
  <c r="AN104" i="5"/>
  <c r="AN103" i="5"/>
  <c r="AN102" i="5"/>
  <c r="AN101" i="5"/>
  <c r="AN100" i="5"/>
  <c r="AN99" i="5"/>
  <c r="AN98" i="5"/>
  <c r="AN97" i="5"/>
  <c r="AN96" i="5"/>
  <c r="AN95" i="5"/>
  <c r="AN94" i="5"/>
  <c r="AN93" i="5"/>
  <c r="AN92" i="5"/>
  <c r="AN91" i="5"/>
  <c r="AO90" i="5"/>
  <c r="AN90" i="5"/>
  <c r="AM106" i="5"/>
  <c r="AM105" i="5"/>
  <c r="AM104" i="5"/>
  <c r="AM103" i="5"/>
  <c r="AM102" i="5"/>
  <c r="AM101" i="5"/>
  <c r="AM100" i="5"/>
  <c r="AM99" i="5"/>
  <c r="AM98" i="5"/>
  <c r="AM97" i="5"/>
  <c r="AM96" i="5"/>
  <c r="AM95" i="5"/>
  <c r="AM94" i="5"/>
  <c r="AM93" i="5"/>
  <c r="AM92" i="5"/>
  <c r="AM91" i="5"/>
  <c r="AM90" i="5"/>
  <c r="AZ7" i="20"/>
  <c r="AP106" i="5"/>
  <c r="AP105" i="5"/>
  <c r="AP104" i="5"/>
  <c r="AP103" i="5"/>
  <c r="AP102" i="5"/>
  <c r="AP101" i="5"/>
  <c r="AP100" i="5"/>
  <c r="AP99" i="5"/>
  <c r="AP98" i="5"/>
  <c r="AP97" i="5"/>
  <c r="AP96" i="5"/>
  <c r="AP95" i="5"/>
  <c r="AP94" i="5"/>
  <c r="AP93" i="5"/>
  <c r="AP92" i="5"/>
  <c r="AP91" i="5"/>
  <c r="AP90" i="5"/>
  <c r="AP89" i="5"/>
  <c r="AP88" i="5"/>
  <c r="AP87" i="5"/>
  <c r="AP86" i="5"/>
  <c r="AP85" i="5"/>
  <c r="AP84" i="5"/>
  <c r="AP83" i="5"/>
  <c r="AP82" i="5"/>
  <c r="AP81" i="5"/>
  <c r="AP80" i="5"/>
  <c r="AP79" i="5"/>
  <c r="AP78" i="5"/>
  <c r="AP77" i="5"/>
  <c r="AP76" i="5"/>
  <c r="AP75" i="5"/>
  <c r="AP74" i="5"/>
  <c r="AP73" i="5"/>
  <c r="AP72" i="5"/>
  <c r="AP71" i="5"/>
  <c r="AP70" i="5"/>
  <c r="AP69" i="5"/>
  <c r="AP68" i="5"/>
  <c r="AP67" i="5"/>
  <c r="AP66" i="5"/>
  <c r="AP65" i="5"/>
  <c r="AP64" i="5"/>
  <c r="AP63" i="5"/>
  <c r="AP62" i="5"/>
  <c r="AP61" i="5"/>
  <c r="AP60" i="5"/>
  <c r="AP59" i="5"/>
  <c r="AP58" i="5"/>
  <c r="AP57" i="5"/>
  <c r="AP56" i="5"/>
  <c r="AP55" i="5"/>
  <c r="AP54" i="5"/>
  <c r="AP53" i="5"/>
  <c r="AP52" i="5"/>
  <c r="AP51" i="5"/>
  <c r="AP50" i="5"/>
  <c r="AP49" i="5"/>
  <c r="AP48" i="5"/>
  <c r="AP47" i="5"/>
  <c r="AP46" i="5"/>
  <c r="AP45" i="5"/>
  <c r="AP44" i="5"/>
  <c r="AP43" i="5"/>
  <c r="AP42" i="5"/>
  <c r="AP41" i="5"/>
  <c r="AP40" i="5"/>
  <c r="AP39" i="5"/>
  <c r="AP38" i="5"/>
  <c r="AP37" i="5"/>
  <c r="AP36" i="5"/>
  <c r="AP35" i="5"/>
  <c r="AP34" i="5"/>
  <c r="AP33" i="5"/>
  <c r="AP32" i="5"/>
  <c r="AP31" i="5"/>
  <c r="AP30" i="5"/>
  <c r="AP29" i="5"/>
  <c r="AP28" i="5"/>
  <c r="AP27" i="5"/>
  <c r="AP26" i="5"/>
  <c r="AP25" i="5"/>
  <c r="AP24" i="5"/>
  <c r="AP23" i="5"/>
  <c r="AP22" i="5"/>
  <c r="AP21" i="5"/>
  <c r="AP20" i="5"/>
  <c r="AP19" i="5"/>
  <c r="AP18" i="5"/>
  <c r="AP17" i="5"/>
  <c r="AP16" i="5"/>
  <c r="AP15" i="5"/>
  <c r="AP14" i="5"/>
  <c r="AP13" i="5"/>
  <c r="AP12" i="5"/>
  <c r="AP11" i="5"/>
  <c r="AP10" i="5"/>
  <c r="AP9" i="5"/>
  <c r="AP8" i="5"/>
  <c r="AP7" i="5"/>
  <c r="AP6" i="5"/>
  <c r="AP5" i="5"/>
  <c r="AP4" i="5"/>
  <c r="AR111" i="5"/>
  <c r="R53" i="20"/>
  <c r="AP111" i="5" s="1"/>
  <c r="R53" i="39"/>
  <c r="AQ4" i="5"/>
  <c r="AQ106" i="5"/>
  <c r="AQ105" i="5"/>
  <c r="AQ104" i="5"/>
  <c r="AQ103" i="5"/>
  <c r="AQ102" i="5"/>
  <c r="AQ101" i="5"/>
  <c r="AQ100" i="5"/>
  <c r="AQ99" i="5"/>
  <c r="AQ98" i="5"/>
  <c r="AQ97" i="5"/>
  <c r="AQ96" i="5"/>
  <c r="AQ95" i="5"/>
  <c r="AQ94" i="5"/>
  <c r="AQ93" i="5"/>
  <c r="AQ92" i="5"/>
  <c r="AQ91" i="5"/>
  <c r="AQ90" i="5"/>
  <c r="AQ89" i="5"/>
  <c r="AQ88" i="5"/>
  <c r="AQ87" i="5"/>
  <c r="AQ86" i="5"/>
  <c r="AQ85" i="5"/>
  <c r="AQ84" i="5"/>
  <c r="AQ83" i="5"/>
  <c r="AQ82" i="5"/>
  <c r="AQ81" i="5"/>
  <c r="AQ80" i="5"/>
  <c r="AQ79" i="5"/>
  <c r="AQ78" i="5"/>
  <c r="AQ77" i="5"/>
  <c r="AQ76" i="5"/>
  <c r="AQ75" i="5"/>
  <c r="AQ74" i="5"/>
  <c r="AQ73" i="5"/>
  <c r="AQ72" i="5"/>
  <c r="AQ71" i="5"/>
  <c r="AQ70" i="5"/>
  <c r="AQ69" i="5"/>
  <c r="AQ68" i="5"/>
  <c r="AQ67" i="5"/>
  <c r="AQ66" i="5"/>
  <c r="AQ65" i="5"/>
  <c r="AQ64" i="5"/>
  <c r="AQ63" i="5"/>
  <c r="AQ62" i="5"/>
  <c r="AQ61" i="5"/>
  <c r="AQ60" i="5"/>
  <c r="AQ59" i="5"/>
  <c r="AQ58" i="5"/>
  <c r="AQ57" i="5"/>
  <c r="AQ56" i="5"/>
  <c r="AQ55" i="5"/>
  <c r="AQ54" i="5"/>
  <c r="AQ53" i="5"/>
  <c r="AQ52" i="5"/>
  <c r="AQ51" i="5"/>
  <c r="AQ50" i="5"/>
  <c r="AQ49" i="5"/>
  <c r="AQ48" i="5"/>
  <c r="AQ47" i="5"/>
  <c r="AQ46" i="5"/>
  <c r="AQ45" i="5"/>
  <c r="AQ44" i="5"/>
  <c r="AQ43" i="5"/>
  <c r="AQ42" i="5"/>
  <c r="AQ41" i="5"/>
  <c r="AQ40" i="5"/>
  <c r="AQ39" i="5"/>
  <c r="AQ38" i="5"/>
  <c r="AQ37" i="5"/>
  <c r="AQ36" i="5"/>
  <c r="AQ35" i="5"/>
  <c r="AQ34" i="5"/>
  <c r="AQ33" i="5"/>
  <c r="AQ32" i="5"/>
  <c r="AQ31" i="5"/>
  <c r="AQ30" i="5"/>
  <c r="AQ29" i="5"/>
  <c r="AQ28" i="5"/>
  <c r="AQ27" i="5"/>
  <c r="AQ26" i="5"/>
  <c r="AQ25" i="5"/>
  <c r="AQ24" i="5"/>
  <c r="AQ23" i="5"/>
  <c r="AQ22" i="5"/>
  <c r="AQ21" i="5"/>
  <c r="AQ20" i="5"/>
  <c r="AQ19" i="5"/>
  <c r="AQ18" i="5"/>
  <c r="AQ17" i="5"/>
  <c r="AQ16" i="5"/>
  <c r="AQ15" i="5"/>
  <c r="AQ14" i="5"/>
  <c r="AQ13" i="5"/>
  <c r="AQ12" i="5"/>
  <c r="AQ11" i="5"/>
  <c r="AQ10" i="5"/>
  <c r="AQ9" i="5"/>
  <c r="AQ8" i="5"/>
  <c r="AQ7" i="5"/>
  <c r="AQ6" i="5"/>
  <c r="AQ5" i="5"/>
  <c r="AS106" i="5"/>
  <c r="AS105" i="5"/>
  <c r="AS104" i="5"/>
  <c r="AS103" i="5"/>
  <c r="AS102" i="5"/>
  <c r="AS101" i="5"/>
  <c r="AS100" i="5"/>
  <c r="AS99" i="5"/>
  <c r="AS98" i="5"/>
  <c r="AS97" i="5"/>
  <c r="AS96" i="5"/>
  <c r="AS95" i="5"/>
  <c r="AS94" i="5"/>
  <c r="AS93" i="5"/>
  <c r="AS92" i="5"/>
  <c r="AS91" i="5"/>
  <c r="AS90" i="5"/>
  <c r="AS89" i="5"/>
  <c r="AS88" i="5"/>
  <c r="AS87" i="5"/>
  <c r="AS86" i="5"/>
  <c r="AS85" i="5"/>
  <c r="AS84" i="5"/>
  <c r="AS83" i="5"/>
  <c r="AS82" i="5"/>
  <c r="AS81" i="5"/>
  <c r="AS80" i="5"/>
  <c r="AS79" i="5"/>
  <c r="AS78" i="5"/>
  <c r="AS77" i="5"/>
  <c r="AS76" i="5"/>
  <c r="AS75" i="5"/>
  <c r="AS74" i="5"/>
  <c r="AS73" i="5"/>
  <c r="AS72" i="5"/>
  <c r="AS71" i="5"/>
  <c r="AS70" i="5"/>
  <c r="AS69" i="5"/>
  <c r="AS68" i="5"/>
  <c r="AS67" i="5"/>
  <c r="AS66" i="5"/>
  <c r="AS65" i="5"/>
  <c r="AS64" i="5"/>
  <c r="AS63" i="5"/>
  <c r="AS62" i="5"/>
  <c r="AS61" i="5"/>
  <c r="AS60" i="5"/>
  <c r="AS59" i="5"/>
  <c r="AS58" i="5"/>
  <c r="AS57" i="5"/>
  <c r="AS56" i="5"/>
  <c r="AS55" i="5"/>
  <c r="AS54" i="5"/>
  <c r="AS53" i="5"/>
  <c r="AS52" i="5"/>
  <c r="AS51" i="5"/>
  <c r="AS50" i="5"/>
  <c r="AS49" i="5"/>
  <c r="AS48" i="5"/>
  <c r="AS47" i="5"/>
  <c r="AS46" i="5"/>
  <c r="AS45" i="5"/>
  <c r="AS44" i="5"/>
  <c r="AS43" i="5"/>
  <c r="AS42" i="5"/>
  <c r="AS41" i="5"/>
  <c r="AS40" i="5"/>
  <c r="AS39" i="5"/>
  <c r="AS38" i="5"/>
  <c r="AS37" i="5"/>
  <c r="AS36" i="5"/>
  <c r="AS35" i="5"/>
  <c r="AS34" i="5"/>
  <c r="AS33" i="5"/>
  <c r="AS32" i="5"/>
  <c r="AS31" i="5"/>
  <c r="AS30" i="5"/>
  <c r="AS29" i="5"/>
  <c r="AS28" i="5"/>
  <c r="AS27" i="5"/>
  <c r="AS26" i="5"/>
  <c r="AS25" i="5"/>
  <c r="AS24" i="5"/>
  <c r="AS23" i="5"/>
  <c r="AS22" i="5"/>
  <c r="AS21" i="5"/>
  <c r="AS20" i="5"/>
  <c r="AS19" i="5"/>
  <c r="AS18" i="5"/>
  <c r="AS17" i="5"/>
  <c r="AS16" i="5"/>
  <c r="AS15" i="5"/>
  <c r="AS14" i="5"/>
  <c r="AS13" i="5"/>
  <c r="AS12" i="5"/>
  <c r="AS11" i="5"/>
  <c r="AS10" i="5"/>
  <c r="AS9" i="5"/>
  <c r="AS8" i="5"/>
  <c r="AS7" i="5"/>
  <c r="AS6" i="5"/>
  <c r="AS5" i="5"/>
  <c r="AS4" i="5"/>
  <c r="BD110" i="5" l="1"/>
  <c r="AW109" i="5"/>
  <c r="AV109" i="5"/>
  <c r="F53" i="41"/>
  <c r="C8" i="41"/>
  <c r="C9" i="41" s="1"/>
  <c r="AB35" i="41"/>
  <c r="AH35" i="41"/>
  <c r="AG35" i="41"/>
  <c r="AM35" i="41"/>
  <c r="AW35" i="41"/>
  <c r="AV35" i="41"/>
  <c r="AJ35" i="41"/>
  <c r="AC35" i="41"/>
  <c r="AU35" i="41"/>
  <c r="AT35" i="41"/>
  <c r="AS35" i="41"/>
  <c r="AI35" i="41"/>
  <c r="AA35" i="41"/>
  <c r="AO35" i="41"/>
  <c r="AN35" i="41"/>
  <c r="AK35" i="41"/>
  <c r="D9" i="41"/>
  <c r="B9" i="41"/>
  <c r="C10" i="41"/>
  <c r="F54" i="41"/>
  <c r="H53" i="41"/>
  <c r="H54" i="41" s="1"/>
  <c r="Z25" i="41"/>
  <c r="Z26" i="41"/>
  <c r="Z22" i="41"/>
  <c r="Z24" i="41"/>
  <c r="Z28" i="41"/>
  <c r="Z29" i="41"/>
  <c r="Z16" i="41"/>
  <c r="Z30" i="41"/>
  <c r="Z17" i="41"/>
  <c r="Z31" i="41"/>
  <c r="Z32" i="41"/>
  <c r="Z33" i="41"/>
  <c r="Z19" i="41"/>
  <c r="Z20" i="41"/>
  <c r="Z34" i="41"/>
  <c r="Z36" i="41"/>
  <c r="Z18" i="41"/>
  <c r="Z27" i="41"/>
  <c r="Z37" i="41"/>
  <c r="Z38" i="41"/>
  <c r="Z23" i="41"/>
  <c r="B7" i="41"/>
  <c r="E7" i="41" s="1"/>
  <c r="Z39" i="41"/>
  <c r="Z21" i="41"/>
  <c r="AU109" i="5"/>
  <c r="AT110" i="5" s="1"/>
  <c r="AZ53" i="20"/>
  <c r="AR109" i="5"/>
  <c r="AS109" i="5"/>
  <c r="AQ109" i="5"/>
  <c r="AV110" i="5" l="1"/>
  <c r="D8" i="41"/>
  <c r="B8" i="41"/>
  <c r="E9" i="41" s="1"/>
  <c r="AW34" i="41"/>
  <c r="AV34" i="41"/>
  <c r="AJ34" i="41"/>
  <c r="AU34" i="41"/>
  <c r="AA34" i="41"/>
  <c r="AC34" i="41"/>
  <c r="AO34" i="41"/>
  <c r="AM34" i="41"/>
  <c r="AK34" i="41"/>
  <c r="AI34" i="41"/>
  <c r="E8" i="41"/>
  <c r="AH34" i="41" s="1"/>
  <c r="AN20" i="41"/>
  <c r="AM20" i="41"/>
  <c r="AK20" i="41"/>
  <c r="AW20" i="41"/>
  <c r="AF20" i="41"/>
  <c r="AE20" i="41"/>
  <c r="AB20" i="41"/>
  <c r="AA20" i="41"/>
  <c r="AR20" i="41"/>
  <c r="AQ20" i="41"/>
  <c r="AK19" i="41"/>
  <c r="AR19" i="41"/>
  <c r="AP19" i="41"/>
  <c r="AJ19" i="41"/>
  <c r="AU19" i="41"/>
  <c r="AI19" i="41"/>
  <c r="AS19" i="41"/>
  <c r="AH19" i="41"/>
  <c r="AQ19" i="41"/>
  <c r="AG19" i="41"/>
  <c r="AE19" i="41"/>
  <c r="AV19" i="41"/>
  <c r="AF19" i="41"/>
  <c r="AD19" i="41"/>
  <c r="AC19" i="41"/>
  <c r="AB19" i="41"/>
  <c r="AA19" i="41"/>
  <c r="AT19" i="41"/>
  <c r="AW19" i="41"/>
  <c r="AO19" i="41"/>
  <c r="AN19" i="41"/>
  <c r="AM19" i="41"/>
  <c r="AB25" i="41"/>
  <c r="AO25" i="41"/>
  <c r="AF25" i="41"/>
  <c r="AK25" i="41"/>
  <c r="AI25" i="41"/>
  <c r="AG25" i="41"/>
  <c r="AW25" i="41"/>
  <c r="AC25" i="41"/>
  <c r="AV25" i="41"/>
  <c r="AU25" i="41"/>
  <c r="AT25" i="41"/>
  <c r="AJ25" i="41"/>
  <c r="AS25" i="41"/>
  <c r="AR25" i="41"/>
  <c r="AH25" i="41"/>
  <c r="AN25" i="41"/>
  <c r="AM25" i="41"/>
  <c r="AA25" i="41"/>
  <c r="AW21" i="41"/>
  <c r="AN21" i="41"/>
  <c r="AM21" i="41"/>
  <c r="AK21" i="41"/>
  <c r="AJ21" i="41"/>
  <c r="AI21" i="41"/>
  <c r="AH21" i="41"/>
  <c r="AG21" i="41"/>
  <c r="AB21" i="41"/>
  <c r="AA21" i="41"/>
  <c r="AU21" i="41"/>
  <c r="AV21" i="41"/>
  <c r="AS21" i="41"/>
  <c r="AT21" i="41"/>
  <c r="AU33" i="41"/>
  <c r="AT33" i="41"/>
  <c r="AB33" i="41"/>
  <c r="AQ33" i="41"/>
  <c r="AO33" i="41"/>
  <c r="AN33" i="41"/>
  <c r="AM33" i="41"/>
  <c r="AK33" i="41"/>
  <c r="AA33" i="41"/>
  <c r="AJ33" i="41"/>
  <c r="AI33" i="41"/>
  <c r="AH33" i="41"/>
  <c r="AC33" i="41"/>
  <c r="AE33" i="41"/>
  <c r="AW33" i="41"/>
  <c r="AV33" i="41"/>
  <c r="AR32" i="41"/>
  <c r="AQ32" i="41"/>
  <c r="AO32" i="41"/>
  <c r="AN32" i="41"/>
  <c r="AM32" i="41"/>
  <c r="AK32" i="41"/>
  <c r="AJ32" i="41"/>
  <c r="AH32" i="41"/>
  <c r="AF32" i="41"/>
  <c r="AW32" i="41"/>
  <c r="AE32" i="41"/>
  <c r="AC32" i="41"/>
  <c r="AB32" i="41"/>
  <c r="AA32" i="41"/>
  <c r="AV32" i="41"/>
  <c r="AT32" i="41"/>
  <c r="AG39" i="41"/>
  <c r="AF39" i="41"/>
  <c r="AT39" i="41"/>
  <c r="AE39" i="41"/>
  <c r="AM39" i="41"/>
  <c r="AD39" i="41"/>
  <c r="AV39" i="41"/>
  <c r="AC39" i="41"/>
  <c r="AB39" i="41"/>
  <c r="AR39" i="41"/>
  <c r="AA39" i="41"/>
  <c r="AS39" i="41"/>
  <c r="AQ39" i="41"/>
  <c r="AU39" i="41"/>
  <c r="AO39" i="41"/>
  <c r="AN39" i="41"/>
  <c r="AW39" i="41"/>
  <c r="AP39" i="41"/>
  <c r="AK39" i="41"/>
  <c r="AJ39" i="41"/>
  <c r="AI39" i="41"/>
  <c r="AH39" i="41"/>
  <c r="AW23" i="41"/>
  <c r="AD23" i="41"/>
  <c r="AV23" i="41"/>
  <c r="AU23" i="41"/>
  <c r="AI23" i="41"/>
  <c r="AC23" i="41"/>
  <c r="AT23" i="41"/>
  <c r="AS23" i="41"/>
  <c r="AR23" i="41"/>
  <c r="AB23" i="41"/>
  <c r="AQ23" i="41"/>
  <c r="AP23" i="41"/>
  <c r="AO23" i="41"/>
  <c r="AN23" i="41"/>
  <c r="AA23" i="41"/>
  <c r="AM23" i="41"/>
  <c r="AK23" i="41"/>
  <c r="AJ23" i="41"/>
  <c r="AH23" i="41"/>
  <c r="AG23" i="41"/>
  <c r="AF23" i="41"/>
  <c r="AE23" i="41"/>
  <c r="AO31" i="41"/>
  <c r="AA31" i="41"/>
  <c r="AU31" i="41"/>
  <c r="AN31" i="41"/>
  <c r="AM31" i="41"/>
  <c r="AK31" i="41"/>
  <c r="AV31" i="41"/>
  <c r="AJ31" i="41"/>
  <c r="AI31" i="41"/>
  <c r="AH31" i="41"/>
  <c r="AG31" i="41"/>
  <c r="AF31" i="41"/>
  <c r="AT31" i="41"/>
  <c r="AE31" i="41"/>
  <c r="AW31" i="41"/>
  <c r="AD31" i="41"/>
  <c r="AC31" i="41"/>
  <c r="AB31" i="41"/>
  <c r="AS31" i="41"/>
  <c r="AR31" i="41"/>
  <c r="AQ31" i="41"/>
  <c r="AP31" i="41"/>
  <c r="AE17" i="41"/>
  <c r="AS17" i="41"/>
  <c r="AD17" i="41"/>
  <c r="AR17" i="41"/>
  <c r="AC17" i="41"/>
  <c r="AJ17" i="41"/>
  <c r="AB17" i="41"/>
  <c r="AW17" i="41"/>
  <c r="AQ17" i="41"/>
  <c r="AP17" i="41"/>
  <c r="AO17" i="41"/>
  <c r="AN17" i="41"/>
  <c r="AK17" i="41"/>
  <c r="AV17" i="41"/>
  <c r="AT17" i="41"/>
  <c r="AF17" i="41"/>
  <c r="AH17" i="41"/>
  <c r="AG17" i="41"/>
  <c r="AK30" i="41"/>
  <c r="AV30" i="41"/>
  <c r="AJ30" i="41"/>
  <c r="AI30" i="41"/>
  <c r="AW30" i="41"/>
  <c r="AR30" i="41"/>
  <c r="AG30" i="41"/>
  <c r="AF30" i="41"/>
  <c r="AS30" i="41"/>
  <c r="AD30" i="41"/>
  <c r="AC30" i="41"/>
  <c r="AB30" i="41"/>
  <c r="AU30" i="41"/>
  <c r="AA30" i="41"/>
  <c r="AP30" i="41"/>
  <c r="AM30" i="41"/>
  <c r="AO30" i="41"/>
  <c r="AN30" i="41"/>
  <c r="AA37" i="41"/>
  <c r="AH37" i="41"/>
  <c r="AM37" i="41"/>
  <c r="AK37" i="41"/>
  <c r="AS37" i="41"/>
  <c r="AN37" i="41"/>
  <c r="AF37" i="41"/>
  <c r="AO37" i="41"/>
  <c r="AI37" i="41"/>
  <c r="AJ37" i="41"/>
  <c r="AG37" i="41"/>
  <c r="AW37" i="41"/>
  <c r="AV37" i="41"/>
  <c r="AU37" i="41"/>
  <c r="AT37" i="41"/>
  <c r="AR37" i="41"/>
  <c r="AQ37" i="41"/>
  <c r="AP37" i="41"/>
  <c r="AD37" i="41"/>
  <c r="AB37" i="41"/>
  <c r="AC37" i="41"/>
  <c r="AE37" i="41"/>
  <c r="D10" i="41"/>
  <c r="C11" i="41"/>
  <c r="B10" i="41"/>
  <c r="E10" i="41" s="1"/>
  <c r="AC27" i="41"/>
  <c r="AO27" i="41"/>
  <c r="AB27" i="41"/>
  <c r="AK27" i="41"/>
  <c r="AA27" i="41"/>
  <c r="AU27" i="41"/>
  <c r="AJ27" i="41"/>
  <c r="AQ27" i="41"/>
  <c r="AP27" i="41"/>
  <c r="AI27" i="41"/>
  <c r="AN27" i="41"/>
  <c r="AW27" i="41"/>
  <c r="AV27" i="41"/>
  <c r="AT27" i="41"/>
  <c r="AS27" i="41"/>
  <c r="AR27" i="41"/>
  <c r="AM27" i="41"/>
  <c r="AE27" i="41"/>
  <c r="AF27" i="41"/>
  <c r="AG27" i="41"/>
  <c r="AH27" i="41"/>
  <c r="AD27" i="41"/>
  <c r="AD38" i="41"/>
  <c r="AQ38" i="41"/>
  <c r="AC38" i="41"/>
  <c r="AV38" i="41"/>
  <c r="AO38" i="41"/>
  <c r="AM38" i="41"/>
  <c r="AB38" i="41"/>
  <c r="AA38" i="41"/>
  <c r="AI38" i="41"/>
  <c r="AP38" i="41"/>
  <c r="AN38" i="41"/>
  <c r="AR38" i="41"/>
  <c r="AW38" i="41"/>
  <c r="AJ38" i="41"/>
  <c r="AU38" i="41"/>
  <c r="AT38" i="41"/>
  <c r="AS38" i="41"/>
  <c r="AK38" i="41"/>
  <c r="AF38" i="41"/>
  <c r="AH38" i="41"/>
  <c r="AG38" i="41"/>
  <c r="AE38" i="41"/>
  <c r="AB16" i="41"/>
  <c r="AT16" i="41"/>
  <c r="AJ16" i="41"/>
  <c r="AH16" i="41"/>
  <c r="AI16" i="41"/>
  <c r="AN16" i="41"/>
  <c r="AK16" i="41"/>
  <c r="AW16" i="41"/>
  <c r="AP16" i="41"/>
  <c r="AV16" i="41"/>
  <c r="AO16" i="41"/>
  <c r="AU16" i="41"/>
  <c r="AS16" i="41"/>
  <c r="AR16" i="41"/>
  <c r="AQ16" i="41"/>
  <c r="AE16" i="41"/>
  <c r="AD16" i="41"/>
  <c r="AF16" i="41"/>
  <c r="AG16" i="41"/>
  <c r="AC16" i="41"/>
  <c r="AI29" i="41"/>
  <c r="AW29" i="41"/>
  <c r="AH29" i="41"/>
  <c r="AO29" i="41"/>
  <c r="AG29" i="41"/>
  <c r="AR29" i="41"/>
  <c r="AF29" i="41"/>
  <c r="AE29" i="41"/>
  <c r="AD29" i="41"/>
  <c r="AC29" i="41"/>
  <c r="AV29" i="41"/>
  <c r="AQ29" i="41"/>
  <c r="AB29" i="41"/>
  <c r="AT29" i="41"/>
  <c r="AA29" i="41"/>
  <c r="AS29" i="41"/>
  <c r="AP29" i="41"/>
  <c r="AN29" i="41"/>
  <c r="AU29" i="41"/>
  <c r="AJ29" i="41"/>
  <c r="AM29" i="41"/>
  <c r="AK29" i="41"/>
  <c r="AF28" i="41"/>
  <c r="AN28" i="41"/>
  <c r="AE28" i="41"/>
  <c r="AD28" i="41"/>
  <c r="AT28" i="41"/>
  <c r="AC28" i="41"/>
  <c r="AK28" i="41"/>
  <c r="AB28" i="41"/>
  <c r="AR28" i="41"/>
  <c r="AP28" i="41"/>
  <c r="AA28" i="41"/>
  <c r="AQ28" i="41"/>
  <c r="AO28" i="41"/>
  <c r="AS28" i="41"/>
  <c r="AM28" i="41"/>
  <c r="AW28" i="41"/>
  <c r="AV28" i="41"/>
  <c r="AU28" i="41"/>
  <c r="AJ28" i="41"/>
  <c r="AG28" i="41"/>
  <c r="AH28" i="41"/>
  <c r="AI28" i="41"/>
  <c r="AH24" i="41"/>
  <c r="AE24" i="41"/>
  <c r="AW24" i="41"/>
  <c r="AB24" i="41"/>
  <c r="AV24" i="41"/>
  <c r="AU24" i="41"/>
  <c r="AT24" i="41"/>
  <c r="AS24" i="41"/>
  <c r="AR24" i="41"/>
  <c r="AQ24" i="41"/>
  <c r="AP24" i="41"/>
  <c r="AF24" i="41"/>
  <c r="AO24" i="41"/>
  <c r="AN24" i="41"/>
  <c r="AD24" i="41"/>
  <c r="AM24" i="41"/>
  <c r="AA24" i="41"/>
  <c r="AK24" i="41"/>
  <c r="AJ24" i="41"/>
  <c r="AI24" i="41"/>
  <c r="AG24" i="41"/>
  <c r="AC24" i="41"/>
  <c r="AA22" i="41"/>
  <c r="AP22" i="41"/>
  <c r="AM22" i="41"/>
  <c r="AK22" i="41"/>
  <c r="AJ22" i="41"/>
  <c r="AI22" i="41"/>
  <c r="AD22" i="41"/>
  <c r="AW22" i="41"/>
  <c r="AV22" i="41"/>
  <c r="AU22" i="41"/>
  <c r="AH18" i="41"/>
  <c r="AS18" i="41"/>
  <c r="AG18" i="41"/>
  <c r="AN18" i="41"/>
  <c r="AF18" i="41"/>
  <c r="AE18" i="41"/>
  <c r="AB18" i="41"/>
  <c r="AD18" i="41"/>
  <c r="AU18" i="41"/>
  <c r="AT18" i="41"/>
  <c r="AQ18" i="41"/>
  <c r="AV18" i="41"/>
  <c r="AR18" i="41"/>
  <c r="AP18" i="41"/>
  <c r="AW18" i="41"/>
  <c r="AK18" i="41"/>
  <c r="AJ18" i="41"/>
  <c r="AI18" i="41"/>
  <c r="AC36" i="41"/>
  <c r="AM36" i="41"/>
  <c r="AI36" i="41"/>
  <c r="AF36" i="41"/>
  <c r="AP36" i="41"/>
  <c r="AG36" i="41"/>
  <c r="AE36" i="41"/>
  <c r="AW36" i="41"/>
  <c r="AH36" i="41"/>
  <c r="AV36" i="41"/>
  <c r="AU36" i="41"/>
  <c r="AT36" i="41"/>
  <c r="AS36" i="41"/>
  <c r="AJ36" i="41"/>
  <c r="AD36" i="41"/>
  <c r="AR36" i="41"/>
  <c r="AQ36" i="41"/>
  <c r="AO36" i="41"/>
  <c r="AN36" i="41"/>
  <c r="AK36" i="41"/>
  <c r="AB36" i="41"/>
  <c r="AA36" i="41"/>
  <c r="AJ26" i="41"/>
  <c r="AG26" i="41"/>
  <c r="AR26" i="41"/>
  <c r="AW26" i="41"/>
  <c r="AV26" i="41"/>
  <c r="AU26" i="41"/>
  <c r="AK26" i="41"/>
  <c r="AT26" i="41"/>
  <c r="AM26" i="41"/>
  <c r="AI26" i="41"/>
  <c r="AS26" i="41"/>
  <c r="AH26" i="41"/>
  <c r="AQ26" i="41"/>
  <c r="AO26" i="41"/>
  <c r="AF26" i="41"/>
  <c r="AC26" i="41"/>
  <c r="AA26" i="41"/>
  <c r="AE26" i="41"/>
  <c r="AR110" i="5"/>
  <c r="V51" i="40"/>
  <c r="T51" i="40"/>
  <c r="R51" i="40"/>
  <c r="P51" i="40"/>
  <c r="N51" i="40"/>
  <c r="L51" i="40"/>
  <c r="J51" i="40"/>
  <c r="H51" i="40"/>
  <c r="F51" i="40"/>
  <c r="Z16" i="40" a="1"/>
  <c r="Z37" i="40" s="1"/>
  <c r="C7" i="40"/>
  <c r="D7" i="40" s="1"/>
  <c r="C4" i="40"/>
  <c r="B4" i="40" s="1"/>
  <c r="AL29" i="41" l="1"/>
  <c r="AG34" i="41"/>
  <c r="AS34" i="41"/>
  <c r="AX38" i="41"/>
  <c r="AX39" i="41"/>
  <c r="AL19" i="41"/>
  <c r="AL23" i="41"/>
  <c r="AX29" i="41"/>
  <c r="AX27" i="41"/>
  <c r="AX37" i="41"/>
  <c r="AX31" i="41"/>
  <c r="AL36" i="41"/>
  <c r="AL37" i="41"/>
  <c r="AY37" i="41" s="1"/>
  <c r="AL31" i="41"/>
  <c r="AY31" i="41" s="1"/>
  <c r="AL27" i="41"/>
  <c r="AY27" i="41" s="1"/>
  <c r="AL28" i="41"/>
  <c r="AX28" i="41"/>
  <c r="AL39" i="41"/>
  <c r="AY39" i="41" s="1"/>
  <c r="AT34" i="41"/>
  <c r="AL24" i="41"/>
  <c r="AX36" i="41"/>
  <c r="AX24" i="41"/>
  <c r="AX19" i="41"/>
  <c r="AY19" i="41" s="1"/>
  <c r="AY29" i="41"/>
  <c r="B11" i="41"/>
  <c r="E11" i="41" s="1"/>
  <c r="C12" i="41"/>
  <c r="D11" i="41"/>
  <c r="AL38" i="41"/>
  <c r="AY38" i="41" s="1"/>
  <c r="AX23" i="41"/>
  <c r="AY23" i="41" s="1"/>
  <c r="F53" i="40"/>
  <c r="AT37" i="40"/>
  <c r="AH37" i="40"/>
  <c r="AS37" i="40"/>
  <c r="AG37" i="40"/>
  <c r="AR37" i="40"/>
  <c r="AF37" i="40"/>
  <c r="AQ37" i="40"/>
  <c r="AE37" i="40"/>
  <c r="AP37" i="40"/>
  <c r="AD37" i="40"/>
  <c r="AO37" i="40"/>
  <c r="AC37" i="40"/>
  <c r="AN37" i="40"/>
  <c r="AB37" i="40"/>
  <c r="AM37" i="40"/>
  <c r="AA37" i="40"/>
  <c r="AW37" i="40"/>
  <c r="AK37" i="40"/>
  <c r="AV37" i="40"/>
  <c r="AJ37" i="40"/>
  <c r="AU37" i="40"/>
  <c r="AI37" i="40"/>
  <c r="Z19" i="40"/>
  <c r="Z24" i="40"/>
  <c r="Z25" i="40"/>
  <c r="Z27" i="40"/>
  <c r="Z30" i="40"/>
  <c r="Z21" i="40"/>
  <c r="Z31" i="40"/>
  <c r="C8" i="40"/>
  <c r="B7" i="40"/>
  <c r="E7" i="40" s="1"/>
  <c r="Z33" i="40"/>
  <c r="Z36" i="40"/>
  <c r="Z32" i="40"/>
  <c r="Z20" i="40"/>
  <c r="Z29" i="40"/>
  <c r="Z17" i="40"/>
  <c r="Z28" i="40"/>
  <c r="Z16" i="40"/>
  <c r="Z38" i="40"/>
  <c r="Z26" i="40"/>
  <c r="Z35" i="40"/>
  <c r="Z23" i="40"/>
  <c r="Z34" i="40"/>
  <c r="Z22" i="40"/>
  <c r="Z39" i="40"/>
  <c r="Z18" i="40"/>
  <c r="T51" i="39"/>
  <c r="R51" i="39"/>
  <c r="P51" i="39"/>
  <c r="F51" i="39"/>
  <c r="H51" i="39"/>
  <c r="J51" i="39"/>
  <c r="L51" i="39"/>
  <c r="N51" i="39"/>
  <c r="AY24" i="41" l="1"/>
  <c r="AY36" i="41"/>
  <c r="AH22" i="41"/>
  <c r="AV20" i="41"/>
  <c r="AT22" i="41"/>
  <c r="AJ20" i="41"/>
  <c r="AY28" i="41"/>
  <c r="B12" i="41"/>
  <c r="E12" i="41" s="1"/>
  <c r="C13" i="41"/>
  <c r="D12" i="41"/>
  <c r="F54" i="40"/>
  <c r="H53" i="40"/>
  <c r="H54" i="40" s="1"/>
  <c r="AL37" i="40"/>
  <c r="AX37" i="40"/>
  <c r="AS18" i="40"/>
  <c r="AG18" i="40"/>
  <c r="AP18" i="40"/>
  <c r="AD18" i="40"/>
  <c r="AV18" i="40"/>
  <c r="AJ18" i="40"/>
  <c r="AU18" i="40"/>
  <c r="AI18" i="40"/>
  <c r="AW18" i="40"/>
  <c r="AR18" i="40"/>
  <c r="AQ18" i="40"/>
  <c r="AE18" i="40"/>
  <c r="AN18" i="40"/>
  <c r="AF18" i="40"/>
  <c r="AB18" i="40"/>
  <c r="AK18" i="40"/>
  <c r="AU20" i="40"/>
  <c r="AI20" i="40"/>
  <c r="AR20" i="40"/>
  <c r="AF20" i="40"/>
  <c r="AE20" i="40"/>
  <c r="AQ20" i="40"/>
  <c r="AO20" i="40"/>
  <c r="AC20" i="40"/>
  <c r="AW20" i="40"/>
  <c r="AK20" i="40"/>
  <c r="AV20" i="40"/>
  <c r="AJ20" i="40"/>
  <c r="AA20" i="40"/>
  <c r="AS20" i="40"/>
  <c r="AT20" i="40"/>
  <c r="AP20" i="40"/>
  <c r="AD20" i="40"/>
  <c r="AB20" i="40"/>
  <c r="AN20" i="40"/>
  <c r="AM20" i="40"/>
  <c r="AG20" i="40"/>
  <c r="AH20" i="40"/>
  <c r="AV27" i="40"/>
  <c r="AJ27" i="40"/>
  <c r="AU27" i="40"/>
  <c r="AI27" i="40"/>
  <c r="AT27" i="40"/>
  <c r="AH27" i="40"/>
  <c r="AS27" i="40"/>
  <c r="AG27" i="40"/>
  <c r="AR27" i="40"/>
  <c r="AF27" i="40"/>
  <c r="AQ27" i="40"/>
  <c r="AE27" i="40"/>
  <c r="AP27" i="40"/>
  <c r="AD27" i="40"/>
  <c r="AO27" i="40"/>
  <c r="AC27" i="40"/>
  <c r="AM27" i="40"/>
  <c r="AA27" i="40"/>
  <c r="AW27" i="40"/>
  <c r="AK27" i="40"/>
  <c r="AV39" i="40"/>
  <c r="AJ39" i="40"/>
  <c r="AU39" i="40"/>
  <c r="AI39" i="40"/>
  <c r="AT39" i="40"/>
  <c r="AH39" i="40"/>
  <c r="AS39" i="40"/>
  <c r="AG39" i="40"/>
  <c r="AR39" i="40"/>
  <c r="AF39" i="40"/>
  <c r="AQ39" i="40"/>
  <c r="AE39" i="40"/>
  <c r="AP39" i="40"/>
  <c r="AD39" i="40"/>
  <c r="AO39" i="40"/>
  <c r="AC39" i="40"/>
  <c r="AM39" i="40"/>
  <c r="AA39" i="40"/>
  <c r="AW39" i="40"/>
  <c r="AK39" i="40"/>
  <c r="AN39" i="40"/>
  <c r="AB39" i="40"/>
  <c r="AU32" i="40"/>
  <c r="AI32" i="40"/>
  <c r="AT32" i="40"/>
  <c r="AH32" i="40"/>
  <c r="AS32" i="40"/>
  <c r="AG32" i="40"/>
  <c r="AR32" i="40"/>
  <c r="AF32" i="40"/>
  <c r="AP32" i="40"/>
  <c r="AD32" i="40"/>
  <c r="AO32" i="40"/>
  <c r="AC32" i="40"/>
  <c r="AN32" i="40"/>
  <c r="AB32" i="40"/>
  <c r="AW32" i="40"/>
  <c r="AK32" i="40"/>
  <c r="AV32" i="40"/>
  <c r="AJ32" i="40"/>
  <c r="AM32" i="40"/>
  <c r="AA32" i="40"/>
  <c r="AT25" i="40"/>
  <c r="AH25" i="40"/>
  <c r="AS25" i="40"/>
  <c r="AG25" i="40"/>
  <c r="AR25" i="40"/>
  <c r="AF25" i="40"/>
  <c r="AQ25" i="40"/>
  <c r="AE25" i="40"/>
  <c r="AP25" i="40"/>
  <c r="AD25" i="40"/>
  <c r="AO25" i="40"/>
  <c r="AC25" i="40"/>
  <c r="AN25" i="40"/>
  <c r="AB25" i="40"/>
  <c r="AM25" i="40"/>
  <c r="AA25" i="40"/>
  <c r="AW25" i="40"/>
  <c r="AK25" i="40"/>
  <c r="AV25" i="40"/>
  <c r="AJ25" i="40"/>
  <c r="AU25" i="40"/>
  <c r="AI25" i="40"/>
  <c r="AW22" i="40"/>
  <c r="AK22" i="40"/>
  <c r="AT22" i="40"/>
  <c r="AH22" i="40"/>
  <c r="AG22" i="40"/>
  <c r="AS22" i="40"/>
  <c r="AN22" i="40"/>
  <c r="AB22" i="40"/>
  <c r="AM22" i="40"/>
  <c r="AA22" i="40"/>
  <c r="AI22" i="40"/>
  <c r="AD22" i="40"/>
  <c r="AJ22" i="40"/>
  <c r="AV22" i="40"/>
  <c r="AU22" i="40"/>
  <c r="AP22" i="40"/>
  <c r="AM36" i="40"/>
  <c r="AA36" i="40"/>
  <c r="AV36" i="40"/>
  <c r="AJ36" i="40"/>
  <c r="AO36" i="40"/>
  <c r="AC36" i="40"/>
  <c r="AN36" i="40"/>
  <c r="AB36" i="40"/>
  <c r="AM24" i="40"/>
  <c r="AA24" i="40"/>
  <c r="AW24" i="40"/>
  <c r="AK24" i="40"/>
  <c r="AV24" i="40"/>
  <c r="AJ24" i="40"/>
  <c r="AU24" i="40"/>
  <c r="AI24" i="40"/>
  <c r="AT24" i="40"/>
  <c r="AH24" i="40"/>
  <c r="AS24" i="40"/>
  <c r="AG24" i="40"/>
  <c r="AF24" i="40"/>
  <c r="AR24" i="40"/>
  <c r="AP24" i="40"/>
  <c r="AD24" i="40"/>
  <c r="AN24" i="40"/>
  <c r="AB24" i="40"/>
  <c r="AQ24" i="40"/>
  <c r="AE24" i="40"/>
  <c r="AW34" i="40"/>
  <c r="AK34" i="40"/>
  <c r="AN34" i="40"/>
  <c r="AB34" i="40"/>
  <c r="AM34" i="40"/>
  <c r="AA34" i="40"/>
  <c r="AC34" i="40"/>
  <c r="AO34" i="40"/>
  <c r="AP33" i="40"/>
  <c r="AD33" i="40"/>
  <c r="AO33" i="40"/>
  <c r="AC33" i="40"/>
  <c r="AN33" i="40"/>
  <c r="AB33" i="40"/>
  <c r="AM33" i="40"/>
  <c r="AA33" i="40"/>
  <c r="AW33" i="40"/>
  <c r="AK33" i="40"/>
  <c r="AV33" i="40"/>
  <c r="AJ33" i="40"/>
  <c r="AU33" i="40"/>
  <c r="AI33" i="40"/>
  <c r="AH33" i="40"/>
  <c r="AT33" i="40"/>
  <c r="AN19" i="40"/>
  <c r="AB19" i="40"/>
  <c r="AW19" i="40"/>
  <c r="AK19" i="40"/>
  <c r="AJ19" i="40"/>
  <c r="AV19" i="40"/>
  <c r="AT19" i="40"/>
  <c r="AH19" i="40"/>
  <c r="AQ19" i="40"/>
  <c r="AE19" i="40"/>
  <c r="AP19" i="40"/>
  <c r="AD19" i="40"/>
  <c r="AO19" i="40"/>
  <c r="AC19" i="40"/>
  <c r="AS19" i="40"/>
  <c r="AU19" i="40"/>
  <c r="AR19" i="40"/>
  <c r="AI19" i="40"/>
  <c r="AG19" i="40"/>
  <c r="AF19" i="40"/>
  <c r="AR23" i="40"/>
  <c r="AF23" i="40"/>
  <c r="AQ23" i="40"/>
  <c r="AE23" i="40"/>
  <c r="AO23" i="40"/>
  <c r="AC23" i="40"/>
  <c r="AB23" i="40"/>
  <c r="AA23" i="40"/>
  <c r="AN23" i="40"/>
  <c r="AM23" i="40"/>
  <c r="AW23" i="40"/>
  <c r="AU23" i="40"/>
  <c r="AI23" i="40"/>
  <c r="AT23" i="40"/>
  <c r="AH23" i="40"/>
  <c r="AS23" i="40"/>
  <c r="AG23" i="40"/>
  <c r="AV23" i="40"/>
  <c r="AP23" i="40"/>
  <c r="AK23" i="40"/>
  <c r="AD23" i="40"/>
  <c r="AJ23" i="40"/>
  <c r="C9" i="40"/>
  <c r="D8" i="40"/>
  <c r="B8" i="40"/>
  <c r="E8" i="40" s="1"/>
  <c r="AO35" i="40"/>
  <c r="AC35" i="40"/>
  <c r="AN35" i="40"/>
  <c r="AB35" i="40"/>
  <c r="AM35" i="40"/>
  <c r="AA35" i="40"/>
  <c r="AW35" i="40"/>
  <c r="AK35" i="40"/>
  <c r="AV35" i="40"/>
  <c r="AJ35" i="40"/>
  <c r="AO26" i="40"/>
  <c r="AC26" i="40"/>
  <c r="AN26" i="40"/>
  <c r="AB26" i="40"/>
  <c r="AM26" i="40"/>
  <c r="AA26" i="40"/>
  <c r="AJ26" i="40"/>
  <c r="AW26" i="40"/>
  <c r="AK26" i="40"/>
  <c r="AV26" i="40"/>
  <c r="AU26" i="40"/>
  <c r="AI26" i="40"/>
  <c r="AT26" i="40"/>
  <c r="AH26" i="40"/>
  <c r="AR26" i="40"/>
  <c r="AF26" i="40"/>
  <c r="AQ26" i="40"/>
  <c r="AE26" i="40"/>
  <c r="AP26" i="40"/>
  <c r="AD26" i="40"/>
  <c r="AS26" i="40"/>
  <c r="AG26" i="40"/>
  <c r="AQ16" i="40"/>
  <c r="AE16" i="40"/>
  <c r="AN16" i="40"/>
  <c r="AB16" i="40"/>
  <c r="AW16" i="40"/>
  <c r="AK16" i="40"/>
  <c r="AR16" i="40"/>
  <c r="AC16" i="40"/>
  <c r="AP16" i="40"/>
  <c r="AV16" i="40"/>
  <c r="AU16" i="40"/>
  <c r="AO16" i="40"/>
  <c r="AI16" i="40"/>
  <c r="AF16" i="40"/>
  <c r="AJ16" i="40"/>
  <c r="AD16" i="40"/>
  <c r="AQ28" i="40"/>
  <c r="AE28" i="40"/>
  <c r="AO28" i="40"/>
  <c r="AC28" i="40"/>
  <c r="AM28" i="40"/>
  <c r="AA28" i="40"/>
  <c r="AV28" i="40"/>
  <c r="AJ28" i="40"/>
  <c r="AI28" i="40"/>
  <c r="AU28" i="40"/>
  <c r="AN31" i="40"/>
  <c r="AB31" i="40"/>
  <c r="AM31" i="40"/>
  <c r="AA31" i="40"/>
  <c r="AW31" i="40"/>
  <c r="AK31" i="40"/>
  <c r="AV31" i="40"/>
  <c r="AJ31" i="40"/>
  <c r="AU31" i="40"/>
  <c r="AI31" i="40"/>
  <c r="AT31" i="40"/>
  <c r="AH31" i="40"/>
  <c r="AO31" i="40"/>
  <c r="AC31" i="40"/>
  <c r="AO38" i="40"/>
  <c r="AC38" i="40"/>
  <c r="AN38" i="40"/>
  <c r="AB38" i="40"/>
  <c r="AM38" i="40"/>
  <c r="AA38" i="40"/>
  <c r="AW38" i="40"/>
  <c r="AK38" i="40"/>
  <c r="AV38" i="40"/>
  <c r="AJ38" i="40"/>
  <c r="AU38" i="40"/>
  <c r="AI38" i="40"/>
  <c r="AT38" i="40"/>
  <c r="AH38" i="40"/>
  <c r="AR38" i="40"/>
  <c r="AF38" i="40"/>
  <c r="AQ38" i="40"/>
  <c r="AE38" i="40"/>
  <c r="AP38" i="40"/>
  <c r="AD38" i="40"/>
  <c r="AG38" i="40"/>
  <c r="AS38" i="40"/>
  <c r="AU17" i="40"/>
  <c r="AI17" i="40"/>
  <c r="AH17" i="40"/>
  <c r="AT17" i="40"/>
  <c r="AR17" i="40"/>
  <c r="AF17" i="40"/>
  <c r="AW17" i="40"/>
  <c r="AV17" i="40"/>
  <c r="AD17" i="40"/>
  <c r="AP17" i="40"/>
  <c r="AK17" i="40"/>
  <c r="AJ17" i="40"/>
  <c r="AP21" i="40"/>
  <c r="AD21" i="40"/>
  <c r="AM21" i="40"/>
  <c r="AA21" i="40"/>
  <c r="AK21" i="40"/>
  <c r="AW21" i="40"/>
  <c r="AV21" i="40"/>
  <c r="AJ21" i="40"/>
  <c r="AS21" i="40"/>
  <c r="AG21" i="40"/>
  <c r="AR21" i="40"/>
  <c r="AF21" i="40"/>
  <c r="AQ21" i="40"/>
  <c r="AE21" i="40"/>
  <c r="AB21" i="40"/>
  <c r="AU21" i="40"/>
  <c r="AI21" i="40"/>
  <c r="AT21" i="40"/>
  <c r="AO21" i="40"/>
  <c r="AC21" i="40"/>
  <c r="AN21" i="40"/>
  <c r="AH21" i="40"/>
  <c r="AW29" i="40"/>
  <c r="AK29" i="40"/>
  <c r="AV29" i="40"/>
  <c r="AJ29" i="40"/>
  <c r="AU29" i="40"/>
  <c r="AI29" i="40"/>
  <c r="AT29" i="40"/>
  <c r="AH29" i="40"/>
  <c r="AS29" i="40"/>
  <c r="AG29" i="40"/>
  <c r="AR29" i="40"/>
  <c r="AF29" i="40"/>
  <c r="AQ29" i="40"/>
  <c r="AE29" i="40"/>
  <c r="AO29" i="40"/>
  <c r="AC29" i="40"/>
  <c r="AM29" i="40"/>
  <c r="AA29" i="40"/>
  <c r="AS30" i="40"/>
  <c r="AG30" i="40"/>
  <c r="AR30" i="40"/>
  <c r="AF30" i="40"/>
  <c r="AQ30" i="40"/>
  <c r="AE30" i="40"/>
  <c r="AO30" i="40"/>
  <c r="AC30" i="40"/>
  <c r="AM30" i="40"/>
  <c r="AA30" i="40"/>
  <c r="AV30" i="40"/>
  <c r="AJ30" i="40"/>
  <c r="AU30" i="40"/>
  <c r="AI30" i="40"/>
  <c r="AT30" i="40"/>
  <c r="AH30" i="40"/>
  <c r="AW30" i="40"/>
  <c r="AK30" i="40"/>
  <c r="V51" i="39"/>
  <c r="Z16" i="39" a="1"/>
  <c r="Z32" i="39" s="1"/>
  <c r="C7" i="39"/>
  <c r="C8" i="39" s="1"/>
  <c r="C4" i="39"/>
  <c r="B4" i="39" s="1"/>
  <c r="AE34" i="41" l="1"/>
  <c r="AQ34" i="41"/>
  <c r="C14" i="41"/>
  <c r="D13" i="41"/>
  <c r="B13" i="41"/>
  <c r="E13" i="41" s="1"/>
  <c r="AY37" i="40"/>
  <c r="AX23" i="40"/>
  <c r="AN28" i="40"/>
  <c r="AB28" i="40"/>
  <c r="AL38" i="40"/>
  <c r="C10" i="40"/>
  <c r="D9" i="40"/>
  <c r="B9" i="40"/>
  <c r="E9" i="40" s="1"/>
  <c r="AX39" i="40"/>
  <c r="AL20" i="40"/>
  <c r="AL23" i="40"/>
  <c r="AL26" i="40"/>
  <c r="AL25" i="40"/>
  <c r="AX20" i="40"/>
  <c r="AL21" i="40"/>
  <c r="AX26" i="40"/>
  <c r="AX25" i="40"/>
  <c r="AX21" i="40"/>
  <c r="AX38" i="40"/>
  <c r="AL39" i="40"/>
  <c r="F53" i="39"/>
  <c r="C9" i="39"/>
  <c r="D8" i="39"/>
  <c r="B8" i="39"/>
  <c r="AU32" i="39"/>
  <c r="AI32" i="39"/>
  <c r="AT32" i="39"/>
  <c r="AH32" i="39"/>
  <c r="AR32" i="39"/>
  <c r="AF32" i="39"/>
  <c r="AO32" i="39"/>
  <c r="AC32" i="39"/>
  <c r="AN32" i="39"/>
  <c r="AB32" i="39"/>
  <c r="AM32" i="39"/>
  <c r="AA32" i="39"/>
  <c r="AW32" i="39"/>
  <c r="AK32" i="39"/>
  <c r="AV32" i="39"/>
  <c r="AJ32" i="39"/>
  <c r="Z33" i="39"/>
  <c r="Z35" i="39"/>
  <c r="Z23" i="39"/>
  <c r="D7" i="39"/>
  <c r="Z25" i="39"/>
  <c r="Z37" i="39"/>
  <c r="B7" i="39"/>
  <c r="E7" i="39" s="1"/>
  <c r="Z24" i="39"/>
  <c r="Z36" i="39"/>
  <c r="Z26" i="39"/>
  <c r="Z38" i="39"/>
  <c r="Z27" i="39"/>
  <c r="Z39" i="39"/>
  <c r="Z21" i="39"/>
  <c r="Z34" i="39"/>
  <c r="Z16" i="39"/>
  <c r="Z28" i="39"/>
  <c r="Z29" i="39"/>
  <c r="Z17" i="39"/>
  <c r="Z19" i="39"/>
  <c r="Z31" i="39"/>
  <c r="Z22" i="39"/>
  <c r="Z18" i="39"/>
  <c r="Z30" i="39"/>
  <c r="Z20" i="39"/>
  <c r="B57" i="38"/>
  <c r="B53" i="38" s="1"/>
  <c r="B49" i="38"/>
  <c r="B45" i="38" s="1"/>
  <c r="B41" i="38"/>
  <c r="B37" i="38"/>
  <c r="B33" i="38"/>
  <c r="B29" i="38"/>
  <c r="B16" i="38"/>
  <c r="B12" i="38"/>
  <c r="C15" i="41" l="1"/>
  <c r="B14" i="41"/>
  <c r="E14" i="41" s="1"/>
  <c r="D14" i="41"/>
  <c r="AY21" i="40"/>
  <c r="AY23" i="40"/>
  <c r="AY20" i="40"/>
  <c r="AQ35" i="40"/>
  <c r="AE35" i="40"/>
  <c r="C11" i="40"/>
  <c r="B10" i="40"/>
  <c r="E10" i="40" s="1"/>
  <c r="D10" i="40"/>
  <c r="AY39" i="40"/>
  <c r="AY25" i="40"/>
  <c r="AY38" i="40"/>
  <c r="AY26" i="40"/>
  <c r="H53" i="39"/>
  <c r="H54" i="39" s="1"/>
  <c r="F54" i="39"/>
  <c r="AS18" i="39"/>
  <c r="AG18" i="39"/>
  <c r="AN18" i="39"/>
  <c r="AB18" i="39"/>
  <c r="AK18" i="39"/>
  <c r="AW18" i="39"/>
  <c r="AV18" i="39"/>
  <c r="AJ18" i="39"/>
  <c r="AU18" i="39"/>
  <c r="AI18" i="39"/>
  <c r="AT18" i="39"/>
  <c r="AH18" i="39"/>
  <c r="AO38" i="39"/>
  <c r="AC38" i="39"/>
  <c r="AN38" i="39"/>
  <c r="AB38" i="39"/>
  <c r="AM38" i="39"/>
  <c r="AA38" i="39"/>
  <c r="AW38" i="39"/>
  <c r="AK38" i="39"/>
  <c r="AV38" i="39"/>
  <c r="AJ38" i="39"/>
  <c r="AU38" i="39"/>
  <c r="AI38" i="39"/>
  <c r="AT38" i="39"/>
  <c r="AH38" i="39"/>
  <c r="AS38" i="39"/>
  <c r="AG38" i="39"/>
  <c r="AR38" i="39"/>
  <c r="AF38" i="39"/>
  <c r="AQ38" i="39"/>
  <c r="AE38" i="39"/>
  <c r="AP38" i="39"/>
  <c r="AD38" i="39"/>
  <c r="AN19" i="39"/>
  <c r="AB19" i="39"/>
  <c r="AW19" i="39"/>
  <c r="AK19" i="39"/>
  <c r="AV19" i="39"/>
  <c r="AJ19" i="39"/>
  <c r="AU19" i="39"/>
  <c r="AI19" i="39"/>
  <c r="AT19" i="39"/>
  <c r="AH19" i="39"/>
  <c r="AR19" i="39"/>
  <c r="AS19" i="39"/>
  <c r="AG19" i="39"/>
  <c r="AF19" i="39"/>
  <c r="AQ19" i="39"/>
  <c r="AE19" i="39"/>
  <c r="AP19" i="39"/>
  <c r="AD19" i="39"/>
  <c r="AM36" i="39"/>
  <c r="AA36" i="39"/>
  <c r="AW36" i="39"/>
  <c r="AK36" i="39"/>
  <c r="AV36" i="39"/>
  <c r="AJ36" i="39"/>
  <c r="AT36" i="39"/>
  <c r="AH36" i="39"/>
  <c r="AQ36" i="39"/>
  <c r="AE36" i="39"/>
  <c r="AO36" i="39"/>
  <c r="AC36" i="39"/>
  <c r="AN36" i="39"/>
  <c r="AB36" i="39"/>
  <c r="AV17" i="39"/>
  <c r="AW17" i="39"/>
  <c r="AK17" i="39"/>
  <c r="AJ17" i="39"/>
  <c r="AU17" i="39"/>
  <c r="AI17" i="39"/>
  <c r="AR17" i="39"/>
  <c r="AF17" i="39"/>
  <c r="AD17" i="39"/>
  <c r="AB17" i="39"/>
  <c r="AP17" i="39"/>
  <c r="AN17" i="39"/>
  <c r="AM24" i="39"/>
  <c r="AA24" i="39"/>
  <c r="AK24" i="39"/>
  <c r="AW24" i="39"/>
  <c r="AV24" i="39"/>
  <c r="AJ24" i="39"/>
  <c r="AU24" i="39"/>
  <c r="AI24" i="39"/>
  <c r="AT24" i="39"/>
  <c r="AH24" i="39"/>
  <c r="AS24" i="39"/>
  <c r="AG24" i="39"/>
  <c r="AR24" i="39"/>
  <c r="AF24" i="39"/>
  <c r="AQ24" i="39"/>
  <c r="AE24" i="39"/>
  <c r="AP24" i="39"/>
  <c r="AD24" i="39"/>
  <c r="AN24" i="39"/>
  <c r="AB24" i="39"/>
  <c r="AW29" i="39"/>
  <c r="AK29" i="39"/>
  <c r="AV29" i="39"/>
  <c r="AJ29" i="39"/>
  <c r="AU29" i="39"/>
  <c r="AI29" i="39"/>
  <c r="AT29" i="39"/>
  <c r="AH29" i="39"/>
  <c r="AS29" i="39"/>
  <c r="AG29" i="39"/>
  <c r="AR29" i="39"/>
  <c r="AF29" i="39"/>
  <c r="AQ29" i="39"/>
  <c r="AE29" i="39"/>
  <c r="AO29" i="39"/>
  <c r="AC29" i="39"/>
  <c r="AM29" i="39"/>
  <c r="AA29" i="39"/>
  <c r="AQ16" i="39"/>
  <c r="AE16" i="39"/>
  <c r="AP16" i="39"/>
  <c r="AD16" i="39"/>
  <c r="AO16" i="39"/>
  <c r="AN16" i="39"/>
  <c r="AC16" i="39"/>
  <c r="AB16" i="39"/>
  <c r="AW16" i="39"/>
  <c r="AK16" i="39"/>
  <c r="AV16" i="39"/>
  <c r="AJ16" i="39"/>
  <c r="AI16" i="39"/>
  <c r="AU16" i="39"/>
  <c r="AR16" i="39"/>
  <c r="AF16" i="39"/>
  <c r="AT25" i="39"/>
  <c r="AH25" i="39"/>
  <c r="AS25" i="39"/>
  <c r="AG25" i="39"/>
  <c r="AR25" i="39"/>
  <c r="AF25" i="39"/>
  <c r="AQ25" i="39"/>
  <c r="AE25" i="39"/>
  <c r="AP25" i="39"/>
  <c r="AD25" i="39"/>
  <c r="AO25" i="39"/>
  <c r="AC25" i="39"/>
  <c r="AN25" i="39"/>
  <c r="AB25" i="39"/>
  <c r="AM25" i="39"/>
  <c r="AA25" i="39"/>
  <c r="AW25" i="39"/>
  <c r="AK25" i="39"/>
  <c r="AV25" i="39"/>
  <c r="AJ25" i="39"/>
  <c r="AU25" i="39"/>
  <c r="AI25" i="39"/>
  <c r="AW34" i="39"/>
  <c r="AK34" i="39"/>
  <c r="AO34" i="39"/>
  <c r="AC34" i="39"/>
  <c r="AM34" i="39"/>
  <c r="AA34" i="39"/>
  <c r="AN21" i="39"/>
  <c r="AB21" i="39"/>
  <c r="AM21" i="39"/>
  <c r="AA21" i="39"/>
  <c r="AH21" i="39"/>
  <c r="AW21" i="39"/>
  <c r="AK21" i="39"/>
  <c r="AV21" i="39"/>
  <c r="AJ21" i="39"/>
  <c r="AU21" i="39"/>
  <c r="AI21" i="39"/>
  <c r="AT21" i="39"/>
  <c r="AR21" i="39"/>
  <c r="AF21" i="39"/>
  <c r="AQ21" i="39"/>
  <c r="AE21" i="39"/>
  <c r="AR23" i="39"/>
  <c r="AF23" i="39"/>
  <c r="AQ23" i="39"/>
  <c r="AE23" i="39"/>
  <c r="AP23" i="39"/>
  <c r="AD23" i="39"/>
  <c r="AO23" i="39"/>
  <c r="AC23" i="39"/>
  <c r="AN23" i="39"/>
  <c r="AB23" i="39"/>
  <c r="AM23" i="39"/>
  <c r="AA23" i="39"/>
  <c r="AW23" i="39"/>
  <c r="AK23" i="39"/>
  <c r="AV23" i="39"/>
  <c r="AJ23" i="39"/>
  <c r="AU23" i="39"/>
  <c r="AI23" i="39"/>
  <c r="AT23" i="39"/>
  <c r="AH23" i="39"/>
  <c r="AS23" i="39"/>
  <c r="AG23" i="39"/>
  <c r="AQ28" i="39"/>
  <c r="AE28" i="39"/>
  <c r="AO28" i="39"/>
  <c r="AC28" i="39"/>
  <c r="AM28" i="39"/>
  <c r="AA28" i="39"/>
  <c r="AV28" i="39"/>
  <c r="AJ28" i="39"/>
  <c r="AU28" i="39"/>
  <c r="AI28" i="39"/>
  <c r="AT37" i="39"/>
  <c r="AH37" i="39"/>
  <c r="AS37" i="39"/>
  <c r="AG37" i="39"/>
  <c r="AR37" i="39"/>
  <c r="AF37" i="39"/>
  <c r="AQ37" i="39"/>
  <c r="AE37" i="39"/>
  <c r="AP37" i="39"/>
  <c r="AD37" i="39"/>
  <c r="AO37" i="39"/>
  <c r="AC37" i="39"/>
  <c r="AN37" i="39"/>
  <c r="AB37" i="39"/>
  <c r="AM37" i="39"/>
  <c r="AA37" i="39"/>
  <c r="AW37" i="39"/>
  <c r="AK37" i="39"/>
  <c r="AV37" i="39"/>
  <c r="AJ37" i="39"/>
  <c r="AU37" i="39"/>
  <c r="AI37" i="39"/>
  <c r="AR20" i="39"/>
  <c r="AF20" i="39"/>
  <c r="AQ20" i="39"/>
  <c r="AE20" i="39"/>
  <c r="AP20" i="39"/>
  <c r="AD20" i="39"/>
  <c r="AN20" i="39"/>
  <c r="AB20" i="39"/>
  <c r="AA20" i="39"/>
  <c r="AM20" i="39"/>
  <c r="AV20" i="39"/>
  <c r="AJ20" i="39"/>
  <c r="AV39" i="39"/>
  <c r="AJ39" i="39"/>
  <c r="AU39" i="39"/>
  <c r="AI39" i="39"/>
  <c r="AT39" i="39"/>
  <c r="AH39" i="39"/>
  <c r="AS39" i="39"/>
  <c r="AG39" i="39"/>
  <c r="AR39" i="39"/>
  <c r="AF39" i="39"/>
  <c r="AQ39" i="39"/>
  <c r="AE39" i="39"/>
  <c r="AP39" i="39"/>
  <c r="AD39" i="39"/>
  <c r="AO39" i="39"/>
  <c r="AC39" i="39"/>
  <c r="AN39" i="39"/>
  <c r="AB39" i="39"/>
  <c r="AM39" i="39"/>
  <c r="AA39" i="39"/>
  <c r="AW39" i="39"/>
  <c r="AK39" i="39"/>
  <c r="AO35" i="39"/>
  <c r="AC35" i="39"/>
  <c r="AN35" i="39"/>
  <c r="AB35" i="39"/>
  <c r="AM35" i="39"/>
  <c r="AA35" i="39"/>
  <c r="AW35" i="39"/>
  <c r="AK35" i="39"/>
  <c r="AV35" i="39"/>
  <c r="AJ35" i="39"/>
  <c r="AR30" i="39"/>
  <c r="AF30" i="39"/>
  <c r="AQ30" i="39"/>
  <c r="AE30" i="39"/>
  <c r="AO30" i="39"/>
  <c r="AC30" i="39"/>
  <c r="AM30" i="39"/>
  <c r="AA30" i="39"/>
  <c r="AW30" i="39"/>
  <c r="AK30" i="39"/>
  <c r="AV30" i="39"/>
  <c r="AJ30" i="39"/>
  <c r="AU30" i="39"/>
  <c r="AI30" i="39"/>
  <c r="AT30" i="39"/>
  <c r="AH30" i="39"/>
  <c r="AV27" i="39"/>
  <c r="AJ27" i="39"/>
  <c r="AU27" i="39"/>
  <c r="AI27" i="39"/>
  <c r="AT27" i="39"/>
  <c r="AH27" i="39"/>
  <c r="AS27" i="39"/>
  <c r="AG27" i="39"/>
  <c r="AR27" i="39"/>
  <c r="AF27" i="39"/>
  <c r="AQ27" i="39"/>
  <c r="AE27" i="39"/>
  <c r="AP27" i="39"/>
  <c r="AD27" i="39"/>
  <c r="AO27" i="39"/>
  <c r="AC27" i="39"/>
  <c r="AN27" i="39"/>
  <c r="AB27" i="39"/>
  <c r="AM27" i="39"/>
  <c r="AA27" i="39"/>
  <c r="AW27" i="39"/>
  <c r="AK27" i="39"/>
  <c r="AP33" i="39"/>
  <c r="AD33" i="39"/>
  <c r="AO33" i="39"/>
  <c r="AC33" i="39"/>
  <c r="AN33" i="39"/>
  <c r="AB33" i="39"/>
  <c r="AM33" i="39"/>
  <c r="AA33" i="39"/>
  <c r="AW33" i="39"/>
  <c r="AK33" i="39"/>
  <c r="AV33" i="39"/>
  <c r="AJ33" i="39"/>
  <c r="AU33" i="39"/>
  <c r="AI33" i="39"/>
  <c r="AT33" i="39"/>
  <c r="AH33" i="39"/>
  <c r="AS33" i="39"/>
  <c r="AG33" i="39"/>
  <c r="E8" i="39"/>
  <c r="AW20" i="39" s="1"/>
  <c r="B9" i="39"/>
  <c r="E9" i="39" s="1"/>
  <c r="D9" i="39"/>
  <c r="C10" i="39"/>
  <c r="AW22" i="39"/>
  <c r="AK22" i="39"/>
  <c r="AV22" i="39"/>
  <c r="AJ22" i="39"/>
  <c r="AU22" i="39"/>
  <c r="AI22" i="39"/>
  <c r="AT22" i="39"/>
  <c r="AH22" i="39"/>
  <c r="AS22" i="39"/>
  <c r="AG22" i="39"/>
  <c r="AP22" i="39"/>
  <c r="AD22" i="39"/>
  <c r="AM22" i="39"/>
  <c r="AA22" i="39"/>
  <c r="AO26" i="39"/>
  <c r="AC26" i="39"/>
  <c r="AM26" i="39"/>
  <c r="AA26" i="39"/>
  <c r="AW26" i="39"/>
  <c r="AK26" i="39"/>
  <c r="AV26" i="39"/>
  <c r="AJ26" i="39"/>
  <c r="AU26" i="39"/>
  <c r="AI26" i="39"/>
  <c r="AG26" i="39"/>
  <c r="AT26" i="39"/>
  <c r="AH26" i="39"/>
  <c r="AS26" i="39"/>
  <c r="AR26" i="39"/>
  <c r="AF26" i="39"/>
  <c r="AQ26" i="39"/>
  <c r="AE26" i="39"/>
  <c r="AP26" i="39"/>
  <c r="AD26" i="39"/>
  <c r="AN31" i="39"/>
  <c r="AB31" i="39"/>
  <c r="AM31" i="39"/>
  <c r="AA31" i="39"/>
  <c r="AW31" i="39"/>
  <c r="AK31" i="39"/>
  <c r="AV31" i="39"/>
  <c r="AJ31" i="39"/>
  <c r="AU31" i="39"/>
  <c r="AI31" i="39"/>
  <c r="AT31" i="39"/>
  <c r="AH31" i="39"/>
  <c r="AO31" i="39"/>
  <c r="AC31" i="39"/>
  <c r="C10" i="38"/>
  <c r="C27" i="38" s="1"/>
  <c r="B10" i="38"/>
  <c r="D15" i="41" l="1"/>
  <c r="B15" i="41"/>
  <c r="E15" i="41" s="1"/>
  <c r="C16" i="41"/>
  <c r="B27" i="38"/>
  <c r="B24" i="38"/>
  <c r="AB28" i="39"/>
  <c r="AN28" i="39"/>
  <c r="AQ31" i="40"/>
  <c r="AE31" i="40"/>
  <c r="C12" i="40"/>
  <c r="D11" i="40"/>
  <c r="B11" i="40"/>
  <c r="E11" i="40" s="1"/>
  <c r="AB22" i="39"/>
  <c r="AX25" i="39"/>
  <c r="AN22" i="39"/>
  <c r="AL27" i="39"/>
  <c r="AX27" i="39"/>
  <c r="AK20" i="39"/>
  <c r="AL38" i="39"/>
  <c r="AL39" i="39"/>
  <c r="AL37" i="39"/>
  <c r="AL23" i="39"/>
  <c r="AX38" i="39"/>
  <c r="AX39" i="39"/>
  <c r="AX37" i="39"/>
  <c r="AX23" i="39"/>
  <c r="C11" i="39"/>
  <c r="D10" i="39"/>
  <c r="B10" i="39"/>
  <c r="E10" i="39" s="1"/>
  <c r="AL25" i="39"/>
  <c r="B7" i="38"/>
  <c r="B20" i="38" s="1"/>
  <c r="I110" i="2"/>
  <c r="I109" i="2"/>
  <c r="I108" i="2"/>
  <c r="I107" i="2"/>
  <c r="I106" i="2"/>
  <c r="I105" i="2"/>
  <c r="I104" i="2"/>
  <c r="I103" i="2"/>
  <c r="I102" i="2"/>
  <c r="I101" i="2"/>
  <c r="I100" i="2"/>
  <c r="I99" i="2"/>
  <c r="I98" i="2"/>
  <c r="I97" i="2"/>
  <c r="I96" i="2"/>
  <c r="I95" i="2"/>
  <c r="I94" i="2"/>
  <c r="I93" i="2"/>
  <c r="I92" i="2"/>
  <c r="I91" i="2"/>
  <c r="I90" i="2"/>
  <c r="I89" i="2"/>
  <c r="I88" i="2"/>
  <c r="H110" i="2"/>
  <c r="H109" i="2"/>
  <c r="H108" i="2"/>
  <c r="H107" i="2"/>
  <c r="H106" i="2"/>
  <c r="H105" i="2"/>
  <c r="H104" i="2"/>
  <c r="H103" i="2"/>
  <c r="H102" i="2"/>
  <c r="H101" i="2"/>
  <c r="H100" i="2"/>
  <c r="H99" i="2"/>
  <c r="H98" i="2"/>
  <c r="H97" i="2"/>
  <c r="H96" i="2"/>
  <c r="H95" i="2"/>
  <c r="H94" i="2"/>
  <c r="H93" i="2"/>
  <c r="H92" i="2"/>
  <c r="H91" i="2"/>
  <c r="H90" i="2"/>
  <c r="H89" i="2"/>
  <c r="H88" i="2"/>
  <c r="G110" i="2"/>
  <c r="G109" i="2"/>
  <c r="G108" i="2"/>
  <c r="G107" i="2"/>
  <c r="G106" i="2"/>
  <c r="G105" i="2"/>
  <c r="G104" i="2"/>
  <c r="G103" i="2"/>
  <c r="G102" i="2"/>
  <c r="G101" i="2"/>
  <c r="G100" i="2"/>
  <c r="G99" i="2"/>
  <c r="G98" i="2"/>
  <c r="G97" i="2"/>
  <c r="G96" i="2"/>
  <c r="G95" i="2"/>
  <c r="G94" i="2"/>
  <c r="G93" i="2"/>
  <c r="G92" i="2"/>
  <c r="G91" i="2"/>
  <c r="G90" i="2"/>
  <c r="G89" i="2"/>
  <c r="G88" i="2"/>
  <c r="F110" i="2"/>
  <c r="F109" i="2"/>
  <c r="F108" i="2"/>
  <c r="F107" i="2"/>
  <c r="F106" i="2"/>
  <c r="F105" i="2"/>
  <c r="F104" i="2"/>
  <c r="F103" i="2"/>
  <c r="F102" i="2"/>
  <c r="F101" i="2"/>
  <c r="F100" i="2"/>
  <c r="F99" i="2"/>
  <c r="F98" i="2"/>
  <c r="F97" i="2"/>
  <c r="F96" i="2"/>
  <c r="F95" i="2"/>
  <c r="F94" i="2"/>
  <c r="F93" i="2"/>
  <c r="F92" i="2"/>
  <c r="F91" i="2"/>
  <c r="F90" i="2"/>
  <c r="F89" i="2"/>
  <c r="F88" i="2"/>
  <c r="E110" i="2"/>
  <c r="E109" i="2"/>
  <c r="E108" i="2"/>
  <c r="E107" i="2"/>
  <c r="E106" i="2"/>
  <c r="E105" i="2"/>
  <c r="E104" i="2"/>
  <c r="E103" i="2"/>
  <c r="E102" i="2"/>
  <c r="E101" i="2"/>
  <c r="E100" i="2"/>
  <c r="E99" i="2"/>
  <c r="E98" i="2"/>
  <c r="E97" i="2"/>
  <c r="E96" i="2"/>
  <c r="E95" i="2"/>
  <c r="E94" i="2"/>
  <c r="E93" i="2"/>
  <c r="E92" i="2"/>
  <c r="E91" i="2"/>
  <c r="E90" i="2"/>
  <c r="E89" i="2"/>
  <c r="E88" i="2"/>
  <c r="I84" i="2"/>
  <c r="I83" i="2"/>
  <c r="I82" i="2"/>
  <c r="I81" i="2"/>
  <c r="I80" i="2"/>
  <c r="I79" i="2"/>
  <c r="I78" i="2"/>
  <c r="I77" i="2"/>
  <c r="I76" i="2"/>
  <c r="I75" i="2"/>
  <c r="I74" i="2"/>
  <c r="I73" i="2"/>
  <c r="I72" i="2"/>
  <c r="I71" i="2"/>
  <c r="I70" i="2"/>
  <c r="I69" i="2"/>
  <c r="I68" i="2"/>
  <c r="I67" i="2"/>
  <c r="I66" i="2"/>
  <c r="I65" i="2"/>
  <c r="I64" i="2"/>
  <c r="I63" i="2"/>
  <c r="I62" i="2"/>
  <c r="H84" i="2"/>
  <c r="H83" i="2"/>
  <c r="H82" i="2"/>
  <c r="H81" i="2"/>
  <c r="H80" i="2"/>
  <c r="H79" i="2"/>
  <c r="H78" i="2"/>
  <c r="H77" i="2"/>
  <c r="H76" i="2"/>
  <c r="H75" i="2"/>
  <c r="H74" i="2"/>
  <c r="H73" i="2"/>
  <c r="H72" i="2"/>
  <c r="H71" i="2"/>
  <c r="H70" i="2"/>
  <c r="H69" i="2"/>
  <c r="H68" i="2"/>
  <c r="H67" i="2"/>
  <c r="H66" i="2"/>
  <c r="H65" i="2"/>
  <c r="H64" i="2"/>
  <c r="H63" i="2"/>
  <c r="H62" i="2"/>
  <c r="G84" i="2"/>
  <c r="G83" i="2"/>
  <c r="G82" i="2"/>
  <c r="G81" i="2"/>
  <c r="G80" i="2"/>
  <c r="G79" i="2"/>
  <c r="G78" i="2"/>
  <c r="G77" i="2"/>
  <c r="G76" i="2"/>
  <c r="G75" i="2"/>
  <c r="G74" i="2"/>
  <c r="G73" i="2"/>
  <c r="G72" i="2"/>
  <c r="G71" i="2"/>
  <c r="G70" i="2"/>
  <c r="G69" i="2"/>
  <c r="G68" i="2"/>
  <c r="G67" i="2"/>
  <c r="G66" i="2"/>
  <c r="G65" i="2"/>
  <c r="G64" i="2"/>
  <c r="G63" i="2"/>
  <c r="G62" i="2"/>
  <c r="F84" i="2"/>
  <c r="F83" i="2"/>
  <c r="F82" i="2"/>
  <c r="F81" i="2"/>
  <c r="F80" i="2"/>
  <c r="F79" i="2"/>
  <c r="F78" i="2"/>
  <c r="F77" i="2"/>
  <c r="F76" i="2"/>
  <c r="F75" i="2"/>
  <c r="F74" i="2"/>
  <c r="F73" i="2"/>
  <c r="F72" i="2"/>
  <c r="F71" i="2"/>
  <c r="F70" i="2"/>
  <c r="F69" i="2"/>
  <c r="F68" i="2"/>
  <c r="F67" i="2"/>
  <c r="F66" i="2"/>
  <c r="F65" i="2"/>
  <c r="F64" i="2"/>
  <c r="F63" i="2"/>
  <c r="F62" i="2"/>
  <c r="E84" i="2"/>
  <c r="E83" i="2"/>
  <c r="E82" i="2"/>
  <c r="E81" i="2"/>
  <c r="E80" i="2"/>
  <c r="E79" i="2"/>
  <c r="E78" i="2"/>
  <c r="E77" i="2"/>
  <c r="E76" i="2"/>
  <c r="E75" i="2"/>
  <c r="E74" i="2"/>
  <c r="E73" i="2"/>
  <c r="E72" i="2"/>
  <c r="E71" i="2"/>
  <c r="E70" i="2"/>
  <c r="E69" i="2"/>
  <c r="E68" i="2"/>
  <c r="E67" i="2"/>
  <c r="E66" i="2"/>
  <c r="E65" i="2"/>
  <c r="E64" i="2"/>
  <c r="E63" i="2"/>
  <c r="E62" i="2"/>
  <c r="I28" i="2"/>
  <c r="I27" i="2"/>
  <c r="I26" i="2"/>
  <c r="I25" i="2"/>
  <c r="I24" i="2"/>
  <c r="I23" i="2"/>
  <c r="I22" i="2"/>
  <c r="I21" i="2"/>
  <c r="I20" i="2"/>
  <c r="I19" i="2"/>
  <c r="I18" i="2"/>
  <c r="I17" i="2"/>
  <c r="I16" i="2"/>
  <c r="I15" i="2"/>
  <c r="I14" i="2"/>
  <c r="I13" i="2"/>
  <c r="I12" i="2"/>
  <c r="I11" i="2"/>
  <c r="I10" i="2"/>
  <c r="I9" i="2"/>
  <c r="I8" i="2"/>
  <c r="I7" i="2"/>
  <c r="I6" i="2"/>
  <c r="H28" i="2"/>
  <c r="H27" i="2"/>
  <c r="H26" i="2"/>
  <c r="H25" i="2"/>
  <c r="H24" i="2"/>
  <c r="H23" i="2"/>
  <c r="H22" i="2"/>
  <c r="H21" i="2"/>
  <c r="H20" i="2"/>
  <c r="H19" i="2"/>
  <c r="H18" i="2"/>
  <c r="H17" i="2"/>
  <c r="H16" i="2"/>
  <c r="H15" i="2"/>
  <c r="H14" i="2"/>
  <c r="H13" i="2"/>
  <c r="H12" i="2"/>
  <c r="H11" i="2"/>
  <c r="H10" i="2"/>
  <c r="H9" i="2"/>
  <c r="H8" i="2"/>
  <c r="H7" i="2"/>
  <c r="H6" i="2"/>
  <c r="H33" i="2"/>
  <c r="G28" i="2"/>
  <c r="G27" i="2"/>
  <c r="G26" i="2"/>
  <c r="G25" i="2"/>
  <c r="G24" i="2"/>
  <c r="G23" i="2"/>
  <c r="G22" i="2"/>
  <c r="G21" i="2"/>
  <c r="G20" i="2"/>
  <c r="G19" i="2"/>
  <c r="G18" i="2"/>
  <c r="G17" i="2"/>
  <c r="G16" i="2"/>
  <c r="G15" i="2"/>
  <c r="G14" i="2"/>
  <c r="G13" i="2"/>
  <c r="G12" i="2"/>
  <c r="G11" i="2"/>
  <c r="G10" i="2"/>
  <c r="G9" i="2"/>
  <c r="G8" i="2"/>
  <c r="G7" i="2"/>
  <c r="G6" i="2"/>
  <c r="F28" i="2"/>
  <c r="F27" i="2"/>
  <c r="F26" i="2"/>
  <c r="F25" i="2"/>
  <c r="F24" i="2"/>
  <c r="F23" i="2"/>
  <c r="F22" i="2"/>
  <c r="F21" i="2"/>
  <c r="F20" i="2"/>
  <c r="F19" i="2"/>
  <c r="F18" i="2"/>
  <c r="F17" i="2"/>
  <c r="F16" i="2"/>
  <c r="F15" i="2"/>
  <c r="F14" i="2"/>
  <c r="F13" i="2"/>
  <c r="F12" i="2"/>
  <c r="F11" i="2"/>
  <c r="F10" i="2"/>
  <c r="F9" i="2"/>
  <c r="F8" i="2"/>
  <c r="F7" i="2"/>
  <c r="F6" i="2"/>
  <c r="E28" i="2"/>
  <c r="E27" i="2"/>
  <c r="E26" i="2"/>
  <c r="E25" i="2"/>
  <c r="E24" i="2"/>
  <c r="E23" i="2"/>
  <c r="E22" i="2"/>
  <c r="E21" i="2"/>
  <c r="E20" i="2"/>
  <c r="E19" i="2"/>
  <c r="E18" i="2"/>
  <c r="E17" i="2"/>
  <c r="E16" i="2"/>
  <c r="E15" i="2"/>
  <c r="E14" i="2"/>
  <c r="E13" i="2"/>
  <c r="E12" i="2"/>
  <c r="E11" i="2"/>
  <c r="E10" i="2"/>
  <c r="E9" i="2"/>
  <c r="E8" i="2"/>
  <c r="E7" i="2"/>
  <c r="E6" i="2"/>
  <c r="I55" i="2"/>
  <c r="I54" i="2"/>
  <c r="I53" i="2"/>
  <c r="I52" i="2"/>
  <c r="I51" i="2"/>
  <c r="I50" i="2"/>
  <c r="I49" i="2"/>
  <c r="I48" i="2"/>
  <c r="I47" i="2"/>
  <c r="I46" i="2"/>
  <c r="I45" i="2"/>
  <c r="I44" i="2"/>
  <c r="I43" i="2"/>
  <c r="I42" i="2"/>
  <c r="I41" i="2"/>
  <c r="I40" i="2"/>
  <c r="I39" i="2"/>
  <c r="I38" i="2"/>
  <c r="I37" i="2"/>
  <c r="I36" i="2"/>
  <c r="I35" i="2"/>
  <c r="I34" i="2"/>
  <c r="I33" i="2"/>
  <c r="H55" i="2"/>
  <c r="H54" i="2"/>
  <c r="H53" i="2"/>
  <c r="H52" i="2"/>
  <c r="H51" i="2"/>
  <c r="H50" i="2"/>
  <c r="H49" i="2"/>
  <c r="H48" i="2"/>
  <c r="H47" i="2"/>
  <c r="H46" i="2"/>
  <c r="H45" i="2"/>
  <c r="H44" i="2"/>
  <c r="H43" i="2"/>
  <c r="H42" i="2"/>
  <c r="H41" i="2"/>
  <c r="H40" i="2"/>
  <c r="H39" i="2"/>
  <c r="H38" i="2"/>
  <c r="H37" i="2"/>
  <c r="H36" i="2"/>
  <c r="H35" i="2"/>
  <c r="H34" i="2"/>
  <c r="G55" i="2"/>
  <c r="G54" i="2"/>
  <c r="G53" i="2"/>
  <c r="G52" i="2"/>
  <c r="G51" i="2"/>
  <c r="G50" i="2"/>
  <c r="G49" i="2"/>
  <c r="G48" i="2"/>
  <c r="G47" i="2"/>
  <c r="G46" i="2"/>
  <c r="G45" i="2"/>
  <c r="G44" i="2"/>
  <c r="G43" i="2"/>
  <c r="G42" i="2"/>
  <c r="G41" i="2"/>
  <c r="G40" i="2"/>
  <c r="G39" i="2"/>
  <c r="G38" i="2"/>
  <c r="G37" i="2"/>
  <c r="G36" i="2"/>
  <c r="G35" i="2"/>
  <c r="G34" i="2"/>
  <c r="G33" i="2"/>
  <c r="F55" i="2"/>
  <c r="F54" i="2"/>
  <c r="F53" i="2"/>
  <c r="F52" i="2"/>
  <c r="F51" i="2"/>
  <c r="F50" i="2"/>
  <c r="F49" i="2"/>
  <c r="F48" i="2"/>
  <c r="F47" i="2"/>
  <c r="F46" i="2"/>
  <c r="F45" i="2"/>
  <c r="F44" i="2"/>
  <c r="F43" i="2"/>
  <c r="F42" i="2"/>
  <c r="F41" i="2"/>
  <c r="F40" i="2"/>
  <c r="F39" i="2"/>
  <c r="F38" i="2"/>
  <c r="F37" i="2"/>
  <c r="F36" i="2"/>
  <c r="F35" i="2"/>
  <c r="F34" i="2"/>
  <c r="F33" i="2"/>
  <c r="E55" i="2"/>
  <c r="E54" i="2"/>
  <c r="E53" i="2"/>
  <c r="E52" i="2"/>
  <c r="E51" i="2"/>
  <c r="E50" i="2"/>
  <c r="E49" i="2"/>
  <c r="E48" i="2"/>
  <c r="E47" i="2"/>
  <c r="E46" i="2"/>
  <c r="E45" i="2"/>
  <c r="E44" i="2"/>
  <c r="E43" i="2"/>
  <c r="E42" i="2"/>
  <c r="E41" i="2"/>
  <c r="E40" i="2"/>
  <c r="E39" i="2"/>
  <c r="E38" i="2"/>
  <c r="E37" i="2"/>
  <c r="E36" i="2"/>
  <c r="E35" i="2"/>
  <c r="E34" i="2"/>
  <c r="E33" i="2"/>
  <c r="AG22" i="41" l="1"/>
  <c r="AS22" i="41"/>
  <c r="C17" i="41"/>
  <c r="D16" i="41"/>
  <c r="B16" i="41"/>
  <c r="E16" i="41" s="1"/>
  <c r="AQ31" i="39"/>
  <c r="AE31" i="39"/>
  <c r="B12" i="40"/>
  <c r="E12" i="40" s="1"/>
  <c r="C13" i="40"/>
  <c r="D12" i="40"/>
  <c r="AY27" i="39"/>
  <c r="AY38" i="39"/>
  <c r="AY23" i="39"/>
  <c r="AY37" i="39"/>
  <c r="C12" i="39"/>
  <c r="D11" i="39"/>
  <c r="B11" i="39"/>
  <c r="E11" i="39" s="1"/>
  <c r="AY39" i="39"/>
  <c r="AY25" i="39"/>
  <c r="AI32" i="41" l="1"/>
  <c r="AQ25" i="41"/>
  <c r="AU32" i="41"/>
  <c r="AE25" i="41"/>
  <c r="AR22" i="41"/>
  <c r="AF22" i="41"/>
  <c r="D17" i="41"/>
  <c r="B17" i="41"/>
  <c r="E17" i="41" s="1"/>
  <c r="C18" i="41"/>
  <c r="AT18" i="40"/>
  <c r="AH18" i="40"/>
  <c r="AG33" i="40"/>
  <c r="AS33" i="40"/>
  <c r="C14" i="40"/>
  <c r="B13" i="40"/>
  <c r="E13" i="40" s="1"/>
  <c r="D13" i="40"/>
  <c r="AG21" i="39"/>
  <c r="AS21" i="39"/>
  <c r="D12" i="39"/>
  <c r="B12" i="39"/>
  <c r="E12" i="39" s="1"/>
  <c r="C13" i="39"/>
  <c r="G111" i="2"/>
  <c r="F111" i="2"/>
  <c r="F85" i="2"/>
  <c r="F56" i="2"/>
  <c r="G85" i="2"/>
  <c r="G56" i="2"/>
  <c r="AP33" i="41" l="1"/>
  <c r="AD33" i="41"/>
  <c r="D18" i="41"/>
  <c r="B18" i="41"/>
  <c r="E18" i="41" s="1"/>
  <c r="C19" i="41"/>
  <c r="C15" i="40"/>
  <c r="D14" i="40"/>
  <c r="B14" i="40"/>
  <c r="E14" i="40" s="1"/>
  <c r="C14" i="39"/>
  <c r="D13" i="39"/>
  <c r="B13" i="39"/>
  <c r="E13" i="39" s="1"/>
  <c r="AA6" i="5"/>
  <c r="AA9" i="5"/>
  <c r="AA11" i="5"/>
  <c r="AA14" i="5"/>
  <c r="AA16" i="5"/>
  <c r="AA18" i="5"/>
  <c r="AA20" i="5"/>
  <c r="AA28" i="5"/>
  <c r="AA29" i="5"/>
  <c r="AA33" i="5"/>
  <c r="AA39" i="5"/>
  <c r="AA44" i="5"/>
  <c r="AA45" i="5"/>
  <c r="AA46" i="5"/>
  <c r="AA47" i="5"/>
  <c r="AA49" i="5"/>
  <c r="AA50" i="5"/>
  <c r="AA53" i="5"/>
  <c r="AA55" i="5"/>
  <c r="AA56" i="5"/>
  <c r="AA58" i="5"/>
  <c r="AA63" i="5"/>
  <c r="AA64" i="5"/>
  <c r="AA65" i="5"/>
  <c r="AA84" i="5"/>
  <c r="AA85" i="5"/>
  <c r="AA89" i="5"/>
  <c r="AA90" i="5"/>
  <c r="AA91" i="5"/>
  <c r="AA92" i="5"/>
  <c r="AA93" i="5"/>
  <c r="AA94" i="5"/>
  <c r="AA95" i="5"/>
  <c r="AA96" i="5"/>
  <c r="AA97" i="5"/>
  <c r="AA98" i="5"/>
  <c r="AA99" i="5"/>
  <c r="AA100" i="5"/>
  <c r="AA101" i="5"/>
  <c r="AA102" i="5"/>
  <c r="AA103" i="5"/>
  <c r="AA104" i="5"/>
  <c r="AA105" i="5"/>
  <c r="Z6" i="5"/>
  <c r="Z9" i="5"/>
  <c r="Z11" i="5"/>
  <c r="Z14" i="5"/>
  <c r="Z16" i="5"/>
  <c r="Z18" i="5"/>
  <c r="Z20" i="5"/>
  <c r="Z28" i="5"/>
  <c r="Z29" i="5"/>
  <c r="Z33" i="5"/>
  <c r="Z39" i="5"/>
  <c r="Z44" i="5"/>
  <c r="Z45" i="5"/>
  <c r="Z46" i="5"/>
  <c r="Z47" i="5"/>
  <c r="Z49" i="5"/>
  <c r="Z50" i="5"/>
  <c r="Z53" i="5"/>
  <c r="Z55" i="5"/>
  <c r="Z56" i="5"/>
  <c r="Z58" i="5"/>
  <c r="Z63" i="5"/>
  <c r="Z64" i="5"/>
  <c r="Z65" i="5"/>
  <c r="Z84" i="5"/>
  <c r="Z85" i="5"/>
  <c r="Z89" i="5"/>
  <c r="Z90" i="5"/>
  <c r="Z91" i="5"/>
  <c r="Z92" i="5"/>
  <c r="Z93" i="5"/>
  <c r="Z94" i="5"/>
  <c r="Z95" i="5"/>
  <c r="Z96" i="5"/>
  <c r="Z97" i="5"/>
  <c r="Z98" i="5"/>
  <c r="Z99" i="5"/>
  <c r="Z100" i="5"/>
  <c r="Z101" i="5"/>
  <c r="Z102" i="5"/>
  <c r="Z103" i="5"/>
  <c r="Z104" i="5"/>
  <c r="Z105" i="5"/>
  <c r="AG20" i="41" l="1"/>
  <c r="AS20" i="41"/>
  <c r="B19" i="41"/>
  <c r="E19" i="41" s="1"/>
  <c r="D19" i="41"/>
  <c r="C20" i="41"/>
  <c r="AR33" i="40"/>
  <c r="AF33" i="40"/>
  <c r="AF22" i="40"/>
  <c r="AR22" i="40"/>
  <c r="C16" i="40"/>
  <c r="D15" i="40"/>
  <c r="B15" i="40"/>
  <c r="E15" i="40" s="1"/>
  <c r="C15" i="39"/>
  <c r="D14" i="39"/>
  <c r="B14" i="39"/>
  <c r="E14" i="39" s="1"/>
  <c r="Y16" i="5"/>
  <c r="Y18" i="5"/>
  <c r="Y20" i="5"/>
  <c r="Y24" i="5"/>
  <c r="Y28" i="5"/>
  <c r="Y33" i="5"/>
  <c r="Y35" i="5"/>
  <c r="Y39" i="5"/>
  <c r="Y44" i="5"/>
  <c r="Y45" i="5"/>
  <c r="Y46" i="5"/>
  <c r="Y47" i="5"/>
  <c r="Y49" i="5"/>
  <c r="Y50" i="5"/>
  <c r="Y53" i="5"/>
  <c r="Y55" i="5"/>
  <c r="Y58" i="5"/>
  <c r="Y63" i="5"/>
  <c r="Y74" i="5"/>
  <c r="Y79" i="5"/>
  <c r="Y84" i="5"/>
  <c r="Y85" i="5"/>
  <c r="Y89" i="5"/>
  <c r="Y90" i="5"/>
  <c r="Y91" i="5"/>
  <c r="Y92" i="5"/>
  <c r="Y93" i="5"/>
  <c r="Y94" i="5"/>
  <c r="Y95" i="5"/>
  <c r="Y96" i="5"/>
  <c r="Y97" i="5"/>
  <c r="Y98" i="5"/>
  <c r="Y99" i="5"/>
  <c r="Y100" i="5"/>
  <c r="Y101" i="5"/>
  <c r="Y102" i="5"/>
  <c r="Y103" i="5"/>
  <c r="Y104" i="5"/>
  <c r="Y105" i="5"/>
  <c r="Y106" i="5"/>
  <c r="Y5" i="5"/>
  <c r="Y9" i="5"/>
  <c r="Y11" i="5"/>
  <c r="AA106" i="5"/>
  <c r="Z106" i="5"/>
  <c r="X9" i="5"/>
  <c r="X11" i="5"/>
  <c r="X16" i="5"/>
  <c r="X18" i="5"/>
  <c r="X20" i="5"/>
  <c r="X24" i="5"/>
  <c r="X28" i="5"/>
  <c r="X33" i="5"/>
  <c r="X35" i="5"/>
  <c r="X39" i="5"/>
  <c r="X44" i="5"/>
  <c r="X45" i="5"/>
  <c r="X46" i="5"/>
  <c r="X47" i="5"/>
  <c r="X49" i="5"/>
  <c r="X50" i="5"/>
  <c r="X53" i="5"/>
  <c r="X55" i="5"/>
  <c r="X58" i="5"/>
  <c r="X63" i="5"/>
  <c r="X74" i="5"/>
  <c r="X79" i="5"/>
  <c r="X84" i="5"/>
  <c r="X85" i="5"/>
  <c r="X89" i="5"/>
  <c r="X90" i="5"/>
  <c r="X91" i="5"/>
  <c r="X92" i="5"/>
  <c r="X93" i="5"/>
  <c r="X94" i="5"/>
  <c r="X95" i="5"/>
  <c r="X96" i="5"/>
  <c r="X97" i="5"/>
  <c r="X98" i="5"/>
  <c r="X99" i="5"/>
  <c r="X100" i="5"/>
  <c r="X101" i="5"/>
  <c r="X102" i="5"/>
  <c r="X103" i="5"/>
  <c r="X104" i="5"/>
  <c r="X105" i="5"/>
  <c r="X106" i="5"/>
  <c r="X5" i="5"/>
  <c r="C21" i="41" l="1"/>
  <c r="D20" i="41"/>
  <c r="B20" i="41"/>
  <c r="E20" i="41" s="1"/>
  <c r="AF22" i="39"/>
  <c r="AR22" i="39"/>
  <c r="B16" i="40"/>
  <c r="E16" i="40" s="1"/>
  <c r="C17" i="40"/>
  <c r="D16" i="40"/>
  <c r="B15" i="39"/>
  <c r="E15" i="39" s="1"/>
  <c r="C16" i="39"/>
  <c r="D15" i="39"/>
  <c r="B21" i="41" l="1"/>
  <c r="E21" i="41" s="1"/>
  <c r="C22" i="41"/>
  <c r="D21" i="41"/>
  <c r="B17" i="40"/>
  <c r="E17" i="40" s="1"/>
  <c r="C18" i="40"/>
  <c r="D17" i="40"/>
  <c r="C17" i="39"/>
  <c r="B16" i="39"/>
  <c r="E16" i="39" s="1"/>
  <c r="D16" i="39"/>
  <c r="AF33" i="41" l="1"/>
  <c r="AQ21" i="41"/>
  <c r="AH20" i="41"/>
  <c r="AR33" i="41"/>
  <c r="AE21" i="41"/>
  <c r="AT20" i="41"/>
  <c r="B22" i="41"/>
  <c r="E22" i="41" s="1"/>
  <c r="D22" i="41"/>
  <c r="C23" i="41"/>
  <c r="AE33" i="40"/>
  <c r="AL33" i="40" s="1"/>
  <c r="AU36" i="40"/>
  <c r="AI36" i="40"/>
  <c r="AQ33" i="40"/>
  <c r="AX33" i="40" s="1"/>
  <c r="C19" i="40"/>
  <c r="B18" i="40"/>
  <c r="E18" i="40" s="1"/>
  <c r="D18" i="40"/>
  <c r="B17" i="39"/>
  <c r="E17" i="39" s="1"/>
  <c r="D17" i="39"/>
  <c r="C18" i="39"/>
  <c r="N81" i="5"/>
  <c r="O81" i="5"/>
  <c r="N22" i="5"/>
  <c r="O22" i="5"/>
  <c r="P22" i="5"/>
  <c r="Q22" i="5"/>
  <c r="R22" i="5"/>
  <c r="S22" i="5"/>
  <c r="T22" i="5"/>
  <c r="U22" i="5"/>
  <c r="V22" i="5"/>
  <c r="W22" i="5"/>
  <c r="N45" i="5"/>
  <c r="O45" i="5"/>
  <c r="P45" i="5"/>
  <c r="Q45" i="5"/>
  <c r="R45" i="5"/>
  <c r="S45" i="5"/>
  <c r="T45" i="5"/>
  <c r="U45" i="5"/>
  <c r="V45" i="5"/>
  <c r="W45" i="5"/>
  <c r="AB45" i="5"/>
  <c r="AC45" i="5"/>
  <c r="AD45" i="5"/>
  <c r="AE45" i="5"/>
  <c r="AF45" i="5"/>
  <c r="AG45" i="5"/>
  <c r="AH45" i="5"/>
  <c r="AI45" i="5"/>
  <c r="AJ45" i="5"/>
  <c r="AK45" i="5"/>
  <c r="N52" i="5"/>
  <c r="O52" i="5"/>
  <c r="P52" i="5"/>
  <c r="Q52" i="5"/>
  <c r="R52" i="5"/>
  <c r="S52" i="5"/>
  <c r="T52" i="5"/>
  <c r="U52" i="5"/>
  <c r="V52" i="5"/>
  <c r="W52" i="5"/>
  <c r="AB65" i="5"/>
  <c r="AC65" i="5"/>
  <c r="AD65" i="5"/>
  <c r="AE65" i="5"/>
  <c r="AF65" i="5"/>
  <c r="AG65" i="5"/>
  <c r="AH65" i="5"/>
  <c r="AI65" i="5"/>
  <c r="AD67" i="5"/>
  <c r="AE67" i="5"/>
  <c r="AU20" i="41" l="1"/>
  <c r="AI20" i="41"/>
  <c r="B23" i="41"/>
  <c r="E23" i="41" s="1"/>
  <c r="D23" i="41"/>
  <c r="C24" i="41"/>
  <c r="AU36" i="39"/>
  <c r="AI36" i="39"/>
  <c r="AY33" i="40"/>
  <c r="D19" i="40"/>
  <c r="C20" i="40"/>
  <c r="B19" i="40"/>
  <c r="E19" i="40" s="1"/>
  <c r="AC20" i="39"/>
  <c r="AO20" i="39"/>
  <c r="C19" i="39"/>
  <c r="D18" i="39"/>
  <c r="B18" i="39"/>
  <c r="E18" i="39" s="1"/>
  <c r="AN45" i="5"/>
  <c r="AM45" i="5"/>
  <c r="D24" i="41" l="1"/>
  <c r="C25" i="41"/>
  <c r="B24" i="41"/>
  <c r="E24" i="41" s="1"/>
  <c r="B20" i="40"/>
  <c r="E20" i="40" s="1"/>
  <c r="C21" i="40"/>
  <c r="D20" i="40"/>
  <c r="D19" i="39"/>
  <c r="B19" i="39"/>
  <c r="E19" i="39" s="1"/>
  <c r="C20" i="39"/>
  <c r="AO45" i="5"/>
  <c r="BO45" i="5"/>
  <c r="BP45" i="5"/>
  <c r="B25" i="41" l="1"/>
  <c r="E25" i="41" s="1"/>
  <c r="C26" i="41"/>
  <c r="D25" i="41"/>
  <c r="D21" i="40"/>
  <c r="B21" i="40"/>
  <c r="E21" i="40" s="1"/>
  <c r="C22" i="40"/>
  <c r="B20" i="39"/>
  <c r="E20" i="39" s="1"/>
  <c r="C21" i="39"/>
  <c r="D20" i="39"/>
  <c r="B34" i="35"/>
  <c r="B32" i="35" s="1"/>
  <c r="B30" i="35"/>
  <c r="B28" i="35" s="1"/>
  <c r="B26" i="35"/>
  <c r="B24" i="35"/>
  <c r="B22" i="35"/>
  <c r="B20" i="35"/>
  <c r="B13" i="35"/>
  <c r="B11" i="35"/>
  <c r="C8" i="35"/>
  <c r="C17" i="35" s="1"/>
  <c r="B8" i="35"/>
  <c r="B18" i="35" s="1"/>
  <c r="AS32" i="41" l="1"/>
  <c r="AG32" i="41"/>
  <c r="D26" i="41"/>
  <c r="B26" i="41"/>
  <c r="E26" i="41" s="1"/>
  <c r="C27" i="41"/>
  <c r="AA62" i="5"/>
  <c r="Z62" i="5"/>
  <c r="AM19" i="39"/>
  <c r="AA19" i="39"/>
  <c r="D22" i="40"/>
  <c r="B22" i="40"/>
  <c r="E22" i="40" s="1"/>
  <c r="C23" i="40"/>
  <c r="AI20" i="39"/>
  <c r="AQ35" i="39"/>
  <c r="AE35" i="39"/>
  <c r="AU20" i="39"/>
  <c r="C22" i="39"/>
  <c r="D21" i="39"/>
  <c r="B21" i="39"/>
  <c r="E21" i="39" s="1"/>
  <c r="AA61" i="5"/>
  <c r="Z61" i="5"/>
  <c r="B9" i="35"/>
  <c r="B15" i="35"/>
  <c r="B17" i="35"/>
  <c r="D27" i="41" l="1"/>
  <c r="B27" i="41"/>
  <c r="E27" i="41" s="1"/>
  <c r="C28" i="41"/>
  <c r="C24" i="40"/>
  <c r="B23" i="40"/>
  <c r="E23" i="40" s="1"/>
  <c r="D23" i="40"/>
  <c r="AR35" i="39"/>
  <c r="AF35" i="39"/>
  <c r="D22" i="39"/>
  <c r="B22" i="39"/>
  <c r="E22" i="39" s="1"/>
  <c r="C23" i="39"/>
  <c r="AP26" i="41" l="1"/>
  <c r="AD26" i="41"/>
  <c r="D28" i="41"/>
  <c r="B28" i="41"/>
  <c r="E28" i="41" s="1"/>
  <c r="C29" i="41"/>
  <c r="AW36" i="40"/>
  <c r="AK36" i="40"/>
  <c r="AE17" i="40"/>
  <c r="AQ17" i="40"/>
  <c r="B24" i="40"/>
  <c r="E24" i="40" s="1"/>
  <c r="C25" i="40"/>
  <c r="D24" i="40"/>
  <c r="AS30" i="39"/>
  <c r="AP21" i="39"/>
  <c r="AG30" i="39"/>
  <c r="AD21" i="39"/>
  <c r="C24" i="39"/>
  <c r="D23" i="39"/>
  <c r="B23" i="39"/>
  <c r="E23" i="39" s="1"/>
  <c r="AD111" i="2"/>
  <c r="AD110" i="2"/>
  <c r="AD109" i="2"/>
  <c r="AD108" i="2"/>
  <c r="AD107" i="2"/>
  <c r="AD106" i="2"/>
  <c r="AD105" i="2"/>
  <c r="AD104" i="2"/>
  <c r="AD103" i="2"/>
  <c r="AD102" i="2"/>
  <c r="AD101" i="2"/>
  <c r="AD100" i="2"/>
  <c r="AD99" i="2"/>
  <c r="AD98" i="2"/>
  <c r="AD97" i="2"/>
  <c r="AD96" i="2"/>
  <c r="AD95" i="2"/>
  <c r="AD94" i="2"/>
  <c r="AD93" i="2"/>
  <c r="AD92" i="2"/>
  <c r="AD91" i="2"/>
  <c r="AD90" i="2"/>
  <c r="AD89" i="2"/>
  <c r="AD88" i="2"/>
  <c r="AA111" i="2"/>
  <c r="AA110" i="2"/>
  <c r="AA109" i="2"/>
  <c r="AA108" i="2"/>
  <c r="AA107" i="2"/>
  <c r="AA106" i="2"/>
  <c r="AA105" i="2"/>
  <c r="AA104" i="2"/>
  <c r="AA103" i="2"/>
  <c r="AA102" i="2"/>
  <c r="AA101" i="2"/>
  <c r="AA100" i="2"/>
  <c r="AA99" i="2"/>
  <c r="AA98" i="2"/>
  <c r="AA97" i="2"/>
  <c r="AA95" i="2"/>
  <c r="AA94" i="2"/>
  <c r="AA93" i="2"/>
  <c r="AA92" i="2"/>
  <c r="AA91" i="2"/>
  <c r="AA90" i="2"/>
  <c r="AA89" i="2"/>
  <c r="AA88" i="2"/>
  <c r="X111" i="2"/>
  <c r="X110" i="2"/>
  <c r="X109" i="2"/>
  <c r="X108" i="2"/>
  <c r="X107" i="2"/>
  <c r="X106" i="2"/>
  <c r="X105" i="2"/>
  <c r="X104" i="2"/>
  <c r="X103" i="2"/>
  <c r="X102" i="2"/>
  <c r="X101" i="2"/>
  <c r="X100" i="2"/>
  <c r="X99" i="2"/>
  <c r="X98" i="2"/>
  <c r="X97" i="2"/>
  <c r="X96" i="2"/>
  <c r="X95" i="2"/>
  <c r="X94" i="2"/>
  <c r="X93" i="2"/>
  <c r="X92" i="2"/>
  <c r="X91" i="2"/>
  <c r="X90" i="2"/>
  <c r="X89" i="2"/>
  <c r="X88" i="2"/>
  <c r="AD85" i="2"/>
  <c r="AD84" i="2"/>
  <c r="AD83" i="2"/>
  <c r="AD82" i="2"/>
  <c r="AD81" i="2"/>
  <c r="AD80" i="2"/>
  <c r="AD79" i="2"/>
  <c r="AD78" i="2"/>
  <c r="AD77" i="2"/>
  <c r="AD76" i="2"/>
  <c r="AD75" i="2"/>
  <c r="AD74" i="2"/>
  <c r="AD73" i="2"/>
  <c r="AD72" i="2"/>
  <c r="AD71" i="2"/>
  <c r="AD70" i="2"/>
  <c r="AD69" i="2"/>
  <c r="AD68" i="2"/>
  <c r="AD67" i="2"/>
  <c r="AD66" i="2"/>
  <c r="AD65" i="2"/>
  <c r="AD64" i="2"/>
  <c r="AD63" i="2"/>
  <c r="AD62" i="2"/>
  <c r="AA85" i="2"/>
  <c r="AA84" i="2"/>
  <c r="AA83" i="2"/>
  <c r="AA82" i="2"/>
  <c r="AA81" i="2"/>
  <c r="AA80" i="2"/>
  <c r="AA79" i="2"/>
  <c r="AA78" i="2"/>
  <c r="AA77" i="2"/>
  <c r="AA76" i="2"/>
  <c r="AA75" i="2"/>
  <c r="AA74" i="2"/>
  <c r="AA73" i="2"/>
  <c r="AA72" i="2"/>
  <c r="AA71" i="2"/>
  <c r="AA70" i="2"/>
  <c r="AA69" i="2"/>
  <c r="AA68" i="2"/>
  <c r="AA67" i="2"/>
  <c r="AA66" i="2"/>
  <c r="AA65" i="2"/>
  <c r="AA64" i="2"/>
  <c r="AA63" i="2"/>
  <c r="AA62" i="2"/>
  <c r="X85" i="2"/>
  <c r="X84" i="2"/>
  <c r="X83" i="2"/>
  <c r="X82" i="2"/>
  <c r="X81" i="2"/>
  <c r="X80" i="2"/>
  <c r="X79" i="2"/>
  <c r="X78" i="2"/>
  <c r="X77" i="2"/>
  <c r="X76" i="2"/>
  <c r="X75" i="2"/>
  <c r="X74" i="2"/>
  <c r="X73" i="2"/>
  <c r="X72" i="2"/>
  <c r="X71" i="2"/>
  <c r="X70" i="2"/>
  <c r="X69" i="2"/>
  <c r="X68" i="2"/>
  <c r="X67" i="2"/>
  <c r="X66" i="2"/>
  <c r="X65" i="2"/>
  <c r="X64" i="2"/>
  <c r="X63" i="2"/>
  <c r="X62" i="2"/>
  <c r="AD56" i="2"/>
  <c r="AD55" i="2"/>
  <c r="AD54" i="2"/>
  <c r="AD53" i="2"/>
  <c r="AD52" i="2"/>
  <c r="AD51" i="2"/>
  <c r="AD50" i="2"/>
  <c r="AD49" i="2"/>
  <c r="AD48" i="2"/>
  <c r="AD47" i="2"/>
  <c r="AD46" i="2"/>
  <c r="AD45" i="2"/>
  <c r="AD44" i="2"/>
  <c r="AD43" i="2"/>
  <c r="AD42" i="2"/>
  <c r="AD41" i="2"/>
  <c r="AD40" i="2"/>
  <c r="AD39" i="2"/>
  <c r="AD38" i="2"/>
  <c r="AD37" i="2"/>
  <c r="AD36" i="2"/>
  <c r="AD35" i="2"/>
  <c r="AD34" i="2"/>
  <c r="AD33" i="2"/>
  <c r="AA56" i="2"/>
  <c r="AA55" i="2"/>
  <c r="AA54" i="2"/>
  <c r="AA53" i="2"/>
  <c r="AA52" i="2"/>
  <c r="AA51" i="2"/>
  <c r="AA50" i="2"/>
  <c r="AA49" i="2"/>
  <c r="AA48" i="2"/>
  <c r="AA47" i="2"/>
  <c r="AA46" i="2"/>
  <c r="AA45" i="2"/>
  <c r="AA44" i="2"/>
  <c r="AA43" i="2"/>
  <c r="AA42" i="2"/>
  <c r="AA41" i="2"/>
  <c r="AA40" i="2"/>
  <c r="AA39" i="2"/>
  <c r="AA38" i="2"/>
  <c r="AA37" i="2"/>
  <c r="AA36" i="2"/>
  <c r="AA35" i="2"/>
  <c r="AA34" i="2"/>
  <c r="AA33" i="2"/>
  <c r="X56" i="2"/>
  <c r="X55" i="2"/>
  <c r="X54" i="2"/>
  <c r="X53" i="2"/>
  <c r="X52" i="2"/>
  <c r="X51" i="2"/>
  <c r="X50" i="2"/>
  <c r="X49" i="2"/>
  <c r="X48" i="2"/>
  <c r="X47" i="2"/>
  <c r="X46" i="2"/>
  <c r="X45" i="2"/>
  <c r="X44" i="2"/>
  <c r="X43" i="2"/>
  <c r="X42" i="2"/>
  <c r="X41" i="2"/>
  <c r="X40" i="2"/>
  <c r="X39" i="2"/>
  <c r="X38" i="2"/>
  <c r="X37" i="2"/>
  <c r="X36" i="2"/>
  <c r="X35" i="2"/>
  <c r="X34" i="2"/>
  <c r="X33" i="2"/>
  <c r="C30" i="41" l="1"/>
  <c r="D29" i="41"/>
  <c r="B29" i="41"/>
  <c r="E29" i="41" s="1"/>
  <c r="AQ17" i="39"/>
  <c r="AE17" i="39"/>
  <c r="AS31" i="40"/>
  <c r="AG31" i="40"/>
  <c r="C26" i="40"/>
  <c r="D25" i="40"/>
  <c r="B25" i="40"/>
  <c r="E25" i="40" s="1"/>
  <c r="D24" i="39"/>
  <c r="B24" i="39"/>
  <c r="E24" i="39" s="1"/>
  <c r="C25" i="39"/>
  <c r="C31" i="41" l="1"/>
  <c r="D30" i="41"/>
  <c r="B30" i="41"/>
  <c r="E30" i="41" s="1"/>
  <c r="AS31" i="39"/>
  <c r="AG31" i="39"/>
  <c r="C27" i="40"/>
  <c r="D26" i="40"/>
  <c r="B26" i="40"/>
  <c r="E26" i="40" s="1"/>
  <c r="C26" i="39"/>
  <c r="D25" i="39"/>
  <c r="B25" i="39"/>
  <c r="E25" i="39" s="1"/>
  <c r="U111" i="2"/>
  <c r="U110" i="2"/>
  <c r="U109" i="2"/>
  <c r="U108" i="2"/>
  <c r="U107" i="2"/>
  <c r="U106" i="2"/>
  <c r="U105" i="2"/>
  <c r="U104" i="2"/>
  <c r="U103" i="2"/>
  <c r="U102" i="2"/>
  <c r="U101" i="2"/>
  <c r="U100" i="2"/>
  <c r="U99" i="2"/>
  <c r="U98" i="2"/>
  <c r="U97" i="2"/>
  <c r="U96" i="2"/>
  <c r="U95" i="2"/>
  <c r="U94" i="2"/>
  <c r="U93" i="2"/>
  <c r="U92" i="2"/>
  <c r="U91" i="2"/>
  <c r="U90" i="2"/>
  <c r="U89" i="2"/>
  <c r="U88" i="2"/>
  <c r="U63" i="2"/>
  <c r="U64" i="2"/>
  <c r="U65" i="2"/>
  <c r="U66" i="2"/>
  <c r="U67" i="2"/>
  <c r="U68" i="2"/>
  <c r="U69" i="2"/>
  <c r="U70" i="2"/>
  <c r="U71" i="2"/>
  <c r="U72" i="2"/>
  <c r="U73" i="2"/>
  <c r="U74" i="2"/>
  <c r="U75" i="2"/>
  <c r="U76" i="2"/>
  <c r="U77" i="2"/>
  <c r="U78" i="2"/>
  <c r="U79" i="2"/>
  <c r="U80" i="2"/>
  <c r="U81" i="2"/>
  <c r="U82" i="2"/>
  <c r="U83" i="2"/>
  <c r="U84" i="2"/>
  <c r="U85" i="2"/>
  <c r="U62" i="2"/>
  <c r="R111" i="2"/>
  <c r="R110" i="2"/>
  <c r="R109" i="2"/>
  <c r="R108" i="2"/>
  <c r="R107" i="2"/>
  <c r="R106" i="2"/>
  <c r="R105" i="2"/>
  <c r="R104" i="2"/>
  <c r="R103" i="2"/>
  <c r="R102" i="2"/>
  <c r="R101" i="2"/>
  <c r="R100" i="2"/>
  <c r="R99" i="2"/>
  <c r="R98" i="2"/>
  <c r="R97" i="2"/>
  <c r="R96" i="2"/>
  <c r="R95" i="2"/>
  <c r="R94" i="2"/>
  <c r="R93" i="2"/>
  <c r="R92" i="2"/>
  <c r="R91" i="2"/>
  <c r="R90" i="2"/>
  <c r="R89" i="2"/>
  <c r="R88" i="2"/>
  <c r="R85" i="2"/>
  <c r="R84" i="2"/>
  <c r="R83" i="2"/>
  <c r="R82" i="2"/>
  <c r="R81" i="2"/>
  <c r="R80" i="2"/>
  <c r="R79" i="2"/>
  <c r="R78" i="2"/>
  <c r="R77" i="2"/>
  <c r="R76" i="2"/>
  <c r="R75" i="2"/>
  <c r="R74" i="2"/>
  <c r="R73" i="2"/>
  <c r="R72" i="2"/>
  <c r="R71" i="2"/>
  <c r="R70" i="2"/>
  <c r="R69" i="2"/>
  <c r="R68" i="2"/>
  <c r="R67" i="2"/>
  <c r="R66" i="2"/>
  <c r="R65" i="2"/>
  <c r="R64" i="2"/>
  <c r="R63" i="2"/>
  <c r="R62" i="2"/>
  <c r="O89" i="2"/>
  <c r="O90" i="2"/>
  <c r="O91" i="2"/>
  <c r="O92" i="2"/>
  <c r="O93" i="2"/>
  <c r="O94" i="2"/>
  <c r="O95" i="2"/>
  <c r="O96" i="2"/>
  <c r="O97" i="2"/>
  <c r="O98" i="2"/>
  <c r="O99" i="2"/>
  <c r="O100" i="2"/>
  <c r="O101" i="2"/>
  <c r="O102" i="2"/>
  <c r="O103" i="2"/>
  <c r="O104" i="2"/>
  <c r="O105" i="2"/>
  <c r="O106" i="2"/>
  <c r="O107" i="2"/>
  <c r="O108" i="2"/>
  <c r="O109" i="2"/>
  <c r="O110" i="2"/>
  <c r="O111" i="2"/>
  <c r="O88" i="2"/>
  <c r="O66" i="2"/>
  <c r="O67" i="2"/>
  <c r="O68" i="2"/>
  <c r="O69" i="2"/>
  <c r="O70" i="2"/>
  <c r="O71" i="2"/>
  <c r="O72" i="2"/>
  <c r="O73" i="2"/>
  <c r="O74" i="2"/>
  <c r="O75" i="2"/>
  <c r="O76" i="2"/>
  <c r="O77" i="2"/>
  <c r="O78" i="2"/>
  <c r="O79" i="2"/>
  <c r="O80" i="2"/>
  <c r="O81" i="2"/>
  <c r="O82" i="2"/>
  <c r="O83" i="2"/>
  <c r="O84" i="2"/>
  <c r="O85" i="2"/>
  <c r="O63" i="2"/>
  <c r="O64" i="2"/>
  <c r="O65" i="2"/>
  <c r="O62" i="2"/>
  <c r="L89" i="2"/>
  <c r="L90" i="2"/>
  <c r="L91" i="2"/>
  <c r="L92" i="2"/>
  <c r="L93" i="2"/>
  <c r="L94" i="2"/>
  <c r="L95" i="2"/>
  <c r="L96" i="2"/>
  <c r="L97" i="2"/>
  <c r="L98" i="2"/>
  <c r="L99" i="2"/>
  <c r="L100" i="2"/>
  <c r="L101" i="2"/>
  <c r="L102" i="2"/>
  <c r="L103" i="2"/>
  <c r="L104" i="2"/>
  <c r="L105" i="2"/>
  <c r="L106" i="2"/>
  <c r="L107" i="2"/>
  <c r="L108" i="2"/>
  <c r="L109" i="2"/>
  <c r="L110" i="2"/>
  <c r="L111" i="2"/>
  <c r="L63" i="2"/>
  <c r="L64" i="2"/>
  <c r="L65" i="2"/>
  <c r="L66" i="2"/>
  <c r="L67" i="2"/>
  <c r="L68" i="2"/>
  <c r="L69" i="2"/>
  <c r="L70" i="2"/>
  <c r="L71" i="2"/>
  <c r="L72" i="2"/>
  <c r="L73" i="2"/>
  <c r="L74" i="2"/>
  <c r="L75" i="2"/>
  <c r="L76" i="2"/>
  <c r="L77" i="2"/>
  <c r="L78" i="2"/>
  <c r="L79" i="2"/>
  <c r="L80" i="2"/>
  <c r="L81" i="2"/>
  <c r="L82" i="2"/>
  <c r="L83" i="2"/>
  <c r="L84" i="2"/>
  <c r="L85" i="2"/>
  <c r="AD29" i="2"/>
  <c r="AD7" i="2"/>
  <c r="AD8" i="2"/>
  <c r="AD9" i="2"/>
  <c r="AD10" i="2"/>
  <c r="AD11" i="2"/>
  <c r="AD12" i="2"/>
  <c r="AD13" i="2"/>
  <c r="AD14" i="2"/>
  <c r="AD15" i="2"/>
  <c r="AD16" i="2"/>
  <c r="AD17" i="2"/>
  <c r="AD18" i="2"/>
  <c r="AD19" i="2"/>
  <c r="AD20" i="2"/>
  <c r="AD21" i="2"/>
  <c r="AD22" i="2"/>
  <c r="AD23" i="2"/>
  <c r="AD24" i="2"/>
  <c r="AD25" i="2"/>
  <c r="AD26" i="2"/>
  <c r="AD27" i="2"/>
  <c r="AD28" i="2"/>
  <c r="AD6" i="2"/>
  <c r="AA7" i="2"/>
  <c r="AA8" i="2"/>
  <c r="AA9" i="2"/>
  <c r="AA10" i="2"/>
  <c r="AA11" i="2"/>
  <c r="AA12" i="2"/>
  <c r="AA13" i="2"/>
  <c r="AA14" i="2"/>
  <c r="AA15" i="2"/>
  <c r="AA16" i="2"/>
  <c r="AA17" i="2"/>
  <c r="AA18" i="2"/>
  <c r="AA19" i="2"/>
  <c r="AA20" i="2"/>
  <c r="AA21" i="2"/>
  <c r="AA22" i="2"/>
  <c r="AA23" i="2"/>
  <c r="AA24" i="2"/>
  <c r="AA25" i="2"/>
  <c r="AA26" i="2"/>
  <c r="AA27" i="2"/>
  <c r="AA28" i="2"/>
  <c r="AA29" i="2"/>
  <c r="AA6" i="2"/>
  <c r="X29" i="2"/>
  <c r="X28" i="2"/>
  <c r="X27" i="2"/>
  <c r="X26" i="2"/>
  <c r="X25" i="2"/>
  <c r="X24" i="2"/>
  <c r="X23" i="2"/>
  <c r="X22" i="2"/>
  <c r="X21" i="2"/>
  <c r="X20" i="2"/>
  <c r="X19" i="2"/>
  <c r="X18" i="2"/>
  <c r="X17" i="2"/>
  <c r="X16" i="2"/>
  <c r="X15" i="2"/>
  <c r="X14" i="2"/>
  <c r="X13" i="2"/>
  <c r="X12" i="2"/>
  <c r="X11" i="2"/>
  <c r="X10" i="2"/>
  <c r="X9" i="2"/>
  <c r="X8" i="2"/>
  <c r="X7" i="2"/>
  <c r="U34" i="2"/>
  <c r="U35" i="2"/>
  <c r="U36" i="2"/>
  <c r="U37" i="2"/>
  <c r="U38" i="2"/>
  <c r="U39" i="2"/>
  <c r="U40" i="2"/>
  <c r="U41" i="2"/>
  <c r="U42" i="2"/>
  <c r="U43" i="2"/>
  <c r="U44" i="2"/>
  <c r="U45" i="2"/>
  <c r="U46" i="2"/>
  <c r="U47" i="2"/>
  <c r="U48" i="2"/>
  <c r="U49" i="2"/>
  <c r="U50" i="2"/>
  <c r="U51" i="2"/>
  <c r="U52" i="2"/>
  <c r="U53" i="2"/>
  <c r="U54" i="2"/>
  <c r="U55" i="2"/>
  <c r="U56" i="2"/>
  <c r="U33" i="2"/>
  <c r="R34" i="2"/>
  <c r="R35" i="2"/>
  <c r="R36" i="2"/>
  <c r="R37" i="2"/>
  <c r="R38" i="2"/>
  <c r="R39" i="2"/>
  <c r="R40" i="2"/>
  <c r="R41" i="2"/>
  <c r="R42" i="2"/>
  <c r="R43" i="2"/>
  <c r="R44" i="2"/>
  <c r="R45" i="2"/>
  <c r="R46" i="2"/>
  <c r="R47" i="2"/>
  <c r="R48" i="2"/>
  <c r="R49" i="2"/>
  <c r="R50" i="2"/>
  <c r="R51" i="2"/>
  <c r="R52" i="2"/>
  <c r="R53" i="2"/>
  <c r="R54" i="2"/>
  <c r="R55" i="2"/>
  <c r="R56" i="2"/>
  <c r="R33" i="2"/>
  <c r="O34" i="2"/>
  <c r="O35" i="2"/>
  <c r="O36" i="2"/>
  <c r="O37" i="2"/>
  <c r="O38" i="2"/>
  <c r="O39" i="2"/>
  <c r="O40" i="2"/>
  <c r="O41" i="2"/>
  <c r="O42" i="2"/>
  <c r="O43" i="2"/>
  <c r="O44" i="2"/>
  <c r="O45" i="2"/>
  <c r="O46" i="2"/>
  <c r="O47" i="2"/>
  <c r="O48" i="2"/>
  <c r="O49" i="2"/>
  <c r="O50" i="2"/>
  <c r="O51" i="2"/>
  <c r="O52" i="2"/>
  <c r="O53" i="2"/>
  <c r="O54" i="2"/>
  <c r="O55" i="2"/>
  <c r="O56" i="2"/>
  <c r="O33" i="2"/>
  <c r="L88" i="2"/>
  <c r="AC5" i="5"/>
  <c r="AC6" i="5"/>
  <c r="AC9" i="5"/>
  <c r="AC11" i="5"/>
  <c r="AC16" i="5"/>
  <c r="AC18" i="5"/>
  <c r="AC20" i="5"/>
  <c r="AC28" i="5"/>
  <c r="AC29" i="5"/>
  <c r="AC33" i="5"/>
  <c r="AC35" i="5"/>
  <c r="AC39" i="5"/>
  <c r="AC44" i="5"/>
  <c r="AC46" i="5"/>
  <c r="AC47" i="5"/>
  <c r="AC49" i="5"/>
  <c r="AC50" i="5"/>
  <c r="AC53" i="5"/>
  <c r="AC55" i="5"/>
  <c r="AC58" i="5"/>
  <c r="AC60" i="5"/>
  <c r="AC63" i="5"/>
  <c r="AC74" i="5"/>
  <c r="AC75" i="5"/>
  <c r="AC84" i="5"/>
  <c r="AC85" i="5"/>
  <c r="AC89" i="5"/>
  <c r="AC90" i="5"/>
  <c r="AC91" i="5"/>
  <c r="AC92" i="5"/>
  <c r="AC93" i="5"/>
  <c r="AC94" i="5"/>
  <c r="AC95" i="5"/>
  <c r="AC96" i="5"/>
  <c r="AC97" i="5"/>
  <c r="AC98" i="5"/>
  <c r="AC99" i="5"/>
  <c r="AC100" i="5"/>
  <c r="AC101" i="5"/>
  <c r="AC102" i="5"/>
  <c r="AC103" i="5"/>
  <c r="AC104" i="5"/>
  <c r="AC105" i="5"/>
  <c r="AC106" i="5"/>
  <c r="AB5" i="5"/>
  <c r="AB6" i="5"/>
  <c r="AB9" i="5"/>
  <c r="AB11" i="5"/>
  <c r="AB16" i="5"/>
  <c r="AB18" i="5"/>
  <c r="AB20" i="5"/>
  <c r="AB28" i="5"/>
  <c r="AB29" i="5"/>
  <c r="AB33" i="5"/>
  <c r="AB35" i="5"/>
  <c r="AB39" i="5"/>
  <c r="AB44" i="5"/>
  <c r="AB46" i="5"/>
  <c r="AB47" i="5"/>
  <c r="AB49" i="5"/>
  <c r="AB50" i="5"/>
  <c r="AB53" i="5"/>
  <c r="AB55" i="5"/>
  <c r="AB58" i="5"/>
  <c r="AB60" i="5"/>
  <c r="AB63" i="5"/>
  <c r="AB74" i="5"/>
  <c r="AB75" i="5"/>
  <c r="AB84" i="5"/>
  <c r="AB85" i="5"/>
  <c r="AB89" i="5"/>
  <c r="AB90" i="5"/>
  <c r="AB91" i="5"/>
  <c r="AB92" i="5"/>
  <c r="AB93" i="5"/>
  <c r="AB94" i="5"/>
  <c r="AB95" i="5"/>
  <c r="AB96" i="5"/>
  <c r="AB97" i="5"/>
  <c r="AB98" i="5"/>
  <c r="AB99" i="5"/>
  <c r="AB100" i="5"/>
  <c r="AB101" i="5"/>
  <c r="AB102" i="5"/>
  <c r="AB103" i="5"/>
  <c r="AB104" i="5"/>
  <c r="AB105" i="5"/>
  <c r="AB106" i="5"/>
  <c r="W5" i="5"/>
  <c r="W9" i="5"/>
  <c r="W11" i="5"/>
  <c r="W16" i="5"/>
  <c r="W24" i="5"/>
  <c r="W28" i="5"/>
  <c r="W33" i="5"/>
  <c r="W35" i="5"/>
  <c r="W39" i="5"/>
  <c r="W44" i="5"/>
  <c r="W46" i="5"/>
  <c r="W47" i="5"/>
  <c r="W48" i="5"/>
  <c r="W49" i="5"/>
  <c r="W50" i="5"/>
  <c r="W53" i="5"/>
  <c r="W55" i="5"/>
  <c r="W58" i="5"/>
  <c r="W74" i="5"/>
  <c r="W84" i="5"/>
  <c r="W85" i="5"/>
  <c r="W89" i="5"/>
  <c r="W90" i="5"/>
  <c r="W91" i="5"/>
  <c r="W92" i="5"/>
  <c r="W93" i="5"/>
  <c r="W94" i="5"/>
  <c r="W95" i="5"/>
  <c r="W96" i="5"/>
  <c r="W97" i="5"/>
  <c r="W98" i="5"/>
  <c r="W99" i="5"/>
  <c r="W100" i="5"/>
  <c r="W101" i="5"/>
  <c r="W102" i="5"/>
  <c r="W103" i="5"/>
  <c r="W104" i="5"/>
  <c r="W105" i="5"/>
  <c r="W106" i="5"/>
  <c r="V5" i="5"/>
  <c r="V9" i="5"/>
  <c r="V11" i="5"/>
  <c r="V16" i="5"/>
  <c r="V24" i="5"/>
  <c r="V28" i="5"/>
  <c r="V33" i="5"/>
  <c r="V35" i="5"/>
  <c r="V39" i="5"/>
  <c r="V44" i="5"/>
  <c r="V46" i="5"/>
  <c r="V47" i="5"/>
  <c r="V48" i="5"/>
  <c r="V49" i="5"/>
  <c r="V50" i="5"/>
  <c r="V53" i="5"/>
  <c r="V55" i="5"/>
  <c r="V58" i="5"/>
  <c r="V74" i="5"/>
  <c r="V84" i="5"/>
  <c r="V85" i="5"/>
  <c r="V89" i="5"/>
  <c r="V90" i="5"/>
  <c r="V91" i="5"/>
  <c r="V92" i="5"/>
  <c r="V93" i="5"/>
  <c r="V94" i="5"/>
  <c r="V95" i="5"/>
  <c r="V96" i="5"/>
  <c r="V97" i="5"/>
  <c r="V98" i="5"/>
  <c r="V99" i="5"/>
  <c r="V100" i="5"/>
  <c r="V101" i="5"/>
  <c r="V102" i="5"/>
  <c r="V103" i="5"/>
  <c r="V104" i="5"/>
  <c r="V105" i="5"/>
  <c r="V106" i="5"/>
  <c r="U5" i="5"/>
  <c r="U9" i="5"/>
  <c r="U11" i="5"/>
  <c r="U16" i="5"/>
  <c r="U28" i="5"/>
  <c r="U29" i="5"/>
  <c r="U35" i="5"/>
  <c r="U39" i="5"/>
  <c r="U46" i="5"/>
  <c r="U47" i="5"/>
  <c r="U49" i="5"/>
  <c r="U50" i="5"/>
  <c r="U53" i="5"/>
  <c r="U55" i="5"/>
  <c r="U58" i="5"/>
  <c r="U74" i="5"/>
  <c r="U84" i="5"/>
  <c r="U85" i="5"/>
  <c r="U89" i="5"/>
  <c r="U90" i="5"/>
  <c r="U91" i="5"/>
  <c r="U92" i="5"/>
  <c r="U93" i="5"/>
  <c r="U94" i="5"/>
  <c r="U95" i="5"/>
  <c r="U96" i="5"/>
  <c r="U97" i="5"/>
  <c r="U98" i="5"/>
  <c r="U99" i="5"/>
  <c r="U100" i="5"/>
  <c r="U101" i="5"/>
  <c r="U102" i="5"/>
  <c r="U103" i="5"/>
  <c r="U104" i="5"/>
  <c r="U105" i="5"/>
  <c r="U106" i="5"/>
  <c r="T5" i="5"/>
  <c r="T9" i="5"/>
  <c r="T11" i="5"/>
  <c r="T16" i="5"/>
  <c r="T28" i="5"/>
  <c r="T29" i="5"/>
  <c r="T35" i="5"/>
  <c r="T39" i="5"/>
  <c r="T46" i="5"/>
  <c r="T47" i="5"/>
  <c r="T49" i="5"/>
  <c r="T50" i="5"/>
  <c r="T53" i="5"/>
  <c r="T55" i="5"/>
  <c r="T58" i="5"/>
  <c r="T74" i="5"/>
  <c r="T84" i="5"/>
  <c r="T85" i="5"/>
  <c r="T89" i="5"/>
  <c r="T90" i="5"/>
  <c r="T91" i="5"/>
  <c r="T92" i="5"/>
  <c r="T93" i="5"/>
  <c r="T94" i="5"/>
  <c r="T95" i="5"/>
  <c r="T96" i="5"/>
  <c r="T97" i="5"/>
  <c r="T98" i="5"/>
  <c r="T99" i="5"/>
  <c r="T100" i="5"/>
  <c r="T101" i="5"/>
  <c r="T102" i="5"/>
  <c r="T103" i="5"/>
  <c r="T104" i="5"/>
  <c r="T105" i="5"/>
  <c r="T106" i="5"/>
  <c r="S5" i="5"/>
  <c r="S8" i="5"/>
  <c r="S11" i="5"/>
  <c r="S16" i="5"/>
  <c r="S18" i="5"/>
  <c r="S24" i="5"/>
  <c r="S26" i="5"/>
  <c r="S28" i="5"/>
  <c r="S30" i="5"/>
  <c r="S33" i="5"/>
  <c r="S38" i="5"/>
  <c r="S39" i="5"/>
  <c r="S43" i="5"/>
  <c r="S46" i="5"/>
  <c r="S47" i="5"/>
  <c r="S49" i="5"/>
  <c r="S50" i="5"/>
  <c r="S53" i="5"/>
  <c r="S54" i="5"/>
  <c r="S55" i="5"/>
  <c r="S58" i="5"/>
  <c r="S74" i="5"/>
  <c r="S89" i="5"/>
  <c r="S90" i="5"/>
  <c r="S91" i="5"/>
  <c r="S92" i="5"/>
  <c r="S93" i="5"/>
  <c r="S94" i="5"/>
  <c r="S95" i="5"/>
  <c r="S96" i="5"/>
  <c r="S97" i="5"/>
  <c r="S98" i="5"/>
  <c r="S99" i="5"/>
  <c r="S100" i="5"/>
  <c r="S101" i="5"/>
  <c r="S102" i="5"/>
  <c r="S103" i="5"/>
  <c r="S104" i="5"/>
  <c r="S105" i="5"/>
  <c r="S106" i="5"/>
  <c r="R5" i="5"/>
  <c r="R8" i="5"/>
  <c r="R11" i="5"/>
  <c r="R16" i="5"/>
  <c r="R18" i="5"/>
  <c r="R24" i="5"/>
  <c r="R26" i="5"/>
  <c r="R28" i="5"/>
  <c r="R30" i="5"/>
  <c r="R33" i="5"/>
  <c r="R38" i="5"/>
  <c r="R39" i="5"/>
  <c r="R43" i="5"/>
  <c r="R46" i="5"/>
  <c r="R47" i="5"/>
  <c r="R49" i="5"/>
  <c r="R50" i="5"/>
  <c r="R53" i="5"/>
  <c r="R54" i="5"/>
  <c r="R55" i="5"/>
  <c r="R58" i="5"/>
  <c r="R74" i="5"/>
  <c r="R89" i="5"/>
  <c r="R90" i="5"/>
  <c r="R91" i="5"/>
  <c r="R92" i="5"/>
  <c r="R93" i="5"/>
  <c r="R94" i="5"/>
  <c r="R95" i="5"/>
  <c r="R96" i="5"/>
  <c r="R97" i="5"/>
  <c r="R98" i="5"/>
  <c r="R99" i="5"/>
  <c r="R100" i="5"/>
  <c r="R101" i="5"/>
  <c r="R102" i="5"/>
  <c r="R103" i="5"/>
  <c r="R104" i="5"/>
  <c r="R105" i="5"/>
  <c r="R106" i="5"/>
  <c r="Q5" i="5"/>
  <c r="Q8" i="5"/>
  <c r="Q24" i="5"/>
  <c r="Q25" i="5"/>
  <c r="Q28" i="5"/>
  <c r="Q33" i="5"/>
  <c r="Q38" i="5"/>
  <c r="Q39" i="5"/>
  <c r="Q46" i="5"/>
  <c r="Q48" i="5"/>
  <c r="Q49" i="5"/>
  <c r="Q50" i="5"/>
  <c r="Q53" i="5"/>
  <c r="Q58" i="5"/>
  <c r="Q89" i="5"/>
  <c r="Q90" i="5"/>
  <c r="Q91" i="5"/>
  <c r="Q92" i="5"/>
  <c r="Q93" i="5"/>
  <c r="Q94" i="5"/>
  <c r="Q95" i="5"/>
  <c r="Q96" i="5"/>
  <c r="Q97" i="5"/>
  <c r="Q98" i="5"/>
  <c r="Q99" i="5"/>
  <c r="Q100" i="5"/>
  <c r="Q101" i="5"/>
  <c r="Q102" i="5"/>
  <c r="Q103" i="5"/>
  <c r="Q104" i="5"/>
  <c r="Q105" i="5"/>
  <c r="Q106" i="5"/>
  <c r="P5" i="5"/>
  <c r="P8" i="5"/>
  <c r="P24" i="5"/>
  <c r="P25" i="5"/>
  <c r="P28" i="5"/>
  <c r="P33" i="5"/>
  <c r="P38" i="5"/>
  <c r="P39" i="5"/>
  <c r="P46" i="5"/>
  <c r="P48" i="5"/>
  <c r="P49" i="5"/>
  <c r="P50" i="5"/>
  <c r="P53" i="5"/>
  <c r="P58" i="5"/>
  <c r="P89" i="5"/>
  <c r="P90" i="5"/>
  <c r="P91" i="5"/>
  <c r="P92" i="5"/>
  <c r="P93" i="5"/>
  <c r="P94" i="5"/>
  <c r="P95" i="5"/>
  <c r="P96" i="5"/>
  <c r="P97" i="5"/>
  <c r="P98" i="5"/>
  <c r="P99" i="5"/>
  <c r="P100" i="5"/>
  <c r="P101" i="5"/>
  <c r="P102" i="5"/>
  <c r="P103" i="5"/>
  <c r="P104" i="5"/>
  <c r="P105" i="5"/>
  <c r="P106" i="5"/>
  <c r="O8" i="5"/>
  <c r="O14" i="5"/>
  <c r="O16" i="5"/>
  <c r="O18" i="5"/>
  <c r="O20" i="5"/>
  <c r="O24" i="5"/>
  <c r="O33" i="5"/>
  <c r="O38" i="5"/>
  <c r="O39" i="5"/>
  <c r="O46" i="5"/>
  <c r="O47" i="5"/>
  <c r="O48" i="5"/>
  <c r="O49" i="5"/>
  <c r="O50" i="5"/>
  <c r="O56" i="5"/>
  <c r="O58" i="5"/>
  <c r="O74" i="5"/>
  <c r="O80" i="5"/>
  <c r="O84" i="5"/>
  <c r="O85" i="5"/>
  <c r="O89" i="5"/>
  <c r="O90" i="5"/>
  <c r="O91" i="5"/>
  <c r="O92" i="5"/>
  <c r="O93" i="5"/>
  <c r="O94" i="5"/>
  <c r="O95" i="5"/>
  <c r="O96" i="5"/>
  <c r="O97" i="5"/>
  <c r="O98" i="5"/>
  <c r="O99" i="5"/>
  <c r="O100" i="5"/>
  <c r="O101" i="5"/>
  <c r="O102" i="5"/>
  <c r="O103" i="5"/>
  <c r="O104" i="5"/>
  <c r="O105" i="5"/>
  <c r="O106" i="5"/>
  <c r="N74" i="5"/>
  <c r="N80" i="5"/>
  <c r="N84" i="5"/>
  <c r="N85" i="5"/>
  <c r="N89" i="5"/>
  <c r="N90" i="5"/>
  <c r="N91" i="5"/>
  <c r="N92" i="5"/>
  <c r="N93" i="5"/>
  <c r="N94" i="5"/>
  <c r="N95" i="5"/>
  <c r="N96" i="5"/>
  <c r="N97" i="5"/>
  <c r="N98" i="5"/>
  <c r="N99" i="5"/>
  <c r="N100" i="5"/>
  <c r="N101" i="5"/>
  <c r="N102" i="5"/>
  <c r="N103" i="5"/>
  <c r="N104" i="5"/>
  <c r="N105" i="5"/>
  <c r="N106" i="5"/>
  <c r="N38" i="5"/>
  <c r="N39" i="5"/>
  <c r="N46" i="5"/>
  <c r="N47" i="5"/>
  <c r="N48" i="5"/>
  <c r="N49" i="5"/>
  <c r="N50" i="5"/>
  <c r="N56" i="5"/>
  <c r="N58" i="5"/>
  <c r="N16" i="5"/>
  <c r="N18" i="5"/>
  <c r="N20" i="5"/>
  <c r="N24" i="5"/>
  <c r="N33" i="5"/>
  <c r="N14" i="5"/>
  <c r="N8" i="5"/>
  <c r="B31" i="41" l="1"/>
  <c r="E31" i="41" s="1"/>
  <c r="D31" i="41"/>
  <c r="C32" i="41"/>
  <c r="AD28" i="40"/>
  <c r="AP28" i="40"/>
  <c r="AG35" i="40"/>
  <c r="AS35" i="40"/>
  <c r="B27" i="40"/>
  <c r="E27" i="40" s="1"/>
  <c r="C28" i="40"/>
  <c r="D27" i="40"/>
  <c r="C27" i="39"/>
  <c r="D26" i="39"/>
  <c r="B26" i="39"/>
  <c r="E26" i="39" s="1"/>
  <c r="G29" i="2"/>
  <c r="F29" i="2"/>
  <c r="E29" i="2"/>
  <c r="AP21" i="41" l="1"/>
  <c r="AM18" i="41"/>
  <c r="AT30" i="41"/>
  <c r="AD21" i="41"/>
  <c r="AA18" i="41"/>
  <c r="AH30" i="41"/>
  <c r="AG33" i="41"/>
  <c r="AL33" i="41" s="1"/>
  <c r="AS33" i="41"/>
  <c r="AX33" i="41" s="1"/>
  <c r="D32" i="41"/>
  <c r="C33" i="41"/>
  <c r="B32" i="41"/>
  <c r="E32" i="41" s="1"/>
  <c r="AP28" i="39"/>
  <c r="AD28" i="39"/>
  <c r="AS35" i="39"/>
  <c r="AG35" i="39"/>
  <c r="C29" i="40"/>
  <c r="D28" i="40"/>
  <c r="B28" i="40"/>
  <c r="E28" i="40" s="1"/>
  <c r="AP18" i="39"/>
  <c r="AD18" i="39"/>
  <c r="B27" i="39"/>
  <c r="E27" i="39" s="1"/>
  <c r="C28" i="39"/>
  <c r="D27" i="39"/>
  <c r="U15" i="2"/>
  <c r="U16" i="2"/>
  <c r="U17" i="2"/>
  <c r="U18" i="2"/>
  <c r="U19" i="2"/>
  <c r="U20" i="2"/>
  <c r="U21" i="2"/>
  <c r="U22" i="2"/>
  <c r="U23" i="2"/>
  <c r="U24" i="2"/>
  <c r="U25" i="2"/>
  <c r="U26" i="2"/>
  <c r="U27" i="2"/>
  <c r="U28" i="2"/>
  <c r="U29" i="2"/>
  <c r="AY33" i="41" l="1"/>
  <c r="B33" i="41"/>
  <c r="E33" i="41" s="1"/>
  <c r="C34" i="41"/>
  <c r="D33" i="41"/>
  <c r="AQ22" i="40"/>
  <c r="AS16" i="40"/>
  <c r="AG16" i="40"/>
  <c r="AE22" i="40"/>
  <c r="D29" i="40"/>
  <c r="B29" i="40"/>
  <c r="E29" i="40" s="1"/>
  <c r="C30" i="40"/>
  <c r="C29" i="39"/>
  <c r="D28" i="39"/>
  <c r="B28" i="39"/>
  <c r="E28" i="39" s="1"/>
  <c r="AK9" i="5"/>
  <c r="AK11" i="5"/>
  <c r="AK14" i="5"/>
  <c r="AK16" i="5"/>
  <c r="AK18" i="5"/>
  <c r="AK20" i="5"/>
  <c r="AK28" i="5"/>
  <c r="AK29" i="5"/>
  <c r="AK33" i="5"/>
  <c r="AK38" i="5"/>
  <c r="AK39" i="5"/>
  <c r="AK44" i="5"/>
  <c r="AK46" i="5"/>
  <c r="AK47" i="5"/>
  <c r="AK48" i="5"/>
  <c r="AK49" i="5"/>
  <c r="AK50" i="5"/>
  <c r="AK53" i="5"/>
  <c r="AK54" i="5"/>
  <c r="AK55" i="5"/>
  <c r="AK61" i="5"/>
  <c r="AK62" i="5"/>
  <c r="AK63" i="5"/>
  <c r="AK84" i="5"/>
  <c r="AK85" i="5"/>
  <c r="AK90" i="5"/>
  <c r="AK91" i="5"/>
  <c r="AK92" i="5"/>
  <c r="AK93" i="5"/>
  <c r="AK94" i="5"/>
  <c r="AK95" i="5"/>
  <c r="AK96" i="5"/>
  <c r="AK97" i="5"/>
  <c r="AK98" i="5"/>
  <c r="AK99" i="5"/>
  <c r="AK100" i="5"/>
  <c r="AK101" i="5"/>
  <c r="AK102" i="5"/>
  <c r="AK103" i="5"/>
  <c r="AK104" i="5"/>
  <c r="AK105" i="5"/>
  <c r="AK106" i="5"/>
  <c r="AJ9" i="5"/>
  <c r="AJ11" i="5"/>
  <c r="AJ14" i="5"/>
  <c r="AJ16" i="5"/>
  <c r="AJ18" i="5"/>
  <c r="AJ20" i="5"/>
  <c r="AJ28" i="5"/>
  <c r="AJ29" i="5"/>
  <c r="AJ33" i="5"/>
  <c r="AJ38" i="5"/>
  <c r="AJ39" i="5"/>
  <c r="AJ44" i="5"/>
  <c r="AJ46" i="5"/>
  <c r="AJ47" i="5"/>
  <c r="AJ48" i="5"/>
  <c r="AJ49" i="5"/>
  <c r="AJ50" i="5"/>
  <c r="AJ53" i="5"/>
  <c r="AJ54" i="5"/>
  <c r="AJ55" i="5"/>
  <c r="AJ61" i="5"/>
  <c r="AJ62" i="5"/>
  <c r="AJ63" i="5"/>
  <c r="AJ84" i="5"/>
  <c r="AJ85" i="5"/>
  <c r="AJ90" i="5"/>
  <c r="AJ91" i="5"/>
  <c r="AJ92" i="5"/>
  <c r="AJ93" i="5"/>
  <c r="AJ94" i="5"/>
  <c r="AJ95" i="5"/>
  <c r="AJ96" i="5"/>
  <c r="AJ97" i="5"/>
  <c r="AJ98" i="5"/>
  <c r="AJ99" i="5"/>
  <c r="AJ100" i="5"/>
  <c r="AJ101" i="5"/>
  <c r="AJ102" i="5"/>
  <c r="AJ103" i="5"/>
  <c r="AJ104" i="5"/>
  <c r="AJ105" i="5"/>
  <c r="AJ106" i="5"/>
  <c r="AI9" i="5"/>
  <c r="AI11" i="5"/>
  <c r="AI16" i="5"/>
  <c r="AI18" i="5"/>
  <c r="AI20" i="5"/>
  <c r="AI24" i="5"/>
  <c r="AI25" i="5"/>
  <c r="AI26" i="5"/>
  <c r="AI28" i="5"/>
  <c r="AI29" i="5"/>
  <c r="AI33" i="5"/>
  <c r="AI35" i="5"/>
  <c r="AI36" i="5"/>
  <c r="AI39" i="5"/>
  <c r="AI42" i="5"/>
  <c r="AI43" i="5"/>
  <c r="AI44" i="5"/>
  <c r="AI46" i="5"/>
  <c r="AI47" i="5"/>
  <c r="AI48" i="5"/>
  <c r="AI49" i="5"/>
  <c r="AI50" i="5"/>
  <c r="AI53" i="5"/>
  <c r="AI54" i="5"/>
  <c r="AI55" i="5"/>
  <c r="AI56" i="5"/>
  <c r="AI58" i="5"/>
  <c r="AI61" i="5"/>
  <c r="AI62" i="5"/>
  <c r="AI63" i="5"/>
  <c r="AI74" i="5"/>
  <c r="AI84" i="5"/>
  <c r="AI85" i="5"/>
  <c r="AI90" i="5"/>
  <c r="AI91" i="5"/>
  <c r="AI92" i="5"/>
  <c r="AI93" i="5"/>
  <c r="AI94" i="5"/>
  <c r="AI95" i="5"/>
  <c r="AI96" i="5"/>
  <c r="AI97" i="5"/>
  <c r="AI98" i="5"/>
  <c r="AI99" i="5"/>
  <c r="AI100" i="5"/>
  <c r="AI101" i="5"/>
  <c r="AI102" i="5"/>
  <c r="AI103" i="5"/>
  <c r="AI104" i="5"/>
  <c r="AI105" i="5"/>
  <c r="AI106" i="5"/>
  <c r="AH9" i="5"/>
  <c r="AH11" i="5"/>
  <c r="AH16" i="5"/>
  <c r="AH18" i="5"/>
  <c r="AH20" i="5"/>
  <c r="AH24" i="5"/>
  <c r="AH25" i="5"/>
  <c r="AH26" i="5"/>
  <c r="AH28" i="5"/>
  <c r="AH29" i="5"/>
  <c r="AH33" i="5"/>
  <c r="AH35" i="5"/>
  <c r="AH36" i="5"/>
  <c r="AH39" i="5"/>
  <c r="AH42" i="5"/>
  <c r="AH43" i="5"/>
  <c r="AH44" i="5"/>
  <c r="AH46" i="5"/>
  <c r="AH47" i="5"/>
  <c r="AH48" i="5"/>
  <c r="AH49" i="5"/>
  <c r="AH50" i="5"/>
  <c r="AH53" i="5"/>
  <c r="AH54" i="5"/>
  <c r="AH55" i="5"/>
  <c r="AH56" i="5"/>
  <c r="AH58" i="5"/>
  <c r="AH61" i="5"/>
  <c r="AH62" i="5"/>
  <c r="AH63" i="5"/>
  <c r="AH74" i="5"/>
  <c r="AH84" i="5"/>
  <c r="AH85" i="5"/>
  <c r="AH90" i="5"/>
  <c r="AH91" i="5"/>
  <c r="AH92" i="5"/>
  <c r="AH93" i="5"/>
  <c r="AH94" i="5"/>
  <c r="AH95" i="5"/>
  <c r="AH96" i="5"/>
  <c r="AH97" i="5"/>
  <c r="AH98" i="5"/>
  <c r="AH99" i="5"/>
  <c r="AH100" i="5"/>
  <c r="AH101" i="5"/>
  <c r="AH102" i="5"/>
  <c r="AH103" i="5"/>
  <c r="AH104" i="5"/>
  <c r="AH105" i="5"/>
  <c r="AH106" i="5"/>
  <c r="AG9" i="5"/>
  <c r="AG11" i="5"/>
  <c r="AG16" i="5"/>
  <c r="AG24" i="5"/>
  <c r="AG25" i="5"/>
  <c r="AG26" i="5"/>
  <c r="AG28" i="5"/>
  <c r="AG29" i="5"/>
  <c r="AG33" i="5"/>
  <c r="AG39" i="5"/>
  <c r="AG44" i="5"/>
  <c r="AG46" i="5"/>
  <c r="AG47" i="5"/>
  <c r="AG48" i="5"/>
  <c r="AG49" i="5"/>
  <c r="AG50" i="5"/>
  <c r="AG53" i="5"/>
  <c r="AG54" i="5"/>
  <c r="AG55" i="5"/>
  <c r="AG58" i="5"/>
  <c r="AG61" i="5"/>
  <c r="AG62" i="5"/>
  <c r="AG63" i="5"/>
  <c r="AG74" i="5"/>
  <c r="AG84" i="5"/>
  <c r="AG85" i="5"/>
  <c r="AG89" i="5"/>
  <c r="AG90" i="5"/>
  <c r="AG91" i="5"/>
  <c r="AG92" i="5"/>
  <c r="AG93" i="5"/>
  <c r="AG94" i="5"/>
  <c r="AG95" i="5"/>
  <c r="AG96" i="5"/>
  <c r="AG97" i="5"/>
  <c r="AG98" i="5"/>
  <c r="AG99" i="5"/>
  <c r="AG100" i="5"/>
  <c r="AG101" i="5"/>
  <c r="AG102" i="5"/>
  <c r="AG103" i="5"/>
  <c r="AG104" i="5"/>
  <c r="AG105" i="5"/>
  <c r="AG106" i="5"/>
  <c r="AF9" i="5"/>
  <c r="AF11" i="5"/>
  <c r="AF16" i="5"/>
  <c r="AF24" i="5"/>
  <c r="AF25" i="5"/>
  <c r="AF26" i="5"/>
  <c r="AF28" i="5"/>
  <c r="AF29" i="5"/>
  <c r="AF33" i="5"/>
  <c r="AF39" i="5"/>
  <c r="AF44" i="5"/>
  <c r="AF46" i="5"/>
  <c r="AF47" i="5"/>
  <c r="AF48" i="5"/>
  <c r="AF49" i="5"/>
  <c r="AF50" i="5"/>
  <c r="AF53" i="5"/>
  <c r="AF54" i="5"/>
  <c r="AF55" i="5"/>
  <c r="AF58" i="5"/>
  <c r="AF61" i="5"/>
  <c r="AF62" i="5"/>
  <c r="AF63" i="5"/>
  <c r="AF74" i="5"/>
  <c r="AF84" i="5"/>
  <c r="AF85" i="5"/>
  <c r="AF89" i="5"/>
  <c r="AF90" i="5"/>
  <c r="AF91" i="5"/>
  <c r="AF92" i="5"/>
  <c r="AF93" i="5"/>
  <c r="AF94" i="5"/>
  <c r="AF95" i="5"/>
  <c r="AF96" i="5"/>
  <c r="AF97" i="5"/>
  <c r="AF98" i="5"/>
  <c r="AF99" i="5"/>
  <c r="AF100" i="5"/>
  <c r="AF101" i="5"/>
  <c r="AF102" i="5"/>
  <c r="AF103" i="5"/>
  <c r="AF104" i="5"/>
  <c r="AF105" i="5"/>
  <c r="AF106" i="5"/>
  <c r="AE5" i="5"/>
  <c r="AE8" i="5"/>
  <c r="AE9" i="5"/>
  <c r="AE11" i="5"/>
  <c r="AE14" i="5"/>
  <c r="AE16" i="5"/>
  <c r="AE18" i="5"/>
  <c r="AE20" i="5"/>
  <c r="AE21" i="5"/>
  <c r="AE28" i="5"/>
  <c r="AE29" i="5"/>
  <c r="AE33" i="5"/>
  <c r="AE38" i="5"/>
  <c r="AE39" i="5"/>
  <c r="AE42" i="5"/>
  <c r="AE43" i="5"/>
  <c r="AE44" i="5"/>
  <c r="AE46" i="5"/>
  <c r="AE47" i="5"/>
  <c r="AE49" i="5"/>
  <c r="AE50" i="5"/>
  <c r="AE53" i="5"/>
  <c r="AE54" i="5"/>
  <c r="AE55" i="5"/>
  <c r="AE58" i="5"/>
  <c r="AE60" i="5"/>
  <c r="AE63" i="5"/>
  <c r="AE66" i="5"/>
  <c r="AE74" i="5"/>
  <c r="AE84" i="5"/>
  <c r="AE85" i="5"/>
  <c r="AE90" i="5"/>
  <c r="AE91" i="5"/>
  <c r="AE92" i="5"/>
  <c r="AE93" i="5"/>
  <c r="AE94" i="5"/>
  <c r="AE95" i="5"/>
  <c r="AE96" i="5"/>
  <c r="AE97" i="5"/>
  <c r="AE98" i="5"/>
  <c r="AE99" i="5"/>
  <c r="AE100" i="5"/>
  <c r="AE101" i="5"/>
  <c r="AE102" i="5"/>
  <c r="AE103" i="5"/>
  <c r="AE104" i="5"/>
  <c r="AE105" i="5"/>
  <c r="AE106" i="5"/>
  <c r="AD5" i="5"/>
  <c r="AD8" i="5"/>
  <c r="AD9" i="5"/>
  <c r="AD11" i="5"/>
  <c r="AD14" i="5"/>
  <c r="AD16" i="5"/>
  <c r="AD18" i="5"/>
  <c r="AD20" i="5"/>
  <c r="AD21" i="5"/>
  <c r="AD28" i="5"/>
  <c r="AD29" i="5"/>
  <c r="AD33" i="5"/>
  <c r="AD38" i="5"/>
  <c r="AD39" i="5"/>
  <c r="AD42" i="5"/>
  <c r="AD43" i="5"/>
  <c r="AD44" i="5"/>
  <c r="AD46" i="5"/>
  <c r="AD47" i="5"/>
  <c r="AD49" i="5"/>
  <c r="AD50" i="5"/>
  <c r="AD53" i="5"/>
  <c r="AD54" i="5"/>
  <c r="AD55" i="5"/>
  <c r="AD58" i="5"/>
  <c r="AD60" i="5"/>
  <c r="AD63" i="5"/>
  <c r="AD66" i="5"/>
  <c r="AD74" i="5"/>
  <c r="AD84" i="5"/>
  <c r="AD85" i="5"/>
  <c r="AD90" i="5"/>
  <c r="AD91" i="5"/>
  <c r="AD92" i="5"/>
  <c r="AD93" i="5"/>
  <c r="AD94" i="5"/>
  <c r="AD95" i="5"/>
  <c r="AD96" i="5"/>
  <c r="AD97" i="5"/>
  <c r="AD98" i="5"/>
  <c r="AD99" i="5"/>
  <c r="AD100" i="5"/>
  <c r="AD101" i="5"/>
  <c r="AD102" i="5"/>
  <c r="AD103" i="5"/>
  <c r="AD104" i="5"/>
  <c r="AD105" i="5"/>
  <c r="AD106" i="5"/>
  <c r="B34" i="41" l="1"/>
  <c r="E34" i="41" s="1"/>
  <c r="D34" i="41"/>
  <c r="C35" i="41"/>
  <c r="AA17" i="40"/>
  <c r="AM17" i="40"/>
  <c r="AS16" i="39"/>
  <c r="AQ22" i="39"/>
  <c r="AG16" i="39"/>
  <c r="AE22" i="39"/>
  <c r="AS17" i="40"/>
  <c r="AG17" i="40"/>
  <c r="C31" i="40"/>
  <c r="B30" i="40"/>
  <c r="E30" i="40" s="1"/>
  <c r="D30" i="40"/>
  <c r="D29" i="39"/>
  <c r="B29" i="39"/>
  <c r="E29" i="39" s="1"/>
  <c r="C30" i="39"/>
  <c r="AA38" i="5"/>
  <c r="Z38" i="5"/>
  <c r="AA10" i="5"/>
  <c r="Z10" i="5"/>
  <c r="AM46" i="5"/>
  <c r="AN49" i="5"/>
  <c r="AN46" i="5"/>
  <c r="AN39" i="5"/>
  <c r="AN50" i="5"/>
  <c r="AM39" i="5"/>
  <c r="AM50" i="5"/>
  <c r="AM49" i="5"/>
  <c r="AI17" i="41" l="1"/>
  <c r="AU17" i="41"/>
  <c r="C36" i="41"/>
  <c r="B35" i="41"/>
  <c r="E35" i="41" s="1"/>
  <c r="D35" i="41"/>
  <c r="AS17" i="39"/>
  <c r="AG17" i="39"/>
  <c r="AO24" i="40"/>
  <c r="AX24" i="40" s="1"/>
  <c r="AC24" i="40"/>
  <c r="AL24" i="40" s="1"/>
  <c r="D31" i="40"/>
  <c r="B31" i="40"/>
  <c r="E31" i="40" s="1"/>
  <c r="C32" i="40"/>
  <c r="C31" i="39"/>
  <c r="D30" i="39"/>
  <c r="B30" i="39"/>
  <c r="E30" i="39" s="1"/>
  <c r="AO39" i="5"/>
  <c r="AO46" i="5"/>
  <c r="AO49" i="5"/>
  <c r="AO50" i="5"/>
  <c r="BO55" i="5"/>
  <c r="BO46" i="5"/>
  <c r="BO63" i="5"/>
  <c r="BO85" i="5"/>
  <c r="BO11" i="5"/>
  <c r="BO16" i="5"/>
  <c r="BO53" i="5"/>
  <c r="BO29" i="5"/>
  <c r="BO47" i="5"/>
  <c r="BP46" i="5"/>
  <c r="BO84" i="5"/>
  <c r="BP49" i="5"/>
  <c r="BO28" i="5"/>
  <c r="BO44" i="5"/>
  <c r="BP16" i="5"/>
  <c r="BP9" i="5"/>
  <c r="BO33" i="5"/>
  <c r="BO50" i="5"/>
  <c r="BP50" i="5"/>
  <c r="BP39" i="5"/>
  <c r="BP55" i="5"/>
  <c r="BO49" i="5"/>
  <c r="BO9" i="5"/>
  <c r="BP47" i="5"/>
  <c r="BO39" i="5"/>
  <c r="BP29" i="5"/>
  <c r="BP63" i="5"/>
  <c r="BP11" i="5"/>
  <c r="BP28" i="5"/>
  <c r="BP44" i="5"/>
  <c r="BP53" i="5"/>
  <c r="BP33" i="5"/>
  <c r="BP84" i="5"/>
  <c r="BP85" i="5"/>
  <c r="BP100" i="5"/>
  <c r="BP96" i="5"/>
  <c r="BP93" i="5"/>
  <c r="BO101" i="5"/>
  <c r="BO96" i="5"/>
  <c r="BO97" i="5"/>
  <c r="BP97" i="5"/>
  <c r="BO98" i="5"/>
  <c r="BO99" i="5"/>
  <c r="BP103" i="5"/>
  <c r="BP99" i="5"/>
  <c r="BP98" i="5"/>
  <c r="BO95" i="5"/>
  <c r="BP105" i="5"/>
  <c r="BP94" i="5"/>
  <c r="BO103" i="5"/>
  <c r="BP92" i="5"/>
  <c r="BO105" i="5"/>
  <c r="BO104" i="5"/>
  <c r="BO91" i="5"/>
  <c r="BP101" i="5"/>
  <c r="BO102" i="5"/>
  <c r="BO94" i="5"/>
  <c r="BO93" i="5"/>
  <c r="BP104" i="5"/>
  <c r="BP102" i="5"/>
  <c r="BP106" i="5"/>
  <c r="BP91" i="5"/>
  <c r="BP95" i="5"/>
  <c r="BO100" i="5"/>
  <c r="BP90" i="5"/>
  <c r="BO92" i="5"/>
  <c r="BO106" i="5"/>
  <c r="BO90" i="5"/>
  <c r="AC20" i="41" l="1"/>
  <c r="AO20" i="41"/>
  <c r="B36" i="41"/>
  <c r="E36" i="41" s="1"/>
  <c r="C37" i="41"/>
  <c r="D36" i="41"/>
  <c r="AO24" i="39"/>
  <c r="AX24" i="39" s="1"/>
  <c r="AC24" i="39"/>
  <c r="AL24" i="39" s="1"/>
  <c r="AQ36" i="40"/>
  <c r="AE36" i="40"/>
  <c r="AY24" i="40"/>
  <c r="B32" i="40"/>
  <c r="E32" i="40" s="1"/>
  <c r="C33" i="40"/>
  <c r="D32" i="40"/>
  <c r="AP32" i="39"/>
  <c r="AD32" i="39"/>
  <c r="D31" i="39"/>
  <c r="B31" i="39"/>
  <c r="E31" i="39" s="1"/>
  <c r="C32" i="39"/>
  <c r="AD20" i="41" l="1"/>
  <c r="AL20" i="41" s="1"/>
  <c r="AP20" i="41"/>
  <c r="AX20" i="41" s="1"/>
  <c r="D37" i="41"/>
  <c r="B37" i="41"/>
  <c r="E37" i="41" s="1"/>
  <c r="C38" i="41"/>
  <c r="AY24" i="39"/>
  <c r="C34" i="40"/>
  <c r="D33" i="40"/>
  <c r="B33" i="40"/>
  <c r="E33" i="40" s="1"/>
  <c r="B32" i="39"/>
  <c r="E32" i="39" s="1"/>
  <c r="C33" i="39"/>
  <c r="D32" i="39"/>
  <c r="AF21" i="41" l="1"/>
  <c r="AR21" i="41"/>
  <c r="AE30" i="41"/>
  <c r="AL30" i="41" s="1"/>
  <c r="AQ30" i="41"/>
  <c r="AX30" i="41" s="1"/>
  <c r="AD25" i="41"/>
  <c r="AL25" i="41" s="1"/>
  <c r="AP25" i="41"/>
  <c r="AX25" i="41" s="1"/>
  <c r="AA16" i="41"/>
  <c r="AL16" i="41" s="1"/>
  <c r="AO18" i="41"/>
  <c r="AX18" i="41" s="1"/>
  <c r="AC18" i="41"/>
  <c r="AL18" i="41" s="1"/>
  <c r="AM16" i="41"/>
  <c r="AX16" i="41" s="1"/>
  <c r="AY20" i="41"/>
  <c r="D38" i="41"/>
  <c r="B38" i="41"/>
  <c r="E38" i="41" s="1"/>
  <c r="C39" i="41"/>
  <c r="AG28" i="40"/>
  <c r="AS28" i="40"/>
  <c r="D34" i="40"/>
  <c r="B34" i="40"/>
  <c r="E34" i="40" s="1"/>
  <c r="C35" i="40"/>
  <c r="AR18" i="39"/>
  <c r="AF18" i="39"/>
  <c r="AQ33" i="39"/>
  <c r="AE33" i="39"/>
  <c r="C34" i="39"/>
  <c r="D33" i="39"/>
  <c r="B33" i="39"/>
  <c r="E33" i="39" s="1"/>
  <c r="AY18" i="41" l="1"/>
  <c r="AE22" i="41"/>
  <c r="AQ22" i="41"/>
  <c r="D39" i="41"/>
  <c r="B39" i="41"/>
  <c r="E39" i="41" s="1"/>
  <c r="C40" i="41"/>
  <c r="AY16" i="41"/>
  <c r="AY25" i="41"/>
  <c r="AY30" i="41"/>
  <c r="AS28" i="39"/>
  <c r="AG28" i="39"/>
  <c r="AN29" i="39"/>
  <c r="AB29" i="39"/>
  <c r="AQ32" i="40"/>
  <c r="AX32" i="40" s="1"/>
  <c r="AE32" i="40"/>
  <c r="AL32" i="40" s="1"/>
  <c r="AR28" i="40"/>
  <c r="AF28" i="40"/>
  <c r="C36" i="40"/>
  <c r="D35" i="40"/>
  <c r="B35" i="40"/>
  <c r="E35" i="40" s="1"/>
  <c r="D34" i="39"/>
  <c r="B34" i="39"/>
  <c r="E34" i="39" s="1"/>
  <c r="C35" i="39"/>
  <c r="V51" i="20"/>
  <c r="T51" i="20"/>
  <c r="R51" i="20"/>
  <c r="P51" i="20"/>
  <c r="N51" i="20"/>
  <c r="L51" i="20"/>
  <c r="J51" i="20"/>
  <c r="H51" i="20"/>
  <c r="F51" i="20"/>
  <c r="Z16" i="20" a="1"/>
  <c r="Z35" i="20" s="1"/>
  <c r="C7" i="20"/>
  <c r="C4" i="20"/>
  <c r="B4" i="20" s="1"/>
  <c r="C41" i="41" l="1"/>
  <c r="D40" i="41"/>
  <c r="B40" i="41"/>
  <c r="E40" i="41" s="1"/>
  <c r="AQ32" i="39"/>
  <c r="AE32" i="39"/>
  <c r="AP31" i="39"/>
  <c r="AD31" i="39"/>
  <c r="AY32" i="40"/>
  <c r="AW28" i="40"/>
  <c r="AK28" i="40"/>
  <c r="AU34" i="40"/>
  <c r="AI34" i="40"/>
  <c r="D36" i="40"/>
  <c r="B36" i="40"/>
  <c r="E36" i="40" s="1"/>
  <c r="C37" i="40"/>
  <c r="AT20" i="39"/>
  <c r="AC18" i="39"/>
  <c r="AH20" i="39"/>
  <c r="AO18" i="39"/>
  <c r="C36" i="39"/>
  <c r="D35" i="39"/>
  <c r="B35" i="39"/>
  <c r="E35" i="39" s="1"/>
  <c r="F53" i="20"/>
  <c r="B7" i="20"/>
  <c r="E7" i="20" s="1"/>
  <c r="D7" i="20"/>
  <c r="Z16" i="20"/>
  <c r="Z22" i="20"/>
  <c r="AK22" i="20" s="1"/>
  <c r="Z27" i="20"/>
  <c r="AB27" i="20" s="1"/>
  <c r="Z38" i="20"/>
  <c r="AR38" i="20" s="1"/>
  <c r="C8" i="20"/>
  <c r="D8" i="20" s="1"/>
  <c r="Z32" i="20"/>
  <c r="AV35" i="20"/>
  <c r="AN35" i="20"/>
  <c r="AJ35" i="20"/>
  <c r="AB35" i="20"/>
  <c r="AU35" i="20"/>
  <c r="AM35" i="20"/>
  <c r="AI35" i="20"/>
  <c r="AA35" i="20"/>
  <c r="AW35" i="20"/>
  <c r="AO35" i="20"/>
  <c r="AG35" i="20"/>
  <c r="AT35" i="20"/>
  <c r="AD35" i="20"/>
  <c r="AP35" i="20"/>
  <c r="AH35" i="20"/>
  <c r="AS35" i="20"/>
  <c r="AK35" i="20"/>
  <c r="AC35" i="20"/>
  <c r="Z18" i="20"/>
  <c r="Z23" i="20"/>
  <c r="Z28" i="20"/>
  <c r="Z34" i="20"/>
  <c r="Z39" i="20"/>
  <c r="Z19" i="20"/>
  <c r="Z24" i="20"/>
  <c r="Z30" i="20"/>
  <c r="Z37" i="20"/>
  <c r="Z33" i="20"/>
  <c r="Z29" i="20"/>
  <c r="Z25" i="20"/>
  <c r="Z21" i="20"/>
  <c r="Z17" i="20"/>
  <c r="Z20" i="20"/>
  <c r="Z26" i="20"/>
  <c r="Z31" i="20"/>
  <c r="Z36" i="20"/>
  <c r="X6" i="2"/>
  <c r="U7" i="2"/>
  <c r="U8" i="2"/>
  <c r="U9" i="2"/>
  <c r="U10" i="2"/>
  <c r="U11" i="2"/>
  <c r="U12" i="2"/>
  <c r="U13" i="2"/>
  <c r="U14" i="2"/>
  <c r="U6" i="2"/>
  <c r="R7" i="2"/>
  <c r="R8" i="2"/>
  <c r="R9" i="2"/>
  <c r="R10" i="2"/>
  <c r="R11" i="2"/>
  <c r="R12" i="2"/>
  <c r="R13" i="2"/>
  <c r="R14" i="2"/>
  <c r="R15" i="2"/>
  <c r="R16" i="2"/>
  <c r="R17" i="2"/>
  <c r="R18" i="2"/>
  <c r="R19" i="2"/>
  <c r="R20" i="2"/>
  <c r="R21" i="2"/>
  <c r="R22" i="2"/>
  <c r="R23" i="2"/>
  <c r="R24" i="2"/>
  <c r="R25" i="2"/>
  <c r="O7" i="2"/>
  <c r="O8" i="2"/>
  <c r="O9" i="2"/>
  <c r="O10" i="2"/>
  <c r="O11" i="2"/>
  <c r="O12" i="2"/>
  <c r="O13" i="2"/>
  <c r="O14" i="2"/>
  <c r="O15" i="2"/>
  <c r="O16" i="2"/>
  <c r="O17" i="2"/>
  <c r="O18" i="2"/>
  <c r="O19" i="2"/>
  <c r="O20" i="2"/>
  <c r="O21" i="2"/>
  <c r="O22" i="2"/>
  <c r="O23" i="2"/>
  <c r="O24" i="2"/>
  <c r="O25" i="2"/>
  <c r="R6" i="2"/>
  <c r="O6" i="2"/>
  <c r="AQ35" i="41" l="1"/>
  <c r="AE35" i="41"/>
  <c r="C42" i="41"/>
  <c r="D41" i="41"/>
  <c r="B41" i="41"/>
  <c r="E41" i="41" s="1"/>
  <c r="AO19" i="39"/>
  <c r="AX19" i="39" s="1"/>
  <c r="AW28" i="39"/>
  <c r="AK28" i="39"/>
  <c r="AC19" i="39"/>
  <c r="AL19" i="39" s="1"/>
  <c r="AU34" i="39"/>
  <c r="AI34" i="39"/>
  <c r="AG36" i="39"/>
  <c r="AS36" i="39"/>
  <c r="AD31" i="40"/>
  <c r="AP31" i="40"/>
  <c r="AP34" i="40"/>
  <c r="AD34" i="40"/>
  <c r="AU35" i="40"/>
  <c r="AI35" i="40"/>
  <c r="C38" i="40"/>
  <c r="D37" i="40"/>
  <c r="B37" i="40"/>
  <c r="E37" i="40" s="1"/>
  <c r="AS20" i="39"/>
  <c r="AX20" i="39" s="1"/>
  <c r="AG20" i="39"/>
  <c r="AL20" i="39" s="1"/>
  <c r="D36" i="39"/>
  <c r="B36" i="39"/>
  <c r="E36" i="39" s="1"/>
  <c r="C37" i="39"/>
  <c r="F54" i="20"/>
  <c r="H53" i="20"/>
  <c r="AW22" i="20"/>
  <c r="AA37" i="5"/>
  <c r="Z37" i="5"/>
  <c r="AR27" i="20"/>
  <c r="AU22" i="20"/>
  <c r="AJ27" i="20"/>
  <c r="AW27" i="20"/>
  <c r="AF22" i="20"/>
  <c r="AD22" i="20"/>
  <c r="AI22" i="20"/>
  <c r="AG22" i="20"/>
  <c r="AM22" i="20"/>
  <c r="AR22" i="20"/>
  <c r="AE27" i="20"/>
  <c r="AG27" i="20"/>
  <c r="AN27" i="20"/>
  <c r="AQ22" i="20"/>
  <c r="AJ22" i="20"/>
  <c r="AT27" i="20"/>
  <c r="AH22" i="20"/>
  <c r="AP22" i="20"/>
  <c r="AT22" i="20"/>
  <c r="AV22" i="20"/>
  <c r="AA22" i="20"/>
  <c r="AS22" i="20"/>
  <c r="AE22" i="20"/>
  <c r="AV27" i="20"/>
  <c r="AM27" i="20"/>
  <c r="AK27" i="20"/>
  <c r="AD27" i="20"/>
  <c r="AF27" i="20"/>
  <c r="AV38" i="20"/>
  <c r="AK38" i="20"/>
  <c r="AO38" i="20"/>
  <c r="AD38" i="20"/>
  <c r="AA38" i="20"/>
  <c r="AQ38" i="20"/>
  <c r="AM38" i="20"/>
  <c r="AU38" i="20"/>
  <c r="AB38" i="20"/>
  <c r="AF38" i="20"/>
  <c r="AW16" i="20"/>
  <c r="AU16" i="20"/>
  <c r="AV16" i="20"/>
  <c r="AF16" i="20"/>
  <c r="AT16" i="20"/>
  <c r="AP16" i="20"/>
  <c r="AQ16" i="20"/>
  <c r="AJ16" i="20"/>
  <c r="AI16" i="20"/>
  <c r="AH16" i="20"/>
  <c r="AG16" i="20"/>
  <c r="AB16" i="20"/>
  <c r="AS16" i="20"/>
  <c r="AD16" i="20"/>
  <c r="AE16" i="20"/>
  <c r="AR16" i="20"/>
  <c r="AN16" i="20"/>
  <c r="AO16" i="20"/>
  <c r="AC16" i="20"/>
  <c r="AK16" i="20"/>
  <c r="AM32" i="20"/>
  <c r="AH32" i="20"/>
  <c r="AA32" i="20"/>
  <c r="AT32" i="20"/>
  <c r="AW32" i="20"/>
  <c r="AB32" i="20"/>
  <c r="AF32" i="20"/>
  <c r="AK32" i="20"/>
  <c r="AE32" i="20"/>
  <c r="AO32" i="20"/>
  <c r="AN32" i="20"/>
  <c r="AR32" i="20"/>
  <c r="AU32" i="20"/>
  <c r="AV32" i="20"/>
  <c r="AQ32" i="20"/>
  <c r="AJ32" i="20"/>
  <c r="AI32" i="20"/>
  <c r="AQ27" i="20"/>
  <c r="AP27" i="20"/>
  <c r="AS27" i="20"/>
  <c r="AC27" i="20"/>
  <c r="AH27" i="20"/>
  <c r="AO27" i="20"/>
  <c r="AU27" i="20"/>
  <c r="AA27" i="20"/>
  <c r="AI27" i="20"/>
  <c r="AC32" i="20"/>
  <c r="AT38" i="20"/>
  <c r="AW38" i="20"/>
  <c r="AG38" i="20"/>
  <c r="AN38" i="20"/>
  <c r="AP38" i="20"/>
  <c r="AE38" i="20"/>
  <c r="AS38" i="20"/>
  <c r="AC38" i="20"/>
  <c r="AJ38" i="20"/>
  <c r="AH38" i="20"/>
  <c r="AI38" i="20"/>
  <c r="B8" i="20"/>
  <c r="C9" i="20"/>
  <c r="D9" i="20" s="1"/>
  <c r="AV30" i="20"/>
  <c r="AR30" i="20"/>
  <c r="AN30" i="20"/>
  <c r="AJ30" i="20"/>
  <c r="AF30" i="20"/>
  <c r="AB30" i="20"/>
  <c r="AM30" i="20"/>
  <c r="AH30" i="20"/>
  <c r="AC30" i="20"/>
  <c r="AW30" i="20"/>
  <c r="AQ30" i="20"/>
  <c r="AA30" i="20"/>
  <c r="AO30" i="20"/>
  <c r="AT30" i="20"/>
  <c r="AE30" i="20"/>
  <c r="AK30" i="20"/>
  <c r="AU30" i="20"/>
  <c r="AI30" i="20"/>
  <c r="AW24" i="20"/>
  <c r="AS24" i="20"/>
  <c r="AV24" i="20"/>
  <c r="AR24" i="20"/>
  <c r="AN24" i="20"/>
  <c r="AJ24" i="20"/>
  <c r="AF24" i="20"/>
  <c r="AB24" i="20"/>
  <c r="AT24" i="20"/>
  <c r="AM24" i="20"/>
  <c r="AH24" i="20"/>
  <c r="AC24" i="20"/>
  <c r="AU24" i="20"/>
  <c r="AE24" i="20"/>
  <c r="AO24" i="20"/>
  <c r="AG24" i="20"/>
  <c r="AQ24" i="20"/>
  <c r="AK24" i="20"/>
  <c r="AD24" i="20"/>
  <c r="AP24" i="20"/>
  <c r="AI24" i="20"/>
  <c r="AA24" i="20"/>
  <c r="AW23" i="20"/>
  <c r="AS23" i="20"/>
  <c r="AO23" i="20"/>
  <c r="AK23" i="20"/>
  <c r="AG23" i="20"/>
  <c r="AC23" i="20"/>
  <c r="AU23" i="20"/>
  <c r="AP23" i="20"/>
  <c r="AJ23" i="20"/>
  <c r="AE23" i="20"/>
  <c r="AT23" i="20"/>
  <c r="AM23" i="20"/>
  <c r="AF23" i="20"/>
  <c r="AV23" i="20"/>
  <c r="AN23" i="20"/>
  <c r="AH23" i="20"/>
  <c r="AA23" i="20"/>
  <c r="AR23" i="20"/>
  <c r="AD23" i="20"/>
  <c r="AQ23" i="20"/>
  <c r="AI23" i="20"/>
  <c r="AB23" i="20"/>
  <c r="AU36" i="20"/>
  <c r="AQ36" i="20"/>
  <c r="AM36" i="20"/>
  <c r="AI36" i="20"/>
  <c r="AE36" i="20"/>
  <c r="AA36" i="20"/>
  <c r="AT36" i="20"/>
  <c r="AP36" i="20"/>
  <c r="AH36" i="20"/>
  <c r="AD36" i="20"/>
  <c r="AR36" i="20"/>
  <c r="AJ36" i="20"/>
  <c r="AB36" i="20"/>
  <c r="AW36" i="20"/>
  <c r="AO36" i="20"/>
  <c r="AG36" i="20"/>
  <c r="AS36" i="20"/>
  <c r="AC36" i="20"/>
  <c r="AK36" i="20"/>
  <c r="AV36" i="20"/>
  <c r="AN36" i="20"/>
  <c r="AF36" i="20"/>
  <c r="AU17" i="20"/>
  <c r="AQ17" i="20"/>
  <c r="AI17" i="20"/>
  <c r="AE17" i="20"/>
  <c r="AS17" i="20"/>
  <c r="AN17" i="20"/>
  <c r="AC17" i="20"/>
  <c r="AW17" i="20"/>
  <c r="AP17" i="20"/>
  <c r="AJ17" i="20"/>
  <c r="AB17" i="20"/>
  <c r="AK17" i="20"/>
  <c r="AV17" i="20"/>
  <c r="AO17" i="20"/>
  <c r="AG17" i="20"/>
  <c r="AF17" i="20"/>
  <c r="AR17" i="20"/>
  <c r="AD17" i="20"/>
  <c r="AW33" i="20"/>
  <c r="AS33" i="20"/>
  <c r="AO33" i="20"/>
  <c r="AK33" i="20"/>
  <c r="AG33" i="20"/>
  <c r="AC33" i="20"/>
  <c r="AV33" i="20"/>
  <c r="AA33" i="20"/>
  <c r="AU33" i="20"/>
  <c r="AP33" i="20"/>
  <c r="AJ33" i="20"/>
  <c r="AH33" i="20"/>
  <c r="AM33" i="20"/>
  <c r="AB33" i="20"/>
  <c r="AT33" i="20"/>
  <c r="AD33" i="20"/>
  <c r="AN33" i="20"/>
  <c r="AI33" i="20"/>
  <c r="AW19" i="20"/>
  <c r="AS19" i="20"/>
  <c r="AO19" i="20"/>
  <c r="AK19" i="20"/>
  <c r="AG19" i="20"/>
  <c r="AC19" i="20"/>
  <c r="AT19" i="20"/>
  <c r="AN19" i="20"/>
  <c r="AI19" i="20"/>
  <c r="AD19" i="20"/>
  <c r="AV19" i="20"/>
  <c r="AP19" i="20"/>
  <c r="AH19" i="20"/>
  <c r="AA19" i="20"/>
  <c r="AQ19" i="20"/>
  <c r="AB19" i="20"/>
  <c r="AU19" i="20"/>
  <c r="AM19" i="20"/>
  <c r="AF19" i="20"/>
  <c r="AR19" i="20"/>
  <c r="AE19" i="20"/>
  <c r="AJ19" i="20"/>
  <c r="AV39" i="20"/>
  <c r="AR39" i="20"/>
  <c r="AN39" i="20"/>
  <c r="AJ39" i="20"/>
  <c r="AF39" i="20"/>
  <c r="AB39" i="20"/>
  <c r="AU39" i="20"/>
  <c r="AQ39" i="20"/>
  <c r="AM39" i="20"/>
  <c r="AI39" i="20"/>
  <c r="AE39" i="20"/>
  <c r="AA39" i="20"/>
  <c r="AS39" i="20"/>
  <c r="AK39" i="20"/>
  <c r="AC39" i="20"/>
  <c r="AP39" i="20"/>
  <c r="AH39" i="20"/>
  <c r="AT39" i="20"/>
  <c r="AD39" i="20"/>
  <c r="AG39" i="20"/>
  <c r="AW39" i="20"/>
  <c r="AO39" i="20"/>
  <c r="AT18" i="20"/>
  <c r="AH18" i="20"/>
  <c r="AV18" i="20"/>
  <c r="AK18" i="20"/>
  <c r="AW18" i="20"/>
  <c r="AI18" i="20"/>
  <c r="AB18" i="20"/>
  <c r="AJ18" i="20"/>
  <c r="AU18" i="20"/>
  <c r="AN18" i="20"/>
  <c r="AG18" i="20"/>
  <c r="AS18" i="20"/>
  <c r="AU26" i="20"/>
  <c r="AQ26" i="20"/>
  <c r="AM26" i="20"/>
  <c r="AI26" i="20"/>
  <c r="AE26" i="20"/>
  <c r="AA26" i="20"/>
  <c r="AT26" i="20"/>
  <c r="AP26" i="20"/>
  <c r="AH26" i="20"/>
  <c r="AD26" i="20"/>
  <c r="AR26" i="20"/>
  <c r="AJ26" i="20"/>
  <c r="AO26" i="20"/>
  <c r="AF26" i="20"/>
  <c r="AS26" i="20"/>
  <c r="AG26" i="20"/>
  <c r="AW26" i="20"/>
  <c r="AC26" i="20"/>
  <c r="AV26" i="20"/>
  <c r="AK26" i="20"/>
  <c r="AV25" i="20"/>
  <c r="AR25" i="20"/>
  <c r="AN25" i="20"/>
  <c r="AJ25" i="20"/>
  <c r="AF25" i="20"/>
  <c r="AB25" i="20"/>
  <c r="AU25" i="20"/>
  <c r="AQ25" i="20"/>
  <c r="AM25" i="20"/>
  <c r="AI25" i="20"/>
  <c r="AE25" i="20"/>
  <c r="AA25" i="20"/>
  <c r="AW25" i="20"/>
  <c r="AO25" i="20"/>
  <c r="AG25" i="20"/>
  <c r="AC25" i="20"/>
  <c r="AP25" i="20"/>
  <c r="AD25" i="20"/>
  <c r="AT25" i="20"/>
  <c r="AK25" i="20"/>
  <c r="AS25" i="20"/>
  <c r="AH25" i="20"/>
  <c r="AW28" i="20"/>
  <c r="AS28" i="20"/>
  <c r="AO28" i="20"/>
  <c r="AK28" i="20"/>
  <c r="AG28" i="20"/>
  <c r="AC28" i="20"/>
  <c r="AV28" i="20"/>
  <c r="AN28" i="20"/>
  <c r="AJ28" i="20"/>
  <c r="AB28" i="20"/>
  <c r="AP28" i="20"/>
  <c r="AH28" i="20"/>
  <c r="AU28" i="20"/>
  <c r="AA28" i="20"/>
  <c r="AM28" i="20"/>
  <c r="AD28" i="20"/>
  <c r="AT28" i="20"/>
  <c r="AI28" i="20"/>
  <c r="AQ28" i="20"/>
  <c r="AE28" i="20"/>
  <c r="AV20" i="20"/>
  <c r="AR20" i="20"/>
  <c r="AN20" i="20"/>
  <c r="AJ20" i="20"/>
  <c r="AF20" i="20"/>
  <c r="AB20" i="20"/>
  <c r="AQ20" i="20"/>
  <c r="AA20" i="20"/>
  <c r="AP20" i="20"/>
  <c r="AM20" i="20"/>
  <c r="AE20" i="20"/>
  <c r="AD20" i="20"/>
  <c r="AW29" i="20"/>
  <c r="AS29" i="20"/>
  <c r="AO29" i="20"/>
  <c r="AK29" i="20"/>
  <c r="AU29" i="20"/>
  <c r="AP29" i="20"/>
  <c r="AJ29" i="20"/>
  <c r="AF29" i="20"/>
  <c r="AB29" i="20"/>
  <c r="AT29" i="20"/>
  <c r="AN29" i="20"/>
  <c r="AI29" i="20"/>
  <c r="AE29" i="20"/>
  <c r="AA29" i="20"/>
  <c r="AV29" i="20"/>
  <c r="AC29" i="20"/>
  <c r="AQ29" i="20"/>
  <c r="AD29" i="20"/>
  <c r="AR29" i="20"/>
  <c r="AG29" i="20"/>
  <c r="AM29" i="20"/>
  <c r="AH29" i="20"/>
  <c r="AU31" i="20"/>
  <c r="AQ31" i="20"/>
  <c r="AM31" i="20"/>
  <c r="AI31" i="20"/>
  <c r="AE31" i="20"/>
  <c r="AA31" i="20"/>
  <c r="AV31" i="20"/>
  <c r="AP31" i="20"/>
  <c r="AK31" i="20"/>
  <c r="AF31" i="20"/>
  <c r="AT31" i="20"/>
  <c r="AO31" i="20"/>
  <c r="AJ31" i="20"/>
  <c r="AD31" i="20"/>
  <c r="AR31" i="20"/>
  <c r="AG31" i="20"/>
  <c r="AN31" i="20"/>
  <c r="AB31" i="20"/>
  <c r="AS31" i="20"/>
  <c r="AC31" i="20"/>
  <c r="AW31" i="20"/>
  <c r="AH31" i="20"/>
  <c r="AU21" i="20"/>
  <c r="AQ21" i="20"/>
  <c r="AM21" i="20"/>
  <c r="AI21" i="20"/>
  <c r="AE21" i="20"/>
  <c r="AA21" i="20"/>
  <c r="AT21" i="20"/>
  <c r="AJ21" i="20"/>
  <c r="AV21" i="20"/>
  <c r="AN21" i="20"/>
  <c r="AW21" i="20"/>
  <c r="AH21" i="20"/>
  <c r="AB21" i="20"/>
  <c r="AF21" i="20"/>
  <c r="AR21" i="20"/>
  <c r="AK21" i="20"/>
  <c r="AT37" i="20"/>
  <c r="AP37" i="20"/>
  <c r="AH37" i="20"/>
  <c r="AD37" i="20"/>
  <c r="AW37" i="20"/>
  <c r="AS37" i="20"/>
  <c r="AO37" i="20"/>
  <c r="AK37" i="20"/>
  <c r="AG37" i="20"/>
  <c r="AC37" i="20"/>
  <c r="AU37" i="20"/>
  <c r="AM37" i="20"/>
  <c r="AE37" i="20"/>
  <c r="AR37" i="20"/>
  <c r="AJ37" i="20"/>
  <c r="AB37" i="20"/>
  <c r="AV37" i="20"/>
  <c r="AF37" i="20"/>
  <c r="AN37" i="20"/>
  <c r="AA37" i="20"/>
  <c r="AQ37" i="20"/>
  <c r="AI37" i="20"/>
  <c r="AW34" i="20"/>
  <c r="AS34" i="20"/>
  <c r="AO34" i="20"/>
  <c r="AK34" i="20"/>
  <c r="AG34" i="20"/>
  <c r="AV34" i="20"/>
  <c r="AJ34" i="20"/>
  <c r="AT34" i="20"/>
  <c r="AI34" i="20"/>
  <c r="AC34" i="20"/>
  <c r="AM34" i="20"/>
  <c r="AU34" i="20"/>
  <c r="AH34" i="20"/>
  <c r="AA34" i="20"/>
  <c r="AP35" i="41" l="1"/>
  <c r="AD35" i="41"/>
  <c r="C43" i="41"/>
  <c r="D42" i="41"/>
  <c r="B42" i="41"/>
  <c r="E42" i="41" s="1"/>
  <c r="AL31" i="20"/>
  <c r="AL27" i="20"/>
  <c r="AL39" i="20"/>
  <c r="AL37" i="20"/>
  <c r="AL29" i="20"/>
  <c r="AL24" i="20"/>
  <c r="AL25" i="20"/>
  <c r="AL19" i="20"/>
  <c r="AL36" i="20"/>
  <c r="AL38" i="20"/>
  <c r="AL23" i="20"/>
  <c r="H54" i="20"/>
  <c r="AS111" i="5"/>
  <c r="AQ111" i="5"/>
  <c r="AU35" i="39"/>
  <c r="AI35" i="39"/>
  <c r="AY19" i="39"/>
  <c r="AT36" i="40"/>
  <c r="AH36" i="40"/>
  <c r="AV34" i="40"/>
  <c r="AJ34" i="40"/>
  <c r="C39" i="40"/>
  <c r="D38" i="40"/>
  <c r="B38" i="40"/>
  <c r="E38" i="40" s="1"/>
  <c r="AY20" i="39"/>
  <c r="C38" i="39"/>
  <c r="D37" i="39"/>
  <c r="B37" i="39"/>
  <c r="E37" i="39" s="1"/>
  <c r="AA21" i="5"/>
  <c r="Z21" i="5"/>
  <c r="T33" i="5"/>
  <c r="AM33" i="5" s="1"/>
  <c r="U33" i="5"/>
  <c r="AN33" i="5" s="1"/>
  <c r="AX38" i="20"/>
  <c r="AX27" i="20"/>
  <c r="C10" i="20"/>
  <c r="D10" i="20" s="1"/>
  <c r="B9" i="20"/>
  <c r="E8" i="20"/>
  <c r="AX19" i="20"/>
  <c r="AX37" i="20"/>
  <c r="AX29" i="20"/>
  <c r="AX23" i="20"/>
  <c r="AX24" i="20"/>
  <c r="AX31" i="20"/>
  <c r="AX25" i="20"/>
  <c r="AX39" i="20"/>
  <c r="AX36" i="20"/>
  <c r="AR35" i="41" l="1"/>
  <c r="AX35" i="41" s="1"/>
  <c r="AF35" i="41"/>
  <c r="AL35" i="41" s="1"/>
  <c r="AD34" i="41"/>
  <c r="AP34" i="41"/>
  <c r="B43" i="41"/>
  <c r="E43" i="41" s="1"/>
  <c r="C44" i="41"/>
  <c r="D43" i="41"/>
  <c r="AP30" i="40"/>
  <c r="AD30" i="40"/>
  <c r="AM18" i="40"/>
  <c r="AA18" i="40"/>
  <c r="AV34" i="39"/>
  <c r="AJ34" i="39"/>
  <c r="AH16" i="40"/>
  <c r="AT16" i="40"/>
  <c r="B39" i="40"/>
  <c r="E39" i="40" s="1"/>
  <c r="C40" i="40"/>
  <c r="D39" i="40"/>
  <c r="AM17" i="39"/>
  <c r="AA17" i="39"/>
  <c r="C39" i="39"/>
  <c r="D38" i="39"/>
  <c r="B38" i="39"/>
  <c r="E38" i="39" s="1"/>
  <c r="AB22" i="20"/>
  <c r="AW20" i="20"/>
  <c r="AK20" i="20"/>
  <c r="AR34" i="20"/>
  <c r="AN22" i="20"/>
  <c r="AF34" i="20"/>
  <c r="AO33" i="5"/>
  <c r="AA51" i="5"/>
  <c r="Z51" i="5"/>
  <c r="AY38" i="20"/>
  <c r="AY27" i="20"/>
  <c r="AY23" i="20"/>
  <c r="E9" i="20"/>
  <c r="AY19" i="20"/>
  <c r="C11" i="20"/>
  <c r="D11" i="20" s="1"/>
  <c r="B10" i="20"/>
  <c r="AY39" i="20"/>
  <c r="AY37" i="20"/>
  <c r="AY24" i="20"/>
  <c r="AY29" i="20"/>
  <c r="AY36" i="20"/>
  <c r="AY25" i="20"/>
  <c r="AY31" i="20"/>
  <c r="AY35" i="41" l="1"/>
  <c r="AA17" i="41"/>
  <c r="AL17" i="41" s="1"/>
  <c r="AM17" i="41"/>
  <c r="AX17" i="41" s="1"/>
  <c r="AP32" i="41"/>
  <c r="AX32" i="41" s="1"/>
  <c r="AD32" i="41"/>
  <c r="AL32" i="41" s="1"/>
  <c r="C45" i="41"/>
  <c r="D44" i="41"/>
  <c r="B44" i="41"/>
  <c r="E44" i="41" s="1"/>
  <c r="AA19" i="40"/>
  <c r="AL19" i="40" s="1"/>
  <c r="AF34" i="39"/>
  <c r="AR34" i="39"/>
  <c r="AT16" i="39"/>
  <c r="AH16" i="39"/>
  <c r="AT35" i="40"/>
  <c r="AH35" i="40"/>
  <c r="C41" i="40"/>
  <c r="D40" i="40"/>
  <c r="B40" i="40"/>
  <c r="E40" i="40" s="1"/>
  <c r="AM19" i="40" s="1"/>
  <c r="AX19" i="40" s="1"/>
  <c r="AF28" i="39"/>
  <c r="AR28" i="39"/>
  <c r="B39" i="39"/>
  <c r="E39" i="39" s="1"/>
  <c r="C40" i="39"/>
  <c r="D39" i="39"/>
  <c r="AA77" i="5"/>
  <c r="Z77" i="5"/>
  <c r="Q16" i="5"/>
  <c r="AN16" i="5" s="1"/>
  <c r="E10" i="20"/>
  <c r="C12" i="20"/>
  <c r="D12" i="20" s="1"/>
  <c r="B11" i="20"/>
  <c r="AY32" i="41" l="1"/>
  <c r="D45" i="41"/>
  <c r="B45" i="41"/>
  <c r="E45" i="41" s="1"/>
  <c r="C46" i="41"/>
  <c r="AY17" i="41"/>
  <c r="AT35" i="39"/>
  <c r="AH35" i="39"/>
  <c r="AN29" i="40"/>
  <c r="AB29" i="40"/>
  <c r="AY19" i="40"/>
  <c r="P9" i="5"/>
  <c r="AC22" i="40"/>
  <c r="AL22" i="40" s="1"/>
  <c r="AO22" i="40"/>
  <c r="AX22" i="40" s="1"/>
  <c r="AF31" i="40"/>
  <c r="AL31" i="40" s="1"/>
  <c r="AR31" i="40"/>
  <c r="AX31" i="40" s="1"/>
  <c r="AA16" i="40"/>
  <c r="AL16" i="40" s="1"/>
  <c r="AM16" i="40"/>
  <c r="AX16" i="40" s="1"/>
  <c r="AT34" i="40"/>
  <c r="AH34" i="40"/>
  <c r="AB30" i="40"/>
  <c r="AL30" i="40" s="1"/>
  <c r="AN30" i="40"/>
  <c r="AX30" i="40" s="1"/>
  <c r="AP35" i="40"/>
  <c r="AD35" i="40"/>
  <c r="D41" i="40"/>
  <c r="B41" i="40"/>
  <c r="E41" i="40" s="1"/>
  <c r="C42" i="40"/>
  <c r="C41" i="39"/>
  <c r="D40" i="39"/>
  <c r="B40" i="39"/>
  <c r="E40" i="39" s="1"/>
  <c r="Z27" i="5"/>
  <c r="AA27" i="5"/>
  <c r="Q9" i="5"/>
  <c r="P16" i="5"/>
  <c r="AM16" i="5" s="1"/>
  <c r="AO16" i="5" s="1"/>
  <c r="E11" i="20"/>
  <c r="C13" i="20"/>
  <c r="D13" i="20" s="1"/>
  <c r="B12" i="20"/>
  <c r="AR34" i="41" l="1"/>
  <c r="AF34" i="41"/>
  <c r="AN22" i="41"/>
  <c r="AB22" i="41"/>
  <c r="B46" i="41"/>
  <c r="D46" i="41" s="1"/>
  <c r="C47" i="41"/>
  <c r="AS36" i="40"/>
  <c r="AR34" i="40"/>
  <c r="AF34" i="40"/>
  <c r="AR31" i="39"/>
  <c r="AX31" i="39" s="1"/>
  <c r="AF31" i="39"/>
  <c r="AL31" i="39" s="1"/>
  <c r="AT34" i="39"/>
  <c r="AH34" i="39"/>
  <c r="AB30" i="39"/>
  <c r="AN30" i="39"/>
  <c r="AP35" i="39"/>
  <c r="AX35" i="39" s="1"/>
  <c r="AD35" i="39"/>
  <c r="AL35" i="39" s="1"/>
  <c r="AY35" i="39" s="1"/>
  <c r="AY30" i="40"/>
  <c r="AY16" i="40"/>
  <c r="AY31" i="40"/>
  <c r="B42" i="40"/>
  <c r="E42" i="40" s="1"/>
  <c r="AG36" i="40" s="1"/>
  <c r="C43" i="40"/>
  <c r="D42" i="40"/>
  <c r="AY22" i="40"/>
  <c r="AM18" i="39"/>
  <c r="AA18" i="39"/>
  <c r="D41" i="39"/>
  <c r="B41" i="39"/>
  <c r="E41" i="39" s="1"/>
  <c r="C42" i="39"/>
  <c r="AG21" i="20"/>
  <c r="AS21" i="20"/>
  <c r="S56" i="5"/>
  <c r="R56" i="5"/>
  <c r="B13" i="20"/>
  <c r="C14" i="20"/>
  <c r="D14" i="20" s="1"/>
  <c r="E12" i="20"/>
  <c r="E47" i="41" l="1"/>
  <c r="B47" i="41"/>
  <c r="D47" i="41" s="1"/>
  <c r="E46" i="41"/>
  <c r="AY31" i="39"/>
  <c r="AH28" i="40"/>
  <c r="AL28" i="40" s="1"/>
  <c r="AT28" i="40"/>
  <c r="AX28" i="40" s="1"/>
  <c r="AP29" i="40"/>
  <c r="AX29" i="40" s="1"/>
  <c r="AD29" i="40"/>
  <c r="AL29" i="40" s="1"/>
  <c r="C44" i="40"/>
  <c r="D43" i="40"/>
  <c r="B43" i="40"/>
  <c r="E43" i="40" s="1"/>
  <c r="B42" i="39"/>
  <c r="E42" i="39" s="1"/>
  <c r="C43" i="39"/>
  <c r="D42" i="39"/>
  <c r="Z35" i="5"/>
  <c r="AA35" i="5"/>
  <c r="E13" i="20"/>
  <c r="B14" i="20"/>
  <c r="C15" i="20"/>
  <c r="D15" i="20" s="1"/>
  <c r="AN26" i="41" l="1"/>
  <c r="AX26" i="41" s="1"/>
  <c r="AB26" i="41"/>
  <c r="AL26" i="41" s="1"/>
  <c r="AC21" i="41"/>
  <c r="AL21" i="41" s="1"/>
  <c r="AO21" i="41"/>
  <c r="AX21" i="41" s="1"/>
  <c r="AO22" i="41"/>
  <c r="AX22" i="41" s="1"/>
  <c r="AC22" i="41"/>
  <c r="AL22" i="41" s="1"/>
  <c r="AN34" i="41"/>
  <c r="AX34" i="41" s="1"/>
  <c r="AB34" i="41"/>
  <c r="AL34" i="41" s="1"/>
  <c r="U65" i="5"/>
  <c r="T65" i="5"/>
  <c r="AT28" i="39"/>
  <c r="AX28" i="39" s="1"/>
  <c r="AH28" i="39"/>
  <c r="AL28" i="39" s="1"/>
  <c r="AP29" i="39"/>
  <c r="AX29" i="39" s="1"/>
  <c r="AD29" i="39"/>
  <c r="AL29" i="39" s="1"/>
  <c r="AR36" i="39"/>
  <c r="AF36" i="39"/>
  <c r="AC62" i="5"/>
  <c r="AB62" i="5"/>
  <c r="AF35" i="40"/>
  <c r="AL35" i="40" s="1"/>
  <c r="AR35" i="40"/>
  <c r="AX35" i="40" s="1"/>
  <c r="AN27" i="40"/>
  <c r="AX27" i="40" s="1"/>
  <c r="AB27" i="40"/>
  <c r="AL27" i="40" s="1"/>
  <c r="AY28" i="40"/>
  <c r="AY29" i="40"/>
  <c r="AO17" i="40"/>
  <c r="AC17" i="40"/>
  <c r="D44" i="40"/>
  <c r="B44" i="40"/>
  <c r="E44" i="40" s="1"/>
  <c r="C45" i="40"/>
  <c r="AS32" i="39"/>
  <c r="AX32" i="39" s="1"/>
  <c r="AG32" i="39"/>
  <c r="AL32" i="39" s="1"/>
  <c r="AT17" i="39"/>
  <c r="AH17" i="39"/>
  <c r="AE18" i="39"/>
  <c r="AL18" i="39" s="1"/>
  <c r="AQ18" i="39"/>
  <c r="AX18" i="39" s="1"/>
  <c r="AR33" i="39"/>
  <c r="AX33" i="39" s="1"/>
  <c r="AF33" i="39"/>
  <c r="AL33" i="39" s="1"/>
  <c r="AP30" i="39"/>
  <c r="AX30" i="39" s="1"/>
  <c r="AD30" i="39"/>
  <c r="AL30" i="39" s="1"/>
  <c r="C44" i="39"/>
  <c r="D43" i="39"/>
  <c r="B43" i="39"/>
  <c r="E43" i="39" s="1"/>
  <c r="AA5" i="5"/>
  <c r="Z5" i="5"/>
  <c r="AB61" i="5"/>
  <c r="AC61" i="5"/>
  <c r="T64" i="5"/>
  <c r="T10" i="5"/>
  <c r="U10" i="5"/>
  <c r="U64" i="5"/>
  <c r="E14" i="20"/>
  <c r="C16" i="20"/>
  <c r="D16" i="20" s="1"/>
  <c r="B15" i="20"/>
  <c r="AY26" i="41" l="1"/>
  <c r="AY22" i="41"/>
  <c r="AY34" i="41"/>
  <c r="AY21" i="41"/>
  <c r="AY29" i="39"/>
  <c r="AY28" i="39"/>
  <c r="AY27" i="40"/>
  <c r="AY35" i="40"/>
  <c r="AO18" i="40"/>
  <c r="AX18" i="40" s="1"/>
  <c r="AC18" i="40"/>
  <c r="AL18" i="40" s="1"/>
  <c r="AC17" i="39"/>
  <c r="AL17" i="39" s="1"/>
  <c r="AO17" i="39"/>
  <c r="AX17" i="39" s="1"/>
  <c r="AQ34" i="39"/>
  <c r="AE34" i="39"/>
  <c r="AD36" i="40"/>
  <c r="AP36" i="40"/>
  <c r="B45" i="40"/>
  <c r="E45" i="40" s="1"/>
  <c r="AS34" i="40" s="1"/>
  <c r="C46" i="40"/>
  <c r="D45" i="40"/>
  <c r="AY30" i="39"/>
  <c r="AY33" i="39"/>
  <c r="AY18" i="39"/>
  <c r="AP34" i="39"/>
  <c r="AD34" i="39"/>
  <c r="D44" i="39"/>
  <c r="B44" i="39"/>
  <c r="E44" i="39" s="1"/>
  <c r="C45" i="39"/>
  <c r="AY32" i="39"/>
  <c r="S29" i="5"/>
  <c r="R29" i="5"/>
  <c r="E15" i="20"/>
  <c r="C17" i="20"/>
  <c r="D17" i="20" s="1"/>
  <c r="B16" i="20"/>
  <c r="AY18" i="40" l="1"/>
  <c r="AY17" i="39"/>
  <c r="AG34" i="40"/>
  <c r="AG34" i="39"/>
  <c r="AS34" i="39"/>
  <c r="AD36" i="39"/>
  <c r="AL36" i="39" s="1"/>
  <c r="AP36" i="39"/>
  <c r="AX36" i="39" s="1"/>
  <c r="C47" i="40"/>
  <c r="B46" i="40"/>
  <c r="D46" i="40" s="1"/>
  <c r="B45" i="39"/>
  <c r="E45" i="39" s="1"/>
  <c r="C46" i="39"/>
  <c r="D45" i="39"/>
  <c r="AH10" i="5"/>
  <c r="AI10" i="5"/>
  <c r="Z68" i="5"/>
  <c r="AA68" i="5"/>
  <c r="E16" i="20"/>
  <c r="C18" i="20"/>
  <c r="D18" i="20" s="1"/>
  <c r="B17" i="20"/>
  <c r="AY36" i="39" l="1"/>
  <c r="AA76" i="5"/>
  <c r="Z76" i="5"/>
  <c r="E46" i="40"/>
  <c r="E47" i="40"/>
  <c r="B47" i="40"/>
  <c r="D47" i="40" s="1"/>
  <c r="AO22" i="39"/>
  <c r="AX22" i="39" s="1"/>
  <c r="AC22" i="39"/>
  <c r="AL22" i="39" s="1"/>
  <c r="C47" i="39"/>
  <c r="E46" i="39"/>
  <c r="B46" i="39"/>
  <c r="D46" i="39" s="1"/>
  <c r="AK42" i="5"/>
  <c r="AJ42" i="5"/>
  <c r="Z4" i="5"/>
  <c r="AA4" i="5"/>
  <c r="AD64" i="5"/>
  <c r="AE64" i="5"/>
  <c r="AH64" i="5"/>
  <c r="AI64" i="5"/>
  <c r="AC64" i="5"/>
  <c r="AB64" i="5"/>
  <c r="E17" i="20"/>
  <c r="C19" i="20"/>
  <c r="D19" i="20" s="1"/>
  <c r="B18" i="20"/>
  <c r="AN17" i="40" l="1"/>
  <c r="AX17" i="40" s="1"/>
  <c r="AB17" i="40"/>
  <c r="AL17" i="40" s="1"/>
  <c r="AF36" i="40"/>
  <c r="AL36" i="40" s="1"/>
  <c r="AR36" i="40"/>
  <c r="AX36" i="40" s="1"/>
  <c r="Y65" i="5"/>
  <c r="X65" i="5"/>
  <c r="R81" i="5"/>
  <c r="S81" i="5"/>
  <c r="AE34" i="40"/>
  <c r="AL34" i="40" s="1"/>
  <c r="AQ34" i="40"/>
  <c r="AX34" i="40" s="1"/>
  <c r="AY22" i="39"/>
  <c r="E47" i="39"/>
  <c r="B47" i="39"/>
  <c r="D47" i="39" s="1"/>
  <c r="AC20" i="20"/>
  <c r="AO20" i="20"/>
  <c r="AH38" i="5"/>
  <c r="AI38" i="5"/>
  <c r="AG64" i="5"/>
  <c r="Z36" i="5"/>
  <c r="AA36" i="5"/>
  <c r="X64" i="5"/>
  <c r="Y64" i="5"/>
  <c r="P65" i="5"/>
  <c r="E18" i="20"/>
  <c r="R27" i="5"/>
  <c r="R80" i="5"/>
  <c r="S27" i="5"/>
  <c r="S80" i="5"/>
  <c r="P11" i="5"/>
  <c r="AF64" i="5"/>
  <c r="C20" i="20"/>
  <c r="D20" i="20" s="1"/>
  <c r="B19" i="20"/>
  <c r="AY36" i="40" l="1"/>
  <c r="S65" i="5"/>
  <c r="AY17" i="40"/>
  <c r="R65" i="5"/>
  <c r="Q65" i="5"/>
  <c r="AY34" i="40"/>
  <c r="AN34" i="39"/>
  <c r="AX34" i="39" s="1"/>
  <c r="AB34" i="39"/>
  <c r="AL34" i="39" s="1"/>
  <c r="AB26" i="39"/>
  <c r="AL26" i="39" s="1"/>
  <c r="AN26" i="39"/>
  <c r="AX26" i="39" s="1"/>
  <c r="AO21" i="39"/>
  <c r="AX21" i="39" s="1"/>
  <c r="AC21" i="39"/>
  <c r="AL21" i="39" s="1"/>
  <c r="AM16" i="39"/>
  <c r="AX16" i="39" s="1"/>
  <c r="AA16" i="39"/>
  <c r="AL16" i="39" s="1"/>
  <c r="Q11" i="5"/>
  <c r="P64" i="5"/>
  <c r="Q64" i="5"/>
  <c r="AD75" i="5"/>
  <c r="AE75" i="5"/>
  <c r="P10" i="5"/>
  <c r="Z32" i="5"/>
  <c r="AA32" i="5"/>
  <c r="AA8" i="5"/>
  <c r="Z8" i="5"/>
  <c r="AA19" i="5"/>
  <c r="Z19" i="5"/>
  <c r="AA23" i="5"/>
  <c r="Z23" i="5"/>
  <c r="AA7" i="5"/>
  <c r="Z7" i="5"/>
  <c r="Y10" i="5"/>
  <c r="X10" i="5"/>
  <c r="Q10" i="5"/>
  <c r="AA73" i="5"/>
  <c r="S64" i="5"/>
  <c r="R64" i="5"/>
  <c r="E19" i="20"/>
  <c r="C21" i="20"/>
  <c r="D21" i="20" s="1"/>
  <c r="B20" i="20"/>
  <c r="V43" i="5"/>
  <c r="AY16" i="39" l="1"/>
  <c r="AY26" i="39"/>
  <c r="AY21" i="39"/>
  <c r="AY34" i="39"/>
  <c r="AA40" i="5"/>
  <c r="Z40" i="5"/>
  <c r="AA43" i="5"/>
  <c r="Z43" i="5"/>
  <c r="W43" i="5"/>
  <c r="R13" i="5"/>
  <c r="S13" i="5"/>
  <c r="B21" i="20"/>
  <c r="C22" i="20"/>
  <c r="D22" i="20" s="1"/>
  <c r="E20" i="20"/>
  <c r="AA83" i="5" l="1"/>
  <c r="AC15" i="5"/>
  <c r="AQ35" i="20"/>
  <c r="AE35" i="20"/>
  <c r="AI20" i="20"/>
  <c r="AU20" i="20"/>
  <c r="AB15" i="5"/>
  <c r="AG38" i="5"/>
  <c r="Z82" i="5"/>
  <c r="E21" i="20"/>
  <c r="C23" i="20"/>
  <c r="D23" i="20" s="1"/>
  <c r="B22" i="20"/>
  <c r="AE73" i="5" l="1"/>
  <c r="AD73" i="5"/>
  <c r="Z83" i="5"/>
  <c r="V65" i="5"/>
  <c r="W65" i="5"/>
  <c r="AF38" i="5"/>
  <c r="AF35" i="20"/>
  <c r="AL35" i="20" s="1"/>
  <c r="AR35" i="20"/>
  <c r="AX35" i="20" s="1"/>
  <c r="AA82" i="5"/>
  <c r="AA57" i="5"/>
  <c r="Z57" i="5"/>
  <c r="W30" i="5"/>
  <c r="V30" i="5"/>
  <c r="V64" i="5"/>
  <c r="W64" i="5"/>
  <c r="E22" i="20"/>
  <c r="U30" i="5"/>
  <c r="T30" i="5"/>
  <c r="B23" i="20"/>
  <c r="C24" i="20"/>
  <c r="D24" i="20" s="1"/>
  <c r="U15" i="5"/>
  <c r="AA78" i="5" l="1"/>
  <c r="Z67" i="5"/>
  <c r="AA67" i="5"/>
  <c r="Z72" i="5"/>
  <c r="AA72" i="5"/>
  <c r="Z79" i="5"/>
  <c r="AA79" i="5"/>
  <c r="T15" i="5"/>
  <c r="AY35" i="20"/>
  <c r="AD21" i="20"/>
  <c r="AS30" i="20"/>
  <c r="AP21" i="20"/>
  <c r="AG30" i="20"/>
  <c r="AF52" i="5"/>
  <c r="AG52" i="5"/>
  <c r="AB54" i="5"/>
  <c r="AC54" i="5"/>
  <c r="BP54" i="5"/>
  <c r="BO54" i="5"/>
  <c r="Z78" i="5"/>
  <c r="Q14" i="5"/>
  <c r="P14" i="5"/>
  <c r="AA41" i="5"/>
  <c r="Z41" i="5"/>
  <c r="AA42" i="5"/>
  <c r="Z42" i="5"/>
  <c r="Z66" i="5"/>
  <c r="AA66" i="5"/>
  <c r="AA17" i="5"/>
  <c r="Z17" i="5"/>
  <c r="P42" i="5"/>
  <c r="Q42" i="5"/>
  <c r="C25" i="20"/>
  <c r="D25" i="20" s="1"/>
  <c r="B24" i="20"/>
  <c r="E23" i="20"/>
  <c r="AD25" i="5" l="1"/>
  <c r="AE25" i="5"/>
  <c r="AA24" i="5"/>
  <c r="Z24" i="5"/>
  <c r="AB21" i="5"/>
  <c r="AC21" i="5"/>
  <c r="AC51" i="5"/>
  <c r="AB51" i="5"/>
  <c r="AD24" i="5"/>
  <c r="AE24" i="5"/>
  <c r="Z60" i="5"/>
  <c r="AA60" i="5"/>
  <c r="Q51" i="5"/>
  <c r="P51" i="5"/>
  <c r="E24" i="20"/>
  <c r="B25" i="20"/>
  <c r="C26" i="20"/>
  <c r="D26" i="20" s="1"/>
  <c r="AH15" i="5" l="1"/>
  <c r="AI15" i="5"/>
  <c r="Z54" i="5"/>
  <c r="AA54" i="5"/>
  <c r="AC32" i="5"/>
  <c r="AB32" i="5"/>
  <c r="Z87" i="5"/>
  <c r="AA87" i="5"/>
  <c r="AC8" i="5"/>
  <c r="AB8" i="5"/>
  <c r="AA86" i="5"/>
  <c r="Z86" i="5"/>
  <c r="AA15" i="5"/>
  <c r="Z15" i="5"/>
  <c r="AA25" i="5"/>
  <c r="Z25" i="5"/>
  <c r="Z13" i="5"/>
  <c r="AA13" i="5"/>
  <c r="E25" i="20"/>
  <c r="B26" i="20"/>
  <c r="C27" i="20"/>
  <c r="D27" i="20" s="1"/>
  <c r="AC73" i="5" l="1"/>
  <c r="AB73" i="5"/>
  <c r="Z70" i="5"/>
  <c r="AA70" i="5"/>
  <c r="Z75" i="5"/>
  <c r="AA75" i="5"/>
  <c r="Z74" i="5"/>
  <c r="Z26" i="5"/>
  <c r="AA74" i="5"/>
  <c r="AA26" i="5"/>
  <c r="Z31" i="5"/>
  <c r="AA31" i="5"/>
  <c r="Z30" i="5"/>
  <c r="AA30" i="5"/>
  <c r="AA69" i="5"/>
  <c r="Z69" i="5"/>
  <c r="Z80" i="5"/>
  <c r="AA80" i="5"/>
  <c r="Y52" i="5"/>
  <c r="X52" i="5"/>
  <c r="T4" i="5"/>
  <c r="U4" i="5"/>
  <c r="E26" i="20"/>
  <c r="C28" i="20"/>
  <c r="D28" i="20" s="1"/>
  <c r="B27" i="20"/>
  <c r="Q43" i="5" l="1"/>
  <c r="AP18" i="20"/>
  <c r="AD18" i="20"/>
  <c r="AJ41" i="5"/>
  <c r="AK41" i="5"/>
  <c r="P43" i="5"/>
  <c r="AC43" i="5"/>
  <c r="AB43" i="5"/>
  <c r="T60" i="5"/>
  <c r="U60" i="5"/>
  <c r="E27" i="20"/>
  <c r="C29" i="20"/>
  <c r="D29" i="20" s="1"/>
  <c r="B28" i="20"/>
  <c r="Z73" i="5" l="1"/>
  <c r="Z88" i="5"/>
  <c r="AA88" i="5"/>
  <c r="Z81" i="5"/>
  <c r="AA81" i="5"/>
  <c r="AK31" i="5"/>
  <c r="AJ31" i="5"/>
  <c r="AJ74" i="5"/>
  <c r="AK74" i="5"/>
  <c r="BP74" i="5"/>
  <c r="AF60" i="5"/>
  <c r="AG60" i="5"/>
  <c r="Z59" i="5"/>
  <c r="AA59" i="5"/>
  <c r="AA22" i="5"/>
  <c r="AA48" i="5"/>
  <c r="Z48" i="5"/>
  <c r="AA52" i="5"/>
  <c r="Z22" i="5"/>
  <c r="Z52" i="5"/>
  <c r="Z34" i="5"/>
  <c r="AA34" i="5"/>
  <c r="AA12" i="5"/>
  <c r="Z12" i="5"/>
  <c r="AA71" i="5"/>
  <c r="Z71" i="5"/>
  <c r="E28" i="20"/>
  <c r="C30" i="20"/>
  <c r="D30" i="20" s="1"/>
  <c r="B29" i="20"/>
  <c r="AB82" i="5"/>
  <c r="U70" i="5" l="1"/>
  <c r="T70" i="5"/>
  <c r="AB83" i="5"/>
  <c r="AC83" i="5"/>
  <c r="AE51" i="5"/>
  <c r="AD51" i="5"/>
  <c r="AC82" i="5"/>
  <c r="T27" i="5"/>
  <c r="U27" i="5"/>
  <c r="R10" i="5"/>
  <c r="S10" i="5"/>
  <c r="E29" i="20"/>
  <c r="C31" i="20"/>
  <c r="D31" i="20" s="1"/>
  <c r="B30" i="20"/>
  <c r="BO74" i="5" l="1"/>
  <c r="AF73" i="5"/>
  <c r="AG73" i="5"/>
  <c r="AJ10" i="5"/>
  <c r="AK10" i="5"/>
  <c r="AF51" i="5"/>
  <c r="AG51" i="5"/>
  <c r="AD17" i="5"/>
  <c r="AE17" i="5"/>
  <c r="AB10" i="5"/>
  <c r="AC10" i="5"/>
  <c r="Y41" i="5"/>
  <c r="X41" i="5"/>
  <c r="R17" i="5"/>
  <c r="S17" i="5"/>
  <c r="E30" i="20"/>
  <c r="B31" i="20"/>
  <c r="C32" i="20"/>
  <c r="D32" i="20" s="1"/>
  <c r="P29" i="5" l="1"/>
  <c r="AG70" i="5"/>
  <c r="AF70" i="5"/>
  <c r="AP32" i="20"/>
  <c r="AD32" i="20"/>
  <c r="AK4" i="5"/>
  <c r="AJ4" i="5"/>
  <c r="AE23" i="5"/>
  <c r="AD23" i="5"/>
  <c r="Q55" i="5"/>
  <c r="P55" i="5"/>
  <c r="Q29" i="5"/>
  <c r="V21" i="5"/>
  <c r="W21" i="5"/>
  <c r="E31" i="20"/>
  <c r="B32" i="20"/>
  <c r="C33" i="20"/>
  <c r="D33" i="20" s="1"/>
  <c r="AK73" i="5" l="1"/>
  <c r="AJ73" i="5"/>
  <c r="AD89" i="5"/>
  <c r="AE89" i="5"/>
  <c r="AB67" i="5"/>
  <c r="AC67" i="5"/>
  <c r="AK51" i="5"/>
  <c r="AJ51" i="5"/>
  <c r="AJ60" i="5"/>
  <c r="AK60" i="5"/>
  <c r="AF57" i="5"/>
  <c r="AG57" i="5"/>
  <c r="AE27" i="5"/>
  <c r="AD27" i="5"/>
  <c r="AC66" i="5"/>
  <c r="AB66" i="5"/>
  <c r="Y15" i="5"/>
  <c r="X15" i="5"/>
  <c r="Y17" i="5"/>
  <c r="X17" i="5"/>
  <c r="T24" i="5"/>
  <c r="U24" i="5"/>
  <c r="Q80" i="5"/>
  <c r="Q6" i="5"/>
  <c r="P6" i="5"/>
  <c r="E32" i="20"/>
  <c r="B33" i="20"/>
  <c r="C34" i="20"/>
  <c r="D34" i="20" s="1"/>
  <c r="P86" i="5" l="1"/>
  <c r="P81" i="5"/>
  <c r="Q81" i="5"/>
  <c r="AF18" i="20"/>
  <c r="AR18" i="20"/>
  <c r="AE33" i="20"/>
  <c r="AQ33" i="20"/>
  <c r="AJ21" i="5"/>
  <c r="AK21" i="5"/>
  <c r="P80" i="5"/>
  <c r="AJ27" i="5"/>
  <c r="AI5" i="5"/>
  <c r="AK27" i="5"/>
  <c r="AH5" i="5"/>
  <c r="AE10" i="5"/>
  <c r="AD10" i="5"/>
  <c r="Q86" i="5"/>
  <c r="Y68" i="5"/>
  <c r="X68" i="5"/>
  <c r="X43" i="5"/>
  <c r="Y43" i="5"/>
  <c r="U43" i="5"/>
  <c r="T43" i="5"/>
  <c r="U25" i="5"/>
  <c r="T25" i="5"/>
  <c r="V10" i="5"/>
  <c r="W10" i="5"/>
  <c r="R23" i="5"/>
  <c r="S23" i="5"/>
  <c r="R42" i="5"/>
  <c r="S42" i="5"/>
  <c r="E33" i="20"/>
  <c r="B34" i="20"/>
  <c r="C35" i="20"/>
  <c r="D35" i="20" s="1"/>
  <c r="V83" i="5"/>
  <c r="T69" i="5"/>
  <c r="U69" i="5" l="1"/>
  <c r="BP73" i="5"/>
  <c r="AI73" i="5"/>
  <c r="AH73" i="5"/>
  <c r="BO73" i="5"/>
  <c r="X8" i="5"/>
  <c r="AF5" i="5"/>
  <c r="AG5" i="5"/>
  <c r="AG14" i="5"/>
  <c r="AF14" i="5"/>
  <c r="AC42" i="5"/>
  <c r="AB42" i="5"/>
  <c r="AB23" i="5"/>
  <c r="AC23" i="5"/>
  <c r="Y8" i="5"/>
  <c r="X27" i="5"/>
  <c r="Y27" i="5"/>
  <c r="Q71" i="5"/>
  <c r="P17" i="5"/>
  <c r="Q17" i="5"/>
  <c r="P71" i="5"/>
  <c r="T68" i="5"/>
  <c r="U68" i="5"/>
  <c r="W41" i="5"/>
  <c r="V41" i="5"/>
  <c r="S60" i="5"/>
  <c r="R60" i="5"/>
  <c r="E34" i="20"/>
  <c r="C36" i="20"/>
  <c r="D36" i="20" s="1"/>
  <c r="B35" i="20"/>
  <c r="Q63" i="5" l="1"/>
  <c r="P63" i="5"/>
  <c r="P85" i="5"/>
  <c r="Q85" i="5"/>
  <c r="AH20" i="20"/>
  <c r="AO18" i="20"/>
  <c r="AC18" i="20"/>
  <c r="AT20" i="20"/>
  <c r="AJ52" i="5"/>
  <c r="AK52" i="5"/>
  <c r="BP42" i="5"/>
  <c r="BO42" i="5"/>
  <c r="AF42" i="5"/>
  <c r="AG42" i="5"/>
  <c r="AE41" i="5"/>
  <c r="AD41" i="5"/>
  <c r="AB19" i="5"/>
  <c r="AC19" i="5"/>
  <c r="Y14" i="5"/>
  <c r="X14" i="5"/>
  <c r="P84" i="5"/>
  <c r="Q20" i="5"/>
  <c r="P20" i="5"/>
  <c r="Q60" i="5"/>
  <c r="P60" i="5"/>
  <c r="Q84" i="5"/>
  <c r="P62" i="5"/>
  <c r="W56" i="5"/>
  <c r="V56" i="5"/>
  <c r="S14" i="5"/>
  <c r="R14" i="5"/>
  <c r="E35" i="20"/>
  <c r="C37" i="20"/>
  <c r="D37" i="20" s="1"/>
  <c r="B36" i="20"/>
  <c r="Y83" i="5"/>
  <c r="X83" i="5" l="1"/>
  <c r="Q62" i="5"/>
  <c r="U76" i="5"/>
  <c r="T76" i="5"/>
  <c r="AG20" i="20"/>
  <c r="AL20" i="20" s="1"/>
  <c r="AS20" i="20"/>
  <c r="AX20" i="20" s="1"/>
  <c r="AQ34" i="20"/>
  <c r="AE34" i="20"/>
  <c r="Y82" i="5"/>
  <c r="AI19" i="5"/>
  <c r="AH19" i="5"/>
  <c r="AI32" i="5"/>
  <c r="AH32" i="5"/>
  <c r="AH8" i="5"/>
  <c r="AI8" i="5"/>
  <c r="AF27" i="5"/>
  <c r="AG27" i="5"/>
  <c r="AE35" i="5"/>
  <c r="AD35" i="5"/>
  <c r="AE86" i="5"/>
  <c r="AD86" i="5"/>
  <c r="AB27" i="5"/>
  <c r="AC27" i="5"/>
  <c r="X21" i="5"/>
  <c r="Y21" i="5"/>
  <c r="Y25" i="5"/>
  <c r="X25" i="5"/>
  <c r="X7" i="5"/>
  <c r="Y7" i="5"/>
  <c r="X82" i="5"/>
  <c r="V20" i="5"/>
  <c r="W20" i="5"/>
  <c r="P35" i="5"/>
  <c r="Q57" i="5"/>
  <c r="P57" i="5"/>
  <c r="Q13" i="5"/>
  <c r="P13" i="5"/>
  <c r="Q61" i="5"/>
  <c r="P61" i="5"/>
  <c r="Q35" i="5"/>
  <c r="U37" i="5"/>
  <c r="T37" i="5"/>
  <c r="T41" i="5"/>
  <c r="U41" i="5"/>
  <c r="U75" i="5"/>
  <c r="T75" i="5"/>
  <c r="U12" i="5"/>
  <c r="T12" i="5"/>
  <c r="R35" i="5"/>
  <c r="S35" i="5"/>
  <c r="E36" i="20"/>
  <c r="B37" i="20"/>
  <c r="C38" i="20"/>
  <c r="D38" i="20" s="1"/>
  <c r="S61" i="5"/>
  <c r="V63" i="5" l="1"/>
  <c r="W63" i="5"/>
  <c r="W73" i="5"/>
  <c r="V73" i="5"/>
  <c r="AJ72" i="5"/>
  <c r="AK72" i="5"/>
  <c r="Q73" i="5"/>
  <c r="P73" i="5"/>
  <c r="AI70" i="5"/>
  <c r="AH70" i="5"/>
  <c r="AB70" i="5"/>
  <c r="AC70" i="5"/>
  <c r="AY20" i="20"/>
  <c r="AH40" i="5"/>
  <c r="AI40" i="5"/>
  <c r="AJ34" i="5"/>
  <c r="AK34" i="5"/>
  <c r="AK75" i="5"/>
  <c r="AJ75" i="5"/>
  <c r="AK37" i="5"/>
  <c r="AJ37" i="5"/>
  <c r="AF41" i="5"/>
  <c r="AG41" i="5"/>
  <c r="BP18" i="5"/>
  <c r="BO18" i="5"/>
  <c r="AF18" i="5"/>
  <c r="AG18" i="5"/>
  <c r="P18" i="5"/>
  <c r="Y31" i="5"/>
  <c r="X31" i="5"/>
  <c r="X60" i="5"/>
  <c r="Y60" i="5"/>
  <c r="Y42" i="5"/>
  <c r="X42" i="5"/>
  <c r="P44" i="5"/>
  <c r="Q72" i="5"/>
  <c r="P72" i="5"/>
  <c r="Q47" i="5"/>
  <c r="AN47" i="5" s="1"/>
  <c r="P47" i="5"/>
  <c r="AM47" i="5" s="1"/>
  <c r="V26" i="5"/>
  <c r="W26" i="5"/>
  <c r="P68" i="5"/>
  <c r="Q44" i="5"/>
  <c r="Q18" i="5"/>
  <c r="Q68" i="5"/>
  <c r="U44" i="5"/>
  <c r="T44" i="5"/>
  <c r="W77" i="5"/>
  <c r="V77" i="5"/>
  <c r="R68" i="5"/>
  <c r="R61" i="5"/>
  <c r="S68" i="5"/>
  <c r="E37" i="20"/>
  <c r="B38" i="20"/>
  <c r="C39" i="20"/>
  <c r="D39" i="20" s="1"/>
  <c r="Y67" i="5" l="1"/>
  <c r="X67" i="5"/>
  <c r="AH83" i="5"/>
  <c r="AI83" i="5"/>
  <c r="AJ83" i="5"/>
  <c r="AK83" i="5"/>
  <c r="AM17" i="20"/>
  <c r="AA17" i="20"/>
  <c r="Q30" i="5"/>
  <c r="AI82" i="5"/>
  <c r="AH82" i="5"/>
  <c r="AH52" i="5"/>
  <c r="AI52" i="5"/>
  <c r="AK82" i="5"/>
  <c r="AJ82" i="5"/>
  <c r="AK43" i="5"/>
  <c r="AJ43" i="5"/>
  <c r="AK8" i="5"/>
  <c r="AJ8" i="5"/>
  <c r="AO47" i="5"/>
  <c r="AG35" i="5"/>
  <c r="AF35" i="5"/>
  <c r="AG12" i="5"/>
  <c r="AF12" i="5"/>
  <c r="AE40" i="5"/>
  <c r="AD40" i="5"/>
  <c r="AE30" i="5"/>
  <c r="AD30" i="5"/>
  <c r="AC57" i="5"/>
  <c r="AB57" i="5"/>
  <c r="X36" i="5"/>
  <c r="Y36" i="5"/>
  <c r="Y66" i="5"/>
  <c r="X66" i="5"/>
  <c r="P30" i="5"/>
  <c r="AD56" i="5"/>
  <c r="Q12" i="5"/>
  <c r="T32" i="5"/>
  <c r="U32" i="5"/>
  <c r="T19" i="5"/>
  <c r="U19" i="5"/>
  <c r="W54" i="5"/>
  <c r="V54" i="5"/>
  <c r="R6" i="5"/>
  <c r="S6" i="5"/>
  <c r="E38" i="20"/>
  <c r="C40" i="20"/>
  <c r="D40" i="20" s="1"/>
  <c r="B39" i="20"/>
  <c r="U63" i="5" l="1"/>
  <c r="T63" i="5"/>
  <c r="U73" i="5"/>
  <c r="T73" i="5"/>
  <c r="AJ67" i="5"/>
  <c r="AK67" i="5"/>
  <c r="V70" i="5"/>
  <c r="W70" i="5"/>
  <c r="AK65" i="5"/>
  <c r="BO65" i="5"/>
  <c r="AJ65" i="5"/>
  <c r="BP65" i="5"/>
  <c r="AH76" i="5"/>
  <c r="AI76" i="5"/>
  <c r="AR28" i="20"/>
  <c r="AX28" i="20" s="1"/>
  <c r="AF28" i="20"/>
  <c r="AL28" i="20" s="1"/>
  <c r="AK64" i="5"/>
  <c r="BO64" i="5"/>
  <c r="AJ64" i="5"/>
  <c r="BP64" i="5"/>
  <c r="AJ12" i="5"/>
  <c r="AK12" i="5"/>
  <c r="AH4" i="5"/>
  <c r="BP41" i="5"/>
  <c r="AI4" i="5"/>
  <c r="AI41" i="5"/>
  <c r="AH41" i="5"/>
  <c r="AH75" i="5"/>
  <c r="AI75" i="5"/>
  <c r="AH37" i="5"/>
  <c r="AI37" i="5"/>
  <c r="AH7" i="5"/>
  <c r="AI7" i="5"/>
  <c r="AK66" i="5"/>
  <c r="AJ66" i="5"/>
  <c r="BP43" i="5"/>
  <c r="BO43" i="5"/>
  <c r="AF43" i="5"/>
  <c r="AG43" i="5"/>
  <c r="AD37" i="5"/>
  <c r="AE37" i="5"/>
  <c r="AB41" i="5"/>
  <c r="P56" i="5"/>
  <c r="AC41" i="5"/>
  <c r="Q32" i="5"/>
  <c r="Q56" i="5"/>
  <c r="P26" i="5"/>
  <c r="Q26" i="5"/>
  <c r="P32" i="5"/>
  <c r="P12" i="5"/>
  <c r="P23" i="5"/>
  <c r="Q23" i="5"/>
  <c r="X26" i="5"/>
  <c r="Y26" i="5"/>
  <c r="X30" i="5"/>
  <c r="Y30" i="5"/>
  <c r="X40" i="5"/>
  <c r="Y40" i="5"/>
  <c r="V69" i="5"/>
  <c r="W69" i="5"/>
  <c r="E39" i="20"/>
  <c r="T40" i="5"/>
  <c r="U40" i="5"/>
  <c r="U77" i="5"/>
  <c r="T77" i="5"/>
  <c r="W8" i="5"/>
  <c r="V8" i="5"/>
  <c r="B40" i="20"/>
  <c r="C41" i="20"/>
  <c r="D41" i="20" s="1"/>
  <c r="AG77" i="5"/>
  <c r="Q70" i="5" l="1"/>
  <c r="P70" i="5"/>
  <c r="AI69" i="5"/>
  <c r="AH69" i="5"/>
  <c r="AF77" i="5"/>
  <c r="T62" i="5"/>
  <c r="U62" i="5"/>
  <c r="AE62" i="5"/>
  <c r="AD62" i="5"/>
  <c r="AY28" i="20"/>
  <c r="BP60" i="5"/>
  <c r="BO60" i="5"/>
  <c r="AH60" i="5"/>
  <c r="AI60" i="5"/>
  <c r="AI68" i="5"/>
  <c r="AH21" i="5"/>
  <c r="AI21" i="5"/>
  <c r="AF32" i="5"/>
  <c r="AG32" i="5"/>
  <c r="AF19" i="5"/>
  <c r="AG19" i="5"/>
  <c r="AE68" i="5"/>
  <c r="AD68" i="5"/>
  <c r="AD61" i="5"/>
  <c r="AE61" i="5"/>
  <c r="P69" i="5"/>
  <c r="AC52" i="5"/>
  <c r="AB52" i="5"/>
  <c r="P40" i="5"/>
  <c r="Q40" i="5"/>
  <c r="Q69" i="5"/>
  <c r="AC7" i="5"/>
  <c r="AB7" i="5"/>
  <c r="AB14" i="5"/>
  <c r="AC14" i="5"/>
  <c r="AB22" i="5"/>
  <c r="Y29" i="5"/>
  <c r="X29" i="5"/>
  <c r="Y54" i="5"/>
  <c r="X54" i="5"/>
  <c r="X37" i="5"/>
  <c r="Y37" i="5"/>
  <c r="T8" i="5"/>
  <c r="U8" i="5"/>
  <c r="P27" i="5"/>
  <c r="T54" i="5"/>
  <c r="U54" i="5"/>
  <c r="T61" i="5"/>
  <c r="U61" i="5"/>
  <c r="V61" i="5"/>
  <c r="W61" i="5"/>
  <c r="V57" i="5"/>
  <c r="W57" i="5"/>
  <c r="S40" i="5"/>
  <c r="R40" i="5"/>
  <c r="P54" i="5"/>
  <c r="E40" i="20"/>
  <c r="B41" i="20"/>
  <c r="C42" i="20"/>
  <c r="D42" i="20" s="1"/>
  <c r="AH87" i="5" l="1"/>
  <c r="T78" i="5"/>
  <c r="AK79" i="5"/>
  <c r="AJ79" i="5"/>
  <c r="AJ81" i="5"/>
  <c r="AK81" i="5"/>
  <c r="X62" i="5"/>
  <c r="Y62" i="5"/>
  <c r="Q27" i="5"/>
  <c r="AH67" i="5"/>
  <c r="AI67" i="5"/>
  <c r="P76" i="5"/>
  <c r="Q76" i="5"/>
  <c r="T79" i="5"/>
  <c r="U79" i="5"/>
  <c r="W72" i="5"/>
  <c r="V72" i="5"/>
  <c r="AM18" i="20"/>
  <c r="AA18" i="20"/>
  <c r="Q34" i="5"/>
  <c r="AJ77" i="5"/>
  <c r="AK77" i="5"/>
  <c r="AK76" i="5"/>
  <c r="AJ76" i="5"/>
  <c r="AK78" i="5"/>
  <c r="AJ78" i="5"/>
  <c r="AJ80" i="5"/>
  <c r="AK80" i="5"/>
  <c r="AI86" i="5"/>
  <c r="AH86" i="5"/>
  <c r="BP51" i="5"/>
  <c r="BO51" i="5"/>
  <c r="AI51" i="5"/>
  <c r="AH51" i="5"/>
  <c r="AI66" i="5"/>
  <c r="AH66" i="5"/>
  <c r="AH23" i="5"/>
  <c r="AI23" i="5"/>
  <c r="AG31" i="5"/>
  <c r="AF31" i="5"/>
  <c r="AF40" i="5"/>
  <c r="AG40" i="5"/>
  <c r="AF30" i="5"/>
  <c r="AG30" i="5"/>
  <c r="AB76" i="5"/>
  <c r="AC76" i="5"/>
  <c r="AD32" i="5"/>
  <c r="AE32" i="5"/>
  <c r="Q54" i="5"/>
  <c r="P41" i="5"/>
  <c r="AC17" i="5"/>
  <c r="AB17" i="5"/>
  <c r="AB36" i="5"/>
  <c r="AC36" i="5"/>
  <c r="AC31" i="5"/>
  <c r="AB31" i="5"/>
  <c r="AC86" i="5"/>
  <c r="AB86" i="5"/>
  <c r="Q4" i="5"/>
  <c r="Q41" i="5"/>
  <c r="X61" i="5"/>
  <c r="Y61" i="5"/>
  <c r="P4" i="5"/>
  <c r="P37" i="5"/>
  <c r="Q77" i="5"/>
  <c r="P77" i="5"/>
  <c r="Q37" i="5"/>
  <c r="P34" i="5"/>
  <c r="T42" i="5"/>
  <c r="U42" i="5"/>
  <c r="U78" i="5"/>
  <c r="W60" i="5"/>
  <c r="V60" i="5"/>
  <c r="R37" i="5"/>
  <c r="S37" i="5"/>
  <c r="E41" i="20"/>
  <c r="C43" i="20"/>
  <c r="D43" i="20" s="1"/>
  <c r="B42" i="20"/>
  <c r="AB81" i="5"/>
  <c r="BO62" i="5" l="1"/>
  <c r="AD77" i="5"/>
  <c r="AE77" i="5"/>
  <c r="BP62" i="5"/>
  <c r="U83" i="5"/>
  <c r="T83" i="5"/>
  <c r="AG88" i="5"/>
  <c r="AF88" i="5"/>
  <c r="AF83" i="5"/>
  <c r="AG83" i="5"/>
  <c r="Q21" i="5"/>
  <c r="P67" i="5"/>
  <c r="Q67" i="5"/>
  <c r="X78" i="5"/>
  <c r="Y78" i="5"/>
  <c r="AI72" i="5"/>
  <c r="AH72" i="5"/>
  <c r="P75" i="5"/>
  <c r="Q75" i="5"/>
  <c r="V59" i="5"/>
  <c r="BP35" i="5"/>
  <c r="BO35" i="5"/>
  <c r="AJ35" i="5"/>
  <c r="AK35" i="5"/>
  <c r="BP27" i="5"/>
  <c r="AI27" i="5"/>
  <c r="BO27" i="5"/>
  <c r="AH27" i="5"/>
  <c r="AH59" i="5"/>
  <c r="AI59" i="5"/>
  <c r="AH30" i="5"/>
  <c r="AI30" i="5"/>
  <c r="AI31" i="5"/>
  <c r="AH31" i="5"/>
  <c r="AE76" i="5"/>
  <c r="AD76" i="5"/>
  <c r="AF22" i="5"/>
  <c r="AG22" i="5"/>
  <c r="AG82" i="5"/>
  <c r="AF82" i="5"/>
  <c r="AG10" i="5"/>
  <c r="BP10" i="5"/>
  <c r="BO10" i="5"/>
  <c r="AF10" i="5"/>
  <c r="BP61" i="5"/>
  <c r="AE19" i="5"/>
  <c r="AD19" i="5"/>
  <c r="AD12" i="5"/>
  <c r="AE12" i="5"/>
  <c r="BO61" i="5"/>
  <c r="AE15" i="5"/>
  <c r="AD15" i="5"/>
  <c r="AB30" i="5"/>
  <c r="AC30" i="5"/>
  <c r="AC40" i="5"/>
  <c r="AB40" i="5"/>
  <c r="Q74" i="5"/>
  <c r="AN74" i="5" s="1"/>
  <c r="X32" i="5"/>
  <c r="Y32" i="5"/>
  <c r="Y51" i="5"/>
  <c r="X51" i="5"/>
  <c r="Y19" i="5"/>
  <c r="X19" i="5"/>
  <c r="X77" i="5"/>
  <c r="Y77" i="5"/>
  <c r="Y23" i="5"/>
  <c r="X23" i="5"/>
  <c r="Y86" i="5"/>
  <c r="X86" i="5"/>
  <c r="P66" i="5"/>
  <c r="P21" i="5"/>
  <c r="Q66" i="5"/>
  <c r="P74" i="5"/>
  <c r="AM74" i="5" s="1"/>
  <c r="W59" i="5"/>
  <c r="Q83" i="5"/>
  <c r="U6" i="5"/>
  <c r="T6" i="5"/>
  <c r="T21" i="5"/>
  <c r="U21" i="5"/>
  <c r="U82" i="5"/>
  <c r="T82" i="5"/>
  <c r="V27" i="5"/>
  <c r="W27" i="5"/>
  <c r="W31" i="5"/>
  <c r="V31" i="5"/>
  <c r="W51" i="5"/>
  <c r="V51" i="5"/>
  <c r="V14" i="5"/>
  <c r="W14" i="5"/>
  <c r="W40" i="5"/>
  <c r="V40" i="5"/>
  <c r="W86" i="5"/>
  <c r="V86" i="5"/>
  <c r="V15" i="5"/>
  <c r="W15" i="5"/>
  <c r="R86" i="5"/>
  <c r="S86" i="5"/>
  <c r="S44" i="5"/>
  <c r="R44" i="5"/>
  <c r="R31" i="5"/>
  <c r="S31" i="5"/>
  <c r="R21" i="5"/>
  <c r="S21" i="5"/>
  <c r="B43" i="20"/>
  <c r="C44" i="20"/>
  <c r="D44" i="20" s="1"/>
  <c r="E42" i="20"/>
  <c r="AJ89" i="5" l="1"/>
  <c r="AK89" i="5"/>
  <c r="T38" i="5"/>
  <c r="T72" i="5"/>
  <c r="U72" i="5"/>
  <c r="AC72" i="5"/>
  <c r="AB72" i="5"/>
  <c r="AE70" i="5"/>
  <c r="AD70" i="5"/>
  <c r="AE81" i="5"/>
  <c r="AD81" i="5"/>
  <c r="AG72" i="5"/>
  <c r="AF72" i="5"/>
  <c r="T67" i="5"/>
  <c r="Q36" i="5"/>
  <c r="Q79" i="5"/>
  <c r="P79" i="5"/>
  <c r="AS32" i="20"/>
  <c r="AX32" i="20" s="1"/>
  <c r="AT17" i="20"/>
  <c r="AX17" i="20" s="1"/>
  <c r="AG32" i="20"/>
  <c r="AH17" i="20"/>
  <c r="AE18" i="20"/>
  <c r="AQ18" i="20"/>
  <c r="AX18" i="20" s="1"/>
  <c r="AF33" i="20"/>
  <c r="AR33" i="20"/>
  <c r="AX33" i="20" s="1"/>
  <c r="AD30" i="20"/>
  <c r="AL30" i="20" s="1"/>
  <c r="AP30" i="20"/>
  <c r="AX30" i="20" s="1"/>
  <c r="BO41" i="5"/>
  <c r="AA16" i="20"/>
  <c r="AM16" i="20"/>
  <c r="AX16" i="20" s="1"/>
  <c r="BO38" i="5"/>
  <c r="AK68" i="5"/>
  <c r="AJ68" i="5"/>
  <c r="AH77" i="5"/>
  <c r="AI77" i="5"/>
  <c r="AH57" i="5"/>
  <c r="AI57" i="5"/>
  <c r="AO74" i="5"/>
  <c r="AG37" i="5"/>
  <c r="AF37" i="5"/>
  <c r="AG4" i="5"/>
  <c r="AF4" i="5"/>
  <c r="AG34" i="5"/>
  <c r="AF34" i="5"/>
  <c r="Q19" i="5"/>
  <c r="P19" i="5"/>
  <c r="P31" i="5"/>
  <c r="AD22" i="5"/>
  <c r="P82" i="5"/>
  <c r="AE22" i="5"/>
  <c r="AE69" i="5"/>
  <c r="AD69" i="5"/>
  <c r="AE80" i="5"/>
  <c r="AE57" i="5"/>
  <c r="AD57" i="5"/>
  <c r="AD80" i="5"/>
  <c r="AD52" i="5"/>
  <c r="AE52" i="5"/>
  <c r="AN52" i="5" s="1"/>
  <c r="Q31" i="5"/>
  <c r="AC38" i="5"/>
  <c r="AB38" i="5"/>
  <c r="BP38" i="5"/>
  <c r="AB4" i="5"/>
  <c r="AC4" i="5"/>
  <c r="AC37" i="5"/>
  <c r="AB37" i="5"/>
  <c r="AB34" i="5"/>
  <c r="AC34" i="5"/>
  <c r="Y12" i="5"/>
  <c r="X12" i="5"/>
  <c r="P36" i="5"/>
  <c r="Q7" i="5"/>
  <c r="P7" i="5"/>
  <c r="P15" i="5"/>
  <c r="Q15" i="5"/>
  <c r="Q78" i="5"/>
  <c r="P78" i="5"/>
  <c r="T57" i="5"/>
  <c r="U57" i="5"/>
  <c r="U38" i="5"/>
  <c r="T26" i="5"/>
  <c r="U26" i="5"/>
  <c r="T56" i="5"/>
  <c r="U56" i="5"/>
  <c r="T36" i="5"/>
  <c r="U36" i="5"/>
  <c r="T66" i="5"/>
  <c r="U66" i="5"/>
  <c r="S15" i="5"/>
  <c r="R15" i="5"/>
  <c r="S19" i="5"/>
  <c r="R19" i="5"/>
  <c r="E43" i="20"/>
  <c r="C45" i="20"/>
  <c r="D45" i="20" s="1"/>
  <c r="B44" i="20"/>
  <c r="AL17" i="20" l="1"/>
  <c r="AL32" i="20"/>
  <c r="AL33" i="20"/>
  <c r="AL18" i="20"/>
  <c r="AY18" i="20" s="1"/>
  <c r="AL16" i="20"/>
  <c r="AY17" i="20"/>
  <c r="AY32" i="20"/>
  <c r="AY30" i="20"/>
  <c r="R85" i="5"/>
  <c r="AM85" i="5" s="1"/>
  <c r="S85" i="5"/>
  <c r="AN85" i="5" s="1"/>
  <c r="R73" i="5"/>
  <c r="S73" i="5"/>
  <c r="R63" i="5"/>
  <c r="S63" i="5"/>
  <c r="AF69" i="5"/>
  <c r="AG69" i="5"/>
  <c r="AF76" i="5"/>
  <c r="AG76" i="5"/>
  <c r="AG81" i="5"/>
  <c r="AF81" i="5"/>
  <c r="X70" i="5"/>
  <c r="Y70" i="5"/>
  <c r="Y81" i="5"/>
  <c r="X81" i="5"/>
  <c r="AE88" i="5"/>
  <c r="X73" i="5"/>
  <c r="AH79" i="5"/>
  <c r="Y73" i="5"/>
  <c r="AB69" i="5"/>
  <c r="AC69" i="5"/>
  <c r="W76" i="5"/>
  <c r="V76" i="5"/>
  <c r="V79" i="5"/>
  <c r="W79" i="5"/>
  <c r="AI79" i="5"/>
  <c r="AD88" i="5"/>
  <c r="AY33" i="20"/>
  <c r="AD34" i="20"/>
  <c r="AP34" i="20"/>
  <c r="AK7" i="5"/>
  <c r="AJ7" i="5"/>
  <c r="BP5" i="5"/>
  <c r="BO5" i="5"/>
  <c r="AK5" i="5"/>
  <c r="AJ5" i="5"/>
  <c r="AK25" i="5"/>
  <c r="AJ25" i="5"/>
  <c r="AJ6" i="5"/>
  <c r="AK6" i="5"/>
  <c r="AK30" i="5"/>
  <c r="BP30" i="5"/>
  <c r="AJ30" i="5"/>
  <c r="BO30" i="5"/>
  <c r="AH78" i="5"/>
  <c r="AI78" i="5"/>
  <c r="BO37" i="5"/>
  <c r="BP37" i="5"/>
  <c r="BP21" i="5"/>
  <c r="BO21" i="5"/>
  <c r="AG21" i="5"/>
  <c r="AF21" i="5"/>
  <c r="AF68" i="5"/>
  <c r="AG68" i="5"/>
  <c r="AG59" i="5"/>
  <c r="AF59" i="5"/>
  <c r="BP75" i="5"/>
  <c r="BO75" i="5"/>
  <c r="AF75" i="5"/>
  <c r="AG75" i="5"/>
  <c r="BP20" i="5"/>
  <c r="BO20" i="5"/>
  <c r="AF20" i="5"/>
  <c r="AG20" i="5"/>
  <c r="AF80" i="5"/>
  <c r="AG80" i="5"/>
  <c r="AE26" i="5"/>
  <c r="AD26" i="5"/>
  <c r="AE6" i="5"/>
  <c r="AD6" i="5"/>
  <c r="AE31" i="5"/>
  <c r="AD31" i="5"/>
  <c r="AM52" i="5"/>
  <c r="AO52" i="5" s="1"/>
  <c r="AC68" i="5"/>
  <c r="AB68" i="5"/>
  <c r="BO68" i="5"/>
  <c r="AC77" i="5"/>
  <c r="BP77" i="5"/>
  <c r="AB77" i="5"/>
  <c r="AE87" i="5"/>
  <c r="Y13" i="5"/>
  <c r="X13" i="5"/>
  <c r="Y69" i="5"/>
  <c r="X69" i="5"/>
  <c r="Y80" i="5"/>
  <c r="X80" i="5"/>
  <c r="AH13" i="5"/>
  <c r="T23" i="5"/>
  <c r="U23" i="5"/>
  <c r="T31" i="5"/>
  <c r="U31" i="5"/>
  <c r="T17" i="5"/>
  <c r="U51" i="5"/>
  <c r="T51" i="5"/>
  <c r="T86" i="5"/>
  <c r="U86" i="5"/>
  <c r="U13" i="5"/>
  <c r="T13" i="5"/>
  <c r="W29" i="5"/>
  <c r="V29" i="5"/>
  <c r="W17" i="5"/>
  <c r="V17" i="5"/>
  <c r="W78" i="5"/>
  <c r="V78" i="5"/>
  <c r="V37" i="5"/>
  <c r="W75" i="5"/>
  <c r="W34" i="5"/>
  <c r="V75" i="5"/>
  <c r="W37" i="5"/>
  <c r="V34" i="5"/>
  <c r="W62" i="5"/>
  <c r="V62" i="5"/>
  <c r="V68" i="5"/>
  <c r="W68" i="5"/>
  <c r="R84" i="5"/>
  <c r="AM84" i="5" s="1"/>
  <c r="S84" i="5"/>
  <c r="AN84" i="5" s="1"/>
  <c r="R72" i="5"/>
  <c r="S72" i="5"/>
  <c r="R77" i="5"/>
  <c r="S77" i="5"/>
  <c r="R62" i="5"/>
  <c r="S62" i="5"/>
  <c r="S69" i="5"/>
  <c r="R69" i="5"/>
  <c r="S20" i="5"/>
  <c r="R20" i="5"/>
  <c r="B45" i="20"/>
  <c r="C46" i="20"/>
  <c r="E44" i="20"/>
  <c r="W67" i="5"/>
  <c r="AY16" i="20" l="1"/>
  <c r="AF87" i="5"/>
  <c r="AG87" i="5"/>
  <c r="T7" i="5"/>
  <c r="T81" i="5"/>
  <c r="U81" i="5"/>
  <c r="AE72" i="5"/>
  <c r="AD72" i="5"/>
  <c r="AD79" i="5"/>
  <c r="AE79" i="5"/>
  <c r="AO85" i="5"/>
  <c r="AF17" i="5"/>
  <c r="AH6" i="5"/>
  <c r="BP32" i="5"/>
  <c r="AJ32" i="5"/>
  <c r="AJ15" i="5"/>
  <c r="AK15" i="5"/>
  <c r="BP14" i="5"/>
  <c r="BO14" i="5"/>
  <c r="AI14" i="5"/>
  <c r="AH12" i="5"/>
  <c r="AI12" i="5"/>
  <c r="AH17" i="5"/>
  <c r="AI17" i="5"/>
  <c r="AI13" i="5"/>
  <c r="AG36" i="5"/>
  <c r="AF36" i="5"/>
  <c r="BP19" i="5"/>
  <c r="AK19" i="5"/>
  <c r="AJ19" i="5"/>
  <c r="AJ23" i="5"/>
  <c r="AK23" i="5"/>
  <c r="AI6" i="5"/>
  <c r="AK32" i="5"/>
  <c r="AO84" i="5"/>
  <c r="BP68" i="5"/>
  <c r="AG17" i="5"/>
  <c r="BP23" i="5"/>
  <c r="AG23" i="5"/>
  <c r="AF23" i="5"/>
  <c r="BO15" i="5"/>
  <c r="BP15" i="5"/>
  <c r="AG15" i="5"/>
  <c r="AF15" i="5"/>
  <c r="AF86" i="5"/>
  <c r="AG86" i="5"/>
  <c r="AG6" i="5"/>
  <c r="AF8" i="5"/>
  <c r="AM8" i="5" s="1"/>
  <c r="AG8" i="5"/>
  <c r="AN8" i="5" s="1"/>
  <c r="BP8" i="5"/>
  <c r="BO8" i="5"/>
  <c r="BO52" i="5"/>
  <c r="BP52" i="5"/>
  <c r="AE48" i="5"/>
  <c r="AD48" i="5"/>
  <c r="AD78" i="5"/>
  <c r="AE78" i="5"/>
  <c r="AE4" i="5"/>
  <c r="AD4" i="5"/>
  <c r="AB48" i="5"/>
  <c r="AC48" i="5"/>
  <c r="X57" i="5"/>
  <c r="Y57" i="5"/>
  <c r="X6" i="5"/>
  <c r="Y6" i="5"/>
  <c r="U7" i="5"/>
  <c r="T14" i="5"/>
  <c r="T20" i="5"/>
  <c r="AM20" i="5" s="1"/>
  <c r="U14" i="5"/>
  <c r="U20" i="5"/>
  <c r="AN20" i="5" s="1"/>
  <c r="T80" i="5"/>
  <c r="U80" i="5"/>
  <c r="U18" i="5"/>
  <c r="T18" i="5"/>
  <c r="U59" i="5"/>
  <c r="T59" i="5"/>
  <c r="U34" i="5"/>
  <c r="T34" i="5"/>
  <c r="V25" i="5"/>
  <c r="W25" i="5"/>
  <c r="W13" i="5"/>
  <c r="V13" i="5"/>
  <c r="V66" i="5"/>
  <c r="W66" i="5"/>
  <c r="W42" i="5"/>
  <c r="V42" i="5"/>
  <c r="S41" i="5"/>
  <c r="R41" i="5"/>
  <c r="S32" i="5"/>
  <c r="R32" i="5"/>
  <c r="E45" i="20"/>
  <c r="B46" i="20"/>
  <c r="D46" i="20" s="1"/>
  <c r="E46" i="20"/>
  <c r="C47" i="20"/>
  <c r="AN14" i="5" l="1"/>
  <c r="Y88" i="5"/>
  <c r="X88" i="5"/>
  <c r="R79" i="5"/>
  <c r="S79" i="5"/>
  <c r="Y48" i="5"/>
  <c r="X72" i="5"/>
  <c r="Y72" i="5"/>
  <c r="AB88" i="5"/>
  <c r="AC88" i="5"/>
  <c r="AC79" i="5"/>
  <c r="AB79" i="5"/>
  <c r="AC81" i="5"/>
  <c r="AF67" i="5"/>
  <c r="BP67" i="5"/>
  <c r="AG67" i="5"/>
  <c r="BO67" i="5"/>
  <c r="S71" i="5"/>
  <c r="R71" i="5"/>
  <c r="Y76" i="5"/>
  <c r="X76" i="5"/>
  <c r="BO23" i="5"/>
  <c r="BO77" i="5"/>
  <c r="AO22" i="20"/>
  <c r="AX22" i="20" s="1"/>
  <c r="AC22" i="20"/>
  <c r="AL22" i="20" s="1"/>
  <c r="AP109" i="5"/>
  <c r="AP110" i="5" s="1"/>
  <c r="BO32" i="5"/>
  <c r="BO19" i="5"/>
  <c r="BO17" i="5"/>
  <c r="AK59" i="5"/>
  <c r="AJ59" i="5"/>
  <c r="BP40" i="5"/>
  <c r="BO40" i="5"/>
  <c r="AK40" i="5"/>
  <c r="AJ40" i="5"/>
  <c r="BP86" i="5"/>
  <c r="BO86" i="5"/>
  <c r="AK86" i="5"/>
  <c r="AJ86" i="5"/>
  <c r="AK58" i="5"/>
  <c r="AN58" i="5" s="1"/>
  <c r="AJ58" i="5"/>
  <c r="AM58" i="5" s="1"/>
  <c r="BP58" i="5"/>
  <c r="BO58" i="5"/>
  <c r="AJ17" i="5"/>
  <c r="BP17" i="5"/>
  <c r="AK17" i="5"/>
  <c r="AO8" i="5"/>
  <c r="AO20" i="5"/>
  <c r="AG56" i="5"/>
  <c r="AF56" i="5"/>
  <c r="BP66" i="5"/>
  <c r="BO66" i="5"/>
  <c r="AF66" i="5"/>
  <c r="AG66" i="5"/>
  <c r="AG7" i="5"/>
  <c r="AF7" i="5"/>
  <c r="BP31" i="5"/>
  <c r="BO31" i="5"/>
  <c r="V80" i="5"/>
  <c r="W80" i="5"/>
  <c r="AC26" i="5"/>
  <c r="AB26" i="5"/>
  <c r="AB12" i="5"/>
  <c r="BO12" i="5"/>
  <c r="AC12" i="5"/>
  <c r="AC24" i="5"/>
  <c r="AB24" i="5"/>
  <c r="AB59" i="5"/>
  <c r="AC59" i="5"/>
  <c r="AB87" i="5"/>
  <c r="AC87" i="5"/>
  <c r="AC56" i="5"/>
  <c r="AB56" i="5"/>
  <c r="AB80" i="5"/>
  <c r="AC80" i="5"/>
  <c r="AB13" i="5"/>
  <c r="AC13" i="5"/>
  <c r="X56" i="5"/>
  <c r="X4" i="5"/>
  <c r="AC78" i="5"/>
  <c r="AB78" i="5"/>
  <c r="BP25" i="5"/>
  <c r="AC25" i="5"/>
  <c r="AB25" i="5"/>
  <c r="BO25" i="5"/>
  <c r="AC22" i="5"/>
  <c r="AB71" i="5"/>
  <c r="AC71" i="5"/>
  <c r="Y56" i="5"/>
  <c r="Y75" i="5"/>
  <c r="X75" i="5"/>
  <c r="X34" i="5"/>
  <c r="Y34" i="5"/>
  <c r="Y22" i="5"/>
  <c r="X22" i="5"/>
  <c r="X38" i="5"/>
  <c r="Y38" i="5"/>
  <c r="X87" i="5"/>
  <c r="Y87" i="5"/>
  <c r="X59" i="5"/>
  <c r="Y59" i="5"/>
  <c r="X71" i="5"/>
  <c r="Y71" i="5"/>
  <c r="X48" i="5"/>
  <c r="Y4" i="5"/>
  <c r="V6" i="5"/>
  <c r="W6" i="5"/>
  <c r="W19" i="5"/>
  <c r="V19" i="5"/>
  <c r="V23" i="5"/>
  <c r="W23" i="5"/>
  <c r="V7" i="5"/>
  <c r="W7" i="5"/>
  <c r="V18" i="5"/>
  <c r="AM18" i="5" s="1"/>
  <c r="W18" i="5"/>
  <c r="AN18" i="5" s="1"/>
  <c r="V32" i="5"/>
  <c r="W32" i="5"/>
  <c r="V36" i="5"/>
  <c r="W36" i="5"/>
  <c r="V12" i="5"/>
  <c r="W12" i="5"/>
  <c r="S51" i="5"/>
  <c r="S70" i="5"/>
  <c r="R51" i="5"/>
  <c r="Q87" i="5"/>
  <c r="P59" i="5"/>
  <c r="Q59" i="5"/>
  <c r="P87" i="5"/>
  <c r="Q82" i="5"/>
  <c r="S78" i="5"/>
  <c r="R78" i="5"/>
  <c r="B47" i="20"/>
  <c r="D47" i="20" s="1"/>
  <c r="E47" i="20"/>
  <c r="S67" i="5"/>
  <c r="AY22" i="20" l="1"/>
  <c r="BP72" i="5"/>
  <c r="R67" i="5"/>
  <c r="Q88" i="5"/>
  <c r="P88" i="5"/>
  <c r="P83" i="5"/>
  <c r="U88" i="5"/>
  <c r="T88" i="5"/>
  <c r="U67" i="5"/>
  <c r="BO72" i="5"/>
  <c r="AJ70" i="5"/>
  <c r="AK70" i="5"/>
  <c r="BP70" i="5"/>
  <c r="BO70" i="5"/>
  <c r="AJ88" i="5"/>
  <c r="AK88" i="5"/>
  <c r="BO89" i="5"/>
  <c r="AH89" i="5"/>
  <c r="AM89" i="5" s="1"/>
  <c r="AI89" i="5"/>
  <c r="AN89" i="5" s="1"/>
  <c r="BP89" i="5"/>
  <c r="BO81" i="5"/>
  <c r="AH81" i="5"/>
  <c r="BP81" i="5"/>
  <c r="AI81" i="5"/>
  <c r="AE83" i="5"/>
  <c r="AD83" i="5"/>
  <c r="AG79" i="5"/>
  <c r="AF79" i="5"/>
  <c r="BP79" i="5"/>
  <c r="AB34" i="20"/>
  <c r="AL34" i="20" s="1"/>
  <c r="AN34" i="20"/>
  <c r="AX34" i="20" s="1"/>
  <c r="AO21" i="20"/>
  <c r="AX21" i="20" s="1"/>
  <c r="AC21" i="20"/>
  <c r="AB26" i="20"/>
  <c r="AN26" i="20"/>
  <c r="AX26" i="20" s="1"/>
  <c r="AJ87" i="5"/>
  <c r="AK87" i="5"/>
  <c r="BO69" i="5"/>
  <c r="AK69" i="5"/>
  <c r="AJ69" i="5"/>
  <c r="BP69" i="5"/>
  <c r="AO58" i="5"/>
  <c r="AK26" i="5"/>
  <c r="AJ26" i="5"/>
  <c r="AH88" i="5"/>
  <c r="AH14" i="5"/>
  <c r="AM14" i="5" s="1"/>
  <c r="AO14" i="5" s="1"/>
  <c r="AI88" i="5"/>
  <c r="AI22" i="5"/>
  <c r="AH34" i="5"/>
  <c r="AI34" i="5"/>
  <c r="AH71" i="5"/>
  <c r="AI71" i="5"/>
  <c r="AH68" i="5"/>
  <c r="AH22" i="5"/>
  <c r="AI87" i="5"/>
  <c r="AI80" i="5"/>
  <c r="AN80" i="5" s="1"/>
  <c r="AH80" i="5"/>
  <c r="AM80" i="5" s="1"/>
  <c r="BP80" i="5"/>
  <c r="BO80" i="5"/>
  <c r="BP26" i="5"/>
  <c r="BO26" i="5"/>
  <c r="AJ57" i="5"/>
  <c r="BO56" i="5"/>
  <c r="AK56" i="5"/>
  <c r="AJ56" i="5"/>
  <c r="AJ71" i="5"/>
  <c r="AK71" i="5"/>
  <c r="AK22" i="5"/>
  <c r="AJ22" i="5"/>
  <c r="BP12" i="5"/>
  <c r="BO57" i="5"/>
  <c r="AK57" i="5"/>
  <c r="BP57" i="5"/>
  <c r="AJ13" i="5"/>
  <c r="AK36" i="5"/>
  <c r="AJ36" i="5"/>
  <c r="AK13" i="5"/>
  <c r="AJ24" i="5"/>
  <c r="AM24" i="5" s="1"/>
  <c r="AK24" i="5"/>
  <c r="AN24" i="5" s="1"/>
  <c r="BO24" i="5"/>
  <c r="AO18" i="5"/>
  <c r="BP56" i="5"/>
  <c r="AM56" i="5"/>
  <c r="BO48" i="5"/>
  <c r="BO78" i="5"/>
  <c r="AF71" i="5"/>
  <c r="AG71" i="5"/>
  <c r="AF78" i="5"/>
  <c r="AG78" i="5"/>
  <c r="BP78" i="5"/>
  <c r="BP6" i="5"/>
  <c r="AF13" i="5"/>
  <c r="AG13" i="5"/>
  <c r="AF6" i="5"/>
  <c r="BP48" i="5"/>
  <c r="BO4" i="5"/>
  <c r="BP4" i="5"/>
  <c r="AD13" i="5"/>
  <c r="AE13" i="5"/>
  <c r="AD71" i="5"/>
  <c r="AE71" i="5"/>
  <c r="AD59" i="5"/>
  <c r="AE36" i="5"/>
  <c r="AD36" i="5"/>
  <c r="AE59" i="5"/>
  <c r="AE56" i="5"/>
  <c r="AE82" i="5"/>
  <c r="AD82" i="5"/>
  <c r="BP24" i="5"/>
  <c r="AD87" i="5"/>
  <c r="AE34" i="5"/>
  <c r="AD34" i="5"/>
  <c r="AD7" i="5"/>
  <c r="AE7" i="5"/>
  <c r="AN22" i="5"/>
  <c r="T71" i="5"/>
  <c r="U71" i="5"/>
  <c r="T87" i="5"/>
  <c r="U87" i="5"/>
  <c r="U17" i="5"/>
  <c r="U48" i="5"/>
  <c r="T48" i="5"/>
  <c r="R25" i="5"/>
  <c r="S25" i="5"/>
  <c r="S57" i="5"/>
  <c r="R57" i="5"/>
  <c r="S66" i="5"/>
  <c r="R66" i="5"/>
  <c r="AN56" i="5" l="1"/>
  <c r="AL26" i="20"/>
  <c r="AL21" i="20"/>
  <c r="AY26" i="20"/>
  <c r="BO88" i="5"/>
  <c r="BO83" i="5"/>
  <c r="BP88" i="5"/>
  <c r="BO79" i="5"/>
  <c r="W88" i="5"/>
  <c r="V88" i="5"/>
  <c r="W83" i="5"/>
  <c r="V67" i="5"/>
  <c r="W81" i="5"/>
  <c r="AN81" i="5" s="1"/>
  <c r="V81" i="5"/>
  <c r="AM81" i="5" s="1"/>
  <c r="AO89" i="5"/>
  <c r="S88" i="5"/>
  <c r="R88" i="5"/>
  <c r="S76" i="5"/>
  <c r="R76" i="5"/>
  <c r="S83" i="5"/>
  <c r="R83" i="5"/>
  <c r="S7" i="5"/>
  <c r="AY34" i="20"/>
  <c r="BO6" i="5"/>
  <c r="AM22" i="5"/>
  <c r="AO22" i="5" s="1"/>
  <c r="AO24" i="5"/>
  <c r="BP22" i="5"/>
  <c r="AO80" i="5"/>
  <c r="BO22" i="5"/>
  <c r="AO56" i="5"/>
  <c r="S36" i="5"/>
  <c r="W4" i="5"/>
  <c r="V4" i="5"/>
  <c r="W82" i="5"/>
  <c r="V82" i="5"/>
  <c r="V87" i="5"/>
  <c r="W71" i="5"/>
  <c r="V71" i="5"/>
  <c r="W38" i="5"/>
  <c r="AN38" i="5" s="1"/>
  <c r="V38" i="5"/>
  <c r="AM38" i="5" s="1"/>
  <c r="W87" i="5"/>
  <c r="S9" i="5"/>
  <c r="R9" i="5"/>
  <c r="R87" i="5"/>
  <c r="R48" i="5"/>
  <c r="AM48" i="5" s="1"/>
  <c r="S48" i="5"/>
  <c r="AN48" i="5" s="1"/>
  <c r="R12" i="5"/>
  <c r="S12" i="5"/>
  <c r="S87" i="5"/>
  <c r="R4" i="5"/>
  <c r="S4" i="5"/>
  <c r="S75" i="5"/>
  <c r="R75" i="5"/>
  <c r="R59" i="5"/>
  <c r="S59" i="5"/>
  <c r="R82" i="5"/>
  <c r="S82" i="5"/>
  <c r="R34" i="5"/>
  <c r="S34" i="5"/>
  <c r="R70" i="5"/>
  <c r="R7" i="5"/>
  <c r="R36" i="5"/>
  <c r="E111" i="2"/>
  <c r="H111" i="2"/>
  <c r="I111" i="2"/>
  <c r="AY21" i="20" l="1"/>
  <c r="AO81" i="5"/>
  <c r="BP83" i="5"/>
  <c r="AO48" i="5"/>
  <c r="AO38" i="5"/>
  <c r="BO71" i="5"/>
  <c r="BO36" i="5"/>
  <c r="BO59" i="5"/>
  <c r="BP71" i="5"/>
  <c r="BP59" i="5"/>
  <c r="BO13" i="5"/>
  <c r="BP13" i="5"/>
  <c r="BP82" i="5"/>
  <c r="BP36" i="5"/>
  <c r="BO82" i="5"/>
  <c r="BO7" i="5"/>
  <c r="BO34" i="5"/>
  <c r="BP34" i="5"/>
  <c r="BO87" i="5"/>
  <c r="BP87" i="5"/>
  <c r="BP7" i="5"/>
  <c r="L113" i="2" l="1"/>
  <c r="L112" i="2"/>
  <c r="L62" i="2"/>
  <c r="L34" i="2"/>
  <c r="L35" i="2"/>
  <c r="L36" i="2"/>
  <c r="L37" i="2"/>
  <c r="L38" i="2"/>
  <c r="L39" i="2"/>
  <c r="L40" i="2"/>
  <c r="L41" i="2"/>
  <c r="L42" i="2"/>
  <c r="L43" i="2"/>
  <c r="L44" i="2"/>
  <c r="L45" i="2"/>
  <c r="L46" i="2"/>
  <c r="L47" i="2"/>
  <c r="L48" i="2"/>
  <c r="L49" i="2"/>
  <c r="L50" i="2"/>
  <c r="L51" i="2"/>
  <c r="L52" i="2"/>
  <c r="L53" i="2"/>
  <c r="L54" i="2"/>
  <c r="L55" i="2"/>
  <c r="L56" i="2"/>
  <c r="L59" i="2"/>
  <c r="L33" i="2"/>
  <c r="L7" i="2"/>
  <c r="L8" i="2"/>
  <c r="L9" i="2"/>
  <c r="L10" i="2"/>
  <c r="L11" i="2"/>
  <c r="L12" i="2"/>
  <c r="L13" i="2"/>
  <c r="L14" i="2"/>
  <c r="L15" i="2"/>
  <c r="L16" i="2"/>
  <c r="L17" i="2"/>
  <c r="L18" i="2"/>
  <c r="L19" i="2"/>
  <c r="L20" i="2"/>
  <c r="L21" i="2"/>
  <c r="L22" i="2"/>
  <c r="L23" i="2"/>
  <c r="L24" i="2"/>
  <c r="L25" i="2"/>
  <c r="L26" i="2"/>
  <c r="L27" i="2"/>
  <c r="L28" i="2"/>
  <c r="L30" i="2"/>
  <c r="L6" i="2"/>
  <c r="I56" i="2"/>
  <c r="H56" i="2"/>
  <c r="BB20" i="4"/>
  <c r="BB19" i="4"/>
  <c r="BB18" i="4"/>
  <c r="BB17" i="4"/>
  <c r="BB16" i="4"/>
  <c r="BB12" i="4"/>
  <c r="BB11" i="4"/>
  <c r="AY20" i="4"/>
  <c r="AY19" i="4"/>
  <c r="AY18" i="4"/>
  <c r="AY17" i="4"/>
  <c r="AY16" i="4"/>
  <c r="AY12" i="4"/>
  <c r="AY11" i="4"/>
  <c r="BB9" i="4"/>
  <c r="BB15" i="4" s="1"/>
  <c r="AY9" i="4"/>
  <c r="AY15" i="4" s="1"/>
  <c r="BB8" i="4"/>
  <c r="AY8" i="4"/>
  <c r="AV20" i="4"/>
  <c r="AS20" i="4"/>
  <c r="AV19" i="4"/>
  <c r="AS19" i="4"/>
  <c r="AS18" i="4"/>
  <c r="AP20" i="4"/>
  <c r="AV18" i="4"/>
  <c r="AV17" i="4"/>
  <c r="AS17" i="4"/>
  <c r="AP19" i="4"/>
  <c r="AP18" i="4"/>
  <c r="AV16" i="4"/>
  <c r="AS16" i="4"/>
  <c r="AP17" i="4"/>
  <c r="AP16" i="4"/>
  <c r="AV12" i="4"/>
  <c r="AS12" i="4"/>
  <c r="AP12" i="4"/>
  <c r="AV11" i="4"/>
  <c r="AS11" i="4"/>
  <c r="AP11" i="4"/>
  <c r="AV9" i="4"/>
  <c r="AV15" i="4" s="1"/>
  <c r="AS9" i="4"/>
  <c r="AS15" i="4" s="1"/>
  <c r="AP9" i="4"/>
  <c r="AP10" i="4" s="1"/>
  <c r="AV8" i="4"/>
  <c r="AS8" i="4"/>
  <c r="AP8" i="4"/>
  <c r="AM20" i="4"/>
  <c r="AM18" i="4"/>
  <c r="AM19" i="4"/>
  <c r="AJ20" i="4"/>
  <c r="AJ19" i="4"/>
  <c r="AJ18" i="4"/>
  <c r="AM17" i="4"/>
  <c r="AM16" i="4"/>
  <c r="AJ17" i="4"/>
  <c r="AJ16" i="4"/>
  <c r="AM12" i="4"/>
  <c r="AJ12" i="4"/>
  <c r="AM11" i="4"/>
  <c r="AJ11" i="4"/>
  <c r="AM9" i="4"/>
  <c r="AM15" i="4" s="1"/>
  <c r="AJ9" i="4"/>
  <c r="AJ15" i="4" s="1"/>
  <c r="AM8" i="4"/>
  <c r="AJ8" i="4"/>
  <c r="AG20" i="4"/>
  <c r="AG19" i="4"/>
  <c r="AG18" i="4"/>
  <c r="AG17" i="4"/>
  <c r="AG16" i="4"/>
  <c r="AG12" i="4"/>
  <c r="AG11" i="4"/>
  <c r="AG15" i="4"/>
  <c r="AD20" i="4"/>
  <c r="AD19" i="4"/>
  <c r="AD18" i="4"/>
  <c r="AD17" i="4"/>
  <c r="AD16" i="4"/>
  <c r="AD12" i="4"/>
  <c r="AD11" i="4"/>
  <c r="AD15" i="4"/>
  <c r="AA20" i="4"/>
  <c r="AA19" i="4"/>
  <c r="AA18" i="4"/>
  <c r="AA17" i="4"/>
  <c r="AA16" i="4"/>
  <c r="AA12" i="4"/>
  <c r="AA11" i="4"/>
  <c r="AA15" i="4"/>
  <c r="AG8" i="4"/>
  <c r="AD8" i="4"/>
  <c r="AA8" i="4"/>
  <c r="X20" i="4"/>
  <c r="X19" i="4"/>
  <c r="X18" i="4"/>
  <c r="X17" i="4"/>
  <c r="X16" i="4"/>
  <c r="X12" i="4"/>
  <c r="X11" i="4"/>
  <c r="X15" i="4"/>
  <c r="R14" i="4"/>
  <c r="X8" i="4"/>
  <c r="U20" i="4"/>
  <c r="R20" i="4"/>
  <c r="O20" i="4"/>
  <c r="L20" i="4"/>
  <c r="I20" i="4"/>
  <c r="F20" i="4"/>
  <c r="C20" i="4"/>
  <c r="U19" i="4"/>
  <c r="R19" i="4"/>
  <c r="O19" i="4"/>
  <c r="L19" i="4"/>
  <c r="I19" i="4"/>
  <c r="F19" i="4"/>
  <c r="C19" i="4"/>
  <c r="U18" i="4"/>
  <c r="R18" i="4"/>
  <c r="O18" i="4"/>
  <c r="L18" i="4"/>
  <c r="I18" i="4"/>
  <c r="F18" i="4"/>
  <c r="C18" i="4"/>
  <c r="U17" i="4"/>
  <c r="R17" i="4"/>
  <c r="O17" i="4"/>
  <c r="L17" i="4"/>
  <c r="I17" i="4"/>
  <c r="F17" i="4"/>
  <c r="C17" i="4"/>
  <c r="U16" i="4"/>
  <c r="R16" i="4"/>
  <c r="O16" i="4"/>
  <c r="L16" i="4"/>
  <c r="I16" i="4"/>
  <c r="F16" i="4"/>
  <c r="C16" i="4"/>
  <c r="U12" i="4"/>
  <c r="R12" i="4"/>
  <c r="O12" i="4"/>
  <c r="L12" i="4"/>
  <c r="I12" i="4"/>
  <c r="F12" i="4"/>
  <c r="C12" i="4"/>
  <c r="U11" i="4"/>
  <c r="R11" i="4"/>
  <c r="O11" i="4"/>
  <c r="L11" i="4"/>
  <c r="I11" i="4"/>
  <c r="F11" i="4"/>
  <c r="C11" i="4"/>
  <c r="U13" i="4"/>
  <c r="O9" i="4"/>
  <c r="O14" i="4" s="1"/>
  <c r="L13" i="4"/>
  <c r="I9" i="4"/>
  <c r="I13" i="4" s="1"/>
  <c r="F9" i="4"/>
  <c r="F15" i="4" s="1"/>
  <c r="C9" i="4"/>
  <c r="C14" i="4" s="1"/>
  <c r="U8" i="4"/>
  <c r="R8" i="4"/>
  <c r="O8" i="4"/>
  <c r="L8" i="4"/>
  <c r="I8" i="4"/>
  <c r="F8" i="4"/>
  <c r="C8" i="4"/>
  <c r="R15" i="4" l="1"/>
  <c r="R10" i="4"/>
  <c r="U10" i="4"/>
  <c r="L14" i="4"/>
  <c r="U14" i="4"/>
  <c r="L15" i="4"/>
  <c r="U15" i="4"/>
  <c r="L10" i="4"/>
  <c r="F14" i="4"/>
  <c r="F10" i="4"/>
  <c r="I14" i="4"/>
  <c r="I15" i="4"/>
  <c r="I10" i="4"/>
  <c r="BB13" i="4"/>
  <c r="BB10" i="4"/>
  <c r="BB14" i="4"/>
  <c r="AY13" i="4"/>
  <c r="AY10" i="4"/>
  <c r="AY14" i="4"/>
  <c r="AV13" i="4"/>
  <c r="AV10" i="4"/>
  <c r="AV14" i="4"/>
  <c r="AS13" i="4"/>
  <c r="AS10" i="4"/>
  <c r="AS14" i="4"/>
  <c r="AP13" i="4"/>
  <c r="AP14" i="4"/>
  <c r="AP15" i="4"/>
  <c r="AM13" i="4"/>
  <c r="AM10" i="4"/>
  <c r="AM14" i="4"/>
  <c r="AJ13" i="4"/>
  <c r="AJ10" i="4"/>
  <c r="AJ14" i="4"/>
  <c r="AG13" i="4"/>
  <c r="AG10" i="4"/>
  <c r="AG14" i="4"/>
  <c r="AD13" i="4"/>
  <c r="AD10" i="4"/>
  <c r="AD14" i="4"/>
  <c r="AA13" i="4"/>
  <c r="AA10" i="4"/>
  <c r="AA14" i="4"/>
  <c r="X13" i="4"/>
  <c r="X10" i="4"/>
  <c r="X14" i="4"/>
  <c r="C13" i="4"/>
  <c r="O13" i="4"/>
  <c r="F13" i="4"/>
  <c r="R13" i="4"/>
  <c r="C15" i="4"/>
  <c r="O15" i="4"/>
  <c r="C10" i="4"/>
  <c r="O10" i="4"/>
  <c r="E56" i="2" l="1"/>
  <c r="O60" i="5" l="1"/>
  <c r="AN60" i="5" s="1"/>
  <c r="N60" i="5"/>
  <c r="AM60" i="5" s="1"/>
  <c r="AO60" i="5" l="1"/>
  <c r="N67" i="5" l="1"/>
  <c r="AM67" i="5" s="1"/>
  <c r="O67" i="5"/>
  <c r="AN67" i="5" s="1"/>
  <c r="O66" i="5"/>
  <c r="AN66" i="5" s="1"/>
  <c r="N66" i="5"/>
  <c r="AM66" i="5" s="1"/>
  <c r="AO67" i="5" l="1"/>
  <c r="AO66" i="5"/>
  <c r="N27" i="5" l="1"/>
  <c r="AM27" i="5" s="1"/>
  <c r="O27" i="5"/>
  <c r="AN27" i="5" s="1"/>
  <c r="O70" i="5" l="1"/>
  <c r="AN70" i="5" s="1"/>
  <c r="N70" i="5"/>
  <c r="AM70" i="5" s="1"/>
  <c r="AO27" i="5"/>
  <c r="N9" i="5"/>
  <c r="AM9" i="5" s="1"/>
  <c r="O9" i="5"/>
  <c r="AN9" i="5" s="1"/>
  <c r="O10" i="5"/>
  <c r="AN10" i="5" s="1"/>
  <c r="N10" i="5"/>
  <c r="AM10" i="5" s="1"/>
  <c r="AO70" i="5" l="1"/>
  <c r="AO10" i="5"/>
  <c r="AO9" i="5"/>
  <c r="N43" i="5"/>
  <c r="AM43" i="5" s="1"/>
  <c r="O43" i="5"/>
  <c r="AN43" i="5" s="1"/>
  <c r="AO43" i="5" l="1"/>
  <c r="O29" i="5" l="1"/>
  <c r="AN29" i="5" s="1"/>
  <c r="N29" i="5"/>
  <c r="AM29" i="5" s="1"/>
  <c r="O73" i="5" l="1"/>
  <c r="AN73" i="5" s="1"/>
  <c r="N73" i="5"/>
  <c r="AM73" i="5" s="1"/>
  <c r="AO29" i="5"/>
  <c r="AO73" i="5" l="1"/>
  <c r="N65" i="5" l="1"/>
  <c r="AM65" i="5" s="1"/>
  <c r="O65" i="5"/>
  <c r="AN65" i="5" s="1"/>
  <c r="N64" i="5"/>
  <c r="AM64" i="5" s="1"/>
  <c r="O64" i="5"/>
  <c r="AN64" i="5" s="1"/>
  <c r="AO65" i="5" l="1"/>
  <c r="AO64" i="5"/>
  <c r="N25" i="5"/>
  <c r="AM25" i="5" s="1"/>
  <c r="O25" i="5"/>
  <c r="AN25" i="5" s="1"/>
  <c r="AO25" i="5" l="1"/>
  <c r="N30" i="5"/>
  <c r="AM30" i="5" s="1"/>
  <c r="O30" i="5"/>
  <c r="AN30" i="5" s="1"/>
  <c r="AO30" i="5" l="1"/>
  <c r="O42" i="5" l="1"/>
  <c r="AN42" i="5" s="1"/>
  <c r="N42" i="5"/>
  <c r="AM42" i="5" s="1"/>
  <c r="AO42" i="5" l="1"/>
  <c r="O51" i="5"/>
  <c r="AN51" i="5" s="1"/>
  <c r="N51" i="5"/>
  <c r="AM51" i="5" s="1"/>
  <c r="AO51" i="5" l="1"/>
  <c r="O59" i="5"/>
  <c r="AN59" i="5" s="1"/>
  <c r="N59" i="5"/>
  <c r="AM59" i="5" s="1"/>
  <c r="O63" i="5" l="1"/>
  <c r="AN63" i="5" s="1"/>
  <c r="N63" i="5"/>
  <c r="AM63" i="5" s="1"/>
  <c r="N72" i="5"/>
  <c r="AM72" i="5" s="1"/>
  <c r="O72" i="5"/>
  <c r="AN72" i="5" s="1"/>
  <c r="AO59" i="5"/>
  <c r="N13" i="5"/>
  <c r="AM13" i="5" s="1"/>
  <c r="O13" i="5"/>
  <c r="AN13" i="5" s="1"/>
  <c r="O77" i="5"/>
  <c r="AN77" i="5" s="1"/>
  <c r="N77" i="5"/>
  <c r="AM77" i="5" s="1"/>
  <c r="O62" i="5"/>
  <c r="AN62" i="5" s="1"/>
  <c r="N62" i="5"/>
  <c r="AM62" i="5" s="1"/>
  <c r="AO63" i="5" l="1"/>
  <c r="AO72" i="5"/>
  <c r="O69" i="5"/>
  <c r="AN69" i="5" s="1"/>
  <c r="N69" i="5"/>
  <c r="AM69" i="5" s="1"/>
  <c r="AO13" i="5"/>
  <c r="AO77" i="5"/>
  <c r="AO62" i="5"/>
  <c r="N35" i="5"/>
  <c r="AM35" i="5" s="1"/>
  <c r="N61" i="5"/>
  <c r="AM61" i="5" s="1"/>
  <c r="O35" i="5"/>
  <c r="AN35" i="5" s="1"/>
  <c r="O61" i="5"/>
  <c r="AN61" i="5" s="1"/>
  <c r="AO69" i="5" l="1"/>
  <c r="AO61" i="5"/>
  <c r="AO35" i="5"/>
  <c r="N68" i="5"/>
  <c r="AM68" i="5" s="1"/>
  <c r="O68" i="5"/>
  <c r="AN68" i="5" s="1"/>
  <c r="AO68" i="5" l="1"/>
  <c r="O7" i="5"/>
  <c r="AN7" i="5" s="1"/>
  <c r="N7" i="5"/>
  <c r="AM7" i="5" s="1"/>
  <c r="AO7" i="5" l="1"/>
  <c r="O54" i="5"/>
  <c r="AN54" i="5" s="1"/>
  <c r="N54" i="5"/>
  <c r="AM54" i="5" s="1"/>
  <c r="N12" i="5"/>
  <c r="AM12" i="5" s="1"/>
  <c r="O12" i="5"/>
  <c r="AN12" i="5" s="1"/>
  <c r="N23" i="5"/>
  <c r="AM23" i="5" s="1"/>
  <c r="O23" i="5"/>
  <c r="AN23" i="5" s="1"/>
  <c r="N5" i="5" l="1"/>
  <c r="AM5" i="5" s="1"/>
  <c r="AO54" i="5"/>
  <c r="AO23" i="5"/>
  <c r="AO12" i="5"/>
  <c r="O55" i="5"/>
  <c r="AN55" i="5" s="1"/>
  <c r="N55" i="5"/>
  <c r="AM55" i="5" s="1"/>
  <c r="O40" i="5"/>
  <c r="AN40" i="5" s="1"/>
  <c r="N40" i="5"/>
  <c r="AM40" i="5" s="1"/>
  <c r="N31" i="5"/>
  <c r="AM31" i="5" s="1"/>
  <c r="O31" i="5"/>
  <c r="AN31" i="5" s="1"/>
  <c r="O5" i="5"/>
  <c r="AN5" i="5" s="1"/>
  <c r="AO5" i="5" s="1"/>
  <c r="N76" i="5" l="1"/>
  <c r="AM76" i="5" s="1"/>
  <c r="O76" i="5"/>
  <c r="AN76" i="5" s="1"/>
  <c r="O79" i="5"/>
  <c r="AN79" i="5" s="1"/>
  <c r="N79" i="5"/>
  <c r="AM79" i="5" s="1"/>
  <c r="AO40" i="5"/>
  <c r="AO55" i="5"/>
  <c r="AO31" i="5"/>
  <c r="O37" i="5"/>
  <c r="AN37" i="5" s="1"/>
  <c r="N37" i="5"/>
  <c r="AM37" i="5" s="1"/>
  <c r="N75" i="5"/>
  <c r="AM75" i="5" s="1"/>
  <c r="O75" i="5"/>
  <c r="AN75" i="5" s="1"/>
  <c r="O41" i="5"/>
  <c r="AN41" i="5" s="1"/>
  <c r="N41" i="5"/>
  <c r="AM41" i="5" s="1"/>
  <c r="O28" i="5"/>
  <c r="AN28" i="5" s="1"/>
  <c r="N28" i="5"/>
  <c r="AM28" i="5" s="1"/>
  <c r="N78" i="5"/>
  <c r="AM78" i="5" s="1"/>
  <c r="N57" i="5"/>
  <c r="AM57" i="5" s="1"/>
  <c r="O57" i="5"/>
  <c r="AN57" i="5" s="1"/>
  <c r="N17" i="5"/>
  <c r="AM17" i="5" s="1"/>
  <c r="O17" i="5"/>
  <c r="AN17" i="5" s="1"/>
  <c r="AO79" i="5" l="1"/>
  <c r="AO76" i="5"/>
  <c r="AO41" i="5"/>
  <c r="AO37" i="5"/>
  <c r="AO28" i="5"/>
  <c r="AO57" i="5"/>
  <c r="AO75" i="5"/>
  <c r="AO17" i="5"/>
  <c r="N21" i="5"/>
  <c r="AM21" i="5" s="1"/>
  <c r="O21" i="5"/>
  <c r="AN21" i="5" s="1"/>
  <c r="O86" i="5"/>
  <c r="AN86" i="5" s="1"/>
  <c r="N86" i="5"/>
  <c r="AM86" i="5" s="1"/>
  <c r="N26" i="5"/>
  <c r="AM26" i="5" s="1"/>
  <c r="O26" i="5"/>
  <c r="AN26" i="5" s="1"/>
  <c r="O6" i="5"/>
  <c r="AN6" i="5" s="1"/>
  <c r="O44" i="5"/>
  <c r="AN44" i="5" s="1"/>
  <c r="N44" i="5"/>
  <c r="AM44" i="5" s="1"/>
  <c r="N6" i="5"/>
  <c r="AM6" i="5" s="1"/>
  <c r="O11" i="5"/>
  <c r="AN11" i="5" s="1"/>
  <c r="N83" i="5" l="1"/>
  <c r="AM83" i="5" s="1"/>
  <c r="O83" i="5"/>
  <c r="AN83" i="5" s="1"/>
  <c r="N11" i="5"/>
  <c r="AM11" i="5" s="1"/>
  <c r="AO11" i="5" s="1"/>
  <c r="AO86" i="5"/>
  <c r="AO44" i="5"/>
  <c r="AO6" i="5"/>
  <c r="AO21" i="5"/>
  <c r="AO26" i="5"/>
  <c r="O82" i="5"/>
  <c r="AN82" i="5" s="1"/>
  <c r="O15" i="5"/>
  <c r="AN15" i="5" s="1"/>
  <c r="N15" i="5"/>
  <c r="AM15" i="5" s="1"/>
  <c r="O19" i="5"/>
  <c r="AN19" i="5" s="1"/>
  <c r="N19" i="5"/>
  <c r="AM19" i="5" s="1"/>
  <c r="O32" i="5"/>
  <c r="AN32" i="5" s="1"/>
  <c r="N32" i="5"/>
  <c r="AM32" i="5" s="1"/>
  <c r="O36" i="5"/>
  <c r="AN36" i="5" s="1"/>
  <c r="N53" i="5"/>
  <c r="AM53" i="5" s="1"/>
  <c r="O53" i="5"/>
  <c r="AN53" i="5" s="1"/>
  <c r="N34" i="5"/>
  <c r="AM34" i="5" s="1"/>
  <c r="O34" i="5"/>
  <c r="AN34" i="5" s="1"/>
  <c r="N82" i="5"/>
  <c r="AM82" i="5" s="1"/>
  <c r="AO83" i="5" l="1"/>
  <c r="AO82" i="5"/>
  <c r="AO32" i="5"/>
  <c r="AO19" i="5"/>
  <c r="AO15" i="5"/>
  <c r="AO34" i="5"/>
  <c r="AO53" i="5"/>
  <c r="N88" i="5" l="1"/>
  <c r="AM88" i="5" s="1"/>
  <c r="O88" i="5"/>
  <c r="AN88" i="5" s="1"/>
  <c r="N87" i="5"/>
  <c r="AM87" i="5" s="1"/>
  <c r="O87" i="5"/>
  <c r="AN87" i="5" s="1"/>
  <c r="O71" i="5"/>
  <c r="AN71" i="5" s="1"/>
  <c r="O4" i="5"/>
  <c r="AN4" i="5" s="1"/>
  <c r="N71" i="5"/>
  <c r="AM71" i="5" s="1"/>
  <c r="N4" i="5"/>
  <c r="AM4" i="5" s="1"/>
  <c r="O78" i="5"/>
  <c r="AN78" i="5" s="1"/>
  <c r="AO78" i="5" s="1"/>
  <c r="N36" i="5"/>
  <c r="AM36" i="5" s="1"/>
  <c r="AO36" i="5" s="1"/>
  <c r="AO88" i="5" l="1"/>
  <c r="AO71" i="5"/>
  <c r="AO4" i="5"/>
  <c r="AO87" i="5"/>
</calcChain>
</file>

<file path=xl/sharedStrings.xml><?xml version="1.0" encoding="utf-8"?>
<sst xmlns="http://schemas.openxmlformats.org/spreadsheetml/2006/main" count="3905" uniqueCount="442">
  <si>
    <t>Mois</t>
  </si>
  <si>
    <t>SECTION</t>
  </si>
  <si>
    <t>Jours / Nuits</t>
  </si>
  <si>
    <t>Votre Section pour la saisie</t>
  </si>
  <si>
    <t>TS</t>
  </si>
  <si>
    <t>RESERVE</t>
  </si>
  <si>
    <t>Chef de Garde       (Ch.G )   /  Permanencier</t>
  </si>
  <si>
    <t>Position</t>
  </si>
  <si>
    <t>PL</t>
  </si>
  <si>
    <t>Chef d'Agrés 1E     (Ch.A 1E)</t>
  </si>
  <si>
    <t>EQUIPIER               ( Eq )</t>
  </si>
  <si>
    <t>Section</t>
  </si>
  <si>
    <t>Section au dernier jour (mois préc.)</t>
  </si>
  <si>
    <t>Tableau Récapitulatif Nombre de jour &amp; Nuit comptabilisé</t>
  </si>
  <si>
    <t>Section n°1</t>
  </si>
  <si>
    <t>CH Garde</t>
  </si>
  <si>
    <t>Ch.A 1E</t>
  </si>
  <si>
    <t>Ch.E</t>
  </si>
  <si>
    <t>Equipier</t>
  </si>
  <si>
    <t>Reserve</t>
  </si>
  <si>
    <t>Total Jours</t>
  </si>
  <si>
    <t>Total du mois</t>
  </si>
  <si>
    <t>ANGLADE  J      (1)</t>
  </si>
  <si>
    <t>LOCATELLI  M  (1)</t>
  </si>
  <si>
    <t>SARCY  R          (1)</t>
  </si>
  <si>
    <t>LAURENT  J      (1)</t>
  </si>
  <si>
    <t>BORIES  R         (1)</t>
  </si>
  <si>
    <t>CAYRIER  A       (1)</t>
  </si>
  <si>
    <t>DURRIS  T         (1)</t>
  </si>
  <si>
    <t>ROBERT  M       (1)</t>
  </si>
  <si>
    <t>PALPACUER  Y  (1)</t>
  </si>
  <si>
    <t>AZEVEDO  L      (1)</t>
  </si>
  <si>
    <t>LACROIX  A       (1)</t>
  </si>
  <si>
    <t>FALZONE  C      (1)</t>
  </si>
  <si>
    <t>OLIOT  L           (1)</t>
  </si>
  <si>
    <t>CHAOUI S         (1)</t>
  </si>
  <si>
    <t>GARCIA G         (1)</t>
  </si>
  <si>
    <t>JOURDA  J        (1)</t>
  </si>
  <si>
    <t>HUTTIER  L       (1)</t>
  </si>
  <si>
    <t/>
  </si>
  <si>
    <t>Légende</t>
  </si>
  <si>
    <t xml:space="preserve">Nbre  de place vacante </t>
  </si>
  <si>
    <t>Nbre de place Affectée</t>
  </si>
  <si>
    <t>Garde</t>
  </si>
  <si>
    <t>G</t>
  </si>
  <si>
    <t>Astreinte Domicile</t>
  </si>
  <si>
    <t>Ad</t>
  </si>
  <si>
    <t>Astreinte Caserne</t>
  </si>
  <si>
    <t>Ac</t>
  </si>
  <si>
    <t>Taux de place vacante</t>
  </si>
  <si>
    <t>Taux de place Affectée</t>
  </si>
  <si>
    <t>Tableau des compétences</t>
  </si>
  <si>
    <t>FONCTIONS</t>
  </si>
  <si>
    <t>FONCTION</t>
  </si>
  <si>
    <t>PERMIS</t>
  </si>
  <si>
    <t>CONDUITE</t>
  </si>
  <si>
    <t>FEU DE FORÊT</t>
  </si>
  <si>
    <t>Rep</t>
  </si>
  <si>
    <t>NOM</t>
  </si>
  <si>
    <t>GRADE</t>
  </si>
  <si>
    <t xml:space="preserve"> Permis       PL</t>
  </si>
  <si>
    <t>Conduite engin/pompe COD1</t>
  </si>
  <si>
    <t>Conduite  Tout Terrain         COD2</t>
  </si>
  <si>
    <t>Conduite   Bateau  COD4</t>
  </si>
  <si>
    <t>Feux de forêts     FDF1</t>
  </si>
  <si>
    <t>Feux  de  forêts      FDF2</t>
  </si>
  <si>
    <t>Feux  de  forêts      FDF3</t>
  </si>
  <si>
    <t>S1</t>
  </si>
  <si>
    <t>Adj</t>
  </si>
  <si>
    <t>Ch.G</t>
  </si>
  <si>
    <t>COD1</t>
  </si>
  <si>
    <t>COD2</t>
  </si>
  <si>
    <t>FDF1</t>
  </si>
  <si>
    <t>FDF2</t>
  </si>
  <si>
    <t>FDF3</t>
  </si>
  <si>
    <t>Scc</t>
  </si>
  <si>
    <t>Sgt</t>
  </si>
  <si>
    <t>Ch.A TE</t>
  </si>
  <si>
    <t>Cch</t>
  </si>
  <si>
    <t>COD4</t>
  </si>
  <si>
    <t>Cal</t>
  </si>
  <si>
    <t>Eq</t>
  </si>
  <si>
    <t>Section n°2</t>
  </si>
  <si>
    <t>S2</t>
  </si>
  <si>
    <t>MARI  P               (2)</t>
  </si>
  <si>
    <t>Adc</t>
  </si>
  <si>
    <t>MORTAS  L         (2)</t>
  </si>
  <si>
    <t>DUFOURT  J        (2)</t>
  </si>
  <si>
    <t>THOMAS  G        (2)</t>
  </si>
  <si>
    <t xml:space="preserve">MARI  V              (2) </t>
  </si>
  <si>
    <t>BRAIZE  L           (2)</t>
  </si>
  <si>
    <t>BRUCELLE  D     (2)</t>
  </si>
  <si>
    <t>CAYRIER  J         (2)</t>
  </si>
  <si>
    <t>HJALOU  M        (2)</t>
  </si>
  <si>
    <t xml:space="preserve">SANCHO  S        (2) </t>
  </si>
  <si>
    <t>NIEWENSTEED H  (2)</t>
  </si>
  <si>
    <t>SIN  G               (2)</t>
  </si>
  <si>
    <t>ELDIN  L            (2)</t>
  </si>
  <si>
    <t>HERBIN  J          (2)</t>
  </si>
  <si>
    <t>LEGAIGNEUR P  (2)</t>
  </si>
  <si>
    <t>SENAY  N           (2)</t>
  </si>
  <si>
    <t>FAUGLOIRE  V   (2)</t>
  </si>
  <si>
    <t>Section n°3</t>
  </si>
  <si>
    <t>S3</t>
  </si>
  <si>
    <t>DUBOIS  S         (3)</t>
  </si>
  <si>
    <t>DUBOIS  D         (3)</t>
  </si>
  <si>
    <t>BODARD  T        (3)</t>
  </si>
  <si>
    <t>CHALIAS  Q      (3)</t>
  </si>
  <si>
    <t>CHALIAS  JC     (3)</t>
  </si>
  <si>
    <t>JOURDAIN  G    (3)</t>
  </si>
  <si>
    <t>AUTHIER  G      (3)</t>
  </si>
  <si>
    <t>RIQUE R            (3)</t>
  </si>
  <si>
    <t>ARMAND  A       (3)</t>
  </si>
  <si>
    <t>BROUSSET  C   (3)</t>
  </si>
  <si>
    <t>CARLE  F          (3)</t>
  </si>
  <si>
    <t>VIGREUX  B      (3)</t>
  </si>
  <si>
    <t>MONTANDON A (3)</t>
  </si>
  <si>
    <t>ESTELLER  T     (3)</t>
  </si>
  <si>
    <t>ARMAND  M       (3)</t>
  </si>
  <si>
    <t>JUNGERS  S      (3)</t>
  </si>
  <si>
    <t>GOUYON  K       (3)</t>
  </si>
  <si>
    <t>POUZOL  A       (3)</t>
  </si>
  <si>
    <t>DELETRAZ  J     (3)</t>
  </si>
  <si>
    <t>Section n°4</t>
  </si>
  <si>
    <t>S4</t>
  </si>
  <si>
    <t>SAVELLI  D        (4)</t>
  </si>
  <si>
    <t>TOLAZZI  M        (4)</t>
  </si>
  <si>
    <t>NIEWENSTEED S  (4)</t>
  </si>
  <si>
    <t xml:space="preserve">CLAUZIER  F     (4) </t>
  </si>
  <si>
    <t>CHAPERON S    (4)</t>
  </si>
  <si>
    <t>CLAUZIER  P     (4)</t>
  </si>
  <si>
    <t>BENINI  M         (4)</t>
  </si>
  <si>
    <t>HILLAIRE  D     (4)</t>
  </si>
  <si>
    <t>FERRIERE  A    (4)</t>
  </si>
  <si>
    <t>Les Grades</t>
  </si>
  <si>
    <t>Colonel</t>
  </si>
  <si>
    <t>Col</t>
  </si>
  <si>
    <t>Lcl</t>
  </si>
  <si>
    <t>Commandant</t>
  </si>
  <si>
    <t>Cdt</t>
  </si>
  <si>
    <t>Capitaine</t>
  </si>
  <si>
    <t>Cne</t>
  </si>
  <si>
    <t>Lieutenant</t>
  </si>
  <si>
    <t>Lt</t>
  </si>
  <si>
    <t>Adjudant-chef</t>
  </si>
  <si>
    <t>Adjudant</t>
  </si>
  <si>
    <t>Sergent</t>
  </si>
  <si>
    <t>Caporal-chef </t>
  </si>
  <si>
    <t>Caporal</t>
  </si>
  <si>
    <t>Sapeur de Première Classe</t>
  </si>
  <si>
    <t>Sapeur de Seconde Classe</t>
  </si>
  <si>
    <t>Les Fonctions</t>
  </si>
  <si>
    <t>Chef de Garde</t>
  </si>
  <si>
    <t>Chef d'Agrés TE</t>
  </si>
  <si>
    <t>Chef d'Agrés 1E</t>
  </si>
  <si>
    <t xml:space="preserve">Chef d'Equipe </t>
  </si>
  <si>
    <t>Les Sections</t>
  </si>
  <si>
    <t xml:space="preserve">Toutes Section </t>
  </si>
  <si>
    <t>Les Compétences</t>
  </si>
  <si>
    <t>Permis Poids Lourd</t>
  </si>
  <si>
    <t>Conduite engin/pompe</t>
  </si>
  <si>
    <t>Conduite Tout Terrain</t>
  </si>
  <si>
    <t>Formateur Conduite</t>
  </si>
  <si>
    <t>COD3</t>
  </si>
  <si>
    <t>Conduite Bateau</t>
  </si>
  <si>
    <t>Equipier feux de forêts</t>
  </si>
  <si>
    <t>Chef d'agrés FDF</t>
  </si>
  <si>
    <t>Chef de groupe FDF</t>
  </si>
  <si>
    <t>Chef de colonne FDF</t>
  </si>
  <si>
    <t>FDF4</t>
  </si>
  <si>
    <t>Chef de site FDF</t>
  </si>
  <si>
    <t>FDF5</t>
  </si>
  <si>
    <t>SAV</t>
  </si>
  <si>
    <t>Plongeur</t>
  </si>
  <si>
    <t>IMP1</t>
  </si>
  <si>
    <t>IMP2</t>
  </si>
  <si>
    <t>IMP3</t>
  </si>
  <si>
    <t>Ch. d'Agrés TE
( Ch.A TE )</t>
  </si>
  <si>
    <t>Chef d'Agrés 1E
( Ch.A 1E )</t>
  </si>
  <si>
    <t>Chef d'Equipe
( Ch.E )</t>
  </si>
  <si>
    <t>Equipier
( Eq )</t>
  </si>
  <si>
    <t>Ch. Garde / Permanence
( Ch.G )</t>
  </si>
  <si>
    <t>Journal des jours feriés</t>
  </si>
  <si>
    <t>Jour férié</t>
  </si>
  <si>
    <t>Dates</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</si>
  <si>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</si>
  <si>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</si>
  <si>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</si>
  <si>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</si>
  <si>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</si>
  <si>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</si>
  <si>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</si>
  <si>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</si>
  <si>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</si>
  <si>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</si>
  <si>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</si>
  <si>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</si>
  <si>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</si>
  <si>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Sap1</t>
  </si>
  <si>
    <t>ZEMBALIA  Jean-Paul</t>
  </si>
  <si>
    <t>VIGREUX  Bruno</t>
  </si>
  <si>
    <t>Sap2</t>
  </si>
  <si>
    <t>THOMAS  Gilles</t>
  </si>
  <si>
    <t xml:space="preserve">SIN  Gregory </t>
  </si>
  <si>
    <t>SENAY  Nais</t>
  </si>
  <si>
    <t>SAVELLI  David</t>
  </si>
  <si>
    <t xml:space="preserve">SARCY  Romuald </t>
  </si>
  <si>
    <t xml:space="preserve">SANCHO  Stéphane </t>
  </si>
  <si>
    <t>ROBERT  Mickael</t>
  </si>
  <si>
    <t xml:space="preserve">RIQUE Rémi </t>
  </si>
  <si>
    <t xml:space="preserve">POUZOL  Anthony </t>
  </si>
  <si>
    <t>PERRET M</t>
  </si>
  <si>
    <t>PALPACUER  Yoann</t>
  </si>
  <si>
    <t xml:space="preserve">OLIOT  Lilian </t>
  </si>
  <si>
    <t xml:space="preserve">NIEUWENSTEED Sébastien </t>
  </si>
  <si>
    <t>NIEUWENSTEED Hervé</t>
  </si>
  <si>
    <t>MORTAS  Loic</t>
  </si>
  <si>
    <t>MONTANDON Alexandre</t>
  </si>
  <si>
    <t>MARTINEZ Noemie</t>
  </si>
  <si>
    <t xml:space="preserve">MARTINEZ  Thierry </t>
  </si>
  <si>
    <t xml:space="preserve">MARTIN  Matthieu </t>
  </si>
  <si>
    <t xml:space="preserve">MARI  Vincent </t>
  </si>
  <si>
    <t xml:space="preserve">MARI  Philippe </t>
  </si>
  <si>
    <t>MAGNE  Allan</t>
  </si>
  <si>
    <t>LOCATELLI  Michelle</t>
  </si>
  <si>
    <t>LAURENT  Jérome</t>
  </si>
  <si>
    <t>LACROIX  Alexandre</t>
  </si>
  <si>
    <t xml:space="preserve">JUNGERS  Sophie </t>
  </si>
  <si>
    <t>JOURDAIN  Guillaume</t>
  </si>
  <si>
    <t xml:space="preserve">JOURDA  Yohann </t>
  </si>
  <si>
    <t>HUTTIER  Lucie</t>
  </si>
  <si>
    <t>HJALOU  Mounir</t>
  </si>
  <si>
    <t>HERBIN  Jérome</t>
  </si>
  <si>
    <t>GROUARD  Jérome</t>
  </si>
  <si>
    <t xml:space="preserve">GOUYON  Kilian </t>
  </si>
  <si>
    <t xml:space="preserve">GIRARD  Joel </t>
  </si>
  <si>
    <t xml:space="preserve">GARCIA Gerald </t>
  </si>
  <si>
    <t xml:space="preserve">GALLARDO  Christophe </t>
  </si>
  <si>
    <t>FERRIERE  Aymeric</t>
  </si>
  <si>
    <t>FAUGLOIRE  Valentin</t>
  </si>
  <si>
    <t>FALZONE  Christophe</t>
  </si>
  <si>
    <t>ESTELLER  Tanguy</t>
  </si>
  <si>
    <t xml:space="preserve">ELDIN  Laura </t>
  </si>
  <si>
    <t xml:space="preserve">DURRIS  Thierry </t>
  </si>
  <si>
    <t>DUFOURT  Jérome</t>
  </si>
  <si>
    <t>DUBOIS  Sebastien</t>
  </si>
  <si>
    <t>DUBOIS  Damien</t>
  </si>
  <si>
    <t>DEMOSFQUI  Pierre</t>
  </si>
  <si>
    <t>DELETRAZ  Julie</t>
  </si>
  <si>
    <t>CLAUZIER  Pierre</t>
  </si>
  <si>
    <t>CLAUZIER  Frederic</t>
  </si>
  <si>
    <t>CHAPERON Steve</t>
  </si>
  <si>
    <t>CHAOUI Samir</t>
  </si>
  <si>
    <t>CHALIAS  Quentin</t>
  </si>
  <si>
    <t>CHALIAS  JC</t>
  </si>
  <si>
    <t>CAYRIER  Johan</t>
  </si>
  <si>
    <t>CAYRIER  Alexis</t>
  </si>
  <si>
    <t>CARLE  Francis</t>
  </si>
  <si>
    <t xml:space="preserve">BUVET  Kilian </t>
  </si>
  <si>
    <t>BULTEEL  David</t>
  </si>
  <si>
    <t>BRAIZE  Loic</t>
  </si>
  <si>
    <t xml:space="preserve">BORIES  Roger </t>
  </si>
  <si>
    <t>BODARD  Thierry</t>
  </si>
  <si>
    <t>BESSET  Nicolas</t>
  </si>
  <si>
    <t>BENINI Raphael</t>
  </si>
  <si>
    <t xml:space="preserve">BENINI  Mattéo </t>
  </si>
  <si>
    <t>AZEVEDO  Linda</t>
  </si>
  <si>
    <t>AUTHIER  Guillaume</t>
  </si>
  <si>
    <t>ARMAND  Marléne</t>
  </si>
  <si>
    <t>A</t>
  </si>
  <si>
    <t>Feux de Forêts Chef d'Agrés</t>
  </si>
  <si>
    <t>Feux de Forêts Equipier</t>
  </si>
  <si>
    <t>Conduite   Tout Terrain</t>
  </si>
  <si>
    <t>Conduite Engin/Pompe</t>
  </si>
  <si>
    <t>Permis</t>
  </si>
  <si>
    <t>Fonction</t>
  </si>
  <si>
    <t>Grade</t>
  </si>
  <si>
    <t>Nom Prénom</t>
  </si>
  <si>
    <r>
      <t>Lieutenant-colonel</t>
    </r>
    <r>
      <rPr>
        <b/>
        <sz val="8"/>
        <rFont val="Arial"/>
        <family val="2"/>
      </rPr>
      <t xml:space="preserve"> </t>
    </r>
  </si>
  <si>
    <r>
      <t>Sergent-chef</t>
    </r>
    <r>
      <rPr>
        <b/>
        <sz val="8"/>
        <rFont val="Arial"/>
        <family val="2"/>
      </rPr>
      <t xml:space="preserve"> </t>
    </r>
  </si>
  <si>
    <t>Plg</t>
  </si>
  <si>
    <t xml:space="preserve">Total Nuit </t>
  </si>
  <si>
    <t>Janvier</t>
  </si>
  <si>
    <t>Février</t>
  </si>
  <si>
    <t>Mars</t>
  </si>
  <si>
    <t>Avril</t>
  </si>
  <si>
    <t>Mai</t>
  </si>
  <si>
    <t>Juin</t>
  </si>
  <si>
    <t>Juillet</t>
  </si>
  <si>
    <t>Aôut</t>
  </si>
  <si>
    <t>Septembre</t>
  </si>
  <si>
    <t>Octobre</t>
  </si>
  <si>
    <t>Novembre</t>
  </si>
  <si>
    <t>Décembre</t>
  </si>
  <si>
    <t>MARTINEZ  N     (1)</t>
  </si>
  <si>
    <t>Aprenant</t>
  </si>
  <si>
    <t>Apr.</t>
  </si>
  <si>
    <t>Sommaire</t>
  </si>
  <si>
    <t>ZEMBALIA  Théo</t>
  </si>
  <si>
    <t>TRECCA J</t>
  </si>
  <si>
    <t>TRECA Jinan</t>
  </si>
  <si>
    <t>Nouvelle recrue</t>
  </si>
  <si>
    <t>JUHEL G            (1)</t>
  </si>
  <si>
    <t>OLIOT  L             (1)</t>
  </si>
  <si>
    <t>CHALEAT Q      (1)</t>
  </si>
  <si>
    <t>ANGLADE FEZ J</t>
  </si>
  <si>
    <t>00 - Apte</t>
  </si>
  <si>
    <t>ARMAND Marlène</t>
  </si>
  <si>
    <t>AUTHIER Guillaume</t>
  </si>
  <si>
    <t>AZEVEDO Linda</t>
  </si>
  <si>
    <t xml:space="preserve">15 - Aprenant </t>
  </si>
  <si>
    <t>14 - Non renouvellement Quinquennale</t>
  </si>
  <si>
    <t>BODARD Thierry</t>
  </si>
  <si>
    <t>BORIES Roger</t>
  </si>
  <si>
    <t>05 - Suspension d'engagement 12 mois</t>
  </si>
  <si>
    <t>Hors Section</t>
  </si>
  <si>
    <t>CAYRIER Alexis</t>
  </si>
  <si>
    <t>CAYRIER Johan</t>
  </si>
  <si>
    <t>CHALIAS Jean-Claude</t>
  </si>
  <si>
    <t>CHALIAS Quentin</t>
  </si>
  <si>
    <t>CHALEAT Quentin</t>
  </si>
  <si>
    <t>09 - Rupture volontaire d'engagement</t>
  </si>
  <si>
    <t>DEMOFSQUI  Pierre</t>
  </si>
  <si>
    <t>DURRIS Thierry</t>
  </si>
  <si>
    <t>01 - Apte avec restriction</t>
  </si>
  <si>
    <t>16 - Arrêt maladie</t>
  </si>
  <si>
    <t>ESTELLER Tanguy</t>
  </si>
  <si>
    <t>FALZONE Christophe</t>
  </si>
  <si>
    <t>GALLARDO Christophe</t>
  </si>
  <si>
    <t>GARCIA  Gérald</t>
  </si>
  <si>
    <t>GIRARD Joel</t>
  </si>
  <si>
    <t>GOUYON Kilian</t>
  </si>
  <si>
    <t>HENNEBERT Lucie</t>
  </si>
  <si>
    <t>Non affecté</t>
  </si>
  <si>
    <t>JOURDAIN Guillaume</t>
  </si>
  <si>
    <t>JUHEL Géraldine</t>
  </si>
  <si>
    <t>11 - Congés maternité ou parental</t>
  </si>
  <si>
    <t>LEGAIGNEUR Pierre</t>
  </si>
  <si>
    <t>LOCATELLI Michèle</t>
  </si>
  <si>
    <t>MARI Vincent</t>
  </si>
  <si>
    <t>MARTIN Mathieu</t>
  </si>
  <si>
    <t>MARTINEZ Thierry</t>
  </si>
  <si>
    <t>MORAIS MIGUEL Alexia</t>
  </si>
  <si>
    <t>MORTAS Loic</t>
  </si>
  <si>
    <t>MOUHMOUH Kamel</t>
  </si>
  <si>
    <t>NIEUWENSTEED  Sebastien</t>
  </si>
  <si>
    <t>PALPACUER Yoann</t>
  </si>
  <si>
    <t>PERRET Emmanuel</t>
  </si>
  <si>
    <t>SARCY Romuald</t>
  </si>
  <si>
    <t>SENAY Naïs</t>
  </si>
  <si>
    <t>07 - Inapte non recyclé FMPA</t>
  </si>
  <si>
    <t>SIN Grégory</t>
  </si>
  <si>
    <t>TOLAZZI Michaël</t>
  </si>
  <si>
    <t>VIGREUX Bruno</t>
  </si>
  <si>
    <t>ZEMBALIA JP</t>
  </si>
  <si>
    <t>ZEMBALIA Théo</t>
  </si>
  <si>
    <t>Planning jours fériés 2019</t>
  </si>
  <si>
    <t>Conducteur</t>
  </si>
  <si>
    <t>Chef d'agrès</t>
  </si>
  <si>
    <t>Astreinte</t>
  </si>
  <si>
    <t>Réserve</t>
  </si>
  <si>
    <t>Jour-Nuit</t>
  </si>
  <si>
    <t>Jour  7:00h - 19:00h</t>
  </si>
  <si>
    <t>Astr.Domi.</t>
  </si>
  <si>
    <t>Astr.Case.</t>
  </si>
  <si>
    <t>CHALIAS JC</t>
  </si>
  <si>
    <t>Reveillon de Noël</t>
  </si>
  <si>
    <t>Nuit  19:00h - 7:00h</t>
  </si>
  <si>
    <t>Reveillon jour de l'an</t>
  </si>
  <si>
    <t>Liste_Activite</t>
  </si>
  <si>
    <t>02 - Sous contrat</t>
  </si>
  <si>
    <t>03 - Inapte temporaire raison de santé</t>
  </si>
  <si>
    <t>04 - Suspension d'engagement 6 mois</t>
  </si>
  <si>
    <t>06 - Période probatoire / FI incompléte</t>
  </si>
  <si>
    <t>08 - Rayé cause inconnue ou disciplinaire</t>
  </si>
  <si>
    <t>10 - Changement d'unité ou d'affectation</t>
  </si>
  <si>
    <t>12 - Retraité / Limite d'âge</t>
  </si>
  <si>
    <t>13 - Arrêt anticipé d'activité</t>
  </si>
  <si>
    <t>BRUCELLE  David</t>
  </si>
  <si>
    <t xml:space="preserve">BROUSSET  Christophe </t>
  </si>
  <si>
    <t>HILLAIRE  Damien</t>
  </si>
  <si>
    <t>MOUHMOUH K ()</t>
  </si>
  <si>
    <t>HS</t>
  </si>
  <si>
    <t>MOUHMOUH K           ( )</t>
  </si>
  <si>
    <t>MORAIS MIGUEL A ( )</t>
  </si>
  <si>
    <t>MORAIS MIGUEL A   ( )</t>
  </si>
  <si>
    <t>HENNEBERT L          ( )</t>
  </si>
  <si>
    <t>HENNEBERT L     ( )</t>
  </si>
  <si>
    <t>SIEMIRADZKA D (4)</t>
  </si>
  <si>
    <t>SIEMIRADZKA Diana</t>
  </si>
  <si>
    <t>Liste des remarques &amp; évolution du fichier</t>
  </si>
  <si>
    <t>Date</t>
  </si>
  <si>
    <t>Remarque</t>
  </si>
  <si>
    <t>ZEMBALIA Jean-Paul</t>
  </si>
  <si>
    <t>NIEUWENSTEED Sebastien</t>
  </si>
  <si>
    <t>ANGLADE-FEZ   Jérome</t>
  </si>
  <si>
    <t>ARMAND       Adrien</t>
  </si>
  <si>
    <t>ARMAND       Marlène</t>
  </si>
  <si>
    <t>AUTHIER      Guillaume</t>
  </si>
  <si>
    <t>BENINI       Raphael</t>
  </si>
  <si>
    <t>BODARD       Thierry</t>
  </si>
  <si>
    <t>BORIES       Roger</t>
  </si>
  <si>
    <t>ROGNON Thomas</t>
  </si>
  <si>
    <t>ROGNON T       (2)</t>
  </si>
  <si>
    <t>Avant de  s'inscrire ou se retirer, informez obligatoirement le SOG de garde.            Merci    Lt  GRUY</t>
  </si>
  <si>
    <t>Chef de Section</t>
  </si>
  <si>
    <t>Ch.S</t>
  </si>
  <si>
    <t>SOG</t>
  </si>
  <si>
    <t>Sous-Officier de garde</t>
  </si>
  <si>
    <t>AMI</t>
  </si>
  <si>
    <t>VET</t>
  </si>
  <si>
    <t>Affectation</t>
  </si>
  <si>
    <t>MARTIN R           (2)</t>
  </si>
  <si>
    <t>MAGNE A         (2)</t>
  </si>
  <si>
    <t>BULTEEL D       (1)</t>
  </si>
  <si>
    <t>FERRATON M   (3)</t>
  </si>
  <si>
    <t>MORAIS A         (3)</t>
  </si>
  <si>
    <t>PERRET M             (4)</t>
  </si>
  <si>
    <t>BENINI R               (4)</t>
  </si>
  <si>
    <t>MARTINEZ T          (4)</t>
  </si>
  <si>
    <t xml:space="preserve">GALLARDO  C       (4) </t>
  </si>
  <si>
    <t>GIRARD  J            (4)</t>
  </si>
  <si>
    <t>FERRIERE  A     (4)</t>
  </si>
  <si>
    <t>BESSET  N           (4)</t>
  </si>
  <si>
    <t>TOLAZZI  M           (4)</t>
  </si>
  <si>
    <t>DEMOSFQUI  P    (4)</t>
  </si>
  <si>
    <t>BUVET  K           (4)</t>
  </si>
  <si>
    <t>SIEMIRADZKA D  (4)</t>
  </si>
  <si>
    <t>ZEMBALIA  JP     (4)</t>
  </si>
  <si>
    <t>HILLAIRE  D      (4)</t>
  </si>
  <si>
    <t>BENINI  M          (4)</t>
  </si>
  <si>
    <t>ZEMBALIA T      (4)</t>
  </si>
  <si>
    <t>MARTINEZ N      (4)</t>
  </si>
  <si>
    <t>Planning jours fériés 2020</t>
  </si>
  <si>
    <t>Jour
7:00h - 19:00h</t>
  </si>
  <si>
    <t>Nuit
19:00h - 7:00h</t>
  </si>
  <si>
    <t>Reveillon
jour de l'an</t>
  </si>
  <si>
    <t>GROUARD  J        (2)</t>
  </si>
  <si>
    <t>MARTIN M        (2)</t>
  </si>
  <si>
    <t>MARTIN A       (2)</t>
  </si>
  <si>
    <t>MARTIN Rodrigue</t>
  </si>
  <si>
    <t>Réalisé par T.DURRIS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</si>
</sst>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dddd"/>
    <numFmt numFmtId="165" formatCode="dd\ mmmm"/>
    <numFmt numFmtId="166" formatCode="&quot;S&quot;#"/>
    <numFmt numFmtId="168" formatCode="[$-F800]dddd\,\ mmmm\ dd\,\ yyyy"/>
    <numFmt numFmtId="169" formatCode="[$-40C]ddd\ d\ mmmm\ "/>
  </numFmts>
  <fonts count="72" x14ac:knownFonts="1">
    <font>
      <sz val="11"/>
      <color theme="1"/>
      <name val="Calibri"/>
      <family val="2"/>
      <scheme val="minor"/>
    </font>
    <font>
      <sz val="10"/>
      <name val="Arial"/>
      <family val="2"/>
    </font>
    <font>
      <b/>
      <u/>
      <sz val="10"/>
      <name val="Arial"/>
      <family val="2"/>
    </font>
    <font>
      <b/>
      <u/>
      <sz val="12"/>
      <name val="Arial"/>
      <family val="2"/>
    </font>
    <font>
      <b/>
      <sz val="12"/>
      <name val="Arial"/>
      <family val="2"/>
    </font>
    <font>
      <sz val="11"/>
      <name val="Arial"/>
      <family val="2"/>
    </font>
    <font>
      <sz val="10"/>
      <name val="Arial"/>
      <family val="2"/>
    </font>
    <font>
      <sz val="9"/>
      <name val="Arial"/>
      <family val="2"/>
    </font>
    <font>
      <b/>
      <sz val="10"/>
      <name val="Arial"/>
      <family val="2"/>
    </font>
    <font>
      <b/>
      <sz val="26"/>
      <name val="Arial"/>
      <family val="2"/>
    </font>
    <font>
      <sz val="18"/>
      <name val="Arial"/>
      <family val="2"/>
    </font>
    <font>
      <sz val="12"/>
      <name val="Arial"/>
      <family val="2"/>
    </font>
    <font>
      <b/>
      <sz val="11"/>
      <name val="Arial"/>
      <family val="2"/>
    </font>
    <font>
      <b/>
      <sz val="9"/>
      <name val="Arial"/>
      <family val="2"/>
    </font>
    <font>
      <b/>
      <sz val="10"/>
      <color rgb="FFFF0000"/>
      <name val="Arial"/>
      <family val="2"/>
    </font>
    <font>
      <b/>
      <sz val="10"/>
      <color theme="1"/>
      <name val="Arial"/>
      <family val="2"/>
    </font>
    <font>
      <sz val="10"/>
      <color rgb="FFFF0000"/>
      <name val="Arial"/>
      <family val="2"/>
    </font>
    <font>
      <sz val="12"/>
      <color rgb="FFFF0000"/>
      <name val="Arial"/>
      <family val="2"/>
    </font>
    <font>
      <sz val="10"/>
      <color theme="1"/>
      <name val="Arial"/>
      <family val="2"/>
    </font>
    <font>
      <b/>
      <sz val="9"/>
      <color rgb="FFFF0000"/>
      <name val="Arial"/>
      <family val="2"/>
    </font>
    <font>
      <sz val="9"/>
      <color rgb="FFFF0000"/>
      <name val="Arial"/>
      <family val="2"/>
    </font>
    <font>
      <sz val="9"/>
      <color theme="1"/>
      <name val="Arial"/>
      <family val="2"/>
    </font>
    <font>
      <b/>
      <sz val="10"/>
      <color rgb="FFFF0000"/>
      <name val="Verdana"/>
      <family val="2"/>
    </font>
    <font>
      <b/>
      <sz val="11"/>
      <color rgb="FFFF0000"/>
      <name val="Arial"/>
      <family val="2"/>
    </font>
    <font>
      <b/>
      <sz val="20"/>
      <name val="Arial"/>
      <family val="2"/>
    </font>
    <font>
      <b/>
      <sz val="9"/>
      <color theme="1"/>
      <name val="Arial"/>
      <family val="2"/>
    </font>
    <font>
      <b/>
      <sz val="10"/>
      <name val="Wingdings"/>
      <charset val="2"/>
    </font>
    <font>
      <b/>
      <u/>
      <sz val="11"/>
      <name val="Arial"/>
      <family val="2"/>
    </font>
    <font>
      <b/>
      <sz val="22"/>
      <name val="Arial"/>
      <family val="2"/>
    </font>
    <font>
      <b/>
      <sz val="13"/>
      <color indexed="9"/>
      <name val="Arial"/>
      <family val="2"/>
    </font>
    <font>
      <b/>
      <u/>
      <sz val="13"/>
      <name val="Arial"/>
      <family val="2"/>
    </font>
    <font>
      <b/>
      <sz val="13"/>
      <name val="Arial"/>
      <family val="2"/>
    </font>
    <font>
      <b/>
      <sz val="8"/>
      <name val="Arial"/>
      <family val="2"/>
    </font>
    <font>
      <b/>
      <u/>
      <sz val="36"/>
      <name val="Calibri"/>
      <family val="2"/>
      <scheme val="minor"/>
    </font>
    <font>
      <b/>
      <u/>
      <sz val="14"/>
      <name val="Arial"/>
      <family val="2"/>
    </font>
    <font>
      <b/>
      <u/>
      <sz val="14"/>
      <color theme="9" tint="-0.249977111117893"/>
      <name val="Arial"/>
      <family val="2"/>
    </font>
    <font>
      <b/>
      <sz val="16"/>
      <name val="Arial"/>
      <family val="2"/>
    </font>
    <font>
      <b/>
      <u/>
      <sz val="14"/>
      <name val="Calibri"/>
      <family val="2"/>
      <scheme val="minor"/>
    </font>
    <font>
      <b/>
      <sz val="12"/>
      <name val="Calibri"/>
      <family val="2"/>
      <scheme val="minor"/>
    </font>
    <font>
      <b/>
      <u/>
      <sz val="48"/>
      <name val="Calibri"/>
      <family val="2"/>
      <scheme val="minor"/>
    </font>
    <font>
      <b/>
      <sz val="10"/>
      <color theme="0"/>
      <name val="Arial"/>
      <family val="2"/>
    </font>
    <font>
      <sz val="10"/>
      <name val="Arial Unicode MS"/>
      <family val="2"/>
    </font>
    <font>
      <b/>
      <sz val="36"/>
      <name val="Arial"/>
      <family val="2"/>
    </font>
    <font>
      <b/>
      <sz val="12"/>
      <color theme="1"/>
      <name val="Calibri"/>
      <family val="2"/>
      <scheme val="minor"/>
    </font>
    <font>
      <b/>
      <sz val="20"/>
      <color theme="1"/>
      <name val="Calibri"/>
      <family val="2"/>
      <scheme val="minor"/>
    </font>
    <font>
      <b/>
      <sz val="16"/>
      <color theme="1"/>
      <name val="Calibri"/>
      <family val="2"/>
      <scheme val="minor"/>
    </font>
    <font>
      <b/>
      <sz val="10"/>
      <name val="Verdana"/>
      <family val="2"/>
    </font>
    <font>
      <sz val="11"/>
      <color theme="1"/>
      <name val="Arial Narrow"/>
      <family val="2"/>
    </font>
    <font>
      <b/>
      <sz val="10"/>
      <color theme="1"/>
      <name val="Arial Narrow"/>
      <family val="2"/>
    </font>
    <font>
      <b/>
      <sz val="10"/>
      <color theme="1"/>
      <name val="Calibri"/>
      <family val="2"/>
      <scheme val="minor"/>
    </font>
    <font>
      <b/>
      <sz val="10"/>
      <name val="Arial Narrow"/>
      <family val="2"/>
    </font>
    <font>
      <b/>
      <sz val="11"/>
      <color theme="1"/>
      <name val="Calibri"/>
      <family val="2"/>
      <scheme val="minor"/>
    </font>
    <font>
      <sz val="10"/>
      <color indexed="8"/>
      <name val="Arial"/>
      <family val="2"/>
    </font>
    <font>
      <b/>
      <sz val="12"/>
      <color indexed="8"/>
      <name val="Arial"/>
      <family val="2"/>
    </font>
    <font>
      <sz val="10"/>
      <color indexed="8"/>
      <name val="Arial"/>
      <family val="2"/>
    </font>
    <font>
      <sz val="24"/>
      <color indexed="8"/>
      <name val="Arial"/>
      <family val="2"/>
    </font>
    <font>
      <b/>
      <sz val="14"/>
      <color indexed="8"/>
      <name val="Arial"/>
      <family val="2"/>
    </font>
    <font>
      <sz val="8"/>
      <name val="Arial"/>
      <family val="2"/>
    </font>
    <font>
      <sz val="8"/>
      <color indexed="10"/>
      <name val="Arial"/>
      <family val="2"/>
    </font>
    <font>
      <sz val="8"/>
      <color theme="1"/>
      <name val="Calibri"/>
      <family val="2"/>
      <scheme val="minor"/>
    </font>
    <font>
      <sz val="8"/>
      <color theme="1"/>
      <name val="Calibri"/>
      <family val="2"/>
      <scheme val="minor"/>
    </font>
    <font>
      <u/>
      <sz val="10"/>
      <color theme="10"/>
      <name val="Arial"/>
      <family val="2"/>
    </font>
    <font>
      <sz val="20"/>
      <color theme="1"/>
      <name val="Calibri"/>
      <family val="2"/>
      <scheme val="minor"/>
    </font>
    <font>
      <b/>
      <sz val="14"/>
      <name val="Arial"/>
      <family val="2"/>
    </font>
    <font>
      <u/>
      <sz val="10"/>
      <name val="Arial"/>
      <family val="2"/>
    </font>
    <font>
      <sz val="26"/>
      <name val="Arial"/>
      <family val="2"/>
    </font>
    <font>
      <sz val="12"/>
      <name val="Arial Unicode MS"/>
      <family val="2"/>
    </font>
    <font>
      <b/>
      <sz val="12"/>
      <color theme="0"/>
      <name val="Arial"/>
      <family val="2"/>
    </font>
    <font>
      <sz val="15"/>
      <name val="Arial Narrow"/>
      <family val="2"/>
    </font>
    <font>
      <b/>
      <sz val="10"/>
      <color rgb="FFC00000"/>
      <name val="Arial"/>
      <family val="2"/>
    </font>
    <font>
      <b/>
      <sz val="12"/>
      <color rgb="FFC00000"/>
      <name val="Arial"/>
      <family val="2"/>
    </font>
    <font>
      <b/>
      <sz val="11"/>
      <color rgb="FFC00000"/>
      <name val="Calibri"/>
      <family val="2"/>
      <scheme val="minor"/>
    </font>
  </fonts>
  <fills count="33">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indexed="55"/>
        <bgColor indexed="24"/>
      </patternFill>
    </fill>
    <fill>
      <patternFill patternType="solid">
        <fgColor theme="5" tint="0.59999389629810485"/>
        <bgColor indexed="64"/>
      </patternFill>
    </fill>
    <fill>
      <patternFill patternType="solid">
        <fgColor theme="8" tint="0.39997558519241921"/>
        <bgColor indexed="64"/>
      </patternFill>
    </fill>
    <fill>
      <patternFill patternType="solid">
        <fgColor rgb="FF00B0F0"/>
        <bgColor indexed="64"/>
      </patternFill>
    </fill>
    <fill>
      <patternFill patternType="solid">
        <fgColor theme="3"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indexed="15"/>
        <bgColor auto="1"/>
      </patternFill>
    </fill>
    <fill>
      <patternFill patternType="solid">
        <fgColor theme="4" tint="-0.249977111117893"/>
        <bgColor indexed="64"/>
      </patternFill>
    </fill>
    <fill>
      <patternFill patternType="solid">
        <fgColor indexed="41"/>
        <bgColor indexed="64"/>
      </patternFill>
    </fill>
  </fills>
  <borders count="162">
    <border>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top/>
      <bottom style="medium">
        <color indexed="64"/>
      </bottom>
      <diagonal/>
    </border>
    <border>
      <left style="thin">
        <color indexed="64"/>
      </left>
      <right style="thin">
        <color indexed="64"/>
      </right>
      <top style="double">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right/>
      <top style="medium">
        <color indexed="64"/>
      </top>
      <bottom/>
      <diagonal/>
    </border>
    <border>
      <left style="thick">
        <color indexed="64"/>
      </left>
      <right/>
      <top style="thin">
        <color indexed="64"/>
      </top>
      <bottom style="thin">
        <color indexed="64"/>
      </bottom>
      <diagonal/>
    </border>
    <border>
      <left style="thin">
        <color indexed="64"/>
      </left>
      <right style="thick">
        <color indexed="64"/>
      </right>
      <top/>
      <bottom style="thin">
        <color indexed="64"/>
      </bottom>
      <diagonal/>
    </border>
    <border>
      <left style="thick">
        <color indexed="64"/>
      </left>
      <right/>
      <top style="thin">
        <color indexed="64"/>
      </top>
      <bottom style="thick">
        <color indexed="64"/>
      </bottom>
      <diagonal/>
    </border>
    <border>
      <left/>
      <right style="medium">
        <color indexed="64"/>
      </right>
      <top/>
      <bottom style="thick">
        <color indexed="64"/>
      </bottom>
      <diagonal/>
    </border>
    <border>
      <left style="medium">
        <color indexed="64"/>
      </left>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top style="thick">
        <color indexed="64"/>
      </top>
      <bottom/>
      <diagonal/>
    </border>
    <border>
      <left style="thick">
        <color indexed="64"/>
      </left>
      <right/>
      <top/>
      <bottom style="thin">
        <color indexed="64"/>
      </bottom>
      <diagonal/>
    </border>
    <border>
      <left style="medium">
        <color indexed="64"/>
      </left>
      <right style="thin">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bottom/>
      <diagonal/>
    </border>
    <border>
      <left/>
      <right style="thin">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right/>
      <top style="thin">
        <color indexed="64"/>
      </top>
      <bottom style="thick">
        <color indexed="64"/>
      </bottom>
      <diagonal/>
    </border>
    <border>
      <left/>
      <right/>
      <top style="medium">
        <color indexed="64"/>
      </top>
      <bottom style="double">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medium">
        <color indexed="64"/>
      </left>
      <right/>
      <top style="medium">
        <color indexed="64"/>
      </top>
      <bottom style="double">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auto="1"/>
      </left>
      <right/>
      <top/>
      <bottom/>
      <diagonal/>
    </border>
    <border>
      <left style="thick">
        <color indexed="64"/>
      </left>
      <right style="dotted">
        <color indexed="64"/>
      </right>
      <top/>
      <bottom/>
      <diagonal/>
    </border>
    <border>
      <left style="dotted">
        <color indexed="64"/>
      </left>
      <right style="thin">
        <color indexed="64"/>
      </right>
      <top/>
      <bottom/>
      <diagonal/>
    </border>
    <border>
      <left style="dotted">
        <color indexed="64"/>
      </left>
      <right style="thin">
        <color indexed="64"/>
      </right>
      <top/>
      <bottom style="thick">
        <color auto="1"/>
      </bottom>
      <diagonal/>
    </border>
    <border>
      <left style="thin">
        <color indexed="64"/>
      </left>
      <right style="dotted">
        <color indexed="64"/>
      </right>
      <top/>
      <bottom style="thick">
        <color auto="1"/>
      </bottom>
      <diagonal/>
    </border>
    <border>
      <left style="dotted">
        <color indexed="64"/>
      </left>
      <right style="thick">
        <color auto="1"/>
      </right>
      <top/>
      <bottom style="thick">
        <color auto="1"/>
      </bottom>
      <diagonal/>
    </border>
    <border>
      <left style="thick">
        <color indexed="64"/>
      </left>
      <right style="dotted">
        <color indexed="64"/>
      </right>
      <top style="thick">
        <color indexed="64"/>
      </top>
      <bottom style="thin">
        <color indexed="64"/>
      </bottom>
      <diagonal/>
    </border>
    <border>
      <left style="dotted">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auto="1"/>
      </right>
      <top style="thick">
        <color indexed="64"/>
      </top>
      <bottom style="thin">
        <color indexed="64"/>
      </bottom>
      <diagonal/>
    </border>
    <border>
      <left style="thin">
        <color indexed="64"/>
      </left>
      <right style="medium">
        <color indexed="64"/>
      </right>
      <top style="thin">
        <color indexed="64"/>
      </top>
      <bottom/>
      <diagonal/>
    </border>
    <border>
      <left style="thick">
        <color indexed="64"/>
      </left>
      <right style="dotted">
        <color indexed="64"/>
      </right>
      <top/>
      <bottom style="hair">
        <color indexed="64"/>
      </bottom>
      <diagonal/>
    </border>
    <border>
      <left style="dotted">
        <color indexed="64"/>
      </left>
      <right style="thin">
        <color indexed="64"/>
      </right>
      <top/>
      <bottom style="hair">
        <color indexed="64"/>
      </bottom>
      <diagonal/>
    </border>
    <border>
      <left style="dotted">
        <color indexed="64"/>
      </left>
      <right style="thin">
        <color indexed="64"/>
      </right>
      <top style="hair">
        <color indexed="64"/>
      </top>
      <bottom style="hair">
        <color indexed="64"/>
      </bottom>
      <diagonal/>
    </border>
    <border>
      <left style="dotted">
        <color indexed="64"/>
      </left>
      <right style="thin">
        <color indexed="64"/>
      </right>
      <top style="hair">
        <color indexed="64"/>
      </top>
      <bottom style="thick">
        <color auto="1"/>
      </bottom>
      <diagonal/>
    </border>
    <border>
      <left style="thin">
        <color indexed="64"/>
      </left>
      <right style="dotted">
        <color indexed="64"/>
      </right>
      <top/>
      <bottom style="hair">
        <color indexed="64"/>
      </bottom>
      <diagonal/>
    </border>
    <border>
      <left style="thin">
        <color indexed="64"/>
      </left>
      <right style="dotted">
        <color indexed="64"/>
      </right>
      <top style="hair">
        <color indexed="64"/>
      </top>
      <bottom style="hair">
        <color indexed="64"/>
      </bottom>
      <diagonal/>
    </border>
    <border>
      <left style="thin">
        <color indexed="64"/>
      </left>
      <right style="dotted">
        <color indexed="64"/>
      </right>
      <top style="hair">
        <color indexed="64"/>
      </top>
      <bottom style="thick">
        <color auto="1"/>
      </bottom>
      <diagonal/>
    </border>
    <border>
      <left style="dotted">
        <color indexed="64"/>
      </left>
      <right style="thick">
        <color indexed="64"/>
      </right>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dotted">
        <color indexed="64"/>
      </right>
      <top style="medium">
        <color indexed="64"/>
      </top>
      <bottom style="hair">
        <color indexed="64"/>
      </bottom>
      <diagonal/>
    </border>
    <border>
      <left style="dotted">
        <color indexed="64"/>
      </left>
      <right style="dotted">
        <color indexed="64"/>
      </right>
      <top style="medium">
        <color indexed="64"/>
      </top>
      <bottom style="hair">
        <color indexed="64"/>
      </bottom>
      <diagonal/>
    </border>
    <border>
      <left style="dotted">
        <color indexed="64"/>
      </left>
      <right style="medium">
        <color indexed="64"/>
      </right>
      <top style="medium">
        <color indexed="64"/>
      </top>
      <bottom style="hair">
        <color indexed="64"/>
      </bottom>
      <diagonal/>
    </border>
    <border>
      <left style="medium">
        <color indexed="64"/>
      </left>
      <right style="dotted">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medium">
        <color indexed="64"/>
      </right>
      <top style="hair">
        <color indexed="64"/>
      </top>
      <bottom style="hair">
        <color indexed="64"/>
      </bottom>
      <diagonal/>
    </border>
    <border>
      <left style="medium">
        <color indexed="64"/>
      </left>
      <right style="dotted">
        <color indexed="64"/>
      </right>
      <top style="hair">
        <color indexed="64"/>
      </top>
      <bottom style="medium">
        <color indexed="64"/>
      </bottom>
      <diagonal/>
    </border>
    <border>
      <left style="dotted">
        <color indexed="64"/>
      </left>
      <right style="dotted">
        <color indexed="64"/>
      </right>
      <top style="hair">
        <color indexed="64"/>
      </top>
      <bottom style="medium">
        <color indexed="64"/>
      </bottom>
      <diagonal/>
    </border>
    <border>
      <left style="dotted">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style="thin">
        <color indexed="64"/>
      </top>
      <bottom/>
      <diagonal/>
    </border>
    <border>
      <left style="thick">
        <color indexed="64"/>
      </left>
      <right style="dotted">
        <color indexed="64"/>
      </right>
      <top style="hair">
        <color indexed="64"/>
      </top>
      <bottom style="thick">
        <color indexed="64"/>
      </bottom>
      <diagonal/>
    </border>
    <border>
      <left style="thick">
        <color auto="1"/>
      </left>
      <right/>
      <top style="thick">
        <color auto="1"/>
      </top>
      <bottom/>
      <diagonal/>
    </border>
    <border>
      <left/>
      <right style="thick">
        <color auto="1"/>
      </right>
      <top style="thick">
        <color auto="1"/>
      </top>
      <bottom/>
      <diagonal/>
    </border>
    <border>
      <left style="thick">
        <color auto="1"/>
      </left>
      <right style="dotted">
        <color theme="0" tint="-0.14996795556505021"/>
      </right>
      <top style="dotted">
        <color theme="0" tint="-0.14996795556505021"/>
      </top>
      <bottom style="dotted">
        <color theme="0" tint="-0.14996795556505021"/>
      </bottom>
      <diagonal/>
    </border>
    <border>
      <left style="dotted">
        <color theme="0" tint="-0.14996795556505021"/>
      </left>
      <right style="dotted">
        <color theme="0" tint="-0.14996795556505021"/>
      </right>
      <top style="dotted">
        <color theme="0" tint="-0.14996795556505021"/>
      </top>
      <bottom style="dotted">
        <color theme="0" tint="-0.14996795556505021"/>
      </bottom>
      <diagonal/>
    </border>
    <border>
      <left style="dotted">
        <color theme="0" tint="-0.14996795556505021"/>
      </left>
      <right style="thick">
        <color auto="1"/>
      </right>
      <top style="dotted">
        <color theme="0" tint="-0.14996795556505021"/>
      </top>
      <bottom style="dotted">
        <color theme="0" tint="-0.14996795556505021"/>
      </bottom>
      <diagonal/>
    </border>
    <border>
      <left style="thick">
        <color auto="1"/>
      </left>
      <right style="dotted">
        <color theme="0" tint="-0.14996795556505021"/>
      </right>
      <top style="dotted">
        <color theme="0" tint="-0.14996795556505021"/>
      </top>
      <bottom style="thick">
        <color auto="1"/>
      </bottom>
      <diagonal/>
    </border>
    <border>
      <left style="dotted">
        <color theme="0" tint="-0.14996795556505021"/>
      </left>
      <right style="dotted">
        <color theme="0" tint="-0.14996795556505021"/>
      </right>
      <top style="dotted">
        <color theme="0" tint="-0.14996795556505021"/>
      </top>
      <bottom style="thick">
        <color auto="1"/>
      </bottom>
      <diagonal/>
    </border>
    <border>
      <left style="dotted">
        <color theme="0" tint="-0.14996795556505021"/>
      </left>
      <right style="thick">
        <color auto="1"/>
      </right>
      <top style="dotted">
        <color theme="0" tint="-0.14996795556505021"/>
      </top>
      <bottom style="thick">
        <color auto="1"/>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double">
        <color indexed="64"/>
      </top>
      <bottom/>
      <diagonal/>
    </border>
    <border>
      <left/>
      <right/>
      <top style="double">
        <color indexed="64"/>
      </top>
      <bottom/>
      <diagonal/>
    </border>
    <border>
      <left/>
      <right/>
      <top/>
      <bottom style="thick">
        <color auto="1"/>
      </bottom>
      <diagonal/>
    </border>
    <border>
      <left style="thick">
        <color auto="1"/>
      </left>
      <right style="dotted">
        <color auto="1"/>
      </right>
      <top style="thick">
        <color auto="1"/>
      </top>
      <bottom style="dotted">
        <color auto="1"/>
      </bottom>
      <diagonal/>
    </border>
    <border>
      <left style="dotted">
        <color auto="1"/>
      </left>
      <right style="dotted">
        <color auto="1"/>
      </right>
      <top style="thick">
        <color auto="1"/>
      </top>
      <bottom style="dotted">
        <color auto="1"/>
      </bottom>
      <diagonal/>
    </border>
    <border>
      <left style="dotted">
        <color auto="1"/>
      </left>
      <right style="hair">
        <color auto="1"/>
      </right>
      <top style="thick">
        <color auto="1"/>
      </top>
      <bottom/>
      <diagonal/>
    </border>
    <border>
      <left style="hair">
        <color auto="1"/>
      </left>
      <right style="hair">
        <color auto="1"/>
      </right>
      <top style="thick">
        <color auto="1"/>
      </top>
      <bottom/>
      <diagonal/>
    </border>
    <border>
      <left style="hair">
        <color auto="1"/>
      </left>
      <right style="thick">
        <color auto="1"/>
      </right>
      <top style="thick">
        <color auto="1"/>
      </top>
      <bottom/>
      <diagonal/>
    </border>
    <border>
      <left style="thick">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style="hair">
        <color auto="1"/>
      </right>
      <top/>
      <bottom/>
      <diagonal/>
    </border>
    <border>
      <left style="hair">
        <color auto="1"/>
      </left>
      <right style="hair">
        <color auto="1"/>
      </right>
      <top/>
      <bottom/>
      <diagonal/>
    </border>
    <border>
      <left style="hair">
        <color auto="1"/>
      </left>
      <right style="thick">
        <color auto="1"/>
      </right>
      <top/>
      <bottom/>
      <diagonal/>
    </border>
    <border>
      <left style="thick">
        <color auto="1"/>
      </left>
      <right/>
      <top style="medium">
        <color auto="1"/>
      </top>
      <bottom/>
      <diagonal/>
    </border>
    <border>
      <left/>
      <right style="dotted">
        <color auto="1"/>
      </right>
      <top style="medium">
        <color auto="1"/>
      </top>
      <bottom/>
      <diagonal/>
    </border>
    <border>
      <left style="dotted">
        <color auto="1"/>
      </left>
      <right style="hair">
        <color auto="1"/>
      </right>
      <top style="medium">
        <color auto="1"/>
      </top>
      <bottom/>
      <diagonal/>
    </border>
    <border>
      <left style="hair">
        <color auto="1"/>
      </left>
      <right style="hair">
        <color auto="1"/>
      </right>
      <top style="medium">
        <color auto="1"/>
      </top>
      <bottom/>
      <diagonal/>
    </border>
    <border>
      <left style="hair">
        <color auto="1"/>
      </left>
      <right style="thick">
        <color auto="1"/>
      </right>
      <top style="medium">
        <color auto="1"/>
      </top>
      <bottom/>
      <diagonal/>
    </border>
    <border>
      <left/>
      <right style="dotted">
        <color auto="1"/>
      </right>
      <top/>
      <bottom/>
      <diagonal/>
    </border>
    <border>
      <left style="dotted">
        <color auto="1"/>
      </left>
      <right style="hair">
        <color auto="1"/>
      </right>
      <top style="thin">
        <color indexed="10"/>
      </top>
      <bottom style="thin">
        <color indexed="10"/>
      </bottom>
      <diagonal/>
    </border>
    <border>
      <left style="hair">
        <color auto="1"/>
      </left>
      <right style="hair">
        <color auto="1"/>
      </right>
      <top style="thin">
        <color indexed="10"/>
      </top>
      <bottom style="thin">
        <color indexed="10"/>
      </bottom>
      <diagonal/>
    </border>
    <border>
      <left style="hair">
        <color auto="1"/>
      </left>
      <right style="thick">
        <color auto="1"/>
      </right>
      <top style="thin">
        <color indexed="10"/>
      </top>
      <bottom style="thin">
        <color indexed="10"/>
      </bottom>
      <diagonal/>
    </border>
    <border>
      <left style="thick">
        <color auto="1"/>
      </left>
      <right/>
      <top/>
      <bottom style="medium">
        <color auto="1"/>
      </bottom>
      <diagonal/>
    </border>
    <border>
      <left/>
      <right style="dotted">
        <color auto="1"/>
      </right>
      <top/>
      <bottom style="medium">
        <color auto="1"/>
      </bottom>
      <diagonal/>
    </border>
    <border>
      <left style="dotted">
        <color auto="1"/>
      </left>
      <right style="hair">
        <color auto="1"/>
      </right>
      <top style="thin">
        <color indexed="10"/>
      </top>
      <bottom style="medium">
        <color auto="1"/>
      </bottom>
      <diagonal/>
    </border>
    <border>
      <left style="hair">
        <color auto="1"/>
      </left>
      <right style="hair">
        <color auto="1"/>
      </right>
      <top style="thin">
        <color indexed="10"/>
      </top>
      <bottom style="medium">
        <color auto="1"/>
      </bottom>
      <diagonal/>
    </border>
    <border>
      <left style="hair">
        <color auto="1"/>
      </left>
      <right style="thick">
        <color auto="1"/>
      </right>
      <top style="thin">
        <color indexed="10"/>
      </top>
      <bottom style="medium">
        <color auto="1"/>
      </bottom>
      <diagonal/>
    </border>
    <border>
      <left style="hair">
        <color auto="1"/>
      </left>
      <right style="hair">
        <color auto="1"/>
      </right>
      <top style="medium">
        <color auto="1"/>
      </top>
      <bottom style="thin">
        <color indexed="10"/>
      </bottom>
      <diagonal/>
    </border>
    <border>
      <left style="hair">
        <color auto="1"/>
      </left>
      <right style="thick">
        <color auto="1"/>
      </right>
      <top style="medium">
        <color auto="1"/>
      </top>
      <bottom style="thin">
        <color indexed="10"/>
      </bottom>
      <diagonal/>
    </border>
    <border>
      <left style="dotted">
        <color auto="1"/>
      </left>
      <right style="dotted">
        <color auto="1"/>
      </right>
      <top style="medium">
        <color auto="1"/>
      </top>
      <bottom/>
      <diagonal/>
    </border>
    <border>
      <left style="dotted">
        <color auto="1"/>
      </left>
      <right style="dotted">
        <color auto="1"/>
      </right>
      <top/>
      <bottom style="medium">
        <color auto="1"/>
      </bottom>
      <diagonal/>
    </border>
    <border>
      <left style="dotted">
        <color auto="1"/>
      </left>
      <right style="dotted">
        <color auto="1"/>
      </right>
      <top style="medium">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dotted">
        <color auto="1"/>
      </right>
      <top style="dotted">
        <color auto="1"/>
      </top>
      <bottom style="medium">
        <color auto="1"/>
      </bottom>
      <diagonal/>
    </border>
    <border>
      <left style="dotted">
        <color auto="1"/>
      </left>
      <right style="dotted">
        <color auto="1"/>
      </right>
      <top/>
      <bottom style="dotted">
        <color auto="1"/>
      </bottom>
      <diagonal/>
    </border>
    <border>
      <left style="hair">
        <color auto="1"/>
      </left>
      <right style="hair">
        <color auto="1"/>
      </right>
      <top/>
      <bottom style="thin">
        <color indexed="10"/>
      </bottom>
      <diagonal/>
    </border>
    <border>
      <left style="hair">
        <color auto="1"/>
      </left>
      <right style="thick">
        <color auto="1"/>
      </right>
      <top/>
      <bottom style="thin">
        <color indexed="10"/>
      </bottom>
      <diagonal/>
    </border>
    <border>
      <left style="thick">
        <color auto="1"/>
      </left>
      <right/>
      <top/>
      <bottom style="thick">
        <color auto="1"/>
      </bottom>
      <diagonal/>
    </border>
    <border>
      <left/>
      <right style="dotted">
        <color auto="1"/>
      </right>
      <top/>
      <bottom style="thick">
        <color auto="1"/>
      </bottom>
      <diagonal/>
    </border>
    <border>
      <left style="dotted">
        <color auto="1"/>
      </left>
      <right style="dotted">
        <color auto="1"/>
      </right>
      <top style="dotted">
        <color auto="1"/>
      </top>
      <bottom style="thick">
        <color auto="1"/>
      </bottom>
      <diagonal/>
    </border>
    <border>
      <left style="dotted">
        <color auto="1"/>
      </left>
      <right style="hair">
        <color auto="1"/>
      </right>
      <top style="thin">
        <color indexed="10"/>
      </top>
      <bottom style="thick">
        <color auto="1"/>
      </bottom>
      <diagonal/>
    </border>
    <border>
      <left style="hair">
        <color auto="1"/>
      </left>
      <right style="hair">
        <color auto="1"/>
      </right>
      <top style="thin">
        <color indexed="10"/>
      </top>
      <bottom style="thick">
        <color auto="1"/>
      </bottom>
      <diagonal/>
    </border>
    <border>
      <left style="hair">
        <color auto="1"/>
      </left>
      <right style="thick">
        <color auto="1"/>
      </right>
      <top style="thin">
        <color indexed="10"/>
      </top>
      <bottom style="thick">
        <color auto="1"/>
      </bottom>
      <diagonal/>
    </border>
    <border>
      <left/>
      <right/>
      <top style="medium">
        <color indexed="64"/>
      </top>
      <bottom style="medium">
        <color indexed="64"/>
      </bottom>
      <diagonal/>
    </border>
  </borders>
  <cellStyleXfs count="8">
    <xf numFmtId="0" fontId="0" fillId="0" borderId="0"/>
    <xf numFmtId="0" fontId="1" fillId="0" borderId="0"/>
    <xf numFmtId="0" fontId="6" fillId="0" borderId="0"/>
    <xf numFmtId="9" fontId="6" fillId="0" borderId="0" applyFont="0" applyFill="0" applyBorder="0" applyAlignment="0" applyProtection="0"/>
    <xf numFmtId="0" fontId="6" fillId="0" borderId="0"/>
    <xf numFmtId="0" fontId="6" fillId="0" borderId="0"/>
    <xf numFmtId="0" fontId="52" fillId="0" borderId="0" applyNumberFormat="0" applyFill="0" applyBorder="0" applyProtection="0"/>
    <xf numFmtId="0" fontId="61" fillId="0" borderId="0" applyNumberFormat="0" applyFill="0" applyBorder="0" applyAlignment="0" applyProtection="0"/>
  </cellStyleXfs>
  <cellXfs count="565">
    <xf numFmtId="0" fontId="0" fillId="0" borderId="0" xfId="0"/>
    <xf numFmtId="0" fontId="5" fillId="3" borderId="0" xfId="1" applyFont="1" applyFill="1" applyBorder="1" applyAlignment="1" applyProtection="1">
      <alignment horizontal="center" vertical="center"/>
      <protection hidden="1"/>
    </xf>
    <xf numFmtId="49" fontId="1" fillId="4" borderId="0" xfId="1" applyNumberFormat="1" applyFill="1" applyProtection="1">
      <protection hidden="1"/>
    </xf>
    <xf numFmtId="0" fontId="2" fillId="4" borderId="0" xfId="1" applyFont="1" applyFill="1" applyBorder="1" applyAlignment="1" applyProtection="1">
      <alignment horizontal="center"/>
      <protection hidden="1"/>
    </xf>
    <xf numFmtId="0" fontId="1" fillId="4" borderId="0" xfId="1" applyFill="1" applyProtection="1">
      <protection hidden="1"/>
    </xf>
    <xf numFmtId="0" fontId="1" fillId="4" borderId="0" xfId="1" applyFill="1" applyBorder="1" applyAlignment="1" applyProtection="1">
      <alignment horizontal="center"/>
      <protection hidden="1"/>
    </xf>
    <xf numFmtId="14" fontId="31" fillId="0" borderId="9" xfId="1" applyNumberFormat="1" applyFont="1" applyBorder="1" applyAlignment="1" applyProtection="1">
      <alignment horizontal="center" vertical="center"/>
      <protection hidden="1"/>
    </xf>
    <xf numFmtId="0" fontId="6" fillId="4" borderId="0" xfId="1" applyFont="1" applyFill="1" applyProtection="1">
      <protection hidden="1"/>
    </xf>
    <xf numFmtId="0" fontId="1" fillId="4" borderId="0" xfId="1" applyFill="1" applyBorder="1" applyAlignment="1" applyProtection="1">
      <alignment horizontal="center" vertical="center"/>
      <protection hidden="1"/>
    </xf>
    <xf numFmtId="0" fontId="1" fillId="4" borderId="0" xfId="1" applyFill="1" applyAlignment="1" applyProtection="1">
      <alignment horizontal="center" vertical="center"/>
      <protection hidden="1"/>
    </xf>
    <xf numFmtId="0" fontId="8" fillId="3" borderId="0" xfId="1" applyFont="1" applyFill="1" applyBorder="1" applyAlignment="1" applyProtection="1">
      <alignment horizontal="center" vertical="center"/>
      <protection hidden="1"/>
    </xf>
    <xf numFmtId="0" fontId="5" fillId="3" borderId="17" xfId="1" applyFont="1" applyFill="1" applyBorder="1" applyAlignment="1" applyProtection="1">
      <alignment horizontal="center" vertical="center"/>
      <protection hidden="1"/>
    </xf>
    <xf numFmtId="0" fontId="6" fillId="2" borderId="0" xfId="1" applyFont="1" applyFill="1" applyBorder="1" applyAlignment="1" applyProtection="1">
      <alignment horizontal="center" vertical="center"/>
      <protection hidden="1"/>
    </xf>
    <xf numFmtId="0" fontId="6" fillId="2" borderId="17" xfId="1" applyFont="1" applyFill="1" applyBorder="1" applyAlignment="1" applyProtection="1">
      <alignment horizontal="center" vertical="center"/>
      <protection hidden="1"/>
    </xf>
    <xf numFmtId="164" fontId="11" fillId="0" borderId="21" xfId="1" applyNumberFormat="1" applyFont="1" applyFill="1" applyBorder="1" applyAlignment="1" applyProtection="1">
      <alignment horizontal="right" vertical="center"/>
      <protection hidden="1"/>
    </xf>
    <xf numFmtId="164" fontId="2" fillId="0" borderId="23" xfId="1" applyNumberFormat="1" applyFont="1" applyFill="1" applyBorder="1" applyAlignment="1" applyProtection="1">
      <alignment horizontal="center" vertical="center"/>
      <protection hidden="1"/>
    </xf>
    <xf numFmtId="165" fontId="11" fillId="0" borderId="22" xfId="1" applyNumberFormat="1" applyFont="1" applyFill="1" applyBorder="1" applyAlignment="1" applyProtection="1">
      <alignment horizontal="left" vertical="center"/>
      <protection locked="0" hidden="1"/>
    </xf>
    <xf numFmtId="0" fontId="1" fillId="0" borderId="14" xfId="1" applyFill="1" applyBorder="1" applyAlignment="1" applyProtection="1">
      <alignment horizontal="center" vertical="center"/>
      <protection hidden="1"/>
    </xf>
    <xf numFmtId="164" fontId="6" fillId="0" borderId="33" xfId="1" applyNumberFormat="1" applyFont="1" applyFill="1" applyBorder="1" applyAlignment="1" applyProtection="1">
      <alignment horizontal="center" vertical="center"/>
      <protection hidden="1"/>
    </xf>
    <xf numFmtId="0" fontId="6" fillId="4" borderId="0" xfId="1" applyFont="1" applyFill="1" applyBorder="1" applyAlignment="1" applyProtection="1">
      <alignment horizontal="center" vertical="center"/>
      <protection hidden="1"/>
    </xf>
    <xf numFmtId="0" fontId="8" fillId="4" borderId="0" xfId="1" applyFont="1" applyFill="1" applyBorder="1" applyAlignment="1" applyProtection="1">
      <alignment horizontal="left" vertical="center"/>
      <protection hidden="1"/>
    </xf>
    <xf numFmtId="0" fontId="8" fillId="4" borderId="0" xfId="1" applyFont="1" applyFill="1" applyBorder="1" applyAlignment="1" applyProtection="1">
      <alignment horizontal="center" vertical="center"/>
      <protection hidden="1"/>
    </xf>
    <xf numFmtId="0" fontId="27" fillId="0" borderId="19" xfId="1" applyFont="1" applyBorder="1" applyAlignment="1" applyProtection="1">
      <alignment horizontal="center" vertical="center"/>
      <protection hidden="1"/>
    </xf>
    <xf numFmtId="0" fontId="27" fillId="0" borderId="9" xfId="1" applyFont="1" applyBorder="1" applyAlignment="1" applyProtection="1">
      <alignment horizontal="center" vertical="center"/>
      <protection hidden="1"/>
    </xf>
    <xf numFmtId="164" fontId="8" fillId="0" borderId="24" xfId="1" applyNumberFormat="1" applyFont="1" applyFill="1" applyBorder="1" applyAlignment="1" applyProtection="1">
      <alignment horizontal="left" vertical="center"/>
      <protection locked="0" hidden="1"/>
    </xf>
    <xf numFmtId="0" fontId="5" fillId="0" borderId="24" xfId="1" applyFont="1" applyFill="1" applyBorder="1" applyAlignment="1" applyProtection="1">
      <alignment horizontal="left" vertical="center"/>
      <protection hidden="1"/>
    </xf>
    <xf numFmtId="0" fontId="8" fillId="0" borderId="24" xfId="1" applyFont="1" applyFill="1" applyBorder="1" applyAlignment="1" applyProtection="1">
      <alignment horizontal="left" vertical="center"/>
      <protection hidden="1"/>
    </xf>
    <xf numFmtId="164" fontId="8" fillId="0" borderId="32" xfId="1" applyNumberFormat="1" applyFont="1" applyFill="1" applyBorder="1" applyAlignment="1" applyProtection="1">
      <alignment horizontal="left" vertical="center"/>
      <protection locked="0" hidden="1"/>
    </xf>
    <xf numFmtId="0" fontId="30" fillId="0" borderId="30" xfId="1" applyFont="1" applyBorder="1" applyAlignment="1" applyProtection="1">
      <alignment horizontal="center" vertical="center"/>
      <protection hidden="1"/>
    </xf>
    <xf numFmtId="164" fontId="8" fillId="0" borderId="23" xfId="1" applyNumberFormat="1" applyFont="1" applyFill="1" applyBorder="1" applyAlignment="1" applyProtection="1">
      <alignment horizontal="left" vertical="center"/>
      <protection locked="0" hidden="1"/>
    </xf>
    <xf numFmtId="164" fontId="8" fillId="2" borderId="3" xfId="1" applyNumberFormat="1" applyFont="1" applyFill="1" applyBorder="1" applyAlignment="1" applyProtection="1">
      <alignment horizontal="left" vertical="center"/>
      <protection locked="0" hidden="1"/>
    </xf>
    <xf numFmtId="164" fontId="8" fillId="2" borderId="8" xfId="1" applyNumberFormat="1" applyFont="1" applyFill="1" applyBorder="1" applyAlignment="1" applyProtection="1">
      <alignment horizontal="left" vertical="center"/>
      <protection locked="0" hidden="1"/>
    </xf>
    <xf numFmtId="164" fontId="8" fillId="0" borderId="34" xfId="1" applyNumberFormat="1" applyFont="1" applyFill="1" applyBorder="1" applyAlignment="1" applyProtection="1">
      <alignment horizontal="left" vertical="center"/>
      <protection hidden="1"/>
    </xf>
    <xf numFmtId="0" fontId="4" fillId="2" borderId="3" xfId="1" applyFont="1" applyFill="1" applyBorder="1" applyAlignment="1" applyProtection="1">
      <alignment horizontal="center" vertical="center" textRotation="90"/>
      <protection hidden="1"/>
    </xf>
    <xf numFmtId="0" fontId="3" fillId="2" borderId="3" xfId="1" applyFont="1" applyFill="1" applyBorder="1" applyAlignment="1" applyProtection="1">
      <alignment horizontal="center" vertical="center"/>
      <protection hidden="1"/>
    </xf>
    <xf numFmtId="49" fontId="6" fillId="11" borderId="4" xfId="1" applyNumberFormat="1" applyFont="1" applyFill="1" applyBorder="1" applyAlignment="1" applyProtection="1">
      <alignment horizontal="center" vertical="center"/>
      <protection hidden="1"/>
    </xf>
    <xf numFmtId="49" fontId="6" fillId="10" borderId="4" xfId="1" applyNumberFormat="1" applyFont="1" applyFill="1" applyBorder="1" applyAlignment="1" applyProtection="1">
      <alignment horizontal="center" vertical="center"/>
      <protection hidden="1"/>
    </xf>
    <xf numFmtId="49" fontId="6" fillId="12" borderId="5" xfId="1" applyNumberFormat="1" applyFont="1" applyFill="1" applyBorder="1" applyAlignment="1" applyProtection="1">
      <alignment horizontal="center" vertical="center"/>
      <protection hidden="1"/>
    </xf>
    <xf numFmtId="49" fontId="6" fillId="4" borderId="0" xfId="1" applyNumberFormat="1" applyFont="1" applyFill="1" applyProtection="1">
      <protection hidden="1"/>
    </xf>
    <xf numFmtId="0" fontId="8" fillId="0" borderId="0" xfId="1" applyFont="1" applyAlignment="1">
      <alignment horizontal="center" vertical="center"/>
    </xf>
    <xf numFmtId="49" fontId="1" fillId="4" borderId="0" xfId="1" applyNumberFormat="1" applyFill="1" applyAlignment="1" applyProtection="1">
      <alignment horizontal="center" vertical="center"/>
      <protection hidden="1"/>
    </xf>
    <xf numFmtId="10" fontId="8" fillId="2" borderId="0" xfId="3" applyNumberFormat="1" applyFont="1" applyFill="1" applyAlignment="1" applyProtection="1">
      <alignment horizontal="center" vertical="center"/>
      <protection hidden="1"/>
    </xf>
    <xf numFmtId="1" fontId="8" fillId="0" borderId="0" xfId="1" applyNumberFormat="1" applyFont="1" applyAlignment="1">
      <alignment horizontal="center" vertical="center"/>
    </xf>
    <xf numFmtId="165" fontId="6" fillId="0" borderId="19" xfId="1" applyNumberFormat="1" applyFont="1" applyFill="1" applyBorder="1" applyAlignment="1" applyProtection="1">
      <alignment horizontal="left" vertical="center"/>
      <protection locked="0" hidden="1"/>
    </xf>
    <xf numFmtId="165" fontId="6" fillId="0" borderId="9" xfId="1" applyNumberFormat="1" applyFont="1" applyFill="1" applyBorder="1" applyAlignment="1" applyProtection="1">
      <alignment horizontal="left" vertical="center"/>
      <protection locked="0" hidden="1"/>
    </xf>
    <xf numFmtId="0" fontId="38" fillId="5" borderId="42" xfId="1" applyNumberFormat="1" applyFont="1" applyFill="1" applyBorder="1" applyAlignment="1" applyProtection="1">
      <alignment vertical="center" wrapText="1"/>
      <protection locked="0" hidden="1"/>
    </xf>
    <xf numFmtId="0" fontId="37" fillId="5" borderId="42" xfId="1" applyNumberFormat="1" applyFont="1" applyFill="1" applyBorder="1" applyAlignment="1" applyProtection="1">
      <alignment vertical="center"/>
      <protection locked="0" hidden="1"/>
    </xf>
    <xf numFmtId="0" fontId="33" fillId="5" borderId="42" xfId="1" applyNumberFormat="1" applyFont="1" applyFill="1" applyBorder="1" applyAlignment="1" applyProtection="1">
      <alignment vertical="center"/>
      <protection locked="0" hidden="1"/>
    </xf>
    <xf numFmtId="0" fontId="33" fillId="5" borderId="43" xfId="1" applyNumberFormat="1" applyFont="1" applyFill="1" applyBorder="1" applyAlignment="1" applyProtection="1">
      <alignment vertical="center"/>
      <protection locked="0" hidden="1"/>
    </xf>
    <xf numFmtId="0" fontId="8" fillId="0" borderId="24" xfId="1" applyFont="1" applyBorder="1" applyAlignment="1">
      <alignment horizontal="center" vertical="center"/>
    </xf>
    <xf numFmtId="0" fontId="1" fillId="0" borderId="24" xfId="1" applyBorder="1"/>
    <xf numFmtId="0" fontId="8" fillId="13" borderId="24" xfId="1" applyFont="1" applyFill="1" applyBorder="1" applyAlignment="1" applyProtection="1">
      <alignment horizontal="left" vertical="center"/>
      <protection hidden="1"/>
    </xf>
    <xf numFmtId="0" fontId="8" fillId="13" borderId="25" xfId="1" applyFont="1" applyFill="1" applyBorder="1" applyAlignment="1" applyProtection="1">
      <alignment horizontal="left" vertical="center"/>
      <protection hidden="1"/>
    </xf>
    <xf numFmtId="0" fontId="1" fillId="0" borderId="0" xfId="1"/>
    <xf numFmtId="0" fontId="1" fillId="4" borderId="0" xfId="1" applyFill="1"/>
    <xf numFmtId="0" fontId="8" fillId="4" borderId="0" xfId="1" applyFont="1" applyFill="1" applyBorder="1" applyAlignment="1">
      <alignment horizontal="center" vertical="center"/>
    </xf>
    <xf numFmtId="0" fontId="1" fillId="4" borderId="0" xfId="1" applyFill="1" applyBorder="1"/>
    <xf numFmtId="0" fontId="9" fillId="4" borderId="0" xfId="1" applyFont="1" applyFill="1" applyBorder="1" applyAlignment="1">
      <alignment horizontal="center" vertical="center"/>
    </xf>
    <xf numFmtId="0" fontId="4" fillId="4" borderId="0" xfId="1" applyFont="1" applyFill="1" applyBorder="1" applyAlignment="1">
      <alignment horizontal="center" vertical="center" textRotation="90"/>
    </xf>
    <xf numFmtId="0" fontId="8" fillId="4" borderId="0" xfId="1" applyFont="1" applyFill="1" applyAlignment="1">
      <alignment horizontal="center" vertical="center" wrapText="1"/>
    </xf>
    <xf numFmtId="0" fontId="15" fillId="4" borderId="0" xfId="1" applyFont="1" applyFill="1" applyBorder="1" applyAlignment="1">
      <alignment horizontal="center" vertical="center" wrapText="1"/>
    </xf>
    <xf numFmtId="0" fontId="8" fillId="4" borderId="0" xfId="1" applyFont="1" applyFill="1" applyBorder="1" applyAlignment="1">
      <alignment horizontal="center" vertical="center" wrapText="1"/>
    </xf>
    <xf numFmtId="0" fontId="14" fillId="4" borderId="0" xfId="1" applyFont="1" applyFill="1" applyBorder="1" applyAlignment="1">
      <alignment horizontal="center" vertical="center"/>
    </xf>
    <xf numFmtId="0" fontId="14" fillId="4" borderId="0" xfId="1" applyFont="1" applyFill="1" applyBorder="1" applyAlignment="1">
      <alignment horizontal="center" vertical="center" wrapText="1"/>
    </xf>
    <xf numFmtId="0" fontId="16" fillId="4" borderId="0" xfId="1" applyFont="1" applyFill="1" applyBorder="1" applyAlignment="1">
      <alignment horizontal="center" vertical="center" wrapText="1"/>
    </xf>
    <xf numFmtId="0" fontId="16" fillId="4" borderId="0" xfId="1" applyFont="1" applyFill="1" applyBorder="1" applyAlignment="1">
      <alignment horizontal="center" vertical="center"/>
    </xf>
    <xf numFmtId="0" fontId="10" fillId="4" borderId="0" xfId="1" applyFont="1" applyFill="1"/>
    <xf numFmtId="0" fontId="10" fillId="4" borderId="0" xfId="1" applyFont="1" applyFill="1" applyBorder="1"/>
    <xf numFmtId="0" fontId="4" fillId="4" borderId="0" xfId="1" applyFont="1" applyFill="1" applyBorder="1" applyAlignment="1">
      <alignment horizontal="center" vertical="center"/>
    </xf>
    <xf numFmtId="0" fontId="13" fillId="4" borderId="0" xfId="1" applyFont="1" applyFill="1" applyBorder="1" applyAlignment="1">
      <alignment horizontal="center" vertical="center"/>
    </xf>
    <xf numFmtId="0" fontId="4" fillId="4" borderId="0" xfId="1" applyFont="1" applyFill="1" applyBorder="1" applyAlignment="1">
      <alignment horizontal="center" vertical="center" wrapText="1"/>
    </xf>
    <xf numFmtId="0" fontId="19" fillId="4" borderId="0" xfId="1" applyFont="1" applyFill="1" applyBorder="1" applyAlignment="1">
      <alignment horizontal="center" vertical="center"/>
    </xf>
    <xf numFmtId="0" fontId="17" fillId="4" borderId="0" xfId="1" applyFont="1" applyFill="1" applyBorder="1" applyAlignment="1">
      <alignment horizontal="center" vertical="center" wrapText="1"/>
    </xf>
    <xf numFmtId="0" fontId="10" fillId="4" borderId="0" xfId="1" applyFont="1" applyFill="1" applyBorder="1" applyAlignment="1">
      <alignment horizontal="center" vertical="center"/>
    </xf>
    <xf numFmtId="0" fontId="8" fillId="4" borderId="0" xfId="1" applyFont="1" applyFill="1" applyBorder="1"/>
    <xf numFmtId="0" fontId="13" fillId="4" borderId="0" xfId="1" applyFont="1" applyFill="1" applyBorder="1"/>
    <xf numFmtId="0" fontId="7" fillId="4" borderId="0" xfId="1" applyFont="1" applyFill="1" applyBorder="1" applyAlignment="1">
      <alignment horizontal="center" vertical="center"/>
    </xf>
    <xf numFmtId="0" fontId="7" fillId="4" borderId="0" xfId="1" applyFont="1" applyFill="1" applyBorder="1" applyAlignment="1" applyProtection="1">
      <alignment horizontal="center" vertical="center"/>
      <protection hidden="1"/>
    </xf>
    <xf numFmtId="0" fontId="18" fillId="4" borderId="0" xfId="1" applyFont="1" applyFill="1" applyBorder="1" applyAlignment="1">
      <alignment horizontal="center" vertical="center"/>
    </xf>
    <xf numFmtId="0" fontId="16" fillId="4" borderId="0" xfId="1" applyFont="1" applyFill="1" applyBorder="1"/>
    <xf numFmtId="0" fontId="6" fillId="4" borderId="0" xfId="1" applyFont="1" applyFill="1" applyBorder="1"/>
    <xf numFmtId="0" fontId="8" fillId="4" borderId="0" xfId="1" applyFont="1" applyFill="1" applyBorder="1" applyAlignment="1">
      <alignment horizontal="center"/>
    </xf>
    <xf numFmtId="0" fontId="21" fillId="4" borderId="0" xfId="1" applyFont="1" applyFill="1" applyBorder="1" applyAlignment="1">
      <alignment horizontal="center" vertical="center"/>
    </xf>
    <xf numFmtId="0" fontId="15" fillId="4" borderId="0" xfId="1" applyFont="1" applyFill="1" applyBorder="1" applyAlignment="1">
      <alignment horizontal="center" vertical="center"/>
    </xf>
    <xf numFmtId="0" fontId="20" fillId="4" borderId="0" xfId="1" applyFont="1" applyFill="1" applyBorder="1"/>
    <xf numFmtId="0" fontId="8" fillId="4" borderId="0" xfId="1" applyFont="1" applyFill="1"/>
    <xf numFmtId="0" fontId="8" fillId="4" borderId="0" xfId="1" applyFont="1" applyFill="1" applyAlignment="1">
      <alignment horizontal="center" vertical="center"/>
    </xf>
    <xf numFmtId="0" fontId="22" fillId="4" borderId="0" xfId="1" applyFont="1" applyFill="1" applyAlignment="1">
      <alignment wrapText="1"/>
    </xf>
    <xf numFmtId="0" fontId="8" fillId="4" borderId="0" xfId="1" applyFont="1" applyFill="1" applyBorder="1" applyAlignment="1">
      <alignment horizontal="center" vertical="center" textRotation="90"/>
    </xf>
    <xf numFmtId="0" fontId="25" fillId="4" borderId="0" xfId="1" applyFont="1" applyFill="1" applyBorder="1" applyAlignment="1">
      <alignment horizontal="center" vertical="center" textRotation="90" wrapText="1"/>
    </xf>
    <xf numFmtId="0" fontId="13" fillId="4" borderId="0" xfId="1" applyFont="1" applyFill="1" applyBorder="1" applyAlignment="1">
      <alignment horizontal="center" vertical="center" textRotation="90" wrapText="1"/>
    </xf>
    <xf numFmtId="0" fontId="8" fillId="4" borderId="0" xfId="1" applyFont="1" applyFill="1" applyBorder="1" applyAlignment="1" applyProtection="1">
      <alignment horizontal="center" vertical="center"/>
      <protection locked="0"/>
    </xf>
    <xf numFmtId="0" fontId="7" fillId="4" borderId="0" xfId="1" applyFont="1" applyFill="1" applyBorder="1" applyAlignment="1" applyProtection="1">
      <alignment horizontal="center" vertical="center"/>
      <protection locked="0"/>
    </xf>
    <xf numFmtId="0" fontId="13" fillId="4" borderId="0" xfId="1" applyFont="1" applyFill="1" applyBorder="1" applyAlignment="1" applyProtection="1">
      <alignment horizontal="center" vertical="center"/>
      <protection locked="0"/>
    </xf>
    <xf numFmtId="0" fontId="18" fillId="4" borderId="0" xfId="1" applyFont="1" applyFill="1" applyBorder="1" applyAlignment="1" applyProtection="1">
      <alignment horizontal="center" vertical="center"/>
      <protection locked="0"/>
    </xf>
    <xf numFmtId="0" fontId="16" fillId="4" borderId="0" xfId="1" applyFont="1" applyFill="1" applyBorder="1" applyProtection="1">
      <protection locked="0"/>
    </xf>
    <xf numFmtId="0" fontId="1" fillId="4" borderId="0" xfId="1" applyFill="1" applyBorder="1" applyProtection="1">
      <protection locked="0"/>
    </xf>
    <xf numFmtId="0" fontId="26" fillId="4" borderId="0" xfId="1" applyFont="1" applyFill="1" applyBorder="1" applyAlignment="1" applyProtection="1">
      <alignment horizontal="left" vertical="center"/>
      <protection locked="0"/>
    </xf>
    <xf numFmtId="0" fontId="8" fillId="4" borderId="0" xfId="1" applyFont="1" applyFill="1" applyBorder="1" applyAlignment="1" applyProtection="1">
      <alignment horizontal="center"/>
      <protection locked="0"/>
    </xf>
    <xf numFmtId="0" fontId="21" fillId="4" borderId="0" xfId="1" applyFont="1" applyFill="1" applyBorder="1" applyAlignment="1" applyProtection="1">
      <alignment horizontal="center" vertical="center"/>
      <protection locked="0"/>
    </xf>
    <xf numFmtId="0" fontId="15" fillId="4" borderId="0" xfId="1" applyFont="1" applyFill="1" applyBorder="1" applyAlignment="1" applyProtection="1">
      <alignment horizontal="center" vertical="center"/>
      <protection locked="0"/>
    </xf>
    <xf numFmtId="0" fontId="20" fillId="4" borderId="0" xfId="1" applyFont="1" applyFill="1" applyBorder="1" applyProtection="1">
      <protection locked="0"/>
    </xf>
    <xf numFmtId="2" fontId="7" fillId="4" borderId="0" xfId="1" applyNumberFormat="1" applyFont="1" applyFill="1" applyBorder="1" applyAlignment="1" applyProtection="1">
      <alignment horizontal="center" vertical="center"/>
      <protection hidden="1"/>
    </xf>
    <xf numFmtId="0" fontId="8" fillId="4" borderId="0" xfId="1" applyFont="1" applyFill="1" applyBorder="1" applyProtection="1">
      <protection locked="0"/>
    </xf>
    <xf numFmtId="0" fontId="8" fillId="4" borderId="0" xfId="1" applyFont="1" applyFill="1" applyBorder="1" applyAlignment="1" applyProtection="1">
      <alignment horizontal="left"/>
      <protection locked="0"/>
    </xf>
    <xf numFmtId="0" fontId="13" fillId="4" borderId="0" xfId="1" applyFont="1" applyFill="1" applyBorder="1" applyAlignment="1" applyProtection="1">
      <alignment horizontal="center" vertical="center"/>
      <protection hidden="1"/>
    </xf>
    <xf numFmtId="0" fontId="8" fillId="4" borderId="0" xfId="1" applyFont="1" applyFill="1" applyBorder="1" applyAlignment="1" applyProtection="1">
      <alignment horizontal="center" vertical="center"/>
      <protection locked="0" hidden="1"/>
    </xf>
    <xf numFmtId="0" fontId="8" fillId="4" borderId="0" xfId="1" applyFont="1" applyFill="1" applyBorder="1" applyAlignment="1" applyProtection="1">
      <alignment horizontal="center"/>
      <protection locked="0" hidden="1"/>
    </xf>
    <xf numFmtId="0" fontId="12" fillId="4" borderId="0" xfId="1" applyFont="1" applyFill="1" applyBorder="1" applyAlignment="1">
      <alignment horizontal="center"/>
    </xf>
    <xf numFmtId="0" fontId="34" fillId="0" borderId="15" xfId="0" applyFont="1" applyBorder="1" applyAlignment="1" applyProtection="1">
      <alignment horizontal="center" vertical="center"/>
      <protection locked="0" hidden="1"/>
    </xf>
    <xf numFmtId="0" fontId="29" fillId="6" borderId="29" xfId="0" applyNumberFormat="1" applyFont="1" applyFill="1" applyBorder="1" applyAlignment="1" applyProtection="1">
      <alignment horizontal="center" vertical="center"/>
      <protection hidden="1"/>
    </xf>
    <xf numFmtId="164" fontId="11" fillId="0" borderId="27" xfId="0" applyNumberFormat="1" applyFont="1" applyFill="1" applyBorder="1" applyAlignment="1" applyProtection="1">
      <alignment horizontal="right" vertical="center"/>
      <protection hidden="1"/>
    </xf>
    <xf numFmtId="165" fontId="11" fillId="0" borderId="11" xfId="0" applyNumberFormat="1" applyFont="1" applyFill="1" applyBorder="1" applyAlignment="1" applyProtection="1">
      <alignment horizontal="left" vertical="center"/>
      <protection locked="0" hidden="1"/>
    </xf>
    <xf numFmtId="165" fontId="11" fillId="0" borderId="11" xfId="0" applyNumberFormat="1" applyFont="1" applyFill="1" applyBorder="1" applyAlignment="1" applyProtection="1">
      <alignment horizontal="left" vertical="center"/>
      <protection hidden="1"/>
    </xf>
    <xf numFmtId="166" fontId="2" fillId="9" borderId="1" xfId="0" applyNumberFormat="1" applyFont="1" applyFill="1" applyBorder="1" applyAlignment="1" applyProtection="1">
      <alignment horizontal="center" vertical="center"/>
      <protection hidden="1"/>
    </xf>
    <xf numFmtId="166" fontId="2" fillId="0" borderId="1" xfId="0" applyNumberFormat="1" applyFont="1" applyFill="1" applyBorder="1" applyAlignment="1" applyProtection="1">
      <alignment horizontal="center" vertical="center"/>
      <protection hidden="1"/>
    </xf>
    <xf numFmtId="0" fontId="0" fillId="4" borderId="0" xfId="0" applyFill="1"/>
    <xf numFmtId="0" fontId="8" fillId="0" borderId="3" xfId="0" applyFont="1" applyBorder="1" applyAlignment="1">
      <alignment horizontal="center" vertical="center"/>
    </xf>
    <xf numFmtId="164" fontId="8" fillId="2" borderId="1" xfId="0" applyNumberFormat="1" applyFont="1" applyFill="1" applyBorder="1" applyAlignment="1" applyProtection="1">
      <alignment horizontal="left" vertical="center"/>
      <protection locked="0" hidden="1"/>
    </xf>
    <xf numFmtId="164" fontId="8" fillId="0" borderId="1" xfId="0" applyNumberFormat="1" applyFont="1" applyFill="1" applyBorder="1" applyAlignment="1" applyProtection="1">
      <alignment horizontal="left" vertical="center"/>
      <protection locked="0" hidden="1"/>
    </xf>
    <xf numFmtId="0" fontId="8" fillId="0" borderId="0" xfId="2" applyFont="1" applyAlignment="1">
      <alignment horizontal="center" vertical="center"/>
    </xf>
    <xf numFmtId="0" fontId="4" fillId="0" borderId="0" xfId="1" applyFont="1" applyAlignment="1">
      <alignment horizontal="center" vertical="center" textRotation="90"/>
    </xf>
    <xf numFmtId="0" fontId="40" fillId="15" borderId="47" xfId="1" applyFont="1" applyFill="1" applyBorder="1" applyAlignment="1">
      <alignment vertical="center"/>
    </xf>
    <xf numFmtId="0" fontId="40" fillId="15" borderId="48" xfId="1" applyFont="1" applyFill="1" applyBorder="1" applyAlignment="1">
      <alignment vertical="center"/>
    </xf>
    <xf numFmtId="0" fontId="8" fillId="0" borderId="49" xfId="1" applyFont="1" applyBorder="1" applyAlignment="1">
      <alignment vertical="center" wrapText="1"/>
    </xf>
    <xf numFmtId="14" fontId="41" fillId="0" borderId="4" xfId="1" applyNumberFormat="1" applyFont="1" applyBorder="1" applyAlignment="1">
      <alignment vertical="center" wrapText="1"/>
    </xf>
    <xf numFmtId="0" fontId="8" fillId="0" borderId="50" xfId="1" applyFont="1" applyBorder="1" applyAlignment="1">
      <alignment vertical="center" wrapText="1"/>
    </xf>
    <xf numFmtId="14" fontId="41" fillId="0" borderId="5" xfId="1" applyNumberFormat="1" applyFont="1" applyBorder="1" applyAlignment="1">
      <alignment vertical="center" wrapText="1"/>
    </xf>
    <xf numFmtId="164" fontId="8" fillId="0" borderId="2" xfId="0" applyNumberFormat="1" applyFont="1" applyFill="1" applyBorder="1" applyAlignment="1" applyProtection="1">
      <alignment horizontal="center" vertical="center"/>
      <protection hidden="1"/>
    </xf>
    <xf numFmtId="0" fontId="1" fillId="13" borderId="0" xfId="1" applyFill="1" applyBorder="1"/>
    <xf numFmtId="0" fontId="1" fillId="13" borderId="0" xfId="1" applyFill="1"/>
    <xf numFmtId="0" fontId="40" fillId="13" borderId="0" xfId="1" applyFont="1" applyFill="1" applyAlignment="1">
      <alignment vertical="center"/>
    </xf>
    <xf numFmtId="14" fontId="41" fillId="13" borderId="0" xfId="1" applyNumberFormat="1" applyFont="1" applyFill="1" applyAlignment="1">
      <alignment vertical="center" wrapText="1"/>
    </xf>
    <xf numFmtId="0" fontId="4" fillId="13" borderId="0" xfId="1" applyFont="1" applyFill="1" applyAlignment="1">
      <alignment horizontal="center" vertical="center" textRotation="90"/>
    </xf>
    <xf numFmtId="0" fontId="13" fillId="0" borderId="3" xfId="0" applyFont="1" applyBorder="1" applyAlignment="1">
      <alignment horizontal="center" vertical="center"/>
    </xf>
    <xf numFmtId="0" fontId="13" fillId="4" borderId="0" xfId="0" applyFont="1" applyFill="1" applyBorder="1" applyAlignment="1" applyProtection="1">
      <alignment horizontal="center" vertical="center"/>
      <protection locked="0"/>
    </xf>
    <xf numFmtId="0" fontId="0" fillId="4" borderId="0" xfId="0" applyFill="1" applyAlignment="1">
      <alignment horizontal="center" vertical="center"/>
    </xf>
    <xf numFmtId="0" fontId="8" fillId="4" borderId="0" xfId="0" applyFont="1" applyFill="1" applyBorder="1" applyAlignment="1">
      <alignment horizontal="center" vertical="center"/>
    </xf>
    <xf numFmtId="0" fontId="22" fillId="4" borderId="0" xfId="0" applyFont="1" applyFill="1"/>
    <xf numFmtId="0" fontId="8" fillId="4" borderId="0" xfId="0" applyFont="1" applyFill="1" applyAlignment="1">
      <alignment horizontal="center" vertical="center"/>
    </xf>
    <xf numFmtId="0" fontId="8" fillId="4" borderId="0" xfId="0" applyFont="1" applyFill="1" applyBorder="1" applyAlignment="1">
      <alignment horizontal="left" vertical="center"/>
    </xf>
    <xf numFmtId="0" fontId="22" fillId="4" borderId="0" xfId="0" applyFont="1" applyFill="1" applyAlignment="1">
      <alignment horizontal="left"/>
    </xf>
    <xf numFmtId="0" fontId="22" fillId="4" borderId="0" xfId="0" applyFont="1" applyFill="1" applyAlignment="1">
      <alignment wrapText="1"/>
    </xf>
    <xf numFmtId="0" fontId="14" fillId="4" borderId="0" xfId="0" applyFont="1" applyFill="1" applyBorder="1" applyAlignment="1">
      <alignment horizontal="center"/>
    </xf>
    <xf numFmtId="0" fontId="12" fillId="4" borderId="0" xfId="0" applyFont="1" applyFill="1" applyBorder="1" applyAlignment="1">
      <alignment horizontal="center"/>
    </xf>
    <xf numFmtId="0" fontId="8" fillId="4" borderId="0" xfId="0" applyFont="1" applyFill="1" applyAlignment="1">
      <alignment horizontal="left" vertical="center"/>
    </xf>
    <xf numFmtId="0" fontId="12" fillId="4" borderId="0" xfId="0" applyFont="1" applyFill="1" applyBorder="1" applyAlignment="1">
      <alignment horizontal="center" vertical="center"/>
    </xf>
    <xf numFmtId="0" fontId="8" fillId="7" borderId="56" xfId="1" applyFont="1" applyFill="1" applyBorder="1" applyAlignment="1" applyProtection="1">
      <alignment horizontal="center" vertical="center"/>
      <protection hidden="1"/>
    </xf>
    <xf numFmtId="0" fontId="23" fillId="7" borderId="57" xfId="1" applyFont="1" applyFill="1" applyBorder="1" applyAlignment="1" applyProtection="1">
      <alignment horizontal="center" vertical="center"/>
      <protection hidden="1"/>
    </xf>
    <xf numFmtId="0" fontId="8" fillId="7" borderId="56" xfId="1" applyFont="1" applyFill="1" applyBorder="1" applyAlignment="1" applyProtection="1">
      <alignment horizontal="left" vertical="center"/>
      <protection hidden="1"/>
    </xf>
    <xf numFmtId="0" fontId="8" fillId="7" borderId="59" xfId="1" applyFont="1" applyFill="1" applyBorder="1" applyAlignment="1" applyProtection="1">
      <alignment horizontal="left" vertical="center"/>
      <protection hidden="1"/>
    </xf>
    <xf numFmtId="0" fontId="6" fillId="2" borderId="12" xfId="1" applyFont="1" applyFill="1" applyBorder="1" applyAlignment="1" applyProtection="1">
      <alignment horizontal="center" vertical="center"/>
      <protection hidden="1"/>
    </xf>
    <xf numFmtId="0" fontId="6" fillId="2" borderId="60" xfId="1" applyFont="1" applyFill="1" applyBorder="1" applyAlignment="1" applyProtection="1">
      <alignment horizontal="center" vertical="center"/>
      <protection hidden="1"/>
    </xf>
    <xf numFmtId="0" fontId="8" fillId="7" borderId="61" xfId="1" applyFont="1" applyFill="1" applyBorder="1" applyAlignment="1" applyProtection="1">
      <alignment horizontal="center" vertical="center"/>
      <protection hidden="1"/>
    </xf>
    <xf numFmtId="0" fontId="8" fillId="4" borderId="0" xfId="1" applyFont="1" applyFill="1" applyBorder="1" applyAlignment="1" applyProtection="1">
      <alignment horizontal="right" vertical="center"/>
      <protection hidden="1"/>
    </xf>
    <xf numFmtId="0" fontId="0" fillId="0" borderId="0" xfId="0" applyFill="1"/>
    <xf numFmtId="0" fontId="45" fillId="0" borderId="0" xfId="0" applyFont="1" applyAlignment="1">
      <alignment horizontal="center" vertical="center"/>
    </xf>
    <xf numFmtId="0" fontId="8" fillId="0" borderId="48" xfId="1" applyFont="1" applyFill="1" applyBorder="1" applyAlignment="1">
      <alignment horizontal="center" vertical="center"/>
    </xf>
    <xf numFmtId="0" fontId="8" fillId="0" borderId="4" xfId="1" applyFont="1" applyFill="1" applyBorder="1" applyAlignment="1">
      <alignment horizontal="center" vertical="center"/>
    </xf>
    <xf numFmtId="0" fontId="8" fillId="0" borderId="49" xfId="1" applyFont="1" applyFill="1" applyBorder="1" applyAlignment="1">
      <alignment horizontal="left" vertical="center"/>
    </xf>
    <xf numFmtId="0" fontId="1" fillId="0" borderId="4" xfId="1" applyFill="1" applyBorder="1"/>
    <xf numFmtId="0" fontId="8" fillId="0" borderId="5" xfId="1" applyFont="1" applyFill="1" applyBorder="1" applyAlignment="1">
      <alignment horizontal="center" vertical="center"/>
    </xf>
    <xf numFmtId="0" fontId="46" fillId="0" borderId="47" xfId="1" applyFont="1" applyFill="1" applyBorder="1"/>
    <xf numFmtId="0" fontId="46" fillId="0" borderId="49" xfId="1" applyFont="1" applyFill="1" applyBorder="1"/>
    <xf numFmtId="0" fontId="46" fillId="0" borderId="49" xfId="1" applyFont="1" applyFill="1" applyBorder="1" applyAlignment="1">
      <alignment horizontal="left"/>
    </xf>
    <xf numFmtId="0" fontId="46" fillId="0" borderId="49" xfId="1" applyFont="1" applyFill="1" applyBorder="1" applyAlignment="1">
      <alignment wrapText="1"/>
    </xf>
    <xf numFmtId="0" fontId="46" fillId="0" borderId="50" xfId="1" applyFont="1" applyFill="1" applyBorder="1" applyAlignment="1">
      <alignment wrapText="1"/>
    </xf>
    <xf numFmtId="0" fontId="8" fillId="0" borderId="47" xfId="1" applyFont="1" applyFill="1" applyBorder="1" applyAlignment="1">
      <alignment horizontal="left" vertical="center"/>
    </xf>
    <xf numFmtId="0" fontId="8" fillId="0" borderId="50" xfId="1" applyFont="1" applyFill="1" applyBorder="1" applyAlignment="1">
      <alignment horizontal="left" vertical="center"/>
    </xf>
    <xf numFmtId="0" fontId="46" fillId="0" borderId="47" xfId="1" applyFont="1" applyFill="1" applyBorder="1" applyAlignment="1">
      <alignment horizontal="left" vertical="center"/>
    </xf>
    <xf numFmtId="0" fontId="46" fillId="0" borderId="49" xfId="1" applyFont="1" applyFill="1" applyBorder="1" applyAlignment="1">
      <alignment horizontal="left" vertical="center"/>
    </xf>
    <xf numFmtId="0" fontId="46" fillId="0" borderId="47" xfId="1" applyFont="1" applyFill="1" applyBorder="1" applyAlignment="1">
      <alignment horizontal="center" vertical="center"/>
    </xf>
    <xf numFmtId="0" fontId="46" fillId="0" borderId="49" xfId="1" applyFont="1" applyFill="1" applyBorder="1" applyAlignment="1">
      <alignment horizontal="center" vertical="center"/>
    </xf>
    <xf numFmtId="0" fontId="46" fillId="0" borderId="50" xfId="1" applyFont="1" applyFill="1" applyBorder="1" applyAlignment="1">
      <alignment horizontal="center" vertical="center"/>
    </xf>
    <xf numFmtId="164" fontId="8" fillId="2" borderId="64" xfId="1" applyNumberFormat="1" applyFont="1" applyFill="1" applyBorder="1" applyAlignment="1" applyProtection="1">
      <alignment horizontal="left" vertical="center"/>
      <protection locked="0" hidden="1"/>
    </xf>
    <xf numFmtId="164" fontId="8" fillId="0" borderId="65" xfId="0" applyNumberFormat="1" applyFont="1" applyFill="1" applyBorder="1" applyAlignment="1" applyProtection="1">
      <alignment horizontal="left" vertical="center"/>
      <protection locked="0" hidden="1"/>
    </xf>
    <xf numFmtId="0" fontId="0" fillId="0" borderId="0" xfId="0" applyAlignment="1">
      <alignment horizontal="center" vertical="center"/>
    </xf>
    <xf numFmtId="0" fontId="0" fillId="0" borderId="0" xfId="0" applyBorder="1"/>
    <xf numFmtId="0" fontId="46" fillId="0" borderId="50" xfId="1" applyFont="1" applyFill="1" applyBorder="1" applyAlignment="1">
      <alignment horizontal="left"/>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0" xfId="0" applyBorder="1" applyAlignment="1">
      <alignment horizontal="center"/>
    </xf>
    <xf numFmtId="0" fontId="48" fillId="0" borderId="66" xfId="0" applyFont="1" applyBorder="1" applyAlignment="1">
      <alignment horizontal="center" vertical="center"/>
    </xf>
    <xf numFmtId="0" fontId="0" fillId="0" borderId="77" xfId="0"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82"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71" xfId="0" applyBorder="1" applyAlignment="1">
      <alignment horizontal="center" vertical="center"/>
    </xf>
    <xf numFmtId="0" fontId="23" fillId="8" borderId="85" xfId="1" applyFont="1" applyFill="1" applyBorder="1" applyAlignment="1">
      <alignment horizontal="center" vertical="center"/>
    </xf>
    <xf numFmtId="0" fontId="23" fillId="8" borderId="86" xfId="1" applyFont="1" applyFill="1" applyBorder="1" applyAlignment="1">
      <alignment horizontal="center" vertical="center"/>
    </xf>
    <xf numFmtId="0" fontId="23" fillId="8" borderId="87" xfId="1" applyFont="1" applyFill="1" applyBorder="1" applyAlignment="1">
      <alignment horizontal="center" vertical="center"/>
    </xf>
    <xf numFmtId="0" fontId="7" fillId="0" borderId="88" xfId="1" applyFont="1" applyFill="1" applyBorder="1" applyAlignment="1">
      <alignment horizontal="center" vertical="center"/>
    </xf>
    <xf numFmtId="0" fontId="7" fillId="0" borderId="89" xfId="1" applyFont="1" applyFill="1" applyBorder="1" applyAlignment="1" applyProtection="1">
      <alignment horizontal="center" vertical="center"/>
      <protection hidden="1"/>
    </xf>
    <xf numFmtId="0" fontId="7" fillId="0" borderId="90" xfId="1" applyFont="1" applyFill="1" applyBorder="1" applyAlignment="1" applyProtection="1">
      <alignment horizontal="center" vertical="center"/>
      <protection hidden="1"/>
    </xf>
    <xf numFmtId="0" fontId="7" fillId="0" borderId="91" xfId="1" applyFont="1" applyFill="1" applyBorder="1" applyAlignment="1">
      <alignment horizontal="center" vertical="center"/>
    </xf>
    <xf numFmtId="0" fontId="7" fillId="0" borderId="92" xfId="1" applyFont="1" applyFill="1" applyBorder="1" applyAlignment="1" applyProtection="1">
      <alignment horizontal="center" vertical="center"/>
      <protection hidden="1"/>
    </xf>
    <xf numFmtId="0" fontId="7" fillId="0" borderId="93" xfId="1" applyFont="1" applyFill="1" applyBorder="1" applyAlignment="1" applyProtection="1">
      <alignment horizontal="center" vertical="center"/>
      <protection hidden="1"/>
    </xf>
    <xf numFmtId="0" fontId="7" fillId="0" borderId="94" xfId="1" applyFont="1" applyFill="1" applyBorder="1" applyAlignment="1">
      <alignment horizontal="center" vertical="center"/>
    </xf>
    <xf numFmtId="0" fontId="7" fillId="0" borderId="95" xfId="1" applyFont="1" applyFill="1" applyBorder="1" applyAlignment="1">
      <alignment horizontal="center" vertical="center"/>
    </xf>
    <xf numFmtId="0" fontId="7" fillId="0" borderId="95" xfId="1" applyFont="1" applyFill="1" applyBorder="1" applyAlignment="1" applyProtection="1">
      <alignment horizontal="center" vertical="center"/>
      <protection hidden="1"/>
    </xf>
    <xf numFmtId="0" fontId="7" fillId="0" borderId="96" xfId="1" applyFont="1" applyFill="1" applyBorder="1" applyAlignment="1">
      <alignment horizontal="center" vertical="center"/>
    </xf>
    <xf numFmtId="0" fontId="8" fillId="0" borderId="88" xfId="1" applyFont="1" applyFill="1" applyBorder="1" applyAlignment="1" applyProtection="1">
      <alignment horizontal="left"/>
      <protection locked="0" hidden="1"/>
    </xf>
    <xf numFmtId="0" fontId="8" fillId="0" borderId="90" xfId="1" applyFont="1" applyFill="1" applyBorder="1" applyAlignment="1" applyProtection="1">
      <alignment horizontal="center" vertical="center"/>
      <protection locked="0"/>
    </xf>
    <xf numFmtId="0" fontId="8" fillId="0" borderId="91" xfId="1" applyFont="1" applyFill="1" applyBorder="1" applyAlignment="1" applyProtection="1">
      <alignment horizontal="left"/>
      <protection locked="0" hidden="1"/>
    </xf>
    <xf numFmtId="0" fontId="8" fillId="0" borderId="93" xfId="1" applyFont="1" applyFill="1" applyBorder="1" applyAlignment="1" applyProtection="1">
      <alignment horizontal="center" vertical="center"/>
      <protection locked="0"/>
    </xf>
    <xf numFmtId="0" fontId="8" fillId="0" borderId="91" xfId="1" applyFont="1" applyFill="1" applyBorder="1" applyProtection="1">
      <protection locked="0" hidden="1"/>
    </xf>
    <xf numFmtId="0" fontId="8" fillId="0" borderId="93" xfId="1" applyFont="1" applyFill="1" applyBorder="1" applyAlignment="1" applyProtection="1">
      <alignment horizontal="center" vertical="center"/>
      <protection locked="0" hidden="1"/>
    </xf>
    <xf numFmtId="0" fontId="8" fillId="0" borderId="94" xfId="1" applyFont="1" applyFill="1" applyBorder="1" applyProtection="1">
      <protection locked="0" hidden="1"/>
    </xf>
    <xf numFmtId="0" fontId="8" fillId="0" borderId="96" xfId="1" applyFont="1" applyFill="1" applyBorder="1" applyAlignment="1" applyProtection="1">
      <alignment horizontal="center" vertical="center"/>
      <protection locked="0" hidden="1"/>
    </xf>
    <xf numFmtId="2" fontId="7" fillId="0" borderId="88" xfId="1" applyNumberFormat="1" applyFont="1" applyFill="1" applyBorder="1" applyAlignment="1" applyProtection="1">
      <alignment horizontal="center" vertical="center"/>
      <protection hidden="1"/>
    </xf>
    <xf numFmtId="2" fontId="7" fillId="0" borderId="91" xfId="1" applyNumberFormat="1" applyFont="1" applyFill="1" applyBorder="1" applyAlignment="1" applyProtection="1">
      <alignment horizontal="center" vertical="center"/>
      <protection hidden="1"/>
    </xf>
    <xf numFmtId="2" fontId="7" fillId="0" borderId="94" xfId="1" applyNumberFormat="1" applyFont="1" applyFill="1" applyBorder="1" applyAlignment="1" applyProtection="1">
      <alignment horizontal="center" vertical="center"/>
      <protection hidden="1"/>
    </xf>
    <xf numFmtId="0" fontId="7" fillId="0" borderId="96" xfId="1" applyFont="1" applyFill="1" applyBorder="1" applyAlignment="1" applyProtection="1">
      <alignment horizontal="center" vertical="center"/>
      <protection hidden="1"/>
    </xf>
    <xf numFmtId="0" fontId="23" fillId="2" borderId="85" xfId="1" applyFont="1" applyFill="1" applyBorder="1" applyAlignment="1">
      <alignment horizontal="center" vertical="center"/>
    </xf>
    <xf numFmtId="0" fontId="23" fillId="2" borderId="86" xfId="1" applyFont="1" applyFill="1" applyBorder="1" applyAlignment="1">
      <alignment horizontal="center" vertical="center"/>
    </xf>
    <xf numFmtId="0" fontId="23" fillId="2" borderId="87" xfId="1" applyFont="1" applyFill="1" applyBorder="1" applyAlignment="1">
      <alignment horizontal="center" vertical="center"/>
    </xf>
    <xf numFmtId="0" fontId="8" fillId="0" borderId="88" xfId="1" applyFont="1" applyFill="1" applyBorder="1" applyProtection="1">
      <protection locked="0"/>
    </xf>
    <xf numFmtId="0" fontId="8" fillId="0" borderId="91" xfId="1" applyFont="1" applyFill="1" applyBorder="1" applyProtection="1">
      <protection locked="0"/>
    </xf>
    <xf numFmtId="0" fontId="8" fillId="0" borderId="91" xfId="1" applyFont="1" applyFill="1" applyBorder="1" applyAlignment="1" applyProtection="1">
      <alignment horizontal="left"/>
      <protection locked="0"/>
    </xf>
    <xf numFmtId="0" fontId="8" fillId="0" borderId="94" xfId="1" applyFont="1" applyFill="1" applyBorder="1" applyAlignment="1" applyProtection="1">
      <alignment horizontal="left"/>
      <protection locked="0"/>
    </xf>
    <xf numFmtId="0" fontId="8" fillId="0" borderId="96" xfId="1" applyFont="1" applyFill="1" applyBorder="1" applyAlignment="1" applyProtection="1">
      <alignment horizontal="center" vertical="center"/>
      <protection locked="0"/>
    </xf>
    <xf numFmtId="0" fontId="8" fillId="0" borderId="88" xfId="1" applyFont="1" applyFill="1" applyBorder="1" applyAlignment="1" applyProtection="1">
      <alignment horizontal="left"/>
      <protection locked="0"/>
    </xf>
    <xf numFmtId="0" fontId="13" fillId="0" borderId="91" xfId="1" applyFont="1" applyFill="1" applyBorder="1" applyProtection="1">
      <protection locked="0"/>
    </xf>
    <xf numFmtId="0" fontId="8" fillId="0" borderId="94" xfId="1" applyFont="1" applyFill="1" applyBorder="1" applyProtection="1">
      <protection locked="0"/>
    </xf>
    <xf numFmtId="0" fontId="8" fillId="8" borderId="97" xfId="1" applyFont="1" applyFill="1" applyBorder="1" applyAlignment="1" applyProtection="1">
      <alignment horizontal="center" vertical="center"/>
      <protection locked="0"/>
    </xf>
    <xf numFmtId="0" fontId="8" fillId="8" borderId="98" xfId="1" applyFont="1" applyFill="1" applyBorder="1" applyAlignment="1" applyProtection="1">
      <alignment horizontal="center" vertical="center"/>
      <protection locked="0"/>
    </xf>
    <xf numFmtId="0" fontId="8" fillId="8" borderId="99" xfId="1" applyFont="1" applyFill="1" applyBorder="1" applyAlignment="1" applyProtection="1">
      <alignment horizontal="center" vertical="center"/>
      <protection locked="0" hidden="1"/>
    </xf>
    <xf numFmtId="0" fontId="8" fillId="2" borderId="97" xfId="1" applyFont="1" applyFill="1" applyBorder="1" applyAlignment="1" applyProtection="1">
      <alignment horizontal="center" vertical="center"/>
      <protection locked="0"/>
    </xf>
    <xf numFmtId="0" fontId="8" fillId="2" borderId="98" xfId="1" applyFont="1" applyFill="1" applyBorder="1" applyAlignment="1" applyProtection="1">
      <alignment horizontal="center" vertical="center"/>
      <protection locked="0"/>
    </xf>
    <xf numFmtId="0" fontId="8" fillId="2" borderId="99" xfId="1" applyFont="1" applyFill="1" applyBorder="1" applyAlignment="1" applyProtection="1">
      <alignment horizontal="center" vertical="center"/>
      <protection locked="0"/>
    </xf>
    <xf numFmtId="0" fontId="46" fillId="0" borderId="100" xfId="1" applyFont="1" applyFill="1" applyBorder="1" applyAlignment="1">
      <alignment wrapText="1"/>
    </xf>
    <xf numFmtId="0" fontId="8" fillId="0" borderId="76" xfId="1" applyFont="1" applyFill="1" applyBorder="1" applyAlignment="1">
      <alignment horizontal="center" vertical="center"/>
    </xf>
    <xf numFmtId="0" fontId="0" fillId="0" borderId="101" xfId="0" applyBorder="1" applyAlignment="1">
      <alignment horizontal="center" vertical="center"/>
    </xf>
    <xf numFmtId="164" fontId="8" fillId="0" borderId="8" xfId="0" applyNumberFormat="1" applyFont="1" applyFill="1" applyBorder="1" applyAlignment="1" applyProtection="1">
      <alignment horizontal="left" vertical="center"/>
      <protection locked="0" hidden="1"/>
    </xf>
    <xf numFmtId="0" fontId="46" fillId="0" borderId="100" xfId="1" applyFont="1" applyFill="1" applyBorder="1" applyAlignment="1">
      <alignment horizontal="left" vertical="center"/>
    </xf>
    <xf numFmtId="0" fontId="46" fillId="0" borderId="28" xfId="1" applyFont="1" applyFill="1" applyBorder="1" applyAlignment="1">
      <alignment horizontal="left" vertical="center"/>
    </xf>
    <xf numFmtId="0" fontId="8" fillId="0" borderId="58" xfId="1" applyFont="1" applyFill="1" applyBorder="1" applyAlignment="1">
      <alignment horizontal="center" vertical="center"/>
    </xf>
    <xf numFmtId="0" fontId="8" fillId="0" borderId="100" xfId="1" applyFont="1" applyFill="1" applyBorder="1" applyAlignment="1">
      <alignment horizontal="left" vertical="center"/>
    </xf>
    <xf numFmtId="0" fontId="8" fillId="0" borderId="28" xfId="1" applyFont="1" applyFill="1" applyBorder="1" applyAlignment="1">
      <alignment horizontal="left" vertical="center"/>
    </xf>
    <xf numFmtId="0" fontId="43" fillId="3" borderId="102" xfId="0" applyFont="1" applyFill="1" applyBorder="1" applyAlignment="1">
      <alignment horizontal="center" vertical="center"/>
    </xf>
    <xf numFmtId="0" fontId="43" fillId="3" borderId="26" xfId="0" applyFont="1" applyFill="1" applyBorder="1" applyAlignment="1">
      <alignment horizontal="center" vertical="center"/>
    </xf>
    <xf numFmtId="0" fontId="48" fillId="24" borderId="26" xfId="0" applyFont="1" applyFill="1" applyBorder="1" applyAlignment="1">
      <alignment horizontal="center" vertical="center"/>
    </xf>
    <xf numFmtId="0" fontId="48" fillId="23" borderId="26" xfId="0" applyFont="1" applyFill="1" applyBorder="1" applyAlignment="1">
      <alignment horizontal="center" vertical="center"/>
    </xf>
    <xf numFmtId="0" fontId="48" fillId="16" borderId="26" xfId="0" applyFont="1" applyFill="1" applyBorder="1" applyAlignment="1">
      <alignment horizontal="center" vertical="center"/>
    </xf>
    <xf numFmtId="0" fontId="48" fillId="22" borderId="26" xfId="0" applyFont="1" applyFill="1" applyBorder="1" applyAlignment="1">
      <alignment horizontal="center" vertical="center"/>
    </xf>
    <xf numFmtId="0" fontId="48" fillId="21" borderId="26" xfId="0" applyFont="1" applyFill="1" applyBorder="1" applyAlignment="1">
      <alignment horizontal="center" vertical="center" wrapText="1"/>
    </xf>
    <xf numFmtId="0" fontId="48" fillId="20" borderId="26" xfId="0" applyFont="1" applyFill="1" applyBorder="1" applyAlignment="1">
      <alignment horizontal="center" vertical="center" wrapText="1"/>
    </xf>
    <xf numFmtId="0" fontId="49" fillId="0" borderId="26" xfId="0" applyFont="1" applyFill="1" applyBorder="1" applyAlignment="1">
      <alignment horizontal="center" vertical="center" wrapText="1"/>
    </xf>
    <xf numFmtId="0" fontId="48" fillId="19" borderId="26" xfId="0" applyFont="1" applyFill="1" applyBorder="1" applyAlignment="1">
      <alignment horizontal="center" vertical="center" wrapText="1"/>
    </xf>
    <xf numFmtId="0" fontId="48" fillId="18" borderId="26" xfId="0" applyFont="1" applyFill="1" applyBorder="1" applyAlignment="1">
      <alignment horizontal="center" vertical="center" wrapText="1"/>
    </xf>
    <xf numFmtId="0" fontId="48" fillId="17" borderId="103" xfId="0" applyFont="1" applyFill="1" applyBorder="1" applyAlignment="1">
      <alignment horizontal="center" vertical="center" wrapText="1"/>
    </xf>
    <xf numFmtId="0" fontId="46" fillId="0" borderId="28" xfId="1" applyFont="1" applyFill="1" applyBorder="1" applyAlignment="1">
      <alignment horizontal="center" vertical="center"/>
    </xf>
    <xf numFmtId="0" fontId="46" fillId="0" borderId="100" xfId="1" applyFont="1" applyFill="1" applyBorder="1" applyAlignment="1">
      <alignment horizontal="center" vertical="center"/>
    </xf>
    <xf numFmtId="0" fontId="0" fillId="0" borderId="104" xfId="0" applyFont="1" applyBorder="1"/>
    <xf numFmtId="0" fontId="0" fillId="0" borderId="105" xfId="0" applyFont="1" applyBorder="1"/>
    <xf numFmtId="0" fontId="0" fillId="0" borderId="105" xfId="0" applyFill="1" applyBorder="1"/>
    <xf numFmtId="0" fontId="0" fillId="0" borderId="105" xfId="0" applyBorder="1"/>
    <xf numFmtId="0" fontId="0" fillId="0" borderId="106" xfId="0" applyBorder="1"/>
    <xf numFmtId="0" fontId="50" fillId="4" borderId="104" xfId="1" applyFont="1" applyFill="1" applyBorder="1" applyProtection="1">
      <protection locked="0"/>
    </xf>
    <xf numFmtId="0" fontId="50" fillId="4" borderId="105" xfId="1" applyFont="1" applyFill="1" applyBorder="1" applyAlignment="1" applyProtection="1">
      <alignment horizontal="left" vertical="center"/>
      <protection locked="0"/>
    </xf>
    <xf numFmtId="0" fontId="8" fillId="0" borderId="105" xfId="4" applyFont="1" applyFill="1" applyBorder="1" applyAlignment="1" applyProtection="1">
      <alignment horizontal="center" vertical="center"/>
      <protection locked="0"/>
    </xf>
    <xf numFmtId="0" fontId="50" fillId="0" borderId="105" xfId="4" applyFont="1" applyFill="1" applyBorder="1" applyAlignment="1" applyProtection="1">
      <alignment horizontal="left" vertical="center"/>
      <protection locked="0"/>
    </xf>
    <xf numFmtId="0" fontId="50" fillId="0" borderId="105" xfId="4" applyFont="1" applyFill="1" applyBorder="1" applyAlignment="1" applyProtection="1">
      <alignment horizontal="center" vertical="center"/>
      <protection locked="0"/>
    </xf>
    <xf numFmtId="0" fontId="50" fillId="0" borderId="106" xfId="4" applyFont="1" applyFill="1" applyBorder="1" applyAlignment="1" applyProtection="1">
      <alignment horizontal="center" vertical="center"/>
      <protection locked="0"/>
    </xf>
    <xf numFmtId="0" fontId="50" fillId="0" borderId="104" xfId="4" applyFont="1" applyFill="1" applyBorder="1" applyAlignment="1" applyProtection="1">
      <alignment horizontal="left" vertical="center"/>
      <protection locked="0"/>
    </xf>
    <xf numFmtId="0" fontId="50" fillId="4" borderId="105" xfId="1" applyFont="1" applyFill="1" applyBorder="1" applyProtection="1">
      <protection locked="0"/>
    </xf>
    <xf numFmtId="0" fontId="47" fillId="0" borderId="105" xfId="0" applyFont="1" applyFill="1" applyBorder="1"/>
    <xf numFmtId="0" fontId="50" fillId="4" borderId="105" xfId="1" applyFont="1" applyFill="1" applyBorder="1" applyProtection="1">
      <protection locked="0" hidden="1"/>
    </xf>
    <xf numFmtId="0" fontId="47" fillId="0" borderId="105" xfId="0" applyFont="1" applyBorder="1"/>
    <xf numFmtId="0" fontId="50" fillId="3" borderId="104" xfId="4" applyFont="1" applyFill="1" applyBorder="1" applyAlignment="1" applyProtection="1">
      <alignment horizontal="left" vertical="center"/>
      <protection locked="0"/>
    </xf>
    <xf numFmtId="0" fontId="50" fillId="4" borderId="105" xfId="1" applyFont="1" applyFill="1" applyBorder="1" applyAlignment="1" applyProtection="1">
      <alignment horizontal="left"/>
      <protection locked="0" hidden="1"/>
    </xf>
    <xf numFmtId="0" fontId="50" fillId="3" borderId="105" xfId="4" applyFont="1" applyFill="1" applyBorder="1" applyAlignment="1" applyProtection="1">
      <alignment horizontal="left" vertical="center"/>
      <protection locked="0"/>
    </xf>
    <xf numFmtId="0" fontId="0" fillId="0" borderId="104" xfId="0" applyBorder="1"/>
    <xf numFmtId="0" fontId="0" fillId="0" borderId="107" xfId="0" applyBorder="1"/>
    <xf numFmtId="0" fontId="0" fillId="0" borderId="108" xfId="0" applyBorder="1"/>
    <xf numFmtId="0" fontId="0" fillId="0" borderId="108" xfId="0" applyFill="1" applyBorder="1"/>
    <xf numFmtId="0" fontId="0" fillId="0" borderId="109" xfId="0" applyBorder="1"/>
    <xf numFmtId="0" fontId="8" fillId="0" borderId="94" xfId="1" applyFont="1" applyFill="1" applyBorder="1" applyAlignment="1" applyProtection="1">
      <alignment horizontal="left"/>
      <protection locked="0" hidden="1"/>
    </xf>
    <xf numFmtId="0" fontId="23" fillId="4" borderId="0" xfId="1" applyFont="1" applyFill="1" applyBorder="1" applyAlignment="1">
      <alignment horizontal="center" vertical="center"/>
    </xf>
    <xf numFmtId="0" fontId="23" fillId="2" borderId="110" xfId="1" applyFont="1" applyFill="1" applyBorder="1" applyAlignment="1">
      <alignment horizontal="center" vertical="center"/>
    </xf>
    <xf numFmtId="0" fontId="8" fillId="2" borderId="111" xfId="1" applyFont="1" applyFill="1" applyBorder="1" applyAlignment="1" applyProtection="1">
      <alignment horizontal="center" vertical="center"/>
      <protection locked="0"/>
    </xf>
    <xf numFmtId="0" fontId="13" fillId="0" borderId="112" xfId="0" applyFont="1" applyFill="1" applyBorder="1" applyAlignment="1" applyProtection="1">
      <alignment horizontal="center" vertical="center"/>
      <protection locked="0"/>
    </xf>
    <xf numFmtId="0" fontId="8" fillId="2" borderId="113" xfId="1" applyFont="1" applyFill="1" applyBorder="1" applyAlignment="1" applyProtection="1">
      <alignment horizontal="center" vertical="center"/>
      <protection locked="0"/>
    </xf>
    <xf numFmtId="0" fontId="13" fillId="0" borderId="114" xfId="0" applyFont="1" applyFill="1" applyBorder="1" applyAlignment="1" applyProtection="1">
      <alignment horizontal="center" vertical="center"/>
      <protection locked="0"/>
    </xf>
    <xf numFmtId="0" fontId="8" fillId="2" borderId="115" xfId="1" applyFont="1" applyFill="1" applyBorder="1" applyAlignment="1" applyProtection="1">
      <alignment horizontal="center" vertical="center"/>
      <protection locked="0"/>
    </xf>
    <xf numFmtId="0" fontId="13" fillId="0" borderId="116" xfId="0" applyFont="1" applyFill="1" applyBorder="1" applyAlignment="1" applyProtection="1">
      <alignment horizontal="center" vertical="center"/>
      <protection locked="0"/>
    </xf>
    <xf numFmtId="0" fontId="13" fillId="0" borderId="112" xfId="1" applyFont="1" applyFill="1" applyBorder="1" applyAlignment="1" applyProtection="1">
      <alignment horizontal="center" vertical="center"/>
      <protection hidden="1"/>
    </xf>
    <xf numFmtId="0" fontId="13" fillId="0" borderId="114" xfId="1" applyFont="1" applyFill="1" applyBorder="1" applyAlignment="1" applyProtection="1">
      <alignment horizontal="center" vertical="center"/>
      <protection hidden="1"/>
    </xf>
    <xf numFmtId="0" fontId="13" fillId="0" borderId="116" xfId="1" applyFont="1" applyFill="1" applyBorder="1" applyAlignment="1" applyProtection="1">
      <alignment horizontal="center" vertical="center"/>
      <protection hidden="1"/>
    </xf>
    <xf numFmtId="0" fontId="13" fillId="0" borderId="112" xfId="1" applyFont="1" applyFill="1" applyBorder="1" applyAlignment="1" applyProtection="1">
      <alignment horizontal="center" vertical="center"/>
      <protection locked="0"/>
    </xf>
    <xf numFmtId="0" fontId="13" fillId="0" borderId="114" xfId="1" applyFont="1" applyFill="1" applyBorder="1" applyAlignment="1" applyProtection="1">
      <alignment horizontal="center" vertical="center"/>
      <protection locked="0"/>
    </xf>
    <xf numFmtId="0" fontId="13" fillId="0" borderId="116" xfId="1" applyFont="1" applyFill="1" applyBorder="1" applyAlignment="1" applyProtection="1">
      <alignment horizontal="center" vertical="center"/>
      <protection locked="0"/>
    </xf>
    <xf numFmtId="0" fontId="7" fillId="4" borderId="16" xfId="1" applyFont="1" applyFill="1" applyBorder="1" applyAlignment="1" applyProtection="1">
      <alignment horizontal="center" vertical="center"/>
      <protection locked="0"/>
    </xf>
    <xf numFmtId="0" fontId="13" fillId="4" borderId="16" xfId="1" applyFont="1" applyFill="1" applyBorder="1" applyAlignment="1" applyProtection="1">
      <alignment horizontal="center" vertical="center"/>
      <protection locked="0"/>
    </xf>
    <xf numFmtId="0" fontId="13" fillId="4" borderId="16" xfId="1" applyFont="1" applyFill="1" applyBorder="1" applyAlignment="1" applyProtection="1">
      <alignment horizontal="center" vertical="center"/>
      <protection hidden="1"/>
    </xf>
    <xf numFmtId="0" fontId="7" fillId="4" borderId="16" xfId="1" applyFont="1" applyFill="1" applyBorder="1" applyAlignment="1">
      <alignment horizontal="center" vertical="center"/>
    </xf>
    <xf numFmtId="0" fontId="13" fillId="0" borderId="112" xfId="1" applyFont="1" applyFill="1" applyBorder="1" applyAlignment="1">
      <alignment horizontal="center" vertical="center"/>
    </xf>
    <xf numFmtId="0" fontId="13" fillId="0" borderId="114" xfId="1" applyFont="1" applyFill="1" applyBorder="1" applyAlignment="1">
      <alignment horizontal="center" vertical="center"/>
    </xf>
    <xf numFmtId="0" fontId="13" fillId="0" borderId="116" xfId="1" applyFont="1" applyFill="1" applyBorder="1" applyAlignment="1">
      <alignment horizontal="center" vertical="center"/>
    </xf>
    <xf numFmtId="0" fontId="7" fillId="4" borderId="36" xfId="1" applyFont="1" applyFill="1" applyBorder="1" applyAlignment="1">
      <alignment horizontal="center" vertical="center"/>
    </xf>
    <xf numFmtId="0" fontId="13" fillId="4" borderId="16" xfId="1" applyFont="1" applyFill="1" applyBorder="1" applyAlignment="1">
      <alignment horizontal="center" vertical="center"/>
    </xf>
    <xf numFmtId="0" fontId="13" fillId="4" borderId="36" xfId="1" applyFont="1" applyFill="1" applyBorder="1" applyAlignment="1">
      <alignment horizontal="center" vertical="center"/>
    </xf>
    <xf numFmtId="0" fontId="8" fillId="24" borderId="111" xfId="1" applyFont="1" applyFill="1" applyBorder="1" applyAlignment="1" applyProtection="1">
      <alignment horizontal="center" vertical="center"/>
      <protection locked="0" hidden="1"/>
    </xf>
    <xf numFmtId="0" fontId="8" fillId="24" borderId="113" xfId="1" applyFont="1" applyFill="1" applyBorder="1" applyAlignment="1" applyProtection="1">
      <alignment horizontal="center" vertical="center"/>
      <protection locked="0" hidden="1"/>
    </xf>
    <xf numFmtId="0" fontId="8" fillId="24" borderId="115" xfId="1" applyFont="1" applyFill="1" applyBorder="1" applyAlignment="1" applyProtection="1">
      <alignment horizontal="center" vertical="center"/>
      <protection locked="0" hidden="1"/>
    </xf>
    <xf numFmtId="0" fontId="8" fillId="24" borderId="111" xfId="1" applyFont="1" applyFill="1" applyBorder="1" applyAlignment="1" applyProtection="1">
      <alignment horizontal="center" vertical="center"/>
      <protection locked="0"/>
    </xf>
    <xf numFmtId="0" fontId="23" fillId="24" borderId="110" xfId="1" applyFont="1" applyFill="1" applyBorder="1" applyAlignment="1">
      <alignment horizontal="center" vertical="center"/>
    </xf>
    <xf numFmtId="0" fontId="16" fillId="0" borderId="112" xfId="1" applyFont="1" applyFill="1" applyBorder="1"/>
    <xf numFmtId="0" fontId="16" fillId="0" borderId="114" xfId="1" applyFont="1" applyFill="1" applyBorder="1"/>
    <xf numFmtId="0" fontId="16" fillId="0" borderId="116" xfId="1" applyFont="1" applyFill="1" applyBorder="1"/>
    <xf numFmtId="0" fontId="8" fillId="24" borderId="111" xfId="1" applyFont="1" applyFill="1" applyBorder="1" applyAlignment="1">
      <alignment horizontal="center" vertical="center"/>
    </xf>
    <xf numFmtId="0" fontId="8" fillId="24" borderId="113" xfId="1" applyFont="1" applyFill="1" applyBorder="1" applyAlignment="1">
      <alignment horizontal="center" vertical="center"/>
    </xf>
    <xf numFmtId="0" fontId="8" fillId="24" borderId="115" xfId="1" applyFont="1" applyFill="1" applyBorder="1" applyAlignment="1">
      <alignment horizontal="center" vertical="center"/>
    </xf>
    <xf numFmtId="0" fontId="23" fillId="24" borderId="85" xfId="1" applyFont="1" applyFill="1" applyBorder="1" applyAlignment="1">
      <alignment horizontal="center" vertical="center"/>
    </xf>
    <xf numFmtId="0" fontId="23" fillId="24" borderId="86" xfId="1" applyFont="1" applyFill="1" applyBorder="1" applyAlignment="1">
      <alignment horizontal="center" vertical="center"/>
    </xf>
    <xf numFmtId="0" fontId="23" fillId="24" borderId="87" xfId="1" applyFont="1" applyFill="1" applyBorder="1" applyAlignment="1">
      <alignment horizontal="center" vertical="center"/>
    </xf>
    <xf numFmtId="0" fontId="8" fillId="24" borderId="97" xfId="1" applyFont="1" applyFill="1" applyBorder="1" applyAlignment="1" applyProtection="1">
      <alignment horizontal="center" vertical="center"/>
      <protection locked="0"/>
    </xf>
    <xf numFmtId="0" fontId="8" fillId="24" borderId="98" xfId="1" applyFont="1" applyFill="1" applyBorder="1" applyAlignment="1" applyProtection="1">
      <alignment horizontal="center" vertical="center"/>
      <protection locked="0"/>
    </xf>
    <xf numFmtId="0" fontId="8" fillId="24" borderId="99" xfId="1" applyFont="1" applyFill="1" applyBorder="1" applyAlignment="1" applyProtection="1">
      <alignment horizontal="center" vertical="center"/>
      <protection locked="0"/>
    </xf>
    <xf numFmtId="0" fontId="8" fillId="24" borderId="113" xfId="1" applyFont="1" applyFill="1" applyBorder="1" applyAlignment="1" applyProtection="1">
      <alignment horizontal="center" vertical="center"/>
      <protection locked="0"/>
    </xf>
    <xf numFmtId="0" fontId="8" fillId="24" borderId="115" xfId="1" applyFont="1" applyFill="1" applyBorder="1" applyAlignment="1" applyProtection="1">
      <alignment horizontal="center" vertical="center"/>
      <protection locked="0"/>
    </xf>
    <xf numFmtId="0" fontId="8" fillId="26" borderId="111" xfId="1" applyFont="1" applyFill="1" applyBorder="1" applyAlignment="1" applyProtection="1">
      <alignment horizontal="center" vertical="center"/>
      <protection locked="0" hidden="1"/>
    </xf>
    <xf numFmtId="0" fontId="8" fillId="26" borderId="113" xfId="1" applyFont="1" applyFill="1" applyBorder="1" applyAlignment="1" applyProtection="1">
      <alignment horizontal="center" vertical="center"/>
      <protection locked="0" hidden="1"/>
    </xf>
    <xf numFmtId="0" fontId="8" fillId="26" borderId="115" xfId="1" applyFont="1" applyFill="1" applyBorder="1" applyAlignment="1" applyProtection="1">
      <alignment horizontal="center" vertical="center"/>
      <protection locked="0" hidden="1"/>
    </xf>
    <xf numFmtId="0" fontId="8" fillId="27" borderId="111" xfId="1" applyFont="1" applyFill="1" applyBorder="1" applyAlignment="1" applyProtection="1">
      <alignment horizontal="center" vertical="center"/>
      <protection locked="0" hidden="1"/>
    </xf>
    <xf numFmtId="0" fontId="8" fillId="27" borderId="113" xfId="1" applyFont="1" applyFill="1" applyBorder="1" applyAlignment="1" applyProtection="1">
      <alignment horizontal="center" vertical="center"/>
      <protection locked="0" hidden="1"/>
    </xf>
    <xf numFmtId="0" fontId="8" fillId="27" borderId="115" xfId="1" applyFont="1" applyFill="1" applyBorder="1" applyAlignment="1" applyProtection="1">
      <alignment horizontal="center" vertical="center"/>
      <protection locked="0" hidden="1"/>
    </xf>
    <xf numFmtId="0" fontId="8" fillId="27" borderId="111" xfId="1" applyFont="1" applyFill="1" applyBorder="1" applyAlignment="1" applyProtection="1">
      <alignment horizontal="center" vertical="center"/>
      <protection locked="0"/>
    </xf>
    <xf numFmtId="0" fontId="8" fillId="27" borderId="113" xfId="1" applyFont="1" applyFill="1" applyBorder="1" applyAlignment="1" applyProtection="1">
      <alignment horizontal="center" vertical="center"/>
      <protection locked="0"/>
    </xf>
    <xf numFmtId="0" fontId="8" fillId="27" borderId="115" xfId="1" applyFont="1" applyFill="1" applyBorder="1" applyAlignment="1" applyProtection="1">
      <alignment horizontal="center" vertical="center"/>
      <protection locked="0"/>
    </xf>
    <xf numFmtId="0" fontId="23" fillId="27" borderId="110" xfId="1" applyFont="1" applyFill="1" applyBorder="1" applyAlignment="1">
      <alignment horizontal="center" vertical="center"/>
    </xf>
    <xf numFmtId="0" fontId="8" fillId="27" borderId="111" xfId="1" applyFont="1" applyFill="1" applyBorder="1" applyAlignment="1">
      <alignment horizontal="center" vertical="center"/>
    </xf>
    <xf numFmtId="0" fontId="8" fillId="27" borderId="113" xfId="1" applyFont="1" applyFill="1" applyBorder="1" applyAlignment="1">
      <alignment horizontal="center" vertical="center"/>
    </xf>
    <xf numFmtId="0" fontId="8" fillId="27" borderId="115" xfId="1" applyFont="1" applyFill="1" applyBorder="1" applyAlignment="1">
      <alignment horizontal="center" vertical="center"/>
    </xf>
    <xf numFmtId="0" fontId="8" fillId="26" borderId="111" xfId="1" applyFont="1" applyFill="1" applyBorder="1" applyAlignment="1" applyProtection="1">
      <alignment horizontal="center" vertical="center"/>
      <protection locked="0"/>
    </xf>
    <xf numFmtId="0" fontId="8" fillId="26" borderId="113" xfId="1" applyFont="1" applyFill="1" applyBorder="1" applyAlignment="1" applyProtection="1">
      <alignment horizontal="center" vertical="center"/>
      <protection locked="0"/>
    </xf>
    <xf numFmtId="0" fontId="8" fillId="26" borderId="115" xfId="1" applyFont="1" applyFill="1" applyBorder="1" applyAlignment="1" applyProtection="1">
      <alignment horizontal="center" vertical="center"/>
      <protection locked="0"/>
    </xf>
    <xf numFmtId="0" fontId="23" fillId="26" borderId="110" xfId="1" applyFont="1" applyFill="1" applyBorder="1" applyAlignment="1">
      <alignment horizontal="center" vertical="center"/>
    </xf>
    <xf numFmtId="0" fontId="18" fillId="4" borderId="16" xfId="1" applyFont="1" applyFill="1" applyBorder="1" applyAlignment="1">
      <alignment horizontal="center" vertical="center"/>
    </xf>
    <xf numFmtId="0" fontId="8" fillId="26" borderId="111" xfId="1" applyFont="1" applyFill="1" applyBorder="1" applyAlignment="1">
      <alignment horizontal="center" vertical="center"/>
    </xf>
    <xf numFmtId="0" fontId="8" fillId="26" borderId="113" xfId="1" applyFont="1" applyFill="1" applyBorder="1" applyAlignment="1">
      <alignment horizontal="center" vertical="center"/>
    </xf>
    <xf numFmtId="0" fontId="8" fillId="26" borderId="115" xfId="1" applyFont="1" applyFill="1" applyBorder="1" applyAlignment="1">
      <alignment horizontal="center" vertical="center"/>
    </xf>
    <xf numFmtId="0" fontId="8" fillId="26" borderId="97" xfId="1" applyFont="1" applyFill="1" applyBorder="1" applyAlignment="1" applyProtection="1">
      <alignment horizontal="center" vertical="center"/>
      <protection locked="0"/>
    </xf>
    <xf numFmtId="0" fontId="8" fillId="26" borderId="98" xfId="1" applyFont="1" applyFill="1" applyBorder="1" applyAlignment="1" applyProtection="1">
      <alignment horizontal="center" vertical="center"/>
      <protection locked="0"/>
    </xf>
    <xf numFmtId="0" fontId="8" fillId="26" borderId="99" xfId="1" applyFont="1" applyFill="1" applyBorder="1" applyAlignment="1" applyProtection="1">
      <alignment horizontal="center" vertical="center"/>
      <protection locked="0" hidden="1"/>
    </xf>
    <xf numFmtId="0" fontId="23" fillId="26" borderId="85" xfId="1" applyFont="1" applyFill="1" applyBorder="1" applyAlignment="1">
      <alignment horizontal="center" vertical="center"/>
    </xf>
    <xf numFmtId="0" fontId="23" fillId="26" borderId="86" xfId="1" applyFont="1" applyFill="1" applyBorder="1" applyAlignment="1">
      <alignment horizontal="center" vertical="center"/>
    </xf>
    <xf numFmtId="0" fontId="23" fillId="26" borderId="87" xfId="1" applyFont="1" applyFill="1" applyBorder="1" applyAlignment="1">
      <alignment horizontal="center" vertical="center"/>
    </xf>
    <xf numFmtId="164" fontId="8" fillId="0" borderId="34" xfId="1" applyNumberFormat="1" applyFont="1" applyFill="1" applyBorder="1" applyAlignment="1" applyProtection="1">
      <alignment horizontal="left" vertical="center"/>
      <protection locked="0" hidden="1"/>
    </xf>
    <xf numFmtId="0" fontId="8" fillId="0" borderId="32" xfId="1" applyFont="1" applyFill="1" applyBorder="1" applyAlignment="1" applyProtection="1">
      <alignment horizontal="left" vertical="center"/>
      <protection hidden="1"/>
    </xf>
    <xf numFmtId="0" fontId="52" fillId="0" borderId="0" xfId="6" applyFont="1" applyAlignment="1"/>
    <xf numFmtId="0" fontId="40" fillId="29" borderId="125" xfId="1" applyFont="1" applyFill="1" applyBorder="1" applyAlignment="1">
      <alignment vertical="center"/>
    </xf>
    <xf numFmtId="0" fontId="40" fillId="29" borderId="126" xfId="1" applyFont="1" applyFill="1" applyBorder="1" applyAlignment="1">
      <alignment horizontal="center" vertical="center"/>
    </xf>
    <xf numFmtId="0" fontId="40" fillId="29" borderId="127" xfId="1" applyFont="1" applyFill="1" applyBorder="1" applyAlignment="1">
      <alignment horizontal="center" vertical="center"/>
    </xf>
    <xf numFmtId="0" fontId="52" fillId="29" borderId="128" xfId="6" applyFont="1" applyFill="1" applyBorder="1" applyAlignment="1">
      <alignment horizontal="center" vertical="center"/>
    </xf>
    <xf numFmtId="0" fontId="52" fillId="29" borderId="129" xfId="6" applyFont="1" applyFill="1" applyBorder="1" applyAlignment="1"/>
    <xf numFmtId="0" fontId="52" fillId="29" borderId="129" xfId="6" applyFont="1" applyFill="1" applyBorder="1" applyAlignment="1">
      <alignment horizontal="center" vertical="center"/>
    </xf>
    <xf numFmtId="0" fontId="52" fillId="29" borderId="130" xfId="6" applyFont="1" applyFill="1" applyBorder="1" applyAlignment="1"/>
    <xf numFmtId="0" fontId="40" fillId="0" borderId="131" xfId="1" applyFont="1" applyFill="1" applyBorder="1" applyAlignment="1">
      <alignment vertical="center"/>
    </xf>
    <xf numFmtId="0" fontId="40" fillId="0" borderId="18" xfId="1" applyFont="1" applyFill="1" applyBorder="1" applyAlignment="1">
      <alignment horizontal="center" vertical="center"/>
    </xf>
    <xf numFmtId="0" fontId="40" fillId="0" borderId="132" xfId="1" applyFont="1" applyFill="1" applyBorder="1" applyAlignment="1">
      <alignment horizontal="center" vertical="center"/>
    </xf>
    <xf numFmtId="0" fontId="52" fillId="0" borderId="133" xfId="6" applyFont="1" applyBorder="1" applyAlignment="1">
      <alignment horizontal="center" vertical="center"/>
    </xf>
    <xf numFmtId="0" fontId="52" fillId="0" borderId="134" xfId="6" applyFont="1" applyBorder="1" applyAlignment="1"/>
    <xf numFmtId="0" fontId="52" fillId="0" borderId="134" xfId="6" applyFont="1" applyBorder="1" applyAlignment="1">
      <alignment horizontal="center" vertical="center"/>
    </xf>
    <xf numFmtId="0" fontId="52" fillId="0" borderId="135" xfId="6" applyFont="1" applyBorder="1" applyAlignment="1"/>
    <xf numFmtId="0" fontId="8" fillId="0" borderId="66" xfId="1" applyFont="1" applyBorder="1" applyAlignment="1">
      <alignment vertical="center" wrapText="1"/>
    </xf>
    <xf numFmtId="168" fontId="41" fillId="0" borderId="0" xfId="1" applyNumberFormat="1" applyFont="1" applyBorder="1" applyAlignment="1">
      <alignment horizontal="left" vertical="center" wrapText="1"/>
    </xf>
    <xf numFmtId="168" fontId="41" fillId="0" borderId="136" xfId="1" applyNumberFormat="1" applyFont="1" applyBorder="1" applyAlignment="1">
      <alignment horizontal="left" vertical="center" wrapText="1"/>
    </xf>
    <xf numFmtId="0" fontId="54" fillId="29" borderId="137" xfId="6" applyFont="1" applyFill="1" applyBorder="1" applyAlignment="1">
      <alignment horizontal="center" vertical="center"/>
    </xf>
    <xf numFmtId="0" fontId="54" fillId="29" borderId="138" xfId="6" applyFont="1" applyFill="1" applyBorder="1" applyAlignment="1">
      <alignment horizontal="center" vertical="center"/>
    </xf>
    <xf numFmtId="0" fontId="54" fillId="29" borderId="139" xfId="6" applyFont="1" applyFill="1" applyBorder="1" applyAlignment="1">
      <alignment horizontal="center" vertical="center"/>
    </xf>
    <xf numFmtId="0" fontId="12" fillId="0" borderId="140" xfId="1" applyFont="1" applyBorder="1" applyAlignment="1">
      <alignment vertical="center" wrapText="1"/>
    </xf>
    <xf numFmtId="168" fontId="41" fillId="0" borderId="12" xfId="1" applyNumberFormat="1" applyFont="1" applyBorder="1" applyAlignment="1">
      <alignment horizontal="left" vertical="center" wrapText="1"/>
    </xf>
    <xf numFmtId="169" fontId="57" fillId="8" borderId="141" xfId="6" applyNumberFormat="1" applyFont="1" applyFill="1" applyBorder="1" applyAlignment="1">
      <alignment horizontal="center" vertical="center"/>
    </xf>
    <xf numFmtId="0" fontId="54" fillId="30" borderId="142" xfId="6" applyFont="1" applyFill="1" applyBorder="1" applyAlignment="1">
      <alignment horizontal="center" vertical="center"/>
    </xf>
    <xf numFmtId="0" fontId="54" fillId="30" borderId="143" xfId="6" applyFont="1" applyFill="1" applyBorder="1" applyAlignment="1">
      <alignment horizontal="center" vertical="center"/>
    </xf>
    <xf numFmtId="0" fontId="54" fillId="30" borderId="144" xfId="6" applyFont="1" applyFill="1" applyBorder="1" applyAlignment="1">
      <alignment horizontal="center" vertical="center"/>
    </xf>
    <xf numFmtId="0" fontId="8" fillId="0" borderId="131" xfId="1" applyFont="1" applyBorder="1" applyAlignment="1">
      <alignment vertical="center" wrapText="1"/>
    </xf>
    <xf numFmtId="168" fontId="41" fillId="0" borderId="18" xfId="1" applyNumberFormat="1" applyFont="1" applyBorder="1" applyAlignment="1">
      <alignment horizontal="left" vertical="center" wrapText="1"/>
    </xf>
    <xf numFmtId="168" fontId="41" fillId="0" borderId="132" xfId="1" applyNumberFormat="1" applyFont="1" applyBorder="1" applyAlignment="1">
      <alignment horizontal="left" vertical="center" wrapText="1"/>
    </xf>
    <xf numFmtId="0" fontId="54" fillId="0" borderId="145" xfId="6" applyFont="1" applyFill="1" applyBorder="1" applyAlignment="1">
      <alignment horizontal="center" vertical="center"/>
    </xf>
    <xf numFmtId="0" fontId="54" fillId="0" borderId="146" xfId="6" applyFont="1" applyFill="1" applyBorder="1" applyAlignment="1">
      <alignment horizontal="center" vertical="center"/>
    </xf>
    <xf numFmtId="168" fontId="41" fillId="0" borderId="147" xfId="1" applyNumberFormat="1" applyFont="1" applyBorder="1" applyAlignment="1">
      <alignment horizontal="left" vertical="center" wrapText="1"/>
    </xf>
    <xf numFmtId="168" fontId="41" fillId="0" borderId="141" xfId="1" applyNumberFormat="1" applyFont="1" applyBorder="1" applyAlignment="1">
      <alignment horizontal="left" vertical="center" wrapText="1"/>
    </xf>
    <xf numFmtId="169" fontId="57" fillId="8" borderId="148" xfId="6" applyNumberFormat="1" applyFont="1" applyFill="1" applyBorder="1" applyAlignment="1">
      <alignment horizontal="center" vertical="center"/>
    </xf>
    <xf numFmtId="168" fontId="41" fillId="0" borderId="149" xfId="1" applyNumberFormat="1" applyFont="1" applyBorder="1" applyAlignment="1">
      <alignment horizontal="left" vertical="center" wrapText="1"/>
    </xf>
    <xf numFmtId="168" fontId="41" fillId="0" borderId="150" xfId="1" applyNumberFormat="1" applyFont="1" applyBorder="1" applyAlignment="1">
      <alignment horizontal="left" vertical="center" wrapText="1"/>
    </xf>
    <xf numFmtId="169" fontId="57" fillId="8" borderId="151" xfId="6" applyNumberFormat="1" applyFont="1" applyFill="1" applyBorder="1" applyAlignment="1">
      <alignment horizontal="center" vertical="center"/>
    </xf>
    <xf numFmtId="0" fontId="54" fillId="0" borderId="134" xfId="6" applyFont="1" applyBorder="1" applyAlignment="1">
      <alignment horizontal="center" vertical="center"/>
    </xf>
    <xf numFmtId="0" fontId="12" fillId="0" borderId="140" xfId="1" applyFont="1" applyFill="1" applyBorder="1" applyAlignment="1">
      <alignment vertical="center" wrapText="1"/>
    </xf>
    <xf numFmtId="169" fontId="58" fillId="31" borderId="151" xfId="6" applyNumberFormat="1" applyFont="1" applyFill="1" applyBorder="1" applyAlignment="1">
      <alignment horizontal="center" vertical="center"/>
    </xf>
    <xf numFmtId="0" fontId="8" fillId="0" borderId="131" xfId="1" applyFont="1" applyFill="1" applyBorder="1" applyAlignment="1">
      <alignment vertical="center" wrapText="1"/>
    </xf>
    <xf numFmtId="0" fontId="8" fillId="0" borderId="66" xfId="1" applyFont="1" applyFill="1" applyBorder="1" applyAlignment="1">
      <alignment vertical="center" wrapText="1"/>
    </xf>
    <xf numFmtId="168" fontId="41" fillId="0" borderId="152" xfId="1" applyNumberFormat="1" applyFont="1" applyBorder="1" applyAlignment="1">
      <alignment horizontal="left" vertical="center" wrapText="1"/>
    </xf>
    <xf numFmtId="0" fontId="52" fillId="0" borderId="128" xfId="6" applyFont="1" applyBorder="1" applyAlignment="1">
      <alignment horizontal="center" vertical="center"/>
    </xf>
    <xf numFmtId="0" fontId="54" fillId="0" borderId="153" xfId="6" applyFont="1" applyFill="1" applyBorder="1" applyAlignment="1">
      <alignment horizontal="center" vertical="center"/>
    </xf>
    <xf numFmtId="0" fontId="52" fillId="0" borderId="129" xfId="6" applyFont="1" applyBorder="1" applyAlignment="1">
      <alignment horizontal="center" vertical="center"/>
    </xf>
    <xf numFmtId="0" fontId="54" fillId="0" borderId="154" xfId="6" applyFont="1" applyFill="1" applyBorder="1" applyAlignment="1">
      <alignment horizontal="center" vertical="center"/>
    </xf>
    <xf numFmtId="0" fontId="12" fillId="0" borderId="155" xfId="1" applyFont="1" applyBorder="1" applyAlignment="1">
      <alignment vertical="center" wrapText="1"/>
    </xf>
    <xf numFmtId="168" fontId="41" fillId="0" borderId="156" xfId="1" applyNumberFormat="1" applyFont="1" applyBorder="1" applyAlignment="1">
      <alignment horizontal="left" vertical="center" wrapText="1"/>
    </xf>
    <xf numFmtId="169" fontId="57" fillId="8" borderId="157" xfId="6" applyNumberFormat="1" applyFont="1" applyFill="1" applyBorder="1" applyAlignment="1">
      <alignment horizontal="center" vertical="center"/>
    </xf>
    <xf numFmtId="0" fontId="54" fillId="30" borderId="158" xfId="6" applyFont="1" applyFill="1" applyBorder="1" applyAlignment="1">
      <alignment horizontal="center" vertical="center"/>
    </xf>
    <xf numFmtId="0" fontId="54" fillId="30" borderId="159" xfId="6" applyFont="1" applyFill="1" applyBorder="1" applyAlignment="1">
      <alignment horizontal="center" vertical="center"/>
    </xf>
    <xf numFmtId="0" fontId="54" fillId="30" borderId="160" xfId="6" applyFont="1" applyFill="1" applyBorder="1" applyAlignment="1">
      <alignment horizontal="center" vertical="center"/>
    </xf>
    <xf numFmtId="0" fontId="52" fillId="0" borderId="0" xfId="6" applyNumberFormat="1" applyFont="1" applyAlignment="1"/>
    <xf numFmtId="0" fontId="51" fillId="0" borderId="0" xfId="6" applyFont="1" applyAlignment="1">
      <alignment horizontal="center" vertical="center"/>
    </xf>
    <xf numFmtId="49" fontId="59" fillId="32" borderId="4" xfId="6" applyNumberFormat="1" applyFont="1" applyFill="1" applyBorder="1" applyAlignment="1" applyProtection="1">
      <alignment horizontal="left" vertical="center" wrapText="1"/>
      <protection locked="0"/>
    </xf>
    <xf numFmtId="49" fontId="60" fillId="32" borderId="4" xfId="6" applyNumberFormat="1" applyFont="1" applyFill="1" applyBorder="1" applyAlignment="1" applyProtection="1">
      <alignment horizontal="center" vertical="center" wrapText="1"/>
      <protection locked="0"/>
    </xf>
    <xf numFmtId="49" fontId="59" fillId="32" borderId="4" xfId="6" applyNumberFormat="1" applyFont="1" applyFill="1" applyBorder="1" applyAlignment="1" applyProtection="1">
      <alignment horizontal="left"/>
      <protection locked="0"/>
    </xf>
    <xf numFmtId="49" fontId="59" fillId="32" borderId="4" xfId="6" applyNumberFormat="1" applyFont="1" applyFill="1" applyBorder="1" applyAlignment="1" applyProtection="1">
      <alignment horizontal="left" wrapText="1"/>
      <protection locked="0"/>
    </xf>
    <xf numFmtId="0" fontId="52" fillId="0" borderId="0" xfId="6" applyFont="1" applyBorder="1" applyAlignment="1"/>
    <xf numFmtId="49" fontId="63" fillId="0" borderId="0" xfId="6" applyNumberFormat="1" applyFont="1" applyFill="1" applyBorder="1" applyAlignment="1"/>
    <xf numFmtId="0" fontId="1" fillId="0" borderId="0" xfId="6" applyFont="1" applyFill="1" applyBorder="1" applyAlignment="1"/>
    <xf numFmtId="0" fontId="1" fillId="0" borderId="0" xfId="6" applyFont="1" applyFill="1" applyBorder="1" applyAlignment="1">
      <alignment vertical="top" wrapText="1"/>
    </xf>
    <xf numFmtId="49" fontId="1" fillId="0" borderId="0" xfId="6" applyNumberFormat="1" applyFont="1" applyFill="1" applyBorder="1" applyAlignment="1">
      <alignment vertical="top" wrapText="1"/>
    </xf>
    <xf numFmtId="0" fontId="64" fillId="0" borderId="0" xfId="7" applyFont="1" applyFill="1" applyBorder="1" applyAlignment="1"/>
    <xf numFmtId="0" fontId="0" fillId="0" borderId="0" xfId="0" applyAlignment="1">
      <alignment horizontal="center" vertical="center"/>
    </xf>
    <xf numFmtId="0" fontId="0" fillId="0" borderId="0" xfId="0" applyAlignment="1">
      <alignment horizontal="center" vertical="center"/>
    </xf>
    <xf numFmtId="168" fontId="41" fillId="0" borderId="4" xfId="1" applyNumberFormat="1" applyFont="1" applyBorder="1" applyAlignment="1">
      <alignment vertical="center" wrapText="1"/>
    </xf>
    <xf numFmtId="168" fontId="41" fillId="0" borderId="5" xfId="1" applyNumberFormat="1" applyFont="1" applyBorder="1" applyAlignment="1">
      <alignment vertical="center" wrapText="1"/>
    </xf>
    <xf numFmtId="0" fontId="0" fillId="0" borderId="0" xfId="0" applyAlignment="1">
      <alignment horizontal="center" vertical="center"/>
    </xf>
    <xf numFmtId="49" fontId="59" fillId="32" borderId="4" xfId="6" applyNumberFormat="1" applyFont="1" applyFill="1" applyBorder="1" applyAlignment="1" applyProtection="1">
      <alignment horizontal="center" vertical="center" wrapText="1"/>
      <protection locked="0"/>
    </xf>
    <xf numFmtId="0" fontId="52" fillId="0" borderId="129" xfId="6" applyFont="1" applyBorder="1" applyAlignment="1"/>
    <xf numFmtId="0" fontId="52" fillId="0" borderId="130" xfId="6" applyFont="1" applyBorder="1" applyAlignment="1"/>
    <xf numFmtId="168" fontId="41" fillId="0" borderId="12" xfId="1" applyNumberFormat="1" applyFont="1" applyBorder="1" applyAlignment="1">
      <alignment horizontal="center" vertical="center" wrapText="1"/>
    </xf>
    <xf numFmtId="0" fontId="54" fillId="0" borderId="129" xfId="6" applyFont="1" applyFill="1" applyBorder="1" applyAlignment="1">
      <alignment horizontal="center" vertical="center"/>
    </xf>
    <xf numFmtId="0" fontId="54" fillId="0" borderId="130" xfId="6" applyFont="1" applyFill="1" applyBorder="1" applyAlignment="1">
      <alignment horizontal="center" vertical="center"/>
    </xf>
    <xf numFmtId="0" fontId="67" fillId="29" borderId="126" xfId="1" applyFont="1" applyFill="1" applyBorder="1" applyAlignment="1">
      <alignment horizontal="center" vertical="center"/>
    </xf>
    <xf numFmtId="0" fontId="54" fillId="0" borderId="129" xfId="6" applyFont="1" applyBorder="1" applyAlignment="1">
      <alignment horizontal="center" vertical="center"/>
    </xf>
    <xf numFmtId="169" fontId="58" fillId="15" borderId="151" xfId="6" applyNumberFormat="1" applyFont="1" applyFill="1" applyBorder="1" applyAlignment="1">
      <alignment horizontal="center" vertical="center"/>
    </xf>
    <xf numFmtId="0" fontId="67" fillId="29" borderId="125" xfId="1" applyFont="1" applyFill="1" applyBorder="1" applyAlignment="1">
      <alignment horizontal="center" vertical="center"/>
    </xf>
    <xf numFmtId="0" fontId="27" fillId="0" borderId="19" xfId="1" applyFont="1" applyBorder="1" applyAlignment="1" applyProtection="1">
      <alignment horizontal="center" vertical="center"/>
      <protection hidden="1"/>
    </xf>
    <xf numFmtId="0" fontId="27" fillId="0" borderId="9" xfId="1" applyFont="1" applyBorder="1" applyAlignment="1" applyProtection="1">
      <alignment horizontal="center" vertical="center"/>
      <protection hidden="1"/>
    </xf>
    <xf numFmtId="0" fontId="27" fillId="0" borderId="19" xfId="1" applyFont="1" applyBorder="1" applyAlignment="1" applyProtection="1">
      <alignment horizontal="center" vertical="center"/>
      <protection hidden="1"/>
    </xf>
    <xf numFmtId="0" fontId="27" fillId="0" borderId="9" xfId="1" applyFont="1" applyBorder="1" applyAlignment="1" applyProtection="1">
      <alignment horizontal="center" vertical="center"/>
      <protection hidden="1"/>
    </xf>
    <xf numFmtId="0" fontId="27" fillId="0" borderId="19" xfId="1" applyFont="1" applyBorder="1" applyAlignment="1" applyProtection="1">
      <alignment horizontal="center" vertical="center"/>
      <protection hidden="1"/>
    </xf>
    <xf numFmtId="0" fontId="27" fillId="0" borderId="9" xfId="1" applyFont="1" applyBorder="1" applyAlignment="1" applyProtection="1">
      <alignment horizontal="center" vertical="center"/>
      <protection hidden="1"/>
    </xf>
    <xf numFmtId="0" fontId="52" fillId="0" borderId="128" xfId="6" applyFont="1" applyFill="1" applyBorder="1" applyAlignment="1">
      <alignment horizontal="center" vertical="center"/>
    </xf>
    <xf numFmtId="164" fontId="69" fillId="0" borderId="1" xfId="0" applyNumberFormat="1" applyFont="1" applyFill="1" applyBorder="1" applyAlignment="1" applyProtection="1">
      <alignment horizontal="left" vertical="center"/>
      <protection locked="0" hidden="1"/>
    </xf>
    <xf numFmtId="164" fontId="69" fillId="0" borderId="8" xfId="0" applyNumberFormat="1" applyFont="1" applyFill="1" applyBorder="1" applyAlignment="1" applyProtection="1">
      <alignment horizontal="left" vertical="center"/>
      <protection locked="0" hidden="1"/>
    </xf>
    <xf numFmtId="1" fontId="0" fillId="0" borderId="0" xfId="0" applyNumberFormat="1"/>
    <xf numFmtId="0" fontId="0" fillId="0" borderId="0" xfId="0" applyAlignment="1">
      <alignment horizontal="center"/>
    </xf>
    <xf numFmtId="2" fontId="1" fillId="4" borderId="0" xfId="1" applyNumberFormat="1" applyFill="1" applyProtection="1">
      <protection hidden="1"/>
    </xf>
    <xf numFmtId="0" fontId="69" fillId="4" borderId="0" xfId="1" applyNumberFormat="1" applyFont="1" applyFill="1" applyAlignment="1" applyProtection="1">
      <alignment horizontal="center" vertical="center"/>
      <protection hidden="1"/>
    </xf>
    <xf numFmtId="49" fontId="69" fillId="4" borderId="0" xfId="1" applyNumberFormat="1" applyFont="1" applyFill="1" applyAlignment="1" applyProtection="1">
      <alignment horizontal="center" vertical="center"/>
      <protection hidden="1"/>
    </xf>
    <xf numFmtId="1" fontId="1" fillId="4" borderId="0" xfId="1" applyNumberFormat="1" applyFill="1" applyBorder="1" applyAlignment="1" applyProtection="1">
      <alignment horizontal="center" vertical="center"/>
      <protection hidden="1"/>
    </xf>
    <xf numFmtId="0" fontId="1" fillId="4" borderId="0" xfId="1" applyNumberFormat="1" applyFill="1" applyAlignment="1" applyProtection="1">
      <alignment horizontal="center" vertical="center"/>
      <protection hidden="1"/>
    </xf>
    <xf numFmtId="0" fontId="62" fillId="0" borderId="0" xfId="0" applyFont="1" applyAlignment="1">
      <alignment horizontal="center"/>
    </xf>
    <xf numFmtId="0" fontId="0" fillId="0" borderId="0" xfId="0" applyAlignment="1">
      <alignment horizontal="center" vertical="center"/>
    </xf>
    <xf numFmtId="0" fontId="39" fillId="5" borderId="45" xfId="1" applyNumberFormat="1" applyFont="1" applyFill="1" applyBorder="1" applyAlignment="1" applyProtection="1">
      <alignment horizontal="center" vertical="center"/>
      <protection locked="0" hidden="1"/>
    </xf>
    <xf numFmtId="0" fontId="39" fillId="5" borderId="46" xfId="1" applyNumberFormat="1" applyFont="1" applyFill="1" applyBorder="1" applyAlignment="1" applyProtection="1">
      <alignment horizontal="center" vertical="center"/>
      <protection locked="0" hidden="1"/>
    </xf>
    <xf numFmtId="0" fontId="42" fillId="14" borderId="0" xfId="1" applyFont="1" applyFill="1" applyAlignment="1">
      <alignment horizontal="center" vertical="center"/>
    </xf>
    <xf numFmtId="0" fontId="12" fillId="0" borderId="131" xfId="1" applyFont="1" applyFill="1" applyBorder="1" applyAlignment="1">
      <alignment horizontal="center" vertical="center" wrapText="1"/>
    </xf>
    <xf numFmtId="0" fontId="12" fillId="0" borderId="66" xfId="1" applyFont="1" applyFill="1" applyBorder="1" applyAlignment="1">
      <alignment horizontal="center" vertical="center" wrapText="1"/>
    </xf>
    <xf numFmtId="168" fontId="66" fillId="0" borderId="161" xfId="1" applyNumberFormat="1" applyFont="1" applyBorder="1" applyAlignment="1">
      <alignment horizontal="center" vertical="center" wrapText="1"/>
    </xf>
    <xf numFmtId="168" fontId="66" fillId="0" borderId="12" xfId="1" applyNumberFormat="1" applyFont="1" applyBorder="1" applyAlignment="1">
      <alignment horizontal="center" vertical="center" wrapText="1"/>
    </xf>
    <xf numFmtId="168" fontId="66" fillId="0" borderId="0" xfId="1" applyNumberFormat="1" applyFont="1" applyBorder="1" applyAlignment="1">
      <alignment horizontal="center" vertical="center" wrapText="1"/>
    </xf>
    <xf numFmtId="169" fontId="68" fillId="15" borderId="132" xfId="6" applyNumberFormat="1" applyFont="1" applyFill="1" applyBorder="1" applyAlignment="1">
      <alignment horizontal="center" vertical="center" wrapText="1"/>
    </xf>
    <xf numFmtId="169" fontId="68" fillId="15" borderId="136" xfId="6" applyNumberFormat="1" applyFont="1" applyFill="1" applyBorder="1" applyAlignment="1">
      <alignment horizontal="center" vertical="center" wrapText="1"/>
    </xf>
    <xf numFmtId="0" fontId="12" fillId="0" borderId="131" xfId="1" applyFont="1" applyBorder="1" applyAlignment="1">
      <alignment horizontal="center" vertical="center" wrapText="1"/>
    </xf>
    <xf numFmtId="0" fontId="12" fillId="0" borderId="66" xfId="1" applyFont="1" applyBorder="1" applyAlignment="1">
      <alignment horizontal="center" vertical="center" wrapText="1"/>
    </xf>
    <xf numFmtId="169" fontId="68" fillId="8" borderId="132" xfId="6" applyNumberFormat="1" applyFont="1" applyFill="1" applyBorder="1" applyAlignment="1">
      <alignment horizontal="center" vertical="center" wrapText="1"/>
    </xf>
    <xf numFmtId="169" fontId="68" fillId="8" borderId="136" xfId="6" applyNumberFormat="1" applyFont="1" applyFill="1" applyBorder="1" applyAlignment="1">
      <alignment horizontal="center" vertical="center" wrapText="1"/>
    </xf>
    <xf numFmtId="0" fontId="4" fillId="0" borderId="131" xfId="1" applyFont="1" applyBorder="1" applyAlignment="1">
      <alignment horizontal="center" vertical="center" wrapText="1"/>
    </xf>
    <xf numFmtId="0" fontId="4" fillId="0" borderId="66" xfId="1" applyFont="1" applyBorder="1" applyAlignment="1">
      <alignment horizontal="center" vertical="center" wrapText="1"/>
    </xf>
    <xf numFmtId="0" fontId="55" fillId="2" borderId="0" xfId="6" applyFont="1" applyFill="1" applyAlignment="1">
      <alignment horizontal="center" vertical="center"/>
    </xf>
    <xf numFmtId="0" fontId="55" fillId="2" borderId="119" xfId="6" applyFont="1" applyFill="1" applyBorder="1" applyAlignment="1">
      <alignment horizontal="center" vertical="center"/>
    </xf>
    <xf numFmtId="0" fontId="56" fillId="28" borderId="120" xfId="6" applyFont="1" applyFill="1" applyBorder="1" applyAlignment="1">
      <alignment horizontal="center" vertical="center"/>
    </xf>
    <xf numFmtId="0" fontId="56" fillId="28" borderId="121" xfId="6" applyFont="1" applyFill="1" applyBorder="1" applyAlignment="1">
      <alignment horizontal="center" vertical="center"/>
    </xf>
    <xf numFmtId="0" fontId="53" fillId="28" borderId="122" xfId="6" applyFont="1" applyFill="1" applyBorder="1" applyAlignment="1">
      <alignment horizontal="center" vertical="center"/>
    </xf>
    <xf numFmtId="0" fontId="53" fillId="28" borderId="123" xfId="6" applyFont="1" applyFill="1" applyBorder="1" applyAlignment="1">
      <alignment horizontal="center" vertical="center"/>
    </xf>
    <xf numFmtId="0" fontId="53" fillId="28" borderId="124" xfId="6" applyFont="1" applyFill="1" applyBorder="1" applyAlignment="1">
      <alignment horizontal="center" vertical="center"/>
    </xf>
    <xf numFmtId="0" fontId="71" fillId="0" borderId="0" xfId="0" applyFont="1" applyAlignment="1">
      <alignment horizontal="center"/>
    </xf>
    <xf numFmtId="49" fontId="0" fillId="0" borderId="0" xfId="0" applyNumberFormat="1" applyAlignment="1">
      <alignment horizontal="center"/>
    </xf>
    <xf numFmtId="0" fontId="0" fillId="0" borderId="0" xfId="0" applyAlignment="1">
      <alignment horizontal="center"/>
    </xf>
    <xf numFmtId="1" fontId="0" fillId="0" borderId="0" xfId="0" applyNumberFormat="1" applyAlignment="1">
      <alignment horizontal="center"/>
    </xf>
    <xf numFmtId="0" fontId="0" fillId="0" borderId="0" xfId="0" applyNumberFormat="1" applyAlignment="1">
      <alignment horizontal="center"/>
    </xf>
    <xf numFmtId="0" fontId="48" fillId="0" borderId="74" xfId="0" applyFont="1" applyBorder="1" applyAlignment="1">
      <alignment horizontal="center" vertical="center"/>
    </xf>
    <xf numFmtId="0" fontId="48" fillId="0" borderId="75" xfId="0" applyFont="1" applyBorder="1" applyAlignment="1">
      <alignment horizontal="center" vertical="center"/>
    </xf>
    <xf numFmtId="0" fontId="15" fillId="0" borderId="0" xfId="0" applyFont="1" applyBorder="1" applyAlignment="1">
      <alignment horizontal="center" vertical="center" textRotation="90"/>
    </xf>
    <xf numFmtId="0" fontId="15" fillId="0" borderId="0" xfId="0" applyFont="1" applyAlignment="1">
      <alignment horizontal="center" vertical="center" textRotation="90"/>
    </xf>
    <xf numFmtId="0" fontId="0" fillId="0" borderId="67" xfId="0" applyBorder="1" applyAlignment="1">
      <alignment horizontal="center"/>
    </xf>
    <xf numFmtId="0" fontId="0" fillId="0" borderId="68" xfId="0" applyBorder="1" applyAlignment="1">
      <alignment horizontal="center"/>
    </xf>
    <xf numFmtId="0" fontId="0" fillId="0" borderId="17" xfId="0" applyBorder="1" applyAlignment="1">
      <alignment horizontal="center"/>
    </xf>
    <xf numFmtId="0" fontId="0" fillId="0" borderId="31" xfId="0" applyBorder="1" applyAlignment="1">
      <alignment horizontal="center"/>
    </xf>
    <xf numFmtId="0" fontId="48" fillId="0" borderId="72" xfId="0" applyFont="1" applyBorder="1" applyAlignment="1">
      <alignment horizontal="center" vertical="center"/>
    </xf>
    <xf numFmtId="0" fontId="48" fillId="0" borderId="73" xfId="0" applyFont="1" applyBorder="1" applyAlignment="1">
      <alignment horizontal="center" vertical="center"/>
    </xf>
    <xf numFmtId="0" fontId="44" fillId="0" borderId="0" xfId="0" applyFont="1" applyFill="1" applyAlignment="1">
      <alignment horizontal="center" vertical="center"/>
    </xf>
    <xf numFmtId="0" fontId="12" fillId="25" borderId="62" xfId="1" applyFont="1" applyFill="1" applyBorder="1" applyAlignment="1">
      <alignment horizontal="center" vertical="center"/>
    </xf>
    <xf numFmtId="0" fontId="12" fillId="25" borderId="63" xfId="1" applyFont="1" applyFill="1" applyBorder="1" applyAlignment="1">
      <alignment horizontal="center" vertical="center"/>
    </xf>
    <xf numFmtId="0" fontId="12" fillId="8" borderId="62" xfId="1" applyFont="1" applyFill="1" applyBorder="1" applyAlignment="1">
      <alignment horizontal="center" vertical="center"/>
    </xf>
    <xf numFmtId="0" fontId="12" fillId="8" borderId="63" xfId="1" applyFont="1" applyFill="1" applyBorder="1" applyAlignment="1">
      <alignment horizontal="center" vertical="center"/>
    </xf>
    <xf numFmtId="0" fontId="23" fillId="26" borderId="62" xfId="1" applyFont="1" applyFill="1" applyBorder="1" applyAlignment="1">
      <alignment horizontal="center" vertical="center"/>
    </xf>
    <xf numFmtId="0" fontId="23" fillId="26" borderId="63" xfId="1" applyFont="1" applyFill="1" applyBorder="1" applyAlignment="1">
      <alignment horizontal="center" vertical="center"/>
    </xf>
    <xf numFmtId="0" fontId="23" fillId="5" borderId="62" xfId="1" applyFont="1" applyFill="1" applyBorder="1" applyAlignment="1">
      <alignment horizontal="center" vertical="center"/>
    </xf>
    <xf numFmtId="0" fontId="23" fillId="5" borderId="63" xfId="1" applyFont="1" applyFill="1" applyBorder="1" applyAlignment="1">
      <alignment horizontal="center" vertical="center"/>
    </xf>
    <xf numFmtId="0" fontId="23" fillId="2" borderId="51" xfId="1" applyFont="1" applyFill="1" applyBorder="1" applyAlignment="1">
      <alignment horizontal="center" vertical="center"/>
    </xf>
    <xf numFmtId="0" fontId="23" fillId="2" borderId="52" xfId="1" applyFont="1" applyFill="1" applyBorder="1" applyAlignment="1">
      <alignment horizontal="center" vertical="center"/>
    </xf>
    <xf numFmtId="0" fontId="23" fillId="24" borderId="62" xfId="1" applyFont="1" applyFill="1" applyBorder="1" applyAlignment="1">
      <alignment horizontal="center" vertical="center"/>
    </xf>
    <xf numFmtId="0" fontId="23" fillId="24" borderId="63" xfId="1" applyFont="1" applyFill="1" applyBorder="1" applyAlignment="1">
      <alignment horizontal="center" vertical="center"/>
    </xf>
    <xf numFmtId="0" fontId="28" fillId="4" borderId="0" xfId="1" applyFont="1" applyFill="1" applyBorder="1" applyAlignment="1">
      <alignment horizontal="center" vertical="center"/>
    </xf>
    <xf numFmtId="0" fontId="9" fillId="5" borderId="18" xfId="1" applyFont="1" applyFill="1" applyBorder="1" applyAlignment="1">
      <alignment horizontal="center" vertical="center"/>
    </xf>
    <xf numFmtId="0" fontId="13" fillId="4" borderId="0" xfId="1" applyFont="1" applyFill="1" applyBorder="1" applyAlignment="1">
      <alignment horizontal="center" vertical="center" textRotation="90" wrapText="1"/>
    </xf>
    <xf numFmtId="0" fontId="8" fillId="4" borderId="0" xfId="1" applyFont="1" applyFill="1" applyBorder="1" applyAlignment="1">
      <alignment horizontal="center" vertical="center" textRotation="90"/>
    </xf>
    <xf numFmtId="0" fontId="24" fillId="4" borderId="0" xfId="1" applyFont="1" applyFill="1" applyBorder="1" applyAlignment="1">
      <alignment horizontal="center" vertical="center"/>
    </xf>
    <xf numFmtId="0" fontId="25" fillId="4" borderId="0" xfId="1" applyFont="1" applyFill="1" applyBorder="1" applyAlignment="1">
      <alignment horizontal="center" vertical="center" textRotation="90" wrapText="1"/>
    </xf>
    <xf numFmtId="0" fontId="33" fillId="5" borderId="41" xfId="0" applyNumberFormat="1" applyFont="1" applyFill="1" applyBorder="1" applyAlignment="1" applyProtection="1">
      <alignment horizontal="center" vertical="center"/>
      <protection locked="0" hidden="1"/>
    </xf>
    <xf numFmtId="0" fontId="33" fillId="5" borderId="42" xfId="0" applyNumberFormat="1" applyFont="1" applyFill="1" applyBorder="1" applyAlignment="1" applyProtection="1">
      <alignment horizontal="center" vertical="center"/>
      <protection locked="0" hidden="1"/>
    </xf>
    <xf numFmtId="0" fontId="4" fillId="0" borderId="16" xfId="1" applyFont="1" applyBorder="1" applyAlignment="1" applyProtection="1">
      <alignment horizontal="center" vertical="center" textRotation="90"/>
      <protection hidden="1"/>
    </xf>
    <xf numFmtId="0" fontId="4" fillId="0" borderId="10" xfId="1" applyFont="1" applyBorder="1" applyAlignment="1" applyProtection="1">
      <alignment horizontal="center" vertical="center" textRotation="90"/>
      <protection hidden="1"/>
    </xf>
    <xf numFmtId="0" fontId="3" fillId="0" borderId="16" xfId="1" applyFont="1" applyBorder="1" applyAlignment="1" applyProtection="1">
      <alignment horizontal="center" vertical="center" wrapText="1"/>
      <protection hidden="1"/>
    </xf>
    <xf numFmtId="0" fontId="3" fillId="0" borderId="10" xfId="1" applyFont="1" applyBorder="1" applyAlignment="1" applyProtection="1">
      <alignment horizontal="center" vertical="center" wrapText="1"/>
      <protection hidden="1"/>
    </xf>
    <xf numFmtId="0" fontId="35" fillId="0" borderId="44" xfId="1" applyFont="1" applyFill="1" applyBorder="1" applyAlignment="1" applyProtection="1">
      <alignment horizontal="center" vertical="center"/>
      <protection hidden="1"/>
    </xf>
    <xf numFmtId="0" fontId="35" fillId="0" borderId="35" xfId="1" applyFont="1" applyFill="1" applyBorder="1" applyAlignment="1" applyProtection="1">
      <alignment horizontal="center" vertical="center"/>
      <protection hidden="1"/>
    </xf>
    <xf numFmtId="0" fontId="28" fillId="10" borderId="35" xfId="1" applyFont="1" applyFill="1" applyBorder="1" applyAlignment="1" applyProtection="1">
      <alignment horizontal="center" vertical="center"/>
      <protection locked="0" hidden="1"/>
    </xf>
    <xf numFmtId="0" fontId="32" fillId="0" borderId="13" xfId="1" applyFont="1" applyFill="1" applyBorder="1" applyAlignment="1" applyProtection="1">
      <alignment horizontal="center" vertical="center" textRotation="90"/>
      <protection hidden="1"/>
    </xf>
    <xf numFmtId="0" fontId="32" fillId="0" borderId="7" xfId="1" applyFont="1" applyFill="1" applyBorder="1" applyAlignment="1" applyProtection="1">
      <alignment horizontal="center" vertical="center" textRotation="90"/>
      <protection hidden="1"/>
    </xf>
    <xf numFmtId="0" fontId="4" fillId="0" borderId="13" xfId="1" applyFont="1" applyBorder="1" applyAlignment="1" applyProtection="1">
      <alignment horizontal="center" vertical="center" wrapText="1"/>
      <protection hidden="1"/>
    </xf>
    <xf numFmtId="0" fontId="4" fillId="0" borderId="7" xfId="1" applyFont="1" applyBorder="1" applyAlignment="1" applyProtection="1">
      <alignment horizontal="center" vertical="center" wrapText="1"/>
      <protection hidden="1"/>
    </xf>
    <xf numFmtId="0" fontId="3" fillId="2" borderId="17" xfId="1" applyFont="1" applyFill="1" applyBorder="1" applyAlignment="1" applyProtection="1">
      <alignment horizontal="center" vertical="center"/>
      <protection hidden="1"/>
    </xf>
    <xf numFmtId="0" fontId="3" fillId="2" borderId="7" xfId="1" applyFont="1" applyFill="1" applyBorder="1" applyAlignment="1" applyProtection="1">
      <alignment horizontal="center" vertical="center"/>
      <protection hidden="1"/>
    </xf>
    <xf numFmtId="0" fontId="3" fillId="2" borderId="31" xfId="1" applyFont="1" applyFill="1" applyBorder="1" applyAlignment="1" applyProtection="1">
      <alignment horizontal="center" vertical="center"/>
      <protection hidden="1"/>
    </xf>
    <xf numFmtId="0" fontId="3" fillId="2" borderId="20" xfId="1" applyFont="1" applyFill="1" applyBorder="1" applyAlignment="1" applyProtection="1">
      <alignment horizontal="center" vertical="center"/>
      <protection hidden="1"/>
    </xf>
    <xf numFmtId="0" fontId="32" fillId="0" borderId="17" xfId="1" applyFont="1" applyFill="1" applyBorder="1" applyAlignment="1" applyProtection="1">
      <alignment horizontal="center" vertical="center" textRotation="90"/>
      <protection hidden="1"/>
    </xf>
    <xf numFmtId="0" fontId="12" fillId="0" borderId="35" xfId="1" applyFont="1" applyFill="1" applyBorder="1" applyAlignment="1" applyProtection="1">
      <alignment horizontal="center" vertical="center"/>
      <protection locked="0" hidden="1"/>
    </xf>
    <xf numFmtId="0" fontId="8" fillId="4" borderId="51" xfId="1" applyFont="1" applyFill="1" applyBorder="1" applyAlignment="1" applyProtection="1">
      <alignment horizontal="center" vertical="center" wrapText="1"/>
      <protection hidden="1"/>
    </xf>
    <xf numFmtId="0" fontId="8" fillId="4" borderId="18" xfId="1" applyFont="1" applyFill="1" applyBorder="1" applyAlignment="1" applyProtection="1">
      <alignment horizontal="center" vertical="center" wrapText="1"/>
      <protection hidden="1"/>
    </xf>
    <xf numFmtId="0" fontId="8" fillId="4" borderId="52" xfId="1" applyFont="1" applyFill="1" applyBorder="1" applyAlignment="1" applyProtection="1">
      <alignment horizontal="center" vertical="center" wrapText="1"/>
      <protection hidden="1"/>
    </xf>
    <xf numFmtId="0" fontId="8" fillId="4" borderId="37" xfId="1" applyFont="1" applyFill="1" applyBorder="1" applyAlignment="1" applyProtection="1">
      <alignment horizontal="center" vertical="center" wrapText="1"/>
      <protection hidden="1"/>
    </xf>
    <xf numFmtId="0" fontId="8" fillId="4" borderId="12" xfId="1" applyFont="1" applyFill="1" applyBorder="1" applyAlignment="1" applyProtection="1">
      <alignment horizontal="center" vertical="center" wrapText="1"/>
      <protection hidden="1"/>
    </xf>
    <xf numFmtId="0" fontId="8" fillId="4" borderId="53" xfId="1" applyFont="1" applyFill="1" applyBorder="1" applyAlignment="1" applyProtection="1">
      <alignment horizontal="center" vertical="center" wrapText="1"/>
      <protection hidden="1"/>
    </xf>
    <xf numFmtId="0" fontId="8" fillId="7" borderId="54" xfId="1" applyFont="1" applyFill="1" applyBorder="1" applyAlignment="1" applyProtection="1">
      <alignment horizontal="center" vertical="center"/>
      <protection locked="0" hidden="1"/>
    </xf>
    <xf numFmtId="0" fontId="8" fillId="7" borderId="56" xfId="1" applyFont="1" applyFill="1" applyBorder="1" applyAlignment="1" applyProtection="1">
      <alignment horizontal="center" vertical="center"/>
      <protection locked="0" hidden="1"/>
    </xf>
    <xf numFmtId="0" fontId="8" fillId="7" borderId="28" xfId="1" applyFont="1" applyFill="1" applyBorder="1" applyAlignment="1" applyProtection="1">
      <alignment horizontal="center" vertical="center"/>
      <protection locked="0" hidden="1"/>
    </xf>
    <xf numFmtId="0" fontId="8" fillId="0" borderId="18" xfId="1" applyFont="1" applyBorder="1" applyAlignment="1" applyProtection="1">
      <alignment horizontal="center" vertical="center" textRotation="90" wrapText="1"/>
      <protection hidden="1"/>
    </xf>
    <xf numFmtId="0" fontId="8" fillId="0" borderId="0" xfId="1" applyFont="1" applyBorder="1" applyAlignment="1" applyProtection="1">
      <alignment horizontal="center" vertical="center" textRotation="90" wrapText="1"/>
      <protection hidden="1"/>
    </xf>
    <xf numFmtId="0" fontId="8" fillId="0" borderId="15" xfId="1" applyFont="1" applyBorder="1" applyAlignment="1" applyProtection="1">
      <alignment horizontal="center" vertical="center" textRotation="90" wrapText="1"/>
      <protection hidden="1"/>
    </xf>
    <xf numFmtId="0" fontId="8" fillId="4" borderId="18" xfId="1" applyFont="1" applyFill="1" applyBorder="1" applyAlignment="1" applyProtection="1">
      <alignment horizontal="center" vertical="center" textRotation="90" wrapText="1"/>
      <protection hidden="1"/>
    </xf>
    <xf numFmtId="0" fontId="8" fillId="4" borderId="0" xfId="1" applyFont="1" applyFill="1" applyBorder="1" applyAlignment="1" applyProtection="1">
      <alignment horizontal="center" vertical="center" textRotation="90" wrapText="1"/>
      <protection hidden="1"/>
    </xf>
    <xf numFmtId="0" fontId="8" fillId="4" borderId="15" xfId="1" applyFont="1" applyFill="1" applyBorder="1" applyAlignment="1" applyProtection="1">
      <alignment horizontal="center" vertical="center" textRotation="90" wrapText="1"/>
      <protection hidden="1"/>
    </xf>
    <xf numFmtId="0" fontId="14" fillId="7" borderId="55" xfId="1" applyFont="1" applyFill="1" applyBorder="1" applyAlignment="1" applyProtection="1">
      <alignment horizontal="center" vertical="center" wrapText="1"/>
      <protection hidden="1"/>
    </xf>
    <xf numFmtId="0" fontId="14" fillId="7" borderId="57" xfId="1" applyFont="1" applyFill="1" applyBorder="1" applyAlignment="1" applyProtection="1">
      <alignment horizontal="center" vertical="center" wrapText="1"/>
      <protection hidden="1"/>
    </xf>
    <xf numFmtId="0" fontId="14" fillId="7" borderId="58" xfId="1" applyFont="1" applyFill="1" applyBorder="1" applyAlignment="1" applyProtection="1">
      <alignment horizontal="center" vertical="center" wrapText="1"/>
      <protection hidden="1"/>
    </xf>
    <xf numFmtId="49" fontId="4" fillId="13" borderId="37" xfId="1" applyNumberFormat="1" applyFont="1" applyFill="1" applyBorder="1" applyAlignment="1" applyProtection="1">
      <alignment horizontal="center" vertical="center"/>
      <protection hidden="1"/>
    </xf>
    <xf numFmtId="49" fontId="4" fillId="13" borderId="12" xfId="1" applyNumberFormat="1" applyFont="1" applyFill="1" applyBorder="1" applyAlignment="1" applyProtection="1">
      <alignment horizontal="center" vertical="center"/>
      <protection hidden="1"/>
    </xf>
    <xf numFmtId="0" fontId="8" fillId="4" borderId="6" xfId="1" applyFont="1" applyFill="1" applyBorder="1" applyAlignment="1" applyProtection="1">
      <alignment horizontal="center" vertical="center" textRotation="90" wrapText="1"/>
      <protection hidden="1"/>
    </xf>
    <xf numFmtId="0" fontId="8" fillId="4" borderId="17" xfId="1" applyFont="1" applyFill="1" applyBorder="1" applyAlignment="1" applyProtection="1">
      <alignment horizontal="center" vertical="center" textRotation="90" wrapText="1"/>
      <protection hidden="1"/>
    </xf>
    <xf numFmtId="0" fontId="8" fillId="4" borderId="7" xfId="1" applyFont="1" applyFill="1" applyBorder="1" applyAlignment="1" applyProtection="1">
      <alignment horizontal="center" vertical="center" textRotation="90" wrapText="1"/>
      <protection hidden="1"/>
    </xf>
    <xf numFmtId="49" fontId="36" fillId="13" borderId="38" xfId="1" applyNumberFormat="1" applyFont="1" applyFill="1" applyBorder="1" applyAlignment="1" applyProtection="1">
      <alignment horizontal="center" vertical="center"/>
      <protection hidden="1"/>
    </xf>
    <xf numFmtId="49" fontId="36" fillId="13" borderId="39" xfId="1" applyNumberFormat="1" applyFont="1" applyFill="1" applyBorder="1" applyAlignment="1" applyProtection="1">
      <alignment horizontal="center" vertical="center"/>
      <protection hidden="1"/>
    </xf>
    <xf numFmtId="49" fontId="36" fillId="13" borderId="40" xfId="1" applyNumberFormat="1" applyFont="1" applyFill="1" applyBorder="1" applyAlignment="1" applyProtection="1">
      <alignment horizontal="center" vertical="center"/>
      <protection hidden="1"/>
    </xf>
    <xf numFmtId="49" fontId="4" fillId="13" borderId="36" xfId="1" applyNumberFormat="1" applyFont="1" applyFill="1" applyBorder="1" applyAlignment="1" applyProtection="1">
      <alignment horizontal="center" vertical="center"/>
      <protection hidden="1"/>
    </xf>
    <xf numFmtId="49" fontId="4" fillId="13" borderId="0" xfId="1" applyNumberFormat="1" applyFont="1" applyFill="1" applyBorder="1" applyAlignment="1" applyProtection="1">
      <alignment horizontal="center" vertical="center"/>
      <protection hidden="1"/>
    </xf>
    <xf numFmtId="49" fontId="65" fillId="2" borderId="26" xfId="1" applyNumberFormat="1" applyFont="1" applyFill="1" applyBorder="1" applyAlignment="1" applyProtection="1">
      <alignment horizontal="center" vertical="center"/>
      <protection hidden="1"/>
    </xf>
    <xf numFmtId="0" fontId="4" fillId="0" borderId="118" xfId="1" applyFont="1" applyBorder="1" applyAlignment="1" applyProtection="1">
      <alignment horizontal="center" vertical="center" wrapText="1"/>
      <protection hidden="1"/>
    </xf>
    <xf numFmtId="0" fontId="4" fillId="0" borderId="15" xfId="1" applyFont="1" applyBorder="1" applyAlignment="1" applyProtection="1">
      <alignment horizontal="center" vertical="center" wrapText="1"/>
      <protection hidden="1"/>
    </xf>
    <xf numFmtId="0" fontId="34" fillId="0" borderId="118" xfId="1" applyFont="1" applyBorder="1" applyAlignment="1" applyProtection="1">
      <alignment horizontal="center" vertical="center"/>
      <protection hidden="1"/>
    </xf>
    <xf numFmtId="0" fontId="34" fillId="0" borderId="15" xfId="1" applyFont="1" applyBorder="1" applyAlignment="1" applyProtection="1">
      <alignment horizontal="center" vertical="center"/>
      <protection hidden="1"/>
    </xf>
    <xf numFmtId="49" fontId="70" fillId="4" borderId="0" xfId="1" applyNumberFormat="1" applyFont="1" applyFill="1" applyAlignment="1" applyProtection="1">
      <alignment horizontal="center" vertical="center"/>
      <protection hidden="1"/>
    </xf>
    <xf numFmtId="0" fontId="4" fillId="0" borderId="117" xfId="1" applyFont="1" applyBorder="1" applyAlignment="1" applyProtection="1">
      <alignment horizontal="center" vertical="center" wrapText="1"/>
      <protection hidden="1"/>
    </xf>
    <xf numFmtId="0" fontId="4" fillId="0" borderId="14" xfId="1" applyFont="1" applyBorder="1" applyAlignment="1" applyProtection="1">
      <alignment horizontal="center" vertical="center" wrapText="1"/>
      <protection hidden="1"/>
    </xf>
  </cellXfs>
  <cellStyles count="8">
    <cellStyle name="Lien hypertexte" xfId="7" builtinId="8"/>
    <cellStyle name="Normal" xfId="0" builtinId="0"/>
    <cellStyle name="Normal 2" xfId="2"/>
    <cellStyle name="Normal 3" xfId="4"/>
    <cellStyle name="Normal 4" xfId="1"/>
    <cellStyle name="Normal 4 2" xfId="5"/>
    <cellStyle name="Normal 5" xfId="6"/>
    <cellStyle name="Pourcentage 2" xfId="3"/>
  </cellStyles>
  <dxfs count="2543">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ont>
        <color auto="1"/>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C7CE"/>
        </patternFill>
      </fill>
    </dxf>
    <dxf>
      <font>
        <color auto="1"/>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ont>
        <color rgb="FF9C0006"/>
      </font>
      <fill>
        <patternFill>
          <bgColor rgb="FFFFC7CE"/>
        </patternFill>
      </fill>
    </dxf>
    <dxf>
      <fill>
        <patternFill>
          <bgColor rgb="FFFFFF00"/>
        </patternFill>
      </fill>
    </dxf>
    <dxf>
      <fill>
        <patternFill>
          <bgColor theme="3" tint="0.59996337778862885"/>
        </patternFill>
      </fill>
    </dxf>
    <dxf>
      <fill>
        <patternFill>
          <bgColor rgb="FF7FF3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4" tint="0.79998168889431442"/>
        </patternFill>
      </fill>
    </dxf>
    <dxf>
      <fill>
        <patternFill>
          <bgColor theme="0" tint="-0.24994659260841701"/>
        </patternFill>
      </fill>
    </dxf>
    <dxf>
      <fill>
        <patternFill>
          <bgColor theme="0" tint="-0.24994659260841701"/>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9" tint="0.39994506668294322"/>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5" tint="0.79998168889431442"/>
        </patternFill>
      </fill>
    </dxf>
    <dxf>
      <fill>
        <patternFill>
          <bgColor theme="4" tint="0.79998168889431442"/>
        </patternFill>
      </fill>
    </dxf>
    <dxf>
      <fill>
        <patternFill>
          <bgColor theme="3" tint="0.79998168889431442"/>
        </patternFill>
      </fill>
    </dxf>
    <dxf>
      <fill>
        <patternFill>
          <bgColor theme="3" tint="0.79998168889431442"/>
        </patternFill>
      </fill>
    </dxf>
    <dxf>
      <fill>
        <patternFill>
          <bgColor theme="2" tint="-9.9948118533890809E-2"/>
        </patternFill>
      </fill>
    </dxf>
    <dxf>
      <fill>
        <patternFill>
          <bgColor rgb="FF66CCFF"/>
        </patternFill>
      </fill>
    </dxf>
    <dxf>
      <fill>
        <patternFill>
          <bgColor rgb="FFFFFF00"/>
        </patternFill>
      </fill>
    </dxf>
    <dxf>
      <fill>
        <patternFill>
          <bgColor rgb="FF2ED032"/>
        </patternFill>
      </fill>
    </dxf>
    <dxf>
      <fill>
        <patternFill>
          <bgColor rgb="FF66CCFF"/>
        </patternFill>
      </fill>
    </dxf>
    <dxf>
      <fill>
        <patternFill>
          <bgColor rgb="FFFFFF00"/>
        </patternFill>
      </fill>
    </dxf>
    <dxf>
      <fill>
        <patternFill>
          <bgColor rgb="FFD1F3D1"/>
        </patternFill>
      </fill>
    </dxf>
    <dxf>
      <fill>
        <patternFill>
          <bgColor rgb="FF66CCFF"/>
        </patternFill>
      </fill>
    </dxf>
    <dxf>
      <fill>
        <patternFill>
          <bgColor rgb="FFFFFF00"/>
        </patternFill>
      </fill>
    </dxf>
    <dxf>
      <fill>
        <patternFill>
          <bgColor rgb="FFD1F3D1"/>
        </patternFill>
      </fill>
    </dxf>
    <dxf>
      <fill>
        <patternFill>
          <bgColor rgb="FF66CCFF"/>
        </patternFill>
      </fill>
    </dxf>
    <dxf>
      <fill>
        <patternFill>
          <bgColor rgb="FFFFFF00"/>
        </patternFill>
      </fill>
    </dxf>
    <dxf>
      <fill>
        <patternFill>
          <bgColor rgb="FFD1F3D1"/>
        </patternFill>
      </fill>
    </dxf>
    <dxf>
      <fill>
        <patternFill>
          <bgColor rgb="FF66CCFF"/>
        </patternFill>
      </fill>
    </dxf>
    <dxf>
      <fill>
        <patternFill>
          <bgColor rgb="FFFFFF00"/>
        </patternFill>
      </fill>
    </dxf>
    <dxf>
      <fill>
        <patternFill>
          <bgColor rgb="FF39CB39"/>
        </patternFill>
      </fill>
    </dxf>
    <dxf>
      <fill>
        <patternFill>
          <bgColor rgb="FF66CCFF"/>
        </patternFill>
      </fill>
    </dxf>
    <dxf>
      <fill>
        <patternFill>
          <bgColor rgb="FFFFFF00"/>
        </patternFill>
      </fill>
    </dxf>
    <dxf>
      <fill>
        <patternFill>
          <bgColor rgb="FFD1F3D1"/>
        </patternFill>
      </fill>
    </dxf>
    <dxf>
      <fill>
        <patternFill>
          <bgColor rgb="FF66CCFF"/>
        </patternFill>
      </fill>
    </dxf>
    <dxf>
      <fill>
        <patternFill>
          <bgColor rgb="FFFFFF00"/>
        </patternFill>
      </fill>
    </dxf>
    <dxf>
      <fill>
        <patternFill>
          <bgColor rgb="FF2ED032"/>
        </patternFill>
      </fill>
    </dxf>
    <dxf>
      <fill>
        <patternFill>
          <bgColor rgb="FF66CCFF"/>
        </patternFill>
      </fill>
    </dxf>
    <dxf>
      <fill>
        <patternFill>
          <bgColor rgb="FFFFFF00"/>
        </patternFill>
      </fill>
    </dxf>
    <dxf>
      <fill>
        <patternFill>
          <bgColor rgb="FFD1F3D1"/>
        </patternFill>
      </fill>
    </dxf>
    <dxf>
      <fill>
        <patternFill>
          <bgColor rgb="FF66CCFF"/>
        </patternFill>
      </fill>
    </dxf>
    <dxf>
      <fill>
        <patternFill>
          <bgColor rgb="FFFFFF00"/>
        </patternFill>
      </fill>
    </dxf>
    <dxf>
      <fill>
        <patternFill>
          <bgColor rgb="FFD1F3D1"/>
        </patternFill>
      </fill>
    </dxf>
    <dxf>
      <fill>
        <patternFill>
          <bgColor rgb="FF66CCFF"/>
        </patternFill>
      </fill>
    </dxf>
    <dxf>
      <fill>
        <patternFill>
          <bgColor rgb="FFFFFF00"/>
        </patternFill>
      </fill>
    </dxf>
    <dxf>
      <fill>
        <patternFill>
          <bgColor rgb="FFD1F3D1"/>
        </patternFill>
      </fill>
    </dxf>
    <dxf>
      <fill>
        <patternFill>
          <bgColor rgb="FF66CCFF"/>
        </patternFill>
      </fill>
    </dxf>
    <dxf>
      <fill>
        <patternFill>
          <bgColor rgb="FFFFFF00"/>
        </patternFill>
      </fill>
    </dxf>
    <dxf>
      <fill>
        <patternFill>
          <bgColor rgb="FF39CB39"/>
        </patternFill>
      </fill>
    </dxf>
    <dxf>
      <fill>
        <patternFill>
          <bgColor rgb="FF66CCFF"/>
        </patternFill>
      </fill>
    </dxf>
    <dxf>
      <fill>
        <patternFill>
          <bgColor rgb="FFFFFF00"/>
        </patternFill>
      </fill>
    </dxf>
    <dxf>
      <fill>
        <patternFill>
          <bgColor rgb="FFD1F3D1"/>
        </patternFill>
      </fill>
    </dxf>
  </dxfs>
  <tableStyles count="0" defaultTableStyle="TableStyleMedium2" defaultPivotStyle="PivotStyleLight16"/>
  <colors>
    <mruColors>
      <color rgb="FF21FF6B"/>
      <color rgb="FFFC0404"/>
      <color rgb="FFF8696B"/>
      <color rgb="FFFFC7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Guide d''utilisation'!A1"/></Relationships>
</file>

<file path=xl/drawings/drawing1.xml><?xml version="1.0" encoding="utf-8"?>
<xdr:wsDr xmlns:xdr="http://schemas.openxmlformats.org/drawingml/2006/spreadsheetDrawing" xmlns:a="http://schemas.openxmlformats.org/drawingml/2006/main">
  <xdr:oneCellAnchor>
    <xdr:from>
      <xdr:col>0</xdr:col>
      <xdr:colOff>133350</xdr:colOff>
      <xdr:row>0</xdr:row>
      <xdr:rowOff>19107</xdr:rowOff>
    </xdr:from>
    <xdr:ext cx="1533525" cy="342786"/>
    <xdr:sp macro="" textlink="">
      <xdr:nvSpPr>
        <xdr:cNvPr id="2" name="Pentagone 1">
          <a:hlinkClick xmlns:r="http://schemas.openxmlformats.org/officeDocument/2006/relationships" r:id="rId1"/>
        </xdr:cNvPr>
        <xdr:cNvSpPr/>
      </xdr:nvSpPr>
      <xdr:spPr>
        <a:xfrm>
          <a:off x="133350" y="19107"/>
          <a:ext cx="1533525" cy="342786"/>
        </a:xfrm>
        <a:prstGeom prst="homePlate">
          <a:avLst/>
        </a:prstGeom>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1"/>
          <a:tileRect/>
        </a:gra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ctr"/>
          <a:r>
            <a:rPr lang="fr-FR" sz="1600" b="1">
              <a:solidFill>
                <a:schemeClr val="tx1"/>
              </a:solidFill>
            </a:rPr>
            <a:t>Sommaire</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Planning%20version%2024-09-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du personnel"/>
      <sheetName val="Guide d'utilisation"/>
      <sheetName val="Interface"/>
      <sheetName val="Feuil1"/>
    </sheetNames>
    <sheetDataSet>
      <sheetData sheetId="0" refreshError="1"/>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
  <sheetViews>
    <sheetView workbookViewId="0">
      <selection activeCell="H1" sqref="H1"/>
    </sheetView>
  </sheetViews>
  <sheetFormatPr baseColWidth="10" defaultRowHeight="15" x14ac:dyDescent="0.25"/>
  <sheetData>
    <row r="1" spans="1:8" ht="26.25" x14ac:dyDescent="0.4">
      <c r="A1" s="451" t="s">
        <v>297</v>
      </c>
      <c r="B1" s="451"/>
      <c r="C1" s="451"/>
      <c r="D1" s="451"/>
      <c r="E1" s="451"/>
      <c r="F1" s="451"/>
      <c r="H1" t="s">
        <v>441</v>
      </c>
    </row>
    <row r="2" spans="1:8" ht="20.100000000000001" customHeight="1" x14ac:dyDescent="0.25">
      <c r="A2" s="452" t="s">
        <v>390</v>
      </c>
      <c r="B2" s="452"/>
      <c r="C2" s="452"/>
      <c r="D2" s="452"/>
      <c r="E2" s="452"/>
      <c r="F2" s="452"/>
    </row>
    <row r="3" spans="1:8" ht="20.100000000000001" customHeight="1" x14ac:dyDescent="0.25">
      <c r="A3" s="176" t="s">
        <v>391</v>
      </c>
      <c r="B3" s="452" t="s">
        <v>392</v>
      </c>
      <c r="C3" s="452"/>
      <c r="D3" s="452"/>
    </row>
  </sheetData>
  <mergeCells count="3">
    <mergeCell ref="A1:F1"/>
    <mergeCell ref="A2:F2"/>
    <mergeCell ref="B3:D3"/>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D29"/>
  <sheetViews>
    <sheetView zoomScaleNormal="100" workbookViewId="0">
      <selection activeCell="H3" sqref="H3:I3"/>
    </sheetView>
  </sheetViews>
  <sheetFormatPr baseColWidth="10" defaultColWidth="11.42578125" defaultRowHeight="12.75" zeroHeight="1" outlineLevelCol="1" x14ac:dyDescent="0.2"/>
  <cols>
    <col min="1" max="1" width="11.42578125" style="53" customWidth="1"/>
    <col min="2" max="2" width="20.7109375" style="130" hidden="1" customWidth="1" outlineLevel="1"/>
    <col min="3" max="3" width="15.7109375" style="130" hidden="1" customWidth="1" outlineLevel="1"/>
    <col min="4" max="4" width="4.28515625" style="130" customWidth="1" collapsed="1"/>
    <col min="5" max="5" width="20.7109375" style="130" hidden="1" customWidth="1" outlineLevel="1"/>
    <col min="6" max="6" width="29.28515625" style="130" hidden="1" customWidth="1" outlineLevel="1"/>
    <col min="7" max="7" width="4.28515625" style="130" customWidth="1" collapsed="1"/>
    <col min="8" max="8" width="21" style="130" customWidth="1" outlineLevel="1"/>
    <col min="9" max="9" width="24.28515625" style="130" customWidth="1" outlineLevel="1"/>
    <col min="10" max="10" width="3.7109375" style="130" customWidth="1"/>
    <col min="11" max="11" width="20.7109375" style="130" hidden="1" customWidth="1" outlineLevel="1"/>
    <col min="12" max="12" width="25.140625" style="130" hidden="1" customWidth="1" outlineLevel="1"/>
    <col min="13" max="13" width="4.28515625" style="130" customWidth="1" collapsed="1"/>
    <col min="14" max="14" width="20.5703125" style="130" hidden="1" customWidth="1" outlineLevel="1"/>
    <col min="15" max="15" width="25.140625" style="130" hidden="1" customWidth="1" outlineLevel="1"/>
    <col min="16" max="16" width="4.28515625" style="130" customWidth="1" collapsed="1"/>
    <col min="17" max="17" width="20.7109375" style="130" hidden="1" customWidth="1" outlineLevel="1"/>
    <col min="18" max="18" width="23.28515625" style="130" hidden="1" customWidth="1" outlineLevel="1"/>
    <col min="19" max="19" width="4.28515625" style="130" customWidth="1" collapsed="1"/>
    <col min="20" max="20" width="20.7109375" style="130" hidden="1" customWidth="1" outlineLevel="1"/>
    <col min="21" max="21" width="24.28515625" style="130" hidden="1" customWidth="1" outlineLevel="1"/>
    <col min="22" max="22" width="4.28515625" style="130" customWidth="1" collapsed="1"/>
    <col min="23" max="23" width="20.7109375" style="130" hidden="1" customWidth="1" outlineLevel="1"/>
    <col min="24" max="24" width="22.140625" style="130" hidden="1" customWidth="1" outlineLevel="1"/>
    <col min="25" max="25" width="4.28515625" style="130" customWidth="1" collapsed="1"/>
    <col min="26" max="26" width="20.7109375" style="130" hidden="1" customWidth="1" outlineLevel="1"/>
    <col min="27" max="27" width="24.28515625" style="130" hidden="1" customWidth="1" outlineLevel="1"/>
    <col min="28" max="28" width="4.28515625" style="130" customWidth="1" collapsed="1"/>
    <col min="29" max="29" width="20.7109375" style="130" hidden="1" customWidth="1" outlineLevel="1"/>
    <col min="30" max="30" width="23.140625" style="130" hidden="1" customWidth="1" outlineLevel="1"/>
    <col min="31" max="31" width="4.5703125" style="130" bestFit="1" customWidth="1" collapsed="1"/>
    <col min="32" max="32" width="20.7109375" style="130" hidden="1" customWidth="1" outlineLevel="1"/>
    <col min="33" max="33" width="23.28515625" style="130" hidden="1" customWidth="1" outlineLevel="1"/>
    <col min="34" max="34" width="4.5703125" style="130" bestFit="1" customWidth="1" collapsed="1"/>
    <col min="35" max="35" width="20.7109375" style="130" hidden="1" customWidth="1" outlineLevel="1"/>
    <col min="36" max="36" width="15.7109375" style="130" hidden="1" customWidth="1" outlineLevel="1"/>
    <col min="37" max="37" width="4.5703125" style="130" bestFit="1" customWidth="1" collapsed="1"/>
    <col min="38" max="38" width="20.7109375" style="130" hidden="1" customWidth="1" outlineLevel="1"/>
    <col min="39" max="39" width="15.7109375" style="130" hidden="1" customWidth="1" outlineLevel="1"/>
    <col min="40" max="40" width="4.5703125" style="130" bestFit="1" customWidth="1" collapsed="1"/>
    <col min="41" max="41" width="20.7109375" style="130" hidden="1" customWidth="1" outlineLevel="1"/>
    <col min="42" max="42" width="15.7109375" style="130" hidden="1" customWidth="1" outlineLevel="1"/>
    <col min="43" max="43" width="4.5703125" style="130" bestFit="1" customWidth="1" collapsed="1"/>
    <col min="44" max="44" width="20.7109375" style="130" hidden="1" customWidth="1" outlineLevel="1"/>
    <col min="45" max="45" width="15.7109375" style="130" hidden="1" customWidth="1" outlineLevel="1"/>
    <col min="46" max="46" width="4.5703125" style="130" bestFit="1" customWidth="1" collapsed="1"/>
    <col min="47" max="47" width="20.7109375" style="130" hidden="1" customWidth="1" outlineLevel="1"/>
    <col min="48" max="48" width="15.7109375" style="130" hidden="1" customWidth="1" outlineLevel="1"/>
    <col min="49" max="49" width="4.5703125" style="130" bestFit="1" customWidth="1" collapsed="1"/>
    <col min="50" max="50" width="20.7109375" style="130" hidden="1" customWidth="1" outlineLevel="1"/>
    <col min="51" max="51" width="15.7109375" style="130" hidden="1" customWidth="1" outlineLevel="1"/>
    <col min="52" max="52" width="4.5703125" style="130" bestFit="1" customWidth="1" collapsed="1"/>
    <col min="53" max="53" width="20.7109375" style="130" hidden="1" customWidth="1" outlineLevel="1"/>
    <col min="54" max="54" width="15.7109375" style="130" hidden="1" customWidth="1" outlineLevel="1"/>
    <col min="55" max="55" width="4.5703125" style="130" bestFit="1" customWidth="1" collapsed="1"/>
    <col min="56" max="56" width="11.42578125" style="130" customWidth="1"/>
    <col min="57" max="16384" width="11.42578125" style="53"/>
  </cols>
  <sheetData>
    <row r="1" spans="1:55" ht="63.75" customHeight="1" x14ac:dyDescent="0.2">
      <c r="A1" s="129"/>
      <c r="B1" s="455" t="s">
        <v>182</v>
      </c>
      <c r="C1" s="455"/>
      <c r="D1" s="455"/>
      <c r="E1" s="455"/>
      <c r="F1" s="455"/>
      <c r="G1" s="455"/>
      <c r="H1" s="455"/>
      <c r="I1" s="455"/>
      <c r="J1" s="455"/>
      <c r="K1" s="455"/>
      <c r="L1" s="455"/>
      <c r="M1" s="455"/>
      <c r="N1" s="455"/>
      <c r="O1" s="455"/>
      <c r="P1" s="455"/>
      <c r="Q1" s="455"/>
      <c r="R1" s="455"/>
      <c r="S1" s="455"/>
      <c r="T1" s="455"/>
      <c r="U1" s="455"/>
      <c r="V1" s="455"/>
      <c r="W1" s="455"/>
      <c r="X1" s="455"/>
      <c r="Y1" s="455"/>
      <c r="Z1" s="455"/>
      <c r="AA1" s="455"/>
      <c r="AB1" s="455"/>
      <c r="AC1" s="455"/>
      <c r="AD1" s="455"/>
      <c r="AE1" s="455"/>
      <c r="AF1" s="455"/>
      <c r="AG1" s="455"/>
      <c r="AH1" s="455"/>
      <c r="AI1" s="455"/>
      <c r="AJ1" s="455"/>
      <c r="AK1" s="455"/>
      <c r="AL1" s="455"/>
      <c r="AM1" s="455"/>
      <c r="AN1" s="455"/>
      <c r="AO1" s="455"/>
      <c r="AP1" s="455"/>
      <c r="AQ1" s="455"/>
      <c r="AR1" s="455"/>
      <c r="AS1" s="455"/>
      <c r="AT1" s="455"/>
      <c r="AU1" s="455"/>
      <c r="AV1" s="455"/>
      <c r="AW1" s="455"/>
      <c r="AX1" s="455"/>
      <c r="AY1" s="455"/>
      <c r="AZ1" s="455"/>
      <c r="BA1" s="455"/>
      <c r="BB1" s="455"/>
      <c r="BC1" s="455"/>
    </row>
    <row r="2" spans="1:55" ht="13.5" thickBot="1" x14ac:dyDescent="0.25">
      <c r="A2" s="129"/>
    </row>
    <row r="3" spans="1:55" ht="63" thickTop="1" thickBot="1" x14ac:dyDescent="0.25">
      <c r="A3" s="129"/>
      <c r="B3" s="453">
        <v>2018</v>
      </c>
      <c r="C3" s="454"/>
      <c r="D3" s="133">
        <v>2018</v>
      </c>
      <c r="E3" s="453">
        <v>2019</v>
      </c>
      <c r="F3" s="454"/>
      <c r="G3" s="133">
        <v>2019</v>
      </c>
      <c r="H3" s="453">
        <v>2021</v>
      </c>
      <c r="I3" s="454"/>
      <c r="J3" s="133">
        <v>2020</v>
      </c>
      <c r="K3" s="453">
        <v>2021</v>
      </c>
      <c r="L3" s="454"/>
      <c r="M3" s="133">
        <v>2021</v>
      </c>
      <c r="N3" s="453">
        <v>2022</v>
      </c>
      <c r="O3" s="454"/>
      <c r="P3" s="133">
        <v>2022</v>
      </c>
      <c r="Q3" s="453">
        <v>2023</v>
      </c>
      <c r="R3" s="454"/>
      <c r="S3" s="133">
        <v>2023</v>
      </c>
      <c r="T3" s="453">
        <v>2024</v>
      </c>
      <c r="U3" s="454"/>
      <c r="V3" s="121">
        <v>2024</v>
      </c>
      <c r="W3" s="453">
        <v>2025</v>
      </c>
      <c r="X3" s="454"/>
      <c r="Y3" s="133">
        <v>2025</v>
      </c>
      <c r="Z3" s="453">
        <v>2026</v>
      </c>
      <c r="AA3" s="454"/>
      <c r="AB3" s="133">
        <v>2026</v>
      </c>
      <c r="AC3" s="453">
        <v>2027</v>
      </c>
      <c r="AD3" s="454"/>
      <c r="AE3" s="133">
        <v>2027</v>
      </c>
      <c r="AF3" s="453">
        <v>2028</v>
      </c>
      <c r="AG3" s="454"/>
      <c r="AH3" s="133">
        <v>2028</v>
      </c>
      <c r="AI3" s="453">
        <v>2029</v>
      </c>
      <c r="AJ3" s="454"/>
      <c r="AK3" s="133">
        <v>2029</v>
      </c>
      <c r="AL3" s="453">
        <v>2030</v>
      </c>
      <c r="AM3" s="454"/>
      <c r="AN3" s="133">
        <v>2030</v>
      </c>
      <c r="AO3" s="453">
        <v>2031</v>
      </c>
      <c r="AP3" s="454"/>
      <c r="AQ3" s="133">
        <v>2031</v>
      </c>
      <c r="AR3" s="453">
        <v>2032</v>
      </c>
      <c r="AS3" s="454"/>
      <c r="AT3" s="133">
        <v>2032</v>
      </c>
      <c r="AU3" s="453">
        <v>2033</v>
      </c>
      <c r="AV3" s="454"/>
      <c r="AW3" s="133">
        <v>2033</v>
      </c>
      <c r="AX3" s="453">
        <v>2034</v>
      </c>
      <c r="AY3" s="454"/>
      <c r="AZ3" s="133">
        <v>2034</v>
      </c>
      <c r="BA3" s="453">
        <v>2035</v>
      </c>
      <c r="BB3" s="454"/>
      <c r="BC3" s="121">
        <v>2035</v>
      </c>
    </row>
    <row r="4" spans="1:55" ht="13.5" thickTop="1" x14ac:dyDescent="0.2">
      <c r="A4" s="129"/>
      <c r="C4" s="129"/>
      <c r="D4" s="129"/>
      <c r="E4" s="129"/>
      <c r="G4" s="129"/>
      <c r="H4" s="129"/>
      <c r="J4" s="129"/>
    </row>
    <row r="5" spans="1:55" x14ac:dyDescent="0.2">
      <c r="A5" s="129"/>
    </row>
    <row r="6" spans="1:55" ht="13.5" thickBot="1" x14ac:dyDescent="0.25">
      <c r="A6" s="129"/>
    </row>
    <row r="7" spans="1:55" ht="20.25" customHeight="1" x14ac:dyDescent="0.2">
      <c r="A7" s="129"/>
      <c r="B7" s="122" t="s">
        <v>183</v>
      </c>
      <c r="C7" s="123" t="s">
        <v>184</v>
      </c>
      <c r="D7" s="131"/>
      <c r="E7" s="122" t="s">
        <v>183</v>
      </c>
      <c r="F7" s="123" t="s">
        <v>184</v>
      </c>
      <c r="G7" s="131"/>
      <c r="H7" s="122" t="s">
        <v>183</v>
      </c>
      <c r="I7" s="123" t="s">
        <v>184</v>
      </c>
      <c r="J7" s="131"/>
      <c r="K7" s="122" t="s">
        <v>183</v>
      </c>
      <c r="L7" s="123" t="s">
        <v>184</v>
      </c>
      <c r="N7" s="122" t="s">
        <v>183</v>
      </c>
      <c r="O7" s="123" t="s">
        <v>184</v>
      </c>
      <c r="Q7" s="122" t="s">
        <v>183</v>
      </c>
      <c r="R7" s="123" t="s">
        <v>184</v>
      </c>
      <c r="T7" s="122" t="s">
        <v>183</v>
      </c>
      <c r="U7" s="123" t="s">
        <v>184</v>
      </c>
      <c r="W7" s="122" t="s">
        <v>183</v>
      </c>
      <c r="X7" s="123" t="s">
        <v>184</v>
      </c>
      <c r="Z7" s="122" t="s">
        <v>183</v>
      </c>
      <c r="AA7" s="123" t="s">
        <v>184</v>
      </c>
      <c r="AC7" s="122" t="s">
        <v>183</v>
      </c>
      <c r="AD7" s="123" t="s">
        <v>184</v>
      </c>
      <c r="AF7" s="122" t="s">
        <v>183</v>
      </c>
      <c r="AG7" s="123" t="s">
        <v>184</v>
      </c>
      <c r="AI7" s="122" t="s">
        <v>183</v>
      </c>
      <c r="AJ7" s="123" t="s">
        <v>184</v>
      </c>
      <c r="AL7" s="122" t="s">
        <v>183</v>
      </c>
      <c r="AM7" s="123" t="s">
        <v>184</v>
      </c>
      <c r="AO7" s="122" t="s">
        <v>183</v>
      </c>
      <c r="AP7" s="123" t="s">
        <v>184</v>
      </c>
      <c r="AR7" s="122" t="s">
        <v>183</v>
      </c>
      <c r="AS7" s="123" t="s">
        <v>184</v>
      </c>
      <c r="AU7" s="122" t="s">
        <v>183</v>
      </c>
      <c r="AV7" s="123" t="s">
        <v>184</v>
      </c>
      <c r="AX7" s="122" t="s">
        <v>183</v>
      </c>
      <c r="AY7" s="123" t="s">
        <v>184</v>
      </c>
      <c r="BA7" s="122" t="s">
        <v>183</v>
      </c>
      <c r="BB7" s="123" t="s">
        <v>184</v>
      </c>
    </row>
    <row r="8" spans="1:55" ht="15" x14ac:dyDescent="0.2">
      <c r="A8" s="129"/>
      <c r="B8" s="124" t="s">
        <v>185</v>
      </c>
      <c r="C8" s="125">
        <f>DATE($B$3,1,1)</f>
        <v>43101</v>
      </c>
      <c r="D8" s="132"/>
      <c r="E8" s="124" t="s">
        <v>185</v>
      </c>
      <c r="F8" s="422">
        <f>DATE($E$3,1,1)</f>
        <v>43466</v>
      </c>
      <c r="G8" s="132"/>
      <c r="H8" s="124" t="s">
        <v>185</v>
      </c>
      <c r="I8" s="422">
        <f>DATE($H$3,1,1)</f>
        <v>44197</v>
      </c>
      <c r="J8" s="132"/>
      <c r="K8" s="124" t="s">
        <v>185</v>
      </c>
      <c r="L8" s="422">
        <f>DATE($K$3,1,1)</f>
        <v>44197</v>
      </c>
      <c r="N8" s="124" t="s">
        <v>185</v>
      </c>
      <c r="O8" s="422">
        <f>DATE($N$3,1,1)</f>
        <v>44562</v>
      </c>
      <c r="Q8" s="124" t="s">
        <v>185</v>
      </c>
      <c r="R8" s="422">
        <f>DATE($Q$3,1,1)</f>
        <v>44927</v>
      </c>
      <c r="T8" s="124" t="s">
        <v>185</v>
      </c>
      <c r="U8" s="422">
        <f>DATE($T$3,1,1)</f>
        <v>45292</v>
      </c>
      <c r="W8" s="124" t="s">
        <v>185</v>
      </c>
      <c r="X8" s="422">
        <f>DATE($W$3,1,1)</f>
        <v>45658</v>
      </c>
      <c r="Z8" s="124" t="s">
        <v>185</v>
      </c>
      <c r="AA8" s="422">
        <f>DATE($Z$3,1,1)</f>
        <v>46023</v>
      </c>
      <c r="AC8" s="124" t="s">
        <v>185</v>
      </c>
      <c r="AD8" s="422">
        <f>DATE($AC$3,1,1)</f>
        <v>46388</v>
      </c>
      <c r="AF8" s="124" t="s">
        <v>185</v>
      </c>
      <c r="AG8" s="422">
        <f>DATE($AF$3,1,1)</f>
        <v>46753</v>
      </c>
      <c r="AI8" s="124" t="s">
        <v>185</v>
      </c>
      <c r="AJ8" s="125">
        <f>DATE($AI$3,1,1)</f>
        <v>47119</v>
      </c>
      <c r="AL8" s="124" t="s">
        <v>185</v>
      </c>
      <c r="AM8" s="125">
        <f>DATE($AL$3,1,1)</f>
        <v>47484</v>
      </c>
      <c r="AO8" s="124" t="s">
        <v>185</v>
      </c>
      <c r="AP8" s="125">
        <f>DATE($AO$3,1,1)</f>
        <v>47849</v>
      </c>
      <c r="AR8" s="124" t="s">
        <v>185</v>
      </c>
      <c r="AS8" s="125">
        <f>DATE($AR$3,1,1)</f>
        <v>48214</v>
      </c>
      <c r="AU8" s="124" t="s">
        <v>185</v>
      </c>
      <c r="AV8" s="125">
        <f>DATE($AU$3,1,1)</f>
        <v>48580</v>
      </c>
      <c r="AX8" s="124" t="s">
        <v>185</v>
      </c>
      <c r="AY8" s="125">
        <f>DATE($AX$3,1,1)</f>
        <v>48945</v>
      </c>
      <c r="BA8" s="124" t="s">
        <v>185</v>
      </c>
      <c r="BB8" s="125">
        <f>DATE($BA$3,1,1)</f>
        <v>49310</v>
      </c>
    </row>
    <row r="9" spans="1:55" ht="15" x14ac:dyDescent="0.2">
      <c r="A9" s="129"/>
      <c r="B9" s="124" t="s">
        <v>186</v>
      </c>
      <c r="C9" s="125">
        <f>FLOOR(DAY(MINUTE($B$3/38)/2+56)&amp;"/5/"&amp;$B$3,7)-34</f>
        <v>43191</v>
      </c>
      <c r="D9" s="132"/>
      <c r="E9" s="124" t="s">
        <v>186</v>
      </c>
      <c r="F9" s="422">
        <f>FLOOR(DAY(MINUTE($E$3/38)/2+56)&amp;"/5/"&amp;$E$3,7)-34</f>
        <v>43576</v>
      </c>
      <c r="G9" s="132"/>
      <c r="H9" s="124" t="s">
        <v>186</v>
      </c>
      <c r="I9" s="422">
        <f>FLOOR(DAY(MINUTE($H$3/38)/2+56)&amp;"/5/"&amp;$H$3,7)-34</f>
        <v>44290</v>
      </c>
      <c r="J9" s="132"/>
      <c r="K9" s="124" t="s">
        <v>186</v>
      </c>
      <c r="L9" s="422">
        <f>FLOOR(DAY(MINUTE($K$3/38)/2+56)&amp;"/5/"&amp;$K$3,7)-34</f>
        <v>44290</v>
      </c>
      <c r="N9" s="124" t="s">
        <v>186</v>
      </c>
      <c r="O9" s="422">
        <f>FLOOR(DAY(MINUTE($N$3/38)/2+56)&amp;"/5/"&amp;$N$3,7)-34</f>
        <v>44668</v>
      </c>
      <c r="Q9" s="124" t="s">
        <v>186</v>
      </c>
      <c r="R9" s="422">
        <f>FLOOR(DAY(MINUTE($Q$3/38)/2+56)&amp;"/5/"&amp;$Q$3,7)-34</f>
        <v>45025</v>
      </c>
      <c r="T9" s="124" t="s">
        <v>186</v>
      </c>
      <c r="U9" s="422">
        <f>FLOOR(DAY(MINUTE($T$3/38)/2+56)&amp;"/5/"&amp;$T$3,7)-34</f>
        <v>45382</v>
      </c>
      <c r="W9" s="124" t="s">
        <v>186</v>
      </c>
      <c r="X9" s="422">
        <f>FLOOR(DAY(MINUTE($W$3/38)/2+56)&amp;"/5/"&amp;$W$3,7)-34</f>
        <v>45767</v>
      </c>
      <c r="Z9" s="124" t="s">
        <v>186</v>
      </c>
      <c r="AA9" s="422">
        <f>FLOOR(DAY(MINUTE($Z$3/38)/2+56)&amp;"/5/"&amp;$Z$3,7)-34</f>
        <v>46117</v>
      </c>
      <c r="AC9" s="124" t="s">
        <v>186</v>
      </c>
      <c r="AD9" s="422">
        <f>FLOOR(DAY(MINUTE($AC$3/38)/2+56)&amp;"/5/"&amp;$AC$3,7)-34</f>
        <v>46474</v>
      </c>
      <c r="AF9" s="124" t="s">
        <v>186</v>
      </c>
      <c r="AG9" s="422">
        <f>FLOOR(DAY(MINUTE($AF$3/38)/2+56)&amp;"/5/"&amp;$AF$3,7)-34</f>
        <v>46859</v>
      </c>
      <c r="AI9" s="124" t="s">
        <v>186</v>
      </c>
      <c r="AJ9" s="125">
        <f>FLOOR(DAY(MINUTE($FQ$3/38)/2+56)&amp;"/5/"&amp;$AI$3,7)-34</f>
        <v>47223</v>
      </c>
      <c r="AL9" s="124" t="s">
        <v>186</v>
      </c>
      <c r="AM9" s="125">
        <f>FLOOR(DAY(MINUTE($FQ$3/38)/2+56)&amp;"/5/"&amp;$AL$3,7)-34</f>
        <v>47594</v>
      </c>
      <c r="AO9" s="124" t="s">
        <v>186</v>
      </c>
      <c r="AP9" s="125">
        <f>FLOOR(DAY(MINUTE($FQ$3/38)/2+56)&amp;"/5/"&amp;$AO$3,7)-34</f>
        <v>47958</v>
      </c>
      <c r="AR9" s="124" t="s">
        <v>186</v>
      </c>
      <c r="AS9" s="125">
        <f>FLOOR(DAY(MINUTE($FQ$3/38)/2+56)&amp;"/5/"&amp;$AR$3,7)-34</f>
        <v>48322</v>
      </c>
      <c r="AU9" s="124" t="s">
        <v>186</v>
      </c>
      <c r="AV9" s="125">
        <f>FLOOR(DAY(MINUTE($FQ$3/38)/2+56)&amp;"/5/"&amp;$AU$3,7)-34</f>
        <v>48686</v>
      </c>
      <c r="AX9" s="124" t="s">
        <v>186</v>
      </c>
      <c r="AY9" s="125">
        <f>FLOOR(DAY(MINUTE($FQ$3/38)/2+56)&amp;"/5/"&amp;$AX$3,7)-34</f>
        <v>49050</v>
      </c>
      <c r="BA9" s="124" t="s">
        <v>186</v>
      </c>
      <c r="BB9" s="125">
        <f>FLOOR(DAY(MINUTE($FQ$3/38)/2+56)&amp;"/5/"&amp;$BA$3,7)-34</f>
        <v>49414</v>
      </c>
    </row>
    <row r="10" spans="1:55" ht="15" x14ac:dyDescent="0.2">
      <c r="A10" s="129"/>
      <c r="B10" s="124" t="s">
        <v>187</v>
      </c>
      <c r="C10" s="125">
        <f>C9 + 1</f>
        <v>43192</v>
      </c>
      <c r="D10" s="132"/>
      <c r="E10" s="124" t="s">
        <v>187</v>
      </c>
      <c r="F10" s="422">
        <f>F9 + 1</f>
        <v>43577</v>
      </c>
      <c r="G10" s="132"/>
      <c r="H10" s="124" t="s">
        <v>187</v>
      </c>
      <c r="I10" s="422">
        <f>I9 + 1</f>
        <v>44291</v>
      </c>
      <c r="J10" s="132"/>
      <c r="K10" s="124" t="s">
        <v>187</v>
      </c>
      <c r="L10" s="422">
        <f>L9 + 1</f>
        <v>44291</v>
      </c>
      <c r="N10" s="124" t="s">
        <v>187</v>
      </c>
      <c r="O10" s="422">
        <f>O9 + 1</f>
        <v>44669</v>
      </c>
      <c r="Q10" s="124" t="s">
        <v>187</v>
      </c>
      <c r="R10" s="422">
        <f>R9 + 1</f>
        <v>45026</v>
      </c>
      <c r="T10" s="124" t="s">
        <v>187</v>
      </c>
      <c r="U10" s="422">
        <f>U9 + 1</f>
        <v>45383</v>
      </c>
      <c r="W10" s="124" t="s">
        <v>187</v>
      </c>
      <c r="X10" s="422">
        <f>X9 + 1</f>
        <v>45768</v>
      </c>
      <c r="Z10" s="124" t="s">
        <v>187</v>
      </c>
      <c r="AA10" s="422">
        <f>AA9 + 1</f>
        <v>46118</v>
      </c>
      <c r="AC10" s="124" t="s">
        <v>187</v>
      </c>
      <c r="AD10" s="422">
        <f>AD9 + 1</f>
        <v>46475</v>
      </c>
      <c r="AF10" s="124" t="s">
        <v>187</v>
      </c>
      <c r="AG10" s="422">
        <f>AG9 + 1</f>
        <v>46860</v>
      </c>
      <c r="AI10" s="124" t="s">
        <v>187</v>
      </c>
      <c r="AJ10" s="125">
        <f>AJ9 + 1</f>
        <v>47224</v>
      </c>
      <c r="AL10" s="124" t="s">
        <v>187</v>
      </c>
      <c r="AM10" s="125">
        <f>AM9 + 1</f>
        <v>47595</v>
      </c>
      <c r="AO10" s="124" t="s">
        <v>187</v>
      </c>
      <c r="AP10" s="125">
        <f>AP9 + 1</f>
        <v>47959</v>
      </c>
      <c r="AR10" s="124" t="s">
        <v>187</v>
      </c>
      <c r="AS10" s="125">
        <f>AS9 + 1</f>
        <v>48323</v>
      </c>
      <c r="AU10" s="124" t="s">
        <v>187</v>
      </c>
      <c r="AV10" s="125">
        <f>AV9 + 1</f>
        <v>48687</v>
      </c>
      <c r="AX10" s="124" t="s">
        <v>187</v>
      </c>
      <c r="AY10" s="125">
        <f>AY9 + 1</f>
        <v>49051</v>
      </c>
      <c r="BA10" s="124" t="s">
        <v>187</v>
      </c>
      <c r="BB10" s="125">
        <f>BB9 + 1</f>
        <v>49415</v>
      </c>
    </row>
    <row r="11" spans="1:55" ht="15" x14ac:dyDescent="0.2">
      <c r="A11" s="129"/>
      <c r="B11" s="124" t="s">
        <v>188</v>
      </c>
      <c r="C11" s="125">
        <f>DATE($B$3,5,1)</f>
        <v>43221</v>
      </c>
      <c r="D11" s="132"/>
      <c r="E11" s="124" t="s">
        <v>188</v>
      </c>
      <c r="F11" s="422">
        <f>DATE($E$3,5,1)</f>
        <v>43586</v>
      </c>
      <c r="G11" s="132"/>
      <c r="H11" s="124" t="s">
        <v>188</v>
      </c>
      <c r="I11" s="422">
        <f>DATE($H$3,5,1)</f>
        <v>44317</v>
      </c>
      <c r="J11" s="132"/>
      <c r="K11" s="124" t="s">
        <v>188</v>
      </c>
      <c r="L11" s="422">
        <f>DATE($K$3,5,1)</f>
        <v>44317</v>
      </c>
      <c r="N11" s="124" t="s">
        <v>188</v>
      </c>
      <c r="O11" s="422">
        <f>DATE($N$3,5,1)</f>
        <v>44682</v>
      </c>
      <c r="Q11" s="124" t="s">
        <v>188</v>
      </c>
      <c r="R11" s="422">
        <f>DATE($Q$3,5,1)</f>
        <v>45047</v>
      </c>
      <c r="T11" s="124" t="s">
        <v>188</v>
      </c>
      <c r="U11" s="422">
        <f>DATE($T$3,5,1)</f>
        <v>45413</v>
      </c>
      <c r="W11" s="124" t="s">
        <v>188</v>
      </c>
      <c r="X11" s="422">
        <f>DATE($W$3,5,1)</f>
        <v>45778</v>
      </c>
      <c r="Z11" s="124" t="s">
        <v>188</v>
      </c>
      <c r="AA11" s="422">
        <f>DATE($Z$3,5,1)</f>
        <v>46143</v>
      </c>
      <c r="AC11" s="124" t="s">
        <v>188</v>
      </c>
      <c r="AD11" s="422">
        <f>DATE($AC$3,5,1)</f>
        <v>46508</v>
      </c>
      <c r="AF11" s="124" t="s">
        <v>188</v>
      </c>
      <c r="AG11" s="422">
        <f>DATE($AF$3,5,1)</f>
        <v>46874</v>
      </c>
      <c r="AI11" s="124" t="s">
        <v>188</v>
      </c>
      <c r="AJ11" s="125">
        <f>DATE($AI$3,5,1)</f>
        <v>47239</v>
      </c>
      <c r="AL11" s="124" t="s">
        <v>188</v>
      </c>
      <c r="AM11" s="125">
        <f>DATE($AL$3,5,1)</f>
        <v>47604</v>
      </c>
      <c r="AO11" s="124" t="s">
        <v>188</v>
      </c>
      <c r="AP11" s="125">
        <f>DATE($AO$3,5,1)</f>
        <v>47969</v>
      </c>
      <c r="AR11" s="124" t="s">
        <v>188</v>
      </c>
      <c r="AS11" s="125">
        <f>DATE($AR$3,5,1)</f>
        <v>48335</v>
      </c>
      <c r="AU11" s="124" t="s">
        <v>188</v>
      </c>
      <c r="AV11" s="125">
        <f>DATE($AU$3,5,1)</f>
        <v>48700</v>
      </c>
      <c r="AX11" s="124" t="s">
        <v>188</v>
      </c>
      <c r="AY11" s="125">
        <f>DATE($AX$3,5,1)</f>
        <v>49065</v>
      </c>
      <c r="BA11" s="124" t="s">
        <v>188</v>
      </c>
      <c r="BB11" s="125">
        <f>DATE($BA$3,5,1)</f>
        <v>49430</v>
      </c>
    </row>
    <row r="12" spans="1:55" ht="15" x14ac:dyDescent="0.2">
      <c r="A12" s="129"/>
      <c r="B12" s="124" t="s">
        <v>189</v>
      </c>
      <c r="C12" s="125">
        <f>DATE($B$3,5,8)</f>
        <v>43228</v>
      </c>
      <c r="D12" s="132"/>
      <c r="E12" s="124" t="s">
        <v>189</v>
      </c>
      <c r="F12" s="422">
        <f>DATE($E$3,5,8)</f>
        <v>43593</v>
      </c>
      <c r="G12" s="132"/>
      <c r="H12" s="124" t="s">
        <v>189</v>
      </c>
      <c r="I12" s="422">
        <f>DATE($H$3,5,8)</f>
        <v>44324</v>
      </c>
      <c r="J12" s="132"/>
      <c r="K12" s="124" t="s">
        <v>189</v>
      </c>
      <c r="L12" s="422">
        <f>DATE($K$3,5,8)</f>
        <v>44324</v>
      </c>
      <c r="N12" s="124" t="s">
        <v>189</v>
      </c>
      <c r="O12" s="422">
        <f>DATE($N$3,5,8)</f>
        <v>44689</v>
      </c>
      <c r="Q12" s="124" t="s">
        <v>189</v>
      </c>
      <c r="R12" s="422">
        <f>DATE($Q$3,5,8)</f>
        <v>45054</v>
      </c>
      <c r="T12" s="124" t="s">
        <v>189</v>
      </c>
      <c r="U12" s="422">
        <f>DATE($T$3,5,8)</f>
        <v>45420</v>
      </c>
      <c r="W12" s="124" t="s">
        <v>189</v>
      </c>
      <c r="X12" s="422">
        <f>DATE($W$3,5,8)</f>
        <v>45785</v>
      </c>
      <c r="Z12" s="124" t="s">
        <v>189</v>
      </c>
      <c r="AA12" s="422">
        <f>DATE($Z$3,5,8)</f>
        <v>46150</v>
      </c>
      <c r="AC12" s="124" t="s">
        <v>189</v>
      </c>
      <c r="AD12" s="422">
        <f>DATE($AC$3,5,8)</f>
        <v>46515</v>
      </c>
      <c r="AF12" s="124" t="s">
        <v>189</v>
      </c>
      <c r="AG12" s="422">
        <f>DATE($AF$3,5,8)</f>
        <v>46881</v>
      </c>
      <c r="AI12" s="124" t="s">
        <v>189</v>
      </c>
      <c r="AJ12" s="125">
        <f>DATE($AI$3,5,8)</f>
        <v>47246</v>
      </c>
      <c r="AL12" s="124" t="s">
        <v>189</v>
      </c>
      <c r="AM12" s="125">
        <f>DATE($AL$3,5,8)</f>
        <v>47611</v>
      </c>
      <c r="AO12" s="124" t="s">
        <v>189</v>
      </c>
      <c r="AP12" s="125">
        <f>DATE($AO$3,5,8)</f>
        <v>47976</v>
      </c>
      <c r="AR12" s="124" t="s">
        <v>189</v>
      </c>
      <c r="AS12" s="125">
        <f>DATE($AR$3,5,8)</f>
        <v>48342</v>
      </c>
      <c r="AU12" s="124" t="s">
        <v>189</v>
      </c>
      <c r="AV12" s="125">
        <f>DATE($AU$3,5,8)</f>
        <v>48707</v>
      </c>
      <c r="AX12" s="124" t="s">
        <v>189</v>
      </c>
      <c r="AY12" s="125">
        <f>DATE($AX$3,5,8)</f>
        <v>49072</v>
      </c>
      <c r="BA12" s="124" t="s">
        <v>189</v>
      </c>
      <c r="BB12" s="125">
        <f>DATE($BA$3,5,8)</f>
        <v>49437</v>
      </c>
    </row>
    <row r="13" spans="1:55" ht="15" x14ac:dyDescent="0.2">
      <c r="A13" s="129"/>
      <c r="B13" s="124" t="s">
        <v>190</v>
      </c>
      <c r="C13" s="125">
        <f>C9 + 39</f>
        <v>43230</v>
      </c>
      <c r="D13" s="132"/>
      <c r="E13" s="124" t="s">
        <v>190</v>
      </c>
      <c r="F13" s="422">
        <f>F9 + 39</f>
        <v>43615</v>
      </c>
      <c r="G13" s="132"/>
      <c r="H13" s="124" t="s">
        <v>190</v>
      </c>
      <c r="I13" s="422">
        <f>I9 + 39</f>
        <v>44329</v>
      </c>
      <c r="J13" s="132"/>
      <c r="K13" s="124" t="s">
        <v>190</v>
      </c>
      <c r="L13" s="422">
        <f>L9 + 39</f>
        <v>44329</v>
      </c>
      <c r="N13" s="124" t="s">
        <v>190</v>
      </c>
      <c r="O13" s="422">
        <f>O9 + 39</f>
        <v>44707</v>
      </c>
      <c r="Q13" s="124" t="s">
        <v>190</v>
      </c>
      <c r="R13" s="422">
        <f>R9 + 39</f>
        <v>45064</v>
      </c>
      <c r="T13" s="124" t="s">
        <v>190</v>
      </c>
      <c r="U13" s="422">
        <f>U9 + 39</f>
        <v>45421</v>
      </c>
      <c r="W13" s="124" t="s">
        <v>190</v>
      </c>
      <c r="X13" s="422">
        <f>X9 + 39</f>
        <v>45806</v>
      </c>
      <c r="Z13" s="124" t="s">
        <v>190</v>
      </c>
      <c r="AA13" s="422">
        <f>AA9 + 39</f>
        <v>46156</v>
      </c>
      <c r="AC13" s="124" t="s">
        <v>190</v>
      </c>
      <c r="AD13" s="422">
        <f>AD9 + 39</f>
        <v>46513</v>
      </c>
      <c r="AF13" s="124" t="s">
        <v>190</v>
      </c>
      <c r="AG13" s="422">
        <f>AG9 + 39</f>
        <v>46898</v>
      </c>
      <c r="AI13" s="124" t="s">
        <v>190</v>
      </c>
      <c r="AJ13" s="125">
        <f>AJ9 + 39</f>
        <v>47262</v>
      </c>
      <c r="AL13" s="124" t="s">
        <v>190</v>
      </c>
      <c r="AM13" s="125">
        <f>AM9 + 39</f>
        <v>47633</v>
      </c>
      <c r="AO13" s="124" t="s">
        <v>190</v>
      </c>
      <c r="AP13" s="125">
        <f>AP9 + 39</f>
        <v>47997</v>
      </c>
      <c r="AR13" s="124" t="s">
        <v>190</v>
      </c>
      <c r="AS13" s="125">
        <f>AS9 + 39</f>
        <v>48361</v>
      </c>
      <c r="AU13" s="124" t="s">
        <v>190</v>
      </c>
      <c r="AV13" s="125">
        <f>AV9 + 39</f>
        <v>48725</v>
      </c>
      <c r="AX13" s="124" t="s">
        <v>190</v>
      </c>
      <c r="AY13" s="125">
        <f>AY9 + 39</f>
        <v>49089</v>
      </c>
      <c r="BA13" s="124" t="s">
        <v>190</v>
      </c>
      <c r="BB13" s="125">
        <f>BB9 + 39</f>
        <v>49453</v>
      </c>
    </row>
    <row r="14" spans="1:55" ht="15" x14ac:dyDescent="0.2">
      <c r="A14" s="129"/>
      <c r="B14" s="124" t="s">
        <v>191</v>
      </c>
      <c r="C14" s="125">
        <f>C9 + 49</f>
        <v>43240</v>
      </c>
      <c r="D14" s="132"/>
      <c r="E14" s="124" t="s">
        <v>191</v>
      </c>
      <c r="F14" s="422">
        <f>F9 + 49</f>
        <v>43625</v>
      </c>
      <c r="G14" s="132"/>
      <c r="H14" s="124" t="s">
        <v>191</v>
      </c>
      <c r="I14" s="422">
        <f>I9 + 49</f>
        <v>44339</v>
      </c>
      <c r="J14" s="132"/>
      <c r="K14" s="124" t="s">
        <v>191</v>
      </c>
      <c r="L14" s="422">
        <f>L9 + 49</f>
        <v>44339</v>
      </c>
      <c r="N14" s="124" t="s">
        <v>191</v>
      </c>
      <c r="O14" s="422">
        <f>O9 + 49</f>
        <v>44717</v>
      </c>
      <c r="Q14" s="124" t="s">
        <v>191</v>
      </c>
      <c r="R14" s="422">
        <f>R9 + 49</f>
        <v>45074</v>
      </c>
      <c r="T14" s="124" t="s">
        <v>191</v>
      </c>
      <c r="U14" s="422">
        <f>U9 + 49</f>
        <v>45431</v>
      </c>
      <c r="W14" s="124" t="s">
        <v>191</v>
      </c>
      <c r="X14" s="422">
        <f>X9 + 49</f>
        <v>45816</v>
      </c>
      <c r="Z14" s="124" t="s">
        <v>191</v>
      </c>
      <c r="AA14" s="422">
        <f>AA9 + 49</f>
        <v>46166</v>
      </c>
      <c r="AC14" s="124" t="s">
        <v>191</v>
      </c>
      <c r="AD14" s="422">
        <f>AD9 + 49</f>
        <v>46523</v>
      </c>
      <c r="AF14" s="124" t="s">
        <v>191</v>
      </c>
      <c r="AG14" s="422">
        <f>AG9 + 49</f>
        <v>46908</v>
      </c>
      <c r="AI14" s="124" t="s">
        <v>191</v>
      </c>
      <c r="AJ14" s="125">
        <f>AJ9 + 49</f>
        <v>47272</v>
      </c>
      <c r="AL14" s="124" t="s">
        <v>191</v>
      </c>
      <c r="AM14" s="125">
        <f>AM9 + 49</f>
        <v>47643</v>
      </c>
      <c r="AO14" s="124" t="s">
        <v>191</v>
      </c>
      <c r="AP14" s="125">
        <f>AP9 + 49</f>
        <v>48007</v>
      </c>
      <c r="AR14" s="124" t="s">
        <v>191</v>
      </c>
      <c r="AS14" s="125">
        <f>AS9 + 49</f>
        <v>48371</v>
      </c>
      <c r="AU14" s="124" t="s">
        <v>191</v>
      </c>
      <c r="AV14" s="125">
        <f>AV9 + 49</f>
        <v>48735</v>
      </c>
      <c r="AX14" s="124" t="s">
        <v>191</v>
      </c>
      <c r="AY14" s="125">
        <f>AY9 + 49</f>
        <v>49099</v>
      </c>
      <c r="BA14" s="124" t="s">
        <v>191</v>
      </c>
      <c r="BB14" s="125">
        <f>BB9 + 49</f>
        <v>49463</v>
      </c>
    </row>
    <row r="15" spans="1:55" ht="15" x14ac:dyDescent="0.2">
      <c r="A15" s="129"/>
      <c r="B15" s="124" t="s">
        <v>192</v>
      </c>
      <c r="C15" s="125">
        <f>C9 + 50</f>
        <v>43241</v>
      </c>
      <c r="D15" s="132"/>
      <c r="E15" s="124" t="s">
        <v>192</v>
      </c>
      <c r="F15" s="422">
        <f>F9 + 50</f>
        <v>43626</v>
      </c>
      <c r="G15" s="132"/>
      <c r="H15" s="124" t="s">
        <v>192</v>
      </c>
      <c r="I15" s="422">
        <f>I9 + 50</f>
        <v>44340</v>
      </c>
      <c r="J15" s="132"/>
      <c r="K15" s="124" t="s">
        <v>192</v>
      </c>
      <c r="L15" s="422">
        <f>L9 + 50</f>
        <v>44340</v>
      </c>
      <c r="N15" s="124" t="s">
        <v>192</v>
      </c>
      <c r="O15" s="422">
        <f>O9 + 50</f>
        <v>44718</v>
      </c>
      <c r="Q15" s="124" t="s">
        <v>192</v>
      </c>
      <c r="R15" s="422">
        <f>R9 + 50</f>
        <v>45075</v>
      </c>
      <c r="T15" s="124" t="s">
        <v>192</v>
      </c>
      <c r="U15" s="422">
        <f>U9 + 50</f>
        <v>45432</v>
      </c>
      <c r="W15" s="124" t="s">
        <v>192</v>
      </c>
      <c r="X15" s="422">
        <f>X9 + 50</f>
        <v>45817</v>
      </c>
      <c r="Z15" s="124" t="s">
        <v>192</v>
      </c>
      <c r="AA15" s="422">
        <f>AA9 + 50</f>
        <v>46167</v>
      </c>
      <c r="AC15" s="124" t="s">
        <v>192</v>
      </c>
      <c r="AD15" s="422">
        <f>AD9 + 50</f>
        <v>46524</v>
      </c>
      <c r="AF15" s="124" t="s">
        <v>192</v>
      </c>
      <c r="AG15" s="422">
        <f>AG9 + 50</f>
        <v>46909</v>
      </c>
      <c r="AI15" s="124" t="s">
        <v>192</v>
      </c>
      <c r="AJ15" s="125">
        <f>AJ9 + 50</f>
        <v>47273</v>
      </c>
      <c r="AL15" s="124" t="s">
        <v>192</v>
      </c>
      <c r="AM15" s="125">
        <f>AM9 + 50</f>
        <v>47644</v>
      </c>
      <c r="AO15" s="124" t="s">
        <v>192</v>
      </c>
      <c r="AP15" s="125">
        <f>AP9 + 50</f>
        <v>48008</v>
      </c>
      <c r="AR15" s="124" t="s">
        <v>192</v>
      </c>
      <c r="AS15" s="125">
        <f>AS9 + 50</f>
        <v>48372</v>
      </c>
      <c r="AU15" s="124" t="s">
        <v>192</v>
      </c>
      <c r="AV15" s="125">
        <f>AV9 + 50</f>
        <v>48736</v>
      </c>
      <c r="AX15" s="124" t="s">
        <v>192</v>
      </c>
      <c r="AY15" s="125">
        <f>AY9 + 50</f>
        <v>49100</v>
      </c>
      <c r="BA15" s="124" t="s">
        <v>192</v>
      </c>
      <c r="BB15" s="125">
        <f>BB9 + 50</f>
        <v>49464</v>
      </c>
    </row>
    <row r="16" spans="1:55" ht="15" x14ac:dyDescent="0.2">
      <c r="A16" s="129"/>
      <c r="B16" s="124" t="s">
        <v>193</v>
      </c>
      <c r="C16" s="125">
        <f>DATE($B$3,7,14)</f>
        <v>43295</v>
      </c>
      <c r="D16" s="132"/>
      <c r="E16" s="124" t="s">
        <v>193</v>
      </c>
      <c r="F16" s="422">
        <f>DATE($E$3,7,14)</f>
        <v>43660</v>
      </c>
      <c r="G16" s="132"/>
      <c r="H16" s="124" t="s">
        <v>193</v>
      </c>
      <c r="I16" s="422">
        <f>DATE($H$3,7,14)</f>
        <v>44391</v>
      </c>
      <c r="J16" s="132"/>
      <c r="K16" s="124" t="s">
        <v>193</v>
      </c>
      <c r="L16" s="422">
        <f>DATE($K$3,7,14)</f>
        <v>44391</v>
      </c>
      <c r="N16" s="124" t="s">
        <v>193</v>
      </c>
      <c r="O16" s="422">
        <f>DATE($N$3,7,14)</f>
        <v>44756</v>
      </c>
      <c r="Q16" s="124" t="s">
        <v>193</v>
      </c>
      <c r="R16" s="422">
        <f>DATE($Q$3,7,14)</f>
        <v>45121</v>
      </c>
      <c r="T16" s="124" t="s">
        <v>193</v>
      </c>
      <c r="U16" s="422">
        <f>DATE($T$3,7,14)</f>
        <v>45487</v>
      </c>
      <c r="W16" s="124" t="s">
        <v>193</v>
      </c>
      <c r="X16" s="422">
        <f>DATE($W$3,7,14)</f>
        <v>45852</v>
      </c>
      <c r="Z16" s="124" t="s">
        <v>193</v>
      </c>
      <c r="AA16" s="422">
        <f>DATE($Z$3,7,14)</f>
        <v>46217</v>
      </c>
      <c r="AC16" s="124" t="s">
        <v>193</v>
      </c>
      <c r="AD16" s="422">
        <f>DATE($AC$3,7,14)</f>
        <v>46582</v>
      </c>
      <c r="AF16" s="124" t="s">
        <v>193</v>
      </c>
      <c r="AG16" s="422">
        <f>DATE($AF$3,7,14)</f>
        <v>46948</v>
      </c>
      <c r="AI16" s="124" t="s">
        <v>193</v>
      </c>
      <c r="AJ16" s="125">
        <f>DATE($AI$3,7,14)</f>
        <v>47313</v>
      </c>
      <c r="AL16" s="124" t="s">
        <v>193</v>
      </c>
      <c r="AM16" s="125">
        <f>DATE($AL$3,7,14)</f>
        <v>47678</v>
      </c>
      <c r="AO16" s="124" t="s">
        <v>193</v>
      </c>
      <c r="AP16" s="125">
        <f>DATE($AO$3,7,14)</f>
        <v>48043</v>
      </c>
      <c r="AR16" s="124" t="s">
        <v>193</v>
      </c>
      <c r="AS16" s="125">
        <f>DATE($AR$3,7,14)</f>
        <v>48409</v>
      </c>
      <c r="AU16" s="124" t="s">
        <v>193</v>
      </c>
      <c r="AV16" s="125">
        <f>DATE($AU$3,7,14)</f>
        <v>48774</v>
      </c>
      <c r="AX16" s="124" t="s">
        <v>193</v>
      </c>
      <c r="AY16" s="125">
        <f>DATE($AX$3,7,14)</f>
        <v>49139</v>
      </c>
      <c r="BA16" s="124" t="s">
        <v>193</v>
      </c>
      <c r="BB16" s="125">
        <f>DATE($BA$3,7,14)</f>
        <v>49504</v>
      </c>
    </row>
    <row r="17" spans="1:54" ht="15" customHeight="1" x14ac:dyDescent="0.2">
      <c r="A17" s="129"/>
      <c r="B17" s="124" t="s">
        <v>194</v>
      </c>
      <c r="C17" s="125">
        <f>DATE($B$3,8,15)</f>
        <v>43327</v>
      </c>
      <c r="D17" s="132"/>
      <c r="E17" s="124" t="s">
        <v>194</v>
      </c>
      <c r="F17" s="422">
        <f>DATE($E$3,8,15)</f>
        <v>43692</v>
      </c>
      <c r="G17" s="132"/>
      <c r="H17" s="124" t="s">
        <v>194</v>
      </c>
      <c r="I17" s="422">
        <f>DATE($H$3,8,15)</f>
        <v>44423</v>
      </c>
      <c r="J17" s="132"/>
      <c r="K17" s="124" t="s">
        <v>194</v>
      </c>
      <c r="L17" s="422">
        <f>DATE($K$3,8,15)</f>
        <v>44423</v>
      </c>
      <c r="N17" s="124" t="s">
        <v>194</v>
      </c>
      <c r="O17" s="422">
        <f>DATE($N$3,8,15)</f>
        <v>44788</v>
      </c>
      <c r="Q17" s="124" t="s">
        <v>194</v>
      </c>
      <c r="R17" s="422">
        <f>DATE($Q$3,8,15)</f>
        <v>45153</v>
      </c>
      <c r="T17" s="124" t="s">
        <v>194</v>
      </c>
      <c r="U17" s="422">
        <f>DATE($T$3,8,15)</f>
        <v>45519</v>
      </c>
      <c r="W17" s="124" t="s">
        <v>194</v>
      </c>
      <c r="X17" s="422">
        <f>DATE($W$3,8,15)</f>
        <v>45884</v>
      </c>
      <c r="Z17" s="124" t="s">
        <v>194</v>
      </c>
      <c r="AA17" s="422">
        <f>DATE($Z$3,8,15)</f>
        <v>46249</v>
      </c>
      <c r="AC17" s="124" t="s">
        <v>194</v>
      </c>
      <c r="AD17" s="422">
        <f>DATE($AC$3,8,15)</f>
        <v>46614</v>
      </c>
      <c r="AF17" s="124" t="s">
        <v>194</v>
      </c>
      <c r="AG17" s="422">
        <f>DATE($AF$3,8,15)</f>
        <v>46980</v>
      </c>
      <c r="AI17" s="124" t="s">
        <v>194</v>
      </c>
      <c r="AJ17" s="125">
        <f>DATE($AI$3,8,15)</f>
        <v>47345</v>
      </c>
      <c r="AL17" s="124" t="s">
        <v>194</v>
      </c>
      <c r="AM17" s="125">
        <f>DATE($AL$3,8,15)</f>
        <v>47710</v>
      </c>
      <c r="AO17" s="124" t="s">
        <v>194</v>
      </c>
      <c r="AP17" s="125">
        <f>DATE($AO$3,8,15)</f>
        <v>48075</v>
      </c>
      <c r="AR17" s="124" t="s">
        <v>194</v>
      </c>
      <c r="AS17" s="125">
        <f>DATE($AR$3,8,15)</f>
        <v>48441</v>
      </c>
      <c r="AU17" s="124" t="s">
        <v>194</v>
      </c>
      <c r="AV17" s="125">
        <f>DATE($AU$3,8,15)</f>
        <v>48806</v>
      </c>
      <c r="AX17" s="124" t="s">
        <v>194</v>
      </c>
      <c r="AY17" s="125">
        <f>DATE($AX$3,8,15)</f>
        <v>49171</v>
      </c>
      <c r="BA17" s="124" t="s">
        <v>194</v>
      </c>
      <c r="BB17" s="125">
        <f>DATE($BA$3,8,15)</f>
        <v>49536</v>
      </c>
    </row>
    <row r="18" spans="1:54" ht="15" x14ac:dyDescent="0.2">
      <c r="A18" s="129"/>
      <c r="B18" s="124" t="s">
        <v>195</v>
      </c>
      <c r="C18" s="125">
        <f>DATE($B$3,11,1)</f>
        <v>43405</v>
      </c>
      <c r="D18" s="132"/>
      <c r="E18" s="124" t="s">
        <v>195</v>
      </c>
      <c r="F18" s="422">
        <f>DATE($E$3,11,1)</f>
        <v>43770</v>
      </c>
      <c r="G18" s="132"/>
      <c r="H18" s="124" t="s">
        <v>195</v>
      </c>
      <c r="I18" s="422">
        <f>DATE($H$3,11,1)</f>
        <v>44501</v>
      </c>
      <c r="J18" s="132"/>
      <c r="K18" s="124" t="s">
        <v>195</v>
      </c>
      <c r="L18" s="422">
        <f>DATE($K$3,11,1)</f>
        <v>44501</v>
      </c>
      <c r="N18" s="124" t="s">
        <v>195</v>
      </c>
      <c r="O18" s="422">
        <f>DATE($N$3,11,1)</f>
        <v>44866</v>
      </c>
      <c r="Q18" s="124" t="s">
        <v>195</v>
      </c>
      <c r="R18" s="422">
        <f>DATE($Q$3,11,1)</f>
        <v>45231</v>
      </c>
      <c r="T18" s="124" t="s">
        <v>195</v>
      </c>
      <c r="U18" s="422">
        <f>DATE($T$3,11,1)</f>
        <v>45597</v>
      </c>
      <c r="W18" s="124" t="s">
        <v>195</v>
      </c>
      <c r="X18" s="422">
        <f>DATE($W$3,11,1)</f>
        <v>45962</v>
      </c>
      <c r="Z18" s="124" t="s">
        <v>195</v>
      </c>
      <c r="AA18" s="422">
        <f>DATE($Z$3,11,1)</f>
        <v>46327</v>
      </c>
      <c r="AC18" s="124" t="s">
        <v>195</v>
      </c>
      <c r="AD18" s="422">
        <f>DATE($AC$3,11,1)</f>
        <v>46692</v>
      </c>
      <c r="AF18" s="124" t="s">
        <v>195</v>
      </c>
      <c r="AG18" s="422">
        <f>DATE($AF$3,11,1)</f>
        <v>47058</v>
      </c>
      <c r="AI18" s="124" t="s">
        <v>195</v>
      </c>
      <c r="AJ18" s="125">
        <f>DATE($AI$3,11,1)</f>
        <v>47423</v>
      </c>
      <c r="AL18" s="124" t="s">
        <v>195</v>
      </c>
      <c r="AM18" s="125">
        <f>DATE($AL$3,11,1)</f>
        <v>47788</v>
      </c>
      <c r="AO18" s="124" t="s">
        <v>195</v>
      </c>
      <c r="AP18" s="125">
        <f>DATE($AO$3,11,1)</f>
        <v>48153</v>
      </c>
      <c r="AR18" s="124" t="s">
        <v>195</v>
      </c>
      <c r="AS18" s="125">
        <f>DATE($AR$3,11,1)</f>
        <v>48519</v>
      </c>
      <c r="AU18" s="124" t="s">
        <v>195</v>
      </c>
      <c r="AV18" s="125">
        <f>DATE($AU$3,11,1)</f>
        <v>48884</v>
      </c>
      <c r="AX18" s="124" t="s">
        <v>195</v>
      </c>
      <c r="AY18" s="125">
        <f>DATE($AX$3,11,1)</f>
        <v>49249</v>
      </c>
      <c r="BA18" s="124" t="s">
        <v>195</v>
      </c>
      <c r="BB18" s="125">
        <f>DATE($BA$3,11,1)</f>
        <v>49614</v>
      </c>
    </row>
    <row r="19" spans="1:54" ht="15" x14ac:dyDescent="0.2">
      <c r="A19" s="129"/>
      <c r="B19" s="124" t="s">
        <v>196</v>
      </c>
      <c r="C19" s="125">
        <f>DATE($B$3,11,11)</f>
        <v>43415</v>
      </c>
      <c r="D19" s="132"/>
      <c r="E19" s="124" t="s">
        <v>196</v>
      </c>
      <c r="F19" s="422">
        <f>DATE($E$3,11,11)</f>
        <v>43780</v>
      </c>
      <c r="G19" s="132"/>
      <c r="H19" s="124" t="s">
        <v>196</v>
      </c>
      <c r="I19" s="422">
        <f>DATE($H$3,11,11)</f>
        <v>44511</v>
      </c>
      <c r="J19" s="132"/>
      <c r="K19" s="124" t="s">
        <v>196</v>
      </c>
      <c r="L19" s="422">
        <f>DATE($K$3,11,11)</f>
        <v>44511</v>
      </c>
      <c r="N19" s="124" t="s">
        <v>196</v>
      </c>
      <c r="O19" s="422">
        <f>DATE($N$3,11,11)</f>
        <v>44876</v>
      </c>
      <c r="Q19" s="124" t="s">
        <v>196</v>
      </c>
      <c r="R19" s="422">
        <f>DATE($Q$3,11,11)</f>
        <v>45241</v>
      </c>
      <c r="T19" s="124" t="s">
        <v>196</v>
      </c>
      <c r="U19" s="422">
        <f>DATE($T$3,11,11)</f>
        <v>45607</v>
      </c>
      <c r="W19" s="124" t="s">
        <v>196</v>
      </c>
      <c r="X19" s="422">
        <f>DATE($W$3,11,11)</f>
        <v>45972</v>
      </c>
      <c r="Z19" s="124" t="s">
        <v>196</v>
      </c>
      <c r="AA19" s="422">
        <f>DATE($Z$3,11,11)</f>
        <v>46337</v>
      </c>
      <c r="AC19" s="124" t="s">
        <v>196</v>
      </c>
      <c r="AD19" s="422">
        <f>DATE($AC$3,11,11)</f>
        <v>46702</v>
      </c>
      <c r="AF19" s="124" t="s">
        <v>196</v>
      </c>
      <c r="AG19" s="422">
        <f>DATE($AF$3,11,11)</f>
        <v>47068</v>
      </c>
      <c r="AI19" s="124" t="s">
        <v>196</v>
      </c>
      <c r="AJ19" s="125">
        <f>DATE($AI$3,11,11)</f>
        <v>47433</v>
      </c>
      <c r="AL19" s="124" t="s">
        <v>196</v>
      </c>
      <c r="AM19" s="125">
        <f>DATE($AL$3,11,11)</f>
        <v>47798</v>
      </c>
      <c r="AO19" s="124" t="s">
        <v>196</v>
      </c>
      <c r="AP19" s="125">
        <f>DATE($AO$3,11,11)</f>
        <v>48163</v>
      </c>
      <c r="AR19" s="124" t="s">
        <v>196</v>
      </c>
      <c r="AS19" s="125">
        <f>DATE($AR$3,11,11)</f>
        <v>48529</v>
      </c>
      <c r="AU19" s="124" t="s">
        <v>196</v>
      </c>
      <c r="AV19" s="125">
        <f>DATE($AU$3,11,11)</f>
        <v>48894</v>
      </c>
      <c r="AX19" s="124" t="s">
        <v>196</v>
      </c>
      <c r="AY19" s="125">
        <f>DATE($AX$3,11,11)</f>
        <v>49259</v>
      </c>
      <c r="BA19" s="124" t="s">
        <v>196</v>
      </c>
      <c r="BB19" s="125">
        <f>DATE($BA$3,11,11)</f>
        <v>49624</v>
      </c>
    </row>
    <row r="20" spans="1:54" ht="15.75" thickBot="1" x14ac:dyDescent="0.25">
      <c r="A20" s="129"/>
      <c r="B20" s="126" t="s">
        <v>197</v>
      </c>
      <c r="C20" s="127">
        <f>DATE($B$3,12,25)</f>
        <v>43459</v>
      </c>
      <c r="D20" s="132"/>
      <c r="E20" s="126" t="s">
        <v>197</v>
      </c>
      <c r="F20" s="423">
        <f>DATE($E$3,12,25)</f>
        <v>43824</v>
      </c>
      <c r="G20" s="132"/>
      <c r="H20" s="126" t="s">
        <v>197</v>
      </c>
      <c r="I20" s="423">
        <f>DATE($H$3,12,25)</f>
        <v>44555</v>
      </c>
      <c r="J20" s="132"/>
      <c r="K20" s="126" t="s">
        <v>197</v>
      </c>
      <c r="L20" s="423">
        <f>DATE($K$3,12,25)</f>
        <v>44555</v>
      </c>
      <c r="N20" s="126" t="s">
        <v>197</v>
      </c>
      <c r="O20" s="423">
        <f>DATE($N$3,12,25)</f>
        <v>44920</v>
      </c>
      <c r="Q20" s="126" t="s">
        <v>197</v>
      </c>
      <c r="R20" s="423">
        <f>DATE($Q$3,12,25)</f>
        <v>45285</v>
      </c>
      <c r="T20" s="126" t="s">
        <v>197</v>
      </c>
      <c r="U20" s="423">
        <f>DATE($T$3,12,25)</f>
        <v>45651</v>
      </c>
      <c r="W20" s="126" t="s">
        <v>197</v>
      </c>
      <c r="X20" s="423">
        <f>DATE($W$3,12,25)</f>
        <v>46016</v>
      </c>
      <c r="Z20" s="126" t="s">
        <v>197</v>
      </c>
      <c r="AA20" s="423">
        <f>DATE($Z$3,12,25)</f>
        <v>46381</v>
      </c>
      <c r="AC20" s="126" t="s">
        <v>197</v>
      </c>
      <c r="AD20" s="423">
        <f>DATE($AC$3,12,25)</f>
        <v>46746</v>
      </c>
      <c r="AF20" s="126" t="s">
        <v>197</v>
      </c>
      <c r="AG20" s="423">
        <f>DATE($AF$3,12,25)</f>
        <v>47112</v>
      </c>
      <c r="AI20" s="126" t="s">
        <v>197</v>
      </c>
      <c r="AJ20" s="127">
        <f>DATE($AI$3,12,25)</f>
        <v>47477</v>
      </c>
      <c r="AL20" s="126" t="s">
        <v>197</v>
      </c>
      <c r="AM20" s="127">
        <f>DATE($AL$3,12,25)</f>
        <v>47842</v>
      </c>
      <c r="AO20" s="126" t="s">
        <v>197</v>
      </c>
      <c r="AP20" s="127">
        <f>DATE($AO$3,12,25)</f>
        <v>48207</v>
      </c>
      <c r="AR20" s="126" t="s">
        <v>197</v>
      </c>
      <c r="AS20" s="127">
        <f>DATE($AR$3,12,25)</f>
        <v>48573</v>
      </c>
      <c r="AU20" s="126" t="s">
        <v>197</v>
      </c>
      <c r="AV20" s="127">
        <f>DATE($AU$3,12,25)</f>
        <v>48938</v>
      </c>
      <c r="AX20" s="126" t="s">
        <v>197</v>
      </c>
      <c r="AY20" s="127">
        <f>DATE($AX$3,12,25)</f>
        <v>49303</v>
      </c>
      <c r="BA20" s="126" t="s">
        <v>197</v>
      </c>
      <c r="BB20" s="127">
        <f>DATE($BA$3,12,25)</f>
        <v>49668</v>
      </c>
    </row>
    <row r="21" spans="1:54" x14ac:dyDescent="0.2">
      <c r="A21" s="129"/>
    </row>
    <row r="22" spans="1:54" x14ac:dyDescent="0.2">
      <c r="A22" s="129"/>
    </row>
    <row r="23" spans="1:54" x14ac:dyDescent="0.2">
      <c r="A23" s="129"/>
    </row>
    <row r="24" spans="1:54" hidden="1" x14ac:dyDescent="0.2"/>
    <row r="25" spans="1:54" hidden="1" x14ac:dyDescent="0.2"/>
    <row r="26" spans="1:54" hidden="1" x14ac:dyDescent="0.2"/>
    <row r="27" spans="1:54" hidden="1" x14ac:dyDescent="0.2"/>
    <row r="28" spans="1:54" hidden="1" x14ac:dyDescent="0.2"/>
    <row r="29" spans="1:54" hidden="1" x14ac:dyDescent="0.2"/>
  </sheetData>
  <mergeCells count="19">
    <mergeCell ref="AI3:AJ3"/>
    <mergeCell ref="AL3:AM3"/>
    <mergeCell ref="AO3:AP3"/>
    <mergeCell ref="Q3:R3"/>
    <mergeCell ref="T3:U3"/>
    <mergeCell ref="W3:X3"/>
    <mergeCell ref="B1:BC1"/>
    <mergeCell ref="B3:C3"/>
    <mergeCell ref="E3:F3"/>
    <mergeCell ref="H3:I3"/>
    <mergeCell ref="K3:L3"/>
    <mergeCell ref="N3:O3"/>
    <mergeCell ref="AR3:AS3"/>
    <mergeCell ref="AU3:AV3"/>
    <mergeCell ref="AX3:AY3"/>
    <mergeCell ref="BA3:BB3"/>
    <mergeCell ref="Z3:AA3"/>
    <mergeCell ref="AC3:AD3"/>
    <mergeCell ref="AF3:AG3"/>
  </mergeCells>
  <dataValidations count="2">
    <dataValidation type="list" allowBlank="1" showInputMessage="1" showErrorMessage="1" sqref="B3 E3 H3 K3 N3 Q3 T3 W3 Z3 AC3 AF3 AI3">
      <formula1>"2015,2016,2017,2018,2019,2020,2021,2022,2023,2024,2025,2026,2027,2028,2029,2030"</formula1>
    </dataValidation>
    <dataValidation type="list" allowBlank="1" showInputMessage="1" showErrorMessage="1" sqref="AL3:AM3 AO3:AP3 AR3:AS3 AU3:AV3 AX3:AY3 BA3:BB3">
      <formula1>"2015,2016,2017,2018,2019,2020,2021,2022,2023,2024,2025,2026,2027,2028,2029,2030,2031,2032,2033,2034,2035"</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
  <sheetViews>
    <sheetView showGridLines="0" workbookViewId="0">
      <selection activeCell="H1" sqref="H1:J20"/>
    </sheetView>
  </sheetViews>
  <sheetFormatPr baseColWidth="10" defaultColWidth="8.85546875" defaultRowHeight="12.75" customHeight="1" x14ac:dyDescent="0.2"/>
  <cols>
    <col min="1" max="1" width="10.42578125" style="408" customWidth="1"/>
    <col min="2" max="2" width="11" style="408" customWidth="1"/>
    <col min="3" max="7" width="8.85546875" style="408" customWidth="1"/>
    <col min="8" max="8" width="30.140625" style="408" bestFit="1" customWidth="1"/>
    <col min="9" max="9" width="8.85546875" style="408" customWidth="1"/>
    <col min="10" max="10" width="14.7109375" style="408" customWidth="1"/>
    <col min="11" max="256" width="8.85546875" style="408" customWidth="1"/>
    <col min="257" max="16384" width="8.85546875" style="354"/>
  </cols>
  <sheetData>
    <row r="1" spans="1:10" ht="18.600000000000001" customHeight="1" x14ac:dyDescent="0.25">
      <c r="A1" s="415"/>
      <c r="B1" s="416"/>
      <c r="C1" s="414"/>
      <c r="D1" s="414"/>
      <c r="E1" s="414"/>
      <c r="H1" s="409" t="s">
        <v>369</v>
      </c>
      <c r="J1" s="409" t="s">
        <v>411</v>
      </c>
    </row>
    <row r="2" spans="1:10" ht="13.7" customHeight="1" x14ac:dyDescent="0.2">
      <c r="A2" s="416"/>
      <c r="B2" s="416"/>
      <c r="C2" s="414"/>
      <c r="D2" s="414"/>
      <c r="E2" s="414"/>
      <c r="H2" s="410" t="s">
        <v>306</v>
      </c>
      <c r="J2" s="411" t="s">
        <v>67</v>
      </c>
    </row>
    <row r="3" spans="1:10" ht="13.7" customHeight="1" x14ac:dyDescent="0.2">
      <c r="A3" s="417"/>
      <c r="B3" s="418"/>
      <c r="C3" s="414"/>
      <c r="D3" s="414"/>
      <c r="E3" s="414"/>
      <c r="H3" s="410" t="s">
        <v>324</v>
      </c>
      <c r="J3" s="411" t="s">
        <v>83</v>
      </c>
    </row>
    <row r="4" spans="1:10" ht="13.7" customHeight="1" x14ac:dyDescent="0.2">
      <c r="A4" s="417"/>
      <c r="B4" s="418"/>
      <c r="C4" s="414"/>
      <c r="D4" s="414"/>
      <c r="E4" s="414"/>
      <c r="H4" s="410" t="s">
        <v>370</v>
      </c>
      <c r="J4" s="411" t="s">
        <v>103</v>
      </c>
    </row>
    <row r="5" spans="1:10" ht="13.7" customHeight="1" x14ac:dyDescent="0.2">
      <c r="A5" s="416"/>
      <c r="B5" s="419"/>
      <c r="C5" s="414"/>
      <c r="D5" s="414"/>
      <c r="E5" s="414"/>
      <c r="H5" s="412" t="s">
        <v>371</v>
      </c>
      <c r="J5" s="411" t="s">
        <v>124</v>
      </c>
    </row>
    <row r="6" spans="1:10" ht="13.7" customHeight="1" x14ac:dyDescent="0.2">
      <c r="A6" s="416"/>
      <c r="B6" s="419"/>
      <c r="C6" s="414"/>
      <c r="D6" s="414"/>
      <c r="E6" s="414"/>
      <c r="H6" s="412" t="s">
        <v>372</v>
      </c>
      <c r="J6" s="411" t="s">
        <v>315</v>
      </c>
    </row>
    <row r="7" spans="1:10" ht="13.7" customHeight="1" x14ac:dyDescent="0.2">
      <c r="A7" s="416"/>
      <c r="B7" s="416"/>
      <c r="C7" s="414"/>
      <c r="D7" s="414"/>
      <c r="E7" s="414"/>
      <c r="H7" s="413" t="s">
        <v>314</v>
      </c>
      <c r="J7" s="411" t="s">
        <v>333</v>
      </c>
    </row>
    <row r="8" spans="1:10" ht="13.7" customHeight="1" x14ac:dyDescent="0.2">
      <c r="A8" s="416"/>
      <c r="B8" s="416"/>
      <c r="C8" s="414"/>
      <c r="D8" s="414"/>
      <c r="E8" s="414"/>
      <c r="H8" s="412" t="s">
        <v>373</v>
      </c>
      <c r="J8" s="425" t="s">
        <v>409</v>
      </c>
    </row>
    <row r="9" spans="1:10" ht="13.7" customHeight="1" x14ac:dyDescent="0.2">
      <c r="A9" s="416"/>
      <c r="B9" s="416"/>
      <c r="C9" s="414"/>
      <c r="D9" s="414"/>
      <c r="E9" s="414"/>
      <c r="H9" s="412" t="s">
        <v>350</v>
      </c>
      <c r="J9" s="425" t="s">
        <v>410</v>
      </c>
    </row>
    <row r="10" spans="1:10" ht="13.7" customHeight="1" x14ac:dyDescent="0.2">
      <c r="A10" s="416"/>
      <c r="B10" s="416"/>
      <c r="C10" s="414"/>
      <c r="D10" s="414"/>
      <c r="E10" s="414"/>
      <c r="H10" s="412" t="s">
        <v>374</v>
      </c>
    </row>
    <row r="11" spans="1:10" ht="12.75" customHeight="1" x14ac:dyDescent="0.2">
      <c r="H11" s="412" t="s">
        <v>321</v>
      </c>
    </row>
    <row r="12" spans="1:10" ht="12.75" customHeight="1" x14ac:dyDescent="0.2">
      <c r="H12" s="412" t="s">
        <v>375</v>
      </c>
    </row>
    <row r="13" spans="1:10" ht="12.75" customHeight="1" x14ac:dyDescent="0.2">
      <c r="H13" s="410" t="s">
        <v>336</v>
      </c>
    </row>
    <row r="14" spans="1:10" ht="12.75" customHeight="1" x14ac:dyDescent="0.2">
      <c r="H14" s="412" t="s">
        <v>376</v>
      </c>
    </row>
    <row r="15" spans="1:10" ht="12.75" customHeight="1" x14ac:dyDescent="0.2">
      <c r="H15" s="412" t="s">
        <v>377</v>
      </c>
    </row>
    <row r="16" spans="1:10" ht="12.75" customHeight="1" x14ac:dyDescent="0.2">
      <c r="H16" s="412" t="s">
        <v>311</v>
      </c>
    </row>
    <row r="17" spans="8:8" ht="12.75" customHeight="1" x14ac:dyDescent="0.2">
      <c r="H17" s="412" t="s">
        <v>310</v>
      </c>
    </row>
    <row r="18" spans="8:8" ht="12.75" customHeight="1" x14ac:dyDescent="0.2">
      <c r="H18" s="412" t="s">
        <v>325</v>
      </c>
    </row>
    <row r="19" spans="8:8" ht="12.75" customHeight="1" x14ac:dyDescent="0.2">
      <c r="H19" s="412"/>
    </row>
    <row r="20" spans="8:8" ht="12.75" customHeight="1" x14ac:dyDescent="0.2">
      <c r="H20" s="412"/>
    </row>
  </sheetData>
  <dataValidations count="1">
    <dataValidation type="list" allowBlank="1" showInputMessage="1" showErrorMessage="1" sqref="H2:H20">
      <formula1>Liste_Activite</formula1>
    </dataValidation>
  </dataValidations>
  <pageMargins left="0.75" right="0.75" top="1" bottom="1" header="0.5" footer="0.5"/>
  <pageSetup orientation="portrait" r:id="rId1"/>
  <headerFooter>
    <oddFooter>&amp;C&amp;"Helvetica Neue,Regular"&amp;12&amp;K000000&amp;P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6"/>
  <sheetViews>
    <sheetView zoomScale="70" zoomScaleNormal="70" workbookViewId="0">
      <selection activeCell="A5" sqref="A5:C5"/>
    </sheetView>
  </sheetViews>
  <sheetFormatPr baseColWidth="10" defaultColWidth="0" defaultRowHeight="12.75" customHeight="1" zeroHeight="1" x14ac:dyDescent="0.2"/>
  <cols>
    <col min="1" max="1" width="23.7109375" style="354" customWidth="1"/>
    <col min="2" max="2" width="26.7109375" style="354" customWidth="1"/>
    <col min="3" max="3" width="18.5703125" style="354" customWidth="1"/>
    <col min="4" max="4" width="25.7109375" style="354" customWidth="1"/>
    <col min="5" max="5" width="3.5703125" style="354" customWidth="1"/>
    <col min="6" max="6" width="25.7109375" style="354" customWidth="1"/>
    <col min="7" max="7" width="3.5703125" style="354" customWidth="1"/>
    <col min="8" max="8" width="25.7109375" style="354" customWidth="1"/>
    <col min="9" max="9" width="3.5703125" style="354" customWidth="1"/>
    <col min="10" max="10" width="25.7109375" style="354" customWidth="1"/>
    <col min="11" max="11" width="3.5703125" style="354" customWidth="1"/>
    <col min="12" max="12" width="25.7109375" style="354" customWidth="1"/>
    <col min="13" max="13" width="3.5703125" style="354" customWidth="1"/>
    <col min="14" max="14" width="25.7109375" style="354" customWidth="1"/>
    <col min="15" max="15" width="3.5703125" style="354" customWidth="1"/>
    <col min="16" max="16" width="25.7109375" style="354" customWidth="1"/>
    <col min="17" max="17" width="3.5703125" style="354" customWidth="1"/>
    <col min="18" max="18" width="25.7109375" style="354" customWidth="1"/>
    <col min="19" max="19" width="3.5703125" style="354" customWidth="1"/>
    <col min="20" max="20" width="11.42578125" style="354" customWidth="1"/>
    <col min="21" max="16384" width="11.42578125" style="354" hidden="1"/>
  </cols>
  <sheetData>
    <row r="1" spans="1:19" x14ac:dyDescent="0.2">
      <c r="A1" s="469" t="s">
        <v>356</v>
      </c>
      <c r="B1" s="469"/>
      <c r="C1" s="469"/>
      <c r="D1" s="469"/>
      <c r="E1" s="469"/>
      <c r="F1" s="469"/>
      <c r="G1" s="469"/>
      <c r="H1" s="469"/>
      <c r="I1" s="469"/>
      <c r="J1" s="469"/>
      <c r="K1" s="469"/>
      <c r="L1" s="469"/>
      <c r="M1" s="469"/>
      <c r="N1" s="469"/>
      <c r="O1" s="469"/>
      <c r="P1" s="469"/>
      <c r="Q1" s="469"/>
      <c r="R1" s="469"/>
      <c r="S1" s="469"/>
    </row>
    <row r="2" spans="1:19" x14ac:dyDescent="0.2">
      <c r="A2" s="469"/>
      <c r="B2" s="469"/>
      <c r="C2" s="469"/>
      <c r="D2" s="469"/>
      <c r="E2" s="469"/>
      <c r="F2" s="469"/>
      <c r="G2" s="469"/>
      <c r="H2" s="469"/>
      <c r="I2" s="469"/>
      <c r="J2" s="469"/>
      <c r="K2" s="469"/>
      <c r="L2" s="469"/>
      <c r="M2" s="469"/>
      <c r="N2" s="469"/>
      <c r="O2" s="469"/>
      <c r="P2" s="469"/>
      <c r="Q2" s="469"/>
      <c r="R2" s="469"/>
      <c r="S2" s="469"/>
    </row>
    <row r="3" spans="1:19" ht="12.75" customHeight="1" x14ac:dyDescent="0.2">
      <c r="A3" s="469"/>
      <c r="B3" s="469"/>
      <c r="C3" s="469"/>
      <c r="D3" s="469"/>
      <c r="E3" s="469"/>
      <c r="F3" s="469"/>
      <c r="G3" s="469"/>
      <c r="H3" s="469"/>
      <c r="I3" s="469"/>
      <c r="J3" s="469"/>
      <c r="K3" s="469"/>
      <c r="L3" s="469"/>
      <c r="M3" s="469"/>
      <c r="N3" s="469"/>
      <c r="O3" s="469"/>
      <c r="P3" s="469"/>
      <c r="Q3" s="469"/>
      <c r="R3" s="469"/>
      <c r="S3" s="469"/>
    </row>
    <row r="4" spans="1:19" ht="18" customHeight="1" thickBot="1" x14ac:dyDescent="0.25">
      <c r="A4" s="470"/>
      <c r="B4" s="470"/>
      <c r="C4" s="470"/>
      <c r="D4" s="470"/>
      <c r="E4" s="470"/>
      <c r="F4" s="470"/>
      <c r="G4" s="470"/>
      <c r="H4" s="470"/>
      <c r="I4" s="470"/>
      <c r="J4" s="470"/>
      <c r="K4" s="470"/>
      <c r="L4" s="470"/>
      <c r="M4" s="470"/>
      <c r="N4" s="470"/>
      <c r="O4" s="470"/>
      <c r="P4" s="470"/>
      <c r="Q4" s="470"/>
      <c r="R4" s="470"/>
      <c r="S4" s="470"/>
    </row>
    <row r="5" spans="1:19" ht="35.1" customHeight="1" thickTop="1" x14ac:dyDescent="0.2">
      <c r="A5" s="471">
        <v>2019</v>
      </c>
      <c r="B5" s="472"/>
      <c r="C5" s="472"/>
      <c r="D5" s="473" t="s">
        <v>152</v>
      </c>
      <c r="E5" s="474"/>
      <c r="F5" s="474" t="s">
        <v>357</v>
      </c>
      <c r="G5" s="474"/>
      <c r="H5" s="474" t="s">
        <v>358</v>
      </c>
      <c r="I5" s="474"/>
      <c r="J5" s="474" t="s">
        <v>18</v>
      </c>
      <c r="K5" s="474"/>
      <c r="L5" s="474" t="s">
        <v>18</v>
      </c>
      <c r="M5" s="474"/>
      <c r="N5" s="474" t="s">
        <v>18</v>
      </c>
      <c r="O5" s="474"/>
      <c r="P5" s="474" t="s">
        <v>359</v>
      </c>
      <c r="Q5" s="474"/>
      <c r="R5" s="474" t="s">
        <v>360</v>
      </c>
      <c r="S5" s="475"/>
    </row>
    <row r="6" spans="1:19" ht="35.1" customHeight="1" thickBot="1" x14ac:dyDescent="0.25">
      <c r="A6" s="355" t="s">
        <v>183</v>
      </c>
      <c r="B6" s="356" t="s">
        <v>184</v>
      </c>
      <c r="C6" s="357" t="s">
        <v>361</v>
      </c>
      <c r="D6" s="358"/>
      <c r="E6" s="359"/>
      <c r="F6" s="360"/>
      <c r="G6" s="359"/>
      <c r="H6" s="360"/>
      <c r="I6" s="359"/>
      <c r="J6" s="360"/>
      <c r="K6" s="359"/>
      <c r="L6" s="360"/>
      <c r="M6" s="359"/>
      <c r="N6" s="360"/>
      <c r="O6" s="359"/>
      <c r="P6" s="360"/>
      <c r="Q6" s="359"/>
      <c r="R6" s="360"/>
      <c r="S6" s="361"/>
    </row>
    <row r="7" spans="1:19" ht="38.1" customHeight="1" x14ac:dyDescent="0.2">
      <c r="A7" s="362"/>
      <c r="B7" s="363"/>
      <c r="C7" s="364"/>
      <c r="D7" s="365" t="s">
        <v>338</v>
      </c>
      <c r="E7" s="366"/>
      <c r="F7" s="367" t="s">
        <v>354</v>
      </c>
      <c r="G7" s="366"/>
      <c r="H7" s="367" t="s">
        <v>313</v>
      </c>
      <c r="I7" s="366"/>
      <c r="J7" s="367" t="s">
        <v>340</v>
      </c>
      <c r="K7" s="366"/>
      <c r="L7" s="367" t="s">
        <v>322</v>
      </c>
      <c r="M7" s="366"/>
      <c r="N7" s="367" t="s">
        <v>251</v>
      </c>
      <c r="O7" s="366"/>
      <c r="P7" s="367" t="s">
        <v>331</v>
      </c>
      <c r="Q7" s="366"/>
      <c r="R7" s="367"/>
      <c r="S7" s="368"/>
    </row>
    <row r="8" spans="1:19" ht="30" hidden="1" customHeight="1" x14ac:dyDescent="0.2">
      <c r="A8" s="369" t="s">
        <v>186</v>
      </c>
      <c r="B8" s="370">
        <f>FLOOR(DAY(MINUTE($A$5/38)/2+56)&amp;"/5/"&amp;$A$5,7)-34</f>
        <v>43576</v>
      </c>
      <c r="C8" s="371">
        <f>FLOOR(DAY(MINUTE($A$5/38)/2+56)&amp;"/5/"&amp;$A$5,7)-34</f>
        <v>43576</v>
      </c>
      <c r="D8" s="372"/>
      <c r="E8" s="373"/>
      <c r="F8" s="373"/>
      <c r="G8" s="373"/>
      <c r="H8" s="373"/>
      <c r="I8" s="373"/>
      <c r="J8" s="373"/>
      <c r="K8" s="373"/>
      <c r="L8" s="373"/>
      <c r="M8" s="373"/>
      <c r="N8" s="373"/>
      <c r="O8" s="373"/>
      <c r="P8" s="373"/>
      <c r="Q8" s="373"/>
      <c r="R8" s="373"/>
      <c r="S8" s="374"/>
    </row>
    <row r="9" spans="1:19" ht="38.1" customHeight="1" thickBot="1" x14ac:dyDescent="0.25">
      <c r="A9" s="375" t="s">
        <v>187</v>
      </c>
      <c r="B9" s="376">
        <f>B8 + 1</f>
        <v>43577</v>
      </c>
      <c r="C9" s="377" t="s">
        <v>362</v>
      </c>
      <c r="D9" s="378" t="s">
        <v>43</v>
      </c>
      <c r="E9" s="379"/>
      <c r="F9" s="379" t="s">
        <v>43</v>
      </c>
      <c r="G9" s="379"/>
      <c r="H9" s="379" t="s">
        <v>43</v>
      </c>
      <c r="I9" s="379"/>
      <c r="J9" s="379" t="s">
        <v>43</v>
      </c>
      <c r="K9" s="379"/>
      <c r="L9" s="379" t="s">
        <v>43</v>
      </c>
      <c r="M9" s="379"/>
      <c r="N9" s="379" t="s">
        <v>43</v>
      </c>
      <c r="O9" s="379"/>
      <c r="P9" s="379" t="s">
        <v>363</v>
      </c>
      <c r="Q9" s="379"/>
      <c r="R9" s="379"/>
      <c r="S9" s="380"/>
    </row>
    <row r="10" spans="1:19" ht="38.1" customHeight="1" x14ac:dyDescent="0.2">
      <c r="A10" s="381"/>
      <c r="B10" s="382"/>
      <c r="C10" s="383"/>
      <c r="D10" s="365" t="s">
        <v>338</v>
      </c>
      <c r="E10" s="384"/>
      <c r="F10" s="367" t="s">
        <v>215</v>
      </c>
      <c r="G10" s="384"/>
      <c r="H10" s="367" t="s">
        <v>313</v>
      </c>
      <c r="I10" s="384"/>
      <c r="J10" s="367" t="s">
        <v>329</v>
      </c>
      <c r="K10" s="384"/>
      <c r="L10" s="367" t="s">
        <v>337</v>
      </c>
      <c r="M10" s="384"/>
      <c r="N10" s="367" t="s">
        <v>349</v>
      </c>
      <c r="O10" s="384"/>
      <c r="P10" s="367" t="s">
        <v>300</v>
      </c>
      <c r="Q10" s="384"/>
      <c r="R10" s="367"/>
      <c r="S10" s="385"/>
    </row>
    <row r="11" spans="1:19" ht="38.1" customHeight="1" thickBot="1" x14ac:dyDescent="0.25">
      <c r="A11" s="375" t="s">
        <v>188</v>
      </c>
      <c r="B11" s="376">
        <f>DATE($A$5,5,1)</f>
        <v>43586</v>
      </c>
      <c r="C11" s="377" t="s">
        <v>362</v>
      </c>
      <c r="D11" s="378" t="s">
        <v>43</v>
      </c>
      <c r="E11" s="379"/>
      <c r="F11" s="379" t="s">
        <v>43</v>
      </c>
      <c r="G11" s="379"/>
      <c r="H11" s="379" t="s">
        <v>43</v>
      </c>
      <c r="I11" s="379"/>
      <c r="J11" s="379" t="s">
        <v>43</v>
      </c>
      <c r="K11" s="379"/>
      <c r="L11" s="379" t="s">
        <v>43</v>
      </c>
      <c r="M11" s="379"/>
      <c r="N11" s="379" t="s">
        <v>43</v>
      </c>
      <c r="O11" s="379"/>
      <c r="P11" s="379" t="s">
        <v>364</v>
      </c>
      <c r="Q11" s="379"/>
      <c r="R11" s="379"/>
      <c r="S11" s="380"/>
    </row>
    <row r="12" spans="1:19" ht="38.1" customHeight="1" x14ac:dyDescent="0.2">
      <c r="A12" s="381"/>
      <c r="B12" s="383"/>
      <c r="C12" s="386"/>
      <c r="D12" s="365" t="s">
        <v>338</v>
      </c>
      <c r="E12" s="384"/>
      <c r="F12" s="367" t="s">
        <v>354</v>
      </c>
      <c r="G12" s="384"/>
      <c r="H12" s="367" t="s">
        <v>328</v>
      </c>
      <c r="I12" s="384"/>
      <c r="J12" s="367" t="s">
        <v>307</v>
      </c>
      <c r="K12" s="384"/>
      <c r="L12" s="367" t="s">
        <v>316</v>
      </c>
      <c r="M12" s="384"/>
      <c r="N12" s="367" t="s">
        <v>349</v>
      </c>
      <c r="O12" s="384"/>
      <c r="P12" s="367" t="s">
        <v>337</v>
      </c>
      <c r="Q12" s="384"/>
      <c r="R12" s="367" t="s">
        <v>313</v>
      </c>
      <c r="S12" s="385"/>
    </row>
    <row r="13" spans="1:19" ht="38.1" customHeight="1" thickBot="1" x14ac:dyDescent="0.25">
      <c r="A13" s="375" t="s">
        <v>189</v>
      </c>
      <c r="B13" s="387">
        <f>DATE($A$5,5,8)</f>
        <v>43593</v>
      </c>
      <c r="C13" s="388" t="s">
        <v>362</v>
      </c>
      <c r="D13" s="378" t="s">
        <v>43</v>
      </c>
      <c r="E13" s="379"/>
      <c r="F13" s="379" t="s">
        <v>43</v>
      </c>
      <c r="G13" s="379"/>
      <c r="H13" s="379" t="s">
        <v>43</v>
      </c>
      <c r="I13" s="379"/>
      <c r="J13" s="379" t="s">
        <v>43</v>
      </c>
      <c r="K13" s="379"/>
      <c r="L13" s="379" t="s">
        <v>43</v>
      </c>
      <c r="M13" s="379"/>
      <c r="N13" s="379" t="s">
        <v>43</v>
      </c>
      <c r="O13" s="379"/>
      <c r="P13" s="379" t="s">
        <v>363</v>
      </c>
      <c r="Q13" s="379"/>
      <c r="R13" s="379" t="s">
        <v>363</v>
      </c>
      <c r="S13" s="380"/>
    </row>
    <row r="14" spans="1:19" ht="38.1" customHeight="1" x14ac:dyDescent="0.2">
      <c r="A14" s="381"/>
      <c r="B14" s="383"/>
      <c r="C14" s="386"/>
      <c r="D14" s="365" t="s">
        <v>338</v>
      </c>
      <c r="E14" s="384"/>
      <c r="F14" s="367" t="s">
        <v>340</v>
      </c>
      <c r="G14" s="384"/>
      <c r="H14" s="367" t="s">
        <v>308</v>
      </c>
      <c r="I14" s="384"/>
      <c r="J14" s="367" t="s">
        <v>353</v>
      </c>
      <c r="K14" s="384"/>
      <c r="L14" s="367" t="s">
        <v>354</v>
      </c>
      <c r="M14" s="384"/>
      <c r="N14" s="367" t="s">
        <v>330</v>
      </c>
      <c r="O14" s="384"/>
      <c r="P14" s="367"/>
      <c r="Q14" s="384"/>
      <c r="R14" s="367"/>
      <c r="S14" s="385"/>
    </row>
    <row r="15" spans="1:19" ht="38.1" customHeight="1" thickBot="1" x14ac:dyDescent="0.25">
      <c r="A15" s="375" t="s">
        <v>190</v>
      </c>
      <c r="B15" s="387">
        <f>B8 + 39</f>
        <v>43615</v>
      </c>
      <c r="C15" s="388" t="s">
        <v>362</v>
      </c>
      <c r="D15" s="378" t="s">
        <v>43</v>
      </c>
      <c r="E15" s="379"/>
      <c r="F15" s="379" t="s">
        <v>43</v>
      </c>
      <c r="G15" s="379"/>
      <c r="H15" s="379" t="s">
        <v>43</v>
      </c>
      <c r="I15" s="379"/>
      <c r="J15" s="379" t="s">
        <v>43</v>
      </c>
      <c r="K15" s="379"/>
      <c r="L15" s="379" t="s">
        <v>43</v>
      </c>
      <c r="M15" s="379"/>
      <c r="N15" s="379" t="s">
        <v>43</v>
      </c>
      <c r="O15" s="379"/>
      <c r="P15" s="379"/>
      <c r="Q15" s="379"/>
      <c r="R15" s="379"/>
      <c r="S15" s="380"/>
    </row>
    <row r="16" spans="1:19" ht="38.1" customHeight="1" x14ac:dyDescent="0.2">
      <c r="A16" s="381"/>
      <c r="B16" s="383"/>
      <c r="C16" s="389"/>
      <c r="D16" s="365" t="s">
        <v>338</v>
      </c>
      <c r="E16" s="384"/>
      <c r="F16" s="367" t="s">
        <v>320</v>
      </c>
      <c r="G16" s="384"/>
      <c r="H16" s="367" t="s">
        <v>313</v>
      </c>
      <c r="I16" s="384"/>
      <c r="J16" s="367" t="s">
        <v>335</v>
      </c>
      <c r="K16" s="384"/>
      <c r="L16" s="367" t="s">
        <v>322</v>
      </c>
      <c r="M16" s="384"/>
      <c r="N16" s="367"/>
      <c r="O16" s="384"/>
      <c r="P16" s="367"/>
      <c r="Q16" s="384"/>
      <c r="R16" s="367"/>
      <c r="S16" s="385"/>
    </row>
    <row r="17" spans="1:19" ht="30" hidden="1" customHeight="1" x14ac:dyDescent="0.2">
      <c r="A17" s="369" t="s">
        <v>191</v>
      </c>
      <c r="B17" s="371">
        <f>B8 + 49</f>
        <v>43625</v>
      </c>
      <c r="C17" s="390">
        <f>C8 + 49</f>
        <v>43625</v>
      </c>
      <c r="D17" s="372"/>
      <c r="E17" s="373"/>
      <c r="F17" s="373"/>
      <c r="G17" s="373"/>
      <c r="H17" s="373"/>
      <c r="I17" s="373"/>
      <c r="J17" s="373"/>
      <c r="K17" s="373"/>
      <c r="L17" s="373"/>
      <c r="M17" s="373"/>
      <c r="N17" s="373"/>
      <c r="O17" s="373"/>
      <c r="P17" s="373"/>
      <c r="Q17" s="373"/>
      <c r="R17" s="373"/>
      <c r="S17" s="374"/>
    </row>
    <row r="18" spans="1:19" ht="38.1" customHeight="1" thickBot="1" x14ac:dyDescent="0.25">
      <c r="A18" s="375" t="s">
        <v>192</v>
      </c>
      <c r="B18" s="387">
        <f>B8 + 50</f>
        <v>43626</v>
      </c>
      <c r="C18" s="391" t="s">
        <v>362</v>
      </c>
      <c r="D18" s="378" t="s">
        <v>43</v>
      </c>
      <c r="E18" s="379"/>
      <c r="F18" s="379" t="s">
        <v>43</v>
      </c>
      <c r="G18" s="379"/>
      <c r="H18" s="379" t="s">
        <v>43</v>
      </c>
      <c r="I18" s="379"/>
      <c r="J18" s="379" t="s">
        <v>43</v>
      </c>
      <c r="K18" s="379"/>
      <c r="L18" s="379" t="s">
        <v>43</v>
      </c>
      <c r="M18" s="379"/>
      <c r="N18" s="379"/>
      <c r="O18" s="379"/>
      <c r="P18" s="379"/>
      <c r="Q18" s="379"/>
      <c r="R18" s="379"/>
      <c r="S18" s="380"/>
    </row>
    <row r="19" spans="1:19" ht="38.1" customHeight="1" x14ac:dyDescent="0.2">
      <c r="A19" s="381"/>
      <c r="B19" s="383"/>
      <c r="C19" s="389"/>
      <c r="D19" s="365" t="s">
        <v>312</v>
      </c>
      <c r="E19" s="384"/>
      <c r="F19" s="367" t="s">
        <v>365</v>
      </c>
      <c r="G19" s="384"/>
      <c r="H19" s="367" t="s">
        <v>341</v>
      </c>
      <c r="I19" s="384"/>
      <c r="J19" s="367" t="s">
        <v>338</v>
      </c>
      <c r="K19" s="384"/>
      <c r="L19" s="367" t="s">
        <v>317</v>
      </c>
      <c r="M19" s="384"/>
      <c r="N19" s="367" t="s">
        <v>313</v>
      </c>
      <c r="O19" s="384"/>
      <c r="P19" s="367" t="s">
        <v>320</v>
      </c>
      <c r="Q19" s="384"/>
      <c r="R19" s="367" t="s">
        <v>335</v>
      </c>
      <c r="S19" s="385"/>
    </row>
    <row r="20" spans="1:19" ht="38.1" customHeight="1" thickBot="1" x14ac:dyDescent="0.25">
      <c r="A20" s="375" t="s">
        <v>193</v>
      </c>
      <c r="B20" s="387">
        <f>DATE($A$5,7,14)</f>
        <v>43660</v>
      </c>
      <c r="C20" s="391" t="s">
        <v>362</v>
      </c>
      <c r="D20" s="378" t="s">
        <v>43</v>
      </c>
      <c r="E20" s="379"/>
      <c r="F20" s="379" t="s">
        <v>43</v>
      </c>
      <c r="G20" s="379"/>
      <c r="H20" s="379" t="s">
        <v>43</v>
      </c>
      <c r="I20" s="379"/>
      <c r="J20" s="379" t="s">
        <v>43</v>
      </c>
      <c r="K20" s="379"/>
      <c r="L20" s="379" t="s">
        <v>43</v>
      </c>
      <c r="M20" s="379"/>
      <c r="N20" s="379" t="s">
        <v>43</v>
      </c>
      <c r="O20" s="379"/>
      <c r="P20" s="379" t="s">
        <v>363</v>
      </c>
      <c r="Q20" s="379"/>
      <c r="R20" s="379" t="s">
        <v>363</v>
      </c>
      <c r="S20" s="380"/>
    </row>
    <row r="21" spans="1:19" ht="38.1" customHeight="1" x14ac:dyDescent="0.2">
      <c r="A21" s="381"/>
      <c r="B21" s="383"/>
      <c r="C21" s="389"/>
      <c r="D21" s="365" t="s">
        <v>343</v>
      </c>
      <c r="E21" s="384"/>
      <c r="F21" s="367" t="s">
        <v>393</v>
      </c>
      <c r="G21" s="384"/>
      <c r="H21" s="367" t="s">
        <v>338</v>
      </c>
      <c r="I21" s="384"/>
      <c r="J21" s="367" t="s">
        <v>313</v>
      </c>
      <c r="K21" s="384"/>
      <c r="L21" s="367"/>
      <c r="M21" s="384"/>
      <c r="N21" s="367"/>
      <c r="O21" s="384"/>
      <c r="P21" s="367"/>
      <c r="Q21" s="384"/>
      <c r="R21" s="367"/>
      <c r="S21" s="385"/>
    </row>
    <row r="22" spans="1:19" ht="38.1" customHeight="1" thickBot="1" x14ac:dyDescent="0.25">
      <c r="A22" s="375" t="s">
        <v>194</v>
      </c>
      <c r="B22" s="387">
        <f>DATE($A$5,8,15)</f>
        <v>43692</v>
      </c>
      <c r="C22" s="391" t="s">
        <v>362</v>
      </c>
      <c r="D22" s="378" t="s">
        <v>43</v>
      </c>
      <c r="E22" s="379"/>
      <c r="F22" s="379" t="s">
        <v>43</v>
      </c>
      <c r="G22" s="379"/>
      <c r="H22" s="379" t="s">
        <v>43</v>
      </c>
      <c r="I22" s="379"/>
      <c r="J22" s="379" t="s">
        <v>43</v>
      </c>
      <c r="K22" s="379"/>
      <c r="L22" s="379"/>
      <c r="M22" s="379"/>
      <c r="N22" s="379"/>
      <c r="O22" s="379"/>
      <c r="P22" s="379"/>
      <c r="Q22" s="379"/>
      <c r="R22" s="379"/>
      <c r="S22" s="380"/>
    </row>
    <row r="23" spans="1:19" ht="38.1" customHeight="1" x14ac:dyDescent="0.2">
      <c r="A23" s="381"/>
      <c r="B23" s="383"/>
      <c r="C23" s="389"/>
      <c r="D23" s="365" t="s">
        <v>312</v>
      </c>
      <c r="E23" s="384"/>
      <c r="F23" s="367" t="s">
        <v>313</v>
      </c>
      <c r="G23" s="384"/>
      <c r="H23" s="367" t="s">
        <v>339</v>
      </c>
      <c r="I23" s="384"/>
      <c r="J23" s="392" t="s">
        <v>326</v>
      </c>
      <c r="K23" s="384"/>
      <c r="L23" s="367" t="s">
        <v>309</v>
      </c>
      <c r="M23" s="384"/>
      <c r="N23" s="367" t="s">
        <v>320</v>
      </c>
      <c r="O23" s="384"/>
      <c r="P23" s="367" t="s">
        <v>335</v>
      </c>
      <c r="Q23" s="384"/>
      <c r="R23" s="367"/>
      <c r="S23" s="385"/>
    </row>
    <row r="24" spans="1:19" ht="38.1" customHeight="1" thickBot="1" x14ac:dyDescent="0.25">
      <c r="A24" s="375" t="s">
        <v>195</v>
      </c>
      <c r="B24" s="387">
        <f>DATE($A$5,11,1)</f>
        <v>43770</v>
      </c>
      <c r="C24" s="391" t="s">
        <v>362</v>
      </c>
      <c r="D24" s="378" t="s">
        <v>43</v>
      </c>
      <c r="E24" s="379"/>
      <c r="F24" s="379" t="s">
        <v>43</v>
      </c>
      <c r="G24" s="379"/>
      <c r="H24" s="379" t="s">
        <v>43</v>
      </c>
      <c r="I24" s="379"/>
      <c r="J24" s="379" t="s">
        <v>43</v>
      </c>
      <c r="K24" s="379"/>
      <c r="L24" s="379" t="s">
        <v>43</v>
      </c>
      <c r="M24" s="379"/>
      <c r="N24" s="379" t="s">
        <v>43</v>
      </c>
      <c r="O24" s="379"/>
      <c r="P24" s="379" t="s">
        <v>363</v>
      </c>
      <c r="Q24" s="379"/>
      <c r="R24" s="379"/>
      <c r="S24" s="380"/>
    </row>
    <row r="25" spans="1:19" ht="38.1" customHeight="1" x14ac:dyDescent="0.2">
      <c r="A25" s="381"/>
      <c r="B25" s="383"/>
      <c r="C25" s="389"/>
      <c r="D25" s="365" t="s">
        <v>305</v>
      </c>
      <c r="E25" s="384"/>
      <c r="F25" s="367" t="s">
        <v>348</v>
      </c>
      <c r="G25" s="384"/>
      <c r="H25" s="367" t="s">
        <v>323</v>
      </c>
      <c r="I25" s="384"/>
      <c r="J25" s="367" t="s">
        <v>327</v>
      </c>
      <c r="K25" s="384"/>
      <c r="L25" s="367" t="s">
        <v>346</v>
      </c>
      <c r="M25" s="384"/>
      <c r="N25" s="367" t="s">
        <v>334</v>
      </c>
      <c r="O25" s="384"/>
      <c r="P25" s="367" t="s">
        <v>365</v>
      </c>
      <c r="Q25" s="384"/>
      <c r="R25" s="367"/>
      <c r="S25" s="385"/>
    </row>
    <row r="26" spans="1:19" ht="38.1" customHeight="1" thickBot="1" x14ac:dyDescent="0.25">
      <c r="A26" s="375" t="s">
        <v>196</v>
      </c>
      <c r="B26" s="387">
        <f>DATE($A$5,11,11)</f>
        <v>43780</v>
      </c>
      <c r="C26" s="391" t="s">
        <v>362</v>
      </c>
      <c r="D26" s="378" t="s">
        <v>43</v>
      </c>
      <c r="E26" s="379"/>
      <c r="F26" s="379" t="s">
        <v>43</v>
      </c>
      <c r="G26" s="379"/>
      <c r="H26" s="379" t="s">
        <v>43</v>
      </c>
      <c r="I26" s="379"/>
      <c r="J26" s="379" t="s">
        <v>43</v>
      </c>
      <c r="K26" s="379"/>
      <c r="L26" s="379" t="s">
        <v>43</v>
      </c>
      <c r="M26" s="379"/>
      <c r="N26" s="379" t="s">
        <v>43</v>
      </c>
      <c r="O26" s="379"/>
      <c r="P26" s="379" t="s">
        <v>363</v>
      </c>
      <c r="Q26" s="379"/>
      <c r="R26" s="379"/>
      <c r="S26" s="380"/>
    </row>
    <row r="27" spans="1:19" ht="38.1" customHeight="1" x14ac:dyDescent="0.2">
      <c r="A27" s="381"/>
      <c r="B27" s="383"/>
      <c r="C27" s="389"/>
      <c r="D27" s="365"/>
      <c r="E27" s="384"/>
      <c r="F27" s="367"/>
      <c r="G27" s="384"/>
      <c r="H27" s="367"/>
      <c r="I27" s="384"/>
      <c r="J27" s="367" t="s">
        <v>307</v>
      </c>
      <c r="K27" s="384"/>
      <c r="L27" s="367" t="s">
        <v>331</v>
      </c>
      <c r="M27" s="384"/>
      <c r="N27" s="367" t="s">
        <v>326</v>
      </c>
      <c r="O27" s="384"/>
      <c r="P27" s="392" t="s">
        <v>351</v>
      </c>
      <c r="Q27" s="384"/>
      <c r="R27" s="367"/>
      <c r="S27" s="385"/>
    </row>
    <row r="28" spans="1:19" ht="38.1" customHeight="1" thickBot="1" x14ac:dyDescent="0.25">
      <c r="A28" s="393" t="s">
        <v>366</v>
      </c>
      <c r="B28" s="387">
        <f>B30 -1</f>
        <v>43823</v>
      </c>
      <c r="C28" s="394" t="s">
        <v>367</v>
      </c>
      <c r="D28" s="378"/>
      <c r="E28" s="379"/>
      <c r="F28" s="379"/>
      <c r="G28" s="379"/>
      <c r="H28" s="379"/>
      <c r="I28" s="379"/>
      <c r="J28" s="379" t="s">
        <v>364</v>
      </c>
      <c r="K28" s="379"/>
      <c r="L28" s="379" t="s">
        <v>364</v>
      </c>
      <c r="M28" s="379"/>
      <c r="N28" s="379" t="s">
        <v>364</v>
      </c>
      <c r="O28" s="379"/>
      <c r="P28" s="379" t="s">
        <v>364</v>
      </c>
      <c r="Q28" s="379"/>
      <c r="R28" s="379"/>
      <c r="S28" s="380"/>
    </row>
    <row r="29" spans="1:19" ht="38.1" customHeight="1" x14ac:dyDescent="0.2">
      <c r="A29" s="395"/>
      <c r="B29" s="383"/>
      <c r="C29" s="389"/>
      <c r="D29" s="365" t="s">
        <v>338</v>
      </c>
      <c r="E29" s="384"/>
      <c r="F29" s="367"/>
      <c r="G29" s="384"/>
      <c r="H29" s="367"/>
      <c r="I29" s="384"/>
      <c r="J29" s="367"/>
      <c r="K29" s="384"/>
      <c r="L29" s="367"/>
      <c r="M29" s="384"/>
      <c r="N29" s="367"/>
      <c r="O29" s="384"/>
      <c r="P29" s="367"/>
      <c r="Q29" s="384"/>
      <c r="R29" s="367"/>
      <c r="S29" s="385"/>
    </row>
    <row r="30" spans="1:19" ht="38.1" customHeight="1" thickBot="1" x14ac:dyDescent="0.25">
      <c r="A30" s="375" t="s">
        <v>197</v>
      </c>
      <c r="B30" s="387">
        <f>DATE($A$5,12,25)</f>
        <v>43824</v>
      </c>
      <c r="C30" s="391" t="s">
        <v>362</v>
      </c>
      <c r="D30" s="378" t="s">
        <v>43</v>
      </c>
      <c r="E30" s="379"/>
      <c r="F30" s="379"/>
      <c r="G30" s="379"/>
      <c r="H30" s="379"/>
      <c r="I30" s="379"/>
      <c r="J30" s="379"/>
      <c r="K30" s="379"/>
      <c r="L30" s="379"/>
      <c r="M30" s="379"/>
      <c r="N30" s="379"/>
      <c r="O30" s="379"/>
      <c r="P30" s="379"/>
      <c r="Q30" s="379"/>
      <c r="R30" s="379"/>
      <c r="S30" s="380"/>
    </row>
    <row r="31" spans="1:19" ht="38.1" customHeight="1" x14ac:dyDescent="0.2">
      <c r="A31" s="381"/>
      <c r="B31" s="383"/>
      <c r="C31" s="389"/>
      <c r="D31" s="365"/>
      <c r="E31" s="384"/>
      <c r="F31" s="367" t="s">
        <v>354</v>
      </c>
      <c r="G31" s="384"/>
      <c r="H31" s="392" t="s">
        <v>345</v>
      </c>
      <c r="I31" s="384"/>
      <c r="J31" s="367"/>
      <c r="K31" s="384"/>
      <c r="L31" s="367"/>
      <c r="M31" s="384"/>
      <c r="N31" s="367"/>
      <c r="O31" s="384"/>
      <c r="P31" s="367"/>
      <c r="Q31" s="384"/>
      <c r="R31" s="367"/>
      <c r="S31" s="385"/>
    </row>
    <row r="32" spans="1:19" ht="38.1" customHeight="1" thickBot="1" x14ac:dyDescent="0.25">
      <c r="A32" s="393" t="s">
        <v>368</v>
      </c>
      <c r="B32" s="387">
        <f>B34 -1</f>
        <v>43830</v>
      </c>
      <c r="C32" s="394" t="s">
        <v>367</v>
      </c>
      <c r="D32" s="378"/>
      <c r="E32" s="379"/>
      <c r="F32" s="379" t="s">
        <v>364</v>
      </c>
      <c r="G32" s="379"/>
      <c r="H32" s="379" t="s">
        <v>364</v>
      </c>
      <c r="I32" s="379"/>
      <c r="J32" s="379"/>
      <c r="K32" s="379"/>
      <c r="L32" s="379"/>
      <c r="M32" s="379"/>
      <c r="N32" s="379"/>
      <c r="O32" s="379"/>
      <c r="P32" s="379"/>
      <c r="Q32" s="379"/>
      <c r="R32" s="379"/>
      <c r="S32" s="380"/>
    </row>
    <row r="33" spans="1:19" ht="38.1" customHeight="1" x14ac:dyDescent="0.2">
      <c r="A33" s="396"/>
      <c r="B33" s="371"/>
      <c r="C33" s="397"/>
      <c r="D33" s="398" t="s">
        <v>347</v>
      </c>
      <c r="E33" s="399"/>
      <c r="F33" s="400" t="s">
        <v>354</v>
      </c>
      <c r="G33" s="399"/>
      <c r="H33" s="400" t="s">
        <v>338</v>
      </c>
      <c r="I33" s="399"/>
      <c r="J33" s="400" t="s">
        <v>399</v>
      </c>
      <c r="K33" s="399"/>
      <c r="L33" s="400"/>
      <c r="M33" s="399"/>
      <c r="N33" s="400"/>
      <c r="O33" s="399"/>
      <c r="P33" s="400"/>
      <c r="Q33" s="399"/>
      <c r="R33" s="400"/>
      <c r="S33" s="401"/>
    </row>
    <row r="34" spans="1:19" ht="38.1" customHeight="1" thickBot="1" x14ac:dyDescent="0.25">
      <c r="A34" s="402" t="s">
        <v>185</v>
      </c>
      <c r="B34" s="403">
        <f>DATE($A$5+1,1,1)</f>
        <v>43831</v>
      </c>
      <c r="C34" s="404" t="s">
        <v>362</v>
      </c>
      <c r="D34" s="405" t="s">
        <v>43</v>
      </c>
      <c r="E34" s="406"/>
      <c r="F34" s="406" t="s">
        <v>43</v>
      </c>
      <c r="G34" s="406"/>
      <c r="H34" s="406" t="s">
        <v>43</v>
      </c>
      <c r="I34" s="406"/>
      <c r="J34" s="406" t="s">
        <v>43</v>
      </c>
      <c r="K34" s="406"/>
      <c r="L34" s="406"/>
      <c r="M34" s="406"/>
      <c r="N34" s="406"/>
      <c r="O34" s="406"/>
      <c r="P34" s="406"/>
      <c r="Q34" s="406"/>
      <c r="R34" s="406"/>
      <c r="S34" s="407"/>
    </row>
    <row r="35" spans="1:19" ht="13.5" thickTop="1" x14ac:dyDescent="0.2"/>
    <row r="36" spans="1:19" x14ac:dyDescent="0.2"/>
  </sheetData>
  <mergeCells count="10">
    <mergeCell ref="A1:S4"/>
    <mergeCell ref="A5:C5"/>
    <mergeCell ref="D5:E5"/>
    <mergeCell ref="F5:G5"/>
    <mergeCell ref="H5:I5"/>
    <mergeCell ref="J5:K5"/>
    <mergeCell ref="L5:M5"/>
    <mergeCell ref="N5:O5"/>
    <mergeCell ref="P5:Q5"/>
    <mergeCell ref="R5:S5"/>
  </mergeCells>
  <conditionalFormatting sqref="D8:S8 D17:S17 E18:E34 E9:E16 G9:G16 G18:G34 I9:I16 K9:K16 M9:M16 O9:O16 Q9:Q16 S9:S16 I18:I34 K18:K34 M18:M34 O18:O34 Q18:Q34 S18:S34">
    <cfRule type="notContainsBlanks" dxfId="2524" priority="16">
      <formula>LEN(TRIM(D8))&gt;0</formula>
    </cfRule>
  </conditionalFormatting>
  <conditionalFormatting sqref="D8:S8 D17:S17 E18:E34 E9:E16 G9:G16 G18:G34 I9:I16 K9:K16 M9:M16 O9:O16 Q9:Q16 S9:S16 I18:I34 K18:K34 M18:M34 O18:O34 Q18:Q34 S18:S34">
    <cfRule type="containsText" dxfId="2523" priority="14" operator="containsText" text="Garde">
      <formula>NOT(ISERROR(SEARCH("Garde",D8)))</formula>
    </cfRule>
    <cfRule type="containsText" dxfId="2522" priority="15" operator="containsText" text="Astr.Domi.">
      <formula>NOT(ISERROR(SEARCH("Astr.Domi.",D8)))</formula>
    </cfRule>
  </conditionalFormatting>
  <conditionalFormatting sqref="R28 R30 R32 R34 P34 P32 P30 P28 N28 N30 N32 N34 L34 L32 L30 L28">
    <cfRule type="notContainsBlanks" dxfId="2521" priority="18">
      <formula>LEN(TRIM(L28))&gt;0</formula>
    </cfRule>
  </conditionalFormatting>
  <conditionalFormatting sqref="R28 R30 R32 R34 P34 P32 P30 P28 N28 N30 N32 N34 L34 L32 L30 L28">
    <cfRule type="containsText" dxfId="2520" priority="1" operator="containsText" text="Garde">
      <formula>NOT(ISERROR(SEARCH("Garde",L28)))</formula>
    </cfRule>
    <cfRule type="containsText" dxfId="2519" priority="2" operator="containsText" text="Astr.Domi.">
      <formula>NOT(ISERROR(SEARCH("Astr.Domi.",L28)))</formula>
    </cfRule>
  </conditionalFormatting>
  <conditionalFormatting sqref="D9">
    <cfRule type="notContainsBlanks" dxfId="2518" priority="13">
      <formula>LEN(TRIM(D9))&gt;0</formula>
    </cfRule>
  </conditionalFormatting>
  <conditionalFormatting sqref="D9">
    <cfRule type="containsText" dxfId="2517" priority="11" operator="containsText" text="Garde">
      <formula>NOT(ISERROR(SEARCH("Garde",D9)))</formula>
    </cfRule>
    <cfRule type="containsText" dxfId="2516" priority="12" operator="containsText" text="Astr.Domi.">
      <formula>NOT(ISERROR(SEARCH("Astr.Domi.",D9)))</formula>
    </cfRule>
  </conditionalFormatting>
  <conditionalFormatting sqref="R15 P15 N15 P11 N11 L11 L15 J15 H15 F15 D15 D13 F13 H13 J13 L13 N13 P13 R13 R11 R9 P9 N9 L9 J11 J9 H11 H9 F11 F9 D11">
    <cfRule type="notContainsBlanks" dxfId="2515" priority="10">
      <formula>LEN(TRIM(D9))&gt;0</formula>
    </cfRule>
  </conditionalFormatting>
  <conditionalFormatting sqref="R15 P15 N15 P11 N11 L11 L15 J15 H15 F15 D15 D13 F13 H13 J13 L13 N13 P13 R13 R11 R9 P9 N9 L9 J11 J9 H11 H9 F11 F9 D11">
    <cfRule type="containsText" dxfId="2514" priority="8" operator="containsText" text="Garde">
      <formula>NOT(ISERROR(SEARCH("Garde",D9)))</formula>
    </cfRule>
    <cfRule type="containsText" dxfId="2513" priority="9" operator="containsText" text="Astr.Domi.">
      <formula>NOT(ISERROR(SEARCH("Astr.Domi.",D9)))</formula>
    </cfRule>
  </conditionalFormatting>
  <conditionalFormatting sqref="R26 R24 R22 P22 P24 P26 N26 N24 N22 J24 J22 L22 L24 L26 J26 H26 H24 H22 F22 F24 F26 D26 D24 D22 D20 F20 H20 J20 L20 N20 P20 R20 R18 P18 N18 L18 J18 H18 F18 D18">
    <cfRule type="notContainsBlanks" dxfId="2512" priority="7">
      <formula>LEN(TRIM(D18))&gt;0</formula>
    </cfRule>
  </conditionalFormatting>
  <conditionalFormatting sqref="R26 R24 R22 P22 P24 P26 N26 N24 N22 J24 J22 L22 L24 L26 J26 H26 H24 H22 F22 F24 F26 D26 D24 D22 D20 F20 H20 J20 L20 N20 P20 R20 R18 P18 N18 L18 J18 H18 F18 D18">
    <cfRule type="containsText" dxfId="2511" priority="5" operator="containsText" text="Garde">
      <formula>NOT(ISERROR(SEARCH("Garde",D18)))</formula>
    </cfRule>
    <cfRule type="containsText" dxfId="2510" priority="6" operator="containsText" text="Astr.Domi.">
      <formula>NOT(ISERROR(SEARCH("Astr.Domi.",D18)))</formula>
    </cfRule>
  </conditionalFormatting>
  <conditionalFormatting sqref="J34 J32 J30 J28 H34 F34 D34 H32 F32 D32 H30 H28 F28 F30 D30 D28">
    <cfRule type="notContainsBlanks" dxfId="2509" priority="17">
      <formula>LEN(TRIM(D28))&gt;0</formula>
    </cfRule>
  </conditionalFormatting>
  <conditionalFormatting sqref="J34 J32 J30 J28 H34 F34 D34 H32 F32 D32 H30 H28 F28 F30 D30 D28">
    <cfRule type="containsText" dxfId="2508" priority="3" operator="containsText" text="Garde">
      <formula>NOT(ISERROR(SEARCH("Garde",D28)))</formula>
    </cfRule>
    <cfRule type="containsText" dxfId="2507" priority="4" operator="containsText" text="Astr.Domi.">
      <formula>NOT(ISERROR(SEARCH("Astr.Domi.",D28)))</formula>
    </cfRule>
  </conditionalFormatting>
  <dataValidations count="3">
    <dataValidation type="list" allowBlank="1" showInputMessage="1" showErrorMessage="1" sqref="D6:D7 F6:F7 H6:H7 J6:J7 L6:L7 N6:N7 P6:P7 R6:R7 D10 F10 H10 J10 L10 N10 P10 R10 D12 D14 D16 D19 D21 D23 D25 D27 D29 D31 D33 F33 H33 J33 L33 N33 P33 R33 R31 P31 N31 L31 F12 F14 F16 F19 F21 F23 F25 F27 F29 F31 H31 J31 H29 J29 L29 N29 P29 R29 H12 J12 L12 N12 P12 R12 H14 J14 L14 N14 P14 R14 H16 J16 L16 N16 P16 R16 H19 H21 H23 H25 H27 J27 J25 J23 J21 J19 L19 L21 L23 L25 L27 N27 P27 R27 N25 N23 N21 N19 P19 R19 P21 R21 P23 R23 P25 R25">
      <formula1>Liste_personnel</formula1>
    </dataValidation>
    <dataValidation type="list" allowBlank="1" showInputMessage="1" showErrorMessage="1" sqref="A5:B5">
      <formula1>"2017,2018,2019,2020,2021,2022,2023,2024,2025,2026,2027,2028,2029,2030"</formula1>
    </dataValidation>
    <dataValidation type="list" allowBlank="1" showInputMessage="1" showErrorMessage="1" sqref="D8:D9 D11 F9 F11 H9 H11 J9 J11 L9 N9 P9 R9 R11 R13 P13 N13 L13 J13 H13 F13 D13 D15 F15 H15 J15 L15 L11 N11 P11 N15 P15 R15 D18 F18 H18 J18 L18 N18 P18 R18 R20 P20 N20 L20 J20 H20 F20 D20 D22 D24 D26 F26 F24 F22 H22 H24 H26 J26 L26 L24 L22 J22 J24 N22 N24 N26 P26 P24 P22 R22 R24 R26 D28 D30 F30 F28 H28 H30 D32 F32 H32 D34 F34 H34 J28 J30 J32 J34 L28 L30 L32 L34 N34 N32 N30 N28 P28 P30 P32 P34 R34 R32 R30 R28">
      <formula1>"Garde,Astr.Domi.,Astr.Case."</formula1>
    </dataValidation>
  </dataValidations>
  <pageMargins left="0" right="0" top="0.31496062992125984" bottom="0" header="0.31496062992125984" footer="0.31496062992125984"/>
  <pageSetup paperSize="8" scale="6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62"/>
  <sheetViews>
    <sheetView zoomScale="85" zoomScaleNormal="85" workbookViewId="0">
      <selection activeCell="F35" sqref="F35"/>
    </sheetView>
  </sheetViews>
  <sheetFormatPr baseColWidth="10" defaultColWidth="0" defaultRowHeight="0" customHeight="1" zeroHeight="1" x14ac:dyDescent="0.2"/>
  <cols>
    <col min="1" max="1" width="23.42578125" style="354" bestFit="1" customWidth="1"/>
    <col min="2" max="2" width="31.5703125" style="354" bestFit="1" customWidth="1"/>
    <col min="3" max="3" width="18.5703125" style="354" customWidth="1"/>
    <col min="4" max="4" width="34.7109375" style="354" customWidth="1"/>
    <col min="5" max="5" width="5.7109375" style="354" customWidth="1"/>
    <col min="6" max="6" width="34.7109375" style="354" customWidth="1"/>
    <col min="7" max="7" width="5.7109375" style="354" customWidth="1"/>
    <col min="8" max="8" width="34.7109375" style="354" customWidth="1"/>
    <col min="9" max="9" width="5.7109375" style="354" customWidth="1"/>
    <col min="10" max="10" width="34.7109375" style="354" customWidth="1"/>
    <col min="11" max="11" width="5.7109375" style="354" customWidth="1"/>
    <col min="12" max="12" width="34.7109375" style="354" customWidth="1"/>
    <col min="13" max="13" width="5.7109375" style="354" customWidth="1"/>
    <col min="14" max="14" width="34.7109375" style="354" customWidth="1"/>
    <col min="15" max="15" width="5.7109375" style="354" customWidth="1"/>
    <col min="16" max="16" width="34.7109375" style="354" customWidth="1"/>
    <col min="17" max="17" width="5.7109375" style="354" customWidth="1"/>
    <col min="18" max="18" width="34.7109375" style="354" customWidth="1"/>
    <col min="19" max="19" width="5.7109375" style="354" customWidth="1"/>
    <col min="20" max="20" width="11.42578125" style="354" customWidth="1"/>
    <col min="21" max="16384" width="11.42578125" style="354" hidden="1"/>
  </cols>
  <sheetData>
    <row r="1" spans="1:19" ht="12.75" x14ac:dyDescent="0.2">
      <c r="A1" s="469" t="s">
        <v>433</v>
      </c>
      <c r="B1" s="469"/>
      <c r="C1" s="469"/>
      <c r="D1" s="469"/>
      <c r="E1" s="469"/>
      <c r="F1" s="469"/>
      <c r="G1" s="469"/>
      <c r="H1" s="469"/>
      <c r="I1" s="469"/>
      <c r="J1" s="469"/>
      <c r="K1" s="469"/>
      <c r="L1" s="469"/>
      <c r="M1" s="469"/>
      <c r="N1" s="469"/>
      <c r="O1" s="469"/>
      <c r="P1" s="469"/>
      <c r="Q1" s="469"/>
      <c r="R1" s="469"/>
      <c r="S1" s="469"/>
    </row>
    <row r="2" spans="1:19" ht="12.75" x14ac:dyDescent="0.2">
      <c r="A2" s="469"/>
      <c r="B2" s="469"/>
      <c r="C2" s="469"/>
      <c r="D2" s="469"/>
      <c r="E2" s="469"/>
      <c r="F2" s="469"/>
      <c r="G2" s="469"/>
      <c r="H2" s="469"/>
      <c r="I2" s="469"/>
      <c r="J2" s="469"/>
      <c r="K2" s="469"/>
      <c r="L2" s="469"/>
      <c r="M2" s="469"/>
      <c r="N2" s="469"/>
      <c r="O2" s="469"/>
      <c r="P2" s="469"/>
      <c r="Q2" s="469"/>
      <c r="R2" s="469"/>
      <c r="S2" s="469"/>
    </row>
    <row r="3" spans="1:19" ht="12.75" customHeight="1" x14ac:dyDescent="0.2">
      <c r="A3" s="469"/>
      <c r="B3" s="469"/>
      <c r="C3" s="469"/>
      <c r="D3" s="469"/>
      <c r="E3" s="469"/>
      <c r="F3" s="469"/>
      <c r="G3" s="469"/>
      <c r="H3" s="469"/>
      <c r="I3" s="469"/>
      <c r="J3" s="469"/>
      <c r="K3" s="469"/>
      <c r="L3" s="469"/>
      <c r="M3" s="469"/>
      <c r="N3" s="469"/>
      <c r="O3" s="469"/>
      <c r="P3" s="469"/>
      <c r="Q3" s="469"/>
      <c r="R3" s="469"/>
      <c r="S3" s="469"/>
    </row>
    <row r="4" spans="1:19" ht="18" customHeight="1" thickBot="1" x14ac:dyDescent="0.25">
      <c r="A4" s="470"/>
      <c r="B4" s="470"/>
      <c r="C4" s="470"/>
      <c r="D4" s="470"/>
      <c r="E4" s="470"/>
      <c r="F4" s="470"/>
      <c r="G4" s="470"/>
      <c r="H4" s="470"/>
      <c r="I4" s="470"/>
      <c r="J4" s="470"/>
      <c r="K4" s="470"/>
      <c r="L4" s="470"/>
      <c r="M4" s="470"/>
      <c r="N4" s="470"/>
      <c r="O4" s="470"/>
      <c r="P4" s="470"/>
      <c r="Q4" s="470"/>
      <c r="R4" s="470"/>
      <c r="S4" s="470"/>
    </row>
    <row r="5" spans="1:19" ht="35.1" customHeight="1" thickTop="1" x14ac:dyDescent="0.2">
      <c r="A5" s="471">
        <v>2020</v>
      </c>
      <c r="B5" s="472"/>
      <c r="C5" s="472"/>
      <c r="D5" s="473" t="s">
        <v>152</v>
      </c>
      <c r="E5" s="474"/>
      <c r="F5" s="474" t="s">
        <v>357</v>
      </c>
      <c r="G5" s="474"/>
      <c r="H5" s="474" t="s">
        <v>358</v>
      </c>
      <c r="I5" s="474"/>
      <c r="J5" s="474" t="s">
        <v>18</v>
      </c>
      <c r="K5" s="474"/>
      <c r="L5" s="474" t="s">
        <v>18</v>
      </c>
      <c r="M5" s="474"/>
      <c r="N5" s="474" t="s">
        <v>18</v>
      </c>
      <c r="O5" s="474"/>
      <c r="P5" s="474" t="s">
        <v>359</v>
      </c>
      <c r="Q5" s="474"/>
      <c r="R5" s="474" t="s">
        <v>360</v>
      </c>
      <c r="S5" s="475"/>
    </row>
    <row r="6" spans="1:19" ht="35.1" customHeight="1" thickBot="1" x14ac:dyDescent="0.25">
      <c r="A6" s="434" t="s">
        <v>183</v>
      </c>
      <c r="B6" s="431" t="s">
        <v>184</v>
      </c>
      <c r="C6" s="357" t="s">
        <v>361</v>
      </c>
      <c r="D6" s="358"/>
      <c r="E6" s="359"/>
      <c r="F6" s="360"/>
      <c r="G6" s="359"/>
      <c r="H6" s="360"/>
      <c r="I6" s="359"/>
      <c r="J6" s="360"/>
      <c r="K6" s="359"/>
      <c r="L6" s="360"/>
      <c r="M6" s="359"/>
      <c r="N6" s="360"/>
      <c r="O6" s="359"/>
      <c r="P6" s="360"/>
      <c r="Q6" s="359"/>
      <c r="R6" s="360"/>
      <c r="S6" s="361"/>
    </row>
    <row r="7" spans="1:19" ht="24.95" customHeight="1" thickBot="1" x14ac:dyDescent="0.25">
      <c r="A7" s="467" t="s">
        <v>187</v>
      </c>
      <c r="B7" s="458">
        <f>B10 + 1</f>
        <v>43934</v>
      </c>
      <c r="C7" s="465" t="s">
        <v>434</v>
      </c>
      <c r="D7" s="365" t="s">
        <v>338</v>
      </c>
      <c r="E7" s="366"/>
      <c r="F7" s="367" t="s">
        <v>401</v>
      </c>
      <c r="G7" s="366"/>
      <c r="H7" s="367" t="s">
        <v>329</v>
      </c>
      <c r="I7" s="366"/>
      <c r="J7" s="367"/>
      <c r="K7" s="366"/>
      <c r="L7" s="367"/>
      <c r="M7" s="366"/>
      <c r="N7" s="367"/>
      <c r="O7" s="366"/>
      <c r="P7" s="367"/>
      <c r="Q7" s="366"/>
      <c r="R7" s="367"/>
      <c r="S7" s="368"/>
    </row>
    <row r="8" spans="1:19" ht="24.95" customHeight="1" thickBot="1" x14ac:dyDescent="0.25">
      <c r="A8" s="468"/>
      <c r="B8" s="459"/>
      <c r="C8" s="466"/>
      <c r="D8" s="398"/>
      <c r="E8" s="426"/>
      <c r="F8" s="400"/>
      <c r="G8" s="426"/>
      <c r="H8" s="400"/>
      <c r="I8" s="426"/>
      <c r="J8" s="400"/>
      <c r="K8" s="426"/>
      <c r="L8" s="400"/>
      <c r="M8" s="426"/>
      <c r="N8" s="400"/>
      <c r="O8" s="426"/>
      <c r="P8" s="400"/>
      <c r="Q8" s="426"/>
      <c r="R8" s="400"/>
      <c r="S8" s="427"/>
    </row>
    <row r="9" spans="1:19" ht="24.95" customHeight="1" x14ac:dyDescent="0.2">
      <c r="A9" s="468"/>
      <c r="B9" s="460"/>
      <c r="C9" s="466"/>
      <c r="D9" s="398"/>
      <c r="E9" s="426"/>
      <c r="F9" s="400"/>
      <c r="G9" s="426"/>
      <c r="H9" s="400"/>
      <c r="I9" s="426"/>
      <c r="J9" s="400"/>
      <c r="K9" s="426"/>
      <c r="L9" s="400"/>
      <c r="M9" s="426"/>
      <c r="N9" s="400"/>
      <c r="O9" s="426"/>
      <c r="P9" s="400"/>
      <c r="Q9" s="426"/>
      <c r="R9" s="400"/>
      <c r="S9" s="427"/>
    </row>
    <row r="10" spans="1:19" ht="10.5" hidden="1" customHeight="1" x14ac:dyDescent="0.2">
      <c r="A10" s="369" t="s">
        <v>186</v>
      </c>
      <c r="B10" s="370">
        <f>FLOOR(DAY(MINUTE($A$5/38)/2+56)&amp;"/5/"&amp;$A$5,7)-34</f>
        <v>43933</v>
      </c>
      <c r="C10" s="371">
        <f>FLOOR(DAY(MINUTE($A$5/38)/2+56)&amp;"/5/"&amp;$A$5,7)-34</f>
        <v>43933</v>
      </c>
      <c r="D10" s="372"/>
      <c r="E10" s="373"/>
      <c r="F10" s="373"/>
      <c r="G10" s="373"/>
      <c r="H10" s="373"/>
      <c r="I10" s="373"/>
      <c r="J10" s="373"/>
      <c r="K10" s="373"/>
      <c r="L10" s="373"/>
      <c r="M10" s="373"/>
      <c r="N10" s="373"/>
      <c r="O10" s="373"/>
      <c r="P10" s="373"/>
      <c r="Q10" s="373"/>
      <c r="R10" s="373"/>
      <c r="S10" s="374"/>
    </row>
    <row r="11" spans="1:19" ht="30" customHeight="1" thickBot="1" x14ac:dyDescent="0.25">
      <c r="A11" s="375"/>
      <c r="B11" s="428"/>
      <c r="C11" s="377"/>
      <c r="D11" s="378"/>
      <c r="E11" s="379"/>
      <c r="F11" s="379"/>
      <c r="G11" s="379"/>
      <c r="H11" s="379"/>
      <c r="I11" s="379"/>
      <c r="J11" s="379"/>
      <c r="K11" s="379"/>
      <c r="L11" s="379"/>
      <c r="M11" s="379"/>
      <c r="N11" s="379"/>
      <c r="O11" s="379"/>
      <c r="P11" s="379"/>
      <c r="Q11" s="379"/>
      <c r="R11" s="379"/>
      <c r="S11" s="380"/>
    </row>
    <row r="12" spans="1:19" ht="24.95" customHeight="1" thickBot="1" x14ac:dyDescent="0.25">
      <c r="A12" s="467" t="s">
        <v>188</v>
      </c>
      <c r="B12" s="458">
        <f>DATE($A$5,5,1)</f>
        <v>43952</v>
      </c>
      <c r="C12" s="465" t="s">
        <v>434</v>
      </c>
      <c r="D12" s="365" t="s">
        <v>399</v>
      </c>
      <c r="E12" s="384"/>
      <c r="F12" s="367" t="s">
        <v>393</v>
      </c>
      <c r="G12" s="384"/>
      <c r="H12" s="367" t="s">
        <v>398</v>
      </c>
      <c r="I12" s="384"/>
      <c r="J12" s="367" t="s">
        <v>401</v>
      </c>
      <c r="K12" s="384"/>
      <c r="L12" s="367" t="s">
        <v>353</v>
      </c>
      <c r="M12" s="384"/>
      <c r="N12" s="367"/>
      <c r="O12" s="384"/>
      <c r="P12" s="367"/>
      <c r="Q12" s="384"/>
      <c r="R12" s="367"/>
      <c r="S12" s="385"/>
    </row>
    <row r="13" spans="1:19" ht="24.95" customHeight="1" thickBot="1" x14ac:dyDescent="0.25">
      <c r="A13" s="468"/>
      <c r="B13" s="459"/>
      <c r="C13" s="466"/>
      <c r="D13" s="398"/>
      <c r="E13" s="429"/>
      <c r="F13" s="400"/>
      <c r="G13" s="429"/>
      <c r="H13" s="400"/>
      <c r="I13" s="429"/>
      <c r="J13" s="400"/>
      <c r="K13" s="429"/>
      <c r="L13" s="400"/>
      <c r="M13" s="429"/>
      <c r="N13" s="400"/>
      <c r="O13" s="429"/>
      <c r="P13" s="400"/>
      <c r="Q13" s="429"/>
      <c r="R13" s="400"/>
      <c r="S13" s="430"/>
    </row>
    <row r="14" spans="1:19" ht="24.95" customHeight="1" x14ac:dyDescent="0.2">
      <c r="A14" s="468"/>
      <c r="B14" s="460"/>
      <c r="C14" s="466"/>
      <c r="D14" s="398"/>
      <c r="E14" s="429"/>
      <c r="F14" s="400"/>
      <c r="G14" s="429"/>
      <c r="H14" s="400"/>
      <c r="I14" s="429"/>
      <c r="J14" s="400"/>
      <c r="K14" s="429"/>
      <c r="L14" s="400"/>
      <c r="M14" s="429"/>
      <c r="N14" s="400"/>
      <c r="O14" s="429"/>
      <c r="P14" s="400"/>
      <c r="Q14" s="429"/>
      <c r="R14" s="400"/>
      <c r="S14" s="430"/>
    </row>
    <row r="15" spans="1:19" ht="30" customHeight="1" thickBot="1" x14ac:dyDescent="0.25">
      <c r="A15" s="375"/>
      <c r="B15" s="376"/>
      <c r="C15" s="377"/>
      <c r="D15" s="378"/>
      <c r="E15" s="379"/>
      <c r="F15" s="379"/>
      <c r="G15" s="379"/>
      <c r="H15" s="379"/>
      <c r="I15" s="379"/>
      <c r="J15" s="379"/>
      <c r="K15" s="379"/>
      <c r="L15" s="379"/>
      <c r="M15" s="379"/>
      <c r="N15" s="379"/>
      <c r="O15" s="379"/>
      <c r="P15" s="379"/>
      <c r="Q15" s="379"/>
      <c r="R15" s="379"/>
      <c r="S15" s="380"/>
    </row>
    <row r="16" spans="1:19" ht="24.95" customHeight="1" thickBot="1" x14ac:dyDescent="0.25">
      <c r="A16" s="467" t="s">
        <v>189</v>
      </c>
      <c r="B16" s="458">
        <f>DATE($A$5,5,8)</f>
        <v>43959</v>
      </c>
      <c r="C16" s="465" t="s">
        <v>434</v>
      </c>
      <c r="D16" s="365" t="s">
        <v>338</v>
      </c>
      <c r="E16" s="384"/>
      <c r="F16" s="367" t="s">
        <v>393</v>
      </c>
      <c r="G16" s="384"/>
      <c r="H16" s="367" t="s">
        <v>401</v>
      </c>
      <c r="I16" s="384"/>
      <c r="J16" s="367" t="s">
        <v>355</v>
      </c>
      <c r="K16" s="384"/>
      <c r="L16" s="367" t="s">
        <v>349</v>
      </c>
      <c r="M16" s="384"/>
      <c r="N16" s="367"/>
      <c r="O16" s="384"/>
      <c r="P16" s="367"/>
      <c r="Q16" s="384"/>
      <c r="R16" s="367"/>
      <c r="S16" s="385"/>
    </row>
    <row r="17" spans="1:19" ht="24.95" customHeight="1" thickBot="1" x14ac:dyDescent="0.25">
      <c r="A17" s="468"/>
      <c r="B17" s="459"/>
      <c r="C17" s="466"/>
      <c r="D17" s="398" t="s">
        <v>399</v>
      </c>
      <c r="E17" s="429"/>
      <c r="F17" s="400"/>
      <c r="G17" s="429"/>
      <c r="H17" s="400"/>
      <c r="I17" s="429"/>
      <c r="J17" s="400"/>
      <c r="K17" s="429"/>
      <c r="L17" s="400"/>
      <c r="M17" s="429"/>
      <c r="N17" s="400"/>
      <c r="O17" s="429"/>
      <c r="P17" s="400"/>
      <c r="Q17" s="429"/>
      <c r="R17" s="400"/>
      <c r="S17" s="430"/>
    </row>
    <row r="18" spans="1:19" ht="24.95" customHeight="1" x14ac:dyDescent="0.2">
      <c r="A18" s="468"/>
      <c r="B18" s="460"/>
      <c r="C18" s="466"/>
      <c r="D18" s="398"/>
      <c r="E18" s="429"/>
      <c r="F18" s="400"/>
      <c r="G18" s="429"/>
      <c r="H18" s="400"/>
      <c r="I18" s="429"/>
      <c r="J18" s="400"/>
      <c r="K18" s="429"/>
      <c r="L18" s="400"/>
      <c r="M18" s="429"/>
      <c r="N18" s="400"/>
      <c r="O18" s="429"/>
      <c r="P18" s="400"/>
      <c r="Q18" s="429"/>
      <c r="R18" s="400"/>
      <c r="S18" s="430"/>
    </row>
    <row r="19" spans="1:19" ht="38.1" customHeight="1" thickBot="1" x14ac:dyDescent="0.25">
      <c r="A19" s="375"/>
      <c r="B19" s="387"/>
      <c r="C19" s="388"/>
      <c r="D19" s="378"/>
      <c r="E19" s="379"/>
      <c r="F19" s="379"/>
      <c r="G19" s="379"/>
      <c r="H19" s="379"/>
      <c r="I19" s="379"/>
      <c r="J19" s="379"/>
      <c r="K19" s="379"/>
      <c r="L19" s="379"/>
      <c r="M19" s="379"/>
      <c r="N19" s="379"/>
      <c r="O19" s="379"/>
      <c r="P19" s="379"/>
      <c r="Q19" s="379"/>
      <c r="R19" s="379"/>
      <c r="S19" s="380"/>
    </row>
    <row r="20" spans="1:19" ht="24.95" customHeight="1" thickBot="1" x14ac:dyDescent="0.25">
      <c r="A20" s="467" t="s">
        <v>190</v>
      </c>
      <c r="B20" s="458">
        <f>B7 + 38</f>
        <v>43972</v>
      </c>
      <c r="C20" s="465" t="s">
        <v>434</v>
      </c>
      <c r="D20" s="365" t="s">
        <v>338</v>
      </c>
      <c r="E20" s="384"/>
      <c r="F20" s="367" t="s">
        <v>393</v>
      </c>
      <c r="G20" s="384"/>
      <c r="H20" s="367" t="s">
        <v>401</v>
      </c>
      <c r="I20" s="384"/>
      <c r="J20" s="367" t="s">
        <v>335</v>
      </c>
      <c r="K20" s="384"/>
      <c r="L20" s="367" t="s">
        <v>355</v>
      </c>
      <c r="M20" s="384"/>
      <c r="N20" s="367"/>
      <c r="O20" s="384"/>
      <c r="P20" s="367"/>
      <c r="Q20" s="384"/>
      <c r="R20" s="367"/>
      <c r="S20" s="385"/>
    </row>
    <row r="21" spans="1:19" ht="24.95" customHeight="1" thickBot="1" x14ac:dyDescent="0.25">
      <c r="A21" s="468"/>
      <c r="B21" s="459"/>
      <c r="C21" s="466"/>
      <c r="D21" s="441" t="s">
        <v>343</v>
      </c>
      <c r="E21" s="429"/>
      <c r="F21" s="400" t="s">
        <v>320</v>
      </c>
      <c r="G21" s="429"/>
      <c r="H21" s="400"/>
      <c r="I21" s="429"/>
      <c r="J21" s="400"/>
      <c r="K21" s="429"/>
      <c r="L21" s="400"/>
      <c r="M21" s="429"/>
      <c r="N21" s="400"/>
      <c r="O21" s="429"/>
      <c r="P21" s="400"/>
      <c r="Q21" s="429"/>
      <c r="R21" s="400"/>
      <c r="S21" s="430"/>
    </row>
    <row r="22" spans="1:19" ht="24.95" customHeight="1" x14ac:dyDescent="0.2">
      <c r="A22" s="468"/>
      <c r="B22" s="460"/>
      <c r="C22" s="466"/>
      <c r="D22" s="398"/>
      <c r="E22" s="429"/>
      <c r="F22" s="400"/>
      <c r="G22" s="429"/>
      <c r="H22" s="400"/>
      <c r="I22" s="429"/>
      <c r="J22" s="400"/>
      <c r="K22" s="429"/>
      <c r="L22" s="400"/>
      <c r="M22" s="429"/>
      <c r="N22" s="400"/>
      <c r="O22" s="429"/>
      <c r="P22" s="400"/>
      <c r="Q22" s="429"/>
      <c r="R22" s="400"/>
      <c r="S22" s="430"/>
    </row>
    <row r="23" spans="1:19" ht="38.1" customHeight="1" thickBot="1" x14ac:dyDescent="0.25">
      <c r="A23" s="375"/>
      <c r="B23" s="387"/>
      <c r="C23" s="388"/>
      <c r="D23" s="378"/>
      <c r="E23" s="379"/>
      <c r="F23" s="379"/>
      <c r="G23" s="379"/>
      <c r="H23" s="379"/>
      <c r="I23" s="379"/>
      <c r="J23" s="379"/>
      <c r="K23" s="379"/>
      <c r="L23" s="379"/>
      <c r="M23" s="379"/>
      <c r="N23" s="379"/>
      <c r="O23" s="379"/>
      <c r="P23" s="379"/>
      <c r="Q23" s="379"/>
      <c r="R23" s="379"/>
      <c r="S23" s="380"/>
    </row>
    <row r="24" spans="1:19" ht="24.95" customHeight="1" thickBot="1" x14ac:dyDescent="0.25">
      <c r="A24" s="467" t="s">
        <v>192</v>
      </c>
      <c r="B24" s="458">
        <f>B10 + 50</f>
        <v>43983</v>
      </c>
      <c r="C24" s="465" t="s">
        <v>434</v>
      </c>
      <c r="D24" s="365" t="s">
        <v>338</v>
      </c>
      <c r="E24" s="384"/>
      <c r="F24" s="367" t="s">
        <v>215</v>
      </c>
      <c r="G24" s="384"/>
      <c r="H24" s="367" t="s">
        <v>394</v>
      </c>
      <c r="I24" s="384"/>
      <c r="J24" s="367"/>
      <c r="K24" s="384"/>
      <c r="L24" s="367"/>
      <c r="M24" s="384"/>
      <c r="N24" s="367"/>
      <c r="O24" s="384"/>
      <c r="P24" s="367"/>
      <c r="Q24" s="384"/>
      <c r="R24" s="367"/>
      <c r="S24" s="385"/>
    </row>
    <row r="25" spans="1:19" ht="24.95" customHeight="1" thickBot="1" x14ac:dyDescent="0.25">
      <c r="A25" s="468"/>
      <c r="B25" s="459"/>
      <c r="C25" s="466"/>
      <c r="D25" s="398" t="s">
        <v>399</v>
      </c>
      <c r="E25" s="399"/>
      <c r="F25" s="400"/>
      <c r="G25" s="399"/>
      <c r="H25" s="400" t="s">
        <v>401</v>
      </c>
      <c r="I25" s="399"/>
      <c r="J25" s="400"/>
      <c r="K25" s="399"/>
      <c r="L25" s="400"/>
      <c r="M25" s="399"/>
      <c r="N25" s="400"/>
      <c r="O25" s="399"/>
      <c r="P25" s="400"/>
      <c r="Q25" s="399"/>
      <c r="R25" s="400"/>
      <c r="S25" s="401"/>
    </row>
    <row r="26" spans="1:19" ht="24.95" customHeight="1" x14ac:dyDescent="0.2">
      <c r="A26" s="468"/>
      <c r="B26" s="460"/>
      <c r="C26" s="466"/>
      <c r="D26" s="398"/>
      <c r="E26" s="399"/>
      <c r="F26" s="400"/>
      <c r="G26" s="399"/>
      <c r="H26" s="400"/>
      <c r="I26" s="399"/>
      <c r="J26" s="400"/>
      <c r="K26" s="399"/>
      <c r="L26" s="400"/>
      <c r="M26" s="399"/>
      <c r="N26" s="400"/>
      <c r="O26" s="399"/>
      <c r="P26" s="400"/>
      <c r="Q26" s="399"/>
      <c r="R26" s="400"/>
      <c r="S26" s="401"/>
    </row>
    <row r="27" spans="1:19" ht="27.75" hidden="1" customHeight="1" x14ac:dyDescent="0.2">
      <c r="A27" s="369" t="s">
        <v>191</v>
      </c>
      <c r="B27" s="371">
        <f>B10 + 49</f>
        <v>43982</v>
      </c>
      <c r="C27" s="390">
        <f>C10 + 49</f>
        <v>43982</v>
      </c>
      <c r="D27" s="372"/>
      <c r="E27" s="373"/>
      <c r="F27" s="373"/>
      <c r="G27" s="373"/>
      <c r="H27" s="373"/>
      <c r="I27" s="373"/>
      <c r="J27" s="373"/>
      <c r="K27" s="373"/>
      <c r="L27" s="373"/>
      <c r="M27" s="373"/>
      <c r="N27" s="373"/>
      <c r="O27" s="373"/>
      <c r="P27" s="373"/>
      <c r="Q27" s="373"/>
      <c r="R27" s="373"/>
      <c r="S27" s="374"/>
    </row>
    <row r="28" spans="1:19" ht="38.1" customHeight="1" thickBot="1" x14ac:dyDescent="0.25">
      <c r="A28" s="375"/>
      <c r="B28" s="387"/>
      <c r="C28" s="391"/>
      <c r="D28" s="378"/>
      <c r="E28" s="379"/>
      <c r="F28" s="379"/>
      <c r="G28" s="379"/>
      <c r="H28" s="379"/>
      <c r="I28" s="379"/>
      <c r="J28" s="379"/>
      <c r="K28" s="379"/>
      <c r="L28" s="379"/>
      <c r="M28" s="379"/>
      <c r="N28" s="379"/>
      <c r="O28" s="379"/>
      <c r="P28" s="379"/>
      <c r="Q28" s="379"/>
      <c r="R28" s="379"/>
      <c r="S28" s="380"/>
    </row>
    <row r="29" spans="1:19" ht="24.95" customHeight="1" thickBot="1" x14ac:dyDescent="0.25">
      <c r="A29" s="467" t="s">
        <v>193</v>
      </c>
      <c r="B29" s="458">
        <f>DATE($A$5,7,14)</f>
        <v>44026</v>
      </c>
      <c r="C29" s="465" t="s">
        <v>434</v>
      </c>
      <c r="D29" s="365" t="s">
        <v>338</v>
      </c>
      <c r="E29" s="384"/>
      <c r="F29" s="367" t="s">
        <v>320</v>
      </c>
      <c r="G29" s="384"/>
      <c r="H29" s="367" t="s">
        <v>401</v>
      </c>
      <c r="I29" s="384"/>
      <c r="J29" s="367" t="s">
        <v>335</v>
      </c>
      <c r="K29" s="384"/>
      <c r="L29" s="367"/>
      <c r="M29" s="384"/>
      <c r="N29" s="367"/>
      <c r="O29" s="384"/>
      <c r="P29" s="367"/>
      <c r="Q29" s="384"/>
      <c r="R29" s="367"/>
      <c r="S29" s="385"/>
    </row>
    <row r="30" spans="1:19" ht="24.95" customHeight="1" thickBot="1" x14ac:dyDescent="0.25">
      <c r="A30" s="468"/>
      <c r="B30" s="459"/>
      <c r="C30" s="466"/>
      <c r="D30" s="398"/>
      <c r="E30" s="429"/>
      <c r="F30" s="400" t="s">
        <v>393</v>
      </c>
      <c r="G30" s="429"/>
      <c r="H30" s="400" t="s">
        <v>328</v>
      </c>
      <c r="I30" s="429"/>
      <c r="J30" s="400" t="s">
        <v>355</v>
      </c>
      <c r="K30" s="429"/>
      <c r="L30" s="400"/>
      <c r="M30" s="429"/>
      <c r="N30" s="400"/>
      <c r="O30" s="429"/>
      <c r="P30" s="400"/>
      <c r="Q30" s="429"/>
      <c r="R30" s="400"/>
      <c r="S30" s="430"/>
    </row>
    <row r="31" spans="1:19" ht="24.95" customHeight="1" x14ac:dyDescent="0.2">
      <c r="A31" s="468"/>
      <c r="B31" s="460"/>
      <c r="C31" s="466"/>
      <c r="D31" s="398"/>
      <c r="E31" s="429"/>
      <c r="F31" s="400"/>
      <c r="G31" s="429"/>
      <c r="H31" s="400"/>
      <c r="I31" s="429"/>
      <c r="J31" s="400"/>
      <c r="K31" s="429"/>
      <c r="L31" s="400"/>
      <c r="M31" s="429"/>
      <c r="N31" s="400"/>
      <c r="O31" s="429"/>
      <c r="P31" s="400"/>
      <c r="Q31" s="429"/>
      <c r="R31" s="400"/>
      <c r="S31" s="430"/>
    </row>
    <row r="32" spans="1:19" ht="38.1" customHeight="1" thickBot="1" x14ac:dyDescent="0.25">
      <c r="A32" s="375"/>
      <c r="B32" s="387"/>
      <c r="C32" s="391"/>
      <c r="D32" s="378"/>
      <c r="E32" s="379"/>
      <c r="F32" s="379"/>
      <c r="G32" s="379"/>
      <c r="H32" s="379"/>
      <c r="I32" s="379"/>
      <c r="J32" s="379"/>
      <c r="K32" s="379"/>
      <c r="L32" s="379"/>
      <c r="M32" s="379"/>
      <c r="N32" s="379"/>
      <c r="O32" s="379"/>
      <c r="P32" s="379"/>
      <c r="Q32" s="379"/>
      <c r="R32" s="379"/>
      <c r="S32" s="380"/>
    </row>
    <row r="33" spans="1:19" ht="24.95" customHeight="1" thickBot="1" x14ac:dyDescent="0.25">
      <c r="A33" s="467" t="s">
        <v>194</v>
      </c>
      <c r="B33" s="458">
        <f>DATE($A$5,8,15)</f>
        <v>44058</v>
      </c>
      <c r="C33" s="465" t="s">
        <v>434</v>
      </c>
      <c r="D33" s="365" t="s">
        <v>338</v>
      </c>
      <c r="E33" s="384"/>
      <c r="F33" s="367" t="s">
        <v>393</v>
      </c>
      <c r="G33" s="384"/>
      <c r="H33" s="367" t="s">
        <v>319</v>
      </c>
      <c r="I33" s="384"/>
      <c r="J33" s="367" t="s">
        <v>355</v>
      </c>
      <c r="K33" s="384"/>
      <c r="L33" s="367"/>
      <c r="M33" s="384"/>
      <c r="N33" s="367"/>
      <c r="O33" s="384"/>
      <c r="P33" s="367"/>
      <c r="Q33" s="384"/>
      <c r="R33" s="367"/>
      <c r="S33" s="385"/>
    </row>
    <row r="34" spans="1:19" ht="24.95" customHeight="1" thickBot="1" x14ac:dyDescent="0.25">
      <c r="A34" s="468"/>
      <c r="B34" s="459"/>
      <c r="C34" s="466"/>
      <c r="D34" s="398" t="s">
        <v>341</v>
      </c>
      <c r="E34" s="429"/>
      <c r="F34" s="400" t="s">
        <v>339</v>
      </c>
      <c r="G34" s="429"/>
      <c r="H34" s="400" t="s">
        <v>401</v>
      </c>
      <c r="I34" s="429"/>
      <c r="J34" s="400" t="s">
        <v>351</v>
      </c>
      <c r="K34" s="429"/>
      <c r="L34" s="400"/>
      <c r="M34" s="429"/>
      <c r="N34" s="400"/>
      <c r="O34" s="429"/>
      <c r="P34" s="400"/>
      <c r="Q34" s="429"/>
      <c r="R34" s="400"/>
      <c r="S34" s="430"/>
    </row>
    <row r="35" spans="1:19" ht="24.95" customHeight="1" x14ac:dyDescent="0.2">
      <c r="A35" s="468"/>
      <c r="B35" s="460"/>
      <c r="C35" s="466"/>
      <c r="D35" s="398"/>
      <c r="E35" s="429"/>
      <c r="F35" s="400"/>
      <c r="G35" s="429"/>
      <c r="H35" s="400"/>
      <c r="I35" s="429"/>
      <c r="J35" s="400"/>
      <c r="K35" s="429"/>
      <c r="L35" s="400"/>
      <c r="M35" s="429"/>
      <c r="N35" s="400"/>
      <c r="O35" s="429"/>
      <c r="P35" s="400"/>
      <c r="Q35" s="429"/>
      <c r="R35" s="400"/>
      <c r="S35" s="430"/>
    </row>
    <row r="36" spans="1:19" ht="38.1" customHeight="1" thickBot="1" x14ac:dyDescent="0.25">
      <c r="A36" s="375"/>
      <c r="B36" s="387"/>
      <c r="C36" s="391"/>
      <c r="D36" s="378"/>
      <c r="E36" s="379"/>
      <c r="F36" s="379"/>
      <c r="G36" s="379"/>
      <c r="H36" s="379"/>
      <c r="I36" s="379"/>
      <c r="J36" s="379"/>
      <c r="K36" s="379"/>
      <c r="L36" s="379"/>
      <c r="M36" s="379"/>
      <c r="N36" s="379"/>
      <c r="O36" s="379"/>
      <c r="P36" s="379"/>
      <c r="Q36" s="379"/>
      <c r="R36" s="379"/>
      <c r="S36" s="380"/>
    </row>
    <row r="37" spans="1:19" ht="24.95" customHeight="1" thickBot="1" x14ac:dyDescent="0.25">
      <c r="A37" s="467" t="s">
        <v>195</v>
      </c>
      <c r="B37" s="458">
        <f>DATE($A$5,11,1)</f>
        <v>44136</v>
      </c>
      <c r="C37" s="465" t="s">
        <v>434</v>
      </c>
      <c r="D37" s="365" t="s">
        <v>348</v>
      </c>
      <c r="E37" s="384"/>
      <c r="F37" s="367" t="s">
        <v>318</v>
      </c>
      <c r="G37" s="384"/>
      <c r="H37" s="367" t="s">
        <v>323</v>
      </c>
      <c r="I37" s="384"/>
      <c r="J37" s="367" t="s">
        <v>339</v>
      </c>
      <c r="K37" s="384"/>
      <c r="L37" s="367"/>
      <c r="M37" s="384"/>
      <c r="N37" s="367"/>
      <c r="O37" s="384"/>
      <c r="P37" s="367"/>
      <c r="Q37" s="384"/>
      <c r="R37" s="367"/>
      <c r="S37" s="385"/>
    </row>
    <row r="38" spans="1:19" ht="24.95" customHeight="1" thickBot="1" x14ac:dyDescent="0.25">
      <c r="A38" s="468"/>
      <c r="B38" s="459"/>
      <c r="C38" s="466"/>
      <c r="D38" s="398" t="s">
        <v>338</v>
      </c>
      <c r="E38" s="429"/>
      <c r="F38" s="400" t="s">
        <v>398</v>
      </c>
      <c r="G38" s="429"/>
      <c r="H38" s="400" t="s">
        <v>401</v>
      </c>
      <c r="I38" s="429"/>
      <c r="J38" s="432"/>
      <c r="K38" s="429"/>
      <c r="L38" s="400"/>
      <c r="M38" s="429"/>
      <c r="N38" s="400"/>
      <c r="O38" s="429"/>
      <c r="P38" s="400"/>
      <c r="Q38" s="429"/>
      <c r="R38" s="400"/>
      <c r="S38" s="430"/>
    </row>
    <row r="39" spans="1:19" ht="24.95" customHeight="1" x14ac:dyDescent="0.2">
      <c r="A39" s="468"/>
      <c r="B39" s="460"/>
      <c r="C39" s="466"/>
      <c r="D39" s="441" t="s">
        <v>400</v>
      </c>
      <c r="E39" s="429"/>
      <c r="F39" s="400"/>
      <c r="G39" s="429"/>
      <c r="H39" s="400"/>
      <c r="I39" s="429"/>
      <c r="J39" s="432"/>
      <c r="K39" s="429"/>
      <c r="L39" s="400"/>
      <c r="M39" s="429"/>
      <c r="N39" s="400"/>
      <c r="O39" s="429"/>
      <c r="P39" s="400"/>
      <c r="Q39" s="429"/>
      <c r="R39" s="400"/>
      <c r="S39" s="430"/>
    </row>
    <row r="40" spans="1:19" ht="38.1" customHeight="1" thickBot="1" x14ac:dyDescent="0.25">
      <c r="A40" s="375"/>
      <c r="B40" s="387"/>
      <c r="C40" s="391"/>
      <c r="D40" s="378"/>
      <c r="E40" s="379"/>
      <c r="F40" s="379"/>
      <c r="G40" s="379"/>
      <c r="H40" s="379"/>
      <c r="I40" s="379"/>
      <c r="J40" s="379"/>
      <c r="K40" s="379"/>
      <c r="L40" s="379"/>
      <c r="M40" s="379"/>
      <c r="N40" s="379"/>
      <c r="O40" s="379"/>
      <c r="P40" s="379"/>
      <c r="Q40" s="379"/>
      <c r="R40" s="379"/>
      <c r="S40" s="380"/>
    </row>
    <row r="41" spans="1:19" ht="24.95" customHeight="1" thickBot="1" x14ac:dyDescent="0.25">
      <c r="A41" s="467" t="s">
        <v>196</v>
      </c>
      <c r="B41" s="458">
        <f>DATE($A$5,11,11)</f>
        <v>44146</v>
      </c>
      <c r="C41" s="465" t="s">
        <v>434</v>
      </c>
      <c r="D41" s="365" t="s">
        <v>338</v>
      </c>
      <c r="E41" s="384"/>
      <c r="F41" s="367" t="s">
        <v>398</v>
      </c>
      <c r="G41" s="384"/>
      <c r="H41" s="367" t="s">
        <v>328</v>
      </c>
      <c r="I41" s="384"/>
      <c r="J41" s="367" t="s">
        <v>327</v>
      </c>
      <c r="K41" s="384"/>
      <c r="L41" s="367" t="s">
        <v>323</v>
      </c>
      <c r="M41" s="384"/>
      <c r="N41" s="367"/>
      <c r="O41" s="384"/>
      <c r="P41" s="367"/>
      <c r="Q41" s="384"/>
      <c r="R41" s="367"/>
      <c r="S41" s="385"/>
    </row>
    <row r="42" spans="1:19" ht="24.95" customHeight="1" thickBot="1" x14ac:dyDescent="0.25">
      <c r="A42" s="468"/>
      <c r="B42" s="459"/>
      <c r="C42" s="466"/>
      <c r="D42" s="441" t="s">
        <v>348</v>
      </c>
      <c r="E42" s="429"/>
      <c r="F42" s="400"/>
      <c r="G42" s="429"/>
      <c r="H42" s="400" t="s">
        <v>401</v>
      </c>
      <c r="I42" s="429"/>
      <c r="J42" s="400" t="s">
        <v>322</v>
      </c>
      <c r="K42" s="429"/>
      <c r="L42" s="400"/>
      <c r="M42" s="429"/>
      <c r="N42" s="400"/>
      <c r="O42" s="429"/>
      <c r="P42" s="400"/>
      <c r="Q42" s="429"/>
      <c r="R42" s="400"/>
      <c r="S42" s="430"/>
    </row>
    <row r="43" spans="1:19" ht="24.95" customHeight="1" x14ac:dyDescent="0.2">
      <c r="A43" s="468"/>
      <c r="B43" s="460"/>
      <c r="C43" s="466"/>
      <c r="D43" s="441" t="s">
        <v>341</v>
      </c>
      <c r="E43" s="429"/>
      <c r="F43" s="400"/>
      <c r="G43" s="429"/>
      <c r="H43" s="400"/>
      <c r="I43" s="429"/>
      <c r="J43" s="400"/>
      <c r="K43" s="429"/>
      <c r="L43" s="400"/>
      <c r="M43" s="429"/>
      <c r="N43" s="400"/>
      <c r="O43" s="429"/>
      <c r="P43" s="400"/>
      <c r="Q43" s="429"/>
      <c r="R43" s="400"/>
      <c r="S43" s="430"/>
    </row>
    <row r="44" spans="1:19" ht="38.1" customHeight="1" thickBot="1" x14ac:dyDescent="0.25">
      <c r="A44" s="375"/>
      <c r="B44" s="387"/>
      <c r="C44" s="391"/>
      <c r="D44" s="378"/>
      <c r="E44" s="379"/>
      <c r="F44" s="379"/>
      <c r="G44" s="379"/>
      <c r="H44" s="379"/>
      <c r="I44" s="379"/>
      <c r="J44" s="379"/>
      <c r="K44" s="379"/>
      <c r="L44" s="379"/>
      <c r="M44" s="379"/>
      <c r="N44" s="379"/>
      <c r="O44" s="379"/>
      <c r="P44" s="379"/>
      <c r="Q44" s="379"/>
      <c r="R44" s="379"/>
      <c r="S44" s="380"/>
    </row>
    <row r="45" spans="1:19" ht="24.95" customHeight="1" thickBot="1" x14ac:dyDescent="0.25">
      <c r="A45" s="467" t="s">
        <v>366</v>
      </c>
      <c r="B45" s="458">
        <f>B49 -1</f>
        <v>44189</v>
      </c>
      <c r="C45" s="461" t="s">
        <v>435</v>
      </c>
      <c r="D45" s="365"/>
      <c r="E45" s="384"/>
      <c r="F45" s="367" t="s">
        <v>215</v>
      </c>
      <c r="G45" s="384"/>
      <c r="H45" s="367"/>
      <c r="I45" s="384"/>
      <c r="J45" s="367" t="s">
        <v>397</v>
      </c>
      <c r="K45" s="384"/>
      <c r="L45" s="367" t="s">
        <v>351</v>
      </c>
      <c r="M45" s="384"/>
      <c r="N45" s="367"/>
      <c r="O45" s="384"/>
      <c r="P45" s="392"/>
      <c r="Q45" s="384"/>
      <c r="R45" s="367"/>
      <c r="S45" s="385"/>
    </row>
    <row r="46" spans="1:19" ht="24.95" customHeight="1" thickBot="1" x14ac:dyDescent="0.25">
      <c r="A46" s="468"/>
      <c r="B46" s="459"/>
      <c r="C46" s="462"/>
      <c r="D46" s="398"/>
      <c r="E46" s="429"/>
      <c r="F46" s="400"/>
      <c r="G46" s="429"/>
      <c r="H46" s="400"/>
      <c r="I46" s="429"/>
      <c r="J46" s="400"/>
      <c r="K46" s="429"/>
      <c r="L46" s="400"/>
      <c r="M46" s="429"/>
      <c r="N46" s="400"/>
      <c r="O46" s="429"/>
      <c r="P46" s="432"/>
      <c r="Q46" s="429"/>
      <c r="R46" s="400"/>
      <c r="S46" s="430"/>
    </row>
    <row r="47" spans="1:19" ht="24.95" customHeight="1" x14ac:dyDescent="0.2">
      <c r="A47" s="468"/>
      <c r="B47" s="460"/>
      <c r="C47" s="462"/>
      <c r="D47" s="398"/>
      <c r="E47" s="429"/>
      <c r="F47" s="400"/>
      <c r="G47" s="429"/>
      <c r="H47" s="400"/>
      <c r="I47" s="429"/>
      <c r="J47" s="400"/>
      <c r="K47" s="429"/>
      <c r="L47" s="400"/>
      <c r="M47" s="429"/>
      <c r="N47" s="400"/>
      <c r="O47" s="429"/>
      <c r="P47" s="432"/>
      <c r="Q47" s="429"/>
      <c r="R47" s="400"/>
      <c r="S47" s="430"/>
    </row>
    <row r="48" spans="1:19" ht="38.1" customHeight="1" thickBot="1" x14ac:dyDescent="0.25">
      <c r="A48" s="393"/>
      <c r="B48" s="387"/>
      <c r="C48" s="433"/>
      <c r="D48" s="378"/>
      <c r="E48" s="379"/>
      <c r="F48" s="379"/>
      <c r="G48" s="379"/>
      <c r="H48" s="379"/>
      <c r="I48" s="379"/>
      <c r="J48" s="379"/>
      <c r="K48" s="379"/>
      <c r="L48" s="379"/>
      <c r="M48" s="379"/>
      <c r="N48" s="379"/>
      <c r="O48" s="379"/>
      <c r="P48" s="379"/>
      <c r="Q48" s="379"/>
      <c r="R48" s="379"/>
      <c r="S48" s="380"/>
    </row>
    <row r="49" spans="1:19" ht="24.95" customHeight="1" thickBot="1" x14ac:dyDescent="0.25">
      <c r="A49" s="467" t="s">
        <v>197</v>
      </c>
      <c r="B49" s="458">
        <f>DATE($A$5,12,25)</f>
        <v>44190</v>
      </c>
      <c r="C49" s="465" t="s">
        <v>434</v>
      </c>
      <c r="D49" s="365" t="s">
        <v>338</v>
      </c>
      <c r="E49" s="384"/>
      <c r="F49" s="367"/>
      <c r="G49" s="384"/>
      <c r="H49" s="367" t="s">
        <v>401</v>
      </c>
      <c r="I49" s="384"/>
      <c r="J49" s="367"/>
      <c r="K49" s="384"/>
      <c r="L49" s="367"/>
      <c r="M49" s="384"/>
      <c r="N49" s="367"/>
      <c r="O49" s="384"/>
      <c r="P49" s="367"/>
      <c r="Q49" s="384"/>
      <c r="R49" s="367"/>
      <c r="S49" s="385"/>
    </row>
    <row r="50" spans="1:19" ht="24.95" customHeight="1" thickBot="1" x14ac:dyDescent="0.25">
      <c r="A50" s="468"/>
      <c r="B50" s="459"/>
      <c r="C50" s="466"/>
      <c r="D50" s="398"/>
      <c r="E50" s="429"/>
      <c r="F50" s="400"/>
      <c r="G50" s="429"/>
      <c r="H50" s="400"/>
      <c r="I50" s="429"/>
      <c r="J50" s="400"/>
      <c r="K50" s="429"/>
      <c r="L50" s="400"/>
      <c r="M50" s="429"/>
      <c r="N50" s="400"/>
      <c r="O50" s="429"/>
      <c r="P50" s="400"/>
      <c r="Q50" s="429"/>
      <c r="R50" s="400"/>
      <c r="S50" s="430"/>
    </row>
    <row r="51" spans="1:19" ht="24.95" customHeight="1" x14ac:dyDescent="0.2">
      <c r="A51" s="468"/>
      <c r="B51" s="460"/>
      <c r="C51" s="466"/>
      <c r="D51" s="398"/>
      <c r="E51" s="429"/>
      <c r="F51" s="400"/>
      <c r="G51" s="429"/>
      <c r="H51" s="400"/>
      <c r="I51" s="429"/>
      <c r="J51" s="400"/>
      <c r="K51" s="429"/>
      <c r="L51" s="400"/>
      <c r="M51" s="429"/>
      <c r="N51" s="400"/>
      <c r="O51" s="429"/>
      <c r="P51" s="400"/>
      <c r="Q51" s="429"/>
      <c r="R51" s="400"/>
      <c r="S51" s="430"/>
    </row>
    <row r="52" spans="1:19" ht="38.1" customHeight="1" thickBot="1" x14ac:dyDescent="0.25">
      <c r="A52" s="375"/>
      <c r="B52" s="387"/>
      <c r="C52" s="391"/>
      <c r="D52" s="378"/>
      <c r="E52" s="379"/>
      <c r="F52" s="379"/>
      <c r="G52" s="379"/>
      <c r="H52" s="379"/>
      <c r="I52" s="379"/>
      <c r="J52" s="379"/>
      <c r="K52" s="379"/>
      <c r="L52" s="379"/>
      <c r="M52" s="379"/>
      <c r="N52" s="379"/>
      <c r="O52" s="379"/>
      <c r="P52" s="379"/>
      <c r="Q52" s="379"/>
      <c r="R52" s="379"/>
      <c r="S52" s="380"/>
    </row>
    <row r="53" spans="1:19" ht="24.95" customHeight="1" thickBot="1" x14ac:dyDescent="0.25">
      <c r="A53" s="456" t="s">
        <v>436</v>
      </c>
      <c r="B53" s="458">
        <f>B57 -1</f>
        <v>44196</v>
      </c>
      <c r="C53" s="461" t="s">
        <v>435</v>
      </c>
      <c r="D53" s="365"/>
      <c r="E53" s="384"/>
      <c r="F53" s="367" t="s">
        <v>393</v>
      </c>
      <c r="G53" s="384"/>
      <c r="H53" s="367" t="s">
        <v>401</v>
      </c>
      <c r="I53" s="384"/>
      <c r="J53" s="367" t="s">
        <v>355</v>
      </c>
      <c r="K53" s="384"/>
      <c r="L53" s="367"/>
      <c r="M53" s="384"/>
      <c r="N53" s="367"/>
      <c r="O53" s="384"/>
      <c r="P53" s="367"/>
      <c r="Q53" s="384"/>
      <c r="R53" s="367"/>
      <c r="S53" s="385"/>
    </row>
    <row r="54" spans="1:19" ht="24.95" customHeight="1" thickBot="1" x14ac:dyDescent="0.25">
      <c r="A54" s="457"/>
      <c r="B54" s="459"/>
      <c r="C54" s="462"/>
      <c r="D54" s="398"/>
      <c r="E54" s="429"/>
      <c r="F54" s="400"/>
      <c r="G54" s="429"/>
      <c r="H54" s="432"/>
      <c r="I54" s="429"/>
      <c r="J54" s="400"/>
      <c r="K54" s="429"/>
      <c r="L54" s="400"/>
      <c r="M54" s="429"/>
      <c r="N54" s="400"/>
      <c r="O54" s="429"/>
      <c r="P54" s="400"/>
      <c r="Q54" s="429"/>
      <c r="R54" s="400"/>
      <c r="S54" s="430"/>
    </row>
    <row r="55" spans="1:19" ht="24.95" customHeight="1" x14ac:dyDescent="0.2">
      <c r="A55" s="457"/>
      <c r="B55" s="460"/>
      <c r="C55" s="462"/>
      <c r="D55" s="398"/>
      <c r="E55" s="429"/>
      <c r="F55" s="400"/>
      <c r="G55" s="429"/>
      <c r="H55" s="432"/>
      <c r="I55" s="429"/>
      <c r="J55" s="400"/>
      <c r="K55" s="429"/>
      <c r="L55" s="400"/>
      <c r="M55" s="429"/>
      <c r="N55" s="400"/>
      <c r="O55" s="429"/>
      <c r="P55" s="400"/>
      <c r="Q55" s="429"/>
      <c r="R55" s="400"/>
      <c r="S55" s="430"/>
    </row>
    <row r="56" spans="1:19" ht="38.1" customHeight="1" thickBot="1" x14ac:dyDescent="0.25">
      <c r="A56" s="393"/>
      <c r="B56" s="387"/>
      <c r="C56" s="433"/>
      <c r="D56" s="378"/>
      <c r="E56" s="379"/>
      <c r="F56" s="379"/>
      <c r="G56" s="379"/>
      <c r="H56" s="379"/>
      <c r="I56" s="379"/>
      <c r="J56" s="379"/>
      <c r="K56" s="379"/>
      <c r="L56" s="379"/>
      <c r="M56" s="379"/>
      <c r="N56" s="379"/>
      <c r="O56" s="379"/>
      <c r="P56" s="379"/>
      <c r="Q56" s="379"/>
      <c r="R56" s="379"/>
      <c r="S56" s="380"/>
    </row>
    <row r="57" spans="1:19" ht="24.95" customHeight="1" thickBot="1" x14ac:dyDescent="0.25">
      <c r="A57" s="463" t="s">
        <v>185</v>
      </c>
      <c r="B57" s="458">
        <f>DATE($A$5+1,1,1)</f>
        <v>44197</v>
      </c>
      <c r="C57" s="465" t="s">
        <v>434</v>
      </c>
      <c r="D57" s="398" t="s">
        <v>399</v>
      </c>
      <c r="E57" s="399"/>
      <c r="F57" s="400" t="s">
        <v>393</v>
      </c>
      <c r="G57" s="399"/>
      <c r="H57" s="400" t="s">
        <v>401</v>
      </c>
      <c r="I57" s="399"/>
      <c r="J57" s="400" t="s">
        <v>355</v>
      </c>
      <c r="K57" s="399"/>
      <c r="L57" s="400"/>
      <c r="M57" s="399"/>
      <c r="N57" s="400"/>
      <c r="O57" s="399"/>
      <c r="P57" s="400"/>
      <c r="Q57" s="399"/>
      <c r="R57" s="400"/>
      <c r="S57" s="401"/>
    </row>
    <row r="58" spans="1:19" ht="24.95" customHeight="1" thickBot="1" x14ac:dyDescent="0.25">
      <c r="A58" s="464"/>
      <c r="B58" s="459"/>
      <c r="C58" s="466"/>
      <c r="D58" s="398"/>
      <c r="E58" s="429"/>
      <c r="F58" s="400"/>
      <c r="G58" s="429"/>
      <c r="H58" s="400"/>
      <c r="I58" s="429"/>
      <c r="J58" s="400"/>
      <c r="K58" s="429"/>
      <c r="L58" s="400"/>
      <c r="M58" s="429"/>
      <c r="N58" s="400"/>
      <c r="O58" s="429"/>
      <c r="P58" s="400"/>
      <c r="Q58" s="429"/>
      <c r="R58" s="400"/>
      <c r="S58" s="430"/>
    </row>
    <row r="59" spans="1:19" ht="24.95" customHeight="1" x14ac:dyDescent="0.2">
      <c r="A59" s="464"/>
      <c r="B59" s="460"/>
      <c r="C59" s="466"/>
      <c r="D59" s="398"/>
      <c r="E59" s="429"/>
      <c r="F59" s="400"/>
      <c r="G59" s="429"/>
      <c r="H59" s="400"/>
      <c r="I59" s="429"/>
      <c r="J59" s="400"/>
      <c r="K59" s="429"/>
      <c r="L59" s="400"/>
      <c r="M59" s="429"/>
      <c r="N59" s="400"/>
      <c r="O59" s="429"/>
      <c r="P59" s="400"/>
      <c r="Q59" s="429"/>
      <c r="R59" s="400"/>
      <c r="S59" s="430"/>
    </row>
    <row r="60" spans="1:19" ht="38.1" customHeight="1" thickBot="1" x14ac:dyDescent="0.25">
      <c r="A60" s="402"/>
      <c r="B60" s="403"/>
      <c r="C60" s="404"/>
      <c r="D60" s="405"/>
      <c r="E60" s="406"/>
      <c r="F60" s="406"/>
      <c r="G60" s="406"/>
      <c r="H60" s="406"/>
      <c r="I60" s="406"/>
      <c r="J60" s="406"/>
      <c r="K60" s="406"/>
      <c r="L60" s="406"/>
      <c r="M60" s="406"/>
      <c r="N60" s="406"/>
      <c r="O60" s="406"/>
      <c r="P60" s="406"/>
      <c r="Q60" s="406"/>
      <c r="R60" s="406"/>
      <c r="S60" s="407"/>
    </row>
    <row r="61" spans="1:19" ht="13.5" thickTop="1" x14ac:dyDescent="0.2"/>
    <row r="62" spans="1:19" ht="12.75" x14ac:dyDescent="0.2"/>
  </sheetData>
  <mergeCells count="49">
    <mergeCell ref="A1:S4"/>
    <mergeCell ref="A5:C5"/>
    <mergeCell ref="D5:E5"/>
    <mergeCell ref="F5:G5"/>
    <mergeCell ref="H5:I5"/>
    <mergeCell ref="J5:K5"/>
    <mergeCell ref="L5:M5"/>
    <mergeCell ref="N5:O5"/>
    <mergeCell ref="P5:Q5"/>
    <mergeCell ref="R5:S5"/>
    <mergeCell ref="A7:A9"/>
    <mergeCell ref="B7:B9"/>
    <mergeCell ref="C7:C9"/>
    <mergeCell ref="A12:A14"/>
    <mergeCell ref="B12:B14"/>
    <mergeCell ref="C12:C14"/>
    <mergeCell ref="A24:A26"/>
    <mergeCell ref="B24:B26"/>
    <mergeCell ref="C24:C26"/>
    <mergeCell ref="A16:A18"/>
    <mergeCell ref="B16:B18"/>
    <mergeCell ref="C16:C18"/>
    <mergeCell ref="A20:A22"/>
    <mergeCell ref="B20:B22"/>
    <mergeCell ref="C20:C22"/>
    <mergeCell ref="C29:C31"/>
    <mergeCell ref="C33:C35"/>
    <mergeCell ref="C37:C39"/>
    <mergeCell ref="C41:C43"/>
    <mergeCell ref="C49:C51"/>
    <mergeCell ref="C45:C47"/>
    <mergeCell ref="A29:A31"/>
    <mergeCell ref="B29:B31"/>
    <mergeCell ref="A33:A35"/>
    <mergeCell ref="B33:B35"/>
    <mergeCell ref="A37:A39"/>
    <mergeCell ref="B37:B39"/>
    <mergeCell ref="A41:A43"/>
    <mergeCell ref="A45:A47"/>
    <mergeCell ref="B41:B43"/>
    <mergeCell ref="B45:B47"/>
    <mergeCell ref="A49:A51"/>
    <mergeCell ref="B49:B51"/>
    <mergeCell ref="A53:A55"/>
    <mergeCell ref="B53:B55"/>
    <mergeCell ref="C53:C55"/>
    <mergeCell ref="A57:A59"/>
    <mergeCell ref="B57:B59"/>
    <mergeCell ref="C57:C59"/>
  </mergeCells>
  <conditionalFormatting sqref="D10:S10 D27:S27 E28:E60 E11:E26 G11:G26 G28:G60 I11:I26 K11:K26 M11:M26 O11:O26 Q11:Q26 S11:S26 I28:I60 K28:K60 M28:M60 O28:O60 Q28:Q60 S28:S60">
    <cfRule type="notContainsBlanks" dxfId="2542" priority="16">
      <formula>LEN(TRIM(D10))&gt;0</formula>
    </cfRule>
  </conditionalFormatting>
  <conditionalFormatting sqref="D10:S10 D27:S27 E28:E60 E11:E26 G11:G26 G28:G60 I11:I26 K11:K26 M11:M26 O11:O26 Q11:Q26 S11:S26 I28:I60 K28:K60 M28:M60 O28:O60 Q28:Q60 S28:S60">
    <cfRule type="containsText" dxfId="2541" priority="14" operator="containsText" text="Garde">
      <formula>NOT(ISERROR(SEARCH("Garde",D10)))</formula>
    </cfRule>
    <cfRule type="containsText" dxfId="2540" priority="15" operator="containsText" text="Astr.Domi.">
      <formula>NOT(ISERROR(SEARCH("Astr.Domi.",D10)))</formula>
    </cfRule>
  </conditionalFormatting>
  <conditionalFormatting sqref="R48 R52 R56 R60 P60 P56 P52 P48 N48 N52 N56 N60 L60 L56 L52 L48">
    <cfRule type="notContainsBlanks" dxfId="2539" priority="18">
      <formula>LEN(TRIM(L48))&gt;0</formula>
    </cfRule>
  </conditionalFormatting>
  <conditionalFormatting sqref="R48 R52 R56 R60 P60 P56 P52 P48 N48 N52 N56 N60 L60 L56 L52 L48">
    <cfRule type="containsText" dxfId="2538" priority="1" operator="containsText" text="Garde">
      <formula>NOT(ISERROR(SEARCH("Garde",L48)))</formula>
    </cfRule>
    <cfRule type="containsText" dxfId="2537" priority="2" operator="containsText" text="Astr.Domi.">
      <formula>NOT(ISERROR(SEARCH("Astr.Domi.",L48)))</formula>
    </cfRule>
  </conditionalFormatting>
  <conditionalFormatting sqref="D11">
    <cfRule type="notContainsBlanks" dxfId="2536" priority="13">
      <formula>LEN(TRIM(D11))&gt;0</formula>
    </cfRule>
  </conditionalFormatting>
  <conditionalFormatting sqref="D11">
    <cfRule type="containsText" dxfId="2535" priority="11" operator="containsText" text="Garde">
      <formula>NOT(ISERROR(SEARCH("Garde",D11)))</formula>
    </cfRule>
    <cfRule type="containsText" dxfId="2534" priority="12" operator="containsText" text="Astr.Domi.">
      <formula>NOT(ISERROR(SEARCH("Astr.Domi.",D11)))</formula>
    </cfRule>
  </conditionalFormatting>
  <conditionalFormatting sqref="R23 P23 N23 P15 N15 L15 L23 J23 H23 F23 D23 D19 F19 H19 J19 L19 N19 P19 R19 R15 R11 P11 N11 L11 J15 J11 H15 H11 F15 F11 D15">
    <cfRule type="notContainsBlanks" dxfId="2533" priority="10">
      <formula>LEN(TRIM(D11))&gt;0</formula>
    </cfRule>
  </conditionalFormatting>
  <conditionalFormatting sqref="R23 P23 N23 P15 N15 L15 L23 J23 H23 F23 D23 D19 F19 H19 J19 L19 N19 P19 R19 R15 R11 P11 N11 L11 J15 J11 H15 H11 F15 F11 D15">
    <cfRule type="containsText" dxfId="2532" priority="8" operator="containsText" text="Garde">
      <formula>NOT(ISERROR(SEARCH("Garde",D11)))</formula>
    </cfRule>
    <cfRule type="containsText" dxfId="2531" priority="9" operator="containsText" text="Astr.Domi.">
      <formula>NOT(ISERROR(SEARCH("Astr.Domi.",D11)))</formula>
    </cfRule>
  </conditionalFormatting>
  <conditionalFormatting sqref="R44 R40 R36 P36 P40 P44 N44 N40 N36 J40 J36 L36 L40 L44 J44 H44 H40 H36 F36 F40 F44 D44 D40 D36 D32 F32 H32 J32 L32 N32 P32 R32 R28 P28 N28 L28 J28 H28 F28 D28">
    <cfRule type="notContainsBlanks" dxfId="2530" priority="7">
      <formula>LEN(TRIM(D28))&gt;0</formula>
    </cfRule>
  </conditionalFormatting>
  <conditionalFormatting sqref="R44 R40 R36 P36 P40 P44 N44 N40 N36 J40 J36 L36 L40 L44 J44 H44 H40 H36 F36 F40 F44 D44 D40 D36 D32 F32 H32 J32 L32 N32 P32 R32 R28 P28 N28 L28 J28 H28 F28 D28">
    <cfRule type="containsText" dxfId="2529" priority="5" operator="containsText" text="Garde">
      <formula>NOT(ISERROR(SEARCH("Garde",D28)))</formula>
    </cfRule>
    <cfRule type="containsText" dxfId="2528" priority="6" operator="containsText" text="Astr.Domi.">
      <formula>NOT(ISERROR(SEARCH("Astr.Domi.",D28)))</formula>
    </cfRule>
  </conditionalFormatting>
  <conditionalFormatting sqref="J60 J56 J52 J48 H60 F60 D60 H56 F56 D56 H52 H48 F48 F52 D52 D48">
    <cfRule type="notContainsBlanks" dxfId="2527" priority="17">
      <formula>LEN(TRIM(D48))&gt;0</formula>
    </cfRule>
  </conditionalFormatting>
  <conditionalFormatting sqref="J60 J56 J52 J48 H60 F60 D60 H56 F56 D56 H52 H48 F48 F52 D52 D48">
    <cfRule type="containsText" dxfId="2526" priority="3" operator="containsText" text="Garde">
      <formula>NOT(ISERROR(SEARCH("Garde",D48)))</formula>
    </cfRule>
    <cfRule type="containsText" dxfId="2525" priority="4" operator="containsText" text="Astr.Domi.">
      <formula>NOT(ISERROR(SEARCH("Astr.Domi.",D48)))</formula>
    </cfRule>
  </conditionalFormatting>
  <dataValidations count="3">
    <dataValidation type="list" allowBlank="1" showInputMessage="1" showErrorMessage="1" sqref="D10:D11 D15 F11 F15 H11 H15 J11 J15 L11 N11 P11 R11 R15 R19 P19 N19 L19 J19 H19 F19 D19 D23 F23 H23 J23 L23 L15 N15 P15 N23 P23 R23 D28 F28 H28 J28 L28 N28 P28 R28 R32 P32 N32 L32 J32 H32 F32 D32 D36 D40 D44 F44 F40 F36 H36 H40 H44 J44 L44 L40 L36 J36 J40 N36 N40 N44 P44 P40 P36 R36 R40 R44 D48 D52 F52 F48 H48 H52 D56 F56 H56 D60 F60 H60 J48 J52 J56 J60 L48 L52 L56 L60 N60 N56 N52 N48 P48 P52 P56 P60 R60 R56 R52 R48">
      <formula1>"Garde,Astr.Domi.,Astr.Case."</formula1>
    </dataValidation>
    <dataValidation type="list" allowBlank="1" showInputMessage="1" showErrorMessage="1" sqref="A5:B5">
      <formula1>"2017,2018,2019,2020,2021,2022,2023,2024,2025,2026,2027,2028,2029,2030"</formula1>
    </dataValidation>
    <dataValidation type="list" allowBlank="1" showInputMessage="1" showErrorMessage="1" sqref="D6:D9 F6:F9 H6:H9 J6:J9 L6:L9 N6:N9 P6:P9 R6:R9 D12:D14 F12:F14 H12:H14 J12:J14 L12:L14 N12:N14 P12:P14 R12:R14 D16:D18 D20:D22 D24:D26 D29:D31 D33:D35 D37:D39 D41:D43 D45:D47 D49:D51 D53:D55 D57:D59 F57:F59 H57:H59 J57:J59 L57:L59 N57:N59 P57:P59 R57:R59 R53:R55 P53:P55 N53:N55 L53:L55 F16:F18 F20:F22 F24:F26 F29:F31 F33:F35 F37:F39 F41:F43 F45:F47 F49:F51 F53:F55 H53:H55 J53:J55 H49:H51 J49:J51 L49:L51 N49:N51 P49:P51 R49:R51 H16:H18 J16:J18 L16:L18 N16:N18 P16:P18 R16:R18 H20:H22 J20:J22 L20:L22 N20:N22 P20:P22 R20:R22 H24:H26 J24:J26 L24:L26 N24:N26 P24:P26 R24:R26 H29:H31 H33:H35 H37:H39 H41:H43 H45:H47 J45:J47 J41:J43 J37:J39 J33:J35 J29:J31 L29:L31 L33:L35 L37:L39 L41:L43 L45:L47 N45:N47 P45:P47 R45:R47 N41:N43 N37:N39 N33:N35 N29:N31 P29:P31 R29:R31 P33:P35 R33:R35 P37:P39 R37:R39 P41:P43 R41:R43">
      <formula1>Liste_personnel</formula1>
    </dataValidation>
  </dataValidations>
  <pageMargins left="0" right="0" top="0.31496062992125984" bottom="0" header="0.31496062992125984" footer="0.31496062992125984"/>
  <pageSetup paperSize="8" scale="5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207"/>
  <sheetViews>
    <sheetView zoomScale="85" zoomScaleNormal="85" workbookViewId="0">
      <selection activeCell="BL4" sqref="BL4:BM106"/>
    </sheetView>
  </sheetViews>
  <sheetFormatPr baseColWidth="10" defaultColWidth="11.42578125" defaultRowHeight="15" zeroHeight="1" outlineLevelCol="1" x14ac:dyDescent="0.25"/>
  <cols>
    <col min="1" max="1" width="22.42578125" bestFit="1" customWidth="1"/>
    <col min="2" max="2" width="18.85546875" customWidth="1"/>
    <col min="3" max="3" width="9.7109375" style="155" customWidth="1"/>
    <col min="4" max="4" width="9.7109375" customWidth="1"/>
    <col min="5" max="5" width="12.42578125" bestFit="1" customWidth="1"/>
    <col min="6" max="8" width="9.7109375" customWidth="1"/>
    <col min="9" max="9" width="9.7109375" hidden="1" customWidth="1"/>
    <col min="10" max="12" width="9.7109375" customWidth="1"/>
    <col min="13" max="13" width="3" customWidth="1"/>
    <col min="14" max="17" width="5.28515625" hidden="1" customWidth="1" outlineLevel="1"/>
    <col min="18" max="18" width="5.85546875" hidden="1" customWidth="1" outlineLevel="1"/>
    <col min="19" max="37" width="5.28515625" hidden="1" customWidth="1" outlineLevel="1"/>
    <col min="38" max="38" width="3.7109375" customWidth="1" collapsed="1"/>
    <col min="39" max="39" width="9.5703125" bestFit="1" customWidth="1"/>
    <col min="40" max="40" width="3.7109375" customWidth="1"/>
    <col min="42" max="68" width="5.28515625" customWidth="1"/>
  </cols>
  <sheetData>
    <row r="1" spans="1:68" ht="30" customHeight="1" thickBot="1" x14ac:dyDescent="0.3">
      <c r="A1" s="156"/>
      <c r="B1" s="156"/>
      <c r="C1" s="491" t="s">
        <v>158</v>
      </c>
      <c r="D1" s="491"/>
      <c r="E1" s="491"/>
      <c r="F1" s="491"/>
      <c r="G1" s="491"/>
      <c r="H1" s="491"/>
      <c r="I1" s="491"/>
      <c r="J1" s="491"/>
      <c r="K1" s="491"/>
      <c r="L1" s="491"/>
    </row>
    <row r="2" spans="1:68" ht="50.25" customHeight="1" thickTop="1" x14ac:dyDescent="0.25">
      <c r="A2" s="243" t="s">
        <v>277</v>
      </c>
      <c r="B2" s="244"/>
      <c r="C2" s="245" t="s">
        <v>276</v>
      </c>
      <c r="D2" s="246" t="s">
        <v>11</v>
      </c>
      <c r="E2" s="247" t="s">
        <v>275</v>
      </c>
      <c r="F2" s="248" t="s">
        <v>274</v>
      </c>
      <c r="G2" s="249" t="s">
        <v>273</v>
      </c>
      <c r="H2" s="250" t="s">
        <v>272</v>
      </c>
      <c r="I2" s="251" t="s">
        <v>162</v>
      </c>
      <c r="J2" s="252" t="s">
        <v>164</v>
      </c>
      <c r="K2" s="253" t="s">
        <v>271</v>
      </c>
      <c r="L2" s="254" t="s">
        <v>270</v>
      </c>
      <c r="N2" s="489" t="s">
        <v>282</v>
      </c>
      <c r="O2" s="490"/>
      <c r="P2" s="481" t="s">
        <v>283</v>
      </c>
      <c r="Q2" s="481"/>
      <c r="R2" s="481" t="s">
        <v>284</v>
      </c>
      <c r="S2" s="481"/>
      <c r="T2" s="481" t="s">
        <v>285</v>
      </c>
      <c r="U2" s="481"/>
      <c r="V2" s="481" t="s">
        <v>286</v>
      </c>
      <c r="W2" s="481"/>
      <c r="X2" s="481" t="s">
        <v>287</v>
      </c>
      <c r="Y2" s="481"/>
      <c r="Z2" s="481" t="s">
        <v>288</v>
      </c>
      <c r="AA2" s="481"/>
      <c r="AB2" s="481" t="s">
        <v>289</v>
      </c>
      <c r="AC2" s="481"/>
      <c r="AD2" s="481" t="s">
        <v>290</v>
      </c>
      <c r="AE2" s="481"/>
      <c r="AF2" s="481" t="s">
        <v>291</v>
      </c>
      <c r="AG2" s="481"/>
      <c r="AH2" s="481" t="s">
        <v>292</v>
      </c>
      <c r="AI2" s="481"/>
      <c r="AJ2" s="481" t="s">
        <v>293</v>
      </c>
      <c r="AK2" s="482"/>
      <c r="AL2" s="182"/>
      <c r="AM2" s="483">
        <v>2019</v>
      </c>
      <c r="AN2" s="484"/>
      <c r="AP2" s="489" t="s">
        <v>282</v>
      </c>
      <c r="AQ2" s="490"/>
      <c r="AR2" s="481" t="s">
        <v>283</v>
      </c>
      <c r="AS2" s="481"/>
      <c r="AT2" s="481" t="s">
        <v>284</v>
      </c>
      <c r="AU2" s="481"/>
      <c r="AV2" s="481" t="s">
        <v>285</v>
      </c>
      <c r="AW2" s="481"/>
      <c r="AX2" s="481" t="s">
        <v>286</v>
      </c>
      <c r="AY2" s="481"/>
      <c r="AZ2" s="481" t="s">
        <v>287</v>
      </c>
      <c r="BA2" s="481"/>
      <c r="BB2" s="481" t="s">
        <v>288</v>
      </c>
      <c r="BC2" s="481"/>
      <c r="BD2" s="481" t="s">
        <v>289</v>
      </c>
      <c r="BE2" s="481"/>
      <c r="BF2" s="481" t="s">
        <v>290</v>
      </c>
      <c r="BG2" s="481"/>
      <c r="BH2" s="481" t="s">
        <v>291</v>
      </c>
      <c r="BI2" s="481"/>
      <c r="BJ2" s="481" t="s">
        <v>292</v>
      </c>
      <c r="BK2" s="481"/>
      <c r="BL2" s="481" t="s">
        <v>293</v>
      </c>
      <c r="BM2" s="482"/>
      <c r="BN2" s="182"/>
      <c r="BO2" s="483">
        <v>2020</v>
      </c>
      <c r="BP2" s="484"/>
    </row>
    <row r="3" spans="1:68" ht="18.75" customHeight="1" x14ac:dyDescent="0.25">
      <c r="A3" s="257" t="s">
        <v>269</v>
      </c>
      <c r="B3" s="258"/>
      <c r="C3" s="259"/>
      <c r="D3" s="260"/>
      <c r="E3" s="259"/>
      <c r="F3" s="259"/>
      <c r="G3" s="259"/>
      <c r="H3" s="259"/>
      <c r="I3" s="259"/>
      <c r="J3" s="259"/>
      <c r="K3" s="259"/>
      <c r="L3" s="261"/>
      <c r="N3" s="485"/>
      <c r="O3" s="486"/>
      <c r="P3" s="487"/>
      <c r="Q3" s="487"/>
      <c r="R3" s="487"/>
      <c r="S3" s="487"/>
      <c r="T3" s="487"/>
      <c r="U3" s="487"/>
      <c r="V3" s="487"/>
      <c r="W3" s="487"/>
      <c r="X3" s="487"/>
      <c r="Y3" s="487"/>
      <c r="Z3" s="487"/>
      <c r="AA3" s="487"/>
      <c r="AB3" s="487"/>
      <c r="AC3" s="487"/>
      <c r="AD3" s="487"/>
      <c r="AE3" s="487"/>
      <c r="AF3" s="487"/>
      <c r="AG3" s="487"/>
      <c r="AH3" s="487"/>
      <c r="AI3" s="487"/>
      <c r="AJ3" s="487"/>
      <c r="AK3" s="488"/>
      <c r="AL3" s="181"/>
      <c r="AP3" s="485"/>
      <c r="AQ3" s="486"/>
      <c r="AR3" s="487"/>
      <c r="AS3" s="487"/>
      <c r="AT3" s="487"/>
      <c r="AU3" s="487"/>
      <c r="AV3" s="487"/>
      <c r="AW3" s="487"/>
      <c r="AX3" s="487"/>
      <c r="AY3" s="487"/>
      <c r="AZ3" s="487"/>
      <c r="BA3" s="487"/>
      <c r="BB3" s="487"/>
      <c r="BC3" s="487"/>
      <c r="BD3" s="487"/>
      <c r="BE3" s="487"/>
      <c r="BF3" s="487"/>
      <c r="BG3" s="487"/>
      <c r="BH3" s="487"/>
      <c r="BI3" s="487"/>
      <c r="BJ3" s="487"/>
      <c r="BK3" s="487"/>
      <c r="BL3" s="487"/>
      <c r="BM3" s="488"/>
      <c r="BN3" s="181"/>
    </row>
    <row r="4" spans="1:68" ht="15" customHeight="1" x14ac:dyDescent="0.25">
      <c r="A4" s="262" t="s">
        <v>395</v>
      </c>
      <c r="B4" s="263" t="s">
        <v>22</v>
      </c>
      <c r="C4" s="264" t="s">
        <v>85</v>
      </c>
      <c r="D4" s="264" t="s">
        <v>67</v>
      </c>
      <c r="E4" s="265" t="s">
        <v>406</v>
      </c>
      <c r="F4" s="266" t="s">
        <v>8</v>
      </c>
      <c r="G4" s="266" t="s">
        <v>70</v>
      </c>
      <c r="H4" s="266" t="s">
        <v>71</v>
      </c>
      <c r="I4" s="266"/>
      <c r="J4" s="266" t="s">
        <v>79</v>
      </c>
      <c r="K4" s="266" t="s">
        <v>72</v>
      </c>
      <c r="L4" s="267" t="s">
        <v>73</v>
      </c>
      <c r="N4" s="183" t="e">
        <f>IF($A4="","",COUNTIFS(#REF!,B4,#REF!,"Nuit")+COUNTIFS(#REF!,B4,#REF!,"Nuit")+COUNTIFS(#REF!,B4,#REF!,"Nuit")+COUNTIFS(#REF!,B4,#REF!,"Nuit")+COUNTIFS(#REF!,B4,#REF!,"Nuit")+COUNTIFS(#REF!,B4,#REF!,"Nuit")+COUNTIFS(#REF!,B4,#REF!,"Nuit")+COUNTIFS(#REF!,B4,#REF!,"Nuit")+COUNTIFS(#REF!,B4,#REF!,"Nuit")+COUNTIFS(#REF!,B4,#REF!,"Nuit")+COUNTIFS(#REF!,B4,#REF!,"Nuit"))</f>
        <v>#REF!</v>
      </c>
      <c r="O4" s="184" t="e">
        <f>IF($A4="","",COUNTIFS(#REF!,B4,#REF!,"Jour")+COUNTIFS(#REF!,B4,#REF!,"Jour")+COUNTIFS(#REF!,B4,#REF!,"Jour")+COUNTIFS(#REF!,B4,#REF!,"Jour")+COUNTIFS(#REF!,B4,#REF!,"Jour")+COUNTIFS(#REF!,B4,#REF!,"Jour")+COUNTIFS(#REF!,B4,#REF!,"Jour")+COUNTIFS(#REF!,B4,#REF!,"Jour")+COUNTIFS(#REF!,B4,#REF!,"Jour")+COUNTIFS(#REF!,B4,#REF!,"Jour")+COUNTIFS(#REF!,B4,#REF!,"Jour"))</f>
        <v>#REF!</v>
      </c>
      <c r="P4" s="187" t="e">
        <f>IF($A4="","",COUNTIFS(#REF!,B4,#REF!,"Nuit")+COUNTIFS(#REF!,B4,#REF!,"Nuit")+COUNTIFS(#REF!,B4,#REF!,"Nuit")+COUNTIFS(#REF!,B4,#REF!,"Nuit")+COUNTIFS(#REF!,B4,#REF!,"Nuit")+COUNTIFS(#REF!,B4,#REF!,"Nuit")+COUNTIFS(#REF!,B4,#REF!,"Nuit")+COUNTIFS(#REF!,B4,#REF!,"Nuit")+COUNTIFS(#REF!,B4,#REF!,"Nuit")+COUNTIFS(#REF!,B4,#REF!,"Nuit")+COUNTIFS(#REF!,B4,#REF!,"Nuit"))</f>
        <v>#REF!</v>
      </c>
      <c r="Q4" s="184" t="e">
        <f>IF($A4="","",COUNTIFS(#REF!,B4,#REF!,"Jour")+COUNTIFS(#REF!,B4,#REF!,"Jour")+COUNTIFS(#REF!,B4,#REF!,"Jour")+COUNTIFS(#REF!,B4,#REF!,"Jour")+COUNTIFS(#REF!,B4,#REF!,"Jour")+COUNTIFS(#REF!,B4,#REF!,"Jour")+COUNTIFS(#REF!,B4,#REF!,"Jour")+COUNTIFS(#REF!,B4,#REF!,"Jour")+COUNTIFS(#REF!,B4,#REF!,"Jour")+COUNTIFS(#REF!,B4,#REF!,"Jour")+COUNTIFS(#REF!,B4,#REF!,"Jour"))</f>
        <v>#REF!</v>
      </c>
      <c r="R4" s="187" t="e">
        <f>IF($A4="","",COUNTIFS(#REF!,B4,#REF!,"Nuit")+COUNTIFS(#REF!,B4,#REF!,"Nuit")+COUNTIFS(#REF!,B4,#REF!,"Nuit")+COUNTIFS(#REF!,B4,#REF!,"Nuit")+COUNTIFS(#REF!,B4,#REF!,"Nuit")+COUNTIFS(#REF!,B4,#REF!,"Nuit")+COUNTIFS(#REF!,B4,#REF!,"Nuit")+COUNTIFS(#REF!,B4,#REF!,"Nuit")+COUNTIFS(#REF!,B4,#REF!,"Nuit")+COUNTIFS(#REF!,B4,#REF!,"Nuit")+COUNTIFS(#REF!,B4,#REF!,"Nuit"))</f>
        <v>#REF!</v>
      </c>
      <c r="S4" s="184" t="e">
        <f>IF($A4="","",COUNTIFS(#REF!,B4,#REF!,"Jour")+COUNTIFS(#REF!,B4,#REF!,"Jour")+COUNTIFS(#REF!,B4,#REF!,"Jour")+COUNTIFS(#REF!,B4,#REF!,"Jour")+COUNTIFS(#REF!,B4,#REF!,"Jour")+COUNTIFS(#REF!,B4,#REF!,"Jour")+COUNTIFS(#REF!,B4,#REF!,"Jour")+COUNTIFS(#REF!,B4,#REF!,"Jour")+COUNTIFS(#REF!,B4,#REF!,"Jour")+COUNTIFS(#REF!,B4,#REF!,"Jour")+COUNTIFS(#REF!,B4,#REF!,"Jour"))</f>
        <v>#REF!</v>
      </c>
      <c r="T4" s="187" t="e">
        <f>IF($A4="","",COUNTIFS(#REF!,B4,#REF!,"Nuit")+COUNTIFS(#REF!,B4,#REF!,"Nuit")+COUNTIFS(#REF!,B4,#REF!,"Nuit")+COUNTIFS(#REF!,B4,#REF!,"Nuit")+COUNTIFS(#REF!,B4,#REF!,"Nuit")+COUNTIFS(#REF!,B4,#REF!,"Nuit")+COUNTIFS(#REF!,B4,#REF!,"Nuit")+COUNTIFS(#REF!,B4,#REF!,"Nuit")+COUNTIFS(#REF!,B4,#REF!,"Nuit")+COUNTIFS(#REF!,B4,#REF!,"Nuit")+COUNTIFS(#REF!,B4,#REF!,"Nuit"))</f>
        <v>#REF!</v>
      </c>
      <c r="U4" s="184" t="e">
        <f>IF($A4="","",COUNTIFS(#REF!,B4,#REF!,"Jour")+COUNTIFS(#REF!,B4,#REF!,"Jour")+COUNTIFS(#REF!,B4,#REF!,"Jour")+COUNTIFS(#REF!,B4,#REF!,"Jour")+COUNTIFS(#REF!,B4,#REF!,"Jour")+COUNTIFS(#REF!,B4,#REF!,"Jour")+COUNTIFS(#REF!,B4,#REF!,"Jour")+COUNTIFS(#REF!,B4,#REF!,"Jour")+COUNTIFS(#REF!,B4,#REF!,"Jour")+COUNTIFS(#REF!,B4,#REF!,"Jour")+COUNTIFS(#REF!,B4,#REF!,"Jour"))</f>
        <v>#REF!</v>
      </c>
      <c r="V4" s="187" t="e">
        <f>IF($A4="","",COUNTIFS(#REF!,B4,#REF!,"Nuit")+COUNTIFS(#REF!,B4,#REF!,"Nuit")+COUNTIFS(#REF!,B4,#REF!,"Nuit")+COUNTIFS(#REF!,B4,#REF!,"Nuit")+COUNTIFS(#REF!,B4,#REF!,"Nuit")+COUNTIFS(#REF!,B4,#REF!,"Nuit")+COUNTIFS(#REF!,B4,#REF!,"Nuit")+COUNTIFS(#REF!,B4,#REF!,"Nuit")+COUNTIFS(#REF!,B4,#REF!,"Nuit")+COUNTIFS(#REF!,B4,#REF!,"Nuit")+COUNTIFS(#REF!,B4,#REF!,"Nuit"))</f>
        <v>#REF!</v>
      </c>
      <c r="W4" s="184" t="e">
        <f>IF($A4="","",COUNTIFS(#REF!,B4,#REF!,"Jour")+COUNTIFS(#REF!,B4,#REF!,"Jour")+COUNTIFS(#REF!,B4,#REF!,"Jour")+COUNTIFS(#REF!,B4,#REF!,"Jour")+COUNTIFS(#REF!,B4,#REF!,"Jour")+COUNTIFS(#REF!,B4,#REF!,"Jour")+COUNTIFS(#REF!,B4,#REF!,"Jour")+COUNTIFS(#REF!,B4,#REF!,"Jour")+COUNTIFS(#REF!,B4,#REF!,"Jour")+COUNTIFS(#REF!,B4,#REF!,"Jour")+COUNTIFS(#REF!,B4,#REF!,"Jour"))</f>
        <v>#REF!</v>
      </c>
      <c r="X4" s="187" t="e">
        <f>IF($A4="","",COUNTIFS(#REF!,B4,#REF!,"Nuit")+COUNTIFS(#REF!,B4,#REF!,"Nuit")+COUNTIFS(#REF!,B4,#REF!,"Nuit")+COUNTIFS(#REF!,B4,#REF!,"Nuit")+COUNTIFS(#REF!,B4,#REF!,"Nuit")+COUNTIFS(#REF!,B4,#REF!,"Nuit")+COUNTIFS(#REF!,B4,#REF!,"Nuit")+COUNTIFS(#REF!,B4,#REF!,"Nuit")+COUNTIFS(#REF!,B4,#REF!,"Nuit")+COUNTIFS(#REF!,B4,#REF!,"Nuit")+COUNTIFS(#REF!,B4,#REF!,"Nuit"))</f>
        <v>#REF!</v>
      </c>
      <c r="Y4" s="184" t="e">
        <f>IF($A4="","",COUNTIFS(#REF!,B4,#REF!,"Jour")+COUNTIFS(#REF!,B4,#REF!,"Jour")+COUNTIFS(#REF!,B4,#REF!,"Jour")+COUNTIFS(#REF!,B4,#REF!,"Jour")+COUNTIFS(#REF!,B4,#REF!,"Jour")+COUNTIFS(#REF!,B4,#REF!,"Jour")+COUNTIFS(#REF!,B4,#REF!,"Jour")+COUNTIFS(#REF!,B4,#REF!,"Jour")+COUNTIFS(#REF!,B4,#REF!,"Jour")+COUNTIFS(#REF!,B4,#REF!,"Jour")+COUNTIFS(#REF!,B4,#REF!,"Jour"))</f>
        <v>#REF!</v>
      </c>
      <c r="Z4" s="187" t="e">
        <f>IF($A4="","",COUNTIFS(#REF!,$B4,#REF!,"Nuit")+COUNTIFS(#REF!,$B4,#REF!,"Nuit")+COUNTIFS(#REF!,$B4,#REF!,"Nuit")+COUNTIFS(#REF!,$B4,#REF!,"Nuit")+COUNTIFS(#REF!,$B4,#REF!,"Nuit")+COUNTIFS(#REF!,$B4,#REF!,"Nuit")+COUNTIFS(#REF!,$B4,#REF!,"Nuit")+COUNTIFS(#REF!,$B4,#REF!,"Nuit")+COUNTIFS(#REF!,$B4,#REF!,"Nuit")+COUNTIFS(#REF!,$B4,#REF!,"Nuit")+COUNTIFS(#REF!,$B4,#REF!,"Nuit"))</f>
        <v>#REF!</v>
      </c>
      <c r="AA4" s="184" t="e">
        <f>IF($A4="","",COUNTIFS(#REF!,$B4,#REF!,"Jour")+COUNTIFS(#REF!,$B4,#REF!,"Jour")+COUNTIFS(#REF!,$B4,#REF!,"Jour")+COUNTIFS(#REF!,$B4,#REF!,"Jour")+COUNTIFS(#REF!,$B4,#REF!,"Jour")+COUNTIFS(#REF!,$B4,#REF!,"Jour")+COUNTIFS(#REF!,$B4,#REF!,"Jour")+COUNTIFS(#REF!,$B4,#REF!,"Jour")+COUNTIFS(#REF!,$B4,#REF!,"Jour")+COUNTIFS(#REF!,$B4,#REF!,"Jour")+COUNTIFS(#REF!,$B4,#REF!,"Jour"))</f>
        <v>#REF!</v>
      </c>
      <c r="AB4" s="187" t="e">
        <f>IF($A4="","",COUNTIFS(#REF!,$B4,#REF!,"Nuit")+COUNTIFS(#REF!,$B4,#REF!,"Nuit")+COUNTIFS(#REF!,$B4,#REF!,"Nuit")+COUNTIFS(#REF!,$B4,#REF!,"Nuit")+COUNTIFS(#REF!,$B4,#REF!,"Nuit")+COUNTIFS(#REF!,$B4,#REF!,"Nuit")+COUNTIFS(#REF!,$B4,#REF!,"Nuit")+COUNTIFS(#REF!,$B4,#REF!,"Nuit")+COUNTIFS(#REF!,$B4,#REF!,"Nuit")+COUNTIFS(#REF!,$B4,#REF!,"Nuit")+COUNTIFS(#REF!,$B4,#REF!,"Nuit"))</f>
        <v>#REF!</v>
      </c>
      <c r="AC4" s="184" t="e">
        <f>IF($A4="","",COUNTIFS(#REF!,$B4,#REF!,"Jour")+COUNTIFS(#REF!,$B4,#REF!,"Jour")+COUNTIFS(#REF!,$B4,#REF!,"Jour")+COUNTIFS(#REF!,$B4,#REF!,"Jour")+COUNTIFS(#REF!,$B4,#REF!,"Jour")+COUNTIFS(#REF!,$B4,#REF!,"Jour")+COUNTIFS(#REF!,$B4,#REF!,"Jour")+COUNTIFS(#REF!,$B4,#REF!,"Jour")+COUNTIFS(#REF!,$B4,#REF!,"Jour")+COUNTIFS(#REF!,$B4,#REF!,"Jour")+COUNTIFS(#REF!,$B4,#REF!,"Jour"))</f>
        <v>#REF!</v>
      </c>
      <c r="AD4" s="187" t="e">
        <f>IF($A4="","",COUNTIFS(#REF!,$B4,#REF!,"Nuit")+COUNTIFS(#REF!,$B4,#REF!,"Nuit")+COUNTIFS(#REF!,$B4,#REF!,"Nuit")+COUNTIFS(#REF!,$B4,#REF!,"Nuit")+COUNTIFS(#REF!,$B4,#REF!,"Nuit")+COUNTIFS(#REF!,$B4,#REF!,"Nuit")+COUNTIFS(#REF!,$B4,#REF!,"Nuit")+COUNTIFS(#REF!,$B4,#REF!,"Nuit")+COUNTIFS(#REF!,$B4,#REF!,"Nuit")+COUNTIFS(#REF!,$B4,#REF!,"Nuit")+COUNTIFS(#REF!,$B4,#REF!,"Nuit"))</f>
        <v>#REF!</v>
      </c>
      <c r="AE4" s="184" t="e">
        <f>IF($A4="","",COUNTIFS(#REF!,$B4,#REF!,"Jour")+COUNTIFS(#REF!,$B4,#REF!,"Jour")+COUNTIFS(#REF!,$B4,#REF!,"Jour")+COUNTIFS(#REF!,$B4,#REF!,"Jour")+COUNTIFS(#REF!,$B4,#REF!,"Jour")+COUNTIFS(#REF!,$B4,#REF!,"Jour")+COUNTIFS(#REF!,$B4,#REF!,"Jour")+COUNTIFS(#REF!,$B4,#REF!,"Jour")+COUNTIFS(#REF!,$B4,#REF!,"Jour")+COUNTIFS(#REF!,$B4,#REF!,"Jour")+COUNTIFS(#REF!,$B4,#REF!,"Jour"))</f>
        <v>#REF!</v>
      </c>
      <c r="AF4" s="187" t="e">
        <f>IF($A4="","",COUNTIFS(#REF!,$B4,#REF!,"Nuit")+COUNTIFS(#REF!,$B4,#REF!,"Nuit")+COUNTIFS(#REF!,$B4,#REF!,"Nuit")+COUNTIFS(#REF!,$B4,#REF!,"Nuit")+COUNTIFS(#REF!,$B4,#REF!,"Nuit")+COUNTIFS(#REF!,$B4,#REF!,"Nuit")+COUNTIFS(#REF!,$B4,#REF!,"Nuit")+COUNTIFS(#REF!,$B4,#REF!,"Nuit")+COUNTIFS(#REF!,$B4,#REF!,"Nuit")+COUNTIFS(#REF!,$B4,#REF!,"Nuit")+COUNTIFS(#REF!,$B4,#REF!,"Nuit"))</f>
        <v>#REF!</v>
      </c>
      <c r="AG4" s="184" t="e">
        <f>IF($A4="","",COUNTIFS(#REF!,$B4,#REF!,"Jour")+COUNTIFS(#REF!,$B4,#REF!,"Jour")+COUNTIFS(#REF!,$B4,#REF!,"Jour")+COUNTIFS(#REF!,$B4,#REF!,"Jour")+COUNTIFS(#REF!,$B4,#REF!,"Jour")+COUNTIFS(#REF!,$B4,#REF!,"Jour")+COUNTIFS(#REF!,$B4,#REF!,"Jour")+COUNTIFS(#REF!,$B4,#REF!,"Jour")+COUNTIFS(#REF!,$B4,#REF!,"Jour")+COUNTIFS(#REF!,$B4,#REF!,"Jour")+COUNTIFS(#REF!,$B4,#REF!,"Jour"))</f>
        <v>#REF!</v>
      </c>
      <c r="AH4" s="187" t="e">
        <f>IF($A4="","",COUNTIFS(#REF!,$B4,#REF!,"Nuit")+COUNTIFS(#REF!,$B4,#REF!,"Nuit")+COUNTIFS(#REF!,$B4,#REF!,"Nuit")+COUNTIFS(#REF!,$B4,#REF!,"Nuit")+COUNTIFS(#REF!,$B4,#REF!,"Nuit")+COUNTIFS(#REF!,$B4,#REF!,"Nuit")+COUNTIFS(#REF!,$B4,#REF!,"Nuit")+COUNTIFS(#REF!,$B4,#REF!,"Nuit")+COUNTIFS(#REF!,$B4,#REF!,"Nuit")+COUNTIFS(#REF!,$B4,#REF!,"Nuit")+COUNTIFS(#REF!,$B4,#REF!,"Nuit"))</f>
        <v>#REF!</v>
      </c>
      <c r="AI4" s="184" t="e">
        <f>IF($A4="","",COUNTIFS(#REF!,$B4,#REF!,"Jour")+COUNTIFS(#REF!,$B4,#REF!,"Jour")+COUNTIFS(#REF!,$B4,#REF!,"Jour")+COUNTIFS(#REF!,$B4,#REF!,"Jour")+COUNTIFS(#REF!,$B4,#REF!,"Jour")+COUNTIFS(#REF!,$B4,#REF!,"Jour")+COUNTIFS(#REF!,$B4,#REF!,"Jour")+COUNTIFS(#REF!,$B4,#REF!,"Jour")+COUNTIFS(#REF!,$B4,#REF!,"Jour")+COUNTIFS(#REF!,$B4,#REF!,"Jour")+COUNTIFS(#REF!,$B4,#REF!,"Jour"))</f>
        <v>#REF!</v>
      </c>
      <c r="AJ4" s="187" t="e">
        <f>IF($A4="","",COUNTIFS(#REF!,$B4,#REF!,"Nuit")+COUNTIFS(#REF!,$B4,#REF!,"Nuit")+COUNTIFS(#REF!,$B4,#REF!,"Nuit")+COUNTIFS(#REF!,$B4,#REF!,"Nuit")+COUNTIFS(#REF!,$B4,#REF!,"Nuit")+COUNTIFS(#REF!,$B4,#REF!,"Nuit")+COUNTIFS(#REF!,$B4,#REF!,"Nuit")+COUNTIFS(#REF!,$B4,#REF!,"Nuit")+COUNTIFS(#REF!,$B4,#REF!,"Nuit")+COUNTIFS(#REF!,$B4,#REF!,"Nuit")+COUNTIFS(#REF!,$B4,#REF!,"Nuit"))</f>
        <v>#REF!</v>
      </c>
      <c r="AK4" s="190" t="e">
        <f>IF($A4="","",COUNTIFS(#REF!,$B4,#REF!,"Jour")+COUNTIFS(#REF!,$B4,#REF!,"Jour")+COUNTIFS(#REF!,$B4,#REF!,"Jour")+COUNTIFS(#REF!,$B4,#REF!,"Jour")+COUNTIFS(#REF!,$B4,#REF!,"Jour")+COUNTIFS(#REF!,$B4,#REF!,"Jour")+COUNTIFS(#REF!,$B4,#REF!,"Jour")+COUNTIFS(#REF!,$B4,#REF!,"Jour")+COUNTIFS(#REF!,$B4,#REF!,"Jour")+COUNTIFS(#REF!,$B4,#REF!,"Jour")+COUNTIFS(#REF!,$B4,#REF!,"Jour"))</f>
        <v>#REF!</v>
      </c>
      <c r="AL4" s="177"/>
      <c r="AM4" s="176" t="e">
        <f>N4+P4+R4+T4+V4+X4+Z4+AB4+AD4+AF4+AH4+AJ4</f>
        <v>#REF!</v>
      </c>
      <c r="AN4" s="176" t="e">
        <f>O4+Q4+S4+U4+W4+Y4+AA4+AC4+AE4+AG4+AI4+AK4</f>
        <v>#REF!</v>
      </c>
      <c r="AO4" s="424" t="e">
        <f t="shared" ref="AO4:AO9" si="0">(AM4*0.6*6)+(AN4*0.6*12)</f>
        <v>#REF!</v>
      </c>
      <c r="AP4" s="183">
        <f>IF($A4="","",COUNTIFS(JAN.20!$F$7:$F$48,$B4,JAN.20!$E$7:$E$48,"Nuit")+COUNTIFS(JAN.20!$H$7:$H$48,$B4,JAN.20!$E$7:$E$48,"Nuit")+COUNTIFS(JAN.20!$J$7:$J$48,$B4,JAN.20!$E$7:$E$48,"Nuit")+COUNTIFS(JAN.20!$L$7:$L$48,$B4,JAN.20!$E$7:$E$48,"Nuit")+COUNTIFS(JAN.20!$N$7:$N$48,$B4,JAN.20!$E$7:$E$48,"Nuit")+COUNTIFS(JAN.20!$P$7:$P$48,$B4,JAN.20!$E$7:$E$48,"Nuit")+COUNTIFS(JAN.20!$R$7:$R$48,$B4,JAN.20!$E$7:$E$48,"Nuit")+COUNTIFS(JAN.20!$T$7:$T$48,$B4,JAN.20!$E$7:$E$48,"Nuit")+COUNTIFS(JAN.20!$V$7:$V$48,$B4,JAN.20!$E$7:$E$48,"Nuit")+COUNTIFS(JAN.20!$W$7:$W$48,$B4,JAN.20!$E$7:$E$48,"Nuit")+COUNTIFS(JAN.20!$X$7:$X$48,$B4,JAN.20!$E$7:$E$48,"Nuit"))</f>
        <v>5</v>
      </c>
      <c r="AQ4" s="184">
        <f>IF($A4="","",COUNTIFS(JAN.20!$F$7:$F$48,$B4,JAN.20!$E$7:$E$48,"Jour")+COUNTIFS(JAN.20!$H$7:$H$48,$B4,JAN.20!$E$7:$E$48,"Jour")+COUNTIFS(JAN.20!$J$7:$J$48,$B4,JAN.20!$E$7:$E$48,"Jour")+COUNTIFS(JAN.20!$L$7:$L$48,$B4,JAN.20!$E$7:$E$48,"Jour")+COUNTIFS(JAN.20!$N$7:$N$48,$B4,JAN.20!$E$7:$E$48,"Jour")+COUNTIFS(JAN.20!$P$7:$P$48,$B4,JAN.20!$E$7:$E$48,"Jour")+COUNTIFS(JAN.20!$R$7:$R$48,$B4,JAN.20!$E$7:$E$48,"Jour")+COUNTIFS(JAN.20!$T$7:$T$48,$B4,JAN.20!$E$7:$E$48,"Jour")+COUNTIFS(JAN.20!$V$7:$V$48,$B4,JAN.20!$E$7:$E$48,"Jour")+COUNTIFS(JAN.20!$W$7:$W$48,$B4,JAN.20!$E$7:$E$48,"Jour")+COUNTIFS(JAN.20!$X$7:$X$48,$B4,JAN.20!$E$7:$E$48,"Jour"))</f>
        <v>0</v>
      </c>
      <c r="AR4" s="187">
        <f>IF($A4="","",COUNTIFS(FEV.20!$F$7:$F$48,$B4,FEV.20!$E$7:$E$48,"Nuit")+COUNTIFS(FEV.20!$H$7:$H$48,$B4,FEV.20!$E$7:$E$48,"Nuit")+COUNTIFS(FEV.20!$J$7:$J$48,$B4,FEV.20!$E$7:$E$48,"Nuit")+COUNTIFS(FEV.20!$L$7:$L$48,$B4,FEV.20!$E$7:$E$48,"Nuit")+COUNTIFS(FEV.20!$N$7:$N$48,$B4,FEV.20!$E$7:$E$48,"Nuit")+COUNTIFS(FEV.20!$P$7:$P$48,$B4,FEV.20!$E$7:$E$48,"Nuit")+COUNTIFS(FEV.20!$R$7:$R$48,$B4,FEV.20!$E$7:$E$48,"Nuit")+COUNTIFS(FEV.20!$T$7:$T$48,$B4,FEV.20!$E$7:$E$48,"Nuit")+COUNTIFS(FEV.20!$V$7:$V$48,$B4,FEV.20!$E$7:$E$48,"Nuit")+COUNTIFS(FEV.20!$W$7:$W$48,$B4,FEV.20!$E$7:$E$48,"Nuit")+COUNTIFS(FEV.20!$X$7:$X$48,$B4,FEV.20!$E$7:$E$48,"Nuit"))</f>
        <v>5</v>
      </c>
      <c r="AS4" s="184">
        <f>IF($A4="","",COUNTIFS(FEV.20!$F$7:$F$48,$B4,FEV.20!$E$7:$E$48,"Jour")+COUNTIFS(FEV.20!$H$7:$H$48,$B4,FEV.20!$E$7:$E$48,"Jour")+COUNTIFS(FEV.20!$J$7:$J$48,$B4,FEV.20!$E$7:$E$48,"Jour")+COUNTIFS(FEV.20!$L$7:$L$48,$B4,FEV.20!$E$7:$E$48,"Jour")+COUNTIFS(FEV.20!$N$7:$N$48,$B4,FEV.20!$E$7:$E$48,"Jour")+COUNTIFS(FEV.20!$P$7:$P$48,$B4,FEV.20!$E$7:$E$48,"Jour")+COUNTIFS(FEV.20!$R$7:$R$48,$B4,FEV.20!$E$7:$E$48,"Jour")+COUNTIFS(FEV.20!$T$7:$T$48,$B4,FEV.20!$E$7:$E$48,"Jour")+COUNTIFS(FEV.20!$V$7:$V$48,$B4,FEV.20!$E$7:$E$48,"Jour")+COUNTIFS(FEV.20!$W$7:$W$48,$B4,FEV.20!$E$7:$E$48,"Jour")+COUNTIFS(FEV.20!$X$7:$X$48,$B4,FEV.20!$E$7:$E$48,"Jour"))</f>
        <v>1</v>
      </c>
      <c r="AT4" s="187">
        <f>IF($A4="","",COUNTIFS(Mars.20!$F$7:$F$48,$B4,Mars.20!$E$7:$E$48,"Nuit")+COUNTIFS(Mars.20!$H$7:$H$48,$B4,Mars.20!$E$7:$E$48,"Nuit")+COUNTIFS(Mars.20!$J$7:$J$48,$B4,Mars.20!$E$7:$E$48,"Nuit")+COUNTIFS(Mars.20!$L$7:$L$48,$B4,Mars.20!$E$7:$E$48,"Nuit")+COUNTIFS(Mars.20!$N$7:$N$48,$B4,Mars.20!$E$7:$E$48,"Nuit")+COUNTIFS(Mars.20!$P$7:$P$48,$B4,Mars.20!$E$7:$E$48,"Nuit")+COUNTIFS(Mars.20!$R$7:$R$48,$B4,Mars.20!$E$7:$E$48,"Nuit")+COUNTIFS(Mars.20!$T$7:$T$48,$B4,Mars.20!$E$7:$E$48,"Nuit")+COUNTIFS(Mars.20!$V$7:$V$48,$B4,Mars.20!$E$7:$E$48,"Nuit")+COUNTIFS(Mars.20!$W$7:$W$48,$B4,Mars.20!$E$7:$E$48,"Nuit")+COUNTIFS(Mars.20!$X$7:$X$48,$B4,Mars.20!$E$7:$E$48,"Nuit"))</f>
        <v>3</v>
      </c>
      <c r="AU4" s="184">
        <f>IF($A4="","",COUNTIFS(Mars.20!$F$7:$F$48,$B4,Mars.20!$E$7:$E$48,"Jour")+COUNTIFS(Mars.20!$H$7:$H$48,$B4,Mars.20!$E$7:$E$48,"Jour")+COUNTIFS(Mars.20!$J$7:$J$48,$B4,Mars.20!$E$7:$E$48,"Jour")+COUNTIFS(Mars.20!$L$7:$L$48,$B4,Mars.20!$E$7:$E$48,"Jour")+COUNTIFS(Mars.20!$N$7:$N$48,$B4,Mars.20!$E$7:$E$48,"Jour")+COUNTIFS(Mars.20!$P$7:$P$48,$B4,Mars.20!$E$7:$E$48,"Jour")+COUNTIFS(Mars.20!$R$7:$R$48,$B4,Mars.20!$E$7:$E$48,"Jour")+COUNTIFS(Mars.20!$T$7:$T$48,$B4,Mars.20!$E$7:$E$48,"Jour")+COUNTIFS(Mars.20!$V$7:$V$48,$B4,Mars.20!$E$7:$E$48,"Jour")+COUNTIFS(Mars.20!$W$7:$W$48,$B4,Mars.20!$E$7:$E$48,"Jour")+COUNTIFS(Mars.20!$X$7:$X$48,$B4,Mars.20!$E$7:$E$48,"Jour"))</f>
        <v>0</v>
      </c>
      <c r="AV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AW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AX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AY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AZ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BA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BB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BC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BD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BE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BF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BG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BH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BI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BJ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BK4" s="184">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BL4" s="187">
        <f>IF($A4="","",COUNTIFS(AVR.20!$F$7:$F$48,$B4,AVR.20!$E$7:$E$48,"Nuit")+COUNTIFS(AVR.20!$H$7:$H$48,$B4,AVR.20!$E$7:$E$48,"Nuit")+COUNTIFS(AVR.20!$J$7:$J$48,$B4,AVR.20!$E$7:$E$48,"Nuit")+COUNTIFS(AVR.20!$L$7:$L$48,$B4,AVR.20!$E$7:$E$48,"Nuit")+COUNTIFS(AVR.20!$N$7:$N$48,$B4,AVR.20!$E$7:$E$48,"Nuit")+COUNTIFS(AVR.20!$P$7:$P$48,$B4,AVR.20!$E$7:$E$48,"Nuit")+COUNTIFS(AVR.20!$R$7:$R$48,$B4,AVR.20!$E$7:$E$48,"Nuit")+COUNTIFS(AVR.20!$T$7:$T$48,$B4,AVR.20!$E$7:$E$48,"Nuit")+COUNTIFS(AVR.20!$V$7:$V$48,$B4,AVR.20!$E$7:$E$48,"Nuit")+COUNTIFS(AVR.20!$W$7:$W$48,$B4,AVR.20!$E$7:$E$48,"Nuit")+COUNTIFS(AVR.20!$X$7:$X$48,$B4,AVR.20!$E$7:$E$48,"Nuit"))</f>
        <v>0</v>
      </c>
      <c r="BM4" s="190">
        <f>IF($A4="","",COUNTIFS(AVR.20!$F$7:$F$48,$B4,AVR.20!$E$7:$E$48,"Jour")+COUNTIFS(AVR.20!$H$7:$H$48,$B4,AVR.20!$E$7:$E$48,"Jour")+COUNTIFS(AVR.20!$J$7:$J$48,$B4,AVR.20!$E$7:$E$48,"Jour")+COUNTIFS(AVR.20!$L$7:$L$48,$B4,AVR.20!$E$7:$E$48,"Jour")+COUNTIFS(AVR.20!$N$7:$N$48,$B4,AVR.20!$E$7:$E$48,"Jour")+COUNTIFS(AVR.20!$P$7:$P$48,$B4,AVR.20!$E$7:$E$48,"Jour")+COUNTIFS(AVR.20!$R$7:$R$48,$B4,AVR.20!$E$7:$E$48,"Jour")+COUNTIFS(AVR.20!$T$7:$T$48,$B4,AVR.20!$E$7:$E$48,"Jour")+COUNTIFS(AVR.20!$V$7:$V$48,$B4,AVR.20!$E$7:$E$48,"Jour")+COUNTIFS(AVR.20!$W$7:$W$48,$B4,AVR.20!$E$7:$E$48,"Jour")+COUNTIFS(AVR.20!$X$7:$X$48,$B4,AVR.20!$E$7:$E$48,"Jour"))</f>
        <v>0</v>
      </c>
      <c r="BN4" s="177"/>
      <c r="BO4" s="176">
        <f>AP4+AR4+AT4+AV4+AX4+AZ4+BB4+BD4+BF4+BH4+BJ4+BL4</f>
        <v>13</v>
      </c>
      <c r="BP4" s="176">
        <f>AQ4+AS4+AU4+AW4+AY4+BA4+BC4+BE4+BG4+BI4+BK4+BM4</f>
        <v>1</v>
      </c>
    </row>
    <row r="5" spans="1:68" ht="16.5" x14ac:dyDescent="0.3">
      <c r="A5" s="268" t="s">
        <v>396</v>
      </c>
      <c r="B5" s="269" t="s">
        <v>112</v>
      </c>
      <c r="C5" s="264" t="s">
        <v>76</v>
      </c>
      <c r="D5" s="264" t="s">
        <v>103</v>
      </c>
      <c r="E5" s="265" t="s">
        <v>16</v>
      </c>
      <c r="F5" s="266" t="s">
        <v>8</v>
      </c>
      <c r="G5" s="266" t="s">
        <v>70</v>
      </c>
      <c r="H5" s="266" t="s">
        <v>71</v>
      </c>
      <c r="I5" s="270"/>
      <c r="J5" s="266"/>
      <c r="K5" s="266" t="s">
        <v>72</v>
      </c>
      <c r="L5" s="267" t="s">
        <v>73</v>
      </c>
      <c r="N5" s="183" t="e">
        <f>IF($A5="","",COUNTIFS(#REF!,B5,#REF!,"Nuit")+COUNTIFS(#REF!,B5,#REF!,"Nuit")+COUNTIFS(#REF!,B5,#REF!,"Nuit")+COUNTIFS(#REF!,B5,#REF!,"Nuit")+COUNTIFS(#REF!,B5,#REF!,"Nuit")+COUNTIFS(#REF!,B5,#REF!,"Nuit")+COUNTIFS(#REF!,B5,#REF!,"Nuit")+COUNTIFS(#REF!,B5,#REF!,"Nuit")+COUNTIFS(#REF!,B5,#REF!,"Nuit")+COUNTIFS(#REF!,B5,#REF!,"Nuit")+COUNTIFS(#REF!,B5,#REF!,"Nuit"))</f>
        <v>#REF!</v>
      </c>
      <c r="O5" s="184" t="e">
        <f>IF($A5="","",COUNTIFS(#REF!,B5,#REF!,"Jour")+COUNTIFS(#REF!,B5,#REF!,"Jour")+COUNTIFS(#REF!,B5,#REF!,"Jour")+COUNTIFS(#REF!,B5,#REF!,"Jour")+COUNTIFS(#REF!,B5,#REF!,"Jour")+COUNTIFS(#REF!,B5,#REF!,"Jour")+COUNTIFS(#REF!,B5,#REF!,"Jour")+COUNTIFS(#REF!,B5,#REF!,"Jour")+COUNTIFS(#REF!,B5,#REF!,"Jour")+COUNTIFS(#REF!,B5,#REF!,"Jour")+COUNTIFS(#REF!,B5,#REF!,"Jour"))</f>
        <v>#REF!</v>
      </c>
      <c r="P5" s="187" t="e">
        <f>IF($A5="","",COUNTIFS(#REF!,B5,#REF!,"Nuit")+COUNTIFS(#REF!,B5,#REF!,"Nuit")+COUNTIFS(#REF!,B5,#REF!,"Nuit")+COUNTIFS(#REF!,B5,#REF!,"Nuit")+COUNTIFS(#REF!,B5,#REF!,"Nuit")+COUNTIFS(#REF!,B5,#REF!,"Nuit")+COUNTIFS(#REF!,B5,#REF!,"Nuit")+COUNTIFS(#REF!,B5,#REF!,"Nuit")+COUNTIFS(#REF!,B5,#REF!,"Nuit")+COUNTIFS(#REF!,B5,#REF!,"Nuit")+COUNTIFS(#REF!,B5,#REF!,"Nuit"))</f>
        <v>#REF!</v>
      </c>
      <c r="Q5" s="184" t="e">
        <f>IF($A5="","",COUNTIFS(#REF!,B5,#REF!,"Jour")+COUNTIFS(#REF!,B5,#REF!,"Jour")+COUNTIFS(#REF!,B5,#REF!,"Jour")+COUNTIFS(#REF!,B5,#REF!,"Jour")+COUNTIFS(#REF!,B5,#REF!,"Jour")+COUNTIFS(#REF!,B5,#REF!,"Jour")+COUNTIFS(#REF!,B5,#REF!,"Jour")+COUNTIFS(#REF!,B5,#REF!,"Jour")+COUNTIFS(#REF!,B5,#REF!,"Jour")+COUNTIFS(#REF!,B5,#REF!,"Jour")+COUNTIFS(#REF!,B5,#REF!,"Jour"))</f>
        <v>#REF!</v>
      </c>
      <c r="R5" s="187" t="e">
        <f>IF($A5="","",COUNTIFS(#REF!,B5,#REF!,"Nuit")+COUNTIFS(#REF!,B5,#REF!,"Nuit")+COUNTIFS(#REF!,B5,#REF!,"Nuit")+COUNTIFS(#REF!,B5,#REF!,"Nuit")+COUNTIFS(#REF!,B5,#REF!,"Nuit")+COUNTIFS(#REF!,B5,#REF!,"Nuit")+COUNTIFS(#REF!,B5,#REF!,"Nuit")+COUNTIFS(#REF!,B5,#REF!,"Nuit")+COUNTIFS(#REF!,B5,#REF!,"Nuit")+COUNTIFS(#REF!,B5,#REF!,"Nuit")+COUNTIFS(#REF!,B5,#REF!,"Nuit"))</f>
        <v>#REF!</v>
      </c>
      <c r="S5" s="184" t="e">
        <f>IF($A5="","",COUNTIFS(#REF!,B5,#REF!,"Jour")+COUNTIFS(#REF!,B5,#REF!,"Jour")+COUNTIFS(#REF!,B5,#REF!,"Jour")+COUNTIFS(#REF!,B5,#REF!,"Jour")+COUNTIFS(#REF!,B5,#REF!,"Jour")+COUNTIFS(#REF!,B5,#REF!,"Jour")+COUNTIFS(#REF!,B5,#REF!,"Jour")+COUNTIFS(#REF!,B5,#REF!,"Jour")+COUNTIFS(#REF!,B5,#REF!,"Jour")+COUNTIFS(#REF!,B5,#REF!,"Jour")+COUNTIFS(#REF!,B5,#REF!,"Jour"))</f>
        <v>#REF!</v>
      </c>
      <c r="T5" s="187" t="e">
        <f>IF($A5="","",COUNTIFS(#REF!,B5,#REF!,"Nuit")+COUNTIFS(#REF!,B5,#REF!,"Nuit")+COUNTIFS(#REF!,B5,#REF!,"Nuit")+COUNTIFS(#REF!,B5,#REF!,"Nuit")+COUNTIFS(#REF!,B5,#REF!,"Nuit")+COUNTIFS(#REF!,B5,#REF!,"Nuit")+COUNTIFS(#REF!,B5,#REF!,"Nuit")+COUNTIFS(#REF!,B5,#REF!,"Nuit")+COUNTIFS(#REF!,B5,#REF!,"Nuit")+COUNTIFS(#REF!,B5,#REF!,"Nuit")+COUNTIFS(#REF!,B5,#REF!,"Nuit"))</f>
        <v>#REF!</v>
      </c>
      <c r="U5" s="184" t="e">
        <f>IF($A5="","",COUNTIFS(#REF!,B5,#REF!,"Jour")+COUNTIFS(#REF!,B5,#REF!,"Jour")+COUNTIFS(#REF!,B5,#REF!,"Jour")+COUNTIFS(#REF!,B5,#REF!,"Jour")+COUNTIFS(#REF!,B5,#REF!,"Jour")+COUNTIFS(#REF!,B5,#REF!,"Jour")+COUNTIFS(#REF!,B5,#REF!,"Jour")+COUNTIFS(#REF!,B5,#REF!,"Jour")+COUNTIFS(#REF!,B5,#REF!,"Jour")+COUNTIFS(#REF!,B5,#REF!,"Jour")+COUNTIFS(#REF!,B5,#REF!,"Jour"))</f>
        <v>#REF!</v>
      </c>
      <c r="V5" s="187" t="e">
        <f>IF($A5="","",COUNTIFS(#REF!,B5,#REF!,"Nuit")+COUNTIFS(#REF!,B5,#REF!,"Nuit")+COUNTIFS(#REF!,B5,#REF!,"Nuit")+COUNTIFS(#REF!,B5,#REF!,"Nuit")+COUNTIFS(#REF!,B5,#REF!,"Nuit")+COUNTIFS(#REF!,B5,#REF!,"Nuit")+COUNTIFS(#REF!,B5,#REF!,"Nuit")+COUNTIFS(#REF!,B5,#REF!,"Nuit")+COUNTIFS(#REF!,B5,#REF!,"Nuit")+COUNTIFS(#REF!,B5,#REF!,"Nuit")+COUNTIFS(#REF!,B5,#REF!,"Nuit"))</f>
        <v>#REF!</v>
      </c>
      <c r="W5" s="184" t="e">
        <f>IF($A5="","",COUNTIFS(#REF!,B5,#REF!,"Jour")+COUNTIFS(#REF!,B5,#REF!,"Jour")+COUNTIFS(#REF!,B5,#REF!,"Jour")+COUNTIFS(#REF!,B5,#REF!,"Jour")+COUNTIFS(#REF!,B5,#REF!,"Jour")+COUNTIFS(#REF!,B5,#REF!,"Jour")+COUNTIFS(#REF!,B5,#REF!,"Jour")+COUNTIFS(#REF!,B5,#REF!,"Jour")+COUNTIFS(#REF!,B5,#REF!,"Jour")+COUNTIFS(#REF!,B5,#REF!,"Jour")+COUNTIFS(#REF!,B5,#REF!,"Jour"))</f>
        <v>#REF!</v>
      </c>
      <c r="X5" s="187" t="e">
        <f>IF($A5="","",COUNTIFS(#REF!,B5,#REF!,"Nuit")+COUNTIFS(#REF!,B5,#REF!,"Nuit")+COUNTIFS(#REF!,B5,#REF!,"Nuit")+COUNTIFS(#REF!,B5,#REF!,"Nuit")+COUNTIFS(#REF!,B5,#REF!,"Nuit")+COUNTIFS(#REF!,B5,#REF!,"Nuit")+COUNTIFS(#REF!,B5,#REF!,"Nuit")+COUNTIFS(#REF!,B5,#REF!,"Nuit")+COUNTIFS(#REF!,B5,#REF!,"Nuit")+COUNTIFS(#REF!,B5,#REF!,"Nuit")+COUNTIFS(#REF!,B5,#REF!,"Nuit"))</f>
        <v>#REF!</v>
      </c>
      <c r="Y5" s="184" t="e">
        <f>IF($A5="","",COUNTIFS(#REF!,B5,#REF!,"Jour")+COUNTIFS(#REF!,B5,#REF!,"Jour")+COUNTIFS(#REF!,B5,#REF!,"Jour")+COUNTIFS(#REF!,B5,#REF!,"Jour")+COUNTIFS(#REF!,B5,#REF!,"Jour")+COUNTIFS(#REF!,B5,#REF!,"Jour")+COUNTIFS(#REF!,B5,#REF!,"Jour")+COUNTIFS(#REF!,B5,#REF!,"Jour")+COUNTIFS(#REF!,B5,#REF!,"Jour")+COUNTIFS(#REF!,B5,#REF!,"Jour")+COUNTIFS(#REF!,B5,#REF!,"Jour"))</f>
        <v>#REF!</v>
      </c>
      <c r="Z5" s="187" t="e">
        <f>IF($A5="","",COUNTIFS(#REF!,$B5,#REF!,"Nuit")+COUNTIFS(#REF!,$B5,#REF!,"Nuit")+COUNTIFS(#REF!,$B5,#REF!,"Nuit")+COUNTIFS(#REF!,$B5,#REF!,"Nuit")+COUNTIFS(#REF!,$B5,#REF!,"Nuit")+COUNTIFS(#REF!,$B5,#REF!,"Nuit")+COUNTIFS(#REF!,$B5,#REF!,"Nuit")+COUNTIFS(#REF!,$B5,#REF!,"Nuit")+COUNTIFS(#REF!,$B5,#REF!,"Nuit")+COUNTIFS(#REF!,$B5,#REF!,"Nuit")+COUNTIFS(#REF!,$B5,#REF!,"Nuit"))</f>
        <v>#REF!</v>
      </c>
      <c r="AA5" s="184" t="e">
        <f>IF($A5="","",COUNTIFS(#REF!,$B5,#REF!,"Jour")+COUNTIFS(#REF!,$B5,#REF!,"Jour")+COUNTIFS(#REF!,$B5,#REF!,"Jour")+COUNTIFS(#REF!,$B5,#REF!,"Jour")+COUNTIFS(#REF!,$B5,#REF!,"Jour")+COUNTIFS(#REF!,$B5,#REF!,"Jour")+COUNTIFS(#REF!,$B5,#REF!,"Jour")+COUNTIFS(#REF!,$B5,#REF!,"Jour")+COUNTIFS(#REF!,$B5,#REF!,"Jour")+COUNTIFS(#REF!,$B5,#REF!,"Jour")+COUNTIFS(#REF!,$B5,#REF!,"Jour"))</f>
        <v>#REF!</v>
      </c>
      <c r="AB5" s="187" t="e">
        <f>IF($A5="","",COUNTIFS(#REF!,$B5,#REF!,"Nuit")+COUNTIFS(#REF!,$B5,#REF!,"Nuit")+COUNTIFS(#REF!,$B5,#REF!,"Nuit")+COUNTIFS(#REF!,$B5,#REF!,"Nuit")+COUNTIFS(#REF!,$B5,#REF!,"Nuit")+COUNTIFS(#REF!,$B5,#REF!,"Nuit")+COUNTIFS(#REF!,$B5,#REF!,"Nuit")+COUNTIFS(#REF!,$B5,#REF!,"Nuit")+COUNTIFS(#REF!,$B5,#REF!,"Nuit")+COUNTIFS(#REF!,$B5,#REF!,"Nuit")+COUNTIFS(#REF!,$B5,#REF!,"Nuit"))</f>
        <v>#REF!</v>
      </c>
      <c r="AC5" s="184" t="e">
        <f>IF($A5="","",COUNTIFS(#REF!,$B5,#REF!,"Jour")+COUNTIFS(#REF!,$B5,#REF!,"Jour")+COUNTIFS(#REF!,$B5,#REF!,"Jour")+COUNTIFS(#REF!,$B5,#REF!,"Jour")+COUNTIFS(#REF!,$B5,#REF!,"Jour")+COUNTIFS(#REF!,$B5,#REF!,"Jour")+COUNTIFS(#REF!,$B5,#REF!,"Jour")+COUNTIFS(#REF!,$B5,#REF!,"Jour")+COUNTIFS(#REF!,$B5,#REF!,"Jour")+COUNTIFS(#REF!,$B5,#REF!,"Jour")+COUNTIFS(#REF!,$B5,#REF!,"Jour"))</f>
        <v>#REF!</v>
      </c>
      <c r="AD5" s="187" t="e">
        <f>IF($A5="","",COUNTIFS(#REF!,$B5,#REF!,"Nuit")+COUNTIFS(#REF!,$B5,#REF!,"Nuit")+COUNTIFS(#REF!,$B5,#REF!,"Nuit")+COUNTIFS(#REF!,$B5,#REF!,"Nuit")+COUNTIFS(#REF!,$B5,#REF!,"Nuit")+COUNTIFS(#REF!,$B5,#REF!,"Nuit")+COUNTIFS(#REF!,$B5,#REF!,"Nuit")+COUNTIFS(#REF!,$B5,#REF!,"Nuit")+COUNTIFS(#REF!,$B5,#REF!,"Nuit")+COUNTIFS(#REF!,$B5,#REF!,"Nuit")+COUNTIFS(#REF!,$B5,#REF!,"Nuit"))</f>
        <v>#REF!</v>
      </c>
      <c r="AE5" s="184" t="e">
        <f>IF($A5="","",COUNTIFS(#REF!,$B5,#REF!,"Jour")+COUNTIFS(#REF!,$B5,#REF!,"Jour")+COUNTIFS(#REF!,$B5,#REF!,"Jour")+COUNTIFS(#REF!,$B5,#REF!,"Jour")+COUNTIFS(#REF!,$B5,#REF!,"Jour")+COUNTIFS(#REF!,$B5,#REF!,"Jour")+COUNTIFS(#REF!,$B5,#REF!,"Jour")+COUNTIFS(#REF!,$B5,#REF!,"Jour")+COUNTIFS(#REF!,$B5,#REF!,"Jour")+COUNTIFS(#REF!,$B5,#REF!,"Jour")+COUNTIFS(#REF!,$B5,#REF!,"Jour"))</f>
        <v>#REF!</v>
      </c>
      <c r="AF5" s="187" t="e">
        <f>IF($A5="","",COUNTIFS(#REF!,$B5,#REF!,"Nuit")+COUNTIFS(#REF!,$B5,#REF!,"Nuit")+COUNTIFS(#REF!,$B5,#REF!,"Nuit")+COUNTIFS(#REF!,$B5,#REF!,"Nuit")+COUNTIFS(#REF!,$B5,#REF!,"Nuit")+COUNTIFS(#REF!,$B5,#REF!,"Nuit")+COUNTIFS(#REF!,$B5,#REF!,"Nuit")+COUNTIFS(#REF!,$B5,#REF!,"Nuit")+COUNTIFS(#REF!,$B5,#REF!,"Nuit")+COUNTIFS(#REF!,$B5,#REF!,"Nuit")+COUNTIFS(#REF!,$B5,#REF!,"Nuit"))</f>
        <v>#REF!</v>
      </c>
      <c r="AG5" s="184" t="e">
        <f>IF($A5="","",COUNTIFS(#REF!,$B5,#REF!,"Jour")+COUNTIFS(#REF!,$B5,#REF!,"Jour")+COUNTIFS(#REF!,$B5,#REF!,"Jour")+COUNTIFS(#REF!,$B5,#REF!,"Jour")+COUNTIFS(#REF!,$B5,#REF!,"Jour")+COUNTIFS(#REF!,$B5,#REF!,"Jour")+COUNTIFS(#REF!,$B5,#REF!,"Jour")+COUNTIFS(#REF!,$B5,#REF!,"Jour")+COUNTIFS(#REF!,$B5,#REF!,"Jour")+COUNTIFS(#REF!,$B5,#REF!,"Jour")+COUNTIFS(#REF!,$B5,#REF!,"Jour"))</f>
        <v>#REF!</v>
      </c>
      <c r="AH5" s="187" t="e">
        <f>IF($A5="","",COUNTIFS(#REF!,$B5,#REF!,"Nuit")+COUNTIFS(#REF!,$B5,#REF!,"Nuit")+COUNTIFS(#REF!,$B5,#REF!,"Nuit")+COUNTIFS(#REF!,$B5,#REF!,"Nuit")+COUNTIFS(#REF!,$B5,#REF!,"Nuit")+COUNTIFS(#REF!,$B5,#REF!,"Nuit")+COUNTIFS(#REF!,$B5,#REF!,"Nuit")+COUNTIFS(#REF!,$B5,#REF!,"Nuit")+COUNTIFS(#REF!,$B5,#REF!,"Nuit")+COUNTIFS(#REF!,$B5,#REF!,"Nuit")+COUNTIFS(#REF!,$B5,#REF!,"Nuit"))</f>
        <v>#REF!</v>
      </c>
      <c r="AI5" s="184" t="e">
        <f>IF($A5="","",COUNTIFS(#REF!,$B5,#REF!,"Jour")+COUNTIFS(#REF!,$B5,#REF!,"Jour")+COUNTIFS(#REF!,$B5,#REF!,"Jour")+COUNTIFS(#REF!,$B5,#REF!,"Jour")+COUNTIFS(#REF!,$B5,#REF!,"Jour")+COUNTIFS(#REF!,$B5,#REF!,"Jour")+COUNTIFS(#REF!,$B5,#REF!,"Jour")+COUNTIFS(#REF!,$B5,#REF!,"Jour")+COUNTIFS(#REF!,$B5,#REF!,"Jour")+COUNTIFS(#REF!,$B5,#REF!,"Jour")+COUNTIFS(#REF!,$B5,#REF!,"Jour"))</f>
        <v>#REF!</v>
      </c>
      <c r="AJ5" s="187" t="e">
        <f>IF($A5="","",COUNTIFS(#REF!,$B5,#REF!,"Nuit")+COUNTIFS(#REF!,$B5,#REF!,"Nuit")+COUNTIFS(#REF!,$B5,#REF!,"Nuit")+COUNTIFS(#REF!,$B5,#REF!,"Nuit")+COUNTIFS(#REF!,$B5,#REF!,"Nuit")+COUNTIFS(#REF!,$B5,#REF!,"Nuit")+COUNTIFS(#REF!,$B5,#REF!,"Nuit")+COUNTIFS(#REF!,$B5,#REF!,"Nuit")+COUNTIFS(#REF!,$B5,#REF!,"Nuit")+COUNTIFS(#REF!,$B5,#REF!,"Nuit")+COUNTIFS(#REF!,$B5,#REF!,"Nuit"))</f>
        <v>#REF!</v>
      </c>
      <c r="AK5" s="190" t="e">
        <f>IF($A5="","",COUNTIFS(#REF!,$B5,#REF!,"Jour")+COUNTIFS(#REF!,$B5,#REF!,"Jour")+COUNTIFS(#REF!,$B5,#REF!,"Jour")+COUNTIFS(#REF!,$B5,#REF!,"Jour")+COUNTIFS(#REF!,$B5,#REF!,"Jour")+COUNTIFS(#REF!,$B5,#REF!,"Jour")+COUNTIFS(#REF!,$B5,#REF!,"Jour")+COUNTIFS(#REF!,$B5,#REF!,"Jour")+COUNTIFS(#REF!,$B5,#REF!,"Jour")+COUNTIFS(#REF!,$B5,#REF!,"Jour")+COUNTIFS(#REF!,$B5,#REF!,"Jour"))</f>
        <v>#REF!</v>
      </c>
      <c r="AL5" s="177"/>
      <c r="AM5" s="176" t="e">
        <f t="shared" ref="AM5:AM73" si="1">N5+P5+R5+T5+V5+X5+Z5+AB5+AD5+AF5+AH5+AJ5</f>
        <v>#REF!</v>
      </c>
      <c r="AN5" s="176" t="e">
        <f t="shared" ref="AN5:AN73" si="2">O5+Q5+S5+U5+W5+Y5+AA5+AC5+AE5+AG5+AI5+AK5</f>
        <v>#REF!</v>
      </c>
      <c r="AO5" s="424" t="e">
        <f t="shared" si="0"/>
        <v>#REF!</v>
      </c>
      <c r="AP5" s="183">
        <f>IF($A5="","",COUNTIFS(JAN.20!$F$7:$F$48,$B5,JAN.20!$E$7:$E$48,"Nuit")+COUNTIFS(JAN.20!$H$7:$H$48,$B5,JAN.20!$E$7:$E$48,"Nuit")+COUNTIFS(JAN.20!$J$7:$J$48,$B5,JAN.20!$E$7:$E$48,"Nuit")+COUNTIFS(JAN.20!$L$7:$L$48,$B5,JAN.20!$E$7:$E$48,"Nuit")+COUNTIFS(JAN.20!$N$7:$N$48,$B5,JAN.20!$E$7:$E$48,"Nuit")+COUNTIFS(JAN.20!$P$7:$P$48,$B5,JAN.20!$E$7:$E$48,"Nuit")+COUNTIFS(JAN.20!$R$7:$R$48,$B5,JAN.20!$E$7:$E$48,"Nuit")+COUNTIFS(JAN.20!$T$7:$T$48,$B5,JAN.20!$E$7:$E$48,"Nuit")+COUNTIFS(JAN.20!$V$7:$V$48,$B5,JAN.20!$E$7:$E$48,"Nuit")+COUNTIFS(JAN.20!$W$7:$W$48,$B5,JAN.20!$E$7:$E$48,"Nuit")+COUNTIFS(JAN.20!$X$7:$X$48,$B5,JAN.20!$E$7:$E$48,"Nuit"))</f>
        <v>6</v>
      </c>
      <c r="AQ5" s="184">
        <f>IF($A5="","",COUNTIFS(JAN.20!$F$7:$F$48,$B5,JAN.20!$E$7:$E$48,"Jour")+COUNTIFS(JAN.20!$H$7:$H$48,$B5,JAN.20!$E$7:$E$48,"Jour")+COUNTIFS(JAN.20!$J$7:$J$48,$B5,JAN.20!$E$7:$E$48,"Jour")+COUNTIFS(JAN.20!$L$7:$L$48,$B5,JAN.20!$E$7:$E$48,"Jour")+COUNTIFS(JAN.20!$N$7:$N$48,$B5,JAN.20!$E$7:$E$48,"Jour")+COUNTIFS(JAN.20!$P$7:$P$48,$B5,JAN.20!$E$7:$E$48,"Jour")+COUNTIFS(JAN.20!$R$7:$R$48,$B5,JAN.20!$E$7:$E$48,"Jour")+COUNTIFS(JAN.20!$T$7:$T$48,$B5,JAN.20!$E$7:$E$48,"Jour")+COUNTIFS(JAN.20!$V$7:$V$48,$B5,JAN.20!$E$7:$E$48,"Jour")+COUNTIFS(JAN.20!$W$7:$W$48,$B5,JAN.20!$E$7:$E$48,"Jour")+COUNTIFS(JAN.20!$X$7:$X$48,$B5,JAN.20!$E$7:$E$48,"Jour"))</f>
        <v>0</v>
      </c>
      <c r="AR5" s="187">
        <f>IF($A5="","",COUNTIFS(FEV.20!$F$7:$F$48,$B5,FEV.20!$E$7:$E$48,"Nuit")+COUNTIFS(FEV.20!$H$7:$H$48,$B5,FEV.20!$E$7:$E$48,"Nuit")+COUNTIFS(FEV.20!$J$7:$J$48,$B5,FEV.20!$E$7:$E$48,"Nuit")+COUNTIFS(FEV.20!$L$7:$L$48,$B5,FEV.20!$E$7:$E$48,"Nuit")+COUNTIFS(FEV.20!$N$7:$N$48,$B5,FEV.20!$E$7:$E$48,"Nuit")+COUNTIFS(FEV.20!$P$7:$P$48,$B5,FEV.20!$E$7:$E$48,"Nuit")+COUNTIFS(FEV.20!$R$7:$R$48,$B5,FEV.20!$E$7:$E$48,"Nuit")+COUNTIFS(FEV.20!$T$7:$T$48,$B5,FEV.20!$E$7:$E$48,"Nuit")+COUNTIFS(FEV.20!$V$7:$V$48,$B5,FEV.20!$E$7:$E$48,"Nuit")+COUNTIFS(FEV.20!$W$7:$W$48,$B5,FEV.20!$E$7:$E$48,"Nuit")+COUNTIFS(FEV.20!$X$7:$X$48,$B5,FEV.20!$E$7:$E$48,"Nuit"))</f>
        <v>4</v>
      </c>
      <c r="AS5" s="184">
        <f>IF($A5="","",COUNTIFS(FEV.20!$F$7:$F$48,$B5,FEV.20!$E$7:$E$48,"Jour")+COUNTIFS(FEV.20!$H$7:$H$48,$B5,FEV.20!$E$7:$E$48,"Jour")+COUNTIFS(FEV.20!$J$7:$J$48,$B5,FEV.20!$E$7:$E$48,"Jour")+COUNTIFS(FEV.20!$L$7:$L$48,$B5,FEV.20!$E$7:$E$48,"Jour")+COUNTIFS(FEV.20!$N$7:$N$48,$B5,FEV.20!$E$7:$E$48,"Jour")+COUNTIFS(FEV.20!$P$7:$P$48,$B5,FEV.20!$E$7:$E$48,"Jour")+COUNTIFS(FEV.20!$R$7:$R$48,$B5,FEV.20!$E$7:$E$48,"Jour")+COUNTIFS(FEV.20!$T$7:$T$48,$B5,FEV.20!$E$7:$E$48,"Jour")+COUNTIFS(FEV.20!$V$7:$V$48,$B5,FEV.20!$E$7:$E$48,"Jour")+COUNTIFS(FEV.20!$W$7:$W$48,$B5,FEV.20!$E$7:$E$48,"Jour")+COUNTIFS(FEV.20!$X$7:$X$48,$B5,FEV.20!$E$7:$E$48,"Jour"))</f>
        <v>0</v>
      </c>
      <c r="AT5" s="187">
        <f>IF($A5="","",COUNTIFS(Mars.20!$F$7:$F$48,$B5,Mars.20!$E$7:$E$48,"Nuit")+COUNTIFS(Mars.20!$H$7:$H$48,$B5,Mars.20!$E$7:$E$48,"Nuit")+COUNTIFS(Mars.20!$J$7:$J$48,$B5,Mars.20!$E$7:$E$48,"Nuit")+COUNTIFS(Mars.20!$L$7:$L$48,$B5,Mars.20!$E$7:$E$48,"Nuit")+COUNTIFS(Mars.20!$N$7:$N$48,$B5,Mars.20!$E$7:$E$48,"Nuit")+COUNTIFS(Mars.20!$P$7:$P$48,$B5,Mars.20!$E$7:$E$48,"Nuit")+COUNTIFS(Mars.20!$R$7:$R$48,$B5,Mars.20!$E$7:$E$48,"Nuit")+COUNTIFS(Mars.20!$T$7:$T$48,$B5,Mars.20!$E$7:$E$48,"Nuit")+COUNTIFS(Mars.20!$V$7:$V$48,$B5,Mars.20!$E$7:$E$48,"Nuit")+COUNTIFS(Mars.20!$W$7:$W$48,$B5,Mars.20!$E$7:$E$48,"Nuit")+COUNTIFS(Mars.20!$X$7:$X$48,$B5,Mars.20!$E$7:$E$48,"Nuit"))</f>
        <v>3</v>
      </c>
      <c r="AU5" s="184">
        <f>IF($A5="","",COUNTIFS(Mars.20!$F$7:$F$48,$B5,Mars.20!$E$7:$E$48,"Jour")+COUNTIFS(Mars.20!$H$7:$H$48,$B5,Mars.20!$E$7:$E$48,"Jour")+COUNTIFS(Mars.20!$J$7:$J$48,$B5,Mars.20!$E$7:$E$48,"Jour")+COUNTIFS(Mars.20!$L$7:$L$48,$B5,Mars.20!$E$7:$E$48,"Jour")+COUNTIFS(Mars.20!$N$7:$N$48,$B5,Mars.20!$E$7:$E$48,"Jour")+COUNTIFS(Mars.20!$P$7:$P$48,$B5,Mars.20!$E$7:$E$48,"Jour")+COUNTIFS(Mars.20!$R$7:$R$48,$B5,Mars.20!$E$7:$E$48,"Jour")+COUNTIFS(Mars.20!$T$7:$T$48,$B5,Mars.20!$E$7:$E$48,"Jour")+COUNTIFS(Mars.20!$V$7:$V$48,$B5,Mars.20!$E$7:$E$48,"Jour")+COUNTIFS(Mars.20!$W$7:$W$48,$B5,Mars.20!$E$7:$E$48,"Jour")+COUNTIFS(Mars.20!$X$7:$X$48,$B5,Mars.20!$E$7:$E$48,"Jour"))</f>
        <v>1</v>
      </c>
      <c r="AV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AW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AX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AY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AZ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BA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BB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BC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BD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BE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BF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BG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BH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BI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BJ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BK5" s="184">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BL5" s="187">
        <f>IF($A5="","",COUNTIFS(AVR.20!$F$7:$F$48,$B5,AVR.20!$E$7:$E$48,"Nuit")+COUNTIFS(AVR.20!$H$7:$H$48,$B5,AVR.20!$E$7:$E$48,"Nuit")+COUNTIFS(AVR.20!$J$7:$J$48,$B5,AVR.20!$E$7:$E$48,"Nuit")+COUNTIFS(AVR.20!$L$7:$L$48,$B5,AVR.20!$E$7:$E$48,"Nuit")+COUNTIFS(AVR.20!$N$7:$N$48,$B5,AVR.20!$E$7:$E$48,"Nuit")+COUNTIFS(AVR.20!$P$7:$P$48,$B5,AVR.20!$E$7:$E$48,"Nuit")+COUNTIFS(AVR.20!$R$7:$R$48,$B5,AVR.20!$E$7:$E$48,"Nuit")+COUNTIFS(AVR.20!$T$7:$T$48,$B5,AVR.20!$E$7:$E$48,"Nuit")+COUNTIFS(AVR.20!$V$7:$V$48,$B5,AVR.20!$E$7:$E$48,"Nuit")+COUNTIFS(AVR.20!$W$7:$W$48,$B5,AVR.20!$E$7:$E$48,"Nuit")+COUNTIFS(AVR.20!$X$7:$X$48,$B5,AVR.20!$E$7:$E$48,"Nuit"))</f>
        <v>0</v>
      </c>
      <c r="BM5" s="190">
        <f>IF($A5="","",COUNTIFS(AVR.20!$F$7:$F$48,$B5,AVR.20!$E$7:$E$48,"Jour")+COUNTIFS(AVR.20!$H$7:$H$48,$B5,AVR.20!$E$7:$E$48,"Jour")+COUNTIFS(AVR.20!$J$7:$J$48,$B5,AVR.20!$E$7:$E$48,"Jour")+COUNTIFS(AVR.20!$L$7:$L$48,$B5,AVR.20!$E$7:$E$48,"Jour")+COUNTIFS(AVR.20!$N$7:$N$48,$B5,AVR.20!$E$7:$E$48,"Jour")+COUNTIFS(AVR.20!$P$7:$P$48,$B5,AVR.20!$E$7:$E$48,"Jour")+COUNTIFS(AVR.20!$R$7:$R$48,$B5,AVR.20!$E$7:$E$48,"Jour")+COUNTIFS(AVR.20!$T$7:$T$48,$B5,AVR.20!$E$7:$E$48,"Jour")+COUNTIFS(AVR.20!$V$7:$V$48,$B5,AVR.20!$E$7:$E$48,"Jour")+COUNTIFS(AVR.20!$W$7:$W$48,$B5,AVR.20!$E$7:$E$48,"Jour")+COUNTIFS(AVR.20!$X$7:$X$48,$B5,AVR.20!$E$7:$E$48,"Jour"))</f>
        <v>0</v>
      </c>
      <c r="BN5" s="177"/>
      <c r="BO5" s="176">
        <f t="shared" ref="BO5:BO73" si="3">AP5+AR5+AT5+AV5+AX5+AZ5+BB5+BD5+BF5+BH5+BJ5+BL5</f>
        <v>13</v>
      </c>
      <c r="BP5" s="176">
        <f t="shared" ref="BP5:BP73" si="4">AQ5+AS5+AU5+AW5+AY5+BA5+BC5+BE5+BG5+BI5+BK5+BM5</f>
        <v>1</v>
      </c>
    </row>
    <row r="6" spans="1:68" ht="16.5" x14ac:dyDescent="0.3">
      <c r="A6" s="268" t="s">
        <v>268</v>
      </c>
      <c r="B6" s="269" t="s">
        <v>118</v>
      </c>
      <c r="C6" s="264" t="s">
        <v>198</v>
      </c>
      <c r="D6" s="264" t="s">
        <v>103</v>
      </c>
      <c r="E6" s="265" t="s">
        <v>81</v>
      </c>
      <c r="F6" s="266"/>
      <c r="G6" s="266"/>
      <c r="H6" s="266"/>
      <c r="I6" s="270"/>
      <c r="J6" s="266"/>
      <c r="K6" s="266"/>
      <c r="L6" s="267"/>
      <c r="N6" s="183" t="e">
        <f>IF($A6="","",COUNTIFS(#REF!,B6,#REF!,"Nuit")+COUNTIFS(#REF!,B6,#REF!,"Nuit")+COUNTIFS(#REF!,B6,#REF!,"Nuit")+COUNTIFS(#REF!,B6,#REF!,"Nuit")+COUNTIFS(#REF!,B6,#REF!,"Nuit")+COUNTIFS(#REF!,B6,#REF!,"Nuit")+COUNTIFS(#REF!,B6,#REF!,"Nuit")+COUNTIFS(#REF!,B6,#REF!,"Nuit")+COUNTIFS(#REF!,B6,#REF!,"Nuit")+COUNTIFS(#REF!,B6,#REF!,"Nuit")+COUNTIFS(#REF!,B6,#REF!,"Nuit"))</f>
        <v>#REF!</v>
      </c>
      <c r="O6" s="184" t="e">
        <f>IF($A6="","",COUNTIFS(#REF!,B6,#REF!,"Jour")+COUNTIFS(#REF!,B6,#REF!,"Jour")+COUNTIFS(#REF!,B6,#REF!,"Jour")+COUNTIFS(#REF!,B6,#REF!,"Jour")+COUNTIFS(#REF!,B6,#REF!,"Jour")+COUNTIFS(#REF!,B6,#REF!,"Jour")+COUNTIFS(#REF!,B6,#REF!,"Jour")+COUNTIFS(#REF!,B6,#REF!,"Jour")+COUNTIFS(#REF!,B6,#REF!,"Jour")+COUNTIFS(#REF!,B6,#REF!,"Jour")+COUNTIFS(#REF!,B6,#REF!,"Jour"))</f>
        <v>#REF!</v>
      </c>
      <c r="P6" s="187" t="e">
        <f>IF($A6="","",COUNTIFS(#REF!,B6,#REF!,"Nuit")+COUNTIFS(#REF!,B6,#REF!,"Nuit")+COUNTIFS(#REF!,B6,#REF!,"Nuit")+COUNTIFS(#REF!,B6,#REF!,"Nuit")+COUNTIFS(#REF!,B6,#REF!,"Nuit")+COUNTIFS(#REF!,B6,#REF!,"Nuit")+COUNTIFS(#REF!,B6,#REF!,"Nuit")+COUNTIFS(#REF!,B6,#REF!,"Nuit")+COUNTIFS(#REF!,B6,#REF!,"Nuit")+COUNTIFS(#REF!,B6,#REF!,"Nuit")+COUNTIFS(#REF!,B6,#REF!,"Nuit"))</f>
        <v>#REF!</v>
      </c>
      <c r="Q6" s="184" t="e">
        <f>IF($A6="","",COUNTIFS(#REF!,B6,#REF!,"Jour")+COUNTIFS(#REF!,B6,#REF!,"Jour")+COUNTIFS(#REF!,B6,#REF!,"Jour")+COUNTIFS(#REF!,B6,#REF!,"Jour")+COUNTIFS(#REF!,B6,#REF!,"Jour")+COUNTIFS(#REF!,B6,#REF!,"Jour")+COUNTIFS(#REF!,B6,#REF!,"Jour")+COUNTIFS(#REF!,B6,#REF!,"Jour")+COUNTIFS(#REF!,B6,#REF!,"Jour")+COUNTIFS(#REF!,B6,#REF!,"Jour")+COUNTIFS(#REF!,B6,#REF!,"Jour"))</f>
        <v>#REF!</v>
      </c>
      <c r="R6" s="187" t="e">
        <f>IF($A6="","",COUNTIFS(#REF!,B6,#REF!,"Nuit")+COUNTIFS(#REF!,B6,#REF!,"Nuit")+COUNTIFS(#REF!,B6,#REF!,"Nuit")+COUNTIFS(#REF!,B6,#REF!,"Nuit")+COUNTIFS(#REF!,B6,#REF!,"Nuit")+COUNTIFS(#REF!,B6,#REF!,"Nuit")+COUNTIFS(#REF!,B6,#REF!,"Nuit")+COUNTIFS(#REF!,B6,#REF!,"Nuit")+COUNTIFS(#REF!,B6,#REF!,"Nuit")+COUNTIFS(#REF!,B6,#REF!,"Nuit")+COUNTIFS(#REF!,B6,#REF!,"Nuit"))</f>
        <v>#REF!</v>
      </c>
      <c r="S6" s="184" t="e">
        <f>IF($A6="","",COUNTIFS(#REF!,B6,#REF!,"Jour")+COUNTIFS(#REF!,B6,#REF!,"Jour")+COUNTIFS(#REF!,B6,#REF!,"Jour")+COUNTIFS(#REF!,B6,#REF!,"Jour")+COUNTIFS(#REF!,B6,#REF!,"Jour")+COUNTIFS(#REF!,B6,#REF!,"Jour")+COUNTIFS(#REF!,B6,#REF!,"Jour")+COUNTIFS(#REF!,B6,#REF!,"Jour")+COUNTIFS(#REF!,B6,#REF!,"Jour")+COUNTIFS(#REF!,B6,#REF!,"Jour")+COUNTIFS(#REF!,B6,#REF!,"Jour"))</f>
        <v>#REF!</v>
      </c>
      <c r="T6" s="187" t="e">
        <f>IF($A6="","",COUNTIFS(#REF!,B6,#REF!,"Nuit")+COUNTIFS(#REF!,B6,#REF!,"Nuit")+COUNTIFS(#REF!,B6,#REF!,"Nuit")+COUNTIFS(#REF!,B6,#REF!,"Nuit")+COUNTIFS(#REF!,B6,#REF!,"Nuit")+COUNTIFS(#REF!,B6,#REF!,"Nuit")+COUNTIFS(#REF!,B6,#REF!,"Nuit")+COUNTIFS(#REF!,B6,#REF!,"Nuit")+COUNTIFS(#REF!,B6,#REF!,"Nuit")+COUNTIFS(#REF!,B6,#REF!,"Nuit")+COUNTIFS(#REF!,B6,#REF!,"Nuit"))</f>
        <v>#REF!</v>
      </c>
      <c r="U6" s="184" t="e">
        <f>IF($A6="","",COUNTIFS(#REF!,B6,#REF!,"Jour")+COUNTIFS(#REF!,B6,#REF!,"Jour")+COUNTIFS(#REF!,B6,#REF!,"Jour")+COUNTIFS(#REF!,B6,#REF!,"Jour")+COUNTIFS(#REF!,B6,#REF!,"Jour")+COUNTIFS(#REF!,B6,#REF!,"Jour")+COUNTIFS(#REF!,B6,#REF!,"Jour")+COUNTIFS(#REF!,B6,#REF!,"Jour")+COUNTIFS(#REF!,B6,#REF!,"Jour")+COUNTIFS(#REF!,B6,#REF!,"Jour")+COUNTIFS(#REF!,B6,#REF!,"Jour"))</f>
        <v>#REF!</v>
      </c>
      <c r="V6" s="187" t="e">
        <f>IF($A6="","",COUNTIFS(#REF!,B6,#REF!,"Nuit")+COUNTIFS(#REF!,B6,#REF!,"Nuit")+COUNTIFS(#REF!,B6,#REF!,"Nuit")+COUNTIFS(#REF!,B6,#REF!,"Nuit")+COUNTIFS(#REF!,B6,#REF!,"Nuit")+COUNTIFS(#REF!,B6,#REF!,"Nuit")+COUNTIFS(#REF!,B6,#REF!,"Nuit")+COUNTIFS(#REF!,B6,#REF!,"Nuit")+COUNTIFS(#REF!,B6,#REF!,"Nuit")+COUNTIFS(#REF!,B6,#REF!,"Nuit")+COUNTIFS(#REF!,B6,#REF!,"Nuit"))</f>
        <v>#REF!</v>
      </c>
      <c r="W6" s="184" t="e">
        <f>IF($A6="","",COUNTIFS(#REF!,B6,#REF!,"Jour")+COUNTIFS(#REF!,B6,#REF!,"Jour")+COUNTIFS(#REF!,B6,#REF!,"Jour")+COUNTIFS(#REF!,B6,#REF!,"Jour")+COUNTIFS(#REF!,B6,#REF!,"Jour")+COUNTIFS(#REF!,B6,#REF!,"Jour")+COUNTIFS(#REF!,B6,#REF!,"Jour")+COUNTIFS(#REF!,B6,#REF!,"Jour")+COUNTIFS(#REF!,B6,#REF!,"Jour")+COUNTIFS(#REF!,B6,#REF!,"Jour")+COUNTIFS(#REF!,B6,#REF!,"Jour"))</f>
        <v>#REF!</v>
      </c>
      <c r="X6" s="187" t="e">
        <f>IF($A6="","",COUNTIFS(#REF!,B6,#REF!,"Nuit")+COUNTIFS(#REF!,B6,#REF!,"Nuit")+COUNTIFS(#REF!,B6,#REF!,"Nuit")+COUNTIFS(#REF!,B6,#REF!,"Nuit")+COUNTIFS(#REF!,B6,#REF!,"Nuit")+COUNTIFS(#REF!,B6,#REF!,"Nuit")+COUNTIFS(#REF!,B6,#REF!,"Nuit")+COUNTIFS(#REF!,B6,#REF!,"Nuit")+COUNTIFS(#REF!,B6,#REF!,"Nuit")+COUNTIFS(#REF!,B6,#REF!,"Nuit")+COUNTIFS(#REF!,B6,#REF!,"Nuit"))</f>
        <v>#REF!</v>
      </c>
      <c r="Y6" s="184" t="e">
        <f>IF($A6="","",COUNTIFS(#REF!,B6,#REF!,"Jour")+COUNTIFS(#REF!,B6,#REF!,"Jour")+COUNTIFS(#REF!,B6,#REF!,"Jour")+COUNTIFS(#REF!,B6,#REF!,"Jour")+COUNTIFS(#REF!,B6,#REF!,"Jour")+COUNTIFS(#REF!,B6,#REF!,"Jour")+COUNTIFS(#REF!,B6,#REF!,"Jour")+COUNTIFS(#REF!,B6,#REF!,"Jour")+COUNTIFS(#REF!,B6,#REF!,"Jour")+COUNTIFS(#REF!,B6,#REF!,"Jour")+COUNTIFS(#REF!,B6,#REF!,"Jour"))</f>
        <v>#REF!</v>
      </c>
      <c r="Z6" s="187" t="e">
        <f>IF($A6="","",COUNTIFS(#REF!,$B6,#REF!,"Nuit")+COUNTIFS(#REF!,B6,#REF!,"Nuit")+COUNTIFS(#REF!,B6,#REF!,"Nuit")+COUNTIFS(#REF!,B6,#REF!,"Nuit")+COUNTIFS(#REF!,B6,#REF!,"Nuit")+COUNTIFS(#REF!,B6,#REF!,"Nuit")+COUNTIFS(#REF!,B6,#REF!,"Nuit")+COUNTIFS(#REF!,B6,#REF!,"Nuit")+COUNTIFS(#REF!,B6,#REF!,"Nuit")+COUNTIFS(#REF!,B6,#REF!,"Nuit")+COUNTIFS(#REF!,B6,#REF!,"Nuit"))</f>
        <v>#REF!</v>
      </c>
      <c r="AA6" s="184" t="e">
        <f>IF($A6="","",COUNTIFS(#REF!,$B6,#REF!,"Jour")+COUNTIFS(#REF!,$B6,#REF!,"Jour")+COUNTIFS(#REF!,$B6,#REF!,"Jour")+COUNTIFS(#REF!,$B6,#REF!,"Jour")+COUNTIFS(#REF!,$B6,#REF!,"Jour")+COUNTIFS(#REF!,$B6,#REF!,"Jour")+COUNTIFS(#REF!,$B6,#REF!,"Jour")+COUNTIFS(#REF!,$B6,#REF!,"Jour")+COUNTIFS(#REF!,$B6,#REF!,"Jour")+COUNTIFS(#REF!,$B6,#REF!,"Jour")+COUNTIFS(#REF!,$B6,#REF!,"Jour"))</f>
        <v>#REF!</v>
      </c>
      <c r="AB6" s="187" t="e">
        <f>IF($A6="","",COUNTIFS(#REF!,$B6,#REF!,"Nuit")+COUNTIFS(#REF!,$B6,#REF!,"Nuit")+COUNTIFS(#REF!,$B6,#REF!,"Nuit")+COUNTIFS(#REF!,$B6,#REF!,"Nuit")+COUNTIFS(#REF!,$B6,#REF!,"Nuit")+COUNTIFS(#REF!,$B6,#REF!,"Nuit")+COUNTIFS(#REF!,$B6,#REF!,"Nuit")+COUNTIFS(#REF!,$B6,#REF!,"Nuit")+COUNTIFS(#REF!,$B6,#REF!,"Nuit")+COUNTIFS(#REF!,$B6,#REF!,"Nuit")+COUNTIFS(#REF!,$B6,#REF!,"Nuit"))</f>
        <v>#REF!</v>
      </c>
      <c r="AC6" s="184" t="e">
        <f>IF($A6="","",COUNTIFS(#REF!,$B6,#REF!,"Jour")+COUNTIFS(#REF!,$B6,#REF!,"Jour")+COUNTIFS(#REF!,$B6,#REF!,"Jour")+COUNTIFS(#REF!,$B6,#REF!,"Jour")+COUNTIFS(#REF!,$B6,#REF!,"Jour")+COUNTIFS(#REF!,$B6,#REF!,"Jour")+COUNTIFS(#REF!,$B6,#REF!,"Jour")+COUNTIFS(#REF!,$B6,#REF!,"Jour")+COUNTIFS(#REF!,$B6,#REF!,"Jour")+COUNTIFS(#REF!,$B6,#REF!,"Jour")+COUNTIFS(#REF!,$B6,#REF!,"Jour"))</f>
        <v>#REF!</v>
      </c>
      <c r="AD6" s="187" t="e">
        <f>IF($A6="","",COUNTIFS(#REF!,$B6,#REF!,"Nuit")+COUNTIFS(#REF!,$B6,#REF!,"Nuit")+COUNTIFS(#REF!,$B6,#REF!,"Nuit")+COUNTIFS(#REF!,$B6,#REF!,"Nuit")+COUNTIFS(#REF!,$B6,#REF!,"Nuit")+COUNTIFS(#REF!,$B6,#REF!,"Nuit")+COUNTIFS(#REF!,$B6,#REF!,"Nuit")+COUNTIFS(#REF!,$B6,#REF!,"Nuit")+COUNTIFS(#REF!,$B6,#REF!,"Nuit")+COUNTIFS(#REF!,$B6,#REF!,"Nuit")+COUNTIFS(#REF!,$B6,#REF!,"Nuit"))</f>
        <v>#REF!</v>
      </c>
      <c r="AE6" s="184" t="e">
        <f>IF($A6="","",COUNTIFS(#REF!,$B6,#REF!,"Jour")+COUNTIFS(#REF!,$B6,#REF!,"Jour")+COUNTIFS(#REF!,$B6,#REF!,"Jour")+COUNTIFS(#REF!,$B6,#REF!,"Jour")+COUNTIFS(#REF!,$B6,#REF!,"Jour")+COUNTIFS(#REF!,$B6,#REF!,"Jour")+COUNTIFS(#REF!,$B6,#REF!,"Jour")+COUNTIFS(#REF!,$B6,#REF!,"Jour")+COUNTIFS(#REF!,$B6,#REF!,"Jour")+COUNTIFS(#REF!,$B6,#REF!,"Jour")+COUNTIFS(#REF!,$B6,#REF!,"Jour"))</f>
        <v>#REF!</v>
      </c>
      <c r="AF6" s="187" t="e">
        <f>IF($A6="","",COUNTIFS(#REF!,$B6,#REF!,"Nuit")+COUNTIFS(#REF!,$B6,#REF!,"Nuit")+COUNTIFS(#REF!,$B6,#REF!,"Nuit")+COUNTIFS(#REF!,$B6,#REF!,"Nuit")+COUNTIFS(#REF!,$B6,#REF!,"Nuit")+COUNTIFS(#REF!,$B6,#REF!,"Nuit")+COUNTIFS(#REF!,$B6,#REF!,"Nuit")+COUNTIFS(#REF!,$B6,#REF!,"Nuit")+COUNTIFS(#REF!,$B6,#REF!,"Nuit")+COUNTIFS(#REF!,$B6,#REF!,"Nuit")+COUNTIFS(#REF!,$B6,#REF!,"Nuit"))</f>
        <v>#REF!</v>
      </c>
      <c r="AG6" s="184" t="e">
        <f>IF($A6="","",COUNTIFS(#REF!,$B6,#REF!,"Jour")+COUNTIFS(#REF!,$B6,#REF!,"Jour")+COUNTIFS(#REF!,$B6,#REF!,"Jour")+COUNTIFS(#REF!,$B6,#REF!,"Jour")+COUNTIFS(#REF!,$B6,#REF!,"Jour")+COUNTIFS(#REF!,$B6,#REF!,"Jour")+COUNTIFS(#REF!,$B6,#REF!,"Jour")+COUNTIFS(#REF!,$B6,#REF!,"Jour")+COUNTIFS(#REF!,$B6,#REF!,"Jour")+COUNTIFS(#REF!,$B6,#REF!,"Jour")+COUNTIFS(#REF!,$B6,#REF!,"Jour"))</f>
        <v>#REF!</v>
      </c>
      <c r="AH6" s="187" t="e">
        <f>IF($A6="","",COUNTIFS(#REF!,$B6,#REF!,"Nuit")+COUNTIFS(#REF!,$B6,#REF!,"Nuit")+COUNTIFS(#REF!,$B6,#REF!,"Nuit")+COUNTIFS(#REF!,$B6,#REF!,"Nuit")+COUNTIFS(#REF!,$B6,#REF!,"Nuit")+COUNTIFS(#REF!,$B6,#REF!,"Nuit")+COUNTIFS(#REF!,$B6,#REF!,"Nuit")+COUNTIFS(#REF!,$B6,#REF!,"Nuit")+COUNTIFS(#REF!,$B6,#REF!,"Nuit")+COUNTIFS(#REF!,$B6,#REF!,"Nuit")+COUNTIFS(#REF!,$B6,#REF!,"Nuit"))</f>
        <v>#REF!</v>
      </c>
      <c r="AI6" s="184" t="e">
        <f>IF($A6="","",COUNTIFS(#REF!,$B6,#REF!,"Jour")+COUNTIFS(#REF!,$B6,#REF!,"Jour")+COUNTIFS(#REF!,$B6,#REF!,"Jour")+COUNTIFS(#REF!,$B6,#REF!,"Jour")+COUNTIFS(#REF!,$B6,#REF!,"Jour")+COUNTIFS(#REF!,$B6,#REF!,"Jour")+COUNTIFS(#REF!,$B6,#REF!,"Jour")+COUNTIFS(#REF!,$B6,#REF!,"Jour")+COUNTIFS(#REF!,$B6,#REF!,"Jour")+COUNTIFS(#REF!,$B6,#REF!,"Jour")+COUNTIFS(#REF!,$B6,#REF!,"Jour"))</f>
        <v>#REF!</v>
      </c>
      <c r="AJ6" s="187" t="e">
        <f>IF($A6="","",COUNTIFS(#REF!,$B6,#REF!,"Nuit")+COUNTIFS(#REF!,$B6,#REF!,"Nuit")+COUNTIFS(#REF!,$B6,#REF!,"Nuit")+COUNTIFS(#REF!,$B6,#REF!,"Nuit")+COUNTIFS(#REF!,$B6,#REF!,"Nuit")+COUNTIFS(#REF!,$B6,#REF!,"Nuit")+COUNTIFS(#REF!,$B6,#REF!,"Nuit")+COUNTIFS(#REF!,$B6,#REF!,"Nuit")+COUNTIFS(#REF!,$B6,#REF!,"Nuit")+COUNTIFS(#REF!,$B6,#REF!,"Nuit")+COUNTIFS(#REF!,$B6,#REF!,"Nuit"))</f>
        <v>#REF!</v>
      </c>
      <c r="AK6" s="190" t="e">
        <f>IF($A6="","",COUNTIFS(#REF!,$B6,#REF!,"Jour")+COUNTIFS(#REF!,$B6,#REF!,"Jour")+COUNTIFS(#REF!,$B6,#REF!,"Jour")+COUNTIFS(#REF!,$B6,#REF!,"Jour")+COUNTIFS(#REF!,$B6,#REF!,"Jour")+COUNTIFS(#REF!,$B6,#REF!,"Jour")+COUNTIFS(#REF!,$B6,#REF!,"Jour")+COUNTIFS(#REF!,$B6,#REF!,"Jour")+COUNTIFS(#REF!,$B6,#REF!,"Jour")+COUNTIFS(#REF!,$B6,#REF!,"Jour")+COUNTIFS(#REF!,$B6,#REF!,"Jour"))</f>
        <v>#REF!</v>
      </c>
      <c r="AL6" s="177"/>
      <c r="AM6" s="176" t="e">
        <f t="shared" si="1"/>
        <v>#REF!</v>
      </c>
      <c r="AN6" s="176" t="e">
        <f t="shared" si="2"/>
        <v>#REF!</v>
      </c>
      <c r="AO6" s="424" t="e">
        <f t="shared" si="0"/>
        <v>#REF!</v>
      </c>
      <c r="AP6" s="183">
        <f>IF($A6="","",COUNTIFS(JAN.20!$F$7:$F$48,$B6,JAN.20!$E$7:$E$48,"Nuit")+COUNTIFS(JAN.20!$H$7:$H$48,$B6,JAN.20!$E$7:$E$48,"Nuit")+COUNTIFS(JAN.20!$J$7:$J$48,$B6,JAN.20!$E$7:$E$48,"Nuit")+COUNTIFS(JAN.20!$L$7:$L$48,$B6,JAN.20!$E$7:$E$48,"Nuit")+COUNTIFS(JAN.20!$N$7:$N$48,$B6,JAN.20!$E$7:$E$48,"Nuit")+COUNTIFS(JAN.20!$P$7:$P$48,$B6,JAN.20!$E$7:$E$48,"Nuit")+COUNTIFS(JAN.20!$R$7:$R$48,$B6,JAN.20!$E$7:$E$48,"Nuit")+COUNTIFS(JAN.20!$T$7:$T$48,$B6,JAN.20!$E$7:$E$48,"Nuit")+COUNTIFS(JAN.20!$V$7:$V$48,$B6,JAN.20!$E$7:$E$48,"Nuit")+COUNTIFS(JAN.20!$W$7:$W$48,$B6,JAN.20!$E$7:$E$48,"Nuit")+COUNTIFS(JAN.20!$X$7:$X$48,$B6,JAN.20!$E$7:$E$48,"Nuit"))</f>
        <v>6</v>
      </c>
      <c r="AQ6" s="184">
        <f>IF($A6="","",COUNTIFS(JAN.20!$F$7:$F$48,$B6,JAN.20!$E$7:$E$48,"Jour")+COUNTIFS(JAN.20!$H$7:$H$48,$B6,JAN.20!$E$7:$E$48,"Jour")+COUNTIFS(JAN.20!$J$7:$J$48,$B6,JAN.20!$E$7:$E$48,"Jour")+COUNTIFS(JAN.20!$L$7:$L$48,$B6,JAN.20!$E$7:$E$48,"Jour")+COUNTIFS(JAN.20!$N$7:$N$48,$B6,JAN.20!$E$7:$E$48,"Jour")+COUNTIFS(JAN.20!$P$7:$P$48,$B6,JAN.20!$E$7:$E$48,"Jour")+COUNTIFS(JAN.20!$R$7:$R$48,$B6,JAN.20!$E$7:$E$48,"Jour")+COUNTIFS(JAN.20!$T$7:$T$48,$B6,JAN.20!$E$7:$E$48,"Jour")+COUNTIFS(JAN.20!$V$7:$V$48,$B6,JAN.20!$E$7:$E$48,"Jour")+COUNTIFS(JAN.20!$W$7:$W$48,$B6,JAN.20!$E$7:$E$48,"Jour")+COUNTIFS(JAN.20!$X$7:$X$48,$B6,JAN.20!$E$7:$E$48,"Jour"))</f>
        <v>2</v>
      </c>
      <c r="AR6" s="187">
        <f>IF($A6="","",COUNTIFS(FEV.20!$F$7:$F$48,$B6,FEV.20!$E$7:$E$48,"Nuit")+COUNTIFS(FEV.20!$H$7:$H$48,$B6,FEV.20!$E$7:$E$48,"Nuit")+COUNTIFS(FEV.20!$J$7:$J$48,$B6,FEV.20!$E$7:$E$48,"Nuit")+COUNTIFS(FEV.20!$L$7:$L$48,$B6,FEV.20!$E$7:$E$48,"Nuit")+COUNTIFS(FEV.20!$N$7:$N$48,$B6,FEV.20!$E$7:$E$48,"Nuit")+COUNTIFS(FEV.20!$P$7:$P$48,$B6,FEV.20!$E$7:$E$48,"Nuit")+COUNTIFS(FEV.20!$R$7:$R$48,$B6,FEV.20!$E$7:$E$48,"Nuit")+COUNTIFS(FEV.20!$T$7:$T$48,$B6,FEV.20!$E$7:$E$48,"Nuit")+COUNTIFS(FEV.20!$V$7:$V$48,$B6,FEV.20!$E$7:$E$48,"Nuit")+COUNTIFS(FEV.20!$W$7:$W$48,$B6,FEV.20!$E$7:$E$48,"Nuit")+COUNTIFS(FEV.20!$X$7:$X$48,$B6,FEV.20!$E$7:$E$48,"Nuit"))</f>
        <v>5</v>
      </c>
      <c r="AS6" s="184">
        <f>IF($A6="","",COUNTIFS(FEV.20!$F$7:$F$48,$B6,FEV.20!$E$7:$E$48,"Jour")+COUNTIFS(FEV.20!$H$7:$H$48,$B6,FEV.20!$E$7:$E$48,"Jour")+COUNTIFS(FEV.20!$J$7:$J$48,$B6,FEV.20!$E$7:$E$48,"Jour")+COUNTIFS(FEV.20!$L$7:$L$48,$B6,FEV.20!$E$7:$E$48,"Jour")+COUNTIFS(FEV.20!$N$7:$N$48,$B6,FEV.20!$E$7:$E$48,"Jour")+COUNTIFS(FEV.20!$P$7:$P$48,$B6,FEV.20!$E$7:$E$48,"Jour")+COUNTIFS(FEV.20!$R$7:$R$48,$B6,FEV.20!$E$7:$E$48,"Jour")+COUNTIFS(FEV.20!$T$7:$T$48,$B6,FEV.20!$E$7:$E$48,"Jour")+COUNTIFS(FEV.20!$V$7:$V$48,$B6,FEV.20!$E$7:$E$48,"Jour")+COUNTIFS(FEV.20!$W$7:$W$48,$B6,FEV.20!$E$7:$E$48,"Jour")+COUNTIFS(FEV.20!$X$7:$X$48,$B6,FEV.20!$E$7:$E$48,"Jour"))</f>
        <v>4</v>
      </c>
      <c r="AT6" s="187">
        <f>IF($A6="","",COUNTIFS(Mars.20!$F$7:$F$48,$B6,Mars.20!$E$7:$E$48,"Nuit")+COUNTIFS(Mars.20!$H$7:$H$48,$B6,Mars.20!$E$7:$E$48,"Nuit")+COUNTIFS(Mars.20!$J$7:$J$48,$B6,Mars.20!$E$7:$E$48,"Nuit")+COUNTIFS(Mars.20!$L$7:$L$48,$B6,Mars.20!$E$7:$E$48,"Nuit")+COUNTIFS(Mars.20!$N$7:$N$48,$B6,Mars.20!$E$7:$E$48,"Nuit")+COUNTIFS(Mars.20!$P$7:$P$48,$B6,Mars.20!$E$7:$E$48,"Nuit")+COUNTIFS(Mars.20!$R$7:$R$48,$B6,Mars.20!$E$7:$E$48,"Nuit")+COUNTIFS(Mars.20!$T$7:$T$48,$B6,Mars.20!$E$7:$E$48,"Nuit")+COUNTIFS(Mars.20!$V$7:$V$48,$B6,Mars.20!$E$7:$E$48,"Nuit")+COUNTIFS(Mars.20!$W$7:$W$48,$B6,Mars.20!$E$7:$E$48,"Nuit")+COUNTIFS(Mars.20!$X$7:$X$48,$B6,Mars.20!$E$7:$E$48,"Nuit"))</f>
        <v>4</v>
      </c>
      <c r="AU6" s="184">
        <f>IF($A6="","",COUNTIFS(Mars.20!$F$7:$F$48,$B6,Mars.20!$E$7:$E$48,"Jour")+COUNTIFS(Mars.20!$H$7:$H$48,$B6,Mars.20!$E$7:$E$48,"Jour")+COUNTIFS(Mars.20!$J$7:$J$48,$B6,Mars.20!$E$7:$E$48,"Jour")+COUNTIFS(Mars.20!$L$7:$L$48,$B6,Mars.20!$E$7:$E$48,"Jour")+COUNTIFS(Mars.20!$N$7:$N$48,$B6,Mars.20!$E$7:$E$48,"Jour")+COUNTIFS(Mars.20!$P$7:$P$48,$B6,Mars.20!$E$7:$E$48,"Jour")+COUNTIFS(Mars.20!$R$7:$R$48,$B6,Mars.20!$E$7:$E$48,"Jour")+COUNTIFS(Mars.20!$T$7:$T$48,$B6,Mars.20!$E$7:$E$48,"Jour")+COUNTIFS(Mars.20!$V$7:$V$48,$B6,Mars.20!$E$7:$E$48,"Jour")+COUNTIFS(Mars.20!$W$7:$W$48,$B6,Mars.20!$E$7:$E$48,"Jour")+COUNTIFS(Mars.20!$X$7:$X$48,$B6,Mars.20!$E$7:$E$48,"Jour"))</f>
        <v>4</v>
      </c>
      <c r="AV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AW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AX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AY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AZ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BA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BB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BC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BD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BE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BF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BG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BH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BI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BJ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BK6" s="184">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BL6" s="187">
        <f>IF($A6="","",COUNTIFS(AVR.20!$F$7:$F$48,$B6,AVR.20!$E$7:$E$48,"Nuit")+COUNTIFS(AVR.20!$H$7:$H$48,$B6,AVR.20!$E$7:$E$48,"Nuit")+COUNTIFS(AVR.20!$J$7:$J$48,$B6,AVR.20!$E$7:$E$48,"Nuit")+COUNTIFS(AVR.20!$L$7:$L$48,$B6,AVR.20!$E$7:$E$48,"Nuit")+COUNTIFS(AVR.20!$N$7:$N$48,$B6,AVR.20!$E$7:$E$48,"Nuit")+COUNTIFS(AVR.20!$P$7:$P$48,$B6,AVR.20!$E$7:$E$48,"Nuit")+COUNTIFS(AVR.20!$R$7:$R$48,$B6,AVR.20!$E$7:$E$48,"Nuit")+COUNTIFS(AVR.20!$T$7:$T$48,$B6,AVR.20!$E$7:$E$48,"Nuit")+COUNTIFS(AVR.20!$V$7:$V$48,$B6,AVR.20!$E$7:$E$48,"Nuit")+COUNTIFS(AVR.20!$W$7:$W$48,$B6,AVR.20!$E$7:$E$48,"Nuit")+COUNTIFS(AVR.20!$X$7:$X$48,$B6,AVR.20!$E$7:$E$48,"Nuit"))</f>
        <v>0</v>
      </c>
      <c r="BM6" s="190">
        <f>IF($A6="","",COUNTIFS(AVR.20!$F$7:$F$48,$B6,AVR.20!$E$7:$E$48,"Jour")+COUNTIFS(AVR.20!$H$7:$H$48,$B6,AVR.20!$E$7:$E$48,"Jour")+COUNTIFS(AVR.20!$J$7:$J$48,$B6,AVR.20!$E$7:$E$48,"Jour")+COUNTIFS(AVR.20!$L$7:$L$48,$B6,AVR.20!$E$7:$E$48,"Jour")+COUNTIFS(AVR.20!$N$7:$N$48,$B6,AVR.20!$E$7:$E$48,"Jour")+COUNTIFS(AVR.20!$P$7:$P$48,$B6,AVR.20!$E$7:$E$48,"Jour")+COUNTIFS(AVR.20!$R$7:$R$48,$B6,AVR.20!$E$7:$E$48,"Jour")+COUNTIFS(AVR.20!$T$7:$T$48,$B6,AVR.20!$E$7:$E$48,"Jour")+COUNTIFS(AVR.20!$V$7:$V$48,$B6,AVR.20!$E$7:$E$48,"Jour")+COUNTIFS(AVR.20!$W$7:$W$48,$B6,AVR.20!$E$7:$E$48,"Jour")+COUNTIFS(AVR.20!$X$7:$X$48,$B6,AVR.20!$E$7:$E$48,"Jour"))</f>
        <v>0</v>
      </c>
      <c r="BN6" s="177"/>
      <c r="BO6" s="176">
        <f t="shared" si="3"/>
        <v>15</v>
      </c>
      <c r="BP6" s="176">
        <f t="shared" si="4"/>
        <v>10</v>
      </c>
    </row>
    <row r="7" spans="1:68" ht="16.5" x14ac:dyDescent="0.3">
      <c r="A7" s="268" t="s">
        <v>267</v>
      </c>
      <c r="B7" s="269" t="s">
        <v>110</v>
      </c>
      <c r="C7" s="264" t="s">
        <v>76</v>
      </c>
      <c r="D7" s="264" t="s">
        <v>103</v>
      </c>
      <c r="E7" s="265" t="s">
        <v>16</v>
      </c>
      <c r="F7" s="266" t="s">
        <v>8</v>
      </c>
      <c r="G7" s="266" t="s">
        <v>70</v>
      </c>
      <c r="H7" s="266"/>
      <c r="I7" s="270"/>
      <c r="J7" s="266"/>
      <c r="K7" s="266" t="s">
        <v>72</v>
      </c>
      <c r="L7" s="267" t="s">
        <v>73</v>
      </c>
      <c r="N7" s="183" t="e">
        <f>IF($A7="","",COUNTIFS(#REF!,B7,#REF!,"Nuit")+COUNTIFS(#REF!,B7,#REF!,"Nuit")+COUNTIFS(#REF!,B7,#REF!,"Nuit")+COUNTIFS(#REF!,B7,#REF!,"Nuit")+COUNTIFS(#REF!,B7,#REF!,"Nuit")+COUNTIFS(#REF!,B7,#REF!,"Nuit")+COUNTIFS(#REF!,B7,#REF!,"Nuit")+COUNTIFS(#REF!,B7,#REF!,"Nuit")+COUNTIFS(#REF!,B7,#REF!,"Nuit")+COUNTIFS(#REF!,B7,#REF!,"Nuit")+COUNTIFS(#REF!,B7,#REF!,"Nuit"))</f>
        <v>#REF!</v>
      </c>
      <c r="O7" s="184" t="e">
        <f>IF($A7="","",COUNTIFS(#REF!,B7,#REF!,"Jour")+COUNTIFS(#REF!,B7,#REF!,"Jour")+COUNTIFS(#REF!,B7,#REF!,"Jour")+COUNTIFS(#REF!,B7,#REF!,"Jour")+COUNTIFS(#REF!,B7,#REF!,"Jour")+COUNTIFS(#REF!,B7,#REF!,"Jour")+COUNTIFS(#REF!,B7,#REF!,"Jour")+COUNTIFS(#REF!,B7,#REF!,"Jour")+COUNTIFS(#REF!,B7,#REF!,"Jour")+COUNTIFS(#REF!,B7,#REF!,"Jour")+COUNTIFS(#REF!,B7,#REF!,"Jour"))</f>
        <v>#REF!</v>
      </c>
      <c r="P7" s="187" t="e">
        <f>IF($A7="","",COUNTIFS(#REF!,B7,#REF!,"Nuit")+COUNTIFS(#REF!,B7,#REF!,"Nuit")+COUNTIFS(#REF!,B7,#REF!,"Nuit")+COUNTIFS(#REF!,B7,#REF!,"Nuit")+COUNTIFS(#REF!,B7,#REF!,"Nuit")+COUNTIFS(#REF!,B7,#REF!,"Nuit")+COUNTIFS(#REF!,B7,#REF!,"Nuit")+COUNTIFS(#REF!,B7,#REF!,"Nuit")+COUNTIFS(#REF!,B7,#REF!,"Nuit")+COUNTIFS(#REF!,B7,#REF!,"Nuit")+COUNTIFS(#REF!,B7,#REF!,"Nuit"))</f>
        <v>#REF!</v>
      </c>
      <c r="Q7" s="184" t="e">
        <f>IF($A7="","",COUNTIFS(#REF!,B7,#REF!,"Jour")+COUNTIFS(#REF!,B7,#REF!,"Jour")+COUNTIFS(#REF!,B7,#REF!,"Jour")+COUNTIFS(#REF!,B7,#REF!,"Jour")+COUNTIFS(#REF!,B7,#REF!,"Jour")+COUNTIFS(#REF!,B7,#REF!,"Jour")+COUNTIFS(#REF!,B7,#REF!,"Jour")+COUNTIFS(#REF!,B7,#REF!,"Jour")+COUNTIFS(#REF!,B7,#REF!,"Jour")+COUNTIFS(#REF!,B7,#REF!,"Jour")+COUNTIFS(#REF!,B7,#REF!,"Jour"))</f>
        <v>#REF!</v>
      </c>
      <c r="R7" s="187" t="e">
        <f>IF($A7="","",COUNTIFS(#REF!,B7,#REF!,"Nuit")+COUNTIFS(#REF!,B7,#REF!,"Nuit")+COUNTIFS(#REF!,B7,#REF!,"Nuit")+COUNTIFS(#REF!,B7,#REF!,"Nuit")+COUNTIFS(#REF!,B7,#REF!,"Nuit")+COUNTIFS(#REF!,B7,#REF!,"Nuit")+COUNTIFS(#REF!,B7,#REF!,"Nuit")+COUNTIFS(#REF!,B7,#REF!,"Nuit")+COUNTIFS(#REF!,B7,#REF!,"Nuit")+COUNTIFS(#REF!,B7,#REF!,"Nuit")+COUNTIFS(#REF!,B7,#REF!,"Nuit"))</f>
        <v>#REF!</v>
      </c>
      <c r="S7" s="184" t="e">
        <f>IF($A7="","",COUNTIFS(#REF!,B7,#REF!,"Jour")+COUNTIFS(#REF!,B7,#REF!,"Jour")+COUNTIFS(#REF!,B7,#REF!,"Jour")+COUNTIFS(#REF!,B7,#REF!,"Jour")+COUNTIFS(#REF!,B7,#REF!,"Jour")+COUNTIFS(#REF!,B7,#REF!,"Jour")+COUNTIFS(#REF!,B7,#REF!,"Jour")+COUNTIFS(#REF!,B7,#REF!,"Jour")+COUNTIFS(#REF!,B7,#REF!,"Jour")+COUNTIFS(#REF!,B7,#REF!,"Jour")+COUNTIFS(#REF!,B7,#REF!,"Jour"))</f>
        <v>#REF!</v>
      </c>
      <c r="T7" s="187" t="e">
        <f>IF($A7="","",COUNTIFS(#REF!,B7,#REF!,"Nuit")+COUNTIFS(#REF!,B7,#REF!,"Nuit")+COUNTIFS(#REF!,B7,#REF!,"Nuit")+COUNTIFS(#REF!,B7,#REF!,"Nuit")+COUNTIFS(#REF!,B7,#REF!,"Nuit")+COUNTIFS(#REF!,B7,#REF!,"Nuit")+COUNTIFS(#REF!,B7,#REF!,"Nuit")+COUNTIFS(#REF!,B7,#REF!,"Nuit")+COUNTIFS(#REF!,B7,#REF!,"Nuit")+COUNTIFS(#REF!,B7,#REF!,"Nuit")+COUNTIFS(#REF!,B7,#REF!,"Nuit"))</f>
        <v>#REF!</v>
      </c>
      <c r="U7" s="184" t="e">
        <f>IF($A7="","",COUNTIFS(#REF!,B7,#REF!,"Jour")+COUNTIFS(#REF!,B7,#REF!,"Jour")+COUNTIFS(#REF!,B7,#REF!,"Jour")+COUNTIFS(#REF!,B7,#REF!,"Jour")+COUNTIFS(#REF!,B7,#REF!,"Jour")+COUNTIFS(#REF!,B7,#REF!,"Jour")+COUNTIFS(#REF!,B7,#REF!,"Jour")+COUNTIFS(#REF!,B7,#REF!,"Jour")+COUNTIFS(#REF!,B7,#REF!,"Jour")+COUNTIFS(#REF!,B7,#REF!,"Jour")+COUNTIFS(#REF!,B7,#REF!,"Jour"))</f>
        <v>#REF!</v>
      </c>
      <c r="V7" s="187" t="e">
        <f>IF($A7="","",COUNTIFS(#REF!,B7,#REF!,"Nuit")+COUNTIFS(#REF!,B7,#REF!,"Nuit")+COUNTIFS(#REF!,B7,#REF!,"Nuit")+COUNTIFS(#REF!,B7,#REF!,"Nuit")+COUNTIFS(#REF!,B7,#REF!,"Nuit")+COUNTIFS(#REF!,B7,#REF!,"Nuit")+COUNTIFS(#REF!,B7,#REF!,"Nuit")+COUNTIFS(#REF!,B7,#REF!,"Nuit")+COUNTIFS(#REF!,B7,#REF!,"Nuit")+COUNTIFS(#REF!,B7,#REF!,"Nuit")+COUNTIFS(#REF!,B7,#REF!,"Nuit"))</f>
        <v>#REF!</v>
      </c>
      <c r="W7" s="184" t="e">
        <f>IF($A7="","",COUNTIFS(#REF!,B7,#REF!,"Jour")+COUNTIFS(#REF!,B7,#REF!,"Jour")+COUNTIFS(#REF!,B7,#REF!,"Jour")+COUNTIFS(#REF!,B7,#REF!,"Jour")+COUNTIFS(#REF!,B7,#REF!,"Jour")+COUNTIFS(#REF!,B7,#REF!,"Jour")+COUNTIFS(#REF!,B7,#REF!,"Jour")+COUNTIFS(#REF!,B7,#REF!,"Jour")+COUNTIFS(#REF!,B7,#REF!,"Jour")+COUNTIFS(#REF!,B7,#REF!,"Jour")+COUNTIFS(#REF!,B7,#REF!,"Jour"))</f>
        <v>#REF!</v>
      </c>
      <c r="X7" s="187" t="e">
        <f>IF($A7="","",COUNTIFS(#REF!,B7,#REF!,"Nuit")+COUNTIFS(#REF!,B7,#REF!,"Nuit")+COUNTIFS(#REF!,B7,#REF!,"Nuit")+COUNTIFS(#REF!,B7,#REF!,"Nuit")+COUNTIFS(#REF!,B7,#REF!,"Nuit")+COUNTIFS(#REF!,B7,#REF!,"Nuit")+COUNTIFS(#REF!,B7,#REF!,"Nuit")+COUNTIFS(#REF!,B7,#REF!,"Nuit")+COUNTIFS(#REF!,B7,#REF!,"Nuit")+COUNTIFS(#REF!,B7,#REF!,"Nuit")+COUNTIFS(#REF!,B7,#REF!,"Nuit"))</f>
        <v>#REF!</v>
      </c>
      <c r="Y7" s="184" t="e">
        <f>IF($A7="","",COUNTIFS(#REF!,B7,#REF!,"Jour")+COUNTIFS(#REF!,B7,#REF!,"Jour")+COUNTIFS(#REF!,B7,#REF!,"Jour")+COUNTIFS(#REF!,B7,#REF!,"Jour")+COUNTIFS(#REF!,B7,#REF!,"Jour")+COUNTIFS(#REF!,B7,#REF!,"Jour")+COUNTIFS(#REF!,B7,#REF!,"Jour")+COUNTIFS(#REF!,B7,#REF!,"Jour")+COUNTIFS(#REF!,B7,#REF!,"Jour")+COUNTIFS(#REF!,B7,#REF!,"Jour")+COUNTIFS(#REF!,B7,#REF!,"Jour"))</f>
        <v>#REF!</v>
      </c>
      <c r="Z7" s="187" t="e">
        <f>IF($A7="","",COUNTIFS(#REF!,$B7,#REF!,"Nuit")+COUNTIFS(#REF!,B7,#REF!,"Nuit")+COUNTIFS(#REF!,B7,#REF!,"Nuit")+COUNTIFS(#REF!,B7,#REF!,"Nuit")+COUNTIFS(#REF!,B7,#REF!,"Nuit")+COUNTIFS(#REF!,B7,#REF!,"Nuit")+COUNTIFS(#REF!,B7,#REF!,"Nuit")+COUNTIFS(#REF!,B7,#REF!,"Nuit")+COUNTIFS(#REF!,B7,#REF!,"Nuit")+COUNTIFS(#REF!,B7,#REF!,"Nuit")+COUNTIFS(#REF!,B7,#REF!,"Nuit"))</f>
        <v>#REF!</v>
      </c>
      <c r="AA7" s="184" t="e">
        <f>IF($A7="","",COUNTIFS(#REF!,$B7,#REF!,"Jour")+COUNTIFS(#REF!,$B7,#REF!,"Jour")+COUNTIFS(#REF!,$B7,#REF!,"Jour")+COUNTIFS(#REF!,$B7,#REF!,"Jour")+COUNTIFS(#REF!,$B7,#REF!,"Jour")+COUNTIFS(#REF!,$B7,#REF!,"Jour")+COUNTIFS(#REF!,$B7,#REF!,"Jour")+COUNTIFS(#REF!,$B7,#REF!,"Jour")+COUNTIFS(#REF!,$B7,#REF!,"Jour")+COUNTIFS(#REF!,$B7,#REF!,"Jour")+COUNTIFS(#REF!,$B7,#REF!,"Jour"))</f>
        <v>#REF!</v>
      </c>
      <c r="AB7" s="187" t="e">
        <f>IF($A7="","",COUNTIFS(#REF!,$B7,#REF!,"Nuit")+COUNTIFS(#REF!,$B7,#REF!,"Nuit")+COUNTIFS(#REF!,$B7,#REF!,"Nuit")+COUNTIFS(#REF!,$B7,#REF!,"Nuit")+COUNTIFS(#REF!,$B7,#REF!,"Nuit")+COUNTIFS(#REF!,$B7,#REF!,"Nuit")+COUNTIFS(#REF!,$B7,#REF!,"Nuit")+COUNTIFS(#REF!,$B7,#REF!,"Nuit")+COUNTIFS(#REF!,$B7,#REF!,"Nuit")+COUNTIFS(#REF!,$B7,#REF!,"Nuit")+COUNTIFS(#REF!,$B7,#REF!,"Nuit"))</f>
        <v>#REF!</v>
      </c>
      <c r="AC7" s="184" t="e">
        <f>IF($A7="","",COUNTIFS(#REF!,$B7,#REF!,"Jour")+COUNTIFS(#REF!,$B7,#REF!,"Jour")+COUNTIFS(#REF!,$B7,#REF!,"Jour")+COUNTIFS(#REF!,$B7,#REF!,"Jour")+COUNTIFS(#REF!,$B7,#REF!,"Jour")+COUNTIFS(#REF!,$B7,#REF!,"Jour")+COUNTIFS(#REF!,$B7,#REF!,"Jour")+COUNTIFS(#REF!,$B7,#REF!,"Jour")+COUNTIFS(#REF!,$B7,#REF!,"Jour")+COUNTIFS(#REF!,$B7,#REF!,"Jour")+COUNTIFS(#REF!,$B7,#REF!,"Jour"))</f>
        <v>#REF!</v>
      </c>
      <c r="AD7" s="187" t="e">
        <f>IF($A7="","",COUNTIFS(#REF!,$B7,#REF!,"Nuit")+COUNTIFS(#REF!,$B7,#REF!,"Nuit")+COUNTIFS(#REF!,$B7,#REF!,"Nuit")+COUNTIFS(#REF!,$B7,#REF!,"Nuit")+COUNTIFS(#REF!,$B7,#REF!,"Nuit")+COUNTIFS(#REF!,$B7,#REF!,"Nuit")+COUNTIFS(#REF!,$B7,#REF!,"Nuit")+COUNTIFS(#REF!,$B7,#REF!,"Nuit")+COUNTIFS(#REF!,$B7,#REF!,"Nuit")+COUNTIFS(#REF!,$B7,#REF!,"Nuit")+COUNTIFS(#REF!,$B7,#REF!,"Nuit"))</f>
        <v>#REF!</v>
      </c>
      <c r="AE7" s="184" t="e">
        <f>IF($A7="","",COUNTIFS(#REF!,$B7,#REF!,"Jour")+COUNTIFS(#REF!,$B7,#REF!,"Jour")+COUNTIFS(#REF!,$B7,#REF!,"Jour")+COUNTIFS(#REF!,$B7,#REF!,"Jour")+COUNTIFS(#REF!,$B7,#REF!,"Jour")+COUNTIFS(#REF!,$B7,#REF!,"Jour")+COUNTIFS(#REF!,$B7,#REF!,"Jour")+COUNTIFS(#REF!,$B7,#REF!,"Jour")+COUNTIFS(#REF!,$B7,#REF!,"Jour")+COUNTIFS(#REF!,$B7,#REF!,"Jour")+COUNTIFS(#REF!,$B7,#REF!,"Jour"))</f>
        <v>#REF!</v>
      </c>
      <c r="AF7" s="187" t="e">
        <f>IF($A7="","",COUNTIFS(#REF!,$B7,#REF!,"Nuit")+COUNTIFS(#REF!,$B7,#REF!,"Nuit")+COUNTIFS(#REF!,$B7,#REF!,"Nuit")+COUNTIFS(#REF!,$B7,#REF!,"Nuit")+COUNTIFS(#REF!,$B7,#REF!,"Nuit")+COUNTIFS(#REF!,$B7,#REF!,"Nuit")+COUNTIFS(#REF!,$B7,#REF!,"Nuit")+COUNTIFS(#REF!,$B7,#REF!,"Nuit")+COUNTIFS(#REF!,$B7,#REF!,"Nuit")+COUNTIFS(#REF!,$B7,#REF!,"Nuit")+COUNTIFS(#REF!,$B7,#REF!,"Nuit"))</f>
        <v>#REF!</v>
      </c>
      <c r="AG7" s="184" t="e">
        <f>IF($A7="","",COUNTIFS(#REF!,$B7,#REF!,"Jour")+COUNTIFS(#REF!,$B7,#REF!,"Jour")+COUNTIFS(#REF!,$B7,#REF!,"Jour")+COUNTIFS(#REF!,$B7,#REF!,"Jour")+COUNTIFS(#REF!,$B7,#REF!,"Jour")+COUNTIFS(#REF!,$B7,#REF!,"Jour")+COUNTIFS(#REF!,$B7,#REF!,"Jour")+COUNTIFS(#REF!,$B7,#REF!,"Jour")+COUNTIFS(#REF!,$B7,#REF!,"Jour")+COUNTIFS(#REF!,$B7,#REF!,"Jour")+COUNTIFS(#REF!,$B7,#REF!,"Jour"))</f>
        <v>#REF!</v>
      </c>
      <c r="AH7" s="187" t="e">
        <f>IF($A7="","",COUNTIFS(#REF!,$B7,#REF!,"Nuit")+COUNTIFS(#REF!,$B7,#REF!,"Nuit")+COUNTIFS(#REF!,$B7,#REF!,"Nuit")+COUNTIFS(#REF!,$B7,#REF!,"Nuit")+COUNTIFS(#REF!,$B7,#REF!,"Nuit")+COUNTIFS(#REF!,$B7,#REF!,"Nuit")+COUNTIFS(#REF!,$B7,#REF!,"Nuit")+COUNTIFS(#REF!,$B7,#REF!,"Nuit")+COUNTIFS(#REF!,$B7,#REF!,"Nuit")+COUNTIFS(#REF!,$B7,#REF!,"Nuit")+COUNTIFS(#REF!,$B7,#REF!,"Nuit"))</f>
        <v>#REF!</v>
      </c>
      <c r="AI7" s="184" t="e">
        <f>IF($A7="","",COUNTIFS(#REF!,$B7,#REF!,"Jour")+COUNTIFS(#REF!,$B7,#REF!,"Jour")+COUNTIFS(#REF!,$B7,#REF!,"Jour")+COUNTIFS(#REF!,$B7,#REF!,"Jour")+COUNTIFS(#REF!,$B7,#REF!,"Jour")+COUNTIFS(#REF!,$B7,#REF!,"Jour")+COUNTIFS(#REF!,$B7,#REF!,"Jour")+COUNTIFS(#REF!,$B7,#REF!,"Jour")+COUNTIFS(#REF!,$B7,#REF!,"Jour")+COUNTIFS(#REF!,$B7,#REF!,"Jour")+COUNTIFS(#REF!,$B7,#REF!,"Jour"))</f>
        <v>#REF!</v>
      </c>
      <c r="AJ7" s="187" t="e">
        <f>IF($A7="","",COUNTIFS(#REF!,$B7,#REF!,"Nuit")+COUNTIFS(#REF!,$B7,#REF!,"Nuit")+COUNTIFS(#REF!,$B7,#REF!,"Nuit")+COUNTIFS(#REF!,$B7,#REF!,"Nuit")+COUNTIFS(#REF!,$B7,#REF!,"Nuit")+COUNTIFS(#REF!,$B7,#REF!,"Nuit")+COUNTIFS(#REF!,$B7,#REF!,"Nuit")+COUNTIFS(#REF!,$B7,#REF!,"Nuit")+COUNTIFS(#REF!,$B7,#REF!,"Nuit")+COUNTIFS(#REF!,$B7,#REF!,"Nuit")+COUNTIFS(#REF!,$B7,#REF!,"Nuit"))</f>
        <v>#REF!</v>
      </c>
      <c r="AK7" s="190" t="e">
        <f>IF($A7="","",COUNTIFS(#REF!,$B7,#REF!,"Jour")+COUNTIFS(#REF!,$B7,#REF!,"Jour")+COUNTIFS(#REF!,$B7,#REF!,"Jour")+COUNTIFS(#REF!,$B7,#REF!,"Jour")+COUNTIFS(#REF!,$B7,#REF!,"Jour")+COUNTIFS(#REF!,$B7,#REF!,"Jour")+COUNTIFS(#REF!,$B7,#REF!,"Jour")+COUNTIFS(#REF!,$B7,#REF!,"Jour")+COUNTIFS(#REF!,$B7,#REF!,"Jour")+COUNTIFS(#REF!,$B7,#REF!,"Jour")+COUNTIFS(#REF!,$B7,#REF!,"Jour"))</f>
        <v>#REF!</v>
      </c>
      <c r="AL7" s="177"/>
      <c r="AM7" s="176" t="e">
        <f t="shared" si="1"/>
        <v>#REF!</v>
      </c>
      <c r="AN7" s="176" t="e">
        <f t="shared" si="2"/>
        <v>#REF!</v>
      </c>
      <c r="AO7" s="424" t="e">
        <f t="shared" si="0"/>
        <v>#REF!</v>
      </c>
      <c r="AP7" s="183">
        <f>IF($A7="","",COUNTIFS(JAN.20!$F$7:$F$48,$B7,JAN.20!$E$7:$E$48,"Nuit")+COUNTIFS(JAN.20!$H$7:$H$48,$B7,JAN.20!$E$7:$E$48,"Nuit")+COUNTIFS(JAN.20!$J$7:$J$48,$B7,JAN.20!$E$7:$E$48,"Nuit")+COUNTIFS(JAN.20!$L$7:$L$48,$B7,JAN.20!$E$7:$E$48,"Nuit")+COUNTIFS(JAN.20!$N$7:$N$48,$B7,JAN.20!$E$7:$E$48,"Nuit")+COUNTIFS(JAN.20!$P$7:$P$48,$B7,JAN.20!$E$7:$E$48,"Nuit")+COUNTIFS(JAN.20!$R$7:$R$48,$B7,JAN.20!$E$7:$E$48,"Nuit")+COUNTIFS(JAN.20!$T$7:$T$48,$B7,JAN.20!$E$7:$E$48,"Nuit")+COUNTIFS(JAN.20!$V$7:$V$48,$B7,JAN.20!$E$7:$E$48,"Nuit")+COUNTIFS(JAN.20!$W$7:$W$48,$B7,JAN.20!$E$7:$E$48,"Nuit")+COUNTIFS(JAN.20!$X$7:$X$48,$B7,JAN.20!$E$7:$E$48,"Nuit"))</f>
        <v>6</v>
      </c>
      <c r="AQ7" s="184">
        <f>IF($A7="","",COUNTIFS(JAN.20!$F$7:$F$48,$B7,JAN.20!$E$7:$E$48,"Jour")+COUNTIFS(JAN.20!$H$7:$H$48,$B7,JAN.20!$E$7:$E$48,"Jour")+COUNTIFS(JAN.20!$J$7:$J$48,$B7,JAN.20!$E$7:$E$48,"Jour")+COUNTIFS(JAN.20!$L$7:$L$48,$B7,JAN.20!$E$7:$E$48,"Jour")+COUNTIFS(JAN.20!$N$7:$N$48,$B7,JAN.20!$E$7:$E$48,"Jour")+COUNTIFS(JAN.20!$P$7:$P$48,$B7,JAN.20!$E$7:$E$48,"Jour")+COUNTIFS(JAN.20!$R$7:$R$48,$B7,JAN.20!$E$7:$E$48,"Jour")+COUNTIFS(JAN.20!$T$7:$T$48,$B7,JAN.20!$E$7:$E$48,"Jour")+COUNTIFS(JAN.20!$V$7:$V$48,$B7,JAN.20!$E$7:$E$48,"Jour")+COUNTIFS(JAN.20!$W$7:$W$48,$B7,JAN.20!$E$7:$E$48,"Jour")+COUNTIFS(JAN.20!$X$7:$X$48,$B7,JAN.20!$E$7:$E$48,"Jour"))</f>
        <v>5</v>
      </c>
      <c r="AR7" s="187">
        <f>IF($A7="","",COUNTIFS(FEV.20!$F$7:$F$48,$B7,FEV.20!$E$7:$E$48,"Nuit")+COUNTIFS(FEV.20!$H$7:$H$48,$B7,FEV.20!$E$7:$E$48,"Nuit")+COUNTIFS(FEV.20!$J$7:$J$48,$B7,FEV.20!$E$7:$E$48,"Nuit")+COUNTIFS(FEV.20!$L$7:$L$48,$B7,FEV.20!$E$7:$E$48,"Nuit")+COUNTIFS(FEV.20!$N$7:$N$48,$B7,FEV.20!$E$7:$E$48,"Nuit")+COUNTIFS(FEV.20!$P$7:$P$48,$B7,FEV.20!$E$7:$E$48,"Nuit")+COUNTIFS(FEV.20!$R$7:$R$48,$B7,FEV.20!$E$7:$E$48,"Nuit")+COUNTIFS(FEV.20!$T$7:$T$48,$B7,FEV.20!$E$7:$E$48,"Nuit")+COUNTIFS(FEV.20!$V$7:$V$48,$B7,FEV.20!$E$7:$E$48,"Nuit")+COUNTIFS(FEV.20!$W$7:$W$48,$B7,FEV.20!$E$7:$E$48,"Nuit")+COUNTIFS(FEV.20!$X$7:$X$48,$B7,FEV.20!$E$7:$E$48,"Nuit"))</f>
        <v>10</v>
      </c>
      <c r="AS7" s="184">
        <f>IF($A7="","",COUNTIFS(FEV.20!$F$7:$F$48,$B7,FEV.20!$E$7:$E$48,"Jour")+COUNTIFS(FEV.20!$H$7:$H$48,$B7,FEV.20!$E$7:$E$48,"Jour")+COUNTIFS(FEV.20!$J$7:$J$48,$B7,FEV.20!$E$7:$E$48,"Jour")+COUNTIFS(FEV.20!$L$7:$L$48,$B7,FEV.20!$E$7:$E$48,"Jour")+COUNTIFS(FEV.20!$N$7:$N$48,$B7,FEV.20!$E$7:$E$48,"Jour")+COUNTIFS(FEV.20!$P$7:$P$48,$B7,FEV.20!$E$7:$E$48,"Jour")+COUNTIFS(FEV.20!$R$7:$R$48,$B7,FEV.20!$E$7:$E$48,"Jour")+COUNTIFS(FEV.20!$T$7:$T$48,$B7,FEV.20!$E$7:$E$48,"Jour")+COUNTIFS(FEV.20!$V$7:$V$48,$B7,FEV.20!$E$7:$E$48,"Jour")+COUNTIFS(FEV.20!$W$7:$W$48,$B7,FEV.20!$E$7:$E$48,"Jour")+COUNTIFS(FEV.20!$X$7:$X$48,$B7,FEV.20!$E$7:$E$48,"Jour"))</f>
        <v>3</v>
      </c>
      <c r="AT7" s="187">
        <f>IF($A7="","",COUNTIFS(Mars.20!$F$7:$F$48,$B7,Mars.20!$E$7:$E$48,"Nuit")+COUNTIFS(Mars.20!$H$7:$H$48,$B7,Mars.20!$E$7:$E$48,"Nuit")+COUNTIFS(Mars.20!$J$7:$J$48,$B7,Mars.20!$E$7:$E$48,"Nuit")+COUNTIFS(Mars.20!$L$7:$L$48,$B7,Mars.20!$E$7:$E$48,"Nuit")+COUNTIFS(Mars.20!$N$7:$N$48,$B7,Mars.20!$E$7:$E$48,"Nuit")+COUNTIFS(Mars.20!$P$7:$P$48,$B7,Mars.20!$E$7:$E$48,"Nuit")+COUNTIFS(Mars.20!$R$7:$R$48,$B7,Mars.20!$E$7:$E$48,"Nuit")+COUNTIFS(Mars.20!$T$7:$T$48,$B7,Mars.20!$E$7:$E$48,"Nuit")+COUNTIFS(Mars.20!$V$7:$V$48,$B7,Mars.20!$E$7:$E$48,"Nuit")+COUNTIFS(Mars.20!$W$7:$W$48,$B7,Mars.20!$E$7:$E$48,"Nuit")+COUNTIFS(Mars.20!$X$7:$X$48,$B7,Mars.20!$E$7:$E$48,"Nuit"))</f>
        <v>7</v>
      </c>
      <c r="AU7" s="184">
        <f>IF($A7="","",COUNTIFS(Mars.20!$F$7:$F$48,$B7,Mars.20!$E$7:$E$48,"Jour")+COUNTIFS(Mars.20!$H$7:$H$48,$B7,Mars.20!$E$7:$E$48,"Jour")+COUNTIFS(Mars.20!$J$7:$J$48,$B7,Mars.20!$E$7:$E$48,"Jour")+COUNTIFS(Mars.20!$L$7:$L$48,$B7,Mars.20!$E$7:$E$48,"Jour")+COUNTIFS(Mars.20!$N$7:$N$48,$B7,Mars.20!$E$7:$E$48,"Jour")+COUNTIFS(Mars.20!$P$7:$P$48,$B7,Mars.20!$E$7:$E$48,"Jour")+COUNTIFS(Mars.20!$R$7:$R$48,$B7,Mars.20!$E$7:$E$48,"Jour")+COUNTIFS(Mars.20!$T$7:$T$48,$B7,Mars.20!$E$7:$E$48,"Jour")+COUNTIFS(Mars.20!$V$7:$V$48,$B7,Mars.20!$E$7:$E$48,"Jour")+COUNTIFS(Mars.20!$W$7:$W$48,$B7,Mars.20!$E$7:$E$48,"Jour")+COUNTIFS(Mars.20!$X$7:$X$48,$B7,Mars.20!$E$7:$E$48,"Jour"))</f>
        <v>3</v>
      </c>
      <c r="AV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AW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AX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AY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AZ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BA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BB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BC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BD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BE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BF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BG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BH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BI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BJ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BK7" s="184">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BL7" s="187">
        <f>IF($A7="","",COUNTIFS(AVR.20!$F$7:$F$48,$B7,AVR.20!$E$7:$E$48,"Nuit")+COUNTIFS(AVR.20!$H$7:$H$48,$B7,AVR.20!$E$7:$E$48,"Nuit")+COUNTIFS(AVR.20!$J$7:$J$48,$B7,AVR.20!$E$7:$E$48,"Nuit")+COUNTIFS(AVR.20!$L$7:$L$48,$B7,AVR.20!$E$7:$E$48,"Nuit")+COUNTIFS(AVR.20!$N$7:$N$48,$B7,AVR.20!$E$7:$E$48,"Nuit")+COUNTIFS(AVR.20!$P$7:$P$48,$B7,AVR.20!$E$7:$E$48,"Nuit")+COUNTIFS(AVR.20!$R$7:$R$48,$B7,AVR.20!$E$7:$E$48,"Nuit")+COUNTIFS(AVR.20!$T$7:$T$48,$B7,AVR.20!$E$7:$E$48,"Nuit")+COUNTIFS(AVR.20!$V$7:$V$48,$B7,AVR.20!$E$7:$E$48,"Nuit")+COUNTIFS(AVR.20!$W$7:$W$48,$B7,AVR.20!$E$7:$E$48,"Nuit")+COUNTIFS(AVR.20!$X$7:$X$48,$B7,AVR.20!$E$7:$E$48,"Nuit"))</f>
        <v>0</v>
      </c>
      <c r="BM7" s="190">
        <f>IF($A7="","",COUNTIFS(AVR.20!$F$7:$F$48,$B7,AVR.20!$E$7:$E$48,"Jour")+COUNTIFS(AVR.20!$H$7:$H$48,$B7,AVR.20!$E$7:$E$48,"Jour")+COUNTIFS(AVR.20!$J$7:$J$48,$B7,AVR.20!$E$7:$E$48,"Jour")+COUNTIFS(AVR.20!$L$7:$L$48,$B7,AVR.20!$E$7:$E$48,"Jour")+COUNTIFS(AVR.20!$N$7:$N$48,$B7,AVR.20!$E$7:$E$48,"Jour")+COUNTIFS(AVR.20!$P$7:$P$48,$B7,AVR.20!$E$7:$E$48,"Jour")+COUNTIFS(AVR.20!$R$7:$R$48,$B7,AVR.20!$E$7:$E$48,"Jour")+COUNTIFS(AVR.20!$T$7:$T$48,$B7,AVR.20!$E$7:$E$48,"Jour")+COUNTIFS(AVR.20!$V$7:$V$48,$B7,AVR.20!$E$7:$E$48,"Jour")+COUNTIFS(AVR.20!$W$7:$W$48,$B7,AVR.20!$E$7:$E$48,"Jour")+COUNTIFS(AVR.20!$X$7:$X$48,$B7,AVR.20!$E$7:$E$48,"Jour"))</f>
        <v>0</v>
      </c>
      <c r="BN7" s="177"/>
      <c r="BO7" s="176">
        <f t="shared" si="3"/>
        <v>23</v>
      </c>
      <c r="BP7" s="176">
        <f t="shared" si="4"/>
        <v>11</v>
      </c>
    </row>
    <row r="8" spans="1:68" ht="16.5" x14ac:dyDescent="0.3">
      <c r="A8" s="268" t="s">
        <v>266</v>
      </c>
      <c r="B8" s="269" t="s">
        <v>31</v>
      </c>
      <c r="C8" s="264" t="s">
        <v>198</v>
      </c>
      <c r="D8" s="264" t="s">
        <v>67</v>
      </c>
      <c r="E8" s="265" t="s">
        <v>17</v>
      </c>
      <c r="F8" s="266"/>
      <c r="G8" s="266"/>
      <c r="H8" s="266"/>
      <c r="I8" s="270"/>
      <c r="J8" s="266"/>
      <c r="K8" s="266" t="s">
        <v>72</v>
      </c>
      <c r="L8" s="267"/>
      <c r="N8" s="183" t="e">
        <f>IF($A8="","",COUNTIFS(#REF!,B8,#REF!,"Nuit")+COUNTIFS(#REF!,B8,#REF!,"Nuit")+COUNTIFS(#REF!,B8,#REF!,"Nuit")+COUNTIFS(#REF!,B8,#REF!,"Nuit")+COUNTIFS(#REF!,B8,#REF!,"Nuit")+COUNTIFS(#REF!,B8,#REF!,"Nuit")+COUNTIFS(#REF!,B8,#REF!,"Nuit")+COUNTIFS(#REF!,B8,#REF!,"Nuit")+COUNTIFS(#REF!,B8,#REF!,"Nuit")+COUNTIFS(#REF!,B8,#REF!,"Nuit")+COUNTIFS(#REF!,B8,#REF!,"Nuit"))</f>
        <v>#REF!</v>
      </c>
      <c r="O8" s="184" t="e">
        <f>IF($A8="","",COUNTIFS(#REF!,B8,#REF!,"Jour")+COUNTIFS(#REF!,B8,#REF!,"Jour")+COUNTIFS(#REF!,B8,#REF!,"Jour")+COUNTIFS(#REF!,B8,#REF!,"Jour")+COUNTIFS(#REF!,B8,#REF!,"Jour")+COUNTIFS(#REF!,B8,#REF!,"Jour")+COUNTIFS(#REF!,B8,#REF!,"Jour")+COUNTIFS(#REF!,B8,#REF!,"Jour")+COUNTIFS(#REF!,B8,#REF!,"Jour")+COUNTIFS(#REF!,B8,#REF!,"Jour")+COUNTIFS(#REF!,B8,#REF!,"Jour"))</f>
        <v>#REF!</v>
      </c>
      <c r="P8" s="187" t="e">
        <f>IF($A8="","",COUNTIFS(#REF!,B8,#REF!,"Nuit")+COUNTIFS(#REF!,B8,#REF!,"Nuit")+COUNTIFS(#REF!,B8,#REF!,"Nuit")+COUNTIFS(#REF!,B8,#REF!,"Nuit")+COUNTIFS(#REF!,B8,#REF!,"Nuit")+COUNTIFS(#REF!,B8,#REF!,"Nuit")+COUNTIFS(#REF!,B8,#REF!,"Nuit")+COUNTIFS(#REF!,B8,#REF!,"Nuit")+COUNTIFS(#REF!,B8,#REF!,"Nuit")+COUNTIFS(#REF!,B8,#REF!,"Nuit")+COUNTIFS(#REF!,B8,#REF!,"Nuit"))</f>
        <v>#REF!</v>
      </c>
      <c r="Q8" s="184" t="e">
        <f>IF($A8="","",COUNTIFS(#REF!,B8,#REF!,"Jour")+COUNTIFS(#REF!,B8,#REF!,"Jour")+COUNTIFS(#REF!,B8,#REF!,"Jour")+COUNTIFS(#REF!,B8,#REF!,"Jour")+COUNTIFS(#REF!,B8,#REF!,"Jour")+COUNTIFS(#REF!,B8,#REF!,"Jour")+COUNTIFS(#REF!,B8,#REF!,"Jour")+COUNTIFS(#REF!,B8,#REF!,"Jour")+COUNTIFS(#REF!,B8,#REF!,"Jour")+COUNTIFS(#REF!,B8,#REF!,"Jour")+COUNTIFS(#REF!,B8,#REF!,"Jour"))</f>
        <v>#REF!</v>
      </c>
      <c r="R8" s="187" t="e">
        <f>IF($A8="","",COUNTIFS(#REF!,B8,#REF!,"Nuit")+COUNTIFS(#REF!,B8,#REF!,"Nuit")+COUNTIFS(#REF!,B8,#REF!,"Nuit")+COUNTIFS(#REF!,B8,#REF!,"Nuit")+COUNTIFS(#REF!,B8,#REF!,"Nuit")+COUNTIFS(#REF!,B8,#REF!,"Nuit")+COUNTIFS(#REF!,B8,#REF!,"Nuit")+COUNTIFS(#REF!,B8,#REF!,"Nuit")+COUNTIFS(#REF!,B8,#REF!,"Nuit")+COUNTIFS(#REF!,B8,#REF!,"Nuit")+COUNTIFS(#REF!,B8,#REF!,"Nuit"))</f>
        <v>#REF!</v>
      </c>
      <c r="S8" s="184" t="e">
        <f>IF($A8="","",COUNTIFS(#REF!,B8,#REF!,"Jour")+COUNTIFS(#REF!,B8,#REF!,"Jour")+COUNTIFS(#REF!,B8,#REF!,"Jour")+COUNTIFS(#REF!,B8,#REF!,"Jour")+COUNTIFS(#REF!,B8,#REF!,"Jour")+COUNTIFS(#REF!,B8,#REF!,"Jour")+COUNTIFS(#REF!,B8,#REF!,"Jour")+COUNTIFS(#REF!,B8,#REF!,"Jour")+COUNTIFS(#REF!,B8,#REF!,"Jour")+COUNTIFS(#REF!,B8,#REF!,"Jour")+COUNTIFS(#REF!,B8,#REF!,"Jour"))</f>
        <v>#REF!</v>
      </c>
      <c r="T8" s="187" t="e">
        <f>IF($A8="","",COUNTIFS(#REF!,B8,#REF!,"Nuit")+COUNTIFS(#REF!,B8,#REF!,"Nuit")+COUNTIFS(#REF!,B8,#REF!,"Nuit")+COUNTIFS(#REF!,B8,#REF!,"Nuit")+COUNTIFS(#REF!,B8,#REF!,"Nuit")+COUNTIFS(#REF!,B8,#REF!,"Nuit")+COUNTIFS(#REF!,B8,#REF!,"Nuit")+COUNTIFS(#REF!,B8,#REF!,"Nuit")+COUNTIFS(#REF!,B8,#REF!,"Nuit")+COUNTIFS(#REF!,B8,#REF!,"Nuit")+COUNTIFS(#REF!,B8,#REF!,"Nuit"))</f>
        <v>#REF!</v>
      </c>
      <c r="U8" s="184" t="e">
        <f>IF($A8="","",COUNTIFS(#REF!,B8,#REF!,"Jour")+COUNTIFS(#REF!,B8,#REF!,"Jour")+COUNTIFS(#REF!,B8,#REF!,"Jour")+COUNTIFS(#REF!,B8,#REF!,"Jour")+COUNTIFS(#REF!,B8,#REF!,"Jour")+COUNTIFS(#REF!,B8,#REF!,"Jour")+COUNTIFS(#REF!,B8,#REF!,"Jour")+COUNTIFS(#REF!,B8,#REF!,"Jour")+COUNTIFS(#REF!,B8,#REF!,"Jour")+COUNTIFS(#REF!,B8,#REF!,"Jour")+COUNTIFS(#REF!,B8,#REF!,"Jour"))</f>
        <v>#REF!</v>
      </c>
      <c r="V8" s="187" t="e">
        <f>IF($A8="","",COUNTIFS(#REF!,B8,#REF!,"Nuit")+COUNTIFS(#REF!,B8,#REF!,"Nuit")+COUNTIFS(#REF!,B8,#REF!,"Nuit")+COUNTIFS(#REF!,B8,#REF!,"Nuit")+COUNTIFS(#REF!,B8,#REF!,"Nuit")+COUNTIFS(#REF!,B8,#REF!,"Nuit")+COUNTIFS(#REF!,B8,#REF!,"Nuit")+COUNTIFS(#REF!,B8,#REF!,"Nuit")+COUNTIFS(#REF!,B8,#REF!,"Nuit")+COUNTIFS(#REF!,B8,#REF!,"Nuit")+COUNTIFS(#REF!,B8,#REF!,"Nuit"))</f>
        <v>#REF!</v>
      </c>
      <c r="W8" s="184" t="e">
        <f>IF($A8="","",COUNTIFS(#REF!,B8,#REF!,"Jour")+COUNTIFS(#REF!,B8,#REF!,"Jour")+COUNTIFS(#REF!,B8,#REF!,"Jour")+COUNTIFS(#REF!,B8,#REF!,"Jour")+COUNTIFS(#REF!,B8,#REF!,"Jour")+COUNTIFS(#REF!,B8,#REF!,"Jour")+COUNTIFS(#REF!,B8,#REF!,"Jour")+COUNTIFS(#REF!,B8,#REF!,"Jour")+COUNTIFS(#REF!,B8,#REF!,"Jour")+COUNTIFS(#REF!,B8,#REF!,"Jour")+COUNTIFS(#REF!,B8,#REF!,"Jour"))</f>
        <v>#REF!</v>
      </c>
      <c r="X8" s="187" t="e">
        <f>IF($A8="","",COUNTIFS(#REF!,B8,#REF!,"Nuit")+COUNTIFS(#REF!,B8,#REF!,"Nuit")+COUNTIFS(#REF!,B8,#REF!,"Nuit")+COUNTIFS(#REF!,B8,#REF!,"Nuit")+COUNTIFS(#REF!,B8,#REF!,"Nuit")+COUNTIFS(#REF!,B8,#REF!,"Nuit")+COUNTIFS(#REF!,B8,#REF!,"Nuit")+COUNTIFS(#REF!,B8,#REF!,"Nuit")+COUNTIFS(#REF!,B8,#REF!,"Nuit")+COUNTIFS(#REF!,B8,#REF!,"Nuit")+COUNTIFS(#REF!,B8,#REF!,"Nuit"))</f>
        <v>#REF!</v>
      </c>
      <c r="Y8" s="184" t="e">
        <f>IF($A8="","",COUNTIFS(#REF!,B8,#REF!,"Jour")+COUNTIFS(#REF!,B8,#REF!,"Jour")+COUNTIFS(#REF!,B8,#REF!,"Jour")+COUNTIFS(#REF!,B8,#REF!,"Jour")+COUNTIFS(#REF!,B8,#REF!,"Jour")+COUNTIFS(#REF!,B8,#REF!,"Jour")+COUNTIFS(#REF!,B8,#REF!,"Jour")+COUNTIFS(#REF!,B8,#REF!,"Jour")+COUNTIFS(#REF!,B8,#REF!,"Jour")+COUNTIFS(#REF!,B8,#REF!,"Jour")+COUNTIFS(#REF!,B8,#REF!,"Jour"))</f>
        <v>#REF!</v>
      </c>
      <c r="Z8" s="187" t="e">
        <f>IF($A8="","",COUNTIFS(#REF!,$B8,#REF!,"Nuit")+COUNTIFS(#REF!,B8,#REF!,"Nuit")+COUNTIFS(#REF!,B8,#REF!,"Nuit")+COUNTIFS(#REF!,B8,#REF!,"Nuit")+COUNTIFS(#REF!,B8,#REF!,"Nuit")+COUNTIFS(#REF!,B8,#REF!,"Nuit")+COUNTIFS(#REF!,B8,#REF!,"Nuit")+COUNTIFS(#REF!,B8,#REF!,"Nuit")+COUNTIFS(#REF!,B8,#REF!,"Nuit")+COUNTIFS(#REF!,B8,#REF!,"Nuit")+COUNTIFS(#REF!,B8,#REF!,"Nuit"))</f>
        <v>#REF!</v>
      </c>
      <c r="AA8" s="184" t="e">
        <f>IF($A8="","",COUNTIFS(#REF!,$B8,#REF!,"Jour")+COUNTIFS(#REF!,$B8,#REF!,"Jour")+COUNTIFS(#REF!,$B8,#REF!,"Jour")+COUNTIFS(#REF!,$B8,#REF!,"Jour")+COUNTIFS(#REF!,$B8,#REF!,"Jour")+COUNTIFS(#REF!,$B8,#REF!,"Jour")+COUNTIFS(#REF!,$B8,#REF!,"Jour")+COUNTIFS(#REF!,$B8,#REF!,"Jour")+COUNTIFS(#REF!,$B8,#REF!,"Jour")+COUNTIFS(#REF!,$B8,#REF!,"Jour")+COUNTIFS(#REF!,$B8,#REF!,"Jour"))</f>
        <v>#REF!</v>
      </c>
      <c r="AB8" s="187" t="e">
        <f>IF($A8="","",COUNTIFS(#REF!,$B8,#REF!,"Nuit")+COUNTIFS(#REF!,$B8,#REF!,"Nuit")+COUNTIFS(#REF!,$B8,#REF!,"Nuit")+COUNTIFS(#REF!,$B8,#REF!,"Nuit")+COUNTIFS(#REF!,$B8,#REF!,"Nuit")+COUNTIFS(#REF!,$B8,#REF!,"Nuit")+COUNTIFS(#REF!,$B8,#REF!,"Nuit")+COUNTIFS(#REF!,$B8,#REF!,"Nuit")+COUNTIFS(#REF!,$B8,#REF!,"Nuit")+COUNTIFS(#REF!,$B8,#REF!,"Nuit")+COUNTIFS(#REF!,$B8,#REF!,"Nuit"))</f>
        <v>#REF!</v>
      </c>
      <c r="AC8" s="184" t="e">
        <f>IF($A8="","",COUNTIFS(#REF!,$B8,#REF!,"Jour")+COUNTIFS(#REF!,$B8,#REF!,"Jour")+COUNTIFS(#REF!,$B8,#REF!,"Jour")+COUNTIFS(#REF!,$B8,#REF!,"Jour")+COUNTIFS(#REF!,$B8,#REF!,"Jour")+COUNTIFS(#REF!,$B8,#REF!,"Jour")+COUNTIFS(#REF!,$B8,#REF!,"Jour")+COUNTIFS(#REF!,$B8,#REF!,"Jour")+COUNTIFS(#REF!,$B8,#REF!,"Jour")+COUNTIFS(#REF!,$B8,#REF!,"Jour")+COUNTIFS(#REF!,$B8,#REF!,"Jour"))</f>
        <v>#REF!</v>
      </c>
      <c r="AD8" s="187" t="e">
        <f>IF($A8="","",COUNTIFS(#REF!,$B8,#REF!,"Nuit")+COUNTIFS(#REF!,$B8,#REF!,"Nuit")+COUNTIFS(#REF!,$B8,#REF!,"Nuit")+COUNTIFS(#REF!,$B8,#REF!,"Nuit")+COUNTIFS(#REF!,$B8,#REF!,"Nuit")+COUNTIFS(#REF!,$B8,#REF!,"Nuit")+COUNTIFS(#REF!,$B8,#REF!,"Nuit")+COUNTIFS(#REF!,$B8,#REF!,"Nuit")+COUNTIFS(#REF!,$B8,#REF!,"Nuit")+COUNTIFS(#REF!,$B8,#REF!,"Nuit")+COUNTIFS(#REF!,$B8,#REF!,"Nuit"))</f>
        <v>#REF!</v>
      </c>
      <c r="AE8" s="184" t="e">
        <f>IF($A8="","",COUNTIFS(#REF!,$B8,#REF!,"Jour")+COUNTIFS(#REF!,$B8,#REF!,"Jour")+COUNTIFS(#REF!,$B8,#REF!,"Jour")+COUNTIFS(#REF!,$B8,#REF!,"Jour")+COUNTIFS(#REF!,$B8,#REF!,"Jour")+COUNTIFS(#REF!,$B8,#REF!,"Jour")+COUNTIFS(#REF!,$B8,#REF!,"Jour")+COUNTIFS(#REF!,$B8,#REF!,"Jour")+COUNTIFS(#REF!,$B8,#REF!,"Jour")+COUNTIFS(#REF!,$B8,#REF!,"Jour")+COUNTIFS(#REF!,$B8,#REF!,"Jour"))</f>
        <v>#REF!</v>
      </c>
      <c r="AF8" s="187" t="e">
        <f>IF($A8="","",COUNTIFS(#REF!,$B8,#REF!,"Nuit")+COUNTIFS(#REF!,$B8,#REF!,"Nuit")+COUNTIFS(#REF!,$B8,#REF!,"Nuit")+COUNTIFS(#REF!,$B8,#REF!,"Nuit")+COUNTIFS(#REF!,$B8,#REF!,"Nuit")+COUNTIFS(#REF!,$B8,#REF!,"Nuit")+COUNTIFS(#REF!,$B8,#REF!,"Nuit")+COUNTIFS(#REF!,$B8,#REF!,"Nuit")+COUNTIFS(#REF!,$B8,#REF!,"Nuit")+COUNTIFS(#REF!,$B8,#REF!,"Nuit")+COUNTIFS(#REF!,$B8,#REF!,"Nuit"))</f>
        <v>#REF!</v>
      </c>
      <c r="AG8" s="184" t="e">
        <f>IF($A8="","",COUNTIFS(#REF!,$B8,#REF!,"Jour")+COUNTIFS(#REF!,$B8,#REF!,"Jour")+COUNTIFS(#REF!,$B8,#REF!,"Jour")+COUNTIFS(#REF!,$B8,#REF!,"Jour")+COUNTIFS(#REF!,$B8,#REF!,"Jour")+COUNTIFS(#REF!,$B8,#REF!,"Jour")+COUNTIFS(#REF!,$B8,#REF!,"Jour")+COUNTIFS(#REF!,$B8,#REF!,"Jour")+COUNTIFS(#REF!,$B8,#REF!,"Jour")+COUNTIFS(#REF!,$B8,#REF!,"Jour")+COUNTIFS(#REF!,$B8,#REF!,"Jour"))</f>
        <v>#REF!</v>
      </c>
      <c r="AH8" s="187" t="e">
        <f>IF($A8="","",COUNTIFS(#REF!,$B8,#REF!,"Nuit")+COUNTIFS(#REF!,$B8,#REF!,"Nuit")+COUNTIFS(#REF!,$B8,#REF!,"Nuit")+COUNTIFS(#REF!,$B8,#REF!,"Nuit")+COUNTIFS(#REF!,$B8,#REF!,"Nuit")+COUNTIFS(#REF!,$B8,#REF!,"Nuit")+COUNTIFS(#REF!,$B8,#REF!,"Nuit")+COUNTIFS(#REF!,$B8,#REF!,"Nuit")+COUNTIFS(#REF!,$B8,#REF!,"Nuit")+COUNTIFS(#REF!,$B8,#REF!,"Nuit")+COUNTIFS(#REF!,$B8,#REF!,"Nuit"))</f>
        <v>#REF!</v>
      </c>
      <c r="AI8" s="184" t="e">
        <f>IF($A8="","",COUNTIFS(#REF!,$B8,#REF!,"Jour")+COUNTIFS(#REF!,$B8,#REF!,"Jour")+COUNTIFS(#REF!,$B8,#REF!,"Jour")+COUNTIFS(#REF!,$B8,#REF!,"Jour")+COUNTIFS(#REF!,$B8,#REF!,"Jour")+COUNTIFS(#REF!,$B8,#REF!,"Jour")+COUNTIFS(#REF!,$B8,#REF!,"Jour")+COUNTIFS(#REF!,$B8,#REF!,"Jour")+COUNTIFS(#REF!,$B8,#REF!,"Jour")+COUNTIFS(#REF!,$B8,#REF!,"Jour")+COUNTIFS(#REF!,$B8,#REF!,"Jour"))</f>
        <v>#REF!</v>
      </c>
      <c r="AJ8" s="187" t="e">
        <f>IF($A8="","",COUNTIFS(#REF!,$B8,#REF!,"Nuit")+COUNTIFS(#REF!,$B8,#REF!,"Nuit")+COUNTIFS(#REF!,$B8,#REF!,"Nuit")+COUNTIFS(#REF!,$B8,#REF!,"Nuit")+COUNTIFS(#REF!,$B8,#REF!,"Nuit")+COUNTIFS(#REF!,$B8,#REF!,"Nuit")+COUNTIFS(#REF!,$B8,#REF!,"Nuit")+COUNTIFS(#REF!,$B8,#REF!,"Nuit")+COUNTIFS(#REF!,$B8,#REF!,"Nuit")+COUNTIFS(#REF!,$B8,#REF!,"Nuit")+COUNTIFS(#REF!,$B8,#REF!,"Nuit"))</f>
        <v>#REF!</v>
      </c>
      <c r="AK8" s="190" t="e">
        <f>IF($A8="","",COUNTIFS(#REF!,$B8,#REF!,"Jour")+COUNTIFS(#REF!,$B8,#REF!,"Jour")+COUNTIFS(#REF!,$B8,#REF!,"Jour")+COUNTIFS(#REF!,$B8,#REF!,"Jour")+COUNTIFS(#REF!,$B8,#REF!,"Jour")+COUNTIFS(#REF!,$B8,#REF!,"Jour")+COUNTIFS(#REF!,$B8,#REF!,"Jour")+COUNTIFS(#REF!,$B8,#REF!,"Jour")+COUNTIFS(#REF!,$B8,#REF!,"Jour")+COUNTIFS(#REF!,$B8,#REF!,"Jour")+COUNTIFS(#REF!,$B8,#REF!,"Jour"))</f>
        <v>#REF!</v>
      </c>
      <c r="AL8" s="177"/>
      <c r="AM8" s="176" t="e">
        <f t="shared" si="1"/>
        <v>#REF!</v>
      </c>
      <c r="AN8" s="176" t="e">
        <f t="shared" si="2"/>
        <v>#REF!</v>
      </c>
      <c r="AO8" s="424" t="e">
        <f t="shared" si="0"/>
        <v>#REF!</v>
      </c>
      <c r="AP8" s="183">
        <f>IF($A8="","",COUNTIFS(JAN.20!$F$7:$F$48,$B8,JAN.20!$E$7:$E$48,"Nuit")+COUNTIFS(JAN.20!$H$7:$H$48,$B8,JAN.20!$E$7:$E$48,"Nuit")+COUNTIFS(JAN.20!$J$7:$J$48,$B8,JAN.20!$E$7:$E$48,"Nuit")+COUNTIFS(JAN.20!$L$7:$L$48,$B8,JAN.20!$E$7:$E$48,"Nuit")+COUNTIFS(JAN.20!$N$7:$N$48,$B8,JAN.20!$E$7:$E$48,"Nuit")+COUNTIFS(JAN.20!$P$7:$P$48,$B8,JAN.20!$E$7:$E$48,"Nuit")+COUNTIFS(JAN.20!$R$7:$R$48,$B8,JAN.20!$E$7:$E$48,"Nuit")+COUNTIFS(JAN.20!$T$7:$T$48,$B8,JAN.20!$E$7:$E$48,"Nuit")+COUNTIFS(JAN.20!$V$7:$V$48,$B8,JAN.20!$E$7:$E$48,"Nuit")+COUNTIFS(JAN.20!$W$7:$W$48,$B8,JAN.20!$E$7:$E$48,"Nuit")+COUNTIFS(JAN.20!$X$7:$X$48,$B8,JAN.20!$E$7:$E$48,"Nuit"))</f>
        <v>2</v>
      </c>
      <c r="AQ8" s="184">
        <f>IF($A8="","",COUNTIFS(JAN.20!$F$7:$F$48,$B8,JAN.20!$E$7:$E$48,"Jour")+COUNTIFS(JAN.20!$H$7:$H$48,$B8,JAN.20!$E$7:$E$48,"Jour")+COUNTIFS(JAN.20!$J$7:$J$48,$B8,JAN.20!$E$7:$E$48,"Jour")+COUNTIFS(JAN.20!$L$7:$L$48,$B8,JAN.20!$E$7:$E$48,"Jour")+COUNTIFS(JAN.20!$N$7:$N$48,$B8,JAN.20!$E$7:$E$48,"Jour")+COUNTIFS(JAN.20!$P$7:$P$48,$B8,JAN.20!$E$7:$E$48,"Jour")+COUNTIFS(JAN.20!$R$7:$R$48,$B8,JAN.20!$E$7:$E$48,"Jour")+COUNTIFS(JAN.20!$T$7:$T$48,$B8,JAN.20!$E$7:$E$48,"Jour")+COUNTIFS(JAN.20!$V$7:$V$48,$B8,JAN.20!$E$7:$E$48,"Jour")+COUNTIFS(JAN.20!$W$7:$W$48,$B8,JAN.20!$E$7:$E$48,"Jour")+COUNTIFS(JAN.20!$X$7:$X$48,$B8,JAN.20!$E$7:$E$48,"Jour"))</f>
        <v>1</v>
      </c>
      <c r="AR8" s="187">
        <f>IF($A8="","",COUNTIFS(FEV.20!$F$7:$F$48,$B8,FEV.20!$E$7:$E$48,"Nuit")+COUNTIFS(FEV.20!$H$7:$H$48,$B8,FEV.20!$E$7:$E$48,"Nuit")+COUNTIFS(FEV.20!$J$7:$J$48,$B8,FEV.20!$E$7:$E$48,"Nuit")+COUNTIFS(FEV.20!$L$7:$L$48,$B8,FEV.20!$E$7:$E$48,"Nuit")+COUNTIFS(FEV.20!$N$7:$N$48,$B8,FEV.20!$E$7:$E$48,"Nuit")+COUNTIFS(FEV.20!$P$7:$P$48,$B8,FEV.20!$E$7:$E$48,"Nuit")+COUNTIFS(FEV.20!$R$7:$R$48,$B8,FEV.20!$E$7:$E$48,"Nuit")+COUNTIFS(FEV.20!$T$7:$T$48,$B8,FEV.20!$E$7:$E$48,"Nuit")+COUNTIFS(FEV.20!$V$7:$V$48,$B8,FEV.20!$E$7:$E$48,"Nuit")+COUNTIFS(FEV.20!$W$7:$W$48,$B8,FEV.20!$E$7:$E$48,"Nuit")+COUNTIFS(FEV.20!$X$7:$X$48,$B8,FEV.20!$E$7:$E$48,"Nuit"))</f>
        <v>0</v>
      </c>
      <c r="AS8" s="184">
        <f>IF($A8="","",COUNTIFS(FEV.20!$F$7:$F$48,$B8,FEV.20!$E$7:$E$48,"Jour")+COUNTIFS(FEV.20!$H$7:$H$48,$B8,FEV.20!$E$7:$E$48,"Jour")+COUNTIFS(FEV.20!$J$7:$J$48,$B8,FEV.20!$E$7:$E$48,"Jour")+COUNTIFS(FEV.20!$L$7:$L$48,$B8,FEV.20!$E$7:$E$48,"Jour")+COUNTIFS(FEV.20!$N$7:$N$48,$B8,FEV.20!$E$7:$E$48,"Jour")+COUNTIFS(FEV.20!$P$7:$P$48,$B8,FEV.20!$E$7:$E$48,"Jour")+COUNTIFS(FEV.20!$R$7:$R$48,$B8,FEV.20!$E$7:$E$48,"Jour")+COUNTIFS(FEV.20!$T$7:$T$48,$B8,FEV.20!$E$7:$E$48,"Jour")+COUNTIFS(FEV.20!$V$7:$V$48,$B8,FEV.20!$E$7:$E$48,"Jour")+COUNTIFS(FEV.20!$W$7:$W$48,$B8,FEV.20!$E$7:$E$48,"Jour")+COUNTIFS(FEV.20!$X$7:$X$48,$B8,FEV.20!$E$7:$E$48,"Jour"))</f>
        <v>0</v>
      </c>
      <c r="AT8" s="187">
        <f>IF($A8="","",COUNTIFS(Mars.20!$F$7:$F$48,$B8,Mars.20!$E$7:$E$48,"Nuit")+COUNTIFS(Mars.20!$H$7:$H$48,$B8,Mars.20!$E$7:$E$48,"Nuit")+COUNTIFS(Mars.20!$J$7:$J$48,$B8,Mars.20!$E$7:$E$48,"Nuit")+COUNTIFS(Mars.20!$L$7:$L$48,$B8,Mars.20!$E$7:$E$48,"Nuit")+COUNTIFS(Mars.20!$N$7:$N$48,$B8,Mars.20!$E$7:$E$48,"Nuit")+COUNTIFS(Mars.20!$P$7:$P$48,$B8,Mars.20!$E$7:$E$48,"Nuit")+COUNTIFS(Mars.20!$R$7:$R$48,$B8,Mars.20!$E$7:$E$48,"Nuit")+COUNTIFS(Mars.20!$T$7:$T$48,$B8,Mars.20!$E$7:$E$48,"Nuit")+COUNTIFS(Mars.20!$V$7:$V$48,$B8,Mars.20!$E$7:$E$48,"Nuit")+COUNTIFS(Mars.20!$W$7:$W$48,$B8,Mars.20!$E$7:$E$48,"Nuit")+COUNTIFS(Mars.20!$X$7:$X$48,$B8,Mars.20!$E$7:$E$48,"Nuit"))</f>
        <v>0</v>
      </c>
      <c r="AU8" s="184">
        <f>IF($A8="","",COUNTIFS(Mars.20!$F$7:$F$48,$B8,Mars.20!$E$7:$E$48,"Jour")+COUNTIFS(Mars.20!$H$7:$H$48,$B8,Mars.20!$E$7:$E$48,"Jour")+COUNTIFS(Mars.20!$J$7:$J$48,$B8,Mars.20!$E$7:$E$48,"Jour")+COUNTIFS(Mars.20!$L$7:$L$48,$B8,Mars.20!$E$7:$E$48,"Jour")+COUNTIFS(Mars.20!$N$7:$N$48,$B8,Mars.20!$E$7:$E$48,"Jour")+COUNTIFS(Mars.20!$P$7:$P$48,$B8,Mars.20!$E$7:$E$48,"Jour")+COUNTIFS(Mars.20!$R$7:$R$48,$B8,Mars.20!$E$7:$E$48,"Jour")+COUNTIFS(Mars.20!$T$7:$T$48,$B8,Mars.20!$E$7:$E$48,"Jour")+COUNTIFS(Mars.20!$V$7:$V$48,$B8,Mars.20!$E$7:$E$48,"Jour")+COUNTIFS(Mars.20!$W$7:$W$48,$B8,Mars.20!$E$7:$E$48,"Jour")+COUNTIFS(Mars.20!$X$7:$X$48,$B8,Mars.20!$E$7:$E$48,"Jour"))</f>
        <v>0</v>
      </c>
      <c r="AV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AW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AX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AY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AZ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BA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BB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BC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BD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BE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BF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BG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BH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BI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BJ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BK8" s="184">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BL8" s="187">
        <f>IF($A8="","",COUNTIFS(AVR.20!$F$7:$F$48,$B8,AVR.20!$E$7:$E$48,"Nuit")+COUNTIFS(AVR.20!$H$7:$H$48,$B8,AVR.20!$E$7:$E$48,"Nuit")+COUNTIFS(AVR.20!$J$7:$J$48,$B8,AVR.20!$E$7:$E$48,"Nuit")+COUNTIFS(AVR.20!$L$7:$L$48,$B8,AVR.20!$E$7:$E$48,"Nuit")+COUNTIFS(AVR.20!$N$7:$N$48,$B8,AVR.20!$E$7:$E$48,"Nuit")+COUNTIFS(AVR.20!$P$7:$P$48,$B8,AVR.20!$E$7:$E$48,"Nuit")+COUNTIFS(AVR.20!$R$7:$R$48,$B8,AVR.20!$E$7:$E$48,"Nuit")+COUNTIFS(AVR.20!$T$7:$T$48,$B8,AVR.20!$E$7:$E$48,"Nuit")+COUNTIFS(AVR.20!$V$7:$V$48,$B8,AVR.20!$E$7:$E$48,"Nuit")+COUNTIFS(AVR.20!$W$7:$W$48,$B8,AVR.20!$E$7:$E$48,"Nuit")+COUNTIFS(AVR.20!$X$7:$X$48,$B8,AVR.20!$E$7:$E$48,"Nuit"))</f>
        <v>0</v>
      </c>
      <c r="BM8" s="190">
        <f>IF($A8="","",COUNTIFS(AVR.20!$F$7:$F$48,$B8,AVR.20!$E$7:$E$48,"Jour")+COUNTIFS(AVR.20!$H$7:$H$48,$B8,AVR.20!$E$7:$E$48,"Jour")+COUNTIFS(AVR.20!$J$7:$J$48,$B8,AVR.20!$E$7:$E$48,"Jour")+COUNTIFS(AVR.20!$L$7:$L$48,$B8,AVR.20!$E$7:$E$48,"Jour")+COUNTIFS(AVR.20!$N$7:$N$48,$B8,AVR.20!$E$7:$E$48,"Jour")+COUNTIFS(AVR.20!$P$7:$P$48,$B8,AVR.20!$E$7:$E$48,"Jour")+COUNTIFS(AVR.20!$R$7:$R$48,$B8,AVR.20!$E$7:$E$48,"Jour")+COUNTIFS(AVR.20!$T$7:$T$48,$B8,AVR.20!$E$7:$E$48,"Jour")+COUNTIFS(AVR.20!$V$7:$V$48,$B8,AVR.20!$E$7:$E$48,"Jour")+COUNTIFS(AVR.20!$W$7:$W$48,$B8,AVR.20!$E$7:$E$48,"Jour")+COUNTIFS(AVR.20!$X$7:$X$48,$B8,AVR.20!$E$7:$E$48,"Jour"))</f>
        <v>0</v>
      </c>
      <c r="BN8" s="177"/>
      <c r="BO8" s="176">
        <f t="shared" si="3"/>
        <v>2</v>
      </c>
      <c r="BP8" s="176">
        <f t="shared" si="4"/>
        <v>1</v>
      </c>
    </row>
    <row r="9" spans="1:68" ht="16.5" customHeight="1" x14ac:dyDescent="0.3">
      <c r="A9" s="268" t="s">
        <v>265</v>
      </c>
      <c r="B9" s="269" t="s">
        <v>131</v>
      </c>
      <c r="C9" s="264" t="s">
        <v>201</v>
      </c>
      <c r="D9" s="264" t="s">
        <v>124</v>
      </c>
      <c r="E9" s="265" t="s">
        <v>81</v>
      </c>
      <c r="F9" s="266"/>
      <c r="G9" s="266"/>
      <c r="H9" s="266"/>
      <c r="I9" s="270"/>
      <c r="J9" s="266"/>
      <c r="K9" s="266"/>
      <c r="L9" s="267"/>
      <c r="N9" s="183" t="e">
        <f>IF($A9="","",COUNTIFS(#REF!,B9,#REF!,"Nuit")+COUNTIFS(#REF!,B9,#REF!,"Nuit")+COUNTIFS(#REF!,B9,#REF!,"Nuit")+COUNTIFS(#REF!,B9,#REF!,"Nuit")+COUNTIFS(#REF!,B9,#REF!,"Nuit")+COUNTIFS(#REF!,B9,#REF!,"Nuit")+COUNTIFS(#REF!,B9,#REF!,"Nuit")+COUNTIFS(#REF!,B9,#REF!,"Nuit")+COUNTIFS(#REF!,B9,#REF!,"Nuit")+COUNTIFS(#REF!,B9,#REF!,"Nuit")+COUNTIFS(#REF!,B9,#REF!,"Nuit"))</f>
        <v>#REF!</v>
      </c>
      <c r="O9" s="184" t="e">
        <f>IF($A9="","",COUNTIFS(#REF!,B9,#REF!,"Jour")+COUNTIFS(#REF!,B9,#REF!,"Jour")+COUNTIFS(#REF!,B9,#REF!,"Jour")+COUNTIFS(#REF!,B9,#REF!,"Jour")+COUNTIFS(#REF!,B9,#REF!,"Jour")+COUNTIFS(#REF!,B9,#REF!,"Jour")+COUNTIFS(#REF!,B9,#REF!,"Jour")+COUNTIFS(#REF!,B9,#REF!,"Jour")+COUNTIFS(#REF!,B9,#REF!,"Jour")+COUNTIFS(#REF!,B9,#REF!,"Jour")+COUNTIFS(#REF!,B9,#REF!,"Jour"))</f>
        <v>#REF!</v>
      </c>
      <c r="P9" s="187" t="e">
        <f>IF($A9="","",COUNTIFS(#REF!,B9,#REF!,"Nuit")+COUNTIFS(#REF!,B9,#REF!,"Nuit")+COUNTIFS(#REF!,B9,#REF!,"Nuit")+COUNTIFS(#REF!,B9,#REF!,"Nuit")+COUNTIFS(#REF!,B9,#REF!,"Nuit")+COUNTIFS(#REF!,B9,#REF!,"Nuit")+COUNTIFS(#REF!,B9,#REF!,"Nuit")+COUNTIFS(#REF!,B9,#REF!,"Nuit")+COUNTIFS(#REF!,B9,#REF!,"Nuit")+COUNTIFS(#REF!,B9,#REF!,"Nuit")+COUNTIFS(#REF!,B9,#REF!,"Nuit"))</f>
        <v>#REF!</v>
      </c>
      <c r="Q9" s="184" t="e">
        <f>IF($A9="","",COUNTIFS(#REF!,B9,#REF!,"Jour")+COUNTIFS(#REF!,B9,#REF!,"Jour")+COUNTIFS(#REF!,B9,#REF!,"Jour")+COUNTIFS(#REF!,B9,#REF!,"Jour")+COUNTIFS(#REF!,B9,#REF!,"Jour")+COUNTIFS(#REF!,B9,#REF!,"Jour")+COUNTIFS(#REF!,B9,#REF!,"Jour")+COUNTIFS(#REF!,B9,#REF!,"Jour")+COUNTIFS(#REF!,B9,#REF!,"Jour")+COUNTIFS(#REF!,B9,#REF!,"Jour")+COUNTIFS(#REF!,B9,#REF!,"Jour"))</f>
        <v>#REF!</v>
      </c>
      <c r="R9" s="187" t="e">
        <f>IF($A9="","",COUNTIFS(#REF!,B9,#REF!,"Nuit")+COUNTIFS(#REF!,B9,#REF!,"Nuit")+COUNTIFS(#REF!,B9,#REF!,"Nuit")+COUNTIFS(#REF!,B9,#REF!,"Nuit")+COUNTIFS(#REF!,B9,#REF!,"Nuit")+COUNTIFS(#REF!,B9,#REF!,"Nuit")+COUNTIFS(#REF!,B9,#REF!,"Nuit")+COUNTIFS(#REF!,B9,#REF!,"Nuit")+COUNTIFS(#REF!,B9,#REF!,"Nuit")+COUNTIFS(#REF!,B9,#REF!,"Nuit")+COUNTIFS(#REF!,B9,#REF!,"Nuit"))</f>
        <v>#REF!</v>
      </c>
      <c r="S9" s="184" t="e">
        <f>IF($A9="","",COUNTIFS(#REF!,B9,#REF!,"Jour")+COUNTIFS(#REF!,B9,#REF!,"Jour")+COUNTIFS(#REF!,B9,#REF!,"Jour")+COUNTIFS(#REF!,B9,#REF!,"Jour")+COUNTIFS(#REF!,B9,#REF!,"Jour")+COUNTIFS(#REF!,B9,#REF!,"Jour")+COUNTIFS(#REF!,B9,#REF!,"Jour")+COUNTIFS(#REF!,B9,#REF!,"Jour")+COUNTIFS(#REF!,B9,#REF!,"Jour")+COUNTIFS(#REF!,B9,#REF!,"Jour")+COUNTIFS(#REF!,B9,#REF!,"Jour"))</f>
        <v>#REF!</v>
      </c>
      <c r="T9" s="187" t="e">
        <f>IF($A9="","",COUNTIFS(#REF!,B9,#REF!,"Nuit")+COUNTIFS(#REF!,B9,#REF!,"Nuit")+COUNTIFS(#REF!,B9,#REF!,"Nuit")+COUNTIFS(#REF!,B9,#REF!,"Nuit")+COUNTIFS(#REF!,B9,#REF!,"Nuit")+COUNTIFS(#REF!,B9,#REF!,"Nuit")+COUNTIFS(#REF!,B9,#REF!,"Nuit")+COUNTIFS(#REF!,B9,#REF!,"Nuit")+COUNTIFS(#REF!,B9,#REF!,"Nuit")+COUNTIFS(#REF!,B9,#REF!,"Nuit")+COUNTIFS(#REF!,B9,#REF!,"Nuit"))</f>
        <v>#REF!</v>
      </c>
      <c r="U9" s="184" t="e">
        <f>IF($A9="","",COUNTIFS(#REF!,B9,#REF!,"Jour")+COUNTIFS(#REF!,B9,#REF!,"Jour")+COUNTIFS(#REF!,B9,#REF!,"Jour")+COUNTIFS(#REF!,B9,#REF!,"Jour")+COUNTIFS(#REF!,B9,#REF!,"Jour")+COUNTIFS(#REF!,B9,#REF!,"Jour")+COUNTIFS(#REF!,B9,#REF!,"Jour")+COUNTIFS(#REF!,B9,#REF!,"Jour")+COUNTIFS(#REF!,B9,#REF!,"Jour")+COUNTIFS(#REF!,B9,#REF!,"Jour")+COUNTIFS(#REF!,B9,#REF!,"Jour"))</f>
        <v>#REF!</v>
      </c>
      <c r="V9" s="187" t="e">
        <f>IF($A9="","",COUNTIFS(#REF!,B9,#REF!,"Nuit")+COUNTIFS(#REF!,B9,#REF!,"Nuit")+COUNTIFS(#REF!,B9,#REF!,"Nuit")+COUNTIFS(#REF!,B9,#REF!,"Nuit")+COUNTIFS(#REF!,B9,#REF!,"Nuit")+COUNTIFS(#REF!,B9,#REF!,"Nuit")+COUNTIFS(#REF!,B9,#REF!,"Nuit")+COUNTIFS(#REF!,B9,#REF!,"Nuit")+COUNTIFS(#REF!,B9,#REF!,"Nuit")+COUNTIFS(#REF!,B9,#REF!,"Nuit")+COUNTIFS(#REF!,B9,#REF!,"Nuit"))</f>
        <v>#REF!</v>
      </c>
      <c r="W9" s="184" t="e">
        <f>IF($A9="","",COUNTIFS(#REF!,B9,#REF!,"Jour")+COUNTIFS(#REF!,B9,#REF!,"Jour")+COUNTIFS(#REF!,B9,#REF!,"Jour")+COUNTIFS(#REF!,B9,#REF!,"Jour")+COUNTIFS(#REF!,B9,#REF!,"Jour")+COUNTIFS(#REF!,B9,#REF!,"Jour")+COUNTIFS(#REF!,B9,#REF!,"Jour")+COUNTIFS(#REF!,B9,#REF!,"Jour")+COUNTIFS(#REF!,B9,#REF!,"Jour")+COUNTIFS(#REF!,B9,#REF!,"Jour")+COUNTIFS(#REF!,B9,#REF!,"Jour"))</f>
        <v>#REF!</v>
      </c>
      <c r="X9" s="187" t="e">
        <f>IF($A9="","",COUNTIFS(#REF!,B9,#REF!,"Nuit")+COUNTIFS(#REF!,B9,#REF!,"Nuit")+COUNTIFS(#REF!,B9,#REF!,"Nuit")+COUNTIFS(#REF!,B9,#REF!,"Nuit")+COUNTIFS(#REF!,B9,#REF!,"Nuit")+COUNTIFS(#REF!,B9,#REF!,"Nuit")+COUNTIFS(#REF!,B9,#REF!,"Nuit")+COUNTIFS(#REF!,B9,#REF!,"Nuit")+COUNTIFS(#REF!,B9,#REF!,"Nuit")+COUNTIFS(#REF!,B9,#REF!,"Nuit")+COUNTIFS(#REF!,B9,#REF!,"Nuit"))</f>
        <v>#REF!</v>
      </c>
      <c r="Y9" s="184" t="e">
        <f>IF($A9="","",COUNTIFS(#REF!,B9,#REF!,"Jour")+COUNTIFS(#REF!,B9,#REF!,"Jour")+COUNTIFS(#REF!,B9,#REF!,"Jour")+COUNTIFS(#REF!,B9,#REF!,"Jour")+COUNTIFS(#REF!,B9,#REF!,"Jour")+COUNTIFS(#REF!,B9,#REF!,"Jour")+COUNTIFS(#REF!,B9,#REF!,"Jour")+COUNTIFS(#REF!,B9,#REF!,"Jour")+COUNTIFS(#REF!,B9,#REF!,"Jour")+COUNTIFS(#REF!,B9,#REF!,"Jour")+COUNTIFS(#REF!,B9,#REF!,"Jour"))</f>
        <v>#REF!</v>
      </c>
      <c r="Z9" s="187" t="e">
        <f>IF($A9="","",COUNTIFS(#REF!,$B9,#REF!,"Nuit")+COUNTIFS(#REF!,B9,#REF!,"Nuit")+COUNTIFS(#REF!,B9,#REF!,"Nuit")+COUNTIFS(#REF!,B9,#REF!,"Nuit")+COUNTIFS(#REF!,B9,#REF!,"Nuit")+COUNTIFS(#REF!,B9,#REF!,"Nuit")+COUNTIFS(#REF!,B9,#REF!,"Nuit")+COUNTIFS(#REF!,B9,#REF!,"Nuit")+COUNTIFS(#REF!,B9,#REF!,"Nuit")+COUNTIFS(#REF!,B9,#REF!,"Nuit")+COUNTIFS(#REF!,B9,#REF!,"Nuit"))</f>
        <v>#REF!</v>
      </c>
      <c r="AA9" s="184" t="e">
        <f>IF($A9="","",COUNTIFS(#REF!,$B9,#REF!,"Jour")+COUNTIFS(#REF!,$B9,#REF!,"Jour")+COUNTIFS(#REF!,$B9,#REF!,"Jour")+COUNTIFS(#REF!,$B9,#REF!,"Jour")+COUNTIFS(#REF!,$B9,#REF!,"Jour")+COUNTIFS(#REF!,$B9,#REF!,"Jour")+COUNTIFS(#REF!,$B9,#REF!,"Jour")+COUNTIFS(#REF!,$B9,#REF!,"Jour")+COUNTIFS(#REF!,$B9,#REF!,"Jour")+COUNTIFS(#REF!,$B9,#REF!,"Jour")+COUNTIFS(#REF!,$B9,#REF!,"Jour"))</f>
        <v>#REF!</v>
      </c>
      <c r="AB9" s="187" t="e">
        <f>IF($A9="","",COUNTIFS(#REF!,$B9,#REF!,"Nuit")+COUNTIFS(#REF!,$B9,#REF!,"Nuit")+COUNTIFS(#REF!,$B9,#REF!,"Nuit")+COUNTIFS(#REF!,$B9,#REF!,"Nuit")+COUNTIFS(#REF!,$B9,#REF!,"Nuit")+COUNTIFS(#REF!,$B9,#REF!,"Nuit")+COUNTIFS(#REF!,$B9,#REF!,"Nuit")+COUNTIFS(#REF!,$B9,#REF!,"Nuit")+COUNTIFS(#REF!,$B9,#REF!,"Nuit")+COUNTIFS(#REF!,$B9,#REF!,"Nuit")+COUNTIFS(#REF!,$B9,#REF!,"Nuit"))</f>
        <v>#REF!</v>
      </c>
      <c r="AC9" s="184" t="e">
        <f>IF($A9="","",COUNTIFS(#REF!,$B9,#REF!,"Jour")+COUNTIFS(#REF!,$B9,#REF!,"Jour")+COUNTIFS(#REF!,$B9,#REF!,"Jour")+COUNTIFS(#REF!,$B9,#REF!,"Jour")+COUNTIFS(#REF!,$B9,#REF!,"Jour")+COUNTIFS(#REF!,$B9,#REF!,"Jour")+COUNTIFS(#REF!,$B9,#REF!,"Jour")+COUNTIFS(#REF!,$B9,#REF!,"Jour")+COUNTIFS(#REF!,$B9,#REF!,"Jour")+COUNTIFS(#REF!,$B9,#REF!,"Jour")+COUNTIFS(#REF!,$B9,#REF!,"Jour"))</f>
        <v>#REF!</v>
      </c>
      <c r="AD9" s="187" t="e">
        <f>IF($A9="","",COUNTIFS(#REF!,$B9,#REF!,"Nuit")+COUNTIFS(#REF!,$B9,#REF!,"Nuit")+COUNTIFS(#REF!,$B9,#REF!,"Nuit")+COUNTIFS(#REF!,$B9,#REF!,"Nuit")+COUNTIFS(#REF!,$B9,#REF!,"Nuit")+COUNTIFS(#REF!,$B9,#REF!,"Nuit")+COUNTIFS(#REF!,$B9,#REF!,"Nuit")+COUNTIFS(#REF!,$B9,#REF!,"Nuit")+COUNTIFS(#REF!,$B9,#REF!,"Nuit")+COUNTIFS(#REF!,$B9,#REF!,"Nuit")+COUNTIFS(#REF!,$B9,#REF!,"Nuit"))</f>
        <v>#REF!</v>
      </c>
      <c r="AE9" s="184" t="e">
        <f>IF($A9="","",COUNTIFS(#REF!,$B9,#REF!,"Jour")+COUNTIFS(#REF!,$B9,#REF!,"Jour")+COUNTIFS(#REF!,$B9,#REF!,"Jour")+COUNTIFS(#REF!,$B9,#REF!,"Jour")+COUNTIFS(#REF!,$B9,#REF!,"Jour")+COUNTIFS(#REF!,$B9,#REF!,"Jour")+COUNTIFS(#REF!,$B9,#REF!,"Jour")+COUNTIFS(#REF!,$B9,#REF!,"Jour")+COUNTIFS(#REF!,$B9,#REF!,"Jour")+COUNTIFS(#REF!,$B9,#REF!,"Jour")+COUNTIFS(#REF!,$B9,#REF!,"Jour"))</f>
        <v>#REF!</v>
      </c>
      <c r="AF9" s="187" t="e">
        <f>IF($A9="","",COUNTIFS(#REF!,$B9,#REF!,"Nuit")+COUNTIFS(#REF!,$B9,#REF!,"Nuit")+COUNTIFS(#REF!,$B9,#REF!,"Nuit")+COUNTIFS(#REF!,$B9,#REF!,"Nuit")+COUNTIFS(#REF!,$B9,#REF!,"Nuit")+COUNTIFS(#REF!,$B9,#REF!,"Nuit")+COUNTIFS(#REF!,$B9,#REF!,"Nuit")+COUNTIFS(#REF!,$B9,#REF!,"Nuit")+COUNTIFS(#REF!,$B9,#REF!,"Nuit")+COUNTIFS(#REF!,$B9,#REF!,"Nuit")+COUNTIFS(#REF!,$B9,#REF!,"Nuit"))</f>
        <v>#REF!</v>
      </c>
      <c r="AG9" s="184" t="e">
        <f>IF($A9="","",COUNTIFS(#REF!,$B9,#REF!,"Jour")+COUNTIFS(#REF!,$B9,#REF!,"Jour")+COUNTIFS(#REF!,$B9,#REF!,"Jour")+COUNTIFS(#REF!,$B9,#REF!,"Jour")+COUNTIFS(#REF!,$B9,#REF!,"Jour")+COUNTIFS(#REF!,$B9,#REF!,"Jour")+COUNTIFS(#REF!,$B9,#REF!,"Jour")+COUNTIFS(#REF!,$B9,#REF!,"Jour")+COUNTIFS(#REF!,$B9,#REF!,"Jour")+COUNTIFS(#REF!,$B9,#REF!,"Jour")+COUNTIFS(#REF!,$B9,#REF!,"Jour"))</f>
        <v>#REF!</v>
      </c>
      <c r="AH9" s="187" t="e">
        <f>IF($A9="","",COUNTIFS(#REF!,$B9,#REF!,"Nuit")+COUNTIFS(#REF!,$B9,#REF!,"Nuit")+COUNTIFS(#REF!,$B9,#REF!,"Nuit")+COUNTIFS(#REF!,$B9,#REF!,"Nuit")+COUNTIFS(#REF!,$B9,#REF!,"Nuit")+COUNTIFS(#REF!,$B9,#REF!,"Nuit")+COUNTIFS(#REF!,$B9,#REF!,"Nuit")+COUNTIFS(#REF!,$B9,#REF!,"Nuit")+COUNTIFS(#REF!,$B9,#REF!,"Nuit")+COUNTIFS(#REF!,$B9,#REF!,"Nuit")+COUNTIFS(#REF!,$B9,#REF!,"Nuit"))</f>
        <v>#REF!</v>
      </c>
      <c r="AI9" s="184" t="e">
        <f>IF($A9="","",COUNTIFS(#REF!,$B9,#REF!,"Jour")+COUNTIFS(#REF!,$B9,#REF!,"Jour")+COUNTIFS(#REF!,$B9,#REF!,"Jour")+COUNTIFS(#REF!,$B9,#REF!,"Jour")+COUNTIFS(#REF!,$B9,#REF!,"Jour")+COUNTIFS(#REF!,$B9,#REF!,"Jour")+COUNTIFS(#REF!,$B9,#REF!,"Jour")+COUNTIFS(#REF!,$B9,#REF!,"Jour")+COUNTIFS(#REF!,$B9,#REF!,"Jour")+COUNTIFS(#REF!,$B9,#REF!,"Jour")+COUNTIFS(#REF!,$B9,#REF!,"Jour"))</f>
        <v>#REF!</v>
      </c>
      <c r="AJ9" s="187" t="e">
        <f>IF($A9="","",COUNTIFS(#REF!,$B9,#REF!,"Nuit")+COUNTIFS(#REF!,$B9,#REF!,"Nuit")+COUNTIFS(#REF!,$B9,#REF!,"Nuit")+COUNTIFS(#REF!,$B9,#REF!,"Nuit")+COUNTIFS(#REF!,$B9,#REF!,"Nuit")+COUNTIFS(#REF!,$B9,#REF!,"Nuit")+COUNTIFS(#REF!,$B9,#REF!,"Nuit")+COUNTIFS(#REF!,$B9,#REF!,"Nuit")+COUNTIFS(#REF!,$B9,#REF!,"Nuit")+COUNTIFS(#REF!,$B9,#REF!,"Nuit")+COUNTIFS(#REF!,$B9,#REF!,"Nuit"))</f>
        <v>#REF!</v>
      </c>
      <c r="AK9" s="190" t="e">
        <f>IF($A9="","",COUNTIFS(#REF!,$B9,#REF!,"Jour")+COUNTIFS(#REF!,$B9,#REF!,"Jour")+COUNTIFS(#REF!,$B9,#REF!,"Jour")+COUNTIFS(#REF!,$B9,#REF!,"Jour")+COUNTIFS(#REF!,$B9,#REF!,"Jour")+COUNTIFS(#REF!,$B9,#REF!,"Jour")+COUNTIFS(#REF!,$B9,#REF!,"Jour")+COUNTIFS(#REF!,$B9,#REF!,"Jour")+COUNTIFS(#REF!,$B9,#REF!,"Jour")+COUNTIFS(#REF!,$B9,#REF!,"Jour")+COUNTIFS(#REF!,$B9,#REF!,"Jour"))</f>
        <v>#REF!</v>
      </c>
      <c r="AL9" s="177"/>
      <c r="AM9" s="176" t="e">
        <f t="shared" si="1"/>
        <v>#REF!</v>
      </c>
      <c r="AN9" s="176" t="e">
        <f t="shared" si="2"/>
        <v>#REF!</v>
      </c>
      <c r="AO9" s="424" t="e">
        <f t="shared" si="0"/>
        <v>#REF!</v>
      </c>
      <c r="AP9" s="183">
        <f>IF($A9="","",COUNTIFS(JAN.20!$F$7:$F$48,$B9,JAN.20!$E$7:$E$48,"Nuit")+COUNTIFS(JAN.20!$H$7:$H$48,$B9,JAN.20!$E$7:$E$48,"Nuit")+COUNTIFS(JAN.20!$J$7:$J$48,$B9,JAN.20!$E$7:$E$48,"Nuit")+COUNTIFS(JAN.20!$L$7:$L$48,$B9,JAN.20!$E$7:$E$48,"Nuit")+COUNTIFS(JAN.20!$N$7:$N$48,$B9,JAN.20!$E$7:$E$48,"Nuit")+COUNTIFS(JAN.20!$P$7:$P$48,$B9,JAN.20!$E$7:$E$48,"Nuit")+COUNTIFS(JAN.20!$R$7:$R$48,$B9,JAN.20!$E$7:$E$48,"Nuit")+COUNTIFS(JAN.20!$T$7:$T$48,$B9,JAN.20!$E$7:$E$48,"Nuit")+COUNTIFS(JAN.20!$V$7:$V$48,$B9,JAN.20!$E$7:$E$48,"Nuit")+COUNTIFS(JAN.20!$W$7:$W$48,$B9,JAN.20!$E$7:$E$48,"Nuit")+COUNTIFS(JAN.20!$X$7:$X$48,$B9,JAN.20!$E$7:$E$48,"Nuit"))</f>
        <v>0</v>
      </c>
      <c r="AQ9" s="184">
        <f>IF($A9="","",COUNTIFS(JAN.20!$F$7:$F$48,$B9,JAN.20!$E$7:$E$48,"Jour")+COUNTIFS(JAN.20!$H$7:$H$48,$B9,JAN.20!$E$7:$E$48,"Jour")+COUNTIFS(JAN.20!$J$7:$J$48,$B9,JAN.20!$E$7:$E$48,"Jour")+COUNTIFS(JAN.20!$L$7:$L$48,$B9,JAN.20!$E$7:$E$48,"Jour")+COUNTIFS(JAN.20!$N$7:$N$48,$B9,JAN.20!$E$7:$E$48,"Jour")+COUNTIFS(JAN.20!$P$7:$P$48,$B9,JAN.20!$E$7:$E$48,"Jour")+COUNTIFS(JAN.20!$R$7:$R$48,$B9,JAN.20!$E$7:$E$48,"Jour")+COUNTIFS(JAN.20!$T$7:$T$48,$B9,JAN.20!$E$7:$E$48,"Jour")+COUNTIFS(JAN.20!$V$7:$V$48,$B9,JAN.20!$E$7:$E$48,"Jour")+COUNTIFS(JAN.20!$W$7:$W$48,$B9,JAN.20!$E$7:$E$48,"Jour")+COUNTIFS(JAN.20!$X$7:$X$48,$B9,JAN.20!$E$7:$E$48,"Jour"))</f>
        <v>0</v>
      </c>
      <c r="AR9" s="187">
        <f>IF($A9="","",COUNTIFS(FEV.20!$F$7:$F$48,$B9,FEV.20!$E$7:$E$48,"Nuit")+COUNTIFS(FEV.20!$H$7:$H$48,$B9,FEV.20!$E$7:$E$48,"Nuit")+COUNTIFS(FEV.20!$J$7:$J$48,$B9,FEV.20!$E$7:$E$48,"Nuit")+COUNTIFS(FEV.20!$L$7:$L$48,$B9,FEV.20!$E$7:$E$48,"Nuit")+COUNTIFS(FEV.20!$N$7:$N$48,$B9,FEV.20!$E$7:$E$48,"Nuit")+COUNTIFS(FEV.20!$P$7:$P$48,$B9,FEV.20!$E$7:$E$48,"Nuit")+COUNTIFS(FEV.20!$R$7:$R$48,$B9,FEV.20!$E$7:$E$48,"Nuit")+COUNTIFS(FEV.20!$T$7:$T$48,$B9,FEV.20!$E$7:$E$48,"Nuit")+COUNTIFS(FEV.20!$V$7:$V$48,$B9,FEV.20!$E$7:$E$48,"Nuit")+COUNTIFS(FEV.20!$W$7:$W$48,$B9,FEV.20!$E$7:$E$48,"Nuit")+COUNTIFS(FEV.20!$X$7:$X$48,$B9,FEV.20!$E$7:$E$48,"Nuit"))</f>
        <v>0</v>
      </c>
      <c r="AS9" s="184">
        <f>IF($A9="","",COUNTIFS(FEV.20!$F$7:$F$48,$B9,FEV.20!$E$7:$E$48,"Jour")+COUNTIFS(FEV.20!$H$7:$H$48,$B9,FEV.20!$E$7:$E$48,"Jour")+COUNTIFS(FEV.20!$J$7:$J$48,$B9,FEV.20!$E$7:$E$48,"Jour")+COUNTIFS(FEV.20!$L$7:$L$48,$B9,FEV.20!$E$7:$E$48,"Jour")+COUNTIFS(FEV.20!$N$7:$N$48,$B9,FEV.20!$E$7:$E$48,"Jour")+COUNTIFS(FEV.20!$P$7:$P$48,$B9,FEV.20!$E$7:$E$48,"Jour")+COUNTIFS(FEV.20!$R$7:$R$48,$B9,FEV.20!$E$7:$E$48,"Jour")+COUNTIFS(FEV.20!$T$7:$T$48,$B9,FEV.20!$E$7:$E$48,"Jour")+COUNTIFS(FEV.20!$V$7:$V$48,$B9,FEV.20!$E$7:$E$48,"Jour")+COUNTIFS(FEV.20!$W$7:$W$48,$B9,FEV.20!$E$7:$E$48,"Jour")+COUNTIFS(FEV.20!$X$7:$X$48,$B9,FEV.20!$E$7:$E$48,"Jour"))</f>
        <v>0</v>
      </c>
      <c r="AT9" s="187">
        <f>IF($A9="","",COUNTIFS(Mars.20!$F$7:$F$48,$B9,Mars.20!$E$7:$E$48,"Nuit")+COUNTIFS(Mars.20!$H$7:$H$48,$B9,Mars.20!$E$7:$E$48,"Nuit")+COUNTIFS(Mars.20!$J$7:$J$48,$B9,Mars.20!$E$7:$E$48,"Nuit")+COUNTIFS(Mars.20!$L$7:$L$48,$B9,Mars.20!$E$7:$E$48,"Nuit")+COUNTIFS(Mars.20!$N$7:$N$48,$B9,Mars.20!$E$7:$E$48,"Nuit")+COUNTIFS(Mars.20!$P$7:$P$48,$B9,Mars.20!$E$7:$E$48,"Nuit")+COUNTIFS(Mars.20!$R$7:$R$48,$B9,Mars.20!$E$7:$E$48,"Nuit")+COUNTIFS(Mars.20!$T$7:$T$48,$B9,Mars.20!$E$7:$E$48,"Nuit")+COUNTIFS(Mars.20!$V$7:$V$48,$B9,Mars.20!$E$7:$E$48,"Nuit")+COUNTIFS(Mars.20!$W$7:$W$48,$B9,Mars.20!$E$7:$E$48,"Nuit")+COUNTIFS(Mars.20!$X$7:$X$48,$B9,Mars.20!$E$7:$E$48,"Nuit"))</f>
        <v>0</v>
      </c>
      <c r="AU9" s="184">
        <f>IF($A9="","",COUNTIFS(Mars.20!$F$7:$F$48,$B9,Mars.20!$E$7:$E$48,"Jour")+COUNTIFS(Mars.20!$H$7:$H$48,$B9,Mars.20!$E$7:$E$48,"Jour")+COUNTIFS(Mars.20!$J$7:$J$48,$B9,Mars.20!$E$7:$E$48,"Jour")+COUNTIFS(Mars.20!$L$7:$L$48,$B9,Mars.20!$E$7:$E$48,"Jour")+COUNTIFS(Mars.20!$N$7:$N$48,$B9,Mars.20!$E$7:$E$48,"Jour")+COUNTIFS(Mars.20!$P$7:$P$48,$B9,Mars.20!$E$7:$E$48,"Jour")+COUNTIFS(Mars.20!$R$7:$R$48,$B9,Mars.20!$E$7:$E$48,"Jour")+COUNTIFS(Mars.20!$T$7:$T$48,$B9,Mars.20!$E$7:$E$48,"Jour")+COUNTIFS(Mars.20!$V$7:$V$48,$B9,Mars.20!$E$7:$E$48,"Jour")+COUNTIFS(Mars.20!$W$7:$W$48,$B9,Mars.20!$E$7:$E$48,"Jour")+COUNTIFS(Mars.20!$X$7:$X$48,$B9,Mars.20!$E$7:$E$48,"Jour"))</f>
        <v>0</v>
      </c>
      <c r="AV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AW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AX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AY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AZ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BA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BB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BC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BD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BE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BF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BG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BH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BI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BJ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BK9" s="184">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BL9" s="187">
        <f>IF($A9="","",COUNTIFS(AVR.20!$F$7:$F$48,$B9,AVR.20!$E$7:$E$48,"Nuit")+COUNTIFS(AVR.20!$H$7:$H$48,$B9,AVR.20!$E$7:$E$48,"Nuit")+COUNTIFS(AVR.20!$J$7:$J$48,$B9,AVR.20!$E$7:$E$48,"Nuit")+COUNTIFS(AVR.20!$L$7:$L$48,$B9,AVR.20!$E$7:$E$48,"Nuit")+COUNTIFS(AVR.20!$N$7:$N$48,$B9,AVR.20!$E$7:$E$48,"Nuit")+COUNTIFS(AVR.20!$P$7:$P$48,$B9,AVR.20!$E$7:$E$48,"Nuit")+COUNTIFS(AVR.20!$R$7:$R$48,$B9,AVR.20!$E$7:$E$48,"Nuit")+COUNTIFS(AVR.20!$T$7:$T$48,$B9,AVR.20!$E$7:$E$48,"Nuit")+COUNTIFS(AVR.20!$V$7:$V$48,$B9,AVR.20!$E$7:$E$48,"Nuit")+COUNTIFS(AVR.20!$W$7:$W$48,$B9,AVR.20!$E$7:$E$48,"Nuit")+COUNTIFS(AVR.20!$X$7:$X$48,$B9,AVR.20!$E$7:$E$48,"Nuit"))</f>
        <v>0</v>
      </c>
      <c r="BM9" s="190">
        <f>IF($A9="","",COUNTIFS(AVR.20!$F$7:$F$48,$B9,AVR.20!$E$7:$E$48,"Jour")+COUNTIFS(AVR.20!$H$7:$H$48,$B9,AVR.20!$E$7:$E$48,"Jour")+COUNTIFS(AVR.20!$J$7:$J$48,$B9,AVR.20!$E$7:$E$48,"Jour")+COUNTIFS(AVR.20!$L$7:$L$48,$B9,AVR.20!$E$7:$E$48,"Jour")+COUNTIFS(AVR.20!$N$7:$N$48,$B9,AVR.20!$E$7:$E$48,"Jour")+COUNTIFS(AVR.20!$P$7:$P$48,$B9,AVR.20!$E$7:$E$48,"Jour")+COUNTIFS(AVR.20!$R$7:$R$48,$B9,AVR.20!$E$7:$E$48,"Jour")+COUNTIFS(AVR.20!$T$7:$T$48,$B9,AVR.20!$E$7:$E$48,"Jour")+COUNTIFS(AVR.20!$V$7:$V$48,$B9,AVR.20!$E$7:$E$48,"Jour")+COUNTIFS(AVR.20!$W$7:$W$48,$B9,AVR.20!$E$7:$E$48,"Jour")+COUNTIFS(AVR.20!$X$7:$X$48,$B9,AVR.20!$E$7:$E$48,"Jour"))</f>
        <v>0</v>
      </c>
      <c r="BN9" s="177"/>
      <c r="BO9" s="176">
        <f t="shared" si="3"/>
        <v>0</v>
      </c>
      <c r="BP9" s="176">
        <f t="shared" si="4"/>
        <v>0</v>
      </c>
    </row>
    <row r="10" spans="1:68" ht="15" customHeight="1" x14ac:dyDescent="0.25">
      <c r="A10" s="268" t="s">
        <v>264</v>
      </c>
      <c r="B10" s="271" t="s">
        <v>418</v>
      </c>
      <c r="C10" s="264" t="s">
        <v>68</v>
      </c>
      <c r="D10" s="264" t="s">
        <v>124</v>
      </c>
      <c r="E10" s="265" t="s">
        <v>407</v>
      </c>
      <c r="F10" s="266" t="s">
        <v>8</v>
      </c>
      <c r="G10" s="266" t="s">
        <v>70</v>
      </c>
      <c r="H10" s="266" t="s">
        <v>71</v>
      </c>
      <c r="I10" s="266"/>
      <c r="J10" s="266" t="s">
        <v>79</v>
      </c>
      <c r="K10" s="266" t="s">
        <v>72</v>
      </c>
      <c r="L10" s="267" t="s">
        <v>73</v>
      </c>
      <c r="N10" s="183" t="e">
        <f>IF($A10="","",COUNTIFS(#REF!,B10,#REF!,"Nuit")+COUNTIFS(#REF!,B10,#REF!,"Nuit")+COUNTIFS(#REF!,B10,#REF!,"Nuit")+COUNTIFS(#REF!,B10,#REF!,"Nuit")+COUNTIFS(#REF!,B10,#REF!,"Nuit")+COUNTIFS(#REF!,B10,#REF!,"Nuit")+COUNTIFS(#REF!,B10,#REF!,"Nuit")+COUNTIFS(#REF!,B10,#REF!,"Nuit")+COUNTIFS(#REF!,B10,#REF!,"Nuit")+COUNTIFS(#REF!,B10,#REF!,"Nuit")+COUNTIFS(#REF!,B10,#REF!,"Nuit"))</f>
        <v>#REF!</v>
      </c>
      <c r="O10" s="184" t="e">
        <f>IF($A10="","",COUNTIFS(#REF!,B10,#REF!,"Jour")+COUNTIFS(#REF!,B10,#REF!,"Jour")+COUNTIFS(#REF!,B10,#REF!,"Jour")+COUNTIFS(#REF!,B10,#REF!,"Jour")+COUNTIFS(#REF!,B10,#REF!,"Jour")+COUNTIFS(#REF!,B10,#REF!,"Jour")+COUNTIFS(#REF!,B10,#REF!,"Jour")+COUNTIFS(#REF!,B10,#REF!,"Jour")+COUNTIFS(#REF!,B10,#REF!,"Jour")+COUNTIFS(#REF!,B10,#REF!,"Jour")+COUNTIFS(#REF!,B10,#REF!,"Jour"))</f>
        <v>#REF!</v>
      </c>
      <c r="P10" s="187" t="e">
        <f>IF($A10="","",COUNTIFS(#REF!,B10,#REF!,"Nuit")+COUNTIFS(#REF!,B10,#REF!,"Nuit")+COUNTIFS(#REF!,B10,#REF!,"Nuit")+COUNTIFS(#REF!,B10,#REF!,"Nuit")+COUNTIFS(#REF!,B10,#REF!,"Nuit")+COUNTIFS(#REF!,B10,#REF!,"Nuit")+COUNTIFS(#REF!,B10,#REF!,"Nuit")+COUNTIFS(#REF!,B10,#REF!,"Nuit")+COUNTIFS(#REF!,B10,#REF!,"Nuit")+COUNTIFS(#REF!,B10,#REF!,"Nuit")+COUNTIFS(#REF!,B10,#REF!,"Nuit"))</f>
        <v>#REF!</v>
      </c>
      <c r="Q10" s="184" t="e">
        <f>IF($A10="","",COUNTIFS(#REF!,B10,#REF!,"Jour")+COUNTIFS(#REF!,B10,#REF!,"Jour")+COUNTIFS(#REF!,B10,#REF!,"Jour")+COUNTIFS(#REF!,B10,#REF!,"Jour")+COUNTIFS(#REF!,B10,#REF!,"Jour")+COUNTIFS(#REF!,B10,#REF!,"Jour")+COUNTIFS(#REF!,B10,#REF!,"Jour")+COUNTIFS(#REF!,B10,#REF!,"Jour")+COUNTIFS(#REF!,B10,#REF!,"Jour")+COUNTIFS(#REF!,B10,#REF!,"Jour")+COUNTIFS(#REF!,B10,#REF!,"Jour"))</f>
        <v>#REF!</v>
      </c>
      <c r="R10" s="187" t="e">
        <f>IF($A10="","",COUNTIFS(#REF!,B10,#REF!,"Nuit")+COUNTIFS(#REF!,B10,#REF!,"Nuit")+COUNTIFS(#REF!,B10,#REF!,"Nuit")+COUNTIFS(#REF!,B10,#REF!,"Nuit")+COUNTIFS(#REF!,B10,#REF!,"Nuit")+COUNTIFS(#REF!,B10,#REF!,"Nuit")+COUNTIFS(#REF!,B10,#REF!,"Nuit")+COUNTIFS(#REF!,B10,#REF!,"Nuit")+COUNTIFS(#REF!,B10,#REF!,"Nuit")+COUNTIFS(#REF!,B10,#REF!,"Nuit")+COUNTIFS(#REF!,B10,#REF!,"Nuit"))</f>
        <v>#REF!</v>
      </c>
      <c r="S10" s="184" t="e">
        <f>IF($A10="","",COUNTIFS(#REF!,B10,#REF!,"Jour")+COUNTIFS(#REF!,B10,#REF!,"Jour")+COUNTIFS(#REF!,B10,#REF!,"Jour")+COUNTIFS(#REF!,B10,#REF!,"Jour")+COUNTIFS(#REF!,B10,#REF!,"Jour")+COUNTIFS(#REF!,B10,#REF!,"Jour")+COUNTIFS(#REF!,B10,#REF!,"Jour")+COUNTIFS(#REF!,B10,#REF!,"Jour")+COUNTIFS(#REF!,B10,#REF!,"Jour")+COUNTIFS(#REF!,B10,#REF!,"Jour")+COUNTIFS(#REF!,B10,#REF!,"Jour"))</f>
        <v>#REF!</v>
      </c>
      <c r="T10" s="187" t="e">
        <f>IF($A10="","",COUNTIFS(#REF!,B10,#REF!,"Nuit")+COUNTIFS(#REF!,B10,#REF!,"Nuit")+COUNTIFS(#REF!,B10,#REF!,"Nuit")+COUNTIFS(#REF!,B10,#REF!,"Nuit")+COUNTIFS(#REF!,B10,#REF!,"Nuit")+COUNTIFS(#REF!,B10,#REF!,"Nuit")+COUNTIFS(#REF!,B10,#REF!,"Nuit")+COUNTIFS(#REF!,B10,#REF!,"Nuit")+COUNTIFS(#REF!,B10,#REF!,"Nuit")+COUNTIFS(#REF!,B10,#REF!,"Nuit")+COUNTIFS(#REF!,B10,#REF!,"Nuit"))</f>
        <v>#REF!</v>
      </c>
      <c r="U10" s="184" t="e">
        <f>IF($A10="","",COUNTIFS(#REF!,B10,#REF!,"Jour")+COUNTIFS(#REF!,B10,#REF!,"Jour")+COUNTIFS(#REF!,B10,#REF!,"Jour")+COUNTIFS(#REF!,B10,#REF!,"Jour")+COUNTIFS(#REF!,B10,#REF!,"Jour")+COUNTIFS(#REF!,B10,#REF!,"Jour")+COUNTIFS(#REF!,B10,#REF!,"Jour")+COUNTIFS(#REF!,B10,#REF!,"Jour")+COUNTIFS(#REF!,B10,#REF!,"Jour")+COUNTIFS(#REF!,B10,#REF!,"Jour")+COUNTIFS(#REF!,B10,#REF!,"Jour"))</f>
        <v>#REF!</v>
      </c>
      <c r="V10" s="187" t="e">
        <f>IF($A10="","",COUNTIFS(#REF!,B10,#REF!,"Nuit")+COUNTIFS(#REF!,B10,#REF!,"Nuit")+COUNTIFS(#REF!,B10,#REF!,"Nuit")+COUNTIFS(#REF!,B10,#REF!,"Nuit")+COUNTIFS(#REF!,B10,#REF!,"Nuit")+COUNTIFS(#REF!,B10,#REF!,"Nuit")+COUNTIFS(#REF!,B10,#REF!,"Nuit")+COUNTIFS(#REF!,B10,#REF!,"Nuit")+COUNTIFS(#REF!,B10,#REF!,"Nuit")+COUNTIFS(#REF!,B10,#REF!,"Nuit")+COUNTIFS(#REF!,B10,#REF!,"Nuit"))</f>
        <v>#REF!</v>
      </c>
      <c r="W10" s="184" t="e">
        <f>IF($A10="","",COUNTIFS(#REF!,B10,#REF!,"Jour")+COUNTIFS(#REF!,B10,#REF!,"Jour")+COUNTIFS(#REF!,B10,#REF!,"Jour")+COUNTIFS(#REF!,B10,#REF!,"Jour")+COUNTIFS(#REF!,B10,#REF!,"Jour")+COUNTIFS(#REF!,B10,#REF!,"Jour")+COUNTIFS(#REF!,B10,#REF!,"Jour")+COUNTIFS(#REF!,B10,#REF!,"Jour")+COUNTIFS(#REF!,B10,#REF!,"Jour")+COUNTIFS(#REF!,B10,#REF!,"Jour")+COUNTIFS(#REF!,B10,#REF!,"Jour"))</f>
        <v>#REF!</v>
      </c>
      <c r="X10" s="187" t="e">
        <f>IF($A10="","",COUNTIFS(#REF!,B10,#REF!,"Nuit")+COUNTIFS(#REF!,B10,#REF!,"Nuit")+COUNTIFS(#REF!,B10,#REF!,"Nuit")+COUNTIFS(#REF!,B10,#REF!,"Nuit")+COUNTIFS(#REF!,B10,#REF!,"Nuit")+COUNTIFS(#REF!,B10,#REF!,"Nuit")+COUNTIFS(#REF!,B10,#REF!,"Nuit")+COUNTIFS(#REF!,B10,#REF!,"Nuit")+COUNTIFS(#REF!,B10,#REF!,"Nuit")+COUNTIFS(#REF!,B10,#REF!,"Nuit")+COUNTIFS(#REF!,B10,#REF!,"Nuit"))</f>
        <v>#REF!</v>
      </c>
      <c r="Y10" s="184" t="e">
        <f>IF($A10="","",COUNTIFS(#REF!,B10,#REF!,"Jour")+COUNTIFS(#REF!,B10,#REF!,"Jour")+COUNTIFS(#REF!,B10,#REF!,"Jour")+COUNTIFS(#REF!,B10,#REF!,"Jour")+COUNTIFS(#REF!,B10,#REF!,"Jour")+COUNTIFS(#REF!,B10,#REF!,"Jour")+COUNTIFS(#REF!,B10,#REF!,"Jour")+COUNTIFS(#REF!,B10,#REF!,"Jour")+COUNTIFS(#REF!,B10,#REF!,"Jour")+COUNTIFS(#REF!,B10,#REF!,"Jour")+COUNTIFS(#REF!,B10,#REF!,"Jour"))</f>
        <v>#REF!</v>
      </c>
      <c r="Z10" s="187" t="e">
        <f>IF($A10="","",COUNTIFS(#REF!,$B10,#REF!,"Nuit")+COUNTIFS(#REF!,B10,#REF!,"Nuit")+COUNTIFS(#REF!,B10,#REF!,"Nuit")+COUNTIFS(#REF!,B10,#REF!,"Nuit")+COUNTIFS(#REF!,B10,#REF!,"Nuit")+COUNTIFS(#REF!,B10,#REF!,"Nuit")+COUNTIFS(#REF!,B10,#REF!,"Nuit")+COUNTIFS(#REF!,B10,#REF!,"Nuit")+COUNTIFS(#REF!,B10,#REF!,"Nuit")+COUNTIFS(#REF!,B10,#REF!,"Nuit")+COUNTIFS(#REF!,B10,#REF!,"Nuit"))</f>
        <v>#REF!</v>
      </c>
      <c r="AA10" s="184" t="e">
        <f>IF($A10="","",COUNTIFS(#REF!,$B10,#REF!,"Jour")+COUNTIFS(#REF!,$B10,#REF!,"Jour")+COUNTIFS(#REF!,$B10,#REF!,"Jour")+COUNTIFS(#REF!,$B10,#REF!,"Jour")+COUNTIFS(#REF!,$B10,#REF!,"Jour")+COUNTIFS(#REF!,$B10,#REF!,"Jour")+COUNTIFS(#REF!,$B10,#REF!,"Jour")+COUNTIFS(#REF!,$B10,#REF!,"Jour")+COUNTIFS(#REF!,$B10,#REF!,"Jour")+COUNTIFS(#REF!,$B10,#REF!,"Jour")+COUNTIFS(#REF!,$B10,#REF!,"Jour"))</f>
        <v>#REF!</v>
      </c>
      <c r="AB10" s="187" t="e">
        <f>IF($A10="","",COUNTIFS(#REF!,$B10,#REF!,"Nuit")+COUNTIFS(#REF!,$B10,#REF!,"Nuit")+COUNTIFS(#REF!,$B10,#REF!,"Nuit")+COUNTIFS(#REF!,$B10,#REF!,"Nuit")+COUNTIFS(#REF!,$B10,#REF!,"Nuit")+COUNTIFS(#REF!,$B10,#REF!,"Nuit")+COUNTIFS(#REF!,$B10,#REF!,"Nuit")+COUNTIFS(#REF!,$B10,#REF!,"Nuit")+COUNTIFS(#REF!,$B10,#REF!,"Nuit")+COUNTIFS(#REF!,$B10,#REF!,"Nuit")+COUNTIFS(#REF!,$B10,#REF!,"Nuit"))</f>
        <v>#REF!</v>
      </c>
      <c r="AC10" s="184" t="e">
        <f>IF($A10="","",COUNTIFS(#REF!,$B10,#REF!,"Jour")+COUNTIFS(#REF!,$B10,#REF!,"Jour")+COUNTIFS(#REF!,$B10,#REF!,"Jour")+COUNTIFS(#REF!,$B10,#REF!,"Jour")+COUNTIFS(#REF!,$B10,#REF!,"Jour")+COUNTIFS(#REF!,$B10,#REF!,"Jour")+COUNTIFS(#REF!,$B10,#REF!,"Jour")+COUNTIFS(#REF!,$B10,#REF!,"Jour")+COUNTIFS(#REF!,$B10,#REF!,"Jour")+COUNTIFS(#REF!,$B10,#REF!,"Jour")+COUNTIFS(#REF!,$B10,#REF!,"Jour"))</f>
        <v>#REF!</v>
      </c>
      <c r="AD10" s="187" t="e">
        <f>IF($A10="","",COUNTIFS(#REF!,$B10,#REF!,"Nuit")+COUNTIFS(#REF!,$B10,#REF!,"Nuit")+COUNTIFS(#REF!,$B10,#REF!,"Nuit")+COUNTIFS(#REF!,$B10,#REF!,"Nuit")+COUNTIFS(#REF!,$B10,#REF!,"Nuit")+COUNTIFS(#REF!,$B10,#REF!,"Nuit")+COUNTIFS(#REF!,$B10,#REF!,"Nuit")+COUNTIFS(#REF!,$B10,#REF!,"Nuit")+COUNTIFS(#REF!,$B10,#REF!,"Nuit")+COUNTIFS(#REF!,$B10,#REF!,"Nuit")+COUNTIFS(#REF!,$B10,#REF!,"Nuit"))</f>
        <v>#REF!</v>
      </c>
      <c r="AE10" s="184" t="e">
        <f>IF($A10="","",COUNTIFS(#REF!,$B10,#REF!,"Jour")+COUNTIFS(#REF!,$B10,#REF!,"Jour")+COUNTIFS(#REF!,$B10,#REF!,"Jour")+COUNTIFS(#REF!,$B10,#REF!,"Jour")+COUNTIFS(#REF!,$B10,#REF!,"Jour")+COUNTIFS(#REF!,$B10,#REF!,"Jour")+COUNTIFS(#REF!,$B10,#REF!,"Jour")+COUNTIFS(#REF!,$B10,#REF!,"Jour")+COUNTIFS(#REF!,$B10,#REF!,"Jour")+COUNTIFS(#REF!,$B10,#REF!,"Jour")+COUNTIFS(#REF!,$B10,#REF!,"Jour"))</f>
        <v>#REF!</v>
      </c>
      <c r="AF10" s="187" t="e">
        <f>IF($A10="","",COUNTIFS(#REF!,$B10,#REF!,"Nuit")+COUNTIFS(#REF!,$B10,#REF!,"Nuit")+COUNTIFS(#REF!,$B10,#REF!,"Nuit")+COUNTIFS(#REF!,$B10,#REF!,"Nuit")+COUNTIFS(#REF!,$B10,#REF!,"Nuit")+COUNTIFS(#REF!,$B10,#REF!,"Nuit")+COUNTIFS(#REF!,$B10,#REF!,"Nuit")+COUNTIFS(#REF!,$B10,#REF!,"Nuit")+COUNTIFS(#REF!,$B10,#REF!,"Nuit")+COUNTIFS(#REF!,$B10,#REF!,"Nuit")+COUNTIFS(#REF!,$B10,#REF!,"Nuit"))</f>
        <v>#REF!</v>
      </c>
      <c r="AG10" s="184" t="e">
        <f>IF($A10="","",COUNTIFS(#REF!,$B10,#REF!,"Jour")+COUNTIFS(#REF!,$B10,#REF!,"Jour")+COUNTIFS(#REF!,$B10,#REF!,"Jour")+COUNTIFS(#REF!,$B10,#REF!,"Jour")+COUNTIFS(#REF!,$B10,#REF!,"Jour")+COUNTIFS(#REF!,$B10,#REF!,"Jour")+COUNTIFS(#REF!,$B10,#REF!,"Jour")+COUNTIFS(#REF!,$B10,#REF!,"Jour")+COUNTIFS(#REF!,$B10,#REF!,"Jour")+COUNTIFS(#REF!,$B10,#REF!,"Jour")+COUNTIFS(#REF!,$B10,#REF!,"Jour"))</f>
        <v>#REF!</v>
      </c>
      <c r="AH10" s="187" t="e">
        <f>IF($A10="","",COUNTIFS(#REF!,$B10,#REF!,"Nuit")+COUNTIFS(#REF!,$B10,#REF!,"Nuit")+COUNTIFS(#REF!,$B10,#REF!,"Nuit")+COUNTIFS(#REF!,$B10,#REF!,"Nuit")+COUNTIFS(#REF!,$B10,#REF!,"Nuit")+COUNTIFS(#REF!,$B10,#REF!,"Nuit")+COUNTIFS(#REF!,$B10,#REF!,"Nuit")+COUNTIFS(#REF!,$B10,#REF!,"Nuit")+COUNTIFS(#REF!,$B10,#REF!,"Nuit")+COUNTIFS(#REF!,$B10,#REF!,"Nuit")+COUNTIFS(#REF!,$B10,#REF!,"Nuit"))</f>
        <v>#REF!</v>
      </c>
      <c r="AI10" s="184" t="e">
        <f>IF($A10="","",COUNTIFS(#REF!,$B10,#REF!,"Jour")+COUNTIFS(#REF!,$B10,#REF!,"Jour")+COUNTIFS(#REF!,$B10,#REF!,"Jour")+COUNTIFS(#REF!,$B10,#REF!,"Jour")+COUNTIFS(#REF!,$B10,#REF!,"Jour")+COUNTIFS(#REF!,$B10,#REF!,"Jour")+COUNTIFS(#REF!,$B10,#REF!,"Jour")+COUNTIFS(#REF!,$B10,#REF!,"Jour")+COUNTIFS(#REF!,$B10,#REF!,"Jour")+COUNTIFS(#REF!,$B10,#REF!,"Jour")+COUNTIFS(#REF!,$B10,#REF!,"Jour"))</f>
        <v>#REF!</v>
      </c>
      <c r="AJ10" s="187" t="e">
        <f>IF($A10="","",COUNTIFS(#REF!,$B10,#REF!,"Nuit")+COUNTIFS(#REF!,$B10,#REF!,"Nuit")+COUNTIFS(#REF!,$B10,#REF!,"Nuit")+COUNTIFS(#REF!,$B10,#REF!,"Nuit")+COUNTIFS(#REF!,$B10,#REF!,"Nuit")+COUNTIFS(#REF!,$B10,#REF!,"Nuit")+COUNTIFS(#REF!,$B10,#REF!,"Nuit")+COUNTIFS(#REF!,$B10,#REF!,"Nuit")+COUNTIFS(#REF!,$B10,#REF!,"Nuit")+COUNTIFS(#REF!,$B10,#REF!,"Nuit")+COUNTIFS(#REF!,$B10,#REF!,"Nuit"))</f>
        <v>#REF!</v>
      </c>
      <c r="AK10" s="190" t="e">
        <f>IF($A10="","",COUNTIFS(#REF!,$B10,#REF!,"Jour")+COUNTIFS(#REF!,$B10,#REF!,"Jour")+COUNTIFS(#REF!,$B10,#REF!,"Jour")+COUNTIFS(#REF!,$B10,#REF!,"Jour")+COUNTIFS(#REF!,$B10,#REF!,"Jour")+COUNTIFS(#REF!,$B10,#REF!,"Jour")+COUNTIFS(#REF!,$B10,#REF!,"Jour")+COUNTIFS(#REF!,$B10,#REF!,"Jour")+COUNTIFS(#REF!,$B10,#REF!,"Jour")+COUNTIFS(#REF!,$B10,#REF!,"Jour")+COUNTIFS(#REF!,$B10,#REF!,"Jour"))</f>
        <v>#REF!</v>
      </c>
      <c r="AL10" s="177"/>
      <c r="AM10" s="176" t="e">
        <f t="shared" si="1"/>
        <v>#REF!</v>
      </c>
      <c r="AN10" s="176" t="e">
        <f t="shared" si="2"/>
        <v>#REF!</v>
      </c>
      <c r="AO10" s="424" t="e">
        <f t="shared" ref="AO10:AO73" si="5">(AM10*0.6*6)+(AN10*0.6*12)</f>
        <v>#REF!</v>
      </c>
      <c r="AP10" s="183">
        <f>IF($A10="","",COUNTIFS(JAN.20!$F$7:$F$48,$B10,JAN.20!$E$7:$E$48,"Nuit")+COUNTIFS(JAN.20!$H$7:$H$48,$B10,JAN.20!$E$7:$E$48,"Nuit")+COUNTIFS(JAN.20!$J$7:$J$48,$B10,JAN.20!$E$7:$E$48,"Nuit")+COUNTIFS(JAN.20!$L$7:$L$48,$B10,JAN.20!$E$7:$E$48,"Nuit")+COUNTIFS(JAN.20!$N$7:$N$48,$B10,JAN.20!$E$7:$E$48,"Nuit")+COUNTIFS(JAN.20!$P$7:$P$48,$B10,JAN.20!$E$7:$E$48,"Nuit")+COUNTIFS(JAN.20!$R$7:$R$48,$B10,JAN.20!$E$7:$E$48,"Nuit")+COUNTIFS(JAN.20!$T$7:$T$48,$B10,JAN.20!$E$7:$E$48,"Nuit")+COUNTIFS(JAN.20!$V$7:$V$48,$B10,JAN.20!$E$7:$E$48,"Nuit")+COUNTIFS(JAN.20!$W$7:$W$48,$B10,JAN.20!$E$7:$E$48,"Nuit")+COUNTIFS(JAN.20!$X$7:$X$48,$B10,JAN.20!$E$7:$E$48,"Nuit"))</f>
        <v>2</v>
      </c>
      <c r="AQ10" s="184">
        <f>IF($A10="","",COUNTIFS(JAN.20!$F$7:$F$48,$B10,JAN.20!$E$7:$E$48,"Jour")+COUNTIFS(JAN.20!$H$7:$H$48,$B10,JAN.20!$E$7:$E$48,"Jour")+COUNTIFS(JAN.20!$J$7:$J$48,$B10,JAN.20!$E$7:$E$48,"Jour")+COUNTIFS(JAN.20!$L$7:$L$48,$B10,JAN.20!$E$7:$E$48,"Jour")+COUNTIFS(JAN.20!$N$7:$N$48,$B10,JAN.20!$E$7:$E$48,"Jour")+COUNTIFS(JAN.20!$P$7:$P$48,$B10,JAN.20!$E$7:$E$48,"Jour")+COUNTIFS(JAN.20!$R$7:$R$48,$B10,JAN.20!$E$7:$E$48,"Jour")+COUNTIFS(JAN.20!$T$7:$T$48,$B10,JAN.20!$E$7:$E$48,"Jour")+COUNTIFS(JAN.20!$V$7:$V$48,$B10,JAN.20!$E$7:$E$48,"Jour")+COUNTIFS(JAN.20!$W$7:$W$48,$B10,JAN.20!$E$7:$E$48,"Jour")+COUNTIFS(JAN.20!$X$7:$X$48,$B10,JAN.20!$E$7:$E$48,"Jour"))</f>
        <v>0</v>
      </c>
      <c r="AR10" s="187">
        <f>IF($A10="","",COUNTIFS(FEV.20!$F$7:$F$48,$B10,FEV.20!$E$7:$E$48,"Nuit")+COUNTIFS(FEV.20!$H$7:$H$48,$B10,FEV.20!$E$7:$E$48,"Nuit")+COUNTIFS(FEV.20!$J$7:$J$48,$B10,FEV.20!$E$7:$E$48,"Nuit")+COUNTIFS(FEV.20!$L$7:$L$48,$B10,FEV.20!$E$7:$E$48,"Nuit")+COUNTIFS(FEV.20!$N$7:$N$48,$B10,FEV.20!$E$7:$E$48,"Nuit")+COUNTIFS(FEV.20!$P$7:$P$48,$B10,FEV.20!$E$7:$E$48,"Nuit")+COUNTIFS(FEV.20!$R$7:$R$48,$B10,FEV.20!$E$7:$E$48,"Nuit")+COUNTIFS(FEV.20!$T$7:$T$48,$B10,FEV.20!$E$7:$E$48,"Nuit")+COUNTIFS(FEV.20!$V$7:$V$48,$B10,FEV.20!$E$7:$E$48,"Nuit")+COUNTIFS(FEV.20!$W$7:$W$48,$B10,FEV.20!$E$7:$E$48,"Nuit")+COUNTIFS(FEV.20!$X$7:$X$48,$B10,FEV.20!$E$7:$E$48,"Nuit"))</f>
        <v>3</v>
      </c>
      <c r="AS10" s="184">
        <f>IF($A10="","",COUNTIFS(FEV.20!$F$7:$F$48,$B10,FEV.20!$E$7:$E$48,"Jour")+COUNTIFS(FEV.20!$H$7:$H$48,$B10,FEV.20!$E$7:$E$48,"Jour")+COUNTIFS(FEV.20!$J$7:$J$48,$B10,FEV.20!$E$7:$E$48,"Jour")+COUNTIFS(FEV.20!$L$7:$L$48,$B10,FEV.20!$E$7:$E$48,"Jour")+COUNTIFS(FEV.20!$N$7:$N$48,$B10,FEV.20!$E$7:$E$48,"Jour")+COUNTIFS(FEV.20!$P$7:$P$48,$B10,FEV.20!$E$7:$E$48,"Jour")+COUNTIFS(FEV.20!$R$7:$R$48,$B10,FEV.20!$E$7:$E$48,"Jour")+COUNTIFS(FEV.20!$T$7:$T$48,$B10,FEV.20!$E$7:$E$48,"Jour")+COUNTIFS(FEV.20!$V$7:$V$48,$B10,FEV.20!$E$7:$E$48,"Jour")+COUNTIFS(FEV.20!$W$7:$W$48,$B10,FEV.20!$E$7:$E$48,"Jour")+COUNTIFS(FEV.20!$X$7:$X$48,$B10,FEV.20!$E$7:$E$48,"Jour"))</f>
        <v>1</v>
      </c>
      <c r="AT10" s="187">
        <f>IF($A10="","",COUNTIFS(Mars.20!$F$7:$F$48,$B10,Mars.20!$E$7:$E$48,"Nuit")+COUNTIFS(Mars.20!$H$7:$H$48,$B10,Mars.20!$E$7:$E$48,"Nuit")+COUNTIFS(Mars.20!$J$7:$J$48,$B10,Mars.20!$E$7:$E$48,"Nuit")+COUNTIFS(Mars.20!$L$7:$L$48,$B10,Mars.20!$E$7:$E$48,"Nuit")+COUNTIFS(Mars.20!$N$7:$N$48,$B10,Mars.20!$E$7:$E$48,"Nuit")+COUNTIFS(Mars.20!$P$7:$P$48,$B10,Mars.20!$E$7:$E$48,"Nuit")+COUNTIFS(Mars.20!$R$7:$R$48,$B10,Mars.20!$E$7:$E$48,"Nuit")+COUNTIFS(Mars.20!$T$7:$T$48,$B10,Mars.20!$E$7:$E$48,"Nuit")+COUNTIFS(Mars.20!$V$7:$V$48,$B10,Mars.20!$E$7:$E$48,"Nuit")+COUNTIFS(Mars.20!$W$7:$W$48,$B10,Mars.20!$E$7:$E$48,"Nuit")+COUNTIFS(Mars.20!$X$7:$X$48,$B10,Mars.20!$E$7:$E$48,"Nuit"))</f>
        <v>5</v>
      </c>
      <c r="AU10" s="184">
        <f>IF($A10="","",COUNTIFS(Mars.20!$F$7:$F$48,$B10,Mars.20!$E$7:$E$48,"Jour")+COUNTIFS(Mars.20!$H$7:$H$48,$B10,Mars.20!$E$7:$E$48,"Jour")+COUNTIFS(Mars.20!$J$7:$J$48,$B10,Mars.20!$E$7:$E$48,"Jour")+COUNTIFS(Mars.20!$L$7:$L$48,$B10,Mars.20!$E$7:$E$48,"Jour")+COUNTIFS(Mars.20!$N$7:$N$48,$B10,Mars.20!$E$7:$E$48,"Jour")+COUNTIFS(Mars.20!$P$7:$P$48,$B10,Mars.20!$E$7:$E$48,"Jour")+COUNTIFS(Mars.20!$R$7:$R$48,$B10,Mars.20!$E$7:$E$48,"Jour")+COUNTIFS(Mars.20!$T$7:$T$48,$B10,Mars.20!$E$7:$E$48,"Jour")+COUNTIFS(Mars.20!$V$7:$V$48,$B10,Mars.20!$E$7:$E$48,"Jour")+COUNTIFS(Mars.20!$W$7:$W$48,$B10,Mars.20!$E$7:$E$48,"Jour")+COUNTIFS(Mars.20!$X$7:$X$48,$B10,Mars.20!$E$7:$E$48,"Jour"))</f>
        <v>0</v>
      </c>
      <c r="AV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AW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AX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AY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AZ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BA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BB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BC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BD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BE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BF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BG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BH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BI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BJ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BK10" s="184">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BL10" s="187">
        <f>IF($A10="","",COUNTIFS(AVR.20!$F$7:$F$48,$B10,AVR.20!$E$7:$E$48,"Nuit")+COUNTIFS(AVR.20!$H$7:$H$48,$B10,AVR.20!$E$7:$E$48,"Nuit")+COUNTIFS(AVR.20!$J$7:$J$48,$B10,AVR.20!$E$7:$E$48,"Nuit")+COUNTIFS(AVR.20!$L$7:$L$48,$B10,AVR.20!$E$7:$E$48,"Nuit")+COUNTIFS(AVR.20!$N$7:$N$48,$B10,AVR.20!$E$7:$E$48,"Nuit")+COUNTIFS(AVR.20!$P$7:$P$48,$B10,AVR.20!$E$7:$E$48,"Nuit")+COUNTIFS(AVR.20!$R$7:$R$48,$B10,AVR.20!$E$7:$E$48,"Nuit")+COUNTIFS(AVR.20!$T$7:$T$48,$B10,AVR.20!$E$7:$E$48,"Nuit")+COUNTIFS(AVR.20!$V$7:$V$48,$B10,AVR.20!$E$7:$E$48,"Nuit")+COUNTIFS(AVR.20!$W$7:$W$48,$B10,AVR.20!$E$7:$E$48,"Nuit")+COUNTIFS(AVR.20!$X$7:$X$48,$B10,AVR.20!$E$7:$E$48,"Nuit"))</f>
        <v>0</v>
      </c>
      <c r="BM10" s="190">
        <f>IF($A10="","",COUNTIFS(AVR.20!$F$7:$F$48,$B10,AVR.20!$E$7:$E$48,"Jour")+COUNTIFS(AVR.20!$H$7:$H$48,$B10,AVR.20!$E$7:$E$48,"Jour")+COUNTIFS(AVR.20!$J$7:$J$48,$B10,AVR.20!$E$7:$E$48,"Jour")+COUNTIFS(AVR.20!$L$7:$L$48,$B10,AVR.20!$E$7:$E$48,"Jour")+COUNTIFS(AVR.20!$N$7:$N$48,$B10,AVR.20!$E$7:$E$48,"Jour")+COUNTIFS(AVR.20!$P$7:$P$48,$B10,AVR.20!$E$7:$E$48,"Jour")+COUNTIFS(AVR.20!$R$7:$R$48,$B10,AVR.20!$E$7:$E$48,"Jour")+COUNTIFS(AVR.20!$T$7:$T$48,$B10,AVR.20!$E$7:$E$48,"Jour")+COUNTIFS(AVR.20!$V$7:$V$48,$B10,AVR.20!$E$7:$E$48,"Jour")+COUNTIFS(AVR.20!$W$7:$W$48,$B10,AVR.20!$E$7:$E$48,"Jour")+COUNTIFS(AVR.20!$X$7:$X$48,$B10,AVR.20!$E$7:$E$48,"Jour"))</f>
        <v>0</v>
      </c>
      <c r="BN10" s="177"/>
      <c r="BO10" s="176">
        <f t="shared" si="3"/>
        <v>10</v>
      </c>
      <c r="BP10" s="176">
        <f t="shared" si="4"/>
        <v>1</v>
      </c>
    </row>
    <row r="11" spans="1:68" ht="16.5" customHeight="1" x14ac:dyDescent="0.3">
      <c r="A11" s="268" t="s">
        <v>263</v>
      </c>
      <c r="B11" s="269" t="s">
        <v>423</v>
      </c>
      <c r="C11" s="264" t="s">
        <v>78</v>
      </c>
      <c r="D11" s="264" t="s">
        <v>124</v>
      </c>
      <c r="E11" s="265" t="s">
        <v>17</v>
      </c>
      <c r="F11" s="266"/>
      <c r="G11" s="266"/>
      <c r="H11" s="266"/>
      <c r="I11" s="270"/>
      <c r="J11" s="266"/>
      <c r="K11" s="266" t="s">
        <v>72</v>
      </c>
      <c r="L11" s="267"/>
      <c r="N11" s="183" t="e">
        <f>IF($A11="","",COUNTIFS(#REF!,B11,#REF!,"Nuit")+COUNTIFS(#REF!,B11,#REF!,"Nuit")+COUNTIFS(#REF!,B11,#REF!,"Nuit")+COUNTIFS(#REF!,B11,#REF!,"Nuit")+COUNTIFS(#REF!,B11,#REF!,"Nuit")+COUNTIFS(#REF!,B11,#REF!,"Nuit")+COUNTIFS(#REF!,B11,#REF!,"Nuit")+COUNTIFS(#REF!,B11,#REF!,"Nuit")+COUNTIFS(#REF!,B11,#REF!,"Nuit")+COUNTIFS(#REF!,B11,#REF!,"Nuit")+COUNTIFS(#REF!,B11,#REF!,"Nuit"))</f>
        <v>#REF!</v>
      </c>
      <c r="O11" s="184" t="e">
        <f>IF($A11="","",COUNTIFS(#REF!,B11,#REF!,"Jour")+COUNTIFS(#REF!,B11,#REF!,"Jour")+COUNTIFS(#REF!,B11,#REF!,"Jour")+COUNTIFS(#REF!,B11,#REF!,"Jour")+COUNTIFS(#REF!,B11,#REF!,"Jour")+COUNTIFS(#REF!,B11,#REF!,"Jour")+COUNTIFS(#REF!,B11,#REF!,"Jour")+COUNTIFS(#REF!,B11,#REF!,"Jour")+COUNTIFS(#REF!,B11,#REF!,"Jour")+COUNTIFS(#REF!,B11,#REF!,"Jour")+COUNTIFS(#REF!,B11,#REF!,"Jour"))</f>
        <v>#REF!</v>
      </c>
      <c r="P11" s="187" t="e">
        <f>IF($A11="","",COUNTIFS(#REF!,B11,#REF!,"Nuit")+COUNTIFS(#REF!,B11,#REF!,"Nuit")+COUNTIFS(#REF!,B11,#REF!,"Nuit")+COUNTIFS(#REF!,B11,#REF!,"Nuit")+COUNTIFS(#REF!,B11,#REF!,"Nuit")+COUNTIFS(#REF!,B11,#REF!,"Nuit")+COUNTIFS(#REF!,B11,#REF!,"Nuit")+COUNTIFS(#REF!,B11,#REF!,"Nuit")+COUNTIFS(#REF!,B11,#REF!,"Nuit")+COUNTIFS(#REF!,B11,#REF!,"Nuit")+COUNTIFS(#REF!,B11,#REF!,"Nuit"))</f>
        <v>#REF!</v>
      </c>
      <c r="Q11" s="184" t="e">
        <f>IF($A11="","",COUNTIFS(#REF!,B11,#REF!,"Jour")+COUNTIFS(#REF!,B11,#REF!,"Jour")+COUNTIFS(#REF!,B11,#REF!,"Jour")+COUNTIFS(#REF!,B11,#REF!,"Jour")+COUNTIFS(#REF!,B11,#REF!,"Jour")+COUNTIFS(#REF!,B11,#REF!,"Jour")+COUNTIFS(#REF!,B11,#REF!,"Jour")+COUNTIFS(#REF!,B11,#REF!,"Jour")+COUNTIFS(#REF!,B11,#REF!,"Jour")+COUNTIFS(#REF!,B11,#REF!,"Jour")+COUNTIFS(#REF!,B11,#REF!,"Jour"))</f>
        <v>#REF!</v>
      </c>
      <c r="R11" s="187" t="e">
        <f>IF($A11="","",COUNTIFS(#REF!,B11,#REF!,"Nuit")+COUNTIFS(#REF!,B11,#REF!,"Nuit")+COUNTIFS(#REF!,B11,#REF!,"Nuit")+COUNTIFS(#REF!,B11,#REF!,"Nuit")+COUNTIFS(#REF!,B11,#REF!,"Nuit")+COUNTIFS(#REF!,B11,#REF!,"Nuit")+COUNTIFS(#REF!,B11,#REF!,"Nuit")+COUNTIFS(#REF!,B11,#REF!,"Nuit")+COUNTIFS(#REF!,B11,#REF!,"Nuit")+COUNTIFS(#REF!,B11,#REF!,"Nuit")+COUNTIFS(#REF!,B11,#REF!,"Nuit"))</f>
        <v>#REF!</v>
      </c>
      <c r="S11" s="184" t="e">
        <f>IF($A11="","",COUNTIFS(#REF!,B11,#REF!,"Jour")+COUNTIFS(#REF!,B11,#REF!,"Jour")+COUNTIFS(#REF!,B11,#REF!,"Jour")+COUNTIFS(#REF!,B11,#REF!,"Jour")+COUNTIFS(#REF!,B11,#REF!,"Jour")+COUNTIFS(#REF!,B11,#REF!,"Jour")+COUNTIFS(#REF!,B11,#REF!,"Jour")+COUNTIFS(#REF!,B11,#REF!,"Jour")+COUNTIFS(#REF!,B11,#REF!,"Jour")+COUNTIFS(#REF!,B11,#REF!,"Jour")+COUNTIFS(#REF!,B11,#REF!,"Jour"))</f>
        <v>#REF!</v>
      </c>
      <c r="T11" s="187" t="e">
        <f>IF($A11="","",COUNTIFS(#REF!,B11,#REF!,"Nuit")+COUNTIFS(#REF!,B11,#REF!,"Nuit")+COUNTIFS(#REF!,B11,#REF!,"Nuit")+COUNTIFS(#REF!,B11,#REF!,"Nuit")+COUNTIFS(#REF!,B11,#REF!,"Nuit")+COUNTIFS(#REF!,B11,#REF!,"Nuit")+COUNTIFS(#REF!,B11,#REF!,"Nuit")+COUNTIFS(#REF!,B11,#REF!,"Nuit")+COUNTIFS(#REF!,B11,#REF!,"Nuit")+COUNTIFS(#REF!,B11,#REF!,"Nuit")+COUNTIFS(#REF!,B11,#REF!,"Nuit"))</f>
        <v>#REF!</v>
      </c>
      <c r="U11" s="184" t="e">
        <f>IF($A11="","",COUNTIFS(#REF!,B11,#REF!,"Jour")+COUNTIFS(#REF!,B11,#REF!,"Jour")+COUNTIFS(#REF!,B11,#REF!,"Jour")+COUNTIFS(#REF!,B11,#REF!,"Jour")+COUNTIFS(#REF!,B11,#REF!,"Jour")+COUNTIFS(#REF!,B11,#REF!,"Jour")+COUNTIFS(#REF!,B11,#REF!,"Jour")+COUNTIFS(#REF!,B11,#REF!,"Jour")+COUNTIFS(#REF!,B11,#REF!,"Jour")+COUNTIFS(#REF!,B11,#REF!,"Jour")+COUNTIFS(#REF!,B11,#REF!,"Jour"))</f>
        <v>#REF!</v>
      </c>
      <c r="V11" s="187" t="e">
        <f>IF($A11="","",COUNTIFS(#REF!,B11,#REF!,"Nuit")+COUNTIFS(#REF!,B11,#REF!,"Nuit")+COUNTIFS(#REF!,B11,#REF!,"Nuit")+COUNTIFS(#REF!,B11,#REF!,"Nuit")+COUNTIFS(#REF!,B11,#REF!,"Nuit")+COUNTIFS(#REF!,B11,#REF!,"Nuit")+COUNTIFS(#REF!,B11,#REF!,"Nuit")+COUNTIFS(#REF!,B11,#REF!,"Nuit")+COUNTIFS(#REF!,B11,#REF!,"Nuit")+COUNTIFS(#REF!,B11,#REF!,"Nuit")+COUNTIFS(#REF!,B11,#REF!,"Nuit"))</f>
        <v>#REF!</v>
      </c>
      <c r="W11" s="184" t="e">
        <f>IF($A11="","",COUNTIFS(#REF!,B11,#REF!,"Jour")+COUNTIFS(#REF!,B11,#REF!,"Jour")+COUNTIFS(#REF!,B11,#REF!,"Jour")+COUNTIFS(#REF!,B11,#REF!,"Jour")+COUNTIFS(#REF!,B11,#REF!,"Jour")+COUNTIFS(#REF!,B11,#REF!,"Jour")+COUNTIFS(#REF!,B11,#REF!,"Jour")+COUNTIFS(#REF!,B11,#REF!,"Jour")+COUNTIFS(#REF!,B11,#REF!,"Jour")+COUNTIFS(#REF!,B11,#REF!,"Jour")+COUNTIFS(#REF!,B11,#REF!,"Jour"))</f>
        <v>#REF!</v>
      </c>
      <c r="X11" s="187" t="e">
        <f>IF($A11="","",COUNTIFS(#REF!,B11,#REF!,"Nuit")+COUNTIFS(#REF!,B11,#REF!,"Nuit")+COUNTIFS(#REF!,B11,#REF!,"Nuit")+COUNTIFS(#REF!,B11,#REF!,"Nuit")+COUNTIFS(#REF!,B11,#REF!,"Nuit")+COUNTIFS(#REF!,B11,#REF!,"Nuit")+COUNTIFS(#REF!,B11,#REF!,"Nuit")+COUNTIFS(#REF!,B11,#REF!,"Nuit")+COUNTIFS(#REF!,B11,#REF!,"Nuit")+COUNTIFS(#REF!,B11,#REF!,"Nuit")+COUNTIFS(#REF!,B11,#REF!,"Nuit"))</f>
        <v>#REF!</v>
      </c>
      <c r="Y11" s="184" t="e">
        <f>IF($A11="","",COUNTIFS(#REF!,B11,#REF!,"Jour")+COUNTIFS(#REF!,B11,#REF!,"Jour")+COUNTIFS(#REF!,B11,#REF!,"Jour")+COUNTIFS(#REF!,B11,#REF!,"Jour")+COUNTIFS(#REF!,B11,#REF!,"Jour")+COUNTIFS(#REF!,B11,#REF!,"Jour")+COUNTIFS(#REF!,B11,#REF!,"Jour")+COUNTIFS(#REF!,B11,#REF!,"Jour")+COUNTIFS(#REF!,B11,#REF!,"Jour")+COUNTIFS(#REF!,B11,#REF!,"Jour")+COUNTIFS(#REF!,B11,#REF!,"Jour"))</f>
        <v>#REF!</v>
      </c>
      <c r="Z11" s="187" t="e">
        <f>IF($A11="","",COUNTIFS(#REF!,$B11,#REF!,"Nuit")+COUNTIFS(#REF!,B11,#REF!,"Nuit")+COUNTIFS(#REF!,B11,#REF!,"Nuit")+COUNTIFS(#REF!,B11,#REF!,"Nuit")+COUNTIFS(#REF!,B11,#REF!,"Nuit")+COUNTIFS(#REF!,B11,#REF!,"Nuit")+COUNTIFS(#REF!,B11,#REF!,"Nuit")+COUNTIFS(#REF!,B11,#REF!,"Nuit")+COUNTIFS(#REF!,B11,#REF!,"Nuit")+COUNTIFS(#REF!,B11,#REF!,"Nuit")+COUNTIFS(#REF!,B11,#REF!,"Nuit"))</f>
        <v>#REF!</v>
      </c>
      <c r="AA11" s="184" t="e">
        <f>IF($A11="","",COUNTIFS(#REF!,$B11,#REF!,"Jour")+COUNTIFS(#REF!,$B11,#REF!,"Jour")+COUNTIFS(#REF!,$B11,#REF!,"Jour")+COUNTIFS(#REF!,$B11,#REF!,"Jour")+COUNTIFS(#REF!,$B11,#REF!,"Jour")+COUNTIFS(#REF!,$B11,#REF!,"Jour")+COUNTIFS(#REF!,$B11,#REF!,"Jour")+COUNTIFS(#REF!,$B11,#REF!,"Jour")+COUNTIFS(#REF!,$B11,#REF!,"Jour")+COUNTIFS(#REF!,$B11,#REF!,"Jour")+COUNTIFS(#REF!,$B11,#REF!,"Jour"))</f>
        <v>#REF!</v>
      </c>
      <c r="AB11" s="187" t="e">
        <f>IF($A11="","",COUNTIFS(#REF!,$B11,#REF!,"Nuit")+COUNTIFS(#REF!,$B11,#REF!,"Nuit")+COUNTIFS(#REF!,$B11,#REF!,"Nuit")+COUNTIFS(#REF!,$B11,#REF!,"Nuit")+COUNTIFS(#REF!,$B11,#REF!,"Nuit")+COUNTIFS(#REF!,$B11,#REF!,"Nuit")+COUNTIFS(#REF!,$B11,#REF!,"Nuit")+COUNTIFS(#REF!,$B11,#REF!,"Nuit")+COUNTIFS(#REF!,$B11,#REF!,"Nuit")+COUNTIFS(#REF!,$B11,#REF!,"Nuit")+COUNTIFS(#REF!,$B11,#REF!,"Nuit"))</f>
        <v>#REF!</v>
      </c>
      <c r="AC11" s="184" t="e">
        <f>IF($A11="","",COUNTIFS(#REF!,$B11,#REF!,"Jour")+COUNTIFS(#REF!,$B11,#REF!,"Jour")+COUNTIFS(#REF!,$B11,#REF!,"Jour")+COUNTIFS(#REF!,$B11,#REF!,"Jour")+COUNTIFS(#REF!,$B11,#REF!,"Jour")+COUNTIFS(#REF!,$B11,#REF!,"Jour")+COUNTIFS(#REF!,$B11,#REF!,"Jour")+COUNTIFS(#REF!,$B11,#REF!,"Jour")+COUNTIFS(#REF!,$B11,#REF!,"Jour")+COUNTIFS(#REF!,$B11,#REF!,"Jour")+COUNTIFS(#REF!,$B11,#REF!,"Jour"))</f>
        <v>#REF!</v>
      </c>
      <c r="AD11" s="187" t="e">
        <f>IF($A11="","",COUNTIFS(#REF!,$B11,#REF!,"Nuit")+COUNTIFS(#REF!,$B11,#REF!,"Nuit")+COUNTIFS(#REF!,$B11,#REF!,"Nuit")+COUNTIFS(#REF!,$B11,#REF!,"Nuit")+COUNTIFS(#REF!,$B11,#REF!,"Nuit")+COUNTIFS(#REF!,$B11,#REF!,"Nuit")+COUNTIFS(#REF!,$B11,#REF!,"Nuit")+COUNTIFS(#REF!,$B11,#REF!,"Nuit")+COUNTIFS(#REF!,$B11,#REF!,"Nuit")+COUNTIFS(#REF!,$B11,#REF!,"Nuit")+COUNTIFS(#REF!,$B11,#REF!,"Nuit"))</f>
        <v>#REF!</v>
      </c>
      <c r="AE11" s="184" t="e">
        <f>IF($A11="","",COUNTIFS(#REF!,$B11,#REF!,"Jour")+COUNTIFS(#REF!,$B11,#REF!,"Jour")+COUNTIFS(#REF!,$B11,#REF!,"Jour")+COUNTIFS(#REF!,$B11,#REF!,"Jour")+COUNTIFS(#REF!,$B11,#REF!,"Jour")+COUNTIFS(#REF!,$B11,#REF!,"Jour")+COUNTIFS(#REF!,$B11,#REF!,"Jour")+COUNTIFS(#REF!,$B11,#REF!,"Jour")+COUNTIFS(#REF!,$B11,#REF!,"Jour")+COUNTIFS(#REF!,$B11,#REF!,"Jour")+COUNTIFS(#REF!,$B11,#REF!,"Jour"))</f>
        <v>#REF!</v>
      </c>
      <c r="AF11" s="187" t="e">
        <f>IF($A11="","",COUNTIFS(#REF!,$B11,#REF!,"Nuit")+COUNTIFS(#REF!,$B11,#REF!,"Nuit")+COUNTIFS(#REF!,$B11,#REF!,"Nuit")+COUNTIFS(#REF!,$B11,#REF!,"Nuit")+COUNTIFS(#REF!,$B11,#REF!,"Nuit")+COUNTIFS(#REF!,$B11,#REF!,"Nuit")+COUNTIFS(#REF!,$B11,#REF!,"Nuit")+COUNTIFS(#REF!,$B11,#REF!,"Nuit")+COUNTIFS(#REF!,$B11,#REF!,"Nuit")+COUNTIFS(#REF!,$B11,#REF!,"Nuit")+COUNTIFS(#REF!,$B11,#REF!,"Nuit"))</f>
        <v>#REF!</v>
      </c>
      <c r="AG11" s="184" t="e">
        <f>IF($A11="","",COUNTIFS(#REF!,$B11,#REF!,"Jour")+COUNTIFS(#REF!,$B11,#REF!,"Jour")+COUNTIFS(#REF!,$B11,#REF!,"Jour")+COUNTIFS(#REF!,$B11,#REF!,"Jour")+COUNTIFS(#REF!,$B11,#REF!,"Jour")+COUNTIFS(#REF!,$B11,#REF!,"Jour")+COUNTIFS(#REF!,$B11,#REF!,"Jour")+COUNTIFS(#REF!,$B11,#REF!,"Jour")+COUNTIFS(#REF!,$B11,#REF!,"Jour")+COUNTIFS(#REF!,$B11,#REF!,"Jour")+COUNTIFS(#REF!,$B11,#REF!,"Jour"))</f>
        <v>#REF!</v>
      </c>
      <c r="AH11" s="187" t="e">
        <f>IF($A11="","",COUNTIFS(#REF!,$B11,#REF!,"Nuit")+COUNTIFS(#REF!,$B11,#REF!,"Nuit")+COUNTIFS(#REF!,$B11,#REF!,"Nuit")+COUNTIFS(#REF!,$B11,#REF!,"Nuit")+COUNTIFS(#REF!,$B11,#REF!,"Nuit")+COUNTIFS(#REF!,$B11,#REF!,"Nuit")+COUNTIFS(#REF!,$B11,#REF!,"Nuit")+COUNTIFS(#REF!,$B11,#REF!,"Nuit")+COUNTIFS(#REF!,$B11,#REF!,"Nuit")+COUNTIFS(#REF!,$B11,#REF!,"Nuit")+COUNTIFS(#REF!,$B11,#REF!,"Nuit"))</f>
        <v>#REF!</v>
      </c>
      <c r="AI11" s="184" t="e">
        <f>IF($A11="","",COUNTIFS(#REF!,$B11,#REF!,"Jour")+COUNTIFS(#REF!,$B11,#REF!,"Jour")+COUNTIFS(#REF!,$B11,#REF!,"Jour")+COUNTIFS(#REF!,$B11,#REF!,"Jour")+COUNTIFS(#REF!,$B11,#REF!,"Jour")+COUNTIFS(#REF!,$B11,#REF!,"Jour")+COUNTIFS(#REF!,$B11,#REF!,"Jour")+COUNTIFS(#REF!,$B11,#REF!,"Jour")+COUNTIFS(#REF!,$B11,#REF!,"Jour")+COUNTIFS(#REF!,$B11,#REF!,"Jour")+COUNTIFS(#REF!,$B11,#REF!,"Jour"))</f>
        <v>#REF!</v>
      </c>
      <c r="AJ11" s="187" t="e">
        <f>IF($A11="","",COUNTIFS(#REF!,$B11,#REF!,"Nuit")+COUNTIFS(#REF!,$B11,#REF!,"Nuit")+COUNTIFS(#REF!,$B11,#REF!,"Nuit")+COUNTIFS(#REF!,$B11,#REF!,"Nuit")+COUNTIFS(#REF!,$B11,#REF!,"Nuit")+COUNTIFS(#REF!,$B11,#REF!,"Nuit")+COUNTIFS(#REF!,$B11,#REF!,"Nuit")+COUNTIFS(#REF!,$B11,#REF!,"Nuit")+COUNTIFS(#REF!,$B11,#REF!,"Nuit")+COUNTIFS(#REF!,$B11,#REF!,"Nuit")+COUNTIFS(#REF!,$B11,#REF!,"Nuit"))</f>
        <v>#REF!</v>
      </c>
      <c r="AK11" s="190" t="e">
        <f>IF($A11="","",COUNTIFS(#REF!,$B11,#REF!,"Jour")+COUNTIFS(#REF!,$B11,#REF!,"Jour")+COUNTIFS(#REF!,$B11,#REF!,"Jour")+COUNTIFS(#REF!,$B11,#REF!,"Jour")+COUNTIFS(#REF!,$B11,#REF!,"Jour")+COUNTIFS(#REF!,$B11,#REF!,"Jour")+COUNTIFS(#REF!,$B11,#REF!,"Jour")+COUNTIFS(#REF!,$B11,#REF!,"Jour")+COUNTIFS(#REF!,$B11,#REF!,"Jour")+COUNTIFS(#REF!,$B11,#REF!,"Jour")+COUNTIFS(#REF!,$B11,#REF!,"Jour"))</f>
        <v>#REF!</v>
      </c>
      <c r="AL11" s="177"/>
      <c r="AM11" s="176" t="e">
        <f t="shared" si="1"/>
        <v>#REF!</v>
      </c>
      <c r="AN11" s="176" t="e">
        <f t="shared" si="2"/>
        <v>#REF!</v>
      </c>
      <c r="AO11" s="424" t="e">
        <f t="shared" si="5"/>
        <v>#REF!</v>
      </c>
      <c r="AP11" s="183">
        <f>IF($A11="","",COUNTIFS(JAN.20!$F$7:$F$48,$B11,JAN.20!$E$7:$E$48,"Nuit")+COUNTIFS(JAN.20!$H$7:$H$48,$B11,JAN.20!$E$7:$E$48,"Nuit")+COUNTIFS(JAN.20!$J$7:$J$48,$B11,JAN.20!$E$7:$E$48,"Nuit")+COUNTIFS(JAN.20!$L$7:$L$48,$B11,JAN.20!$E$7:$E$48,"Nuit")+COUNTIFS(JAN.20!$N$7:$N$48,$B11,JAN.20!$E$7:$E$48,"Nuit")+COUNTIFS(JAN.20!$P$7:$P$48,$B11,JAN.20!$E$7:$E$48,"Nuit")+COUNTIFS(JAN.20!$R$7:$R$48,$B11,JAN.20!$E$7:$E$48,"Nuit")+COUNTIFS(JAN.20!$T$7:$T$48,$B11,JAN.20!$E$7:$E$48,"Nuit")+COUNTIFS(JAN.20!$V$7:$V$48,$B11,JAN.20!$E$7:$E$48,"Nuit")+COUNTIFS(JAN.20!$W$7:$W$48,$B11,JAN.20!$E$7:$E$48,"Nuit")+COUNTIFS(JAN.20!$X$7:$X$48,$B11,JAN.20!$E$7:$E$48,"Nuit"))</f>
        <v>0</v>
      </c>
      <c r="AQ11" s="184">
        <f>IF($A11="","",COUNTIFS(JAN.20!$F$7:$F$48,$B11,JAN.20!$E$7:$E$48,"Jour")+COUNTIFS(JAN.20!$H$7:$H$48,$B11,JAN.20!$E$7:$E$48,"Jour")+COUNTIFS(JAN.20!$J$7:$J$48,$B11,JAN.20!$E$7:$E$48,"Jour")+COUNTIFS(JAN.20!$L$7:$L$48,$B11,JAN.20!$E$7:$E$48,"Jour")+COUNTIFS(JAN.20!$N$7:$N$48,$B11,JAN.20!$E$7:$E$48,"Jour")+COUNTIFS(JAN.20!$P$7:$P$48,$B11,JAN.20!$E$7:$E$48,"Jour")+COUNTIFS(JAN.20!$R$7:$R$48,$B11,JAN.20!$E$7:$E$48,"Jour")+COUNTIFS(JAN.20!$T$7:$T$48,$B11,JAN.20!$E$7:$E$48,"Jour")+COUNTIFS(JAN.20!$V$7:$V$48,$B11,JAN.20!$E$7:$E$48,"Jour")+COUNTIFS(JAN.20!$W$7:$W$48,$B11,JAN.20!$E$7:$E$48,"Jour")+COUNTIFS(JAN.20!$X$7:$X$48,$B11,JAN.20!$E$7:$E$48,"Jour"))</f>
        <v>0</v>
      </c>
      <c r="AR11" s="187">
        <f>IF($A11="","",COUNTIFS(FEV.20!$F$7:$F$48,$B11,FEV.20!$E$7:$E$48,"Nuit")+COUNTIFS(FEV.20!$H$7:$H$48,$B11,FEV.20!$E$7:$E$48,"Nuit")+COUNTIFS(FEV.20!$J$7:$J$48,$B11,FEV.20!$E$7:$E$48,"Nuit")+COUNTIFS(FEV.20!$L$7:$L$48,$B11,FEV.20!$E$7:$E$48,"Nuit")+COUNTIFS(FEV.20!$N$7:$N$48,$B11,FEV.20!$E$7:$E$48,"Nuit")+COUNTIFS(FEV.20!$P$7:$P$48,$B11,FEV.20!$E$7:$E$48,"Nuit")+COUNTIFS(FEV.20!$R$7:$R$48,$B11,FEV.20!$E$7:$E$48,"Nuit")+COUNTIFS(FEV.20!$T$7:$T$48,$B11,FEV.20!$E$7:$E$48,"Nuit")+COUNTIFS(FEV.20!$V$7:$V$48,$B11,FEV.20!$E$7:$E$48,"Nuit")+COUNTIFS(FEV.20!$W$7:$W$48,$B11,FEV.20!$E$7:$E$48,"Nuit")+COUNTIFS(FEV.20!$X$7:$X$48,$B11,FEV.20!$E$7:$E$48,"Nuit"))</f>
        <v>0</v>
      </c>
      <c r="AS11" s="184">
        <f>IF($A11="","",COUNTIFS(FEV.20!$F$7:$F$48,$B11,FEV.20!$E$7:$E$48,"Jour")+COUNTIFS(FEV.20!$H$7:$H$48,$B11,FEV.20!$E$7:$E$48,"Jour")+COUNTIFS(FEV.20!$J$7:$J$48,$B11,FEV.20!$E$7:$E$48,"Jour")+COUNTIFS(FEV.20!$L$7:$L$48,$B11,FEV.20!$E$7:$E$48,"Jour")+COUNTIFS(FEV.20!$N$7:$N$48,$B11,FEV.20!$E$7:$E$48,"Jour")+COUNTIFS(FEV.20!$P$7:$P$48,$B11,FEV.20!$E$7:$E$48,"Jour")+COUNTIFS(FEV.20!$R$7:$R$48,$B11,FEV.20!$E$7:$E$48,"Jour")+COUNTIFS(FEV.20!$T$7:$T$48,$B11,FEV.20!$E$7:$E$48,"Jour")+COUNTIFS(FEV.20!$V$7:$V$48,$B11,FEV.20!$E$7:$E$48,"Jour")+COUNTIFS(FEV.20!$W$7:$W$48,$B11,FEV.20!$E$7:$E$48,"Jour")+COUNTIFS(FEV.20!$X$7:$X$48,$B11,FEV.20!$E$7:$E$48,"Jour"))</f>
        <v>0</v>
      </c>
      <c r="AT11" s="187">
        <f>IF($A11="","",COUNTIFS(Mars.20!$F$7:$F$48,$B11,Mars.20!$E$7:$E$48,"Nuit")+COUNTIFS(Mars.20!$H$7:$H$48,$B11,Mars.20!$E$7:$E$48,"Nuit")+COUNTIFS(Mars.20!$J$7:$J$48,$B11,Mars.20!$E$7:$E$48,"Nuit")+COUNTIFS(Mars.20!$L$7:$L$48,$B11,Mars.20!$E$7:$E$48,"Nuit")+COUNTIFS(Mars.20!$N$7:$N$48,$B11,Mars.20!$E$7:$E$48,"Nuit")+COUNTIFS(Mars.20!$P$7:$P$48,$B11,Mars.20!$E$7:$E$48,"Nuit")+COUNTIFS(Mars.20!$R$7:$R$48,$B11,Mars.20!$E$7:$E$48,"Nuit")+COUNTIFS(Mars.20!$T$7:$T$48,$B11,Mars.20!$E$7:$E$48,"Nuit")+COUNTIFS(Mars.20!$V$7:$V$48,$B11,Mars.20!$E$7:$E$48,"Nuit")+COUNTIFS(Mars.20!$W$7:$W$48,$B11,Mars.20!$E$7:$E$48,"Nuit")+COUNTIFS(Mars.20!$X$7:$X$48,$B11,Mars.20!$E$7:$E$48,"Nuit"))</f>
        <v>0</v>
      </c>
      <c r="AU11" s="184">
        <f>IF($A11="","",COUNTIFS(Mars.20!$F$7:$F$48,$B11,Mars.20!$E$7:$E$48,"Jour")+COUNTIFS(Mars.20!$H$7:$H$48,$B11,Mars.20!$E$7:$E$48,"Jour")+COUNTIFS(Mars.20!$J$7:$J$48,$B11,Mars.20!$E$7:$E$48,"Jour")+COUNTIFS(Mars.20!$L$7:$L$48,$B11,Mars.20!$E$7:$E$48,"Jour")+COUNTIFS(Mars.20!$N$7:$N$48,$B11,Mars.20!$E$7:$E$48,"Jour")+COUNTIFS(Mars.20!$P$7:$P$48,$B11,Mars.20!$E$7:$E$48,"Jour")+COUNTIFS(Mars.20!$R$7:$R$48,$B11,Mars.20!$E$7:$E$48,"Jour")+COUNTIFS(Mars.20!$T$7:$T$48,$B11,Mars.20!$E$7:$E$48,"Jour")+COUNTIFS(Mars.20!$V$7:$V$48,$B11,Mars.20!$E$7:$E$48,"Jour")+COUNTIFS(Mars.20!$W$7:$W$48,$B11,Mars.20!$E$7:$E$48,"Jour")+COUNTIFS(Mars.20!$X$7:$X$48,$B11,Mars.20!$E$7:$E$48,"Jour"))</f>
        <v>0</v>
      </c>
      <c r="AV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AW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AX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AY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AZ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BA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BB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BC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BD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BE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BF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BG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BH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BI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BJ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BK11" s="184">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BL11" s="187">
        <f>IF($A11="","",COUNTIFS(AVR.20!$F$7:$F$48,$B11,AVR.20!$E$7:$E$48,"Nuit")+COUNTIFS(AVR.20!$H$7:$H$48,$B11,AVR.20!$E$7:$E$48,"Nuit")+COUNTIFS(AVR.20!$J$7:$J$48,$B11,AVR.20!$E$7:$E$48,"Nuit")+COUNTIFS(AVR.20!$L$7:$L$48,$B11,AVR.20!$E$7:$E$48,"Nuit")+COUNTIFS(AVR.20!$N$7:$N$48,$B11,AVR.20!$E$7:$E$48,"Nuit")+COUNTIFS(AVR.20!$P$7:$P$48,$B11,AVR.20!$E$7:$E$48,"Nuit")+COUNTIFS(AVR.20!$R$7:$R$48,$B11,AVR.20!$E$7:$E$48,"Nuit")+COUNTIFS(AVR.20!$T$7:$T$48,$B11,AVR.20!$E$7:$E$48,"Nuit")+COUNTIFS(AVR.20!$V$7:$V$48,$B11,AVR.20!$E$7:$E$48,"Nuit")+COUNTIFS(AVR.20!$W$7:$W$48,$B11,AVR.20!$E$7:$E$48,"Nuit")+COUNTIFS(AVR.20!$X$7:$X$48,$B11,AVR.20!$E$7:$E$48,"Nuit"))</f>
        <v>0</v>
      </c>
      <c r="BM11" s="190">
        <f>IF($A11="","",COUNTIFS(AVR.20!$F$7:$F$48,$B11,AVR.20!$E$7:$E$48,"Jour")+COUNTIFS(AVR.20!$H$7:$H$48,$B11,AVR.20!$E$7:$E$48,"Jour")+COUNTIFS(AVR.20!$J$7:$J$48,$B11,AVR.20!$E$7:$E$48,"Jour")+COUNTIFS(AVR.20!$L$7:$L$48,$B11,AVR.20!$E$7:$E$48,"Jour")+COUNTIFS(AVR.20!$N$7:$N$48,$B11,AVR.20!$E$7:$E$48,"Jour")+COUNTIFS(AVR.20!$P$7:$P$48,$B11,AVR.20!$E$7:$E$48,"Jour")+COUNTIFS(AVR.20!$R$7:$R$48,$B11,AVR.20!$E$7:$E$48,"Jour")+COUNTIFS(AVR.20!$T$7:$T$48,$B11,AVR.20!$E$7:$E$48,"Jour")+COUNTIFS(AVR.20!$V$7:$V$48,$B11,AVR.20!$E$7:$E$48,"Jour")+COUNTIFS(AVR.20!$W$7:$W$48,$B11,AVR.20!$E$7:$E$48,"Jour")+COUNTIFS(AVR.20!$X$7:$X$48,$B11,AVR.20!$E$7:$E$48,"Jour"))</f>
        <v>0</v>
      </c>
      <c r="BN11" s="177"/>
      <c r="BO11" s="176">
        <f t="shared" si="3"/>
        <v>0</v>
      </c>
      <c r="BP11" s="176">
        <f t="shared" si="4"/>
        <v>0</v>
      </c>
    </row>
    <row r="12" spans="1:68" ht="16.5" customHeight="1" x14ac:dyDescent="0.3">
      <c r="A12" s="268" t="s">
        <v>262</v>
      </c>
      <c r="B12" s="269" t="s">
        <v>106</v>
      </c>
      <c r="C12" s="264" t="s">
        <v>68</v>
      </c>
      <c r="D12" s="264" t="s">
        <v>103</v>
      </c>
      <c r="E12" s="265" t="s">
        <v>407</v>
      </c>
      <c r="F12" s="266" t="s">
        <v>8</v>
      </c>
      <c r="G12" s="266" t="s">
        <v>70</v>
      </c>
      <c r="H12" s="266"/>
      <c r="I12" s="270"/>
      <c r="J12" s="266"/>
      <c r="K12" s="266" t="s">
        <v>72</v>
      </c>
      <c r="L12" s="267" t="s">
        <v>73</v>
      </c>
      <c r="N12" s="183" t="e">
        <f>IF($A12="","",COUNTIFS(#REF!,B12,#REF!,"Nuit")+COUNTIFS(#REF!,B12,#REF!,"Nuit")+COUNTIFS(#REF!,B12,#REF!,"Nuit")+COUNTIFS(#REF!,B12,#REF!,"Nuit")+COUNTIFS(#REF!,B12,#REF!,"Nuit")+COUNTIFS(#REF!,B12,#REF!,"Nuit")+COUNTIFS(#REF!,B12,#REF!,"Nuit")+COUNTIFS(#REF!,B12,#REF!,"Nuit")+COUNTIFS(#REF!,B12,#REF!,"Nuit")+COUNTIFS(#REF!,B12,#REF!,"Nuit")+COUNTIFS(#REF!,B12,#REF!,"Nuit"))</f>
        <v>#REF!</v>
      </c>
      <c r="O12" s="184" t="e">
        <f>IF($A12="","",COUNTIFS(#REF!,B12,#REF!,"Jour")+COUNTIFS(#REF!,B12,#REF!,"Jour")+COUNTIFS(#REF!,B12,#REF!,"Jour")+COUNTIFS(#REF!,B12,#REF!,"Jour")+COUNTIFS(#REF!,B12,#REF!,"Jour")+COUNTIFS(#REF!,B12,#REF!,"Jour")+COUNTIFS(#REF!,B12,#REF!,"Jour")+COUNTIFS(#REF!,B12,#REF!,"Jour")+COUNTIFS(#REF!,B12,#REF!,"Jour")+COUNTIFS(#REF!,B12,#REF!,"Jour")+COUNTIFS(#REF!,B12,#REF!,"Jour"))</f>
        <v>#REF!</v>
      </c>
      <c r="P12" s="187" t="e">
        <f>IF($A12="","",COUNTIFS(#REF!,B12,#REF!,"Nuit")+COUNTIFS(#REF!,B12,#REF!,"Nuit")+COUNTIFS(#REF!,B12,#REF!,"Nuit")+COUNTIFS(#REF!,B12,#REF!,"Nuit")+COUNTIFS(#REF!,B12,#REF!,"Nuit")+COUNTIFS(#REF!,B12,#REF!,"Nuit")+COUNTIFS(#REF!,B12,#REF!,"Nuit")+COUNTIFS(#REF!,B12,#REF!,"Nuit")+COUNTIFS(#REF!,B12,#REF!,"Nuit")+COUNTIFS(#REF!,B12,#REF!,"Nuit")+COUNTIFS(#REF!,B12,#REF!,"Nuit"))</f>
        <v>#REF!</v>
      </c>
      <c r="Q12" s="184" t="e">
        <f>IF($A12="","",COUNTIFS(#REF!,B12,#REF!,"Jour")+COUNTIFS(#REF!,B12,#REF!,"Jour")+COUNTIFS(#REF!,B12,#REF!,"Jour")+COUNTIFS(#REF!,B12,#REF!,"Jour")+COUNTIFS(#REF!,B12,#REF!,"Jour")+COUNTIFS(#REF!,B12,#REF!,"Jour")+COUNTIFS(#REF!,B12,#REF!,"Jour")+COUNTIFS(#REF!,B12,#REF!,"Jour")+COUNTIFS(#REF!,B12,#REF!,"Jour")+COUNTIFS(#REF!,B12,#REF!,"Jour")+COUNTIFS(#REF!,B12,#REF!,"Jour"))</f>
        <v>#REF!</v>
      </c>
      <c r="R12" s="187" t="e">
        <f>IF($A12="","",COUNTIFS(#REF!,B12,#REF!,"Nuit")+COUNTIFS(#REF!,B12,#REF!,"Nuit")+COUNTIFS(#REF!,B12,#REF!,"Nuit")+COUNTIFS(#REF!,B12,#REF!,"Nuit")+COUNTIFS(#REF!,B12,#REF!,"Nuit")+COUNTIFS(#REF!,B12,#REF!,"Nuit")+COUNTIFS(#REF!,B12,#REF!,"Nuit")+COUNTIFS(#REF!,B12,#REF!,"Nuit")+COUNTIFS(#REF!,B12,#REF!,"Nuit")+COUNTIFS(#REF!,B12,#REF!,"Nuit")+COUNTIFS(#REF!,B12,#REF!,"Nuit"))</f>
        <v>#REF!</v>
      </c>
      <c r="S12" s="184" t="e">
        <f>IF($A12="","",COUNTIFS(#REF!,B12,#REF!,"Jour")+COUNTIFS(#REF!,B12,#REF!,"Jour")+COUNTIFS(#REF!,B12,#REF!,"Jour")+COUNTIFS(#REF!,B12,#REF!,"Jour")+COUNTIFS(#REF!,B12,#REF!,"Jour")+COUNTIFS(#REF!,B12,#REF!,"Jour")+COUNTIFS(#REF!,B12,#REF!,"Jour")+COUNTIFS(#REF!,B12,#REF!,"Jour")+COUNTIFS(#REF!,B12,#REF!,"Jour")+COUNTIFS(#REF!,B12,#REF!,"Jour")+COUNTIFS(#REF!,B12,#REF!,"Jour"))</f>
        <v>#REF!</v>
      </c>
      <c r="T12" s="187" t="e">
        <f>IF($A12="","",COUNTIFS(#REF!,B12,#REF!,"Nuit")+COUNTIFS(#REF!,B12,#REF!,"Nuit")+COUNTIFS(#REF!,B12,#REF!,"Nuit")+COUNTIFS(#REF!,B12,#REF!,"Nuit")+COUNTIFS(#REF!,B12,#REF!,"Nuit")+COUNTIFS(#REF!,B12,#REF!,"Nuit")+COUNTIFS(#REF!,B12,#REF!,"Nuit")+COUNTIFS(#REF!,B12,#REF!,"Nuit")+COUNTIFS(#REF!,B12,#REF!,"Nuit")+COUNTIFS(#REF!,B12,#REF!,"Nuit")+COUNTIFS(#REF!,B12,#REF!,"Nuit"))</f>
        <v>#REF!</v>
      </c>
      <c r="U12" s="184" t="e">
        <f>IF($A12="","",COUNTIFS(#REF!,B12,#REF!,"Jour")+COUNTIFS(#REF!,B12,#REF!,"Jour")+COUNTIFS(#REF!,B12,#REF!,"Jour")+COUNTIFS(#REF!,B12,#REF!,"Jour")+COUNTIFS(#REF!,B12,#REF!,"Jour")+COUNTIFS(#REF!,B12,#REF!,"Jour")+COUNTIFS(#REF!,B12,#REF!,"Jour")+COUNTIFS(#REF!,B12,#REF!,"Jour")+COUNTIFS(#REF!,B12,#REF!,"Jour")+COUNTIFS(#REF!,B12,#REF!,"Jour")+COUNTIFS(#REF!,B12,#REF!,"Jour"))</f>
        <v>#REF!</v>
      </c>
      <c r="V12" s="187" t="e">
        <f>IF($A12="","",COUNTIFS(#REF!,B12,#REF!,"Nuit")+COUNTIFS(#REF!,B12,#REF!,"Nuit")+COUNTIFS(#REF!,B12,#REF!,"Nuit")+COUNTIFS(#REF!,B12,#REF!,"Nuit")+COUNTIFS(#REF!,B12,#REF!,"Nuit")+COUNTIFS(#REF!,B12,#REF!,"Nuit")+COUNTIFS(#REF!,B12,#REF!,"Nuit")+COUNTIFS(#REF!,B12,#REF!,"Nuit")+COUNTIFS(#REF!,B12,#REF!,"Nuit")+COUNTIFS(#REF!,B12,#REF!,"Nuit")+COUNTIFS(#REF!,B12,#REF!,"Nuit"))</f>
        <v>#REF!</v>
      </c>
      <c r="W12" s="184" t="e">
        <f>IF($A12="","",COUNTIFS(#REF!,B12,#REF!,"Jour")+COUNTIFS(#REF!,B12,#REF!,"Jour")+COUNTIFS(#REF!,B12,#REF!,"Jour")+COUNTIFS(#REF!,B12,#REF!,"Jour")+COUNTIFS(#REF!,B12,#REF!,"Jour")+COUNTIFS(#REF!,B12,#REF!,"Jour")+COUNTIFS(#REF!,B12,#REF!,"Jour")+COUNTIFS(#REF!,B12,#REF!,"Jour")+COUNTIFS(#REF!,B12,#REF!,"Jour")+COUNTIFS(#REF!,B12,#REF!,"Jour")+COUNTIFS(#REF!,B12,#REF!,"Jour"))</f>
        <v>#REF!</v>
      </c>
      <c r="X12" s="187" t="e">
        <f>IF($A12="","",COUNTIFS(#REF!,B12,#REF!,"Nuit")+COUNTIFS(#REF!,B12,#REF!,"Nuit")+COUNTIFS(#REF!,B12,#REF!,"Nuit")+COUNTIFS(#REF!,B12,#REF!,"Nuit")+COUNTIFS(#REF!,B12,#REF!,"Nuit")+COUNTIFS(#REF!,B12,#REF!,"Nuit")+COUNTIFS(#REF!,B12,#REF!,"Nuit")+COUNTIFS(#REF!,B12,#REF!,"Nuit")+COUNTIFS(#REF!,B12,#REF!,"Nuit")+COUNTIFS(#REF!,B12,#REF!,"Nuit")+COUNTIFS(#REF!,B12,#REF!,"Nuit"))</f>
        <v>#REF!</v>
      </c>
      <c r="Y12" s="184" t="e">
        <f>IF($A12="","",COUNTIFS(#REF!,B12,#REF!,"Jour")+COUNTIFS(#REF!,B12,#REF!,"Jour")+COUNTIFS(#REF!,B12,#REF!,"Jour")+COUNTIFS(#REF!,B12,#REF!,"Jour")+COUNTIFS(#REF!,B12,#REF!,"Jour")+COUNTIFS(#REF!,B12,#REF!,"Jour")+COUNTIFS(#REF!,B12,#REF!,"Jour")+COUNTIFS(#REF!,B12,#REF!,"Jour")+COUNTIFS(#REF!,B12,#REF!,"Jour")+COUNTIFS(#REF!,B12,#REF!,"Jour")+COUNTIFS(#REF!,B12,#REF!,"Jour"))</f>
        <v>#REF!</v>
      </c>
      <c r="Z12" s="187" t="e">
        <f>IF($A12="","",COUNTIFS(#REF!,$B12,#REF!,"Nuit")+COUNTIFS(#REF!,B12,#REF!,"Nuit")+COUNTIFS(#REF!,B12,#REF!,"Nuit")+COUNTIFS(#REF!,B12,#REF!,"Nuit")+COUNTIFS(#REF!,B12,#REF!,"Nuit")+COUNTIFS(#REF!,B12,#REF!,"Nuit")+COUNTIFS(#REF!,B12,#REF!,"Nuit")+COUNTIFS(#REF!,B12,#REF!,"Nuit")+COUNTIFS(#REF!,B12,#REF!,"Nuit")+COUNTIFS(#REF!,B12,#REF!,"Nuit")+COUNTIFS(#REF!,B12,#REF!,"Nuit"))</f>
        <v>#REF!</v>
      </c>
      <c r="AA12" s="184" t="e">
        <f>IF($A12="","",COUNTIFS(#REF!,$B12,#REF!,"Jour")+COUNTIFS(#REF!,$B12,#REF!,"Jour")+COUNTIFS(#REF!,$B12,#REF!,"Jour")+COUNTIFS(#REF!,$B12,#REF!,"Jour")+COUNTIFS(#REF!,$B12,#REF!,"Jour")+COUNTIFS(#REF!,$B12,#REF!,"Jour")+COUNTIFS(#REF!,$B12,#REF!,"Jour")+COUNTIFS(#REF!,$B12,#REF!,"Jour")+COUNTIFS(#REF!,$B12,#REF!,"Jour")+COUNTIFS(#REF!,$B12,#REF!,"Jour")+COUNTIFS(#REF!,$B12,#REF!,"Jour"))</f>
        <v>#REF!</v>
      </c>
      <c r="AB12" s="187" t="e">
        <f>IF($A12="","",COUNTIFS(#REF!,$B12,#REF!,"Nuit")+COUNTIFS(#REF!,$B12,#REF!,"Nuit")+COUNTIFS(#REF!,$B12,#REF!,"Nuit")+COUNTIFS(#REF!,$B12,#REF!,"Nuit")+COUNTIFS(#REF!,$B12,#REF!,"Nuit")+COUNTIFS(#REF!,$B12,#REF!,"Nuit")+COUNTIFS(#REF!,$B12,#REF!,"Nuit")+COUNTIFS(#REF!,$B12,#REF!,"Nuit")+COUNTIFS(#REF!,$B12,#REF!,"Nuit")+COUNTIFS(#REF!,$B12,#REF!,"Nuit")+COUNTIFS(#REF!,$B12,#REF!,"Nuit"))</f>
        <v>#REF!</v>
      </c>
      <c r="AC12" s="184" t="e">
        <f>IF($A12="","",COUNTIFS(#REF!,$B12,#REF!,"Jour")+COUNTIFS(#REF!,$B12,#REF!,"Jour")+COUNTIFS(#REF!,$B12,#REF!,"Jour")+COUNTIFS(#REF!,$B12,#REF!,"Jour")+COUNTIFS(#REF!,$B12,#REF!,"Jour")+COUNTIFS(#REF!,$B12,#REF!,"Jour")+COUNTIFS(#REF!,$B12,#REF!,"Jour")+COUNTIFS(#REF!,$B12,#REF!,"Jour")+COUNTIFS(#REF!,$B12,#REF!,"Jour")+COUNTIFS(#REF!,$B12,#REF!,"Jour")+COUNTIFS(#REF!,$B12,#REF!,"Jour"))</f>
        <v>#REF!</v>
      </c>
      <c r="AD12" s="187" t="e">
        <f>IF($A12="","",COUNTIFS(#REF!,$B12,#REF!,"Nuit")+COUNTIFS(#REF!,$B12,#REF!,"Nuit")+COUNTIFS(#REF!,$B12,#REF!,"Nuit")+COUNTIFS(#REF!,$B12,#REF!,"Nuit")+COUNTIFS(#REF!,$B12,#REF!,"Nuit")+COUNTIFS(#REF!,$B12,#REF!,"Nuit")+COUNTIFS(#REF!,$B12,#REF!,"Nuit")+COUNTIFS(#REF!,$B12,#REF!,"Nuit")+COUNTIFS(#REF!,$B12,#REF!,"Nuit")+COUNTIFS(#REF!,$B12,#REF!,"Nuit")+COUNTIFS(#REF!,$B12,#REF!,"Nuit"))</f>
        <v>#REF!</v>
      </c>
      <c r="AE12" s="184" t="e">
        <f>IF($A12="","",COUNTIFS(#REF!,$B12,#REF!,"Jour")+COUNTIFS(#REF!,$B12,#REF!,"Jour")+COUNTIFS(#REF!,$B12,#REF!,"Jour")+COUNTIFS(#REF!,$B12,#REF!,"Jour")+COUNTIFS(#REF!,$B12,#REF!,"Jour")+COUNTIFS(#REF!,$B12,#REF!,"Jour")+COUNTIFS(#REF!,$B12,#REF!,"Jour")+COUNTIFS(#REF!,$B12,#REF!,"Jour")+COUNTIFS(#REF!,$B12,#REF!,"Jour")+COUNTIFS(#REF!,$B12,#REF!,"Jour")+COUNTIFS(#REF!,$B12,#REF!,"Jour"))</f>
        <v>#REF!</v>
      </c>
      <c r="AF12" s="187" t="e">
        <f>IF($A12="","",COUNTIFS(#REF!,$B12,#REF!,"Nuit")+COUNTIFS(#REF!,$B12,#REF!,"Nuit")+COUNTIFS(#REF!,$B12,#REF!,"Nuit")+COUNTIFS(#REF!,$B12,#REF!,"Nuit")+COUNTIFS(#REF!,$B12,#REF!,"Nuit")+COUNTIFS(#REF!,$B12,#REF!,"Nuit")+COUNTIFS(#REF!,$B12,#REF!,"Nuit")+COUNTIFS(#REF!,$B12,#REF!,"Nuit")+COUNTIFS(#REF!,$B12,#REF!,"Nuit")+COUNTIFS(#REF!,$B12,#REF!,"Nuit")+COUNTIFS(#REF!,$B12,#REF!,"Nuit"))</f>
        <v>#REF!</v>
      </c>
      <c r="AG12" s="184" t="e">
        <f>IF($A12="","",COUNTIFS(#REF!,$B12,#REF!,"Jour")+COUNTIFS(#REF!,$B12,#REF!,"Jour")+COUNTIFS(#REF!,$B12,#REF!,"Jour")+COUNTIFS(#REF!,$B12,#REF!,"Jour")+COUNTIFS(#REF!,$B12,#REF!,"Jour")+COUNTIFS(#REF!,$B12,#REF!,"Jour")+COUNTIFS(#REF!,$B12,#REF!,"Jour")+COUNTIFS(#REF!,$B12,#REF!,"Jour")+COUNTIFS(#REF!,$B12,#REF!,"Jour")+COUNTIFS(#REF!,$B12,#REF!,"Jour")+COUNTIFS(#REF!,$B12,#REF!,"Jour"))</f>
        <v>#REF!</v>
      </c>
      <c r="AH12" s="187" t="e">
        <f>IF($A12="","",COUNTIFS(#REF!,$B12,#REF!,"Nuit")+COUNTIFS(#REF!,$B12,#REF!,"Nuit")+COUNTIFS(#REF!,$B12,#REF!,"Nuit")+COUNTIFS(#REF!,$B12,#REF!,"Nuit")+COUNTIFS(#REF!,$B12,#REF!,"Nuit")+COUNTIFS(#REF!,$B12,#REF!,"Nuit")+COUNTIFS(#REF!,$B12,#REF!,"Nuit")+COUNTIFS(#REF!,$B12,#REF!,"Nuit")+COUNTIFS(#REF!,$B12,#REF!,"Nuit")+COUNTIFS(#REF!,$B12,#REF!,"Nuit")+COUNTIFS(#REF!,$B12,#REF!,"Nuit"))</f>
        <v>#REF!</v>
      </c>
      <c r="AI12" s="184" t="e">
        <f>IF($A12="","",COUNTIFS(#REF!,$B12,#REF!,"Jour")+COUNTIFS(#REF!,$B12,#REF!,"Jour")+COUNTIFS(#REF!,$B12,#REF!,"Jour")+COUNTIFS(#REF!,$B12,#REF!,"Jour")+COUNTIFS(#REF!,$B12,#REF!,"Jour")+COUNTIFS(#REF!,$B12,#REF!,"Jour")+COUNTIFS(#REF!,$B12,#REF!,"Jour")+COUNTIFS(#REF!,$B12,#REF!,"Jour")+COUNTIFS(#REF!,$B12,#REF!,"Jour")+COUNTIFS(#REF!,$B12,#REF!,"Jour")+COUNTIFS(#REF!,$B12,#REF!,"Jour"))</f>
        <v>#REF!</v>
      </c>
      <c r="AJ12" s="187" t="e">
        <f>IF($A12="","",COUNTIFS(#REF!,$B12,#REF!,"Nuit")+COUNTIFS(#REF!,$B12,#REF!,"Nuit")+COUNTIFS(#REF!,$B12,#REF!,"Nuit")+COUNTIFS(#REF!,$B12,#REF!,"Nuit")+COUNTIFS(#REF!,$B12,#REF!,"Nuit")+COUNTIFS(#REF!,$B12,#REF!,"Nuit")+COUNTIFS(#REF!,$B12,#REF!,"Nuit")+COUNTIFS(#REF!,$B12,#REF!,"Nuit")+COUNTIFS(#REF!,$B12,#REF!,"Nuit")+COUNTIFS(#REF!,$B12,#REF!,"Nuit")+COUNTIFS(#REF!,$B12,#REF!,"Nuit"))</f>
        <v>#REF!</v>
      </c>
      <c r="AK12" s="190" t="e">
        <f>IF($A12="","",COUNTIFS(#REF!,$B12,#REF!,"Jour")+COUNTIFS(#REF!,$B12,#REF!,"Jour")+COUNTIFS(#REF!,$B12,#REF!,"Jour")+COUNTIFS(#REF!,$B12,#REF!,"Jour")+COUNTIFS(#REF!,$B12,#REF!,"Jour")+COUNTIFS(#REF!,$B12,#REF!,"Jour")+COUNTIFS(#REF!,$B12,#REF!,"Jour")+COUNTIFS(#REF!,$B12,#REF!,"Jour")+COUNTIFS(#REF!,$B12,#REF!,"Jour")+COUNTIFS(#REF!,$B12,#REF!,"Jour")+COUNTIFS(#REF!,$B12,#REF!,"Jour"))</f>
        <v>#REF!</v>
      </c>
      <c r="AL12" s="177"/>
      <c r="AM12" s="176" t="e">
        <f t="shared" si="1"/>
        <v>#REF!</v>
      </c>
      <c r="AN12" s="176" t="e">
        <f t="shared" si="2"/>
        <v>#REF!</v>
      </c>
      <c r="AO12" s="424" t="e">
        <f t="shared" si="5"/>
        <v>#REF!</v>
      </c>
      <c r="AP12" s="183">
        <f>IF($A12="","",COUNTIFS(JAN.20!$F$7:$F$48,$B12,JAN.20!$E$7:$E$48,"Nuit")+COUNTIFS(JAN.20!$H$7:$H$48,$B12,JAN.20!$E$7:$E$48,"Nuit")+COUNTIFS(JAN.20!$J$7:$J$48,$B12,JAN.20!$E$7:$E$48,"Nuit")+COUNTIFS(JAN.20!$L$7:$L$48,$B12,JAN.20!$E$7:$E$48,"Nuit")+COUNTIFS(JAN.20!$N$7:$N$48,$B12,JAN.20!$E$7:$E$48,"Nuit")+COUNTIFS(JAN.20!$P$7:$P$48,$B12,JAN.20!$E$7:$E$48,"Nuit")+COUNTIFS(JAN.20!$R$7:$R$48,$B12,JAN.20!$E$7:$E$48,"Nuit")+COUNTIFS(JAN.20!$T$7:$T$48,$B12,JAN.20!$E$7:$E$48,"Nuit")+COUNTIFS(JAN.20!$V$7:$V$48,$B12,JAN.20!$E$7:$E$48,"Nuit")+COUNTIFS(JAN.20!$W$7:$W$48,$B12,JAN.20!$E$7:$E$48,"Nuit")+COUNTIFS(JAN.20!$X$7:$X$48,$B12,JAN.20!$E$7:$E$48,"Nuit"))</f>
        <v>3</v>
      </c>
      <c r="AQ12" s="184">
        <f>IF($A12="","",COUNTIFS(JAN.20!$F$7:$F$48,$B12,JAN.20!$E$7:$E$48,"Jour")+COUNTIFS(JAN.20!$H$7:$H$48,$B12,JAN.20!$E$7:$E$48,"Jour")+COUNTIFS(JAN.20!$J$7:$J$48,$B12,JAN.20!$E$7:$E$48,"Jour")+COUNTIFS(JAN.20!$L$7:$L$48,$B12,JAN.20!$E$7:$E$48,"Jour")+COUNTIFS(JAN.20!$N$7:$N$48,$B12,JAN.20!$E$7:$E$48,"Jour")+COUNTIFS(JAN.20!$P$7:$P$48,$B12,JAN.20!$E$7:$E$48,"Jour")+COUNTIFS(JAN.20!$R$7:$R$48,$B12,JAN.20!$E$7:$E$48,"Jour")+COUNTIFS(JAN.20!$T$7:$T$48,$B12,JAN.20!$E$7:$E$48,"Jour")+COUNTIFS(JAN.20!$V$7:$V$48,$B12,JAN.20!$E$7:$E$48,"Jour")+COUNTIFS(JAN.20!$W$7:$W$48,$B12,JAN.20!$E$7:$E$48,"Jour")+COUNTIFS(JAN.20!$X$7:$X$48,$B12,JAN.20!$E$7:$E$48,"Jour"))</f>
        <v>1</v>
      </c>
      <c r="AR12" s="187">
        <f>IF($A12="","",COUNTIFS(FEV.20!$F$7:$F$48,$B12,FEV.20!$E$7:$E$48,"Nuit")+COUNTIFS(FEV.20!$H$7:$H$48,$B12,FEV.20!$E$7:$E$48,"Nuit")+COUNTIFS(FEV.20!$J$7:$J$48,$B12,FEV.20!$E$7:$E$48,"Nuit")+COUNTIFS(FEV.20!$L$7:$L$48,$B12,FEV.20!$E$7:$E$48,"Nuit")+COUNTIFS(FEV.20!$N$7:$N$48,$B12,FEV.20!$E$7:$E$48,"Nuit")+COUNTIFS(FEV.20!$P$7:$P$48,$B12,FEV.20!$E$7:$E$48,"Nuit")+COUNTIFS(FEV.20!$R$7:$R$48,$B12,FEV.20!$E$7:$E$48,"Nuit")+COUNTIFS(FEV.20!$T$7:$T$48,$B12,FEV.20!$E$7:$E$48,"Nuit")+COUNTIFS(FEV.20!$V$7:$V$48,$B12,FEV.20!$E$7:$E$48,"Nuit")+COUNTIFS(FEV.20!$W$7:$W$48,$B12,FEV.20!$E$7:$E$48,"Nuit")+COUNTIFS(FEV.20!$X$7:$X$48,$B12,FEV.20!$E$7:$E$48,"Nuit"))</f>
        <v>3</v>
      </c>
      <c r="AS12" s="184">
        <f>IF($A12="","",COUNTIFS(FEV.20!$F$7:$F$48,$B12,FEV.20!$E$7:$E$48,"Jour")+COUNTIFS(FEV.20!$H$7:$H$48,$B12,FEV.20!$E$7:$E$48,"Jour")+COUNTIFS(FEV.20!$J$7:$J$48,$B12,FEV.20!$E$7:$E$48,"Jour")+COUNTIFS(FEV.20!$L$7:$L$48,$B12,FEV.20!$E$7:$E$48,"Jour")+COUNTIFS(FEV.20!$N$7:$N$48,$B12,FEV.20!$E$7:$E$48,"Jour")+COUNTIFS(FEV.20!$P$7:$P$48,$B12,FEV.20!$E$7:$E$48,"Jour")+COUNTIFS(FEV.20!$R$7:$R$48,$B12,FEV.20!$E$7:$E$48,"Jour")+COUNTIFS(FEV.20!$T$7:$T$48,$B12,FEV.20!$E$7:$E$48,"Jour")+COUNTIFS(FEV.20!$V$7:$V$48,$B12,FEV.20!$E$7:$E$48,"Jour")+COUNTIFS(FEV.20!$W$7:$W$48,$B12,FEV.20!$E$7:$E$48,"Jour")+COUNTIFS(FEV.20!$X$7:$X$48,$B12,FEV.20!$E$7:$E$48,"Jour"))</f>
        <v>1</v>
      </c>
      <c r="AT12" s="187">
        <f>IF($A12="","",COUNTIFS(Mars.20!$F$7:$F$48,$B12,Mars.20!$E$7:$E$48,"Nuit")+COUNTIFS(Mars.20!$H$7:$H$48,$B12,Mars.20!$E$7:$E$48,"Nuit")+COUNTIFS(Mars.20!$J$7:$J$48,$B12,Mars.20!$E$7:$E$48,"Nuit")+COUNTIFS(Mars.20!$L$7:$L$48,$B12,Mars.20!$E$7:$E$48,"Nuit")+COUNTIFS(Mars.20!$N$7:$N$48,$B12,Mars.20!$E$7:$E$48,"Nuit")+COUNTIFS(Mars.20!$P$7:$P$48,$B12,Mars.20!$E$7:$E$48,"Nuit")+COUNTIFS(Mars.20!$R$7:$R$48,$B12,Mars.20!$E$7:$E$48,"Nuit")+COUNTIFS(Mars.20!$T$7:$T$48,$B12,Mars.20!$E$7:$E$48,"Nuit")+COUNTIFS(Mars.20!$V$7:$V$48,$B12,Mars.20!$E$7:$E$48,"Nuit")+COUNTIFS(Mars.20!$W$7:$W$48,$B12,Mars.20!$E$7:$E$48,"Nuit")+COUNTIFS(Mars.20!$X$7:$X$48,$B12,Mars.20!$E$7:$E$48,"Nuit"))</f>
        <v>3</v>
      </c>
      <c r="AU12" s="184">
        <f>IF($A12="","",COUNTIFS(Mars.20!$F$7:$F$48,$B12,Mars.20!$E$7:$E$48,"Jour")+COUNTIFS(Mars.20!$H$7:$H$48,$B12,Mars.20!$E$7:$E$48,"Jour")+COUNTIFS(Mars.20!$J$7:$J$48,$B12,Mars.20!$E$7:$E$48,"Jour")+COUNTIFS(Mars.20!$L$7:$L$48,$B12,Mars.20!$E$7:$E$48,"Jour")+COUNTIFS(Mars.20!$N$7:$N$48,$B12,Mars.20!$E$7:$E$48,"Jour")+COUNTIFS(Mars.20!$P$7:$P$48,$B12,Mars.20!$E$7:$E$48,"Jour")+COUNTIFS(Mars.20!$R$7:$R$48,$B12,Mars.20!$E$7:$E$48,"Jour")+COUNTIFS(Mars.20!$T$7:$T$48,$B12,Mars.20!$E$7:$E$48,"Jour")+COUNTIFS(Mars.20!$V$7:$V$48,$B12,Mars.20!$E$7:$E$48,"Jour")+COUNTIFS(Mars.20!$W$7:$W$48,$B12,Mars.20!$E$7:$E$48,"Jour")+COUNTIFS(Mars.20!$X$7:$X$48,$B12,Mars.20!$E$7:$E$48,"Jour"))</f>
        <v>1</v>
      </c>
      <c r="AV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AW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AX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AY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AZ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BA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BB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BC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BD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BE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BF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BG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BH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BI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BJ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BK12" s="184">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BL12" s="187">
        <f>IF($A12="","",COUNTIFS(AVR.20!$F$7:$F$48,$B12,AVR.20!$E$7:$E$48,"Nuit")+COUNTIFS(AVR.20!$H$7:$H$48,$B12,AVR.20!$E$7:$E$48,"Nuit")+COUNTIFS(AVR.20!$J$7:$J$48,$B12,AVR.20!$E$7:$E$48,"Nuit")+COUNTIFS(AVR.20!$L$7:$L$48,$B12,AVR.20!$E$7:$E$48,"Nuit")+COUNTIFS(AVR.20!$N$7:$N$48,$B12,AVR.20!$E$7:$E$48,"Nuit")+COUNTIFS(AVR.20!$P$7:$P$48,$B12,AVR.20!$E$7:$E$48,"Nuit")+COUNTIFS(AVR.20!$R$7:$R$48,$B12,AVR.20!$E$7:$E$48,"Nuit")+COUNTIFS(AVR.20!$T$7:$T$48,$B12,AVR.20!$E$7:$E$48,"Nuit")+COUNTIFS(AVR.20!$V$7:$V$48,$B12,AVR.20!$E$7:$E$48,"Nuit")+COUNTIFS(AVR.20!$W$7:$W$48,$B12,AVR.20!$E$7:$E$48,"Nuit")+COUNTIFS(AVR.20!$X$7:$X$48,$B12,AVR.20!$E$7:$E$48,"Nuit"))</f>
        <v>0</v>
      </c>
      <c r="BM12" s="190">
        <f>IF($A12="","",COUNTIFS(AVR.20!$F$7:$F$48,$B12,AVR.20!$E$7:$E$48,"Jour")+COUNTIFS(AVR.20!$H$7:$H$48,$B12,AVR.20!$E$7:$E$48,"Jour")+COUNTIFS(AVR.20!$J$7:$J$48,$B12,AVR.20!$E$7:$E$48,"Jour")+COUNTIFS(AVR.20!$L$7:$L$48,$B12,AVR.20!$E$7:$E$48,"Jour")+COUNTIFS(AVR.20!$N$7:$N$48,$B12,AVR.20!$E$7:$E$48,"Jour")+COUNTIFS(AVR.20!$P$7:$P$48,$B12,AVR.20!$E$7:$E$48,"Jour")+COUNTIFS(AVR.20!$R$7:$R$48,$B12,AVR.20!$E$7:$E$48,"Jour")+COUNTIFS(AVR.20!$T$7:$T$48,$B12,AVR.20!$E$7:$E$48,"Jour")+COUNTIFS(AVR.20!$V$7:$V$48,$B12,AVR.20!$E$7:$E$48,"Jour")+COUNTIFS(AVR.20!$W$7:$W$48,$B12,AVR.20!$E$7:$E$48,"Jour")+COUNTIFS(AVR.20!$X$7:$X$48,$B12,AVR.20!$E$7:$E$48,"Jour"))</f>
        <v>0</v>
      </c>
      <c r="BN12" s="177"/>
      <c r="BO12" s="176">
        <f t="shared" si="3"/>
        <v>9</v>
      </c>
      <c r="BP12" s="176">
        <f t="shared" si="4"/>
        <v>3</v>
      </c>
    </row>
    <row r="13" spans="1:68" ht="15" customHeight="1" x14ac:dyDescent="0.25">
      <c r="A13" s="268" t="s">
        <v>261</v>
      </c>
      <c r="B13" s="269" t="s">
        <v>26</v>
      </c>
      <c r="C13" s="264" t="s">
        <v>78</v>
      </c>
      <c r="D13" s="264" t="s">
        <v>67</v>
      </c>
      <c r="E13" s="265" t="s">
        <v>16</v>
      </c>
      <c r="F13" s="266" t="s">
        <v>8</v>
      </c>
      <c r="G13" s="266" t="s">
        <v>70</v>
      </c>
      <c r="H13" s="266" t="s">
        <v>71</v>
      </c>
      <c r="I13" s="266"/>
      <c r="J13" s="266" t="s">
        <v>79</v>
      </c>
      <c r="K13" s="266" t="s">
        <v>72</v>
      </c>
      <c r="L13" s="267" t="s">
        <v>73</v>
      </c>
      <c r="N13" s="183" t="e">
        <f>IF($A13="","",COUNTIFS(#REF!,B13,#REF!,"Nuit")+COUNTIFS(#REF!,B13,#REF!,"Nuit")+COUNTIFS(#REF!,B13,#REF!,"Nuit")+COUNTIFS(#REF!,B13,#REF!,"Nuit")+COUNTIFS(#REF!,B13,#REF!,"Nuit")+COUNTIFS(#REF!,B13,#REF!,"Nuit")+COUNTIFS(#REF!,B13,#REF!,"Nuit")+COUNTIFS(#REF!,B13,#REF!,"Nuit")+COUNTIFS(#REF!,B13,#REF!,"Nuit")+COUNTIFS(#REF!,B13,#REF!,"Nuit")+COUNTIFS(#REF!,B13,#REF!,"Nuit"))</f>
        <v>#REF!</v>
      </c>
      <c r="O13" s="184" t="e">
        <f>IF($A13="","",COUNTIFS(#REF!,B13,#REF!,"Jour")+COUNTIFS(#REF!,B13,#REF!,"Jour")+COUNTIFS(#REF!,B13,#REF!,"Jour")+COUNTIFS(#REF!,B13,#REF!,"Jour")+COUNTIFS(#REF!,B13,#REF!,"Jour")+COUNTIFS(#REF!,B13,#REF!,"Jour")+COUNTIFS(#REF!,B13,#REF!,"Jour")+COUNTIFS(#REF!,B13,#REF!,"Jour")+COUNTIFS(#REF!,B13,#REF!,"Jour")+COUNTIFS(#REF!,B13,#REF!,"Jour")+COUNTIFS(#REF!,B13,#REF!,"Jour"))</f>
        <v>#REF!</v>
      </c>
      <c r="P13" s="187" t="e">
        <f>IF($A13="","",COUNTIFS(#REF!,B13,#REF!,"Nuit")+COUNTIFS(#REF!,B13,#REF!,"Nuit")+COUNTIFS(#REF!,B13,#REF!,"Nuit")+COUNTIFS(#REF!,B13,#REF!,"Nuit")+COUNTIFS(#REF!,B13,#REF!,"Nuit")+COUNTIFS(#REF!,B13,#REF!,"Nuit")+COUNTIFS(#REF!,B13,#REF!,"Nuit")+COUNTIFS(#REF!,B13,#REF!,"Nuit")+COUNTIFS(#REF!,B13,#REF!,"Nuit")+COUNTIFS(#REF!,B13,#REF!,"Nuit")+COUNTIFS(#REF!,B13,#REF!,"Nuit"))</f>
        <v>#REF!</v>
      </c>
      <c r="Q13" s="184" t="e">
        <f>IF($A13="","",COUNTIFS(#REF!,B13,#REF!,"Jour")+COUNTIFS(#REF!,B13,#REF!,"Jour")+COUNTIFS(#REF!,B13,#REF!,"Jour")+COUNTIFS(#REF!,B13,#REF!,"Jour")+COUNTIFS(#REF!,B13,#REF!,"Jour")+COUNTIFS(#REF!,B13,#REF!,"Jour")+COUNTIFS(#REF!,B13,#REF!,"Jour")+COUNTIFS(#REF!,B13,#REF!,"Jour")+COUNTIFS(#REF!,B13,#REF!,"Jour")+COUNTIFS(#REF!,B13,#REF!,"Jour")+COUNTIFS(#REF!,B13,#REF!,"Jour"))</f>
        <v>#REF!</v>
      </c>
      <c r="R13" s="187" t="e">
        <f>IF($A13="","",COUNTIFS(#REF!,B13,#REF!,"Nuit")+COUNTIFS(#REF!,B13,#REF!,"Nuit")+COUNTIFS(#REF!,B13,#REF!,"Nuit")+COUNTIFS(#REF!,B13,#REF!,"Nuit")+COUNTIFS(#REF!,B13,#REF!,"Nuit")+COUNTIFS(#REF!,B13,#REF!,"Nuit")+COUNTIFS(#REF!,B13,#REF!,"Nuit")+COUNTIFS(#REF!,B13,#REF!,"Nuit")+COUNTIFS(#REF!,B13,#REF!,"Nuit")+COUNTIFS(#REF!,B13,#REF!,"Nuit")+COUNTIFS(#REF!,B13,#REF!,"Nuit"))</f>
        <v>#REF!</v>
      </c>
      <c r="S13" s="184" t="e">
        <f>IF($A13="","",COUNTIFS(#REF!,B13,#REF!,"Jour")+COUNTIFS(#REF!,B13,#REF!,"Jour")+COUNTIFS(#REF!,B13,#REF!,"Jour")+COUNTIFS(#REF!,B13,#REF!,"Jour")+COUNTIFS(#REF!,B13,#REF!,"Jour")+COUNTIFS(#REF!,B13,#REF!,"Jour")+COUNTIFS(#REF!,B13,#REF!,"Jour")+COUNTIFS(#REF!,B13,#REF!,"Jour")+COUNTIFS(#REF!,B13,#REF!,"Jour")+COUNTIFS(#REF!,B13,#REF!,"Jour")+COUNTIFS(#REF!,B13,#REF!,"Jour"))</f>
        <v>#REF!</v>
      </c>
      <c r="T13" s="187" t="e">
        <f>IF($A13="","",COUNTIFS(#REF!,B13,#REF!,"Nuit")+COUNTIFS(#REF!,B13,#REF!,"Nuit")+COUNTIFS(#REF!,B13,#REF!,"Nuit")+COUNTIFS(#REF!,B13,#REF!,"Nuit")+COUNTIFS(#REF!,B13,#REF!,"Nuit")+COUNTIFS(#REF!,B13,#REF!,"Nuit")+COUNTIFS(#REF!,B13,#REF!,"Nuit")+COUNTIFS(#REF!,B13,#REF!,"Nuit")+COUNTIFS(#REF!,B13,#REF!,"Nuit")+COUNTIFS(#REF!,B13,#REF!,"Nuit")+COUNTIFS(#REF!,B13,#REF!,"Nuit"))</f>
        <v>#REF!</v>
      </c>
      <c r="U13" s="184" t="e">
        <f>IF($A13="","",COUNTIFS(#REF!,B13,#REF!,"Jour")+COUNTIFS(#REF!,B13,#REF!,"Jour")+COUNTIFS(#REF!,B13,#REF!,"Jour")+COUNTIFS(#REF!,B13,#REF!,"Jour")+COUNTIFS(#REF!,B13,#REF!,"Jour")+COUNTIFS(#REF!,B13,#REF!,"Jour")+COUNTIFS(#REF!,B13,#REF!,"Jour")+COUNTIFS(#REF!,B13,#REF!,"Jour")+COUNTIFS(#REF!,B13,#REF!,"Jour")+COUNTIFS(#REF!,B13,#REF!,"Jour")+COUNTIFS(#REF!,B13,#REF!,"Jour"))</f>
        <v>#REF!</v>
      </c>
      <c r="V13" s="187" t="e">
        <f>IF($A13="","",COUNTIFS(#REF!,B13,#REF!,"Nuit")+COUNTIFS(#REF!,B13,#REF!,"Nuit")+COUNTIFS(#REF!,B13,#REF!,"Nuit")+COUNTIFS(#REF!,B13,#REF!,"Nuit")+COUNTIFS(#REF!,B13,#REF!,"Nuit")+COUNTIFS(#REF!,B13,#REF!,"Nuit")+COUNTIFS(#REF!,B13,#REF!,"Nuit")+COUNTIFS(#REF!,B13,#REF!,"Nuit")+COUNTIFS(#REF!,B13,#REF!,"Nuit")+COUNTIFS(#REF!,B13,#REF!,"Nuit")+COUNTIFS(#REF!,B13,#REF!,"Nuit"))</f>
        <v>#REF!</v>
      </c>
      <c r="W13" s="184" t="e">
        <f>IF($A13="","",COUNTIFS(#REF!,B13,#REF!,"Jour")+COUNTIFS(#REF!,B13,#REF!,"Jour")+COUNTIFS(#REF!,B13,#REF!,"Jour")+COUNTIFS(#REF!,B13,#REF!,"Jour")+COUNTIFS(#REF!,B13,#REF!,"Jour")+COUNTIFS(#REF!,B13,#REF!,"Jour")+COUNTIFS(#REF!,B13,#REF!,"Jour")+COUNTIFS(#REF!,B13,#REF!,"Jour")+COUNTIFS(#REF!,B13,#REF!,"Jour")+COUNTIFS(#REF!,B13,#REF!,"Jour")+COUNTIFS(#REF!,B13,#REF!,"Jour"))</f>
        <v>#REF!</v>
      </c>
      <c r="X13" s="187" t="e">
        <f>IF($A13="","",COUNTIFS(#REF!,B13,#REF!,"Nuit")+COUNTIFS(#REF!,B13,#REF!,"Nuit")+COUNTIFS(#REF!,B13,#REF!,"Nuit")+COUNTIFS(#REF!,B13,#REF!,"Nuit")+COUNTIFS(#REF!,B13,#REF!,"Nuit")+COUNTIFS(#REF!,B13,#REF!,"Nuit")+COUNTIFS(#REF!,B13,#REF!,"Nuit")+COUNTIFS(#REF!,B13,#REF!,"Nuit")+COUNTIFS(#REF!,B13,#REF!,"Nuit")+COUNTIFS(#REF!,B13,#REF!,"Nuit")+COUNTIFS(#REF!,B13,#REF!,"Nuit"))</f>
        <v>#REF!</v>
      </c>
      <c r="Y13" s="184" t="e">
        <f>IF($A13="","",COUNTIFS(#REF!,B13,#REF!,"Jour")+COUNTIFS(#REF!,B13,#REF!,"Jour")+COUNTIFS(#REF!,B13,#REF!,"Jour")+COUNTIFS(#REF!,B13,#REF!,"Jour")+COUNTIFS(#REF!,B13,#REF!,"Jour")+COUNTIFS(#REF!,B13,#REF!,"Jour")+COUNTIFS(#REF!,B13,#REF!,"Jour")+COUNTIFS(#REF!,B13,#REF!,"Jour")+COUNTIFS(#REF!,B13,#REF!,"Jour")+COUNTIFS(#REF!,B13,#REF!,"Jour")+COUNTIFS(#REF!,B13,#REF!,"Jour"))</f>
        <v>#REF!</v>
      </c>
      <c r="Z13" s="187" t="e">
        <f>IF($A13="","",COUNTIFS(#REF!,$B13,#REF!,"Nuit")+COUNTIFS(#REF!,B13,#REF!,"Nuit")+COUNTIFS(#REF!,B13,#REF!,"Nuit")+COUNTIFS(#REF!,B13,#REF!,"Nuit")+COUNTIFS(#REF!,B13,#REF!,"Nuit")+COUNTIFS(#REF!,B13,#REF!,"Nuit")+COUNTIFS(#REF!,B13,#REF!,"Nuit")+COUNTIFS(#REF!,B13,#REF!,"Nuit")+COUNTIFS(#REF!,B13,#REF!,"Nuit")+COUNTIFS(#REF!,B13,#REF!,"Nuit")+COUNTIFS(#REF!,B13,#REF!,"Nuit"))</f>
        <v>#REF!</v>
      </c>
      <c r="AA13" s="184" t="e">
        <f>IF($A13="","",COUNTIFS(#REF!,$B13,#REF!,"Jour")+COUNTIFS(#REF!,$B13,#REF!,"Jour")+COUNTIFS(#REF!,$B13,#REF!,"Jour")+COUNTIFS(#REF!,$B13,#REF!,"Jour")+COUNTIFS(#REF!,$B13,#REF!,"Jour")+COUNTIFS(#REF!,$B13,#REF!,"Jour")+COUNTIFS(#REF!,$B13,#REF!,"Jour")+COUNTIFS(#REF!,$B13,#REF!,"Jour")+COUNTIFS(#REF!,$B13,#REF!,"Jour")+COUNTIFS(#REF!,$B13,#REF!,"Jour")+COUNTIFS(#REF!,$B13,#REF!,"Jour"))</f>
        <v>#REF!</v>
      </c>
      <c r="AB13" s="187" t="e">
        <f>IF($A13="","",COUNTIFS(#REF!,$B13,#REF!,"Nuit")+COUNTIFS(#REF!,$B13,#REF!,"Nuit")+COUNTIFS(#REF!,$B13,#REF!,"Nuit")+COUNTIFS(#REF!,$B13,#REF!,"Nuit")+COUNTIFS(#REF!,$B13,#REF!,"Nuit")+COUNTIFS(#REF!,$B13,#REF!,"Nuit")+COUNTIFS(#REF!,$B13,#REF!,"Nuit")+COUNTIFS(#REF!,$B13,#REF!,"Nuit")+COUNTIFS(#REF!,$B13,#REF!,"Nuit")+COUNTIFS(#REF!,$B13,#REF!,"Nuit")+COUNTIFS(#REF!,$B13,#REF!,"Nuit"))</f>
        <v>#REF!</v>
      </c>
      <c r="AC13" s="184" t="e">
        <f>IF($A13="","",COUNTIFS(#REF!,$B13,#REF!,"Jour")+COUNTIFS(#REF!,$B13,#REF!,"Jour")+COUNTIFS(#REF!,$B13,#REF!,"Jour")+COUNTIFS(#REF!,$B13,#REF!,"Jour")+COUNTIFS(#REF!,$B13,#REF!,"Jour")+COUNTIFS(#REF!,$B13,#REF!,"Jour")+COUNTIFS(#REF!,$B13,#REF!,"Jour")+COUNTIFS(#REF!,$B13,#REF!,"Jour")+COUNTIFS(#REF!,$B13,#REF!,"Jour")+COUNTIFS(#REF!,$B13,#REF!,"Jour")+COUNTIFS(#REF!,$B13,#REF!,"Jour"))</f>
        <v>#REF!</v>
      </c>
      <c r="AD13" s="187" t="e">
        <f>IF($A13="","",COUNTIFS(#REF!,$B13,#REF!,"Nuit")+COUNTIFS(#REF!,$B13,#REF!,"Nuit")+COUNTIFS(#REF!,$B13,#REF!,"Nuit")+COUNTIFS(#REF!,$B13,#REF!,"Nuit")+COUNTIFS(#REF!,$B13,#REF!,"Nuit")+COUNTIFS(#REF!,$B13,#REF!,"Nuit")+COUNTIFS(#REF!,$B13,#REF!,"Nuit")+COUNTIFS(#REF!,$B13,#REF!,"Nuit")+COUNTIFS(#REF!,$B13,#REF!,"Nuit")+COUNTIFS(#REF!,$B13,#REF!,"Nuit")+COUNTIFS(#REF!,$B13,#REF!,"Nuit"))</f>
        <v>#REF!</v>
      </c>
      <c r="AE13" s="184" t="e">
        <f>IF($A13="","",COUNTIFS(#REF!,$B13,#REF!,"Jour")+COUNTIFS(#REF!,$B13,#REF!,"Jour")+COUNTIFS(#REF!,$B13,#REF!,"Jour")+COUNTIFS(#REF!,$B13,#REF!,"Jour")+COUNTIFS(#REF!,$B13,#REF!,"Jour")+COUNTIFS(#REF!,$B13,#REF!,"Jour")+COUNTIFS(#REF!,$B13,#REF!,"Jour")+COUNTIFS(#REF!,$B13,#REF!,"Jour")+COUNTIFS(#REF!,$B13,#REF!,"Jour")+COUNTIFS(#REF!,$B13,#REF!,"Jour")+COUNTIFS(#REF!,$B13,#REF!,"Jour"))</f>
        <v>#REF!</v>
      </c>
      <c r="AF13" s="187" t="e">
        <f>IF($A13="","",COUNTIFS(#REF!,$B13,#REF!,"Nuit")+COUNTIFS(#REF!,$B13,#REF!,"Nuit")+COUNTIFS(#REF!,$B13,#REF!,"Nuit")+COUNTIFS(#REF!,$B13,#REF!,"Nuit")+COUNTIFS(#REF!,$B13,#REF!,"Nuit")+COUNTIFS(#REF!,$B13,#REF!,"Nuit")+COUNTIFS(#REF!,$B13,#REF!,"Nuit")+COUNTIFS(#REF!,$B13,#REF!,"Nuit")+COUNTIFS(#REF!,$B13,#REF!,"Nuit")+COUNTIFS(#REF!,$B13,#REF!,"Nuit")+COUNTIFS(#REF!,$B13,#REF!,"Nuit"))</f>
        <v>#REF!</v>
      </c>
      <c r="AG13" s="184" t="e">
        <f>IF($A13="","",COUNTIFS(#REF!,$B13,#REF!,"Jour")+COUNTIFS(#REF!,$B13,#REF!,"Jour")+COUNTIFS(#REF!,$B13,#REF!,"Jour")+COUNTIFS(#REF!,$B13,#REF!,"Jour")+COUNTIFS(#REF!,$B13,#REF!,"Jour")+COUNTIFS(#REF!,$B13,#REF!,"Jour")+COUNTIFS(#REF!,$B13,#REF!,"Jour")+COUNTIFS(#REF!,$B13,#REF!,"Jour")+COUNTIFS(#REF!,$B13,#REF!,"Jour")+COUNTIFS(#REF!,$B13,#REF!,"Jour")+COUNTIFS(#REF!,$B13,#REF!,"Jour"))</f>
        <v>#REF!</v>
      </c>
      <c r="AH13" s="187" t="e">
        <f>IF($A13="","",COUNTIFS(#REF!,$B13,#REF!,"Nuit")+COUNTIFS(#REF!,$B13,#REF!,"Nuit")+COUNTIFS(#REF!,$B13,#REF!,"Nuit")+COUNTIFS(#REF!,$B13,#REF!,"Nuit")+COUNTIFS(#REF!,$B13,#REF!,"Nuit")+COUNTIFS(#REF!,$B13,#REF!,"Nuit")+COUNTIFS(#REF!,$B13,#REF!,"Nuit")+COUNTIFS(#REF!,$B13,#REF!,"Nuit")+COUNTIFS(#REF!,$B13,#REF!,"Nuit")+COUNTIFS(#REF!,$B13,#REF!,"Nuit")+COUNTIFS(#REF!,$B13,#REF!,"Nuit"))</f>
        <v>#REF!</v>
      </c>
      <c r="AI13" s="184" t="e">
        <f>IF($A13="","",COUNTIFS(#REF!,$B13,#REF!,"Jour")+COUNTIFS(#REF!,$B13,#REF!,"Jour")+COUNTIFS(#REF!,$B13,#REF!,"Jour")+COUNTIFS(#REF!,$B13,#REF!,"Jour")+COUNTIFS(#REF!,$B13,#REF!,"Jour")+COUNTIFS(#REF!,$B13,#REF!,"Jour")+COUNTIFS(#REF!,$B13,#REF!,"Jour")+COUNTIFS(#REF!,$B13,#REF!,"Jour")+COUNTIFS(#REF!,$B13,#REF!,"Jour")+COUNTIFS(#REF!,$B13,#REF!,"Jour")+COUNTIFS(#REF!,$B13,#REF!,"Jour"))</f>
        <v>#REF!</v>
      </c>
      <c r="AJ13" s="187" t="e">
        <f>IF($A13="","",COUNTIFS(#REF!,$B13,#REF!,"Nuit")+COUNTIFS(#REF!,$B13,#REF!,"Nuit")+COUNTIFS(#REF!,$B13,#REF!,"Nuit")+COUNTIFS(#REF!,$B13,#REF!,"Nuit")+COUNTIFS(#REF!,$B13,#REF!,"Nuit")+COUNTIFS(#REF!,$B13,#REF!,"Nuit")+COUNTIFS(#REF!,$B13,#REF!,"Nuit")+COUNTIFS(#REF!,$B13,#REF!,"Nuit")+COUNTIFS(#REF!,$B13,#REF!,"Nuit")+COUNTIFS(#REF!,$B13,#REF!,"Nuit")+COUNTIFS(#REF!,$B13,#REF!,"Nuit"))</f>
        <v>#REF!</v>
      </c>
      <c r="AK13" s="190" t="e">
        <f>IF($A13="","",COUNTIFS(#REF!,$B13,#REF!,"Jour")+COUNTIFS(#REF!,$B13,#REF!,"Jour")+COUNTIFS(#REF!,$B13,#REF!,"Jour")+COUNTIFS(#REF!,$B13,#REF!,"Jour")+COUNTIFS(#REF!,$B13,#REF!,"Jour")+COUNTIFS(#REF!,$B13,#REF!,"Jour")+COUNTIFS(#REF!,$B13,#REF!,"Jour")+COUNTIFS(#REF!,$B13,#REF!,"Jour")+COUNTIFS(#REF!,$B13,#REF!,"Jour")+COUNTIFS(#REF!,$B13,#REF!,"Jour")+COUNTIFS(#REF!,$B13,#REF!,"Jour"))</f>
        <v>#REF!</v>
      </c>
      <c r="AL13" s="177"/>
      <c r="AM13" s="176" t="e">
        <f t="shared" si="1"/>
        <v>#REF!</v>
      </c>
      <c r="AN13" s="176" t="e">
        <f t="shared" si="2"/>
        <v>#REF!</v>
      </c>
      <c r="AO13" s="424" t="e">
        <f t="shared" si="5"/>
        <v>#REF!</v>
      </c>
      <c r="AP13" s="183">
        <f>IF($A13="","",COUNTIFS(JAN.20!$F$7:$F$48,$B13,JAN.20!$E$7:$E$48,"Nuit")+COUNTIFS(JAN.20!$H$7:$H$48,$B13,JAN.20!$E$7:$E$48,"Nuit")+COUNTIFS(JAN.20!$J$7:$J$48,$B13,JAN.20!$E$7:$E$48,"Nuit")+COUNTIFS(JAN.20!$L$7:$L$48,$B13,JAN.20!$E$7:$E$48,"Nuit")+COUNTIFS(JAN.20!$N$7:$N$48,$B13,JAN.20!$E$7:$E$48,"Nuit")+COUNTIFS(JAN.20!$P$7:$P$48,$B13,JAN.20!$E$7:$E$48,"Nuit")+COUNTIFS(JAN.20!$R$7:$R$48,$B13,JAN.20!$E$7:$E$48,"Nuit")+COUNTIFS(JAN.20!$T$7:$T$48,$B13,JAN.20!$E$7:$E$48,"Nuit")+COUNTIFS(JAN.20!$V$7:$V$48,$B13,JAN.20!$E$7:$E$48,"Nuit")+COUNTIFS(JAN.20!$W$7:$W$48,$B13,JAN.20!$E$7:$E$48,"Nuit")+COUNTIFS(JAN.20!$X$7:$X$48,$B13,JAN.20!$E$7:$E$48,"Nuit"))</f>
        <v>4</v>
      </c>
      <c r="AQ13" s="184">
        <f>IF($A13="","",COUNTIFS(JAN.20!$F$7:$F$48,$B13,JAN.20!$E$7:$E$48,"Jour")+COUNTIFS(JAN.20!$H$7:$H$48,$B13,JAN.20!$E$7:$E$48,"Jour")+COUNTIFS(JAN.20!$J$7:$J$48,$B13,JAN.20!$E$7:$E$48,"Jour")+COUNTIFS(JAN.20!$L$7:$L$48,$B13,JAN.20!$E$7:$E$48,"Jour")+COUNTIFS(JAN.20!$N$7:$N$48,$B13,JAN.20!$E$7:$E$48,"Jour")+COUNTIFS(JAN.20!$P$7:$P$48,$B13,JAN.20!$E$7:$E$48,"Jour")+COUNTIFS(JAN.20!$R$7:$R$48,$B13,JAN.20!$E$7:$E$48,"Jour")+COUNTIFS(JAN.20!$T$7:$T$48,$B13,JAN.20!$E$7:$E$48,"Jour")+COUNTIFS(JAN.20!$V$7:$V$48,$B13,JAN.20!$E$7:$E$48,"Jour")+COUNTIFS(JAN.20!$W$7:$W$48,$B13,JAN.20!$E$7:$E$48,"Jour")+COUNTIFS(JAN.20!$X$7:$X$48,$B13,JAN.20!$E$7:$E$48,"Jour"))</f>
        <v>0</v>
      </c>
      <c r="AR13" s="187">
        <f>IF($A13="","",COUNTIFS(FEV.20!$F$7:$F$48,$B13,FEV.20!$E$7:$E$48,"Nuit")+COUNTIFS(FEV.20!$H$7:$H$48,$B13,FEV.20!$E$7:$E$48,"Nuit")+COUNTIFS(FEV.20!$J$7:$J$48,$B13,FEV.20!$E$7:$E$48,"Nuit")+COUNTIFS(FEV.20!$L$7:$L$48,$B13,FEV.20!$E$7:$E$48,"Nuit")+COUNTIFS(FEV.20!$N$7:$N$48,$B13,FEV.20!$E$7:$E$48,"Nuit")+COUNTIFS(FEV.20!$P$7:$P$48,$B13,FEV.20!$E$7:$E$48,"Nuit")+COUNTIFS(FEV.20!$R$7:$R$48,$B13,FEV.20!$E$7:$E$48,"Nuit")+COUNTIFS(FEV.20!$T$7:$T$48,$B13,FEV.20!$E$7:$E$48,"Nuit")+COUNTIFS(FEV.20!$V$7:$V$48,$B13,FEV.20!$E$7:$E$48,"Nuit")+COUNTIFS(FEV.20!$W$7:$W$48,$B13,FEV.20!$E$7:$E$48,"Nuit")+COUNTIFS(FEV.20!$X$7:$X$48,$B13,FEV.20!$E$7:$E$48,"Nuit"))</f>
        <v>0</v>
      </c>
      <c r="AS13" s="184">
        <f>IF($A13="","",COUNTIFS(FEV.20!$F$7:$F$48,$B13,FEV.20!$E$7:$E$48,"Jour")+COUNTIFS(FEV.20!$H$7:$H$48,$B13,FEV.20!$E$7:$E$48,"Jour")+COUNTIFS(FEV.20!$J$7:$J$48,$B13,FEV.20!$E$7:$E$48,"Jour")+COUNTIFS(FEV.20!$L$7:$L$48,$B13,FEV.20!$E$7:$E$48,"Jour")+COUNTIFS(FEV.20!$N$7:$N$48,$B13,FEV.20!$E$7:$E$48,"Jour")+COUNTIFS(FEV.20!$P$7:$P$48,$B13,FEV.20!$E$7:$E$48,"Jour")+COUNTIFS(FEV.20!$R$7:$R$48,$B13,FEV.20!$E$7:$E$48,"Jour")+COUNTIFS(FEV.20!$T$7:$T$48,$B13,FEV.20!$E$7:$E$48,"Jour")+COUNTIFS(FEV.20!$V$7:$V$48,$B13,FEV.20!$E$7:$E$48,"Jour")+COUNTIFS(FEV.20!$W$7:$W$48,$B13,FEV.20!$E$7:$E$48,"Jour")+COUNTIFS(FEV.20!$X$7:$X$48,$B13,FEV.20!$E$7:$E$48,"Jour"))</f>
        <v>0</v>
      </c>
      <c r="AT13" s="187">
        <f>IF($A13="","",COUNTIFS(Mars.20!$F$7:$F$48,$B13,Mars.20!$E$7:$E$48,"Nuit")+COUNTIFS(Mars.20!$H$7:$H$48,$B13,Mars.20!$E$7:$E$48,"Nuit")+COUNTIFS(Mars.20!$J$7:$J$48,$B13,Mars.20!$E$7:$E$48,"Nuit")+COUNTIFS(Mars.20!$L$7:$L$48,$B13,Mars.20!$E$7:$E$48,"Nuit")+COUNTIFS(Mars.20!$N$7:$N$48,$B13,Mars.20!$E$7:$E$48,"Nuit")+COUNTIFS(Mars.20!$P$7:$P$48,$B13,Mars.20!$E$7:$E$48,"Nuit")+COUNTIFS(Mars.20!$R$7:$R$48,$B13,Mars.20!$E$7:$E$48,"Nuit")+COUNTIFS(Mars.20!$T$7:$T$48,$B13,Mars.20!$E$7:$E$48,"Nuit")+COUNTIFS(Mars.20!$V$7:$V$48,$B13,Mars.20!$E$7:$E$48,"Nuit")+COUNTIFS(Mars.20!$W$7:$W$48,$B13,Mars.20!$E$7:$E$48,"Nuit")+COUNTIFS(Mars.20!$X$7:$X$48,$B13,Mars.20!$E$7:$E$48,"Nuit"))</f>
        <v>15</v>
      </c>
      <c r="AU13" s="184">
        <f>IF($A13="","",COUNTIFS(Mars.20!$F$7:$F$48,$B13,Mars.20!$E$7:$E$48,"Jour")+COUNTIFS(Mars.20!$H$7:$H$48,$B13,Mars.20!$E$7:$E$48,"Jour")+COUNTIFS(Mars.20!$J$7:$J$48,$B13,Mars.20!$E$7:$E$48,"Jour")+COUNTIFS(Mars.20!$L$7:$L$48,$B13,Mars.20!$E$7:$E$48,"Jour")+COUNTIFS(Mars.20!$N$7:$N$48,$B13,Mars.20!$E$7:$E$48,"Jour")+COUNTIFS(Mars.20!$P$7:$P$48,$B13,Mars.20!$E$7:$E$48,"Jour")+COUNTIFS(Mars.20!$R$7:$R$48,$B13,Mars.20!$E$7:$E$48,"Jour")+COUNTIFS(Mars.20!$T$7:$T$48,$B13,Mars.20!$E$7:$E$48,"Jour")+COUNTIFS(Mars.20!$V$7:$V$48,$B13,Mars.20!$E$7:$E$48,"Jour")+COUNTIFS(Mars.20!$W$7:$W$48,$B13,Mars.20!$E$7:$E$48,"Jour")+COUNTIFS(Mars.20!$X$7:$X$48,$B13,Mars.20!$E$7:$E$48,"Jour"))</f>
        <v>2</v>
      </c>
      <c r="AV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AW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AX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AY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AZ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BA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BB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BC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BD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BE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BF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BG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BH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BI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BJ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BK13" s="184">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BL13" s="187">
        <f>IF($A13="","",COUNTIFS(AVR.20!$F$7:$F$48,$B13,AVR.20!$E$7:$E$48,"Nuit")+COUNTIFS(AVR.20!$H$7:$H$48,$B13,AVR.20!$E$7:$E$48,"Nuit")+COUNTIFS(AVR.20!$J$7:$J$48,$B13,AVR.20!$E$7:$E$48,"Nuit")+COUNTIFS(AVR.20!$L$7:$L$48,$B13,AVR.20!$E$7:$E$48,"Nuit")+COUNTIFS(AVR.20!$N$7:$N$48,$B13,AVR.20!$E$7:$E$48,"Nuit")+COUNTIFS(AVR.20!$P$7:$P$48,$B13,AVR.20!$E$7:$E$48,"Nuit")+COUNTIFS(AVR.20!$R$7:$R$48,$B13,AVR.20!$E$7:$E$48,"Nuit")+COUNTIFS(AVR.20!$T$7:$T$48,$B13,AVR.20!$E$7:$E$48,"Nuit")+COUNTIFS(AVR.20!$V$7:$V$48,$B13,AVR.20!$E$7:$E$48,"Nuit")+COUNTIFS(AVR.20!$W$7:$W$48,$B13,AVR.20!$E$7:$E$48,"Nuit")+COUNTIFS(AVR.20!$X$7:$X$48,$B13,AVR.20!$E$7:$E$48,"Nuit"))</f>
        <v>0</v>
      </c>
      <c r="BM13" s="190">
        <f>IF($A13="","",COUNTIFS(AVR.20!$F$7:$F$48,$B13,AVR.20!$E$7:$E$48,"Jour")+COUNTIFS(AVR.20!$H$7:$H$48,$B13,AVR.20!$E$7:$E$48,"Jour")+COUNTIFS(AVR.20!$J$7:$J$48,$B13,AVR.20!$E$7:$E$48,"Jour")+COUNTIFS(AVR.20!$L$7:$L$48,$B13,AVR.20!$E$7:$E$48,"Jour")+COUNTIFS(AVR.20!$N$7:$N$48,$B13,AVR.20!$E$7:$E$48,"Jour")+COUNTIFS(AVR.20!$P$7:$P$48,$B13,AVR.20!$E$7:$E$48,"Jour")+COUNTIFS(AVR.20!$R$7:$R$48,$B13,AVR.20!$E$7:$E$48,"Jour")+COUNTIFS(AVR.20!$T$7:$T$48,$B13,AVR.20!$E$7:$E$48,"Jour")+COUNTIFS(AVR.20!$V$7:$V$48,$B13,AVR.20!$E$7:$E$48,"Jour")+COUNTIFS(AVR.20!$W$7:$W$48,$B13,AVR.20!$E$7:$E$48,"Jour")+COUNTIFS(AVR.20!$X$7:$X$48,$B13,AVR.20!$E$7:$E$48,"Jour"))</f>
        <v>0</v>
      </c>
      <c r="BN13" s="177"/>
      <c r="BO13" s="176">
        <f t="shared" si="3"/>
        <v>19</v>
      </c>
      <c r="BP13" s="176">
        <f t="shared" si="4"/>
        <v>2</v>
      </c>
    </row>
    <row r="14" spans="1:68" ht="16.5" x14ac:dyDescent="0.3">
      <c r="A14" s="268" t="s">
        <v>260</v>
      </c>
      <c r="B14" s="269" t="s">
        <v>90</v>
      </c>
      <c r="C14" s="264" t="s">
        <v>76</v>
      </c>
      <c r="D14" s="264" t="s">
        <v>83</v>
      </c>
      <c r="E14" s="265" t="s">
        <v>16</v>
      </c>
      <c r="F14" s="266"/>
      <c r="G14" s="266"/>
      <c r="H14" s="266"/>
      <c r="I14" s="270"/>
      <c r="J14" s="266"/>
      <c r="K14" s="266" t="s">
        <v>72</v>
      </c>
      <c r="L14" s="267"/>
      <c r="N14" s="183" t="e">
        <f>IF($A14="","",COUNTIFS(#REF!,B14,#REF!,"Nuit")+COUNTIFS(#REF!,B14,#REF!,"Nuit")+COUNTIFS(#REF!,B14,#REF!,"Nuit")+COUNTIFS(#REF!,B14,#REF!,"Nuit")+COUNTIFS(#REF!,B14,#REF!,"Nuit")+COUNTIFS(#REF!,B14,#REF!,"Nuit")+COUNTIFS(#REF!,B14,#REF!,"Nuit")+COUNTIFS(#REF!,B14,#REF!,"Nuit")+COUNTIFS(#REF!,B14,#REF!,"Nuit")+COUNTIFS(#REF!,B14,#REF!,"Nuit")+COUNTIFS(#REF!,B14,#REF!,"Nuit"))</f>
        <v>#REF!</v>
      </c>
      <c r="O14" s="184" t="e">
        <f>IF($A14="","",COUNTIFS(#REF!,B14,#REF!,"Jour")+COUNTIFS(#REF!,B14,#REF!,"Jour")+COUNTIFS(#REF!,B14,#REF!,"Jour")+COUNTIFS(#REF!,B14,#REF!,"Jour")+COUNTIFS(#REF!,B14,#REF!,"Jour")+COUNTIFS(#REF!,B14,#REF!,"Jour")+COUNTIFS(#REF!,B14,#REF!,"Jour")+COUNTIFS(#REF!,B14,#REF!,"Jour")+COUNTIFS(#REF!,B14,#REF!,"Jour")+COUNTIFS(#REF!,B14,#REF!,"Jour")+COUNTIFS(#REF!,B14,#REF!,"Jour"))</f>
        <v>#REF!</v>
      </c>
      <c r="P14" s="187" t="e">
        <f>IF($A14="","",COUNTIFS(#REF!,B14,#REF!,"Nuit")+COUNTIFS(#REF!,B14,#REF!,"Nuit")+COUNTIFS(#REF!,B14,#REF!,"Nuit")+COUNTIFS(#REF!,B14,#REF!,"Nuit")+COUNTIFS(#REF!,B14,#REF!,"Nuit")+COUNTIFS(#REF!,B14,#REF!,"Nuit")+COUNTIFS(#REF!,B14,#REF!,"Nuit")+COUNTIFS(#REF!,B14,#REF!,"Nuit")+COUNTIFS(#REF!,B14,#REF!,"Nuit")+COUNTIFS(#REF!,B14,#REF!,"Nuit")+COUNTIFS(#REF!,B14,#REF!,"Nuit"))</f>
        <v>#REF!</v>
      </c>
      <c r="Q14" s="184" t="e">
        <f>IF($A14="","",COUNTIFS(#REF!,B14,#REF!,"Jour")+COUNTIFS(#REF!,B14,#REF!,"Jour")+COUNTIFS(#REF!,B14,#REF!,"Jour")+COUNTIFS(#REF!,B14,#REF!,"Jour")+COUNTIFS(#REF!,B14,#REF!,"Jour")+COUNTIFS(#REF!,B14,#REF!,"Jour")+COUNTIFS(#REF!,B14,#REF!,"Jour")+COUNTIFS(#REF!,B14,#REF!,"Jour")+COUNTIFS(#REF!,B14,#REF!,"Jour")+COUNTIFS(#REF!,B14,#REF!,"Jour")+COUNTIFS(#REF!,B14,#REF!,"Jour"))</f>
        <v>#REF!</v>
      </c>
      <c r="R14" s="187" t="e">
        <f>IF($A14="","",COUNTIFS(#REF!,B14,#REF!,"Nuit")+COUNTIFS(#REF!,B14,#REF!,"Nuit")+COUNTIFS(#REF!,B14,#REF!,"Nuit")+COUNTIFS(#REF!,B14,#REF!,"Nuit")+COUNTIFS(#REF!,B14,#REF!,"Nuit")+COUNTIFS(#REF!,B14,#REF!,"Nuit")+COUNTIFS(#REF!,B14,#REF!,"Nuit")+COUNTIFS(#REF!,B14,#REF!,"Nuit")+COUNTIFS(#REF!,B14,#REF!,"Nuit")+COUNTIFS(#REF!,B14,#REF!,"Nuit")+COUNTIFS(#REF!,B14,#REF!,"Nuit"))</f>
        <v>#REF!</v>
      </c>
      <c r="S14" s="184" t="e">
        <f>IF($A14="","",COUNTIFS(#REF!,B14,#REF!,"Jour")+COUNTIFS(#REF!,B14,#REF!,"Jour")+COUNTIFS(#REF!,B14,#REF!,"Jour")+COUNTIFS(#REF!,B14,#REF!,"Jour")+COUNTIFS(#REF!,B14,#REF!,"Jour")+COUNTIFS(#REF!,B14,#REF!,"Jour")+COUNTIFS(#REF!,B14,#REF!,"Jour")+COUNTIFS(#REF!,B14,#REF!,"Jour")+COUNTIFS(#REF!,B14,#REF!,"Jour")+COUNTIFS(#REF!,B14,#REF!,"Jour")+COUNTIFS(#REF!,B14,#REF!,"Jour"))</f>
        <v>#REF!</v>
      </c>
      <c r="T14" s="187" t="e">
        <f>IF($A14="","",COUNTIFS(#REF!,B14,#REF!,"Nuit")+COUNTIFS(#REF!,B14,#REF!,"Nuit")+COUNTIFS(#REF!,B14,#REF!,"Nuit")+COUNTIFS(#REF!,B14,#REF!,"Nuit")+COUNTIFS(#REF!,B14,#REF!,"Nuit")+COUNTIFS(#REF!,B14,#REF!,"Nuit")+COUNTIFS(#REF!,B14,#REF!,"Nuit")+COUNTIFS(#REF!,B14,#REF!,"Nuit")+COUNTIFS(#REF!,B14,#REF!,"Nuit")+COUNTIFS(#REF!,B14,#REF!,"Nuit")+COUNTIFS(#REF!,B14,#REF!,"Nuit"))</f>
        <v>#REF!</v>
      </c>
      <c r="U14" s="184" t="e">
        <f>IF($A14="","",COUNTIFS(#REF!,B14,#REF!,"Jour")+COUNTIFS(#REF!,B14,#REF!,"Jour")+COUNTIFS(#REF!,B14,#REF!,"Jour")+COUNTIFS(#REF!,B14,#REF!,"Jour")+COUNTIFS(#REF!,B14,#REF!,"Jour")+COUNTIFS(#REF!,B14,#REF!,"Jour")+COUNTIFS(#REF!,B14,#REF!,"Jour")+COUNTIFS(#REF!,B14,#REF!,"Jour")+COUNTIFS(#REF!,B14,#REF!,"Jour")+COUNTIFS(#REF!,B14,#REF!,"Jour")+COUNTIFS(#REF!,B14,#REF!,"Jour"))</f>
        <v>#REF!</v>
      </c>
      <c r="V14" s="187" t="e">
        <f>IF($A14="","",COUNTIFS(#REF!,B14,#REF!,"Nuit")+COUNTIFS(#REF!,B14,#REF!,"Nuit")+COUNTIFS(#REF!,B14,#REF!,"Nuit")+COUNTIFS(#REF!,B14,#REF!,"Nuit")+COUNTIFS(#REF!,B14,#REF!,"Nuit")+COUNTIFS(#REF!,B14,#REF!,"Nuit")+COUNTIFS(#REF!,B14,#REF!,"Nuit")+COUNTIFS(#REF!,B14,#REF!,"Nuit")+COUNTIFS(#REF!,B14,#REF!,"Nuit")+COUNTIFS(#REF!,B14,#REF!,"Nuit")+COUNTIFS(#REF!,B14,#REF!,"Nuit"))</f>
        <v>#REF!</v>
      </c>
      <c r="W14" s="184" t="e">
        <f>IF($A14="","",COUNTIFS(#REF!,B14,#REF!,"Jour")+COUNTIFS(#REF!,B14,#REF!,"Jour")+COUNTIFS(#REF!,B14,#REF!,"Jour")+COUNTIFS(#REF!,B14,#REF!,"Jour")+COUNTIFS(#REF!,B14,#REF!,"Jour")+COUNTIFS(#REF!,B14,#REF!,"Jour")+COUNTIFS(#REF!,B14,#REF!,"Jour")+COUNTIFS(#REF!,B14,#REF!,"Jour")+COUNTIFS(#REF!,B14,#REF!,"Jour")+COUNTIFS(#REF!,B14,#REF!,"Jour")+COUNTIFS(#REF!,B14,#REF!,"Jour"))</f>
        <v>#REF!</v>
      </c>
      <c r="X14" s="187" t="e">
        <f>IF($A14="","",COUNTIFS(#REF!,B14,#REF!,"Nuit")+COUNTIFS(#REF!,B14,#REF!,"Nuit")+COUNTIFS(#REF!,B14,#REF!,"Nuit")+COUNTIFS(#REF!,B14,#REF!,"Nuit")+COUNTIFS(#REF!,B14,#REF!,"Nuit")+COUNTIFS(#REF!,B14,#REF!,"Nuit")+COUNTIFS(#REF!,B14,#REF!,"Nuit")+COUNTIFS(#REF!,B14,#REF!,"Nuit")+COUNTIFS(#REF!,B14,#REF!,"Nuit")+COUNTIFS(#REF!,B14,#REF!,"Nuit")+COUNTIFS(#REF!,B14,#REF!,"Nuit"))</f>
        <v>#REF!</v>
      </c>
      <c r="Y14" s="184" t="e">
        <f>IF($A14="","",COUNTIFS(#REF!,B14,#REF!,"Jour")+COUNTIFS(#REF!,B14,#REF!,"Jour")+COUNTIFS(#REF!,B14,#REF!,"Jour")+COUNTIFS(#REF!,B14,#REF!,"Jour")+COUNTIFS(#REF!,B14,#REF!,"Jour")+COUNTIFS(#REF!,B14,#REF!,"Jour")+COUNTIFS(#REF!,B14,#REF!,"Jour")+COUNTIFS(#REF!,B14,#REF!,"Jour")+COUNTIFS(#REF!,B14,#REF!,"Jour")+COUNTIFS(#REF!,B14,#REF!,"Jour")+COUNTIFS(#REF!,B14,#REF!,"Jour"))</f>
        <v>#REF!</v>
      </c>
      <c r="Z14" s="187" t="e">
        <f>IF($A14="","",COUNTIFS(#REF!,$B14,#REF!,"Nuit")+COUNTIFS(#REF!,B14,#REF!,"Nuit")+COUNTIFS(#REF!,B14,#REF!,"Nuit")+COUNTIFS(#REF!,B14,#REF!,"Nuit")+COUNTIFS(#REF!,B14,#REF!,"Nuit")+COUNTIFS(#REF!,B14,#REF!,"Nuit")+COUNTIFS(#REF!,B14,#REF!,"Nuit")+COUNTIFS(#REF!,B14,#REF!,"Nuit")+COUNTIFS(#REF!,B14,#REF!,"Nuit")+COUNTIFS(#REF!,B14,#REF!,"Nuit")+COUNTIFS(#REF!,B14,#REF!,"Nuit"))</f>
        <v>#REF!</v>
      </c>
      <c r="AA14" s="184" t="e">
        <f>IF($A14="","",COUNTIFS(#REF!,$B14,#REF!,"Jour")+COUNTIFS(#REF!,$B14,#REF!,"Jour")+COUNTIFS(#REF!,$B14,#REF!,"Jour")+COUNTIFS(#REF!,$B14,#REF!,"Jour")+COUNTIFS(#REF!,$B14,#REF!,"Jour")+COUNTIFS(#REF!,$B14,#REF!,"Jour")+COUNTIFS(#REF!,$B14,#REF!,"Jour")+COUNTIFS(#REF!,$B14,#REF!,"Jour")+COUNTIFS(#REF!,$B14,#REF!,"Jour")+COUNTIFS(#REF!,$B14,#REF!,"Jour")+COUNTIFS(#REF!,$B14,#REF!,"Jour"))</f>
        <v>#REF!</v>
      </c>
      <c r="AB14" s="187" t="e">
        <f>IF($A14="","",COUNTIFS(#REF!,$B14,#REF!,"Nuit")+COUNTIFS(#REF!,$B14,#REF!,"Nuit")+COUNTIFS(#REF!,$B14,#REF!,"Nuit")+COUNTIFS(#REF!,$B14,#REF!,"Nuit")+COUNTIFS(#REF!,$B14,#REF!,"Nuit")+COUNTIFS(#REF!,$B14,#REF!,"Nuit")+COUNTIFS(#REF!,$B14,#REF!,"Nuit")+COUNTIFS(#REF!,$B14,#REF!,"Nuit")+COUNTIFS(#REF!,$B14,#REF!,"Nuit")+COUNTIFS(#REF!,$B14,#REF!,"Nuit")+COUNTIFS(#REF!,$B14,#REF!,"Nuit"))</f>
        <v>#REF!</v>
      </c>
      <c r="AC14" s="184" t="e">
        <f>IF($A14="","",COUNTIFS(#REF!,$B14,#REF!,"Jour")+COUNTIFS(#REF!,$B14,#REF!,"Jour")+COUNTIFS(#REF!,$B14,#REF!,"Jour")+COUNTIFS(#REF!,$B14,#REF!,"Jour")+COUNTIFS(#REF!,$B14,#REF!,"Jour")+COUNTIFS(#REF!,$B14,#REF!,"Jour")+COUNTIFS(#REF!,$B14,#REF!,"Jour")+COUNTIFS(#REF!,$B14,#REF!,"Jour")+COUNTIFS(#REF!,$B14,#REF!,"Jour")+COUNTIFS(#REF!,$B14,#REF!,"Jour")+COUNTIFS(#REF!,$B14,#REF!,"Jour"))</f>
        <v>#REF!</v>
      </c>
      <c r="AD14" s="187" t="e">
        <f>IF($A14="","",COUNTIFS(#REF!,$B14,#REF!,"Nuit")+COUNTIFS(#REF!,$B14,#REF!,"Nuit")+COUNTIFS(#REF!,$B14,#REF!,"Nuit")+COUNTIFS(#REF!,$B14,#REF!,"Nuit")+COUNTIFS(#REF!,$B14,#REF!,"Nuit")+COUNTIFS(#REF!,$B14,#REF!,"Nuit")+COUNTIFS(#REF!,$B14,#REF!,"Nuit")+COUNTIFS(#REF!,$B14,#REF!,"Nuit")+COUNTIFS(#REF!,$B14,#REF!,"Nuit")+COUNTIFS(#REF!,$B14,#REF!,"Nuit")+COUNTIFS(#REF!,$B14,#REF!,"Nuit"))</f>
        <v>#REF!</v>
      </c>
      <c r="AE14" s="184" t="e">
        <f>IF($A14="","",COUNTIFS(#REF!,$B14,#REF!,"Jour")+COUNTIFS(#REF!,$B14,#REF!,"Jour")+COUNTIFS(#REF!,$B14,#REF!,"Jour")+COUNTIFS(#REF!,$B14,#REF!,"Jour")+COUNTIFS(#REF!,$B14,#REF!,"Jour")+COUNTIFS(#REF!,$B14,#REF!,"Jour")+COUNTIFS(#REF!,$B14,#REF!,"Jour")+COUNTIFS(#REF!,$B14,#REF!,"Jour")+COUNTIFS(#REF!,$B14,#REF!,"Jour")+COUNTIFS(#REF!,$B14,#REF!,"Jour")+COUNTIFS(#REF!,$B14,#REF!,"Jour"))</f>
        <v>#REF!</v>
      </c>
      <c r="AF14" s="187" t="e">
        <f>IF($A14="","",COUNTIFS(#REF!,$B14,#REF!,"Nuit")+COUNTIFS(#REF!,$B14,#REF!,"Nuit")+COUNTIFS(#REF!,$B14,#REF!,"Nuit")+COUNTIFS(#REF!,$B14,#REF!,"Nuit")+COUNTIFS(#REF!,$B14,#REF!,"Nuit")+COUNTIFS(#REF!,$B14,#REF!,"Nuit")+COUNTIFS(#REF!,$B14,#REF!,"Nuit")+COUNTIFS(#REF!,$B14,#REF!,"Nuit")+COUNTIFS(#REF!,$B14,#REF!,"Nuit")+COUNTIFS(#REF!,$B14,#REF!,"Nuit")+COUNTIFS(#REF!,$B14,#REF!,"Nuit"))</f>
        <v>#REF!</v>
      </c>
      <c r="AG14" s="184" t="e">
        <f>IF($A14="","",COUNTIFS(#REF!,$B14,#REF!,"Jour")+COUNTIFS(#REF!,$B14,#REF!,"Jour")+COUNTIFS(#REF!,$B14,#REF!,"Jour")+COUNTIFS(#REF!,$B14,#REF!,"Jour")+COUNTIFS(#REF!,$B14,#REF!,"Jour")+COUNTIFS(#REF!,$B14,#REF!,"Jour")+COUNTIFS(#REF!,$B14,#REF!,"Jour")+COUNTIFS(#REF!,$B14,#REF!,"Jour")+COUNTIFS(#REF!,$B14,#REF!,"Jour")+COUNTIFS(#REF!,$B14,#REF!,"Jour")+COUNTIFS(#REF!,$B14,#REF!,"Jour"))</f>
        <v>#REF!</v>
      </c>
      <c r="AH14" s="187" t="e">
        <f>IF($A14="","",COUNTIFS(#REF!,$B14,#REF!,"Nuit")+COUNTIFS(#REF!,$B14,#REF!,"Nuit")+COUNTIFS(#REF!,$B14,#REF!,"Nuit")+COUNTIFS(#REF!,$B14,#REF!,"Nuit")+COUNTIFS(#REF!,$B14,#REF!,"Nuit")+COUNTIFS(#REF!,$B14,#REF!,"Nuit")+COUNTIFS(#REF!,$B14,#REF!,"Nuit")+COUNTIFS(#REF!,$B14,#REF!,"Nuit")+COUNTIFS(#REF!,$B14,#REF!,"Nuit")+COUNTIFS(#REF!,$B14,#REF!,"Nuit")+COUNTIFS(#REF!,$B14,#REF!,"Nuit"))</f>
        <v>#REF!</v>
      </c>
      <c r="AI14" s="184" t="e">
        <f>IF($A14="","",COUNTIFS(#REF!,$B14,#REF!,"Jour")+COUNTIFS(#REF!,$B14,#REF!,"Jour")+COUNTIFS(#REF!,$B14,#REF!,"Jour")+COUNTIFS(#REF!,$B14,#REF!,"Jour")+COUNTIFS(#REF!,$B14,#REF!,"Jour")+COUNTIFS(#REF!,$B14,#REF!,"Jour")+COUNTIFS(#REF!,$B14,#REF!,"Jour")+COUNTIFS(#REF!,$B14,#REF!,"Jour")+COUNTIFS(#REF!,$B14,#REF!,"Jour")+COUNTIFS(#REF!,$B14,#REF!,"Jour")+COUNTIFS(#REF!,$B14,#REF!,"Jour"))</f>
        <v>#REF!</v>
      </c>
      <c r="AJ14" s="187" t="e">
        <f>IF($A14="","",COUNTIFS(#REF!,$B14,#REF!,"Nuit")+COUNTIFS(#REF!,$B14,#REF!,"Nuit")+COUNTIFS(#REF!,$B14,#REF!,"Nuit")+COUNTIFS(#REF!,$B14,#REF!,"Nuit")+COUNTIFS(#REF!,$B14,#REF!,"Nuit")+COUNTIFS(#REF!,$B14,#REF!,"Nuit")+COUNTIFS(#REF!,$B14,#REF!,"Nuit")+COUNTIFS(#REF!,$B14,#REF!,"Nuit")+COUNTIFS(#REF!,$B14,#REF!,"Nuit")+COUNTIFS(#REF!,$B14,#REF!,"Nuit")+COUNTIFS(#REF!,$B14,#REF!,"Nuit"))</f>
        <v>#REF!</v>
      </c>
      <c r="AK14" s="190" t="e">
        <f>IF($A14="","",COUNTIFS(#REF!,$B14,#REF!,"Jour")+COUNTIFS(#REF!,$B14,#REF!,"Jour")+COUNTIFS(#REF!,$B14,#REF!,"Jour")+COUNTIFS(#REF!,$B14,#REF!,"Jour")+COUNTIFS(#REF!,$B14,#REF!,"Jour")+COUNTIFS(#REF!,$B14,#REF!,"Jour")+COUNTIFS(#REF!,$B14,#REF!,"Jour")+COUNTIFS(#REF!,$B14,#REF!,"Jour")+COUNTIFS(#REF!,$B14,#REF!,"Jour")+COUNTIFS(#REF!,$B14,#REF!,"Jour")+COUNTIFS(#REF!,$B14,#REF!,"Jour"))</f>
        <v>#REF!</v>
      </c>
      <c r="AL14" s="177"/>
      <c r="AM14" s="176" t="e">
        <f t="shared" si="1"/>
        <v>#REF!</v>
      </c>
      <c r="AN14" s="176" t="e">
        <f t="shared" si="2"/>
        <v>#REF!</v>
      </c>
      <c r="AO14" s="424" t="e">
        <f t="shared" si="5"/>
        <v>#REF!</v>
      </c>
      <c r="AP14" s="183">
        <f>IF($A14="","",COUNTIFS(JAN.20!$F$7:$F$48,$B14,JAN.20!$E$7:$E$48,"Nuit")+COUNTIFS(JAN.20!$H$7:$H$48,$B14,JAN.20!$E$7:$E$48,"Nuit")+COUNTIFS(JAN.20!$J$7:$J$48,$B14,JAN.20!$E$7:$E$48,"Nuit")+COUNTIFS(JAN.20!$L$7:$L$48,$B14,JAN.20!$E$7:$E$48,"Nuit")+COUNTIFS(JAN.20!$N$7:$N$48,$B14,JAN.20!$E$7:$E$48,"Nuit")+COUNTIFS(JAN.20!$P$7:$P$48,$B14,JAN.20!$E$7:$E$48,"Nuit")+COUNTIFS(JAN.20!$R$7:$R$48,$B14,JAN.20!$E$7:$E$48,"Nuit")+COUNTIFS(JAN.20!$T$7:$T$48,$B14,JAN.20!$E$7:$E$48,"Nuit")+COUNTIFS(JAN.20!$V$7:$V$48,$B14,JAN.20!$E$7:$E$48,"Nuit")+COUNTIFS(JAN.20!$W$7:$W$48,$B14,JAN.20!$E$7:$E$48,"Nuit")+COUNTIFS(JAN.20!$X$7:$X$48,$B14,JAN.20!$E$7:$E$48,"Nuit"))</f>
        <v>0</v>
      </c>
      <c r="AQ14" s="184">
        <f>IF($A14="","",COUNTIFS(JAN.20!$F$7:$F$48,$B14,JAN.20!$E$7:$E$48,"Jour")+COUNTIFS(JAN.20!$H$7:$H$48,$B14,JAN.20!$E$7:$E$48,"Jour")+COUNTIFS(JAN.20!$J$7:$J$48,$B14,JAN.20!$E$7:$E$48,"Jour")+COUNTIFS(JAN.20!$L$7:$L$48,$B14,JAN.20!$E$7:$E$48,"Jour")+COUNTIFS(JAN.20!$N$7:$N$48,$B14,JAN.20!$E$7:$E$48,"Jour")+COUNTIFS(JAN.20!$P$7:$P$48,$B14,JAN.20!$E$7:$E$48,"Jour")+COUNTIFS(JAN.20!$R$7:$R$48,$B14,JAN.20!$E$7:$E$48,"Jour")+COUNTIFS(JAN.20!$T$7:$T$48,$B14,JAN.20!$E$7:$E$48,"Jour")+COUNTIFS(JAN.20!$V$7:$V$48,$B14,JAN.20!$E$7:$E$48,"Jour")+COUNTIFS(JAN.20!$W$7:$W$48,$B14,JAN.20!$E$7:$E$48,"Jour")+COUNTIFS(JAN.20!$X$7:$X$48,$B14,JAN.20!$E$7:$E$48,"Jour"))</f>
        <v>0</v>
      </c>
      <c r="AR14" s="187">
        <f>IF($A14="","",COUNTIFS(FEV.20!$F$7:$F$48,$B14,FEV.20!$E$7:$E$48,"Nuit")+COUNTIFS(FEV.20!$H$7:$H$48,$B14,FEV.20!$E$7:$E$48,"Nuit")+COUNTIFS(FEV.20!$J$7:$J$48,$B14,FEV.20!$E$7:$E$48,"Nuit")+COUNTIFS(FEV.20!$L$7:$L$48,$B14,FEV.20!$E$7:$E$48,"Nuit")+COUNTIFS(FEV.20!$N$7:$N$48,$B14,FEV.20!$E$7:$E$48,"Nuit")+COUNTIFS(FEV.20!$P$7:$P$48,$B14,FEV.20!$E$7:$E$48,"Nuit")+COUNTIFS(FEV.20!$R$7:$R$48,$B14,FEV.20!$E$7:$E$48,"Nuit")+COUNTIFS(FEV.20!$T$7:$T$48,$B14,FEV.20!$E$7:$E$48,"Nuit")+COUNTIFS(FEV.20!$V$7:$V$48,$B14,FEV.20!$E$7:$E$48,"Nuit")+COUNTIFS(FEV.20!$W$7:$W$48,$B14,FEV.20!$E$7:$E$48,"Nuit")+COUNTIFS(FEV.20!$X$7:$X$48,$B14,FEV.20!$E$7:$E$48,"Nuit"))</f>
        <v>0</v>
      </c>
      <c r="AS14" s="184">
        <f>IF($A14="","",COUNTIFS(FEV.20!$F$7:$F$48,$B14,FEV.20!$E$7:$E$48,"Jour")+COUNTIFS(FEV.20!$H$7:$H$48,$B14,FEV.20!$E$7:$E$48,"Jour")+COUNTIFS(FEV.20!$J$7:$J$48,$B14,FEV.20!$E$7:$E$48,"Jour")+COUNTIFS(FEV.20!$L$7:$L$48,$B14,FEV.20!$E$7:$E$48,"Jour")+COUNTIFS(FEV.20!$N$7:$N$48,$B14,FEV.20!$E$7:$E$48,"Jour")+COUNTIFS(FEV.20!$P$7:$P$48,$B14,FEV.20!$E$7:$E$48,"Jour")+COUNTIFS(FEV.20!$R$7:$R$48,$B14,FEV.20!$E$7:$E$48,"Jour")+COUNTIFS(FEV.20!$T$7:$T$48,$B14,FEV.20!$E$7:$E$48,"Jour")+COUNTIFS(FEV.20!$V$7:$V$48,$B14,FEV.20!$E$7:$E$48,"Jour")+COUNTIFS(FEV.20!$W$7:$W$48,$B14,FEV.20!$E$7:$E$48,"Jour")+COUNTIFS(FEV.20!$X$7:$X$48,$B14,FEV.20!$E$7:$E$48,"Jour"))</f>
        <v>0</v>
      </c>
      <c r="AT14" s="187">
        <f>IF($A14="","",COUNTIFS(Mars.20!$F$7:$F$48,$B14,Mars.20!$E$7:$E$48,"Nuit")+COUNTIFS(Mars.20!$H$7:$H$48,$B14,Mars.20!$E$7:$E$48,"Nuit")+COUNTIFS(Mars.20!$J$7:$J$48,$B14,Mars.20!$E$7:$E$48,"Nuit")+COUNTIFS(Mars.20!$L$7:$L$48,$B14,Mars.20!$E$7:$E$48,"Nuit")+COUNTIFS(Mars.20!$N$7:$N$48,$B14,Mars.20!$E$7:$E$48,"Nuit")+COUNTIFS(Mars.20!$P$7:$P$48,$B14,Mars.20!$E$7:$E$48,"Nuit")+COUNTIFS(Mars.20!$R$7:$R$48,$B14,Mars.20!$E$7:$E$48,"Nuit")+COUNTIFS(Mars.20!$T$7:$T$48,$B14,Mars.20!$E$7:$E$48,"Nuit")+COUNTIFS(Mars.20!$V$7:$V$48,$B14,Mars.20!$E$7:$E$48,"Nuit")+COUNTIFS(Mars.20!$W$7:$W$48,$B14,Mars.20!$E$7:$E$48,"Nuit")+COUNTIFS(Mars.20!$X$7:$X$48,$B14,Mars.20!$E$7:$E$48,"Nuit"))</f>
        <v>0</v>
      </c>
      <c r="AU14" s="184">
        <f>IF($A14="","",COUNTIFS(Mars.20!$F$7:$F$48,$B14,Mars.20!$E$7:$E$48,"Jour")+COUNTIFS(Mars.20!$H$7:$H$48,$B14,Mars.20!$E$7:$E$48,"Jour")+COUNTIFS(Mars.20!$J$7:$J$48,$B14,Mars.20!$E$7:$E$48,"Jour")+COUNTIFS(Mars.20!$L$7:$L$48,$B14,Mars.20!$E$7:$E$48,"Jour")+COUNTIFS(Mars.20!$N$7:$N$48,$B14,Mars.20!$E$7:$E$48,"Jour")+COUNTIFS(Mars.20!$P$7:$P$48,$B14,Mars.20!$E$7:$E$48,"Jour")+COUNTIFS(Mars.20!$R$7:$R$48,$B14,Mars.20!$E$7:$E$48,"Jour")+COUNTIFS(Mars.20!$T$7:$T$48,$B14,Mars.20!$E$7:$E$48,"Jour")+COUNTIFS(Mars.20!$V$7:$V$48,$B14,Mars.20!$E$7:$E$48,"Jour")+COUNTIFS(Mars.20!$W$7:$W$48,$B14,Mars.20!$E$7:$E$48,"Jour")+COUNTIFS(Mars.20!$X$7:$X$48,$B14,Mars.20!$E$7:$E$48,"Jour"))</f>
        <v>0</v>
      </c>
      <c r="AV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AW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AX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AY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AZ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BA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BB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BC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BD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BE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BF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BG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BH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BI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BJ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BK14" s="184">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BL14" s="187">
        <f>IF($A14="","",COUNTIFS(AVR.20!$F$7:$F$48,$B14,AVR.20!$E$7:$E$48,"Nuit")+COUNTIFS(AVR.20!$H$7:$H$48,$B14,AVR.20!$E$7:$E$48,"Nuit")+COUNTIFS(AVR.20!$J$7:$J$48,$B14,AVR.20!$E$7:$E$48,"Nuit")+COUNTIFS(AVR.20!$L$7:$L$48,$B14,AVR.20!$E$7:$E$48,"Nuit")+COUNTIFS(AVR.20!$N$7:$N$48,$B14,AVR.20!$E$7:$E$48,"Nuit")+COUNTIFS(AVR.20!$P$7:$P$48,$B14,AVR.20!$E$7:$E$48,"Nuit")+COUNTIFS(AVR.20!$R$7:$R$48,$B14,AVR.20!$E$7:$E$48,"Nuit")+COUNTIFS(AVR.20!$T$7:$T$48,$B14,AVR.20!$E$7:$E$48,"Nuit")+COUNTIFS(AVR.20!$V$7:$V$48,$B14,AVR.20!$E$7:$E$48,"Nuit")+COUNTIFS(AVR.20!$W$7:$W$48,$B14,AVR.20!$E$7:$E$48,"Nuit")+COUNTIFS(AVR.20!$X$7:$X$48,$B14,AVR.20!$E$7:$E$48,"Nuit"))</f>
        <v>0</v>
      </c>
      <c r="BM14" s="190">
        <f>IF($A14="","",COUNTIFS(AVR.20!$F$7:$F$48,$B14,AVR.20!$E$7:$E$48,"Jour")+COUNTIFS(AVR.20!$H$7:$H$48,$B14,AVR.20!$E$7:$E$48,"Jour")+COUNTIFS(AVR.20!$J$7:$J$48,$B14,AVR.20!$E$7:$E$48,"Jour")+COUNTIFS(AVR.20!$L$7:$L$48,$B14,AVR.20!$E$7:$E$48,"Jour")+COUNTIFS(AVR.20!$N$7:$N$48,$B14,AVR.20!$E$7:$E$48,"Jour")+COUNTIFS(AVR.20!$P$7:$P$48,$B14,AVR.20!$E$7:$E$48,"Jour")+COUNTIFS(AVR.20!$R$7:$R$48,$B14,AVR.20!$E$7:$E$48,"Jour")+COUNTIFS(AVR.20!$T$7:$T$48,$B14,AVR.20!$E$7:$E$48,"Jour")+COUNTIFS(AVR.20!$V$7:$V$48,$B14,AVR.20!$E$7:$E$48,"Jour")+COUNTIFS(AVR.20!$W$7:$W$48,$B14,AVR.20!$E$7:$E$48,"Jour")+COUNTIFS(AVR.20!$X$7:$X$48,$B14,AVR.20!$E$7:$E$48,"Jour"))</f>
        <v>0</v>
      </c>
      <c r="BN14" s="177"/>
      <c r="BO14" s="176">
        <f t="shared" si="3"/>
        <v>0</v>
      </c>
      <c r="BP14" s="176">
        <f t="shared" si="4"/>
        <v>0</v>
      </c>
    </row>
    <row r="15" spans="1:68" ht="16.5" x14ac:dyDescent="0.3">
      <c r="A15" s="268" t="s">
        <v>379</v>
      </c>
      <c r="B15" s="269" t="s">
        <v>113</v>
      </c>
      <c r="C15" s="264" t="s">
        <v>80</v>
      </c>
      <c r="D15" s="264" t="s">
        <v>103</v>
      </c>
      <c r="E15" s="265" t="s">
        <v>17</v>
      </c>
      <c r="F15" s="266"/>
      <c r="G15" s="266"/>
      <c r="H15" s="266"/>
      <c r="I15" s="270"/>
      <c r="J15" s="266"/>
      <c r="K15" s="266" t="s">
        <v>72</v>
      </c>
      <c r="L15" s="267"/>
      <c r="N15" s="183" t="e">
        <f>IF($A15="","",COUNTIFS(#REF!,B15,#REF!,"Nuit")+COUNTIFS(#REF!,B15,#REF!,"Nuit")+COUNTIFS(#REF!,B15,#REF!,"Nuit")+COUNTIFS(#REF!,B15,#REF!,"Nuit")+COUNTIFS(#REF!,B15,#REF!,"Nuit")+COUNTIFS(#REF!,B15,#REF!,"Nuit")+COUNTIFS(#REF!,B15,#REF!,"Nuit")+COUNTIFS(#REF!,B15,#REF!,"Nuit")+COUNTIFS(#REF!,B15,#REF!,"Nuit")+COUNTIFS(#REF!,B15,#REF!,"Nuit")+COUNTIFS(#REF!,B15,#REF!,"Nuit"))</f>
        <v>#REF!</v>
      </c>
      <c r="O15" s="184" t="e">
        <f>IF($A15="","",COUNTIFS(#REF!,B15,#REF!,"Jour")+COUNTIFS(#REF!,B15,#REF!,"Jour")+COUNTIFS(#REF!,B15,#REF!,"Jour")+COUNTIFS(#REF!,B15,#REF!,"Jour")+COUNTIFS(#REF!,B15,#REF!,"Jour")+COUNTIFS(#REF!,B15,#REF!,"Jour")+COUNTIFS(#REF!,B15,#REF!,"Jour")+COUNTIFS(#REF!,B15,#REF!,"Jour")+COUNTIFS(#REF!,B15,#REF!,"Jour")+COUNTIFS(#REF!,B15,#REF!,"Jour")+COUNTIFS(#REF!,B15,#REF!,"Jour"))</f>
        <v>#REF!</v>
      </c>
      <c r="P15" s="187" t="e">
        <f>IF($A15="","",COUNTIFS(#REF!,B15,#REF!,"Nuit")+COUNTIFS(#REF!,B15,#REF!,"Nuit")+COUNTIFS(#REF!,B15,#REF!,"Nuit")+COUNTIFS(#REF!,B15,#REF!,"Nuit")+COUNTIFS(#REF!,B15,#REF!,"Nuit")+COUNTIFS(#REF!,B15,#REF!,"Nuit")+COUNTIFS(#REF!,B15,#REF!,"Nuit")+COUNTIFS(#REF!,B15,#REF!,"Nuit")+COUNTIFS(#REF!,B15,#REF!,"Nuit")+COUNTIFS(#REF!,B15,#REF!,"Nuit")+COUNTIFS(#REF!,B15,#REF!,"Nuit"))</f>
        <v>#REF!</v>
      </c>
      <c r="Q15" s="184" t="e">
        <f>IF($A15="","",COUNTIFS(#REF!,B15,#REF!,"Jour")+COUNTIFS(#REF!,B15,#REF!,"Jour")+COUNTIFS(#REF!,B15,#REF!,"Jour")+COUNTIFS(#REF!,B15,#REF!,"Jour")+COUNTIFS(#REF!,B15,#REF!,"Jour")+COUNTIFS(#REF!,B15,#REF!,"Jour")+COUNTIFS(#REF!,B15,#REF!,"Jour")+COUNTIFS(#REF!,B15,#REF!,"Jour")+COUNTIFS(#REF!,B15,#REF!,"Jour")+COUNTIFS(#REF!,B15,#REF!,"Jour")+COUNTIFS(#REF!,B15,#REF!,"Jour"))</f>
        <v>#REF!</v>
      </c>
      <c r="R15" s="187" t="e">
        <f>IF($A15="","",COUNTIFS(#REF!,B15,#REF!,"Nuit")+COUNTIFS(#REF!,B15,#REF!,"Nuit")+COUNTIFS(#REF!,B15,#REF!,"Nuit")+COUNTIFS(#REF!,B15,#REF!,"Nuit")+COUNTIFS(#REF!,B15,#REF!,"Nuit")+COUNTIFS(#REF!,B15,#REF!,"Nuit")+COUNTIFS(#REF!,B15,#REF!,"Nuit")+COUNTIFS(#REF!,B15,#REF!,"Nuit")+COUNTIFS(#REF!,B15,#REF!,"Nuit")+COUNTIFS(#REF!,B15,#REF!,"Nuit")+COUNTIFS(#REF!,B15,#REF!,"Nuit"))</f>
        <v>#REF!</v>
      </c>
      <c r="S15" s="184" t="e">
        <f>IF($A15="","",COUNTIFS(#REF!,B15,#REF!,"Jour")+COUNTIFS(#REF!,B15,#REF!,"Jour")+COUNTIFS(#REF!,B15,#REF!,"Jour")+COUNTIFS(#REF!,B15,#REF!,"Jour")+COUNTIFS(#REF!,B15,#REF!,"Jour")+COUNTIFS(#REF!,B15,#REF!,"Jour")+COUNTIFS(#REF!,B15,#REF!,"Jour")+COUNTIFS(#REF!,B15,#REF!,"Jour")+COUNTIFS(#REF!,B15,#REF!,"Jour")+COUNTIFS(#REF!,B15,#REF!,"Jour")+COUNTIFS(#REF!,B15,#REF!,"Jour"))</f>
        <v>#REF!</v>
      </c>
      <c r="T15" s="187" t="e">
        <f>IF($A15="","",COUNTIFS(#REF!,B15,#REF!,"Nuit")+COUNTIFS(#REF!,B15,#REF!,"Nuit")+COUNTIFS(#REF!,B15,#REF!,"Nuit")+COUNTIFS(#REF!,B15,#REF!,"Nuit")+COUNTIFS(#REF!,B15,#REF!,"Nuit")+COUNTIFS(#REF!,B15,#REF!,"Nuit")+COUNTIFS(#REF!,B15,#REF!,"Nuit")+COUNTIFS(#REF!,B15,#REF!,"Nuit")+COUNTIFS(#REF!,B15,#REF!,"Nuit")+COUNTIFS(#REF!,B15,#REF!,"Nuit")+COUNTIFS(#REF!,B15,#REF!,"Nuit"))</f>
        <v>#REF!</v>
      </c>
      <c r="U15" s="184" t="e">
        <f>IF($A15="","",COUNTIFS(#REF!,B15,#REF!,"Jour")+COUNTIFS(#REF!,B15,#REF!,"Jour")+COUNTIFS(#REF!,B15,#REF!,"Jour")+COUNTIFS(#REF!,B15,#REF!,"Jour")+COUNTIFS(#REF!,B15,#REF!,"Jour")+COUNTIFS(#REF!,B15,#REF!,"Jour")+COUNTIFS(#REF!,B15,#REF!,"Jour")+COUNTIFS(#REF!,B15,#REF!,"Jour")+COUNTIFS(#REF!,B15,#REF!,"Jour")+COUNTIFS(#REF!,B15,#REF!,"Jour")+COUNTIFS(#REF!,B15,#REF!,"Jour"))</f>
        <v>#REF!</v>
      </c>
      <c r="V15" s="187" t="e">
        <f>IF($A15="","",COUNTIFS(#REF!,B15,#REF!,"Nuit")+COUNTIFS(#REF!,B15,#REF!,"Nuit")+COUNTIFS(#REF!,B15,#REF!,"Nuit")+COUNTIFS(#REF!,B15,#REF!,"Nuit")+COUNTIFS(#REF!,B15,#REF!,"Nuit")+COUNTIFS(#REF!,B15,#REF!,"Nuit")+COUNTIFS(#REF!,B15,#REF!,"Nuit")+COUNTIFS(#REF!,B15,#REF!,"Nuit")+COUNTIFS(#REF!,B15,#REF!,"Nuit")+COUNTIFS(#REF!,B15,#REF!,"Nuit")+COUNTIFS(#REF!,B15,#REF!,"Nuit"))</f>
        <v>#REF!</v>
      </c>
      <c r="W15" s="184" t="e">
        <f>IF($A15="","",COUNTIFS(#REF!,B15,#REF!,"Jour")+COUNTIFS(#REF!,B15,#REF!,"Jour")+COUNTIFS(#REF!,B15,#REF!,"Jour")+COUNTIFS(#REF!,B15,#REF!,"Jour")+COUNTIFS(#REF!,B15,#REF!,"Jour")+COUNTIFS(#REF!,B15,#REF!,"Jour")+COUNTIFS(#REF!,B15,#REF!,"Jour")+COUNTIFS(#REF!,B15,#REF!,"Jour")+COUNTIFS(#REF!,B15,#REF!,"Jour")+COUNTIFS(#REF!,B15,#REF!,"Jour")+COUNTIFS(#REF!,B15,#REF!,"Jour"))</f>
        <v>#REF!</v>
      </c>
      <c r="X15" s="187" t="e">
        <f>IF($A15="","",COUNTIFS(#REF!,B15,#REF!,"Nuit")+COUNTIFS(#REF!,B15,#REF!,"Nuit")+COUNTIFS(#REF!,B15,#REF!,"Nuit")+COUNTIFS(#REF!,B15,#REF!,"Nuit")+COUNTIFS(#REF!,B15,#REF!,"Nuit")+COUNTIFS(#REF!,B15,#REF!,"Nuit")+COUNTIFS(#REF!,B15,#REF!,"Nuit")+COUNTIFS(#REF!,B15,#REF!,"Nuit")+COUNTIFS(#REF!,B15,#REF!,"Nuit")+COUNTIFS(#REF!,B15,#REF!,"Nuit")+COUNTIFS(#REF!,B15,#REF!,"Nuit"))</f>
        <v>#REF!</v>
      </c>
      <c r="Y15" s="184" t="e">
        <f>IF($A15="","",COUNTIFS(#REF!,B15,#REF!,"Jour")+COUNTIFS(#REF!,B15,#REF!,"Jour")+COUNTIFS(#REF!,B15,#REF!,"Jour")+COUNTIFS(#REF!,B15,#REF!,"Jour")+COUNTIFS(#REF!,B15,#REF!,"Jour")+COUNTIFS(#REF!,B15,#REF!,"Jour")+COUNTIFS(#REF!,B15,#REF!,"Jour")+COUNTIFS(#REF!,B15,#REF!,"Jour")+COUNTIFS(#REF!,B15,#REF!,"Jour")+COUNTIFS(#REF!,B15,#REF!,"Jour")+COUNTIFS(#REF!,B15,#REF!,"Jour"))</f>
        <v>#REF!</v>
      </c>
      <c r="Z15" s="187" t="e">
        <f>IF($A15="","",COUNTIFS(#REF!,$B15,#REF!,"Nuit")+COUNTIFS(#REF!,B15,#REF!,"Nuit")+COUNTIFS(#REF!,B15,#REF!,"Nuit")+COUNTIFS(#REF!,B15,#REF!,"Nuit")+COUNTIFS(#REF!,B15,#REF!,"Nuit")+COUNTIFS(#REF!,B15,#REF!,"Nuit")+COUNTIFS(#REF!,B15,#REF!,"Nuit")+COUNTIFS(#REF!,B15,#REF!,"Nuit")+COUNTIFS(#REF!,B15,#REF!,"Nuit")+COUNTIFS(#REF!,B15,#REF!,"Nuit")+COUNTIFS(#REF!,B15,#REF!,"Nuit"))</f>
        <v>#REF!</v>
      </c>
      <c r="AA15" s="184" t="e">
        <f>IF($A15="","",COUNTIFS(#REF!,$B15,#REF!,"Jour")+COUNTIFS(#REF!,$B15,#REF!,"Jour")+COUNTIFS(#REF!,$B15,#REF!,"Jour")+COUNTIFS(#REF!,$B15,#REF!,"Jour")+COUNTIFS(#REF!,$B15,#REF!,"Jour")+COUNTIFS(#REF!,$B15,#REF!,"Jour")+COUNTIFS(#REF!,$B15,#REF!,"Jour")+COUNTIFS(#REF!,$B15,#REF!,"Jour")+COUNTIFS(#REF!,$B15,#REF!,"Jour")+COUNTIFS(#REF!,$B15,#REF!,"Jour")+COUNTIFS(#REF!,$B15,#REF!,"Jour"))</f>
        <v>#REF!</v>
      </c>
      <c r="AB15" s="187" t="e">
        <f>IF($A15="","",COUNTIFS(#REF!,$B15,#REF!,"Nuit")+COUNTIFS(#REF!,$B15,#REF!,"Nuit")+COUNTIFS(#REF!,$B15,#REF!,"Nuit")+COUNTIFS(#REF!,$B15,#REF!,"Nuit")+COUNTIFS(#REF!,$B15,#REF!,"Nuit")+COUNTIFS(#REF!,$B15,#REF!,"Nuit")+COUNTIFS(#REF!,$B15,#REF!,"Nuit")+COUNTIFS(#REF!,$B15,#REF!,"Nuit")+COUNTIFS(#REF!,$B15,#REF!,"Nuit")+COUNTIFS(#REF!,$B15,#REF!,"Nuit")+COUNTIFS(#REF!,$B15,#REF!,"Nuit"))</f>
        <v>#REF!</v>
      </c>
      <c r="AC15" s="184" t="e">
        <f>IF($A15="","",COUNTIFS(#REF!,$B15,#REF!,"Jour")+COUNTIFS(#REF!,$B15,#REF!,"Jour")+COUNTIFS(#REF!,$B15,#REF!,"Jour")+COUNTIFS(#REF!,$B15,#REF!,"Jour")+COUNTIFS(#REF!,$B15,#REF!,"Jour")+COUNTIFS(#REF!,$B15,#REF!,"Jour")+COUNTIFS(#REF!,$B15,#REF!,"Jour")+COUNTIFS(#REF!,$B15,#REF!,"Jour")+COUNTIFS(#REF!,$B15,#REF!,"Jour")+COUNTIFS(#REF!,$B15,#REF!,"Jour")+COUNTIFS(#REF!,$B15,#REF!,"Jour"))</f>
        <v>#REF!</v>
      </c>
      <c r="AD15" s="187" t="e">
        <f>IF($A15="","",COUNTIFS(#REF!,$B15,#REF!,"Nuit")+COUNTIFS(#REF!,$B15,#REF!,"Nuit")+COUNTIFS(#REF!,$B15,#REF!,"Nuit")+COUNTIFS(#REF!,$B15,#REF!,"Nuit")+COUNTIFS(#REF!,$B15,#REF!,"Nuit")+COUNTIFS(#REF!,$B15,#REF!,"Nuit")+COUNTIFS(#REF!,$B15,#REF!,"Nuit")+COUNTIFS(#REF!,$B15,#REF!,"Nuit")+COUNTIFS(#REF!,$B15,#REF!,"Nuit")+COUNTIFS(#REF!,$B15,#REF!,"Nuit")+COUNTIFS(#REF!,$B15,#REF!,"Nuit"))</f>
        <v>#REF!</v>
      </c>
      <c r="AE15" s="184" t="e">
        <f>IF($A15="","",COUNTIFS(#REF!,$B15,#REF!,"Jour")+COUNTIFS(#REF!,$B15,#REF!,"Jour")+COUNTIFS(#REF!,$B15,#REF!,"Jour")+COUNTIFS(#REF!,$B15,#REF!,"Jour")+COUNTIFS(#REF!,$B15,#REF!,"Jour")+COUNTIFS(#REF!,$B15,#REF!,"Jour")+COUNTIFS(#REF!,$B15,#REF!,"Jour")+COUNTIFS(#REF!,$B15,#REF!,"Jour")+COUNTIFS(#REF!,$B15,#REF!,"Jour")+COUNTIFS(#REF!,$B15,#REF!,"Jour")+COUNTIFS(#REF!,$B15,#REF!,"Jour"))</f>
        <v>#REF!</v>
      </c>
      <c r="AF15" s="187" t="e">
        <f>IF($A15="","",COUNTIFS(#REF!,$B15,#REF!,"Nuit")+COUNTIFS(#REF!,$B15,#REF!,"Nuit")+COUNTIFS(#REF!,$B15,#REF!,"Nuit")+COUNTIFS(#REF!,$B15,#REF!,"Nuit")+COUNTIFS(#REF!,$B15,#REF!,"Nuit")+COUNTIFS(#REF!,$B15,#REF!,"Nuit")+COUNTIFS(#REF!,$B15,#REF!,"Nuit")+COUNTIFS(#REF!,$B15,#REF!,"Nuit")+COUNTIFS(#REF!,$B15,#REF!,"Nuit")+COUNTIFS(#REF!,$B15,#REF!,"Nuit")+COUNTIFS(#REF!,$B15,#REF!,"Nuit"))</f>
        <v>#REF!</v>
      </c>
      <c r="AG15" s="184" t="e">
        <f>IF($A15="","",COUNTIFS(#REF!,$B15,#REF!,"Jour")+COUNTIFS(#REF!,$B15,#REF!,"Jour")+COUNTIFS(#REF!,$B15,#REF!,"Jour")+COUNTIFS(#REF!,$B15,#REF!,"Jour")+COUNTIFS(#REF!,$B15,#REF!,"Jour")+COUNTIFS(#REF!,$B15,#REF!,"Jour")+COUNTIFS(#REF!,$B15,#REF!,"Jour")+COUNTIFS(#REF!,$B15,#REF!,"Jour")+COUNTIFS(#REF!,$B15,#REF!,"Jour")+COUNTIFS(#REF!,$B15,#REF!,"Jour")+COUNTIFS(#REF!,$B15,#REF!,"Jour"))</f>
        <v>#REF!</v>
      </c>
      <c r="AH15" s="187" t="e">
        <f>IF($A15="","",COUNTIFS(#REF!,$B15,#REF!,"Nuit")+COUNTIFS(#REF!,$B15,#REF!,"Nuit")+COUNTIFS(#REF!,$B15,#REF!,"Nuit")+COUNTIFS(#REF!,$B15,#REF!,"Nuit")+COUNTIFS(#REF!,$B15,#REF!,"Nuit")+COUNTIFS(#REF!,$B15,#REF!,"Nuit")+COUNTIFS(#REF!,$B15,#REF!,"Nuit")+COUNTIFS(#REF!,$B15,#REF!,"Nuit")+COUNTIFS(#REF!,$B15,#REF!,"Nuit")+COUNTIFS(#REF!,$B15,#REF!,"Nuit")+COUNTIFS(#REF!,$B15,#REF!,"Nuit"))</f>
        <v>#REF!</v>
      </c>
      <c r="AI15" s="184" t="e">
        <f>IF($A15="","",COUNTIFS(#REF!,$B15,#REF!,"Jour")+COUNTIFS(#REF!,$B15,#REF!,"Jour")+COUNTIFS(#REF!,$B15,#REF!,"Jour")+COUNTIFS(#REF!,$B15,#REF!,"Jour")+COUNTIFS(#REF!,$B15,#REF!,"Jour")+COUNTIFS(#REF!,$B15,#REF!,"Jour")+COUNTIFS(#REF!,$B15,#REF!,"Jour")+COUNTIFS(#REF!,$B15,#REF!,"Jour")+COUNTIFS(#REF!,$B15,#REF!,"Jour")+COUNTIFS(#REF!,$B15,#REF!,"Jour")+COUNTIFS(#REF!,$B15,#REF!,"Jour"))</f>
        <v>#REF!</v>
      </c>
      <c r="AJ15" s="187" t="e">
        <f>IF($A15="","",COUNTIFS(#REF!,$B15,#REF!,"Nuit")+COUNTIFS(#REF!,$B15,#REF!,"Nuit")+COUNTIFS(#REF!,$B15,#REF!,"Nuit")+COUNTIFS(#REF!,$B15,#REF!,"Nuit")+COUNTIFS(#REF!,$B15,#REF!,"Nuit")+COUNTIFS(#REF!,$B15,#REF!,"Nuit")+COUNTIFS(#REF!,$B15,#REF!,"Nuit")+COUNTIFS(#REF!,$B15,#REF!,"Nuit")+COUNTIFS(#REF!,$B15,#REF!,"Nuit")+COUNTIFS(#REF!,$B15,#REF!,"Nuit")+COUNTIFS(#REF!,$B15,#REF!,"Nuit"))</f>
        <v>#REF!</v>
      </c>
      <c r="AK15" s="190" t="e">
        <f>IF($A15="","",COUNTIFS(#REF!,$B15,#REF!,"Jour")+COUNTIFS(#REF!,$B15,#REF!,"Jour")+COUNTIFS(#REF!,$B15,#REF!,"Jour")+COUNTIFS(#REF!,$B15,#REF!,"Jour")+COUNTIFS(#REF!,$B15,#REF!,"Jour")+COUNTIFS(#REF!,$B15,#REF!,"Jour")+COUNTIFS(#REF!,$B15,#REF!,"Jour")+COUNTIFS(#REF!,$B15,#REF!,"Jour")+COUNTIFS(#REF!,$B15,#REF!,"Jour")+COUNTIFS(#REF!,$B15,#REF!,"Jour")+COUNTIFS(#REF!,$B15,#REF!,"Jour"))</f>
        <v>#REF!</v>
      </c>
      <c r="AL15" s="177"/>
      <c r="AM15" s="176" t="e">
        <f t="shared" si="1"/>
        <v>#REF!</v>
      </c>
      <c r="AN15" s="176" t="e">
        <f t="shared" si="2"/>
        <v>#REF!</v>
      </c>
      <c r="AO15" s="424" t="e">
        <f t="shared" si="5"/>
        <v>#REF!</v>
      </c>
      <c r="AP15" s="183">
        <f>IF($A15="","",COUNTIFS(JAN.20!$F$7:$F$48,$B15,JAN.20!$E$7:$E$48,"Nuit")+COUNTIFS(JAN.20!$H$7:$H$48,$B15,JAN.20!$E$7:$E$48,"Nuit")+COUNTIFS(JAN.20!$J$7:$J$48,$B15,JAN.20!$E$7:$E$48,"Nuit")+COUNTIFS(JAN.20!$L$7:$L$48,$B15,JAN.20!$E$7:$E$48,"Nuit")+COUNTIFS(JAN.20!$N$7:$N$48,$B15,JAN.20!$E$7:$E$48,"Nuit")+COUNTIFS(JAN.20!$P$7:$P$48,$B15,JAN.20!$E$7:$E$48,"Nuit")+COUNTIFS(JAN.20!$R$7:$R$48,$B15,JAN.20!$E$7:$E$48,"Nuit")+COUNTIFS(JAN.20!$T$7:$T$48,$B15,JAN.20!$E$7:$E$48,"Nuit")+COUNTIFS(JAN.20!$V$7:$V$48,$B15,JAN.20!$E$7:$E$48,"Nuit")+COUNTIFS(JAN.20!$W$7:$W$48,$B15,JAN.20!$E$7:$E$48,"Nuit")+COUNTIFS(JAN.20!$X$7:$X$48,$B15,JAN.20!$E$7:$E$48,"Nuit"))</f>
        <v>3</v>
      </c>
      <c r="AQ15" s="184">
        <f>IF($A15="","",COUNTIFS(JAN.20!$F$7:$F$48,$B15,JAN.20!$E$7:$E$48,"Jour")+COUNTIFS(JAN.20!$H$7:$H$48,$B15,JAN.20!$E$7:$E$48,"Jour")+COUNTIFS(JAN.20!$J$7:$J$48,$B15,JAN.20!$E$7:$E$48,"Jour")+COUNTIFS(JAN.20!$L$7:$L$48,$B15,JAN.20!$E$7:$E$48,"Jour")+COUNTIFS(JAN.20!$N$7:$N$48,$B15,JAN.20!$E$7:$E$48,"Jour")+COUNTIFS(JAN.20!$P$7:$P$48,$B15,JAN.20!$E$7:$E$48,"Jour")+COUNTIFS(JAN.20!$R$7:$R$48,$B15,JAN.20!$E$7:$E$48,"Jour")+COUNTIFS(JAN.20!$T$7:$T$48,$B15,JAN.20!$E$7:$E$48,"Jour")+COUNTIFS(JAN.20!$V$7:$V$48,$B15,JAN.20!$E$7:$E$48,"Jour")+COUNTIFS(JAN.20!$W$7:$W$48,$B15,JAN.20!$E$7:$E$48,"Jour")+COUNTIFS(JAN.20!$X$7:$X$48,$B15,JAN.20!$E$7:$E$48,"Jour"))</f>
        <v>1</v>
      </c>
      <c r="AR15" s="187">
        <f>IF($A15="","",COUNTIFS(FEV.20!$F$7:$F$48,$B15,FEV.20!$E$7:$E$48,"Nuit")+COUNTIFS(FEV.20!$H$7:$H$48,$B15,FEV.20!$E$7:$E$48,"Nuit")+COUNTIFS(FEV.20!$J$7:$J$48,$B15,FEV.20!$E$7:$E$48,"Nuit")+COUNTIFS(FEV.20!$L$7:$L$48,$B15,FEV.20!$E$7:$E$48,"Nuit")+COUNTIFS(FEV.20!$N$7:$N$48,$B15,FEV.20!$E$7:$E$48,"Nuit")+COUNTIFS(FEV.20!$P$7:$P$48,$B15,FEV.20!$E$7:$E$48,"Nuit")+COUNTIFS(FEV.20!$R$7:$R$48,$B15,FEV.20!$E$7:$E$48,"Nuit")+COUNTIFS(FEV.20!$T$7:$T$48,$B15,FEV.20!$E$7:$E$48,"Nuit")+COUNTIFS(FEV.20!$V$7:$V$48,$B15,FEV.20!$E$7:$E$48,"Nuit")+COUNTIFS(FEV.20!$W$7:$W$48,$B15,FEV.20!$E$7:$E$48,"Nuit")+COUNTIFS(FEV.20!$X$7:$X$48,$B15,FEV.20!$E$7:$E$48,"Nuit"))</f>
        <v>3</v>
      </c>
      <c r="AS15" s="184">
        <f>IF($A15="","",COUNTIFS(FEV.20!$F$7:$F$48,$B15,FEV.20!$E$7:$E$48,"Jour")+COUNTIFS(FEV.20!$H$7:$H$48,$B15,FEV.20!$E$7:$E$48,"Jour")+COUNTIFS(FEV.20!$J$7:$J$48,$B15,FEV.20!$E$7:$E$48,"Jour")+COUNTIFS(FEV.20!$L$7:$L$48,$B15,FEV.20!$E$7:$E$48,"Jour")+COUNTIFS(FEV.20!$N$7:$N$48,$B15,FEV.20!$E$7:$E$48,"Jour")+COUNTIFS(FEV.20!$P$7:$P$48,$B15,FEV.20!$E$7:$E$48,"Jour")+COUNTIFS(FEV.20!$R$7:$R$48,$B15,FEV.20!$E$7:$E$48,"Jour")+COUNTIFS(FEV.20!$T$7:$T$48,$B15,FEV.20!$E$7:$E$48,"Jour")+COUNTIFS(FEV.20!$V$7:$V$48,$B15,FEV.20!$E$7:$E$48,"Jour")+COUNTIFS(FEV.20!$W$7:$W$48,$B15,FEV.20!$E$7:$E$48,"Jour")+COUNTIFS(FEV.20!$X$7:$X$48,$B15,FEV.20!$E$7:$E$48,"Jour"))</f>
        <v>1</v>
      </c>
      <c r="AT15" s="187">
        <f>IF($A15="","",COUNTIFS(Mars.20!$F$7:$F$48,$B15,Mars.20!$E$7:$E$48,"Nuit")+COUNTIFS(Mars.20!$H$7:$H$48,$B15,Mars.20!$E$7:$E$48,"Nuit")+COUNTIFS(Mars.20!$J$7:$J$48,$B15,Mars.20!$E$7:$E$48,"Nuit")+COUNTIFS(Mars.20!$L$7:$L$48,$B15,Mars.20!$E$7:$E$48,"Nuit")+COUNTIFS(Mars.20!$N$7:$N$48,$B15,Mars.20!$E$7:$E$48,"Nuit")+COUNTIFS(Mars.20!$P$7:$P$48,$B15,Mars.20!$E$7:$E$48,"Nuit")+COUNTIFS(Mars.20!$R$7:$R$48,$B15,Mars.20!$E$7:$E$48,"Nuit")+COUNTIFS(Mars.20!$T$7:$T$48,$B15,Mars.20!$E$7:$E$48,"Nuit")+COUNTIFS(Mars.20!$V$7:$V$48,$B15,Mars.20!$E$7:$E$48,"Nuit")+COUNTIFS(Mars.20!$W$7:$W$48,$B15,Mars.20!$E$7:$E$48,"Nuit")+COUNTIFS(Mars.20!$X$7:$X$48,$B15,Mars.20!$E$7:$E$48,"Nuit"))</f>
        <v>3</v>
      </c>
      <c r="AU15" s="184">
        <f>IF($A15="","",COUNTIFS(Mars.20!$F$7:$F$48,$B15,Mars.20!$E$7:$E$48,"Jour")+COUNTIFS(Mars.20!$H$7:$H$48,$B15,Mars.20!$E$7:$E$48,"Jour")+COUNTIFS(Mars.20!$J$7:$J$48,$B15,Mars.20!$E$7:$E$48,"Jour")+COUNTIFS(Mars.20!$L$7:$L$48,$B15,Mars.20!$E$7:$E$48,"Jour")+COUNTIFS(Mars.20!$N$7:$N$48,$B15,Mars.20!$E$7:$E$48,"Jour")+COUNTIFS(Mars.20!$P$7:$P$48,$B15,Mars.20!$E$7:$E$48,"Jour")+COUNTIFS(Mars.20!$R$7:$R$48,$B15,Mars.20!$E$7:$E$48,"Jour")+COUNTIFS(Mars.20!$T$7:$T$48,$B15,Mars.20!$E$7:$E$48,"Jour")+COUNTIFS(Mars.20!$V$7:$V$48,$B15,Mars.20!$E$7:$E$48,"Jour")+COUNTIFS(Mars.20!$W$7:$W$48,$B15,Mars.20!$E$7:$E$48,"Jour")+COUNTIFS(Mars.20!$X$7:$X$48,$B15,Mars.20!$E$7:$E$48,"Jour"))</f>
        <v>1</v>
      </c>
      <c r="AV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AW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AX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AY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AZ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BA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BB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BC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BD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BE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BF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BG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BH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BI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BJ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BK15" s="184">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BL15" s="187">
        <f>IF($A15="","",COUNTIFS(AVR.20!$F$7:$F$48,$B15,AVR.20!$E$7:$E$48,"Nuit")+COUNTIFS(AVR.20!$H$7:$H$48,$B15,AVR.20!$E$7:$E$48,"Nuit")+COUNTIFS(AVR.20!$J$7:$J$48,$B15,AVR.20!$E$7:$E$48,"Nuit")+COUNTIFS(AVR.20!$L$7:$L$48,$B15,AVR.20!$E$7:$E$48,"Nuit")+COUNTIFS(AVR.20!$N$7:$N$48,$B15,AVR.20!$E$7:$E$48,"Nuit")+COUNTIFS(AVR.20!$P$7:$P$48,$B15,AVR.20!$E$7:$E$48,"Nuit")+COUNTIFS(AVR.20!$R$7:$R$48,$B15,AVR.20!$E$7:$E$48,"Nuit")+COUNTIFS(AVR.20!$T$7:$T$48,$B15,AVR.20!$E$7:$E$48,"Nuit")+COUNTIFS(AVR.20!$V$7:$V$48,$B15,AVR.20!$E$7:$E$48,"Nuit")+COUNTIFS(AVR.20!$W$7:$W$48,$B15,AVR.20!$E$7:$E$48,"Nuit")+COUNTIFS(AVR.20!$X$7:$X$48,$B15,AVR.20!$E$7:$E$48,"Nuit"))</f>
        <v>0</v>
      </c>
      <c r="BM15" s="190">
        <f>IF($A15="","",COUNTIFS(AVR.20!$F$7:$F$48,$B15,AVR.20!$E$7:$E$48,"Jour")+COUNTIFS(AVR.20!$H$7:$H$48,$B15,AVR.20!$E$7:$E$48,"Jour")+COUNTIFS(AVR.20!$J$7:$J$48,$B15,AVR.20!$E$7:$E$48,"Jour")+COUNTIFS(AVR.20!$L$7:$L$48,$B15,AVR.20!$E$7:$E$48,"Jour")+COUNTIFS(AVR.20!$N$7:$N$48,$B15,AVR.20!$E$7:$E$48,"Jour")+COUNTIFS(AVR.20!$P$7:$P$48,$B15,AVR.20!$E$7:$E$48,"Jour")+COUNTIFS(AVR.20!$R$7:$R$48,$B15,AVR.20!$E$7:$E$48,"Jour")+COUNTIFS(AVR.20!$T$7:$T$48,$B15,AVR.20!$E$7:$E$48,"Jour")+COUNTIFS(AVR.20!$V$7:$V$48,$B15,AVR.20!$E$7:$E$48,"Jour")+COUNTIFS(AVR.20!$W$7:$W$48,$B15,AVR.20!$E$7:$E$48,"Jour")+COUNTIFS(AVR.20!$X$7:$X$48,$B15,AVR.20!$E$7:$E$48,"Jour"))</f>
        <v>0</v>
      </c>
      <c r="BN15" s="177"/>
      <c r="BO15" s="176">
        <f t="shared" si="3"/>
        <v>9</v>
      </c>
      <c r="BP15" s="176">
        <f t="shared" si="4"/>
        <v>3</v>
      </c>
    </row>
    <row r="16" spans="1:68" ht="16.5" customHeight="1" x14ac:dyDescent="0.3">
      <c r="A16" s="268" t="s">
        <v>378</v>
      </c>
      <c r="B16" s="269" t="s">
        <v>91</v>
      </c>
      <c r="C16" s="264" t="s">
        <v>78</v>
      </c>
      <c r="D16" s="264" t="s">
        <v>83</v>
      </c>
      <c r="E16" s="265" t="s">
        <v>16</v>
      </c>
      <c r="F16" s="266"/>
      <c r="G16" s="266"/>
      <c r="H16" s="266"/>
      <c r="I16" s="270"/>
      <c r="J16" s="266"/>
      <c r="K16" s="266" t="s">
        <v>72</v>
      </c>
      <c r="L16" s="267"/>
      <c r="N16" s="183" t="e">
        <f>IF($A16="","",COUNTIFS(#REF!,B16,#REF!,"Nuit")+COUNTIFS(#REF!,B16,#REF!,"Nuit")+COUNTIFS(#REF!,B16,#REF!,"Nuit")+COUNTIFS(#REF!,B16,#REF!,"Nuit")+COUNTIFS(#REF!,B16,#REF!,"Nuit")+COUNTIFS(#REF!,B16,#REF!,"Nuit")+COUNTIFS(#REF!,B16,#REF!,"Nuit")+COUNTIFS(#REF!,B16,#REF!,"Nuit")+COUNTIFS(#REF!,B16,#REF!,"Nuit")+COUNTIFS(#REF!,B16,#REF!,"Nuit")+COUNTIFS(#REF!,B16,#REF!,"Nuit"))</f>
        <v>#REF!</v>
      </c>
      <c r="O16" s="184" t="e">
        <f>IF($A16="","",COUNTIFS(#REF!,B16,#REF!,"Jour")+COUNTIFS(#REF!,B16,#REF!,"Jour")+COUNTIFS(#REF!,B16,#REF!,"Jour")+COUNTIFS(#REF!,B16,#REF!,"Jour")+COUNTIFS(#REF!,B16,#REF!,"Jour")+COUNTIFS(#REF!,B16,#REF!,"Jour")+COUNTIFS(#REF!,B16,#REF!,"Jour")+COUNTIFS(#REF!,B16,#REF!,"Jour")+COUNTIFS(#REF!,B16,#REF!,"Jour")+COUNTIFS(#REF!,B16,#REF!,"Jour")+COUNTIFS(#REF!,B16,#REF!,"Jour"))</f>
        <v>#REF!</v>
      </c>
      <c r="P16" s="187" t="e">
        <f>IF($A16="","",COUNTIFS(#REF!,B16,#REF!,"Nuit")+COUNTIFS(#REF!,B16,#REF!,"Nuit")+COUNTIFS(#REF!,B16,#REF!,"Nuit")+COUNTIFS(#REF!,B16,#REF!,"Nuit")+COUNTIFS(#REF!,B16,#REF!,"Nuit")+COUNTIFS(#REF!,B16,#REF!,"Nuit")+COUNTIFS(#REF!,B16,#REF!,"Nuit")+COUNTIFS(#REF!,B16,#REF!,"Nuit")+COUNTIFS(#REF!,B16,#REF!,"Nuit")+COUNTIFS(#REF!,B16,#REF!,"Nuit")+COUNTIFS(#REF!,B16,#REF!,"Nuit"))</f>
        <v>#REF!</v>
      </c>
      <c r="Q16" s="184" t="e">
        <f>IF($A16="","",COUNTIFS(#REF!,B16,#REF!,"Jour")+COUNTIFS(#REF!,B16,#REF!,"Jour")+COUNTIFS(#REF!,B16,#REF!,"Jour")+COUNTIFS(#REF!,B16,#REF!,"Jour")+COUNTIFS(#REF!,B16,#REF!,"Jour")+COUNTIFS(#REF!,B16,#REF!,"Jour")+COUNTIFS(#REF!,B16,#REF!,"Jour")+COUNTIFS(#REF!,B16,#REF!,"Jour")+COUNTIFS(#REF!,B16,#REF!,"Jour")+COUNTIFS(#REF!,B16,#REF!,"Jour")+COUNTIFS(#REF!,B16,#REF!,"Jour"))</f>
        <v>#REF!</v>
      </c>
      <c r="R16" s="187" t="e">
        <f>IF($A16="","",COUNTIFS(#REF!,B16,#REF!,"Nuit")+COUNTIFS(#REF!,B16,#REF!,"Nuit")+COUNTIFS(#REF!,B16,#REF!,"Nuit")+COUNTIFS(#REF!,B16,#REF!,"Nuit")+COUNTIFS(#REF!,B16,#REF!,"Nuit")+COUNTIFS(#REF!,B16,#REF!,"Nuit")+COUNTIFS(#REF!,B16,#REF!,"Nuit")+COUNTIFS(#REF!,B16,#REF!,"Nuit")+COUNTIFS(#REF!,B16,#REF!,"Nuit")+COUNTIFS(#REF!,B16,#REF!,"Nuit")+COUNTIFS(#REF!,B16,#REF!,"Nuit"))</f>
        <v>#REF!</v>
      </c>
      <c r="S16" s="184" t="e">
        <f>IF($A16="","",COUNTIFS(#REF!,B16,#REF!,"Jour")+COUNTIFS(#REF!,B16,#REF!,"Jour")+COUNTIFS(#REF!,B16,#REF!,"Jour")+COUNTIFS(#REF!,B16,#REF!,"Jour")+COUNTIFS(#REF!,B16,#REF!,"Jour")+COUNTIFS(#REF!,B16,#REF!,"Jour")+COUNTIFS(#REF!,B16,#REF!,"Jour")+COUNTIFS(#REF!,B16,#REF!,"Jour")+COUNTIFS(#REF!,B16,#REF!,"Jour")+COUNTIFS(#REF!,B16,#REF!,"Jour")+COUNTIFS(#REF!,B16,#REF!,"Jour"))</f>
        <v>#REF!</v>
      </c>
      <c r="T16" s="187" t="e">
        <f>IF($A16="","",COUNTIFS(#REF!,B16,#REF!,"Nuit")+COUNTIFS(#REF!,B16,#REF!,"Nuit")+COUNTIFS(#REF!,B16,#REF!,"Nuit")+COUNTIFS(#REF!,B16,#REF!,"Nuit")+COUNTIFS(#REF!,B16,#REF!,"Nuit")+COUNTIFS(#REF!,B16,#REF!,"Nuit")+COUNTIFS(#REF!,B16,#REF!,"Nuit")+COUNTIFS(#REF!,B16,#REF!,"Nuit")+COUNTIFS(#REF!,B16,#REF!,"Nuit")+COUNTIFS(#REF!,B16,#REF!,"Nuit")+COUNTIFS(#REF!,B16,#REF!,"Nuit"))</f>
        <v>#REF!</v>
      </c>
      <c r="U16" s="184" t="e">
        <f>IF($A16="","",COUNTIFS(#REF!,B16,#REF!,"Jour")+COUNTIFS(#REF!,B16,#REF!,"Jour")+COUNTIFS(#REF!,B16,#REF!,"Jour")+COUNTIFS(#REF!,B16,#REF!,"Jour")+COUNTIFS(#REF!,B16,#REF!,"Jour")+COUNTIFS(#REF!,B16,#REF!,"Jour")+COUNTIFS(#REF!,B16,#REF!,"Jour")+COUNTIFS(#REF!,B16,#REF!,"Jour")+COUNTIFS(#REF!,B16,#REF!,"Jour")+COUNTIFS(#REF!,B16,#REF!,"Jour")+COUNTIFS(#REF!,B16,#REF!,"Jour"))</f>
        <v>#REF!</v>
      </c>
      <c r="V16" s="187" t="e">
        <f>IF($A16="","",COUNTIFS(#REF!,B16,#REF!,"Nuit")+COUNTIFS(#REF!,B16,#REF!,"Nuit")+COUNTIFS(#REF!,B16,#REF!,"Nuit")+COUNTIFS(#REF!,B16,#REF!,"Nuit")+COUNTIFS(#REF!,B16,#REF!,"Nuit")+COUNTIFS(#REF!,B16,#REF!,"Nuit")+COUNTIFS(#REF!,B16,#REF!,"Nuit")+COUNTIFS(#REF!,B16,#REF!,"Nuit")+COUNTIFS(#REF!,B16,#REF!,"Nuit")+COUNTIFS(#REF!,B16,#REF!,"Nuit")+COUNTIFS(#REF!,B16,#REF!,"Nuit"))</f>
        <v>#REF!</v>
      </c>
      <c r="W16" s="184" t="e">
        <f>IF($A16="","",COUNTIFS(#REF!,B16,#REF!,"Jour")+COUNTIFS(#REF!,B16,#REF!,"Jour")+COUNTIFS(#REF!,B16,#REF!,"Jour")+COUNTIFS(#REF!,B16,#REF!,"Jour")+COUNTIFS(#REF!,B16,#REF!,"Jour")+COUNTIFS(#REF!,B16,#REF!,"Jour")+COUNTIFS(#REF!,B16,#REF!,"Jour")+COUNTIFS(#REF!,B16,#REF!,"Jour")+COUNTIFS(#REF!,B16,#REF!,"Jour")+COUNTIFS(#REF!,B16,#REF!,"Jour")+COUNTIFS(#REF!,B16,#REF!,"Jour"))</f>
        <v>#REF!</v>
      </c>
      <c r="X16" s="187" t="e">
        <f>IF($A16="","",COUNTIFS(#REF!,B16,#REF!,"Nuit")+COUNTIFS(#REF!,B16,#REF!,"Nuit")+COUNTIFS(#REF!,B16,#REF!,"Nuit")+COUNTIFS(#REF!,B16,#REF!,"Nuit")+COUNTIFS(#REF!,B16,#REF!,"Nuit")+COUNTIFS(#REF!,B16,#REF!,"Nuit")+COUNTIFS(#REF!,B16,#REF!,"Nuit")+COUNTIFS(#REF!,B16,#REF!,"Nuit")+COUNTIFS(#REF!,B16,#REF!,"Nuit")+COUNTIFS(#REF!,B16,#REF!,"Nuit")+COUNTIFS(#REF!,B16,#REF!,"Nuit"))</f>
        <v>#REF!</v>
      </c>
      <c r="Y16" s="184" t="e">
        <f>IF($A16="","",COUNTIFS(#REF!,B16,#REF!,"Jour")+COUNTIFS(#REF!,B16,#REF!,"Jour")+COUNTIFS(#REF!,B16,#REF!,"Jour")+COUNTIFS(#REF!,B16,#REF!,"Jour")+COUNTIFS(#REF!,B16,#REF!,"Jour")+COUNTIFS(#REF!,B16,#REF!,"Jour")+COUNTIFS(#REF!,B16,#REF!,"Jour")+COUNTIFS(#REF!,B16,#REF!,"Jour")+COUNTIFS(#REF!,B16,#REF!,"Jour")+COUNTIFS(#REF!,B16,#REF!,"Jour")+COUNTIFS(#REF!,B16,#REF!,"Jour"))</f>
        <v>#REF!</v>
      </c>
      <c r="Z16" s="187" t="e">
        <f>IF($A16="","",COUNTIFS(#REF!,$B16,#REF!,"Nuit")+COUNTIFS(#REF!,B16,#REF!,"Nuit")+COUNTIFS(#REF!,B16,#REF!,"Nuit")+COUNTIFS(#REF!,B16,#REF!,"Nuit")+COUNTIFS(#REF!,B16,#REF!,"Nuit")+COUNTIFS(#REF!,B16,#REF!,"Nuit")+COUNTIFS(#REF!,B16,#REF!,"Nuit")+COUNTIFS(#REF!,B16,#REF!,"Nuit")+COUNTIFS(#REF!,B16,#REF!,"Nuit")+COUNTIFS(#REF!,B16,#REF!,"Nuit")+COUNTIFS(#REF!,B16,#REF!,"Nuit"))</f>
        <v>#REF!</v>
      </c>
      <c r="AA16" s="184" t="e">
        <f>IF($A16="","",COUNTIFS(#REF!,$B16,#REF!,"Jour")+COUNTIFS(#REF!,$B16,#REF!,"Jour")+COUNTIFS(#REF!,$B16,#REF!,"Jour")+COUNTIFS(#REF!,$B16,#REF!,"Jour")+COUNTIFS(#REF!,$B16,#REF!,"Jour")+COUNTIFS(#REF!,$B16,#REF!,"Jour")+COUNTIFS(#REF!,$B16,#REF!,"Jour")+COUNTIFS(#REF!,$B16,#REF!,"Jour")+COUNTIFS(#REF!,$B16,#REF!,"Jour")+COUNTIFS(#REF!,$B16,#REF!,"Jour")+COUNTIFS(#REF!,$B16,#REF!,"Jour"))</f>
        <v>#REF!</v>
      </c>
      <c r="AB16" s="187" t="e">
        <f>IF($A16="","",COUNTIFS(#REF!,$B16,#REF!,"Nuit")+COUNTIFS(#REF!,$B16,#REF!,"Nuit")+COUNTIFS(#REF!,$B16,#REF!,"Nuit")+COUNTIFS(#REF!,$B16,#REF!,"Nuit")+COUNTIFS(#REF!,$B16,#REF!,"Nuit")+COUNTIFS(#REF!,$B16,#REF!,"Nuit")+COUNTIFS(#REF!,$B16,#REF!,"Nuit")+COUNTIFS(#REF!,$B16,#REF!,"Nuit")+COUNTIFS(#REF!,$B16,#REF!,"Nuit")+COUNTIFS(#REF!,$B16,#REF!,"Nuit")+COUNTIFS(#REF!,$B16,#REF!,"Nuit"))</f>
        <v>#REF!</v>
      </c>
      <c r="AC16" s="184" t="e">
        <f>IF($A16="","",COUNTIFS(#REF!,$B16,#REF!,"Jour")+COUNTIFS(#REF!,$B16,#REF!,"Jour")+COUNTIFS(#REF!,$B16,#REF!,"Jour")+COUNTIFS(#REF!,$B16,#REF!,"Jour")+COUNTIFS(#REF!,$B16,#REF!,"Jour")+COUNTIFS(#REF!,$B16,#REF!,"Jour")+COUNTIFS(#REF!,$B16,#REF!,"Jour")+COUNTIFS(#REF!,$B16,#REF!,"Jour")+COUNTIFS(#REF!,$B16,#REF!,"Jour")+COUNTIFS(#REF!,$B16,#REF!,"Jour")+COUNTIFS(#REF!,$B16,#REF!,"Jour"))</f>
        <v>#REF!</v>
      </c>
      <c r="AD16" s="187" t="e">
        <f>IF($A16="","",COUNTIFS(#REF!,$B16,#REF!,"Nuit")+COUNTIFS(#REF!,$B16,#REF!,"Nuit")+COUNTIFS(#REF!,$B16,#REF!,"Nuit")+COUNTIFS(#REF!,$B16,#REF!,"Nuit")+COUNTIFS(#REF!,$B16,#REF!,"Nuit")+COUNTIFS(#REF!,$B16,#REF!,"Nuit")+COUNTIFS(#REF!,$B16,#REF!,"Nuit")+COUNTIFS(#REF!,$B16,#REF!,"Nuit")+COUNTIFS(#REF!,$B16,#REF!,"Nuit")+COUNTIFS(#REF!,$B16,#REF!,"Nuit")+COUNTIFS(#REF!,$B16,#REF!,"Nuit"))</f>
        <v>#REF!</v>
      </c>
      <c r="AE16" s="184" t="e">
        <f>IF($A16="","",COUNTIFS(#REF!,$B16,#REF!,"Jour")+COUNTIFS(#REF!,$B16,#REF!,"Jour")+COUNTIFS(#REF!,$B16,#REF!,"Jour")+COUNTIFS(#REF!,$B16,#REF!,"Jour")+COUNTIFS(#REF!,$B16,#REF!,"Jour")+COUNTIFS(#REF!,$B16,#REF!,"Jour")+COUNTIFS(#REF!,$B16,#REF!,"Jour")+COUNTIFS(#REF!,$B16,#REF!,"Jour")+COUNTIFS(#REF!,$B16,#REF!,"Jour")+COUNTIFS(#REF!,$B16,#REF!,"Jour")+COUNTIFS(#REF!,$B16,#REF!,"Jour"))</f>
        <v>#REF!</v>
      </c>
      <c r="AF16" s="187" t="e">
        <f>IF($A16="","",COUNTIFS(#REF!,$B16,#REF!,"Nuit")+COUNTIFS(#REF!,$B16,#REF!,"Nuit")+COUNTIFS(#REF!,$B16,#REF!,"Nuit")+COUNTIFS(#REF!,$B16,#REF!,"Nuit")+COUNTIFS(#REF!,$B16,#REF!,"Nuit")+COUNTIFS(#REF!,$B16,#REF!,"Nuit")+COUNTIFS(#REF!,$B16,#REF!,"Nuit")+COUNTIFS(#REF!,$B16,#REF!,"Nuit")+COUNTIFS(#REF!,$B16,#REF!,"Nuit")+COUNTIFS(#REF!,$B16,#REF!,"Nuit")+COUNTIFS(#REF!,$B16,#REF!,"Nuit"))</f>
        <v>#REF!</v>
      </c>
      <c r="AG16" s="184" t="e">
        <f>IF($A16="","",COUNTIFS(#REF!,$B16,#REF!,"Jour")+COUNTIFS(#REF!,$B16,#REF!,"Jour")+COUNTIFS(#REF!,$B16,#REF!,"Jour")+COUNTIFS(#REF!,$B16,#REF!,"Jour")+COUNTIFS(#REF!,$B16,#REF!,"Jour")+COUNTIFS(#REF!,$B16,#REF!,"Jour")+COUNTIFS(#REF!,$B16,#REF!,"Jour")+COUNTIFS(#REF!,$B16,#REF!,"Jour")+COUNTIFS(#REF!,$B16,#REF!,"Jour")+COUNTIFS(#REF!,$B16,#REF!,"Jour")+COUNTIFS(#REF!,$B16,#REF!,"Jour"))</f>
        <v>#REF!</v>
      </c>
      <c r="AH16" s="187" t="e">
        <f>IF($A16="","",COUNTIFS(#REF!,$B16,#REF!,"Nuit")+COUNTIFS(#REF!,$B16,#REF!,"Nuit")+COUNTIFS(#REF!,$B16,#REF!,"Nuit")+COUNTIFS(#REF!,$B16,#REF!,"Nuit")+COUNTIFS(#REF!,$B16,#REF!,"Nuit")+COUNTIFS(#REF!,$B16,#REF!,"Nuit")+COUNTIFS(#REF!,$B16,#REF!,"Nuit")+COUNTIFS(#REF!,$B16,#REF!,"Nuit")+COUNTIFS(#REF!,$B16,#REF!,"Nuit")+COUNTIFS(#REF!,$B16,#REF!,"Nuit")+COUNTIFS(#REF!,$B16,#REF!,"Nuit"))</f>
        <v>#REF!</v>
      </c>
      <c r="AI16" s="184" t="e">
        <f>IF($A16="","",COUNTIFS(#REF!,$B16,#REF!,"Jour")+COUNTIFS(#REF!,$B16,#REF!,"Jour")+COUNTIFS(#REF!,$B16,#REF!,"Jour")+COUNTIFS(#REF!,$B16,#REF!,"Jour")+COUNTIFS(#REF!,$B16,#REF!,"Jour")+COUNTIFS(#REF!,$B16,#REF!,"Jour")+COUNTIFS(#REF!,$B16,#REF!,"Jour")+COUNTIFS(#REF!,$B16,#REF!,"Jour")+COUNTIFS(#REF!,$B16,#REF!,"Jour")+COUNTIFS(#REF!,$B16,#REF!,"Jour")+COUNTIFS(#REF!,$B16,#REF!,"Jour"))</f>
        <v>#REF!</v>
      </c>
      <c r="AJ16" s="187" t="e">
        <f>IF($A16="","",COUNTIFS(#REF!,$B16,#REF!,"Nuit")+COUNTIFS(#REF!,$B16,#REF!,"Nuit")+COUNTIFS(#REF!,$B16,#REF!,"Nuit")+COUNTIFS(#REF!,$B16,#REF!,"Nuit")+COUNTIFS(#REF!,$B16,#REF!,"Nuit")+COUNTIFS(#REF!,$B16,#REF!,"Nuit")+COUNTIFS(#REF!,$B16,#REF!,"Nuit")+COUNTIFS(#REF!,$B16,#REF!,"Nuit")+COUNTIFS(#REF!,$B16,#REF!,"Nuit")+COUNTIFS(#REF!,$B16,#REF!,"Nuit")+COUNTIFS(#REF!,$B16,#REF!,"Nuit"))</f>
        <v>#REF!</v>
      </c>
      <c r="AK16" s="190" t="e">
        <f>IF($A16="","",COUNTIFS(#REF!,$B16,#REF!,"Jour")+COUNTIFS(#REF!,$B16,#REF!,"Jour")+COUNTIFS(#REF!,$B16,#REF!,"Jour")+COUNTIFS(#REF!,$B16,#REF!,"Jour")+COUNTIFS(#REF!,$B16,#REF!,"Jour")+COUNTIFS(#REF!,$B16,#REF!,"Jour")+COUNTIFS(#REF!,$B16,#REF!,"Jour")+COUNTIFS(#REF!,$B16,#REF!,"Jour")+COUNTIFS(#REF!,$B16,#REF!,"Jour")+COUNTIFS(#REF!,$B16,#REF!,"Jour")+COUNTIFS(#REF!,$B16,#REF!,"Jour"))</f>
        <v>#REF!</v>
      </c>
      <c r="AL16" s="177"/>
      <c r="AM16" s="176" t="e">
        <f t="shared" si="1"/>
        <v>#REF!</v>
      </c>
      <c r="AN16" s="176" t="e">
        <f t="shared" si="2"/>
        <v>#REF!</v>
      </c>
      <c r="AO16" s="424" t="e">
        <f t="shared" si="5"/>
        <v>#REF!</v>
      </c>
      <c r="AP16" s="183">
        <f>IF($A16="","",COUNTIFS(JAN.20!$F$7:$F$48,$B16,JAN.20!$E$7:$E$48,"Nuit")+COUNTIFS(JAN.20!$H$7:$H$48,$B16,JAN.20!$E$7:$E$48,"Nuit")+COUNTIFS(JAN.20!$J$7:$J$48,$B16,JAN.20!$E$7:$E$48,"Nuit")+COUNTIFS(JAN.20!$L$7:$L$48,$B16,JAN.20!$E$7:$E$48,"Nuit")+COUNTIFS(JAN.20!$N$7:$N$48,$B16,JAN.20!$E$7:$E$48,"Nuit")+COUNTIFS(JAN.20!$P$7:$P$48,$B16,JAN.20!$E$7:$E$48,"Nuit")+COUNTIFS(JAN.20!$R$7:$R$48,$B16,JAN.20!$E$7:$E$48,"Nuit")+COUNTIFS(JAN.20!$T$7:$T$48,$B16,JAN.20!$E$7:$E$48,"Nuit")+COUNTIFS(JAN.20!$V$7:$V$48,$B16,JAN.20!$E$7:$E$48,"Nuit")+COUNTIFS(JAN.20!$W$7:$W$48,$B16,JAN.20!$E$7:$E$48,"Nuit")+COUNTIFS(JAN.20!$X$7:$X$48,$B16,JAN.20!$E$7:$E$48,"Nuit"))</f>
        <v>0</v>
      </c>
      <c r="AQ16" s="184">
        <f>IF($A16="","",COUNTIFS(JAN.20!$F$7:$F$48,$B16,JAN.20!$E$7:$E$48,"Jour")+COUNTIFS(JAN.20!$H$7:$H$48,$B16,JAN.20!$E$7:$E$48,"Jour")+COUNTIFS(JAN.20!$J$7:$J$48,$B16,JAN.20!$E$7:$E$48,"Jour")+COUNTIFS(JAN.20!$L$7:$L$48,$B16,JAN.20!$E$7:$E$48,"Jour")+COUNTIFS(JAN.20!$N$7:$N$48,$B16,JAN.20!$E$7:$E$48,"Jour")+COUNTIFS(JAN.20!$P$7:$P$48,$B16,JAN.20!$E$7:$E$48,"Jour")+COUNTIFS(JAN.20!$R$7:$R$48,$B16,JAN.20!$E$7:$E$48,"Jour")+COUNTIFS(JAN.20!$T$7:$T$48,$B16,JAN.20!$E$7:$E$48,"Jour")+COUNTIFS(JAN.20!$V$7:$V$48,$B16,JAN.20!$E$7:$E$48,"Jour")+COUNTIFS(JAN.20!$W$7:$W$48,$B16,JAN.20!$E$7:$E$48,"Jour")+COUNTIFS(JAN.20!$X$7:$X$48,$B16,JAN.20!$E$7:$E$48,"Jour"))</f>
        <v>0</v>
      </c>
      <c r="AR16" s="187">
        <f>IF($A16="","",COUNTIFS(FEV.20!$F$7:$F$48,$B16,FEV.20!$E$7:$E$48,"Nuit")+COUNTIFS(FEV.20!$H$7:$H$48,$B16,FEV.20!$E$7:$E$48,"Nuit")+COUNTIFS(FEV.20!$J$7:$J$48,$B16,FEV.20!$E$7:$E$48,"Nuit")+COUNTIFS(FEV.20!$L$7:$L$48,$B16,FEV.20!$E$7:$E$48,"Nuit")+COUNTIFS(FEV.20!$N$7:$N$48,$B16,FEV.20!$E$7:$E$48,"Nuit")+COUNTIFS(FEV.20!$P$7:$P$48,$B16,FEV.20!$E$7:$E$48,"Nuit")+COUNTIFS(FEV.20!$R$7:$R$48,$B16,FEV.20!$E$7:$E$48,"Nuit")+COUNTIFS(FEV.20!$T$7:$T$48,$B16,FEV.20!$E$7:$E$48,"Nuit")+COUNTIFS(FEV.20!$V$7:$V$48,$B16,FEV.20!$E$7:$E$48,"Nuit")+COUNTIFS(FEV.20!$W$7:$W$48,$B16,FEV.20!$E$7:$E$48,"Nuit")+COUNTIFS(FEV.20!$X$7:$X$48,$B16,FEV.20!$E$7:$E$48,"Nuit"))</f>
        <v>0</v>
      </c>
      <c r="AS16" s="184">
        <f>IF($A16="","",COUNTIFS(FEV.20!$F$7:$F$48,$B16,FEV.20!$E$7:$E$48,"Jour")+COUNTIFS(FEV.20!$H$7:$H$48,$B16,FEV.20!$E$7:$E$48,"Jour")+COUNTIFS(FEV.20!$J$7:$J$48,$B16,FEV.20!$E$7:$E$48,"Jour")+COUNTIFS(FEV.20!$L$7:$L$48,$B16,FEV.20!$E$7:$E$48,"Jour")+COUNTIFS(FEV.20!$N$7:$N$48,$B16,FEV.20!$E$7:$E$48,"Jour")+COUNTIFS(FEV.20!$P$7:$P$48,$B16,FEV.20!$E$7:$E$48,"Jour")+COUNTIFS(FEV.20!$R$7:$R$48,$B16,FEV.20!$E$7:$E$48,"Jour")+COUNTIFS(FEV.20!$T$7:$T$48,$B16,FEV.20!$E$7:$E$48,"Jour")+COUNTIFS(FEV.20!$V$7:$V$48,$B16,FEV.20!$E$7:$E$48,"Jour")+COUNTIFS(FEV.20!$W$7:$W$48,$B16,FEV.20!$E$7:$E$48,"Jour")+COUNTIFS(FEV.20!$X$7:$X$48,$B16,FEV.20!$E$7:$E$48,"Jour"))</f>
        <v>0</v>
      </c>
      <c r="AT16" s="187">
        <f>IF($A16="","",COUNTIFS(Mars.20!$F$7:$F$48,$B16,Mars.20!$E$7:$E$48,"Nuit")+COUNTIFS(Mars.20!$H$7:$H$48,$B16,Mars.20!$E$7:$E$48,"Nuit")+COUNTIFS(Mars.20!$J$7:$J$48,$B16,Mars.20!$E$7:$E$48,"Nuit")+COUNTIFS(Mars.20!$L$7:$L$48,$B16,Mars.20!$E$7:$E$48,"Nuit")+COUNTIFS(Mars.20!$N$7:$N$48,$B16,Mars.20!$E$7:$E$48,"Nuit")+COUNTIFS(Mars.20!$P$7:$P$48,$B16,Mars.20!$E$7:$E$48,"Nuit")+COUNTIFS(Mars.20!$R$7:$R$48,$B16,Mars.20!$E$7:$E$48,"Nuit")+COUNTIFS(Mars.20!$T$7:$T$48,$B16,Mars.20!$E$7:$E$48,"Nuit")+COUNTIFS(Mars.20!$V$7:$V$48,$B16,Mars.20!$E$7:$E$48,"Nuit")+COUNTIFS(Mars.20!$W$7:$W$48,$B16,Mars.20!$E$7:$E$48,"Nuit")+COUNTIFS(Mars.20!$X$7:$X$48,$B16,Mars.20!$E$7:$E$48,"Nuit"))</f>
        <v>0</v>
      </c>
      <c r="AU16" s="184">
        <f>IF($A16="","",COUNTIFS(Mars.20!$F$7:$F$48,$B16,Mars.20!$E$7:$E$48,"Jour")+COUNTIFS(Mars.20!$H$7:$H$48,$B16,Mars.20!$E$7:$E$48,"Jour")+COUNTIFS(Mars.20!$J$7:$J$48,$B16,Mars.20!$E$7:$E$48,"Jour")+COUNTIFS(Mars.20!$L$7:$L$48,$B16,Mars.20!$E$7:$E$48,"Jour")+COUNTIFS(Mars.20!$N$7:$N$48,$B16,Mars.20!$E$7:$E$48,"Jour")+COUNTIFS(Mars.20!$P$7:$P$48,$B16,Mars.20!$E$7:$E$48,"Jour")+COUNTIFS(Mars.20!$R$7:$R$48,$B16,Mars.20!$E$7:$E$48,"Jour")+COUNTIFS(Mars.20!$T$7:$T$48,$B16,Mars.20!$E$7:$E$48,"Jour")+COUNTIFS(Mars.20!$V$7:$V$48,$B16,Mars.20!$E$7:$E$48,"Jour")+COUNTIFS(Mars.20!$W$7:$W$48,$B16,Mars.20!$E$7:$E$48,"Jour")+COUNTIFS(Mars.20!$X$7:$X$48,$B16,Mars.20!$E$7:$E$48,"Jour"))</f>
        <v>0</v>
      </c>
      <c r="AV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AW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AX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AY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AZ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BA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BB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BC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BD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BE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BF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BG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BH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BI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BJ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BK16" s="184">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BL16" s="187">
        <f>IF($A16="","",COUNTIFS(AVR.20!$F$7:$F$48,$B16,AVR.20!$E$7:$E$48,"Nuit")+COUNTIFS(AVR.20!$H$7:$H$48,$B16,AVR.20!$E$7:$E$48,"Nuit")+COUNTIFS(AVR.20!$J$7:$J$48,$B16,AVR.20!$E$7:$E$48,"Nuit")+COUNTIFS(AVR.20!$L$7:$L$48,$B16,AVR.20!$E$7:$E$48,"Nuit")+COUNTIFS(AVR.20!$N$7:$N$48,$B16,AVR.20!$E$7:$E$48,"Nuit")+COUNTIFS(AVR.20!$P$7:$P$48,$B16,AVR.20!$E$7:$E$48,"Nuit")+COUNTIFS(AVR.20!$R$7:$R$48,$B16,AVR.20!$E$7:$E$48,"Nuit")+COUNTIFS(AVR.20!$T$7:$T$48,$B16,AVR.20!$E$7:$E$48,"Nuit")+COUNTIFS(AVR.20!$V$7:$V$48,$B16,AVR.20!$E$7:$E$48,"Nuit")+COUNTIFS(AVR.20!$W$7:$W$48,$B16,AVR.20!$E$7:$E$48,"Nuit")+COUNTIFS(AVR.20!$X$7:$X$48,$B16,AVR.20!$E$7:$E$48,"Nuit"))</f>
        <v>0</v>
      </c>
      <c r="BM16" s="190">
        <f>IF($A16="","",COUNTIFS(AVR.20!$F$7:$F$48,$B16,AVR.20!$E$7:$E$48,"Jour")+COUNTIFS(AVR.20!$H$7:$H$48,$B16,AVR.20!$E$7:$E$48,"Jour")+COUNTIFS(AVR.20!$J$7:$J$48,$B16,AVR.20!$E$7:$E$48,"Jour")+COUNTIFS(AVR.20!$L$7:$L$48,$B16,AVR.20!$E$7:$E$48,"Jour")+COUNTIFS(AVR.20!$N$7:$N$48,$B16,AVR.20!$E$7:$E$48,"Jour")+COUNTIFS(AVR.20!$P$7:$P$48,$B16,AVR.20!$E$7:$E$48,"Jour")+COUNTIFS(AVR.20!$R$7:$R$48,$B16,AVR.20!$E$7:$E$48,"Jour")+COUNTIFS(AVR.20!$T$7:$T$48,$B16,AVR.20!$E$7:$E$48,"Jour")+COUNTIFS(AVR.20!$V$7:$V$48,$B16,AVR.20!$E$7:$E$48,"Jour")+COUNTIFS(AVR.20!$W$7:$W$48,$B16,AVR.20!$E$7:$E$48,"Jour")+COUNTIFS(AVR.20!$X$7:$X$48,$B16,AVR.20!$E$7:$E$48,"Jour"))</f>
        <v>0</v>
      </c>
      <c r="BN16" s="177"/>
      <c r="BO16" s="176">
        <f t="shared" si="3"/>
        <v>0</v>
      </c>
      <c r="BP16" s="176">
        <f t="shared" si="4"/>
        <v>0</v>
      </c>
    </row>
    <row r="17" spans="1:68" ht="15" customHeight="1" x14ac:dyDescent="0.25">
      <c r="A17" s="268" t="s">
        <v>259</v>
      </c>
      <c r="B17" s="269" t="s">
        <v>414</v>
      </c>
      <c r="C17" s="264" t="s">
        <v>75</v>
      </c>
      <c r="D17" s="264" t="s">
        <v>83</v>
      </c>
      <c r="E17" s="265" t="s">
        <v>16</v>
      </c>
      <c r="F17" s="266" t="s">
        <v>8</v>
      </c>
      <c r="G17" s="266" t="s">
        <v>70</v>
      </c>
      <c r="H17" s="266" t="s">
        <v>71</v>
      </c>
      <c r="I17" s="266"/>
      <c r="J17" s="266" t="s">
        <v>79</v>
      </c>
      <c r="K17" s="266" t="s">
        <v>72</v>
      </c>
      <c r="L17" s="267" t="s">
        <v>73</v>
      </c>
      <c r="N17" s="183" t="e">
        <f>IF($A17="","",COUNTIFS(#REF!,B17,#REF!,"Nuit")+COUNTIFS(#REF!,B17,#REF!,"Nuit")+COUNTIFS(#REF!,B17,#REF!,"Nuit")+COUNTIFS(#REF!,B17,#REF!,"Nuit")+COUNTIFS(#REF!,B17,#REF!,"Nuit")+COUNTIFS(#REF!,B17,#REF!,"Nuit")+COUNTIFS(#REF!,B17,#REF!,"Nuit")+COUNTIFS(#REF!,B17,#REF!,"Nuit")+COUNTIFS(#REF!,B17,#REF!,"Nuit")+COUNTIFS(#REF!,B17,#REF!,"Nuit")+COUNTIFS(#REF!,B17,#REF!,"Nuit"))</f>
        <v>#REF!</v>
      </c>
      <c r="O17" s="184" t="e">
        <f>IF($A17="","",COUNTIFS(#REF!,B17,#REF!,"Jour")+COUNTIFS(#REF!,B17,#REF!,"Jour")+COUNTIFS(#REF!,B17,#REF!,"Jour")+COUNTIFS(#REF!,B17,#REF!,"Jour")+COUNTIFS(#REF!,B17,#REF!,"Jour")+COUNTIFS(#REF!,B17,#REF!,"Jour")+COUNTIFS(#REF!,B17,#REF!,"Jour")+COUNTIFS(#REF!,B17,#REF!,"Jour")+COUNTIFS(#REF!,B17,#REF!,"Jour")+COUNTIFS(#REF!,B17,#REF!,"Jour")+COUNTIFS(#REF!,B17,#REF!,"Jour"))</f>
        <v>#REF!</v>
      </c>
      <c r="P17" s="187" t="e">
        <f>IF($A17="","",COUNTIFS(#REF!,B17,#REF!,"Nuit")+COUNTIFS(#REF!,B17,#REF!,"Nuit")+COUNTIFS(#REF!,B17,#REF!,"Nuit")+COUNTIFS(#REF!,B17,#REF!,"Nuit")+COUNTIFS(#REF!,B17,#REF!,"Nuit")+COUNTIFS(#REF!,B17,#REF!,"Nuit")+COUNTIFS(#REF!,B17,#REF!,"Nuit")+COUNTIFS(#REF!,B17,#REF!,"Nuit")+COUNTIFS(#REF!,B17,#REF!,"Nuit")+COUNTIFS(#REF!,B17,#REF!,"Nuit")+COUNTIFS(#REF!,B17,#REF!,"Nuit"))</f>
        <v>#REF!</v>
      </c>
      <c r="Q17" s="184" t="e">
        <f>IF($A17="","",COUNTIFS(#REF!,B17,#REF!,"Jour")+COUNTIFS(#REF!,B17,#REF!,"Jour")+COUNTIFS(#REF!,B17,#REF!,"Jour")+COUNTIFS(#REF!,B17,#REF!,"Jour")+COUNTIFS(#REF!,B17,#REF!,"Jour")+COUNTIFS(#REF!,B17,#REF!,"Jour")+COUNTIFS(#REF!,B17,#REF!,"Jour")+COUNTIFS(#REF!,B17,#REF!,"Jour")+COUNTIFS(#REF!,B17,#REF!,"Jour")+COUNTIFS(#REF!,B17,#REF!,"Jour")+COUNTIFS(#REF!,B17,#REF!,"Jour"))</f>
        <v>#REF!</v>
      </c>
      <c r="R17" s="187" t="e">
        <f>IF($A17="","",COUNTIFS(#REF!,B17,#REF!,"Nuit")+COUNTIFS(#REF!,B17,#REF!,"Nuit")+COUNTIFS(#REF!,B17,#REF!,"Nuit")+COUNTIFS(#REF!,B17,#REF!,"Nuit")+COUNTIFS(#REF!,B17,#REF!,"Nuit")+COUNTIFS(#REF!,B17,#REF!,"Nuit")+COUNTIFS(#REF!,B17,#REF!,"Nuit")+COUNTIFS(#REF!,B17,#REF!,"Nuit")+COUNTIFS(#REF!,B17,#REF!,"Nuit")+COUNTIFS(#REF!,B17,#REF!,"Nuit")+COUNTIFS(#REF!,B17,#REF!,"Nuit"))</f>
        <v>#REF!</v>
      </c>
      <c r="S17" s="184" t="e">
        <f>IF($A17="","",COUNTIFS(#REF!,B17,#REF!,"Jour")+COUNTIFS(#REF!,B17,#REF!,"Jour")+COUNTIFS(#REF!,B17,#REF!,"Jour")+COUNTIFS(#REF!,B17,#REF!,"Jour")+COUNTIFS(#REF!,B17,#REF!,"Jour")+COUNTIFS(#REF!,B17,#REF!,"Jour")+COUNTIFS(#REF!,B17,#REF!,"Jour")+COUNTIFS(#REF!,B17,#REF!,"Jour")+COUNTIFS(#REF!,B17,#REF!,"Jour")+COUNTIFS(#REF!,B17,#REF!,"Jour")+COUNTIFS(#REF!,B17,#REF!,"Jour"))</f>
        <v>#REF!</v>
      </c>
      <c r="T17" s="187" t="e">
        <f>IF($A17="","",COUNTIFS(#REF!,B17,#REF!,"Nuit")+COUNTIFS(#REF!,B17,#REF!,"Nuit")+COUNTIFS(#REF!,B17,#REF!,"Nuit")+COUNTIFS(#REF!,B17,#REF!,"Nuit")+COUNTIFS(#REF!,B17,#REF!,"Nuit")+COUNTIFS(#REF!,B17,#REF!,"Nuit")+COUNTIFS(#REF!,B17,#REF!,"Nuit")+COUNTIFS(#REF!,B17,#REF!,"Nuit")+COUNTIFS(#REF!,B17,#REF!,"Nuit")+COUNTIFS(#REF!,B17,#REF!,"Nuit")+COUNTIFS(#REF!,B17,#REF!,"Nuit"))</f>
        <v>#REF!</v>
      </c>
      <c r="U17" s="184" t="e">
        <f>IF($A17="","",COUNTIFS(#REF!,B17,#REF!,"Jour")+COUNTIFS(#REF!,B17,#REF!,"Jour")+COUNTIFS(#REF!,B17,#REF!,"Jour")+COUNTIFS(#REF!,B17,#REF!,"Jour")+COUNTIFS(#REF!,B17,#REF!,"Jour")+COUNTIFS(#REF!,B17,#REF!,"Jour")+COUNTIFS(#REF!,B17,#REF!,"Jour")+COUNTIFS(#REF!,B17,#REF!,"Jour")+COUNTIFS(#REF!,B17,#REF!,"Jour")+COUNTIFS(#REF!,B17,#REF!,"Jour")+COUNTIFS(#REF!,B17,#REF!,"Jour"))</f>
        <v>#REF!</v>
      </c>
      <c r="V17" s="187" t="e">
        <f>IF($A17="","",COUNTIFS(#REF!,B17,#REF!,"Nuit")+COUNTIFS(#REF!,B17,#REF!,"Nuit")+COUNTIFS(#REF!,B17,#REF!,"Nuit")+COUNTIFS(#REF!,B17,#REF!,"Nuit")+COUNTIFS(#REF!,B17,#REF!,"Nuit")+COUNTIFS(#REF!,B17,#REF!,"Nuit")+COUNTIFS(#REF!,B17,#REF!,"Nuit")+COUNTIFS(#REF!,B17,#REF!,"Nuit")+COUNTIFS(#REF!,B17,#REF!,"Nuit")+COUNTIFS(#REF!,B17,#REF!,"Nuit")+COUNTIFS(#REF!,B17,#REF!,"Nuit"))</f>
        <v>#REF!</v>
      </c>
      <c r="W17" s="184" t="e">
        <f>IF($A17="","",COUNTIFS(#REF!,B17,#REF!,"Jour")+COUNTIFS(#REF!,B17,#REF!,"Jour")+COUNTIFS(#REF!,B17,#REF!,"Jour")+COUNTIFS(#REF!,B17,#REF!,"Jour")+COUNTIFS(#REF!,B17,#REF!,"Jour")+COUNTIFS(#REF!,B17,#REF!,"Jour")+COUNTIFS(#REF!,B17,#REF!,"Jour")+COUNTIFS(#REF!,B17,#REF!,"Jour")+COUNTIFS(#REF!,B17,#REF!,"Jour")+COUNTIFS(#REF!,B17,#REF!,"Jour")+COUNTIFS(#REF!,B17,#REF!,"Jour"))</f>
        <v>#REF!</v>
      </c>
      <c r="X17" s="187" t="e">
        <f>IF($A17="","",COUNTIFS(#REF!,B17,#REF!,"Nuit")+COUNTIFS(#REF!,B17,#REF!,"Nuit")+COUNTIFS(#REF!,B17,#REF!,"Nuit")+COUNTIFS(#REF!,B17,#REF!,"Nuit")+COUNTIFS(#REF!,B17,#REF!,"Nuit")+COUNTIFS(#REF!,B17,#REF!,"Nuit")+COUNTIFS(#REF!,B17,#REF!,"Nuit")+COUNTIFS(#REF!,B17,#REF!,"Nuit")+COUNTIFS(#REF!,B17,#REF!,"Nuit")+COUNTIFS(#REF!,B17,#REF!,"Nuit")+COUNTIFS(#REF!,B17,#REF!,"Nuit"))</f>
        <v>#REF!</v>
      </c>
      <c r="Y17" s="184" t="e">
        <f>IF($A17="","",COUNTIFS(#REF!,B17,#REF!,"Jour")+COUNTIFS(#REF!,B17,#REF!,"Jour")+COUNTIFS(#REF!,B17,#REF!,"Jour")+COUNTIFS(#REF!,B17,#REF!,"Jour")+COUNTIFS(#REF!,B17,#REF!,"Jour")+COUNTIFS(#REF!,B17,#REF!,"Jour")+COUNTIFS(#REF!,B17,#REF!,"Jour")+COUNTIFS(#REF!,B17,#REF!,"Jour")+COUNTIFS(#REF!,B17,#REF!,"Jour")+COUNTIFS(#REF!,B17,#REF!,"Jour")+COUNTIFS(#REF!,B17,#REF!,"Jour"))</f>
        <v>#REF!</v>
      </c>
      <c r="Z17" s="187" t="e">
        <f>IF($A17="","",COUNTIFS(#REF!,$B17,#REF!,"Nuit")+COUNTIFS(#REF!,B17,#REF!,"Nuit")+COUNTIFS(#REF!,B17,#REF!,"Nuit")+COUNTIFS(#REF!,B17,#REF!,"Nuit")+COUNTIFS(#REF!,B17,#REF!,"Nuit")+COUNTIFS(#REF!,B17,#REF!,"Nuit")+COUNTIFS(#REF!,B17,#REF!,"Nuit")+COUNTIFS(#REF!,B17,#REF!,"Nuit")+COUNTIFS(#REF!,B17,#REF!,"Nuit")+COUNTIFS(#REF!,B17,#REF!,"Nuit")+COUNTIFS(#REF!,B17,#REF!,"Nuit"))</f>
        <v>#REF!</v>
      </c>
      <c r="AA17" s="184" t="e">
        <f>IF($A17="","",COUNTIFS(#REF!,$B17,#REF!,"Jour")+COUNTIFS(#REF!,$B17,#REF!,"Jour")+COUNTIFS(#REF!,$B17,#REF!,"Jour")+COUNTIFS(#REF!,$B17,#REF!,"Jour")+COUNTIFS(#REF!,$B17,#REF!,"Jour")+COUNTIFS(#REF!,$B17,#REF!,"Jour")+COUNTIFS(#REF!,$B17,#REF!,"Jour")+COUNTIFS(#REF!,$B17,#REF!,"Jour")+COUNTIFS(#REF!,$B17,#REF!,"Jour")+COUNTIFS(#REF!,$B17,#REF!,"Jour")+COUNTIFS(#REF!,$B17,#REF!,"Jour"))</f>
        <v>#REF!</v>
      </c>
      <c r="AB17" s="187" t="e">
        <f>IF($A17="","",COUNTIFS(#REF!,$B17,#REF!,"Nuit")+COUNTIFS(#REF!,$B17,#REF!,"Nuit")+COUNTIFS(#REF!,$B17,#REF!,"Nuit")+COUNTIFS(#REF!,$B17,#REF!,"Nuit")+COUNTIFS(#REF!,$B17,#REF!,"Nuit")+COUNTIFS(#REF!,$B17,#REF!,"Nuit")+COUNTIFS(#REF!,$B17,#REF!,"Nuit")+COUNTIFS(#REF!,$B17,#REF!,"Nuit")+COUNTIFS(#REF!,$B17,#REF!,"Nuit")+COUNTIFS(#REF!,$B17,#REF!,"Nuit")+COUNTIFS(#REF!,$B17,#REF!,"Nuit"))</f>
        <v>#REF!</v>
      </c>
      <c r="AC17" s="184" t="e">
        <f>IF($A17="","",COUNTIFS(#REF!,$B17,#REF!,"Jour")+COUNTIFS(#REF!,$B17,#REF!,"Jour")+COUNTIFS(#REF!,$B17,#REF!,"Jour")+COUNTIFS(#REF!,$B17,#REF!,"Jour")+COUNTIFS(#REF!,$B17,#REF!,"Jour")+COUNTIFS(#REF!,$B17,#REF!,"Jour")+COUNTIFS(#REF!,$B17,#REF!,"Jour")+COUNTIFS(#REF!,$B17,#REF!,"Jour")+COUNTIFS(#REF!,$B17,#REF!,"Jour")+COUNTIFS(#REF!,$B17,#REF!,"Jour")+COUNTIFS(#REF!,$B17,#REF!,"Jour"))</f>
        <v>#REF!</v>
      </c>
      <c r="AD17" s="187" t="e">
        <f>IF($A17="","",COUNTIFS(#REF!,$B17,#REF!,"Nuit")+COUNTIFS(#REF!,$B17,#REF!,"Nuit")+COUNTIFS(#REF!,$B17,#REF!,"Nuit")+COUNTIFS(#REF!,$B17,#REF!,"Nuit")+COUNTIFS(#REF!,$B17,#REF!,"Nuit")+COUNTIFS(#REF!,$B17,#REF!,"Nuit")+COUNTIFS(#REF!,$B17,#REF!,"Nuit")+COUNTIFS(#REF!,$B17,#REF!,"Nuit")+COUNTIFS(#REF!,$B17,#REF!,"Nuit")+COUNTIFS(#REF!,$B17,#REF!,"Nuit")+COUNTIFS(#REF!,$B17,#REF!,"Nuit"))</f>
        <v>#REF!</v>
      </c>
      <c r="AE17" s="184" t="e">
        <f>IF($A17="","",COUNTIFS(#REF!,$B17,#REF!,"Jour")+COUNTIFS(#REF!,$B17,#REF!,"Jour")+COUNTIFS(#REF!,$B17,#REF!,"Jour")+COUNTIFS(#REF!,$B17,#REF!,"Jour")+COUNTIFS(#REF!,$B17,#REF!,"Jour")+COUNTIFS(#REF!,$B17,#REF!,"Jour")+COUNTIFS(#REF!,$B17,#REF!,"Jour")+COUNTIFS(#REF!,$B17,#REF!,"Jour")+COUNTIFS(#REF!,$B17,#REF!,"Jour")+COUNTIFS(#REF!,$B17,#REF!,"Jour")+COUNTIFS(#REF!,$B17,#REF!,"Jour"))</f>
        <v>#REF!</v>
      </c>
      <c r="AF17" s="187" t="e">
        <f>IF($A17="","",COUNTIFS(#REF!,$B17,#REF!,"Nuit")+COUNTIFS(#REF!,$B17,#REF!,"Nuit")+COUNTIFS(#REF!,$B17,#REF!,"Nuit")+COUNTIFS(#REF!,$B17,#REF!,"Nuit")+COUNTIFS(#REF!,$B17,#REF!,"Nuit")+COUNTIFS(#REF!,$B17,#REF!,"Nuit")+COUNTIFS(#REF!,$B17,#REF!,"Nuit")+COUNTIFS(#REF!,$B17,#REF!,"Nuit")+COUNTIFS(#REF!,$B17,#REF!,"Nuit")+COUNTIFS(#REF!,$B17,#REF!,"Nuit")+COUNTIFS(#REF!,$B17,#REF!,"Nuit"))</f>
        <v>#REF!</v>
      </c>
      <c r="AG17" s="184" t="e">
        <f>IF($A17="","",COUNTIFS(#REF!,$B17,#REF!,"Jour")+COUNTIFS(#REF!,$B17,#REF!,"Jour")+COUNTIFS(#REF!,$B17,#REF!,"Jour")+COUNTIFS(#REF!,$B17,#REF!,"Jour")+COUNTIFS(#REF!,$B17,#REF!,"Jour")+COUNTIFS(#REF!,$B17,#REF!,"Jour")+COUNTIFS(#REF!,$B17,#REF!,"Jour")+COUNTIFS(#REF!,$B17,#REF!,"Jour")+COUNTIFS(#REF!,$B17,#REF!,"Jour")+COUNTIFS(#REF!,$B17,#REF!,"Jour")+COUNTIFS(#REF!,$B17,#REF!,"Jour"))</f>
        <v>#REF!</v>
      </c>
      <c r="AH17" s="187" t="e">
        <f>IF($A17="","",COUNTIFS(#REF!,$B17,#REF!,"Nuit")+COUNTIFS(#REF!,$B17,#REF!,"Nuit")+COUNTIFS(#REF!,$B17,#REF!,"Nuit")+COUNTIFS(#REF!,$B17,#REF!,"Nuit")+COUNTIFS(#REF!,$B17,#REF!,"Nuit")+COUNTIFS(#REF!,$B17,#REF!,"Nuit")+COUNTIFS(#REF!,$B17,#REF!,"Nuit")+COUNTIFS(#REF!,$B17,#REF!,"Nuit")+COUNTIFS(#REF!,$B17,#REF!,"Nuit")+COUNTIFS(#REF!,$B17,#REF!,"Nuit")+COUNTIFS(#REF!,$B17,#REF!,"Nuit"))</f>
        <v>#REF!</v>
      </c>
      <c r="AI17" s="184" t="e">
        <f>IF($A17="","",COUNTIFS(#REF!,$B17,#REF!,"Jour")+COUNTIFS(#REF!,$B17,#REF!,"Jour")+COUNTIFS(#REF!,$B17,#REF!,"Jour")+COUNTIFS(#REF!,$B17,#REF!,"Jour")+COUNTIFS(#REF!,$B17,#REF!,"Jour")+COUNTIFS(#REF!,$B17,#REF!,"Jour")+COUNTIFS(#REF!,$B17,#REF!,"Jour")+COUNTIFS(#REF!,$B17,#REF!,"Jour")+COUNTIFS(#REF!,$B17,#REF!,"Jour")+COUNTIFS(#REF!,$B17,#REF!,"Jour")+COUNTIFS(#REF!,$B17,#REF!,"Jour"))</f>
        <v>#REF!</v>
      </c>
      <c r="AJ17" s="187" t="e">
        <f>IF($A17="","",COUNTIFS(#REF!,$B17,#REF!,"Nuit")+COUNTIFS(#REF!,$B17,#REF!,"Nuit")+COUNTIFS(#REF!,$B17,#REF!,"Nuit")+COUNTIFS(#REF!,$B17,#REF!,"Nuit")+COUNTIFS(#REF!,$B17,#REF!,"Nuit")+COUNTIFS(#REF!,$B17,#REF!,"Nuit")+COUNTIFS(#REF!,$B17,#REF!,"Nuit")+COUNTIFS(#REF!,$B17,#REF!,"Nuit")+COUNTIFS(#REF!,$B17,#REF!,"Nuit")+COUNTIFS(#REF!,$B17,#REF!,"Nuit")+COUNTIFS(#REF!,$B17,#REF!,"Nuit"))</f>
        <v>#REF!</v>
      </c>
      <c r="AK17" s="190" t="e">
        <f>IF($A17="","",COUNTIFS(#REF!,$B17,#REF!,"Jour")+COUNTIFS(#REF!,$B17,#REF!,"Jour")+COUNTIFS(#REF!,$B17,#REF!,"Jour")+COUNTIFS(#REF!,$B17,#REF!,"Jour")+COUNTIFS(#REF!,$B17,#REF!,"Jour")+COUNTIFS(#REF!,$B17,#REF!,"Jour")+COUNTIFS(#REF!,$B17,#REF!,"Jour")+COUNTIFS(#REF!,$B17,#REF!,"Jour")+COUNTIFS(#REF!,$B17,#REF!,"Jour")+COUNTIFS(#REF!,$B17,#REF!,"Jour")+COUNTIFS(#REF!,$B17,#REF!,"Jour"))</f>
        <v>#REF!</v>
      </c>
      <c r="AL17" s="177"/>
      <c r="AM17" s="176" t="e">
        <f t="shared" si="1"/>
        <v>#REF!</v>
      </c>
      <c r="AN17" s="176" t="e">
        <f t="shared" si="2"/>
        <v>#REF!</v>
      </c>
      <c r="AO17" s="424" t="e">
        <f t="shared" si="5"/>
        <v>#REF!</v>
      </c>
      <c r="AP17" s="183">
        <f>IF($A17="","",COUNTIFS(JAN.20!$F$7:$F$48,$B17,JAN.20!$E$7:$E$48,"Nuit")+COUNTIFS(JAN.20!$H$7:$H$48,$B17,JAN.20!$E$7:$E$48,"Nuit")+COUNTIFS(JAN.20!$J$7:$J$48,$B17,JAN.20!$E$7:$E$48,"Nuit")+COUNTIFS(JAN.20!$L$7:$L$48,$B17,JAN.20!$E$7:$E$48,"Nuit")+COUNTIFS(JAN.20!$N$7:$N$48,$B17,JAN.20!$E$7:$E$48,"Nuit")+COUNTIFS(JAN.20!$P$7:$P$48,$B17,JAN.20!$E$7:$E$48,"Nuit")+COUNTIFS(JAN.20!$R$7:$R$48,$B17,JAN.20!$E$7:$E$48,"Nuit")+COUNTIFS(JAN.20!$T$7:$T$48,$B17,JAN.20!$E$7:$E$48,"Nuit")+COUNTIFS(JAN.20!$V$7:$V$48,$B17,JAN.20!$E$7:$E$48,"Nuit")+COUNTIFS(JAN.20!$W$7:$W$48,$B17,JAN.20!$E$7:$E$48,"Nuit")+COUNTIFS(JAN.20!$X$7:$X$48,$B17,JAN.20!$E$7:$E$48,"Nuit"))</f>
        <v>8</v>
      </c>
      <c r="AQ17" s="184">
        <f>IF($A17="","",COUNTIFS(JAN.20!$F$7:$F$48,$B17,JAN.20!$E$7:$E$48,"Jour")+COUNTIFS(JAN.20!$H$7:$H$48,$B17,JAN.20!$E$7:$E$48,"Jour")+COUNTIFS(JAN.20!$J$7:$J$48,$B17,JAN.20!$E$7:$E$48,"Jour")+COUNTIFS(JAN.20!$L$7:$L$48,$B17,JAN.20!$E$7:$E$48,"Jour")+COUNTIFS(JAN.20!$N$7:$N$48,$B17,JAN.20!$E$7:$E$48,"Jour")+COUNTIFS(JAN.20!$P$7:$P$48,$B17,JAN.20!$E$7:$E$48,"Jour")+COUNTIFS(JAN.20!$R$7:$R$48,$B17,JAN.20!$E$7:$E$48,"Jour")+COUNTIFS(JAN.20!$T$7:$T$48,$B17,JAN.20!$E$7:$E$48,"Jour")+COUNTIFS(JAN.20!$V$7:$V$48,$B17,JAN.20!$E$7:$E$48,"Jour")+COUNTIFS(JAN.20!$W$7:$W$48,$B17,JAN.20!$E$7:$E$48,"Jour")+COUNTIFS(JAN.20!$X$7:$X$48,$B17,JAN.20!$E$7:$E$48,"Jour"))</f>
        <v>0</v>
      </c>
      <c r="AR17" s="187">
        <f>IF($A17="","",COUNTIFS(FEV.20!$F$7:$F$48,$B17,FEV.20!$E$7:$E$48,"Nuit")+COUNTIFS(FEV.20!$H$7:$H$48,$B17,FEV.20!$E$7:$E$48,"Nuit")+COUNTIFS(FEV.20!$J$7:$J$48,$B17,FEV.20!$E$7:$E$48,"Nuit")+COUNTIFS(FEV.20!$L$7:$L$48,$B17,FEV.20!$E$7:$E$48,"Nuit")+COUNTIFS(FEV.20!$N$7:$N$48,$B17,FEV.20!$E$7:$E$48,"Nuit")+COUNTIFS(FEV.20!$P$7:$P$48,$B17,FEV.20!$E$7:$E$48,"Nuit")+COUNTIFS(FEV.20!$R$7:$R$48,$B17,FEV.20!$E$7:$E$48,"Nuit")+COUNTIFS(FEV.20!$T$7:$T$48,$B17,FEV.20!$E$7:$E$48,"Nuit")+COUNTIFS(FEV.20!$V$7:$V$48,$B17,FEV.20!$E$7:$E$48,"Nuit")+COUNTIFS(FEV.20!$W$7:$W$48,$B17,FEV.20!$E$7:$E$48,"Nuit")+COUNTIFS(FEV.20!$X$7:$X$48,$B17,FEV.20!$E$7:$E$48,"Nuit"))</f>
        <v>7</v>
      </c>
      <c r="AS17" s="184">
        <f>IF($A17="","",COUNTIFS(FEV.20!$F$7:$F$48,$B17,FEV.20!$E$7:$E$48,"Jour")+COUNTIFS(FEV.20!$H$7:$H$48,$B17,FEV.20!$E$7:$E$48,"Jour")+COUNTIFS(FEV.20!$J$7:$J$48,$B17,FEV.20!$E$7:$E$48,"Jour")+COUNTIFS(FEV.20!$L$7:$L$48,$B17,FEV.20!$E$7:$E$48,"Jour")+COUNTIFS(FEV.20!$N$7:$N$48,$B17,FEV.20!$E$7:$E$48,"Jour")+COUNTIFS(FEV.20!$P$7:$P$48,$B17,FEV.20!$E$7:$E$48,"Jour")+COUNTIFS(FEV.20!$R$7:$R$48,$B17,FEV.20!$E$7:$E$48,"Jour")+COUNTIFS(FEV.20!$T$7:$T$48,$B17,FEV.20!$E$7:$E$48,"Jour")+COUNTIFS(FEV.20!$V$7:$V$48,$B17,FEV.20!$E$7:$E$48,"Jour")+COUNTIFS(FEV.20!$W$7:$W$48,$B17,FEV.20!$E$7:$E$48,"Jour")+COUNTIFS(FEV.20!$X$7:$X$48,$B17,FEV.20!$E$7:$E$48,"Jour"))</f>
        <v>0</v>
      </c>
      <c r="AT17" s="187">
        <f>IF($A17="","",COUNTIFS(Mars.20!$F$7:$F$48,$B17,Mars.20!$E$7:$E$48,"Nuit")+COUNTIFS(Mars.20!$H$7:$H$48,$B17,Mars.20!$E$7:$E$48,"Nuit")+COUNTIFS(Mars.20!$J$7:$J$48,$B17,Mars.20!$E$7:$E$48,"Nuit")+COUNTIFS(Mars.20!$L$7:$L$48,$B17,Mars.20!$E$7:$E$48,"Nuit")+COUNTIFS(Mars.20!$N$7:$N$48,$B17,Mars.20!$E$7:$E$48,"Nuit")+COUNTIFS(Mars.20!$P$7:$P$48,$B17,Mars.20!$E$7:$E$48,"Nuit")+COUNTIFS(Mars.20!$R$7:$R$48,$B17,Mars.20!$E$7:$E$48,"Nuit")+COUNTIFS(Mars.20!$T$7:$T$48,$B17,Mars.20!$E$7:$E$48,"Nuit")+COUNTIFS(Mars.20!$V$7:$V$48,$B17,Mars.20!$E$7:$E$48,"Nuit")+COUNTIFS(Mars.20!$W$7:$W$48,$B17,Mars.20!$E$7:$E$48,"Nuit")+COUNTIFS(Mars.20!$X$7:$X$48,$B17,Mars.20!$E$7:$E$48,"Nuit"))</f>
        <v>8</v>
      </c>
      <c r="AU17" s="184">
        <f>IF($A17="","",COUNTIFS(Mars.20!$F$7:$F$48,$B17,Mars.20!$E$7:$E$48,"Jour")+COUNTIFS(Mars.20!$H$7:$H$48,$B17,Mars.20!$E$7:$E$48,"Jour")+COUNTIFS(Mars.20!$J$7:$J$48,$B17,Mars.20!$E$7:$E$48,"Jour")+COUNTIFS(Mars.20!$L$7:$L$48,$B17,Mars.20!$E$7:$E$48,"Jour")+COUNTIFS(Mars.20!$N$7:$N$48,$B17,Mars.20!$E$7:$E$48,"Jour")+COUNTIFS(Mars.20!$P$7:$P$48,$B17,Mars.20!$E$7:$E$48,"Jour")+COUNTIFS(Mars.20!$R$7:$R$48,$B17,Mars.20!$E$7:$E$48,"Jour")+COUNTIFS(Mars.20!$T$7:$T$48,$B17,Mars.20!$E$7:$E$48,"Jour")+COUNTIFS(Mars.20!$V$7:$V$48,$B17,Mars.20!$E$7:$E$48,"Jour")+COUNTIFS(Mars.20!$W$7:$W$48,$B17,Mars.20!$E$7:$E$48,"Jour")+COUNTIFS(Mars.20!$X$7:$X$48,$B17,Mars.20!$E$7:$E$48,"Jour"))</f>
        <v>0</v>
      </c>
      <c r="AV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AW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AX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AY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AZ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BA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BB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BC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BD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BE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BF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BG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BH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BI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BJ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BK17" s="184">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BL17" s="187">
        <f>IF($A17="","",COUNTIFS(AVR.20!$F$7:$F$48,$B17,AVR.20!$E$7:$E$48,"Nuit")+COUNTIFS(AVR.20!$H$7:$H$48,$B17,AVR.20!$E$7:$E$48,"Nuit")+COUNTIFS(AVR.20!$J$7:$J$48,$B17,AVR.20!$E$7:$E$48,"Nuit")+COUNTIFS(AVR.20!$L$7:$L$48,$B17,AVR.20!$E$7:$E$48,"Nuit")+COUNTIFS(AVR.20!$N$7:$N$48,$B17,AVR.20!$E$7:$E$48,"Nuit")+COUNTIFS(AVR.20!$P$7:$P$48,$B17,AVR.20!$E$7:$E$48,"Nuit")+COUNTIFS(AVR.20!$R$7:$R$48,$B17,AVR.20!$E$7:$E$48,"Nuit")+COUNTIFS(AVR.20!$T$7:$T$48,$B17,AVR.20!$E$7:$E$48,"Nuit")+COUNTIFS(AVR.20!$V$7:$V$48,$B17,AVR.20!$E$7:$E$48,"Nuit")+COUNTIFS(AVR.20!$W$7:$W$48,$B17,AVR.20!$E$7:$E$48,"Nuit")+COUNTIFS(AVR.20!$X$7:$X$48,$B17,AVR.20!$E$7:$E$48,"Nuit"))</f>
        <v>0</v>
      </c>
      <c r="BM17" s="190">
        <f>IF($A17="","",COUNTIFS(AVR.20!$F$7:$F$48,$B17,AVR.20!$E$7:$E$48,"Jour")+COUNTIFS(AVR.20!$H$7:$H$48,$B17,AVR.20!$E$7:$E$48,"Jour")+COUNTIFS(AVR.20!$J$7:$J$48,$B17,AVR.20!$E$7:$E$48,"Jour")+COUNTIFS(AVR.20!$L$7:$L$48,$B17,AVR.20!$E$7:$E$48,"Jour")+COUNTIFS(AVR.20!$N$7:$N$48,$B17,AVR.20!$E$7:$E$48,"Jour")+COUNTIFS(AVR.20!$P$7:$P$48,$B17,AVR.20!$E$7:$E$48,"Jour")+COUNTIFS(AVR.20!$R$7:$R$48,$B17,AVR.20!$E$7:$E$48,"Jour")+COUNTIFS(AVR.20!$T$7:$T$48,$B17,AVR.20!$E$7:$E$48,"Jour")+COUNTIFS(AVR.20!$V$7:$V$48,$B17,AVR.20!$E$7:$E$48,"Jour")+COUNTIFS(AVR.20!$W$7:$W$48,$B17,AVR.20!$E$7:$E$48,"Jour")+COUNTIFS(AVR.20!$X$7:$X$48,$B17,AVR.20!$E$7:$E$48,"Jour"))</f>
        <v>0</v>
      </c>
      <c r="BN17" s="177"/>
      <c r="BO17" s="176">
        <f t="shared" si="3"/>
        <v>23</v>
      </c>
      <c r="BP17" s="176">
        <f t="shared" si="4"/>
        <v>0</v>
      </c>
    </row>
    <row r="18" spans="1:68" ht="16.5" x14ac:dyDescent="0.3">
      <c r="A18" s="268" t="s">
        <v>258</v>
      </c>
      <c r="B18" s="269" t="s">
        <v>426</v>
      </c>
      <c r="C18" s="264" t="s">
        <v>198</v>
      </c>
      <c r="D18" s="264" t="s">
        <v>124</v>
      </c>
      <c r="E18" s="265" t="s">
        <v>16</v>
      </c>
      <c r="F18" s="266"/>
      <c r="G18" s="266"/>
      <c r="H18" s="266"/>
      <c r="I18" s="270"/>
      <c r="J18" s="266"/>
      <c r="K18" s="266" t="s">
        <v>72</v>
      </c>
      <c r="L18" s="267"/>
      <c r="N18" s="183" t="e">
        <f>IF($A18="","",COUNTIFS(#REF!,B18,#REF!,"Nuit")+COUNTIFS(#REF!,B18,#REF!,"Nuit")+COUNTIFS(#REF!,B18,#REF!,"Nuit")+COUNTIFS(#REF!,B18,#REF!,"Nuit")+COUNTIFS(#REF!,B18,#REF!,"Nuit")+COUNTIFS(#REF!,B18,#REF!,"Nuit")+COUNTIFS(#REF!,B18,#REF!,"Nuit")+COUNTIFS(#REF!,B18,#REF!,"Nuit")+COUNTIFS(#REF!,B18,#REF!,"Nuit")+COUNTIFS(#REF!,B18,#REF!,"Nuit")+COUNTIFS(#REF!,B18,#REF!,"Nuit"))</f>
        <v>#REF!</v>
      </c>
      <c r="O18" s="184" t="e">
        <f>IF($A18="","",COUNTIFS(#REF!,B18,#REF!,"Jour")+COUNTIFS(#REF!,B18,#REF!,"Jour")+COUNTIFS(#REF!,B18,#REF!,"Jour")+COUNTIFS(#REF!,B18,#REF!,"Jour")+COUNTIFS(#REF!,B18,#REF!,"Jour")+COUNTIFS(#REF!,B18,#REF!,"Jour")+COUNTIFS(#REF!,B18,#REF!,"Jour")+COUNTIFS(#REF!,B18,#REF!,"Jour")+COUNTIFS(#REF!,B18,#REF!,"Jour")+COUNTIFS(#REF!,B18,#REF!,"Jour")+COUNTIFS(#REF!,B18,#REF!,"Jour"))</f>
        <v>#REF!</v>
      </c>
      <c r="P18" s="187" t="e">
        <f>IF($A18="","",COUNTIFS(#REF!,B18,#REF!,"Nuit")+COUNTIFS(#REF!,B18,#REF!,"Nuit")+COUNTIFS(#REF!,B18,#REF!,"Nuit")+COUNTIFS(#REF!,B18,#REF!,"Nuit")+COUNTIFS(#REF!,B18,#REF!,"Nuit")+COUNTIFS(#REF!,B18,#REF!,"Nuit")+COUNTIFS(#REF!,B18,#REF!,"Nuit")+COUNTIFS(#REF!,B18,#REF!,"Nuit")+COUNTIFS(#REF!,B18,#REF!,"Nuit")+COUNTIFS(#REF!,B18,#REF!,"Nuit")+COUNTIFS(#REF!,B18,#REF!,"Nuit"))</f>
        <v>#REF!</v>
      </c>
      <c r="Q18" s="184" t="e">
        <f>IF($A18="","",COUNTIFS(#REF!,B18,#REF!,"Jour")+COUNTIFS(#REF!,B18,#REF!,"Jour")+COUNTIFS(#REF!,B18,#REF!,"Jour")+COUNTIFS(#REF!,B18,#REF!,"Jour")+COUNTIFS(#REF!,B18,#REF!,"Jour")+COUNTIFS(#REF!,B18,#REF!,"Jour")+COUNTIFS(#REF!,B18,#REF!,"Jour")+COUNTIFS(#REF!,B18,#REF!,"Jour")+COUNTIFS(#REF!,B18,#REF!,"Jour")+COUNTIFS(#REF!,B18,#REF!,"Jour")+COUNTIFS(#REF!,B18,#REF!,"Jour"))</f>
        <v>#REF!</v>
      </c>
      <c r="R18" s="187" t="e">
        <f>IF($A18="","",COUNTIFS(#REF!,B18,#REF!,"Nuit")+COUNTIFS(#REF!,B18,#REF!,"Nuit")+COUNTIFS(#REF!,B18,#REF!,"Nuit")+COUNTIFS(#REF!,B18,#REF!,"Nuit")+COUNTIFS(#REF!,B18,#REF!,"Nuit")+COUNTIFS(#REF!,B18,#REF!,"Nuit")+COUNTIFS(#REF!,B18,#REF!,"Nuit")+COUNTIFS(#REF!,B18,#REF!,"Nuit")+COUNTIFS(#REF!,B18,#REF!,"Nuit")+COUNTIFS(#REF!,B18,#REF!,"Nuit")+COUNTIFS(#REF!,B18,#REF!,"Nuit"))</f>
        <v>#REF!</v>
      </c>
      <c r="S18" s="184" t="e">
        <f>IF($A18="","",COUNTIFS(#REF!,B18,#REF!,"Jour")+COUNTIFS(#REF!,B18,#REF!,"Jour")+COUNTIFS(#REF!,B18,#REF!,"Jour")+COUNTIFS(#REF!,B18,#REF!,"Jour")+COUNTIFS(#REF!,B18,#REF!,"Jour")+COUNTIFS(#REF!,B18,#REF!,"Jour")+COUNTIFS(#REF!,B18,#REF!,"Jour")+COUNTIFS(#REF!,B18,#REF!,"Jour")+COUNTIFS(#REF!,B18,#REF!,"Jour")+COUNTIFS(#REF!,B18,#REF!,"Jour")+COUNTIFS(#REF!,B18,#REF!,"Jour"))</f>
        <v>#REF!</v>
      </c>
      <c r="T18" s="187" t="e">
        <f>IF($A18="","",COUNTIFS(#REF!,B18,#REF!,"Nuit")+COUNTIFS(#REF!,B18,#REF!,"Nuit")+COUNTIFS(#REF!,B18,#REF!,"Nuit")+COUNTIFS(#REF!,B18,#REF!,"Nuit")+COUNTIFS(#REF!,B18,#REF!,"Nuit")+COUNTIFS(#REF!,B18,#REF!,"Nuit")+COUNTIFS(#REF!,B18,#REF!,"Nuit")+COUNTIFS(#REF!,B18,#REF!,"Nuit")+COUNTIFS(#REF!,B18,#REF!,"Nuit")+COUNTIFS(#REF!,B18,#REF!,"Nuit")+COUNTIFS(#REF!,B18,#REF!,"Nuit"))</f>
        <v>#REF!</v>
      </c>
      <c r="U18" s="184" t="e">
        <f>IF($A18="","",COUNTIFS(#REF!,B18,#REF!,"Jour")+COUNTIFS(#REF!,B18,#REF!,"Jour")+COUNTIFS(#REF!,B18,#REF!,"Jour")+COUNTIFS(#REF!,B18,#REF!,"Jour")+COUNTIFS(#REF!,B18,#REF!,"Jour")+COUNTIFS(#REF!,B18,#REF!,"Jour")+COUNTIFS(#REF!,B18,#REF!,"Jour")+COUNTIFS(#REF!,B18,#REF!,"Jour")+COUNTIFS(#REF!,B18,#REF!,"Jour")+COUNTIFS(#REF!,B18,#REF!,"Jour")+COUNTIFS(#REF!,B18,#REF!,"Jour"))</f>
        <v>#REF!</v>
      </c>
      <c r="V18" s="187" t="e">
        <f>IF($A18="","",COUNTIFS(#REF!,B18,#REF!,"Nuit")+COUNTIFS(#REF!,B18,#REF!,"Nuit")+COUNTIFS(#REF!,B18,#REF!,"Nuit")+COUNTIFS(#REF!,B18,#REF!,"Nuit")+COUNTIFS(#REF!,B18,#REF!,"Nuit")+COUNTIFS(#REF!,B18,#REF!,"Nuit")+COUNTIFS(#REF!,B18,#REF!,"Nuit")+COUNTIFS(#REF!,B18,#REF!,"Nuit")+COUNTIFS(#REF!,B18,#REF!,"Nuit")+COUNTIFS(#REF!,B18,#REF!,"Nuit")+COUNTIFS(#REF!,B18,#REF!,"Nuit"))</f>
        <v>#REF!</v>
      </c>
      <c r="W18" s="184" t="e">
        <f>IF($A18="","",COUNTIFS(#REF!,B18,#REF!,"Jour")+COUNTIFS(#REF!,B18,#REF!,"Jour")+COUNTIFS(#REF!,B18,#REF!,"Jour")+COUNTIFS(#REF!,B18,#REF!,"Jour")+COUNTIFS(#REF!,B18,#REF!,"Jour")+COUNTIFS(#REF!,B18,#REF!,"Jour")+COUNTIFS(#REF!,B18,#REF!,"Jour")+COUNTIFS(#REF!,B18,#REF!,"Jour")+COUNTIFS(#REF!,B18,#REF!,"Jour")+COUNTIFS(#REF!,B18,#REF!,"Jour")+COUNTIFS(#REF!,B18,#REF!,"Jour"))</f>
        <v>#REF!</v>
      </c>
      <c r="X18" s="187" t="e">
        <f>IF($A18="","",COUNTIFS(#REF!,B18,#REF!,"Nuit")+COUNTIFS(#REF!,B18,#REF!,"Nuit")+COUNTIFS(#REF!,B18,#REF!,"Nuit")+COUNTIFS(#REF!,B18,#REF!,"Nuit")+COUNTIFS(#REF!,B18,#REF!,"Nuit")+COUNTIFS(#REF!,B18,#REF!,"Nuit")+COUNTIFS(#REF!,B18,#REF!,"Nuit")+COUNTIFS(#REF!,B18,#REF!,"Nuit")+COUNTIFS(#REF!,B18,#REF!,"Nuit")+COUNTIFS(#REF!,B18,#REF!,"Nuit")+COUNTIFS(#REF!,B18,#REF!,"Nuit"))</f>
        <v>#REF!</v>
      </c>
      <c r="Y18" s="184" t="e">
        <f>IF($A18="","",COUNTIFS(#REF!,B18,#REF!,"Jour")+COUNTIFS(#REF!,B18,#REF!,"Jour")+COUNTIFS(#REF!,B18,#REF!,"Jour")+COUNTIFS(#REF!,B18,#REF!,"Jour")+COUNTIFS(#REF!,B18,#REF!,"Jour")+COUNTIFS(#REF!,B18,#REF!,"Jour")+COUNTIFS(#REF!,B18,#REF!,"Jour")+COUNTIFS(#REF!,B18,#REF!,"Jour")+COUNTIFS(#REF!,B18,#REF!,"Jour")+COUNTIFS(#REF!,B18,#REF!,"Jour")+COUNTIFS(#REF!,B18,#REF!,"Jour"))</f>
        <v>#REF!</v>
      </c>
      <c r="Z18" s="187" t="e">
        <f>IF($A18="","",COUNTIFS(#REF!,$B18,#REF!,"Nuit")+COUNTIFS(#REF!,B18,#REF!,"Nuit")+COUNTIFS(#REF!,B18,#REF!,"Nuit")+COUNTIFS(#REF!,B18,#REF!,"Nuit")+COUNTIFS(#REF!,B18,#REF!,"Nuit")+COUNTIFS(#REF!,B18,#REF!,"Nuit")+COUNTIFS(#REF!,B18,#REF!,"Nuit")+COUNTIFS(#REF!,B18,#REF!,"Nuit")+COUNTIFS(#REF!,B18,#REF!,"Nuit")+COUNTIFS(#REF!,B18,#REF!,"Nuit")+COUNTIFS(#REF!,B18,#REF!,"Nuit"))</f>
        <v>#REF!</v>
      </c>
      <c r="AA18" s="184" t="e">
        <f>IF($A18="","",COUNTIFS(#REF!,$B18,#REF!,"Jour")+COUNTIFS(#REF!,$B18,#REF!,"Jour")+COUNTIFS(#REF!,$B18,#REF!,"Jour")+COUNTIFS(#REF!,$B18,#REF!,"Jour")+COUNTIFS(#REF!,$B18,#REF!,"Jour")+COUNTIFS(#REF!,$B18,#REF!,"Jour")+COUNTIFS(#REF!,$B18,#REF!,"Jour")+COUNTIFS(#REF!,$B18,#REF!,"Jour")+COUNTIFS(#REF!,$B18,#REF!,"Jour")+COUNTIFS(#REF!,$B18,#REF!,"Jour")+COUNTIFS(#REF!,$B18,#REF!,"Jour"))</f>
        <v>#REF!</v>
      </c>
      <c r="AB18" s="187" t="e">
        <f>IF($A18="","",COUNTIFS(#REF!,$B18,#REF!,"Nuit")+COUNTIFS(#REF!,$B18,#REF!,"Nuit")+COUNTIFS(#REF!,$B18,#REF!,"Nuit")+COUNTIFS(#REF!,$B18,#REF!,"Nuit")+COUNTIFS(#REF!,$B18,#REF!,"Nuit")+COUNTIFS(#REF!,$B18,#REF!,"Nuit")+COUNTIFS(#REF!,$B18,#REF!,"Nuit")+COUNTIFS(#REF!,$B18,#REF!,"Nuit")+COUNTIFS(#REF!,$B18,#REF!,"Nuit")+COUNTIFS(#REF!,$B18,#REF!,"Nuit")+COUNTIFS(#REF!,$B18,#REF!,"Nuit"))</f>
        <v>#REF!</v>
      </c>
      <c r="AC18" s="184" t="e">
        <f>IF($A18="","",COUNTIFS(#REF!,$B18,#REF!,"Jour")+COUNTIFS(#REF!,$B18,#REF!,"Jour")+COUNTIFS(#REF!,$B18,#REF!,"Jour")+COUNTIFS(#REF!,$B18,#REF!,"Jour")+COUNTIFS(#REF!,$B18,#REF!,"Jour")+COUNTIFS(#REF!,$B18,#REF!,"Jour")+COUNTIFS(#REF!,$B18,#REF!,"Jour")+COUNTIFS(#REF!,$B18,#REF!,"Jour")+COUNTIFS(#REF!,$B18,#REF!,"Jour")+COUNTIFS(#REF!,$B18,#REF!,"Jour")+COUNTIFS(#REF!,$B18,#REF!,"Jour"))</f>
        <v>#REF!</v>
      </c>
      <c r="AD18" s="187" t="e">
        <f>IF($A18="","",COUNTIFS(#REF!,$B18,#REF!,"Nuit")+COUNTIFS(#REF!,$B18,#REF!,"Nuit")+COUNTIFS(#REF!,$B18,#REF!,"Nuit")+COUNTIFS(#REF!,$B18,#REF!,"Nuit")+COUNTIFS(#REF!,$B18,#REF!,"Nuit")+COUNTIFS(#REF!,$B18,#REF!,"Nuit")+COUNTIFS(#REF!,$B18,#REF!,"Nuit")+COUNTIFS(#REF!,$B18,#REF!,"Nuit")+COUNTIFS(#REF!,$B18,#REF!,"Nuit")+COUNTIFS(#REF!,$B18,#REF!,"Nuit")+COUNTIFS(#REF!,$B18,#REF!,"Nuit"))</f>
        <v>#REF!</v>
      </c>
      <c r="AE18" s="184" t="e">
        <f>IF($A18="","",COUNTIFS(#REF!,$B18,#REF!,"Jour")+COUNTIFS(#REF!,$B18,#REF!,"Jour")+COUNTIFS(#REF!,$B18,#REF!,"Jour")+COUNTIFS(#REF!,$B18,#REF!,"Jour")+COUNTIFS(#REF!,$B18,#REF!,"Jour")+COUNTIFS(#REF!,$B18,#REF!,"Jour")+COUNTIFS(#REF!,$B18,#REF!,"Jour")+COUNTIFS(#REF!,$B18,#REF!,"Jour")+COUNTIFS(#REF!,$B18,#REF!,"Jour")+COUNTIFS(#REF!,$B18,#REF!,"Jour")+COUNTIFS(#REF!,$B18,#REF!,"Jour"))</f>
        <v>#REF!</v>
      </c>
      <c r="AF18" s="187" t="e">
        <f>IF($A18="","",COUNTIFS(#REF!,$B18,#REF!,"Nuit")+COUNTIFS(#REF!,$B18,#REF!,"Nuit")+COUNTIFS(#REF!,$B18,#REF!,"Nuit")+COUNTIFS(#REF!,$B18,#REF!,"Nuit")+COUNTIFS(#REF!,$B18,#REF!,"Nuit")+COUNTIFS(#REF!,$B18,#REF!,"Nuit")+COUNTIFS(#REF!,$B18,#REF!,"Nuit")+COUNTIFS(#REF!,$B18,#REF!,"Nuit")+COUNTIFS(#REF!,$B18,#REF!,"Nuit")+COUNTIFS(#REF!,$B18,#REF!,"Nuit")+COUNTIFS(#REF!,$B18,#REF!,"Nuit"))</f>
        <v>#REF!</v>
      </c>
      <c r="AG18" s="184" t="e">
        <f>IF($A18="","",COUNTIFS(#REF!,$B18,#REF!,"Jour")+COUNTIFS(#REF!,$B18,#REF!,"Jour")+COUNTIFS(#REF!,$B18,#REF!,"Jour")+COUNTIFS(#REF!,$B18,#REF!,"Jour")+COUNTIFS(#REF!,$B18,#REF!,"Jour")+COUNTIFS(#REF!,$B18,#REF!,"Jour")+COUNTIFS(#REF!,$B18,#REF!,"Jour")+COUNTIFS(#REF!,$B18,#REF!,"Jour")+COUNTIFS(#REF!,$B18,#REF!,"Jour")+COUNTIFS(#REF!,$B18,#REF!,"Jour")+COUNTIFS(#REF!,$B18,#REF!,"Jour"))</f>
        <v>#REF!</v>
      </c>
      <c r="AH18" s="187" t="e">
        <f>IF($A18="","",COUNTIFS(#REF!,$B18,#REF!,"Nuit")+COUNTIFS(#REF!,$B18,#REF!,"Nuit")+COUNTIFS(#REF!,$B18,#REF!,"Nuit")+COUNTIFS(#REF!,$B18,#REF!,"Nuit")+COUNTIFS(#REF!,$B18,#REF!,"Nuit")+COUNTIFS(#REF!,$B18,#REF!,"Nuit")+COUNTIFS(#REF!,$B18,#REF!,"Nuit")+COUNTIFS(#REF!,$B18,#REF!,"Nuit")+COUNTIFS(#REF!,$B18,#REF!,"Nuit")+COUNTIFS(#REF!,$B18,#REF!,"Nuit")+COUNTIFS(#REF!,$B18,#REF!,"Nuit"))</f>
        <v>#REF!</v>
      </c>
      <c r="AI18" s="184" t="e">
        <f>IF($A18="","",COUNTIFS(#REF!,$B18,#REF!,"Jour")+COUNTIFS(#REF!,$B18,#REF!,"Jour")+COUNTIFS(#REF!,$B18,#REF!,"Jour")+COUNTIFS(#REF!,$B18,#REF!,"Jour")+COUNTIFS(#REF!,$B18,#REF!,"Jour")+COUNTIFS(#REF!,$B18,#REF!,"Jour")+COUNTIFS(#REF!,$B18,#REF!,"Jour")+COUNTIFS(#REF!,$B18,#REF!,"Jour")+COUNTIFS(#REF!,$B18,#REF!,"Jour")+COUNTIFS(#REF!,$B18,#REF!,"Jour")+COUNTIFS(#REF!,$B18,#REF!,"Jour"))</f>
        <v>#REF!</v>
      </c>
      <c r="AJ18" s="187" t="e">
        <f>IF($A18="","",COUNTIFS(#REF!,$B18,#REF!,"Nuit")+COUNTIFS(#REF!,$B18,#REF!,"Nuit")+COUNTIFS(#REF!,$B18,#REF!,"Nuit")+COUNTIFS(#REF!,$B18,#REF!,"Nuit")+COUNTIFS(#REF!,$B18,#REF!,"Nuit")+COUNTIFS(#REF!,$B18,#REF!,"Nuit")+COUNTIFS(#REF!,$B18,#REF!,"Nuit")+COUNTIFS(#REF!,$B18,#REF!,"Nuit")+COUNTIFS(#REF!,$B18,#REF!,"Nuit")+COUNTIFS(#REF!,$B18,#REF!,"Nuit")+COUNTIFS(#REF!,$B18,#REF!,"Nuit"))</f>
        <v>#REF!</v>
      </c>
      <c r="AK18" s="190" t="e">
        <f>IF($A18="","",COUNTIFS(#REF!,$B18,#REF!,"Jour")+COUNTIFS(#REF!,$B18,#REF!,"Jour")+COUNTIFS(#REF!,$B18,#REF!,"Jour")+COUNTIFS(#REF!,$B18,#REF!,"Jour")+COUNTIFS(#REF!,$B18,#REF!,"Jour")+COUNTIFS(#REF!,$B18,#REF!,"Jour")+COUNTIFS(#REF!,$B18,#REF!,"Jour")+COUNTIFS(#REF!,$B18,#REF!,"Jour")+COUNTIFS(#REF!,$B18,#REF!,"Jour")+COUNTIFS(#REF!,$B18,#REF!,"Jour")+COUNTIFS(#REF!,$B18,#REF!,"Jour"))</f>
        <v>#REF!</v>
      </c>
      <c r="AL18" s="177"/>
      <c r="AM18" s="176" t="e">
        <f t="shared" si="1"/>
        <v>#REF!</v>
      </c>
      <c r="AN18" s="176" t="e">
        <f t="shared" si="2"/>
        <v>#REF!</v>
      </c>
      <c r="AO18" s="424" t="e">
        <f t="shared" si="5"/>
        <v>#REF!</v>
      </c>
      <c r="AP18" s="183">
        <f>IF($A18="","",COUNTIFS(JAN.20!$F$7:$F$48,$B18,JAN.20!$E$7:$E$48,"Nuit")+COUNTIFS(JAN.20!$H$7:$H$48,$B18,JAN.20!$E$7:$E$48,"Nuit")+COUNTIFS(JAN.20!$J$7:$J$48,$B18,JAN.20!$E$7:$E$48,"Nuit")+COUNTIFS(JAN.20!$L$7:$L$48,$B18,JAN.20!$E$7:$E$48,"Nuit")+COUNTIFS(JAN.20!$N$7:$N$48,$B18,JAN.20!$E$7:$E$48,"Nuit")+COUNTIFS(JAN.20!$P$7:$P$48,$B18,JAN.20!$E$7:$E$48,"Nuit")+COUNTIFS(JAN.20!$R$7:$R$48,$B18,JAN.20!$E$7:$E$48,"Nuit")+COUNTIFS(JAN.20!$T$7:$T$48,$B18,JAN.20!$E$7:$E$48,"Nuit")+COUNTIFS(JAN.20!$V$7:$V$48,$B18,JAN.20!$E$7:$E$48,"Nuit")+COUNTIFS(JAN.20!$W$7:$W$48,$B18,JAN.20!$E$7:$E$48,"Nuit")+COUNTIFS(JAN.20!$X$7:$X$48,$B18,JAN.20!$E$7:$E$48,"Nuit"))</f>
        <v>9</v>
      </c>
      <c r="AQ18" s="184">
        <f>IF($A18="","",COUNTIFS(JAN.20!$F$7:$F$48,$B18,JAN.20!$E$7:$E$48,"Jour")+COUNTIFS(JAN.20!$H$7:$H$48,$B18,JAN.20!$E$7:$E$48,"Jour")+COUNTIFS(JAN.20!$J$7:$J$48,$B18,JAN.20!$E$7:$E$48,"Jour")+COUNTIFS(JAN.20!$L$7:$L$48,$B18,JAN.20!$E$7:$E$48,"Jour")+COUNTIFS(JAN.20!$N$7:$N$48,$B18,JAN.20!$E$7:$E$48,"Jour")+COUNTIFS(JAN.20!$P$7:$P$48,$B18,JAN.20!$E$7:$E$48,"Jour")+COUNTIFS(JAN.20!$R$7:$R$48,$B18,JAN.20!$E$7:$E$48,"Jour")+COUNTIFS(JAN.20!$T$7:$T$48,$B18,JAN.20!$E$7:$E$48,"Jour")+COUNTIFS(JAN.20!$V$7:$V$48,$B18,JAN.20!$E$7:$E$48,"Jour")+COUNTIFS(JAN.20!$W$7:$W$48,$B18,JAN.20!$E$7:$E$48,"Jour")+COUNTIFS(JAN.20!$X$7:$X$48,$B18,JAN.20!$E$7:$E$48,"Jour"))</f>
        <v>0</v>
      </c>
      <c r="AR18" s="187">
        <f>IF($A18="","",COUNTIFS(FEV.20!$F$7:$F$48,$B18,FEV.20!$E$7:$E$48,"Nuit")+COUNTIFS(FEV.20!$H$7:$H$48,$B18,FEV.20!$E$7:$E$48,"Nuit")+COUNTIFS(FEV.20!$J$7:$J$48,$B18,FEV.20!$E$7:$E$48,"Nuit")+COUNTIFS(FEV.20!$L$7:$L$48,$B18,FEV.20!$E$7:$E$48,"Nuit")+COUNTIFS(FEV.20!$N$7:$N$48,$B18,FEV.20!$E$7:$E$48,"Nuit")+COUNTIFS(FEV.20!$P$7:$P$48,$B18,FEV.20!$E$7:$E$48,"Nuit")+COUNTIFS(FEV.20!$R$7:$R$48,$B18,FEV.20!$E$7:$E$48,"Nuit")+COUNTIFS(FEV.20!$T$7:$T$48,$B18,FEV.20!$E$7:$E$48,"Nuit")+COUNTIFS(FEV.20!$V$7:$V$48,$B18,FEV.20!$E$7:$E$48,"Nuit")+COUNTIFS(FEV.20!$W$7:$W$48,$B18,FEV.20!$E$7:$E$48,"Nuit")+COUNTIFS(FEV.20!$X$7:$X$48,$B18,FEV.20!$E$7:$E$48,"Nuit"))</f>
        <v>7</v>
      </c>
      <c r="AS18" s="184">
        <f>IF($A18="","",COUNTIFS(FEV.20!$F$7:$F$48,$B18,FEV.20!$E$7:$E$48,"Jour")+COUNTIFS(FEV.20!$H$7:$H$48,$B18,FEV.20!$E$7:$E$48,"Jour")+COUNTIFS(FEV.20!$J$7:$J$48,$B18,FEV.20!$E$7:$E$48,"Jour")+COUNTIFS(FEV.20!$L$7:$L$48,$B18,FEV.20!$E$7:$E$48,"Jour")+COUNTIFS(FEV.20!$N$7:$N$48,$B18,FEV.20!$E$7:$E$48,"Jour")+COUNTIFS(FEV.20!$P$7:$P$48,$B18,FEV.20!$E$7:$E$48,"Jour")+COUNTIFS(FEV.20!$R$7:$R$48,$B18,FEV.20!$E$7:$E$48,"Jour")+COUNTIFS(FEV.20!$T$7:$T$48,$B18,FEV.20!$E$7:$E$48,"Jour")+COUNTIFS(FEV.20!$V$7:$V$48,$B18,FEV.20!$E$7:$E$48,"Jour")+COUNTIFS(FEV.20!$W$7:$W$48,$B18,FEV.20!$E$7:$E$48,"Jour")+COUNTIFS(FEV.20!$X$7:$X$48,$B18,FEV.20!$E$7:$E$48,"Jour"))</f>
        <v>0</v>
      </c>
      <c r="AT18" s="187">
        <f>IF($A18="","",COUNTIFS(Mars.20!$F$7:$F$48,$B18,Mars.20!$E$7:$E$48,"Nuit")+COUNTIFS(Mars.20!$H$7:$H$48,$B18,Mars.20!$E$7:$E$48,"Nuit")+COUNTIFS(Mars.20!$J$7:$J$48,$B18,Mars.20!$E$7:$E$48,"Nuit")+COUNTIFS(Mars.20!$L$7:$L$48,$B18,Mars.20!$E$7:$E$48,"Nuit")+COUNTIFS(Mars.20!$N$7:$N$48,$B18,Mars.20!$E$7:$E$48,"Nuit")+COUNTIFS(Mars.20!$P$7:$P$48,$B18,Mars.20!$E$7:$E$48,"Nuit")+COUNTIFS(Mars.20!$R$7:$R$48,$B18,Mars.20!$E$7:$E$48,"Nuit")+COUNTIFS(Mars.20!$T$7:$T$48,$B18,Mars.20!$E$7:$E$48,"Nuit")+COUNTIFS(Mars.20!$V$7:$V$48,$B18,Mars.20!$E$7:$E$48,"Nuit")+COUNTIFS(Mars.20!$W$7:$W$48,$B18,Mars.20!$E$7:$E$48,"Nuit")+COUNTIFS(Mars.20!$X$7:$X$48,$B18,Mars.20!$E$7:$E$48,"Nuit"))</f>
        <v>10</v>
      </c>
      <c r="AU18" s="184">
        <f>IF($A18="","",COUNTIFS(Mars.20!$F$7:$F$48,$B18,Mars.20!$E$7:$E$48,"Jour")+COUNTIFS(Mars.20!$H$7:$H$48,$B18,Mars.20!$E$7:$E$48,"Jour")+COUNTIFS(Mars.20!$J$7:$J$48,$B18,Mars.20!$E$7:$E$48,"Jour")+COUNTIFS(Mars.20!$L$7:$L$48,$B18,Mars.20!$E$7:$E$48,"Jour")+COUNTIFS(Mars.20!$N$7:$N$48,$B18,Mars.20!$E$7:$E$48,"Jour")+COUNTIFS(Mars.20!$P$7:$P$48,$B18,Mars.20!$E$7:$E$48,"Jour")+COUNTIFS(Mars.20!$R$7:$R$48,$B18,Mars.20!$E$7:$E$48,"Jour")+COUNTIFS(Mars.20!$T$7:$T$48,$B18,Mars.20!$E$7:$E$48,"Jour")+COUNTIFS(Mars.20!$V$7:$V$48,$B18,Mars.20!$E$7:$E$48,"Jour")+COUNTIFS(Mars.20!$W$7:$W$48,$B18,Mars.20!$E$7:$E$48,"Jour")+COUNTIFS(Mars.20!$X$7:$X$48,$B18,Mars.20!$E$7:$E$48,"Jour"))</f>
        <v>0</v>
      </c>
      <c r="AV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AW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AX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AY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AZ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BA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BB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BC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BD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BE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BF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BG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BH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BI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BJ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BK18" s="184">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BL18" s="187">
        <f>IF($A18="","",COUNTIFS(AVR.20!$F$7:$F$48,$B18,AVR.20!$E$7:$E$48,"Nuit")+COUNTIFS(AVR.20!$H$7:$H$48,$B18,AVR.20!$E$7:$E$48,"Nuit")+COUNTIFS(AVR.20!$J$7:$J$48,$B18,AVR.20!$E$7:$E$48,"Nuit")+COUNTIFS(AVR.20!$L$7:$L$48,$B18,AVR.20!$E$7:$E$48,"Nuit")+COUNTIFS(AVR.20!$N$7:$N$48,$B18,AVR.20!$E$7:$E$48,"Nuit")+COUNTIFS(AVR.20!$P$7:$P$48,$B18,AVR.20!$E$7:$E$48,"Nuit")+COUNTIFS(AVR.20!$R$7:$R$48,$B18,AVR.20!$E$7:$E$48,"Nuit")+COUNTIFS(AVR.20!$T$7:$T$48,$B18,AVR.20!$E$7:$E$48,"Nuit")+COUNTIFS(AVR.20!$V$7:$V$48,$B18,AVR.20!$E$7:$E$48,"Nuit")+COUNTIFS(AVR.20!$W$7:$W$48,$B18,AVR.20!$E$7:$E$48,"Nuit")+COUNTIFS(AVR.20!$X$7:$X$48,$B18,AVR.20!$E$7:$E$48,"Nuit"))</f>
        <v>0</v>
      </c>
      <c r="BM18" s="190">
        <f>IF($A18="","",COUNTIFS(AVR.20!$F$7:$F$48,$B18,AVR.20!$E$7:$E$48,"Jour")+COUNTIFS(AVR.20!$H$7:$H$48,$B18,AVR.20!$E$7:$E$48,"Jour")+COUNTIFS(AVR.20!$J$7:$J$48,$B18,AVR.20!$E$7:$E$48,"Jour")+COUNTIFS(AVR.20!$L$7:$L$48,$B18,AVR.20!$E$7:$E$48,"Jour")+COUNTIFS(AVR.20!$N$7:$N$48,$B18,AVR.20!$E$7:$E$48,"Jour")+COUNTIFS(AVR.20!$P$7:$P$48,$B18,AVR.20!$E$7:$E$48,"Jour")+COUNTIFS(AVR.20!$R$7:$R$48,$B18,AVR.20!$E$7:$E$48,"Jour")+COUNTIFS(AVR.20!$T$7:$T$48,$B18,AVR.20!$E$7:$E$48,"Jour")+COUNTIFS(AVR.20!$V$7:$V$48,$B18,AVR.20!$E$7:$E$48,"Jour")+COUNTIFS(AVR.20!$W$7:$W$48,$B18,AVR.20!$E$7:$E$48,"Jour")+COUNTIFS(AVR.20!$X$7:$X$48,$B18,AVR.20!$E$7:$E$48,"Jour"))</f>
        <v>0</v>
      </c>
      <c r="BN18" s="177"/>
      <c r="BO18" s="176">
        <f t="shared" si="3"/>
        <v>26</v>
      </c>
      <c r="BP18" s="176">
        <f t="shared" si="4"/>
        <v>0</v>
      </c>
    </row>
    <row r="19" spans="1:68" ht="16.5" x14ac:dyDescent="0.3">
      <c r="A19" s="268" t="s">
        <v>257</v>
      </c>
      <c r="B19" s="269" t="s">
        <v>114</v>
      </c>
      <c r="C19" s="264" t="s">
        <v>198</v>
      </c>
      <c r="D19" s="264" t="s">
        <v>103</v>
      </c>
      <c r="E19" s="265" t="s">
        <v>17</v>
      </c>
      <c r="F19" s="266"/>
      <c r="G19" s="266"/>
      <c r="H19" s="266"/>
      <c r="I19" s="270"/>
      <c r="J19" s="266"/>
      <c r="K19" s="266" t="s">
        <v>72</v>
      </c>
      <c r="L19" s="267"/>
      <c r="N19" s="183" t="e">
        <f>IF($A19="","",COUNTIFS(#REF!,B19,#REF!,"Nuit")+COUNTIFS(#REF!,B19,#REF!,"Nuit")+COUNTIFS(#REF!,B19,#REF!,"Nuit")+COUNTIFS(#REF!,B19,#REF!,"Nuit")+COUNTIFS(#REF!,B19,#REF!,"Nuit")+COUNTIFS(#REF!,B19,#REF!,"Nuit")+COUNTIFS(#REF!,B19,#REF!,"Nuit")+COUNTIFS(#REF!,B19,#REF!,"Nuit")+COUNTIFS(#REF!,B19,#REF!,"Nuit")+COUNTIFS(#REF!,B19,#REF!,"Nuit")+COUNTIFS(#REF!,B19,#REF!,"Nuit"))</f>
        <v>#REF!</v>
      </c>
      <c r="O19" s="184" t="e">
        <f>IF($A19="","",COUNTIFS(#REF!,B19,#REF!,"Jour")+COUNTIFS(#REF!,B19,#REF!,"Jour")+COUNTIFS(#REF!,B19,#REF!,"Jour")+COUNTIFS(#REF!,B19,#REF!,"Jour")+COUNTIFS(#REF!,B19,#REF!,"Jour")+COUNTIFS(#REF!,B19,#REF!,"Jour")+COUNTIFS(#REF!,B19,#REF!,"Jour")+COUNTIFS(#REF!,B19,#REF!,"Jour")+COUNTIFS(#REF!,B19,#REF!,"Jour")+COUNTIFS(#REF!,B19,#REF!,"Jour")+COUNTIFS(#REF!,B19,#REF!,"Jour"))</f>
        <v>#REF!</v>
      </c>
      <c r="P19" s="187" t="e">
        <f>IF($A19="","",COUNTIFS(#REF!,B19,#REF!,"Nuit")+COUNTIFS(#REF!,B19,#REF!,"Nuit")+COUNTIFS(#REF!,B19,#REF!,"Nuit")+COUNTIFS(#REF!,B19,#REF!,"Nuit")+COUNTIFS(#REF!,B19,#REF!,"Nuit")+COUNTIFS(#REF!,B19,#REF!,"Nuit")+COUNTIFS(#REF!,B19,#REF!,"Nuit")+COUNTIFS(#REF!,B19,#REF!,"Nuit")+COUNTIFS(#REF!,B19,#REF!,"Nuit")+COUNTIFS(#REF!,B19,#REF!,"Nuit")+COUNTIFS(#REF!,B19,#REF!,"Nuit"))</f>
        <v>#REF!</v>
      </c>
      <c r="Q19" s="184" t="e">
        <f>IF($A19="","",COUNTIFS(#REF!,B19,#REF!,"Jour")+COUNTIFS(#REF!,B19,#REF!,"Jour")+COUNTIFS(#REF!,B19,#REF!,"Jour")+COUNTIFS(#REF!,B19,#REF!,"Jour")+COUNTIFS(#REF!,B19,#REF!,"Jour")+COUNTIFS(#REF!,B19,#REF!,"Jour")+COUNTIFS(#REF!,B19,#REF!,"Jour")+COUNTIFS(#REF!,B19,#REF!,"Jour")+COUNTIFS(#REF!,B19,#REF!,"Jour")+COUNTIFS(#REF!,B19,#REF!,"Jour")+COUNTIFS(#REF!,B19,#REF!,"Jour"))</f>
        <v>#REF!</v>
      </c>
      <c r="R19" s="187" t="e">
        <f>IF($A19="","",COUNTIFS(#REF!,B19,#REF!,"Nuit")+COUNTIFS(#REF!,B19,#REF!,"Nuit")+COUNTIFS(#REF!,B19,#REF!,"Nuit")+COUNTIFS(#REF!,B19,#REF!,"Nuit")+COUNTIFS(#REF!,B19,#REF!,"Nuit")+COUNTIFS(#REF!,B19,#REF!,"Nuit")+COUNTIFS(#REF!,B19,#REF!,"Nuit")+COUNTIFS(#REF!,B19,#REF!,"Nuit")+COUNTIFS(#REF!,B19,#REF!,"Nuit")+COUNTIFS(#REF!,B19,#REF!,"Nuit")+COUNTIFS(#REF!,B19,#REF!,"Nuit"))</f>
        <v>#REF!</v>
      </c>
      <c r="S19" s="184" t="e">
        <f>IF($A19="","",COUNTIFS(#REF!,B19,#REF!,"Jour")+COUNTIFS(#REF!,B19,#REF!,"Jour")+COUNTIFS(#REF!,B19,#REF!,"Jour")+COUNTIFS(#REF!,B19,#REF!,"Jour")+COUNTIFS(#REF!,B19,#REF!,"Jour")+COUNTIFS(#REF!,B19,#REF!,"Jour")+COUNTIFS(#REF!,B19,#REF!,"Jour")+COUNTIFS(#REF!,B19,#REF!,"Jour")+COUNTIFS(#REF!,B19,#REF!,"Jour")+COUNTIFS(#REF!,B19,#REF!,"Jour")+COUNTIFS(#REF!,B19,#REF!,"Jour"))</f>
        <v>#REF!</v>
      </c>
      <c r="T19" s="187" t="e">
        <f>IF($A19="","",COUNTIFS(#REF!,B19,#REF!,"Nuit")+COUNTIFS(#REF!,B19,#REF!,"Nuit")+COUNTIFS(#REF!,B19,#REF!,"Nuit")+COUNTIFS(#REF!,B19,#REF!,"Nuit")+COUNTIFS(#REF!,B19,#REF!,"Nuit")+COUNTIFS(#REF!,B19,#REF!,"Nuit")+COUNTIFS(#REF!,B19,#REF!,"Nuit")+COUNTIFS(#REF!,B19,#REF!,"Nuit")+COUNTIFS(#REF!,B19,#REF!,"Nuit")+COUNTIFS(#REF!,B19,#REF!,"Nuit")+COUNTIFS(#REF!,B19,#REF!,"Nuit"))</f>
        <v>#REF!</v>
      </c>
      <c r="U19" s="184" t="e">
        <f>IF($A19="","",COUNTIFS(#REF!,B19,#REF!,"Jour")+COUNTIFS(#REF!,B19,#REF!,"Jour")+COUNTIFS(#REF!,B19,#REF!,"Jour")+COUNTIFS(#REF!,B19,#REF!,"Jour")+COUNTIFS(#REF!,B19,#REF!,"Jour")+COUNTIFS(#REF!,B19,#REF!,"Jour")+COUNTIFS(#REF!,B19,#REF!,"Jour")+COUNTIFS(#REF!,B19,#REF!,"Jour")+COUNTIFS(#REF!,B19,#REF!,"Jour")+COUNTIFS(#REF!,B19,#REF!,"Jour")+COUNTIFS(#REF!,B19,#REF!,"Jour"))</f>
        <v>#REF!</v>
      </c>
      <c r="V19" s="187" t="e">
        <f>IF($A19="","",COUNTIFS(#REF!,B19,#REF!,"Nuit")+COUNTIFS(#REF!,B19,#REF!,"Nuit")+COUNTIFS(#REF!,B19,#REF!,"Nuit")+COUNTIFS(#REF!,B19,#REF!,"Nuit")+COUNTIFS(#REF!,B19,#REF!,"Nuit")+COUNTIFS(#REF!,B19,#REF!,"Nuit")+COUNTIFS(#REF!,B19,#REF!,"Nuit")+COUNTIFS(#REF!,B19,#REF!,"Nuit")+COUNTIFS(#REF!,B19,#REF!,"Nuit")+COUNTIFS(#REF!,B19,#REF!,"Nuit")+COUNTIFS(#REF!,B19,#REF!,"Nuit"))</f>
        <v>#REF!</v>
      </c>
      <c r="W19" s="184" t="e">
        <f>IF($A19="","",COUNTIFS(#REF!,B19,#REF!,"Jour")+COUNTIFS(#REF!,B19,#REF!,"Jour")+COUNTIFS(#REF!,B19,#REF!,"Jour")+COUNTIFS(#REF!,B19,#REF!,"Jour")+COUNTIFS(#REF!,B19,#REF!,"Jour")+COUNTIFS(#REF!,B19,#REF!,"Jour")+COUNTIFS(#REF!,B19,#REF!,"Jour")+COUNTIFS(#REF!,B19,#REF!,"Jour")+COUNTIFS(#REF!,B19,#REF!,"Jour")+COUNTIFS(#REF!,B19,#REF!,"Jour")+COUNTIFS(#REF!,B19,#REF!,"Jour"))</f>
        <v>#REF!</v>
      </c>
      <c r="X19" s="187" t="e">
        <f>IF($A19="","",COUNTIFS(#REF!,B19,#REF!,"Nuit")+COUNTIFS(#REF!,B19,#REF!,"Nuit")+COUNTIFS(#REF!,B19,#REF!,"Nuit")+COUNTIFS(#REF!,B19,#REF!,"Nuit")+COUNTIFS(#REF!,B19,#REF!,"Nuit")+COUNTIFS(#REF!,B19,#REF!,"Nuit")+COUNTIFS(#REF!,B19,#REF!,"Nuit")+COUNTIFS(#REF!,B19,#REF!,"Nuit")+COUNTIFS(#REF!,B19,#REF!,"Nuit")+COUNTIFS(#REF!,B19,#REF!,"Nuit")+COUNTIFS(#REF!,B19,#REF!,"Nuit"))</f>
        <v>#REF!</v>
      </c>
      <c r="Y19" s="184" t="e">
        <f>IF($A19="","",COUNTIFS(#REF!,B19,#REF!,"Jour")+COUNTIFS(#REF!,B19,#REF!,"Jour")+COUNTIFS(#REF!,B19,#REF!,"Jour")+COUNTIFS(#REF!,B19,#REF!,"Jour")+COUNTIFS(#REF!,B19,#REF!,"Jour")+COUNTIFS(#REF!,B19,#REF!,"Jour")+COUNTIFS(#REF!,B19,#REF!,"Jour")+COUNTIFS(#REF!,B19,#REF!,"Jour")+COUNTIFS(#REF!,B19,#REF!,"Jour")+COUNTIFS(#REF!,B19,#REF!,"Jour")+COUNTIFS(#REF!,B19,#REF!,"Jour"))</f>
        <v>#REF!</v>
      </c>
      <c r="Z19" s="187" t="e">
        <f>IF($A19="","",COUNTIFS(#REF!,$B19,#REF!,"Nuit")+COUNTIFS(#REF!,B19,#REF!,"Nuit")+COUNTIFS(#REF!,B19,#REF!,"Nuit")+COUNTIFS(#REF!,B19,#REF!,"Nuit")+COUNTIFS(#REF!,B19,#REF!,"Nuit")+COUNTIFS(#REF!,B19,#REF!,"Nuit")+COUNTIFS(#REF!,B19,#REF!,"Nuit")+COUNTIFS(#REF!,B19,#REF!,"Nuit")+COUNTIFS(#REF!,B19,#REF!,"Nuit")+COUNTIFS(#REF!,B19,#REF!,"Nuit")+COUNTIFS(#REF!,B19,#REF!,"Nuit"))</f>
        <v>#REF!</v>
      </c>
      <c r="AA19" s="184" t="e">
        <f>IF($A19="","",COUNTIFS(#REF!,$B19,#REF!,"Jour")+COUNTIFS(#REF!,$B19,#REF!,"Jour")+COUNTIFS(#REF!,$B19,#REF!,"Jour")+COUNTIFS(#REF!,$B19,#REF!,"Jour")+COUNTIFS(#REF!,$B19,#REF!,"Jour")+COUNTIFS(#REF!,$B19,#REF!,"Jour")+COUNTIFS(#REF!,$B19,#REF!,"Jour")+COUNTIFS(#REF!,$B19,#REF!,"Jour")+COUNTIFS(#REF!,$B19,#REF!,"Jour")+COUNTIFS(#REF!,$B19,#REF!,"Jour")+COUNTIFS(#REF!,$B19,#REF!,"Jour"))</f>
        <v>#REF!</v>
      </c>
      <c r="AB19" s="187" t="e">
        <f>IF($A19="","",COUNTIFS(#REF!,$B19,#REF!,"Nuit")+COUNTIFS(#REF!,$B19,#REF!,"Nuit")+COUNTIFS(#REF!,$B19,#REF!,"Nuit")+COUNTIFS(#REF!,$B19,#REF!,"Nuit")+COUNTIFS(#REF!,$B19,#REF!,"Nuit")+COUNTIFS(#REF!,$B19,#REF!,"Nuit")+COUNTIFS(#REF!,$B19,#REF!,"Nuit")+COUNTIFS(#REF!,$B19,#REF!,"Nuit")+COUNTIFS(#REF!,$B19,#REF!,"Nuit")+COUNTIFS(#REF!,$B19,#REF!,"Nuit")+COUNTIFS(#REF!,$B19,#REF!,"Nuit"))</f>
        <v>#REF!</v>
      </c>
      <c r="AC19" s="184" t="e">
        <f>IF($A19="","",COUNTIFS(#REF!,$B19,#REF!,"Jour")+COUNTIFS(#REF!,$B19,#REF!,"Jour")+COUNTIFS(#REF!,$B19,#REF!,"Jour")+COUNTIFS(#REF!,$B19,#REF!,"Jour")+COUNTIFS(#REF!,$B19,#REF!,"Jour")+COUNTIFS(#REF!,$B19,#REF!,"Jour")+COUNTIFS(#REF!,$B19,#REF!,"Jour")+COUNTIFS(#REF!,$B19,#REF!,"Jour")+COUNTIFS(#REF!,$B19,#REF!,"Jour")+COUNTIFS(#REF!,$B19,#REF!,"Jour")+COUNTIFS(#REF!,$B19,#REF!,"Jour"))</f>
        <v>#REF!</v>
      </c>
      <c r="AD19" s="187" t="e">
        <f>IF($A19="","",COUNTIFS(#REF!,$B19,#REF!,"Nuit")+COUNTIFS(#REF!,$B19,#REF!,"Nuit")+COUNTIFS(#REF!,$B19,#REF!,"Nuit")+COUNTIFS(#REF!,$B19,#REF!,"Nuit")+COUNTIFS(#REF!,$B19,#REF!,"Nuit")+COUNTIFS(#REF!,$B19,#REF!,"Nuit")+COUNTIFS(#REF!,$B19,#REF!,"Nuit")+COUNTIFS(#REF!,$B19,#REF!,"Nuit")+COUNTIFS(#REF!,$B19,#REF!,"Nuit")+COUNTIFS(#REF!,$B19,#REF!,"Nuit")+COUNTIFS(#REF!,$B19,#REF!,"Nuit"))</f>
        <v>#REF!</v>
      </c>
      <c r="AE19" s="184" t="e">
        <f>IF($A19="","",COUNTIFS(#REF!,$B19,#REF!,"Jour")+COUNTIFS(#REF!,$B19,#REF!,"Jour")+COUNTIFS(#REF!,$B19,#REF!,"Jour")+COUNTIFS(#REF!,$B19,#REF!,"Jour")+COUNTIFS(#REF!,$B19,#REF!,"Jour")+COUNTIFS(#REF!,$B19,#REF!,"Jour")+COUNTIFS(#REF!,$B19,#REF!,"Jour")+COUNTIFS(#REF!,$B19,#REF!,"Jour")+COUNTIFS(#REF!,$B19,#REF!,"Jour")+COUNTIFS(#REF!,$B19,#REF!,"Jour")+COUNTIFS(#REF!,$B19,#REF!,"Jour"))</f>
        <v>#REF!</v>
      </c>
      <c r="AF19" s="187" t="e">
        <f>IF($A19="","",COUNTIFS(#REF!,$B19,#REF!,"Nuit")+COUNTIFS(#REF!,$B19,#REF!,"Nuit")+COUNTIFS(#REF!,$B19,#REF!,"Nuit")+COUNTIFS(#REF!,$B19,#REF!,"Nuit")+COUNTIFS(#REF!,$B19,#REF!,"Nuit")+COUNTIFS(#REF!,$B19,#REF!,"Nuit")+COUNTIFS(#REF!,$B19,#REF!,"Nuit")+COUNTIFS(#REF!,$B19,#REF!,"Nuit")+COUNTIFS(#REF!,$B19,#REF!,"Nuit")+COUNTIFS(#REF!,$B19,#REF!,"Nuit")+COUNTIFS(#REF!,$B19,#REF!,"Nuit"))</f>
        <v>#REF!</v>
      </c>
      <c r="AG19" s="184" t="e">
        <f>IF($A19="","",COUNTIFS(#REF!,$B19,#REF!,"Jour")+COUNTIFS(#REF!,$B19,#REF!,"Jour")+COUNTIFS(#REF!,$B19,#REF!,"Jour")+COUNTIFS(#REF!,$B19,#REF!,"Jour")+COUNTIFS(#REF!,$B19,#REF!,"Jour")+COUNTIFS(#REF!,$B19,#REF!,"Jour")+COUNTIFS(#REF!,$B19,#REF!,"Jour")+COUNTIFS(#REF!,$B19,#REF!,"Jour")+COUNTIFS(#REF!,$B19,#REF!,"Jour")+COUNTIFS(#REF!,$B19,#REF!,"Jour")+COUNTIFS(#REF!,$B19,#REF!,"Jour"))</f>
        <v>#REF!</v>
      </c>
      <c r="AH19" s="187" t="e">
        <f>IF($A19="","",COUNTIFS(#REF!,$B19,#REF!,"Nuit")+COUNTIFS(#REF!,$B19,#REF!,"Nuit")+COUNTIFS(#REF!,$B19,#REF!,"Nuit")+COUNTIFS(#REF!,$B19,#REF!,"Nuit")+COUNTIFS(#REF!,$B19,#REF!,"Nuit")+COUNTIFS(#REF!,$B19,#REF!,"Nuit")+COUNTIFS(#REF!,$B19,#REF!,"Nuit")+COUNTIFS(#REF!,$B19,#REF!,"Nuit")+COUNTIFS(#REF!,$B19,#REF!,"Nuit")+COUNTIFS(#REF!,$B19,#REF!,"Nuit")+COUNTIFS(#REF!,$B19,#REF!,"Nuit"))</f>
        <v>#REF!</v>
      </c>
      <c r="AI19" s="184" t="e">
        <f>IF($A19="","",COUNTIFS(#REF!,$B19,#REF!,"Jour")+COUNTIFS(#REF!,$B19,#REF!,"Jour")+COUNTIFS(#REF!,$B19,#REF!,"Jour")+COUNTIFS(#REF!,$B19,#REF!,"Jour")+COUNTIFS(#REF!,$B19,#REF!,"Jour")+COUNTIFS(#REF!,$B19,#REF!,"Jour")+COUNTIFS(#REF!,$B19,#REF!,"Jour")+COUNTIFS(#REF!,$B19,#REF!,"Jour")+COUNTIFS(#REF!,$B19,#REF!,"Jour")+COUNTIFS(#REF!,$B19,#REF!,"Jour")+COUNTIFS(#REF!,$B19,#REF!,"Jour"))</f>
        <v>#REF!</v>
      </c>
      <c r="AJ19" s="187" t="e">
        <f>IF($A19="","",COUNTIFS(#REF!,$B19,#REF!,"Nuit")+COUNTIFS(#REF!,$B19,#REF!,"Nuit")+COUNTIFS(#REF!,$B19,#REF!,"Nuit")+COUNTIFS(#REF!,$B19,#REF!,"Nuit")+COUNTIFS(#REF!,$B19,#REF!,"Nuit")+COUNTIFS(#REF!,$B19,#REF!,"Nuit")+COUNTIFS(#REF!,$B19,#REF!,"Nuit")+COUNTIFS(#REF!,$B19,#REF!,"Nuit")+COUNTIFS(#REF!,$B19,#REF!,"Nuit")+COUNTIFS(#REF!,$B19,#REF!,"Nuit")+COUNTIFS(#REF!,$B19,#REF!,"Nuit"))</f>
        <v>#REF!</v>
      </c>
      <c r="AK19" s="190" t="e">
        <f>IF($A19="","",COUNTIFS(#REF!,$B19,#REF!,"Jour")+COUNTIFS(#REF!,$B19,#REF!,"Jour")+COUNTIFS(#REF!,$B19,#REF!,"Jour")+COUNTIFS(#REF!,$B19,#REF!,"Jour")+COUNTIFS(#REF!,$B19,#REF!,"Jour")+COUNTIFS(#REF!,$B19,#REF!,"Jour")+COUNTIFS(#REF!,$B19,#REF!,"Jour")+COUNTIFS(#REF!,$B19,#REF!,"Jour")+COUNTIFS(#REF!,$B19,#REF!,"Jour")+COUNTIFS(#REF!,$B19,#REF!,"Jour")+COUNTIFS(#REF!,$B19,#REF!,"Jour"))</f>
        <v>#REF!</v>
      </c>
      <c r="AL19" s="177"/>
      <c r="AM19" s="176" t="e">
        <f t="shared" si="1"/>
        <v>#REF!</v>
      </c>
      <c r="AN19" s="176" t="e">
        <f t="shared" si="2"/>
        <v>#REF!</v>
      </c>
      <c r="AO19" s="424" t="e">
        <f t="shared" si="5"/>
        <v>#REF!</v>
      </c>
      <c r="AP19" s="183">
        <f>IF($A19="","",COUNTIFS(JAN.20!$F$7:$F$48,$B19,JAN.20!$E$7:$E$48,"Nuit")+COUNTIFS(JAN.20!$H$7:$H$48,$B19,JAN.20!$E$7:$E$48,"Nuit")+COUNTIFS(JAN.20!$J$7:$J$48,$B19,JAN.20!$E$7:$E$48,"Nuit")+COUNTIFS(JAN.20!$L$7:$L$48,$B19,JAN.20!$E$7:$E$48,"Nuit")+COUNTIFS(JAN.20!$N$7:$N$48,$B19,JAN.20!$E$7:$E$48,"Nuit")+COUNTIFS(JAN.20!$P$7:$P$48,$B19,JAN.20!$E$7:$E$48,"Nuit")+COUNTIFS(JAN.20!$R$7:$R$48,$B19,JAN.20!$E$7:$E$48,"Nuit")+COUNTIFS(JAN.20!$T$7:$T$48,$B19,JAN.20!$E$7:$E$48,"Nuit")+COUNTIFS(JAN.20!$V$7:$V$48,$B19,JAN.20!$E$7:$E$48,"Nuit")+COUNTIFS(JAN.20!$W$7:$W$48,$B19,JAN.20!$E$7:$E$48,"Nuit")+COUNTIFS(JAN.20!$X$7:$X$48,$B19,JAN.20!$E$7:$E$48,"Nuit"))</f>
        <v>4</v>
      </c>
      <c r="AQ19" s="184">
        <f>IF($A19="","",COUNTIFS(JAN.20!$F$7:$F$48,$B19,JAN.20!$E$7:$E$48,"Jour")+COUNTIFS(JAN.20!$H$7:$H$48,$B19,JAN.20!$E$7:$E$48,"Jour")+COUNTIFS(JAN.20!$J$7:$J$48,$B19,JAN.20!$E$7:$E$48,"Jour")+COUNTIFS(JAN.20!$L$7:$L$48,$B19,JAN.20!$E$7:$E$48,"Jour")+COUNTIFS(JAN.20!$N$7:$N$48,$B19,JAN.20!$E$7:$E$48,"Jour")+COUNTIFS(JAN.20!$P$7:$P$48,$B19,JAN.20!$E$7:$E$48,"Jour")+COUNTIFS(JAN.20!$R$7:$R$48,$B19,JAN.20!$E$7:$E$48,"Jour")+COUNTIFS(JAN.20!$T$7:$T$48,$B19,JAN.20!$E$7:$E$48,"Jour")+COUNTIFS(JAN.20!$V$7:$V$48,$B19,JAN.20!$E$7:$E$48,"Jour")+COUNTIFS(JAN.20!$W$7:$W$48,$B19,JAN.20!$E$7:$E$48,"Jour")+COUNTIFS(JAN.20!$X$7:$X$48,$B19,JAN.20!$E$7:$E$48,"Jour"))</f>
        <v>1</v>
      </c>
      <c r="AR19" s="187">
        <f>IF($A19="","",COUNTIFS(FEV.20!$F$7:$F$48,$B19,FEV.20!$E$7:$E$48,"Nuit")+COUNTIFS(FEV.20!$H$7:$H$48,$B19,FEV.20!$E$7:$E$48,"Nuit")+COUNTIFS(FEV.20!$J$7:$J$48,$B19,FEV.20!$E$7:$E$48,"Nuit")+COUNTIFS(FEV.20!$L$7:$L$48,$B19,FEV.20!$E$7:$E$48,"Nuit")+COUNTIFS(FEV.20!$N$7:$N$48,$B19,FEV.20!$E$7:$E$48,"Nuit")+COUNTIFS(FEV.20!$P$7:$P$48,$B19,FEV.20!$E$7:$E$48,"Nuit")+COUNTIFS(FEV.20!$R$7:$R$48,$B19,FEV.20!$E$7:$E$48,"Nuit")+COUNTIFS(FEV.20!$T$7:$T$48,$B19,FEV.20!$E$7:$E$48,"Nuit")+COUNTIFS(FEV.20!$V$7:$V$48,$B19,FEV.20!$E$7:$E$48,"Nuit")+COUNTIFS(FEV.20!$W$7:$W$48,$B19,FEV.20!$E$7:$E$48,"Nuit")+COUNTIFS(FEV.20!$X$7:$X$48,$B19,FEV.20!$E$7:$E$48,"Nuit"))</f>
        <v>2</v>
      </c>
      <c r="AS19" s="184">
        <f>IF($A19="","",COUNTIFS(FEV.20!$F$7:$F$48,$B19,FEV.20!$E$7:$E$48,"Jour")+COUNTIFS(FEV.20!$H$7:$H$48,$B19,FEV.20!$E$7:$E$48,"Jour")+COUNTIFS(FEV.20!$J$7:$J$48,$B19,FEV.20!$E$7:$E$48,"Jour")+COUNTIFS(FEV.20!$L$7:$L$48,$B19,FEV.20!$E$7:$E$48,"Jour")+COUNTIFS(FEV.20!$N$7:$N$48,$B19,FEV.20!$E$7:$E$48,"Jour")+COUNTIFS(FEV.20!$P$7:$P$48,$B19,FEV.20!$E$7:$E$48,"Jour")+COUNTIFS(FEV.20!$R$7:$R$48,$B19,FEV.20!$E$7:$E$48,"Jour")+COUNTIFS(FEV.20!$T$7:$T$48,$B19,FEV.20!$E$7:$E$48,"Jour")+COUNTIFS(FEV.20!$V$7:$V$48,$B19,FEV.20!$E$7:$E$48,"Jour")+COUNTIFS(FEV.20!$W$7:$W$48,$B19,FEV.20!$E$7:$E$48,"Jour")+COUNTIFS(FEV.20!$X$7:$X$48,$B19,FEV.20!$E$7:$E$48,"Jour"))</f>
        <v>1</v>
      </c>
      <c r="AT19" s="187">
        <f>IF($A19="","",COUNTIFS(Mars.20!$F$7:$F$48,$B19,Mars.20!$E$7:$E$48,"Nuit")+COUNTIFS(Mars.20!$H$7:$H$48,$B19,Mars.20!$E$7:$E$48,"Nuit")+COUNTIFS(Mars.20!$J$7:$J$48,$B19,Mars.20!$E$7:$E$48,"Nuit")+COUNTIFS(Mars.20!$L$7:$L$48,$B19,Mars.20!$E$7:$E$48,"Nuit")+COUNTIFS(Mars.20!$N$7:$N$48,$B19,Mars.20!$E$7:$E$48,"Nuit")+COUNTIFS(Mars.20!$P$7:$P$48,$B19,Mars.20!$E$7:$E$48,"Nuit")+COUNTIFS(Mars.20!$R$7:$R$48,$B19,Mars.20!$E$7:$E$48,"Nuit")+COUNTIFS(Mars.20!$T$7:$T$48,$B19,Mars.20!$E$7:$E$48,"Nuit")+COUNTIFS(Mars.20!$V$7:$V$48,$B19,Mars.20!$E$7:$E$48,"Nuit")+COUNTIFS(Mars.20!$W$7:$W$48,$B19,Mars.20!$E$7:$E$48,"Nuit")+COUNTIFS(Mars.20!$X$7:$X$48,$B19,Mars.20!$E$7:$E$48,"Nuit"))</f>
        <v>3</v>
      </c>
      <c r="AU19" s="184">
        <f>IF($A19="","",COUNTIFS(Mars.20!$F$7:$F$48,$B19,Mars.20!$E$7:$E$48,"Jour")+COUNTIFS(Mars.20!$H$7:$H$48,$B19,Mars.20!$E$7:$E$48,"Jour")+COUNTIFS(Mars.20!$J$7:$J$48,$B19,Mars.20!$E$7:$E$48,"Jour")+COUNTIFS(Mars.20!$L$7:$L$48,$B19,Mars.20!$E$7:$E$48,"Jour")+COUNTIFS(Mars.20!$N$7:$N$48,$B19,Mars.20!$E$7:$E$48,"Jour")+COUNTIFS(Mars.20!$P$7:$P$48,$B19,Mars.20!$E$7:$E$48,"Jour")+COUNTIFS(Mars.20!$R$7:$R$48,$B19,Mars.20!$E$7:$E$48,"Jour")+COUNTIFS(Mars.20!$T$7:$T$48,$B19,Mars.20!$E$7:$E$48,"Jour")+COUNTIFS(Mars.20!$V$7:$V$48,$B19,Mars.20!$E$7:$E$48,"Jour")+COUNTIFS(Mars.20!$W$7:$W$48,$B19,Mars.20!$E$7:$E$48,"Jour")+COUNTIFS(Mars.20!$X$7:$X$48,$B19,Mars.20!$E$7:$E$48,"Jour"))</f>
        <v>1</v>
      </c>
      <c r="AV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AW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AX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AY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AZ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BA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BB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BC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BD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BE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BF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BG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BH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BI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BJ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BK19" s="184">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BL19" s="187">
        <f>IF($A19="","",COUNTIFS(AVR.20!$F$7:$F$48,$B19,AVR.20!$E$7:$E$48,"Nuit")+COUNTIFS(AVR.20!$H$7:$H$48,$B19,AVR.20!$E$7:$E$48,"Nuit")+COUNTIFS(AVR.20!$J$7:$J$48,$B19,AVR.20!$E$7:$E$48,"Nuit")+COUNTIFS(AVR.20!$L$7:$L$48,$B19,AVR.20!$E$7:$E$48,"Nuit")+COUNTIFS(AVR.20!$N$7:$N$48,$B19,AVR.20!$E$7:$E$48,"Nuit")+COUNTIFS(AVR.20!$P$7:$P$48,$B19,AVR.20!$E$7:$E$48,"Nuit")+COUNTIFS(AVR.20!$R$7:$R$48,$B19,AVR.20!$E$7:$E$48,"Nuit")+COUNTIFS(AVR.20!$T$7:$T$48,$B19,AVR.20!$E$7:$E$48,"Nuit")+COUNTIFS(AVR.20!$V$7:$V$48,$B19,AVR.20!$E$7:$E$48,"Nuit")+COUNTIFS(AVR.20!$W$7:$W$48,$B19,AVR.20!$E$7:$E$48,"Nuit")+COUNTIFS(AVR.20!$X$7:$X$48,$B19,AVR.20!$E$7:$E$48,"Nuit"))</f>
        <v>0</v>
      </c>
      <c r="BM19" s="190">
        <f>IF($A19="","",COUNTIFS(AVR.20!$F$7:$F$48,$B19,AVR.20!$E$7:$E$48,"Jour")+COUNTIFS(AVR.20!$H$7:$H$48,$B19,AVR.20!$E$7:$E$48,"Jour")+COUNTIFS(AVR.20!$J$7:$J$48,$B19,AVR.20!$E$7:$E$48,"Jour")+COUNTIFS(AVR.20!$L$7:$L$48,$B19,AVR.20!$E$7:$E$48,"Jour")+COUNTIFS(AVR.20!$N$7:$N$48,$B19,AVR.20!$E$7:$E$48,"Jour")+COUNTIFS(AVR.20!$P$7:$P$48,$B19,AVR.20!$E$7:$E$48,"Jour")+COUNTIFS(AVR.20!$R$7:$R$48,$B19,AVR.20!$E$7:$E$48,"Jour")+COUNTIFS(AVR.20!$T$7:$T$48,$B19,AVR.20!$E$7:$E$48,"Jour")+COUNTIFS(AVR.20!$V$7:$V$48,$B19,AVR.20!$E$7:$E$48,"Jour")+COUNTIFS(AVR.20!$W$7:$W$48,$B19,AVR.20!$E$7:$E$48,"Jour")+COUNTIFS(AVR.20!$X$7:$X$48,$B19,AVR.20!$E$7:$E$48,"Jour"))</f>
        <v>0</v>
      </c>
      <c r="BN19" s="177"/>
      <c r="BO19" s="176">
        <f t="shared" si="3"/>
        <v>9</v>
      </c>
      <c r="BP19" s="176">
        <f t="shared" si="4"/>
        <v>3</v>
      </c>
    </row>
    <row r="20" spans="1:68" ht="16.5" x14ac:dyDescent="0.3">
      <c r="A20" s="268" t="s">
        <v>256</v>
      </c>
      <c r="B20" s="269" t="s">
        <v>27</v>
      </c>
      <c r="C20" s="264" t="s">
        <v>76</v>
      </c>
      <c r="D20" s="264" t="s">
        <v>67</v>
      </c>
      <c r="E20" s="265" t="s">
        <v>16</v>
      </c>
      <c r="F20" s="266" t="s">
        <v>8</v>
      </c>
      <c r="G20" s="266" t="s">
        <v>70</v>
      </c>
      <c r="H20" s="266"/>
      <c r="I20" s="270"/>
      <c r="J20" s="266"/>
      <c r="K20" s="266" t="s">
        <v>72</v>
      </c>
      <c r="L20" s="267" t="s">
        <v>73</v>
      </c>
      <c r="N20" s="183" t="e">
        <f>IF($A20="","",COUNTIFS(#REF!,B20,#REF!,"Nuit")+COUNTIFS(#REF!,B20,#REF!,"Nuit")+COUNTIFS(#REF!,B20,#REF!,"Nuit")+COUNTIFS(#REF!,B20,#REF!,"Nuit")+COUNTIFS(#REF!,B20,#REF!,"Nuit")+COUNTIFS(#REF!,B20,#REF!,"Nuit")+COUNTIFS(#REF!,B20,#REF!,"Nuit")+COUNTIFS(#REF!,B20,#REF!,"Nuit")+COUNTIFS(#REF!,B20,#REF!,"Nuit")+COUNTIFS(#REF!,B20,#REF!,"Nuit")+COUNTIFS(#REF!,B20,#REF!,"Nuit"))</f>
        <v>#REF!</v>
      </c>
      <c r="O20" s="184" t="e">
        <f>IF($A20="","",COUNTIFS(#REF!,B20,#REF!,"Jour")+COUNTIFS(#REF!,B20,#REF!,"Jour")+COUNTIFS(#REF!,B20,#REF!,"Jour")+COUNTIFS(#REF!,B20,#REF!,"Jour")+COUNTIFS(#REF!,B20,#REF!,"Jour")+COUNTIFS(#REF!,B20,#REF!,"Jour")+COUNTIFS(#REF!,B20,#REF!,"Jour")+COUNTIFS(#REF!,B20,#REF!,"Jour")+COUNTIFS(#REF!,B20,#REF!,"Jour")+COUNTIFS(#REF!,B20,#REF!,"Jour")+COUNTIFS(#REF!,B20,#REF!,"Jour"))</f>
        <v>#REF!</v>
      </c>
      <c r="P20" s="187" t="e">
        <f>IF($A20="","",COUNTIFS(#REF!,B20,#REF!,"Nuit")+COUNTIFS(#REF!,B20,#REF!,"Nuit")+COUNTIFS(#REF!,B20,#REF!,"Nuit")+COUNTIFS(#REF!,B20,#REF!,"Nuit")+COUNTIFS(#REF!,B20,#REF!,"Nuit")+COUNTIFS(#REF!,B20,#REF!,"Nuit")+COUNTIFS(#REF!,B20,#REF!,"Nuit")+COUNTIFS(#REF!,B20,#REF!,"Nuit")+COUNTIFS(#REF!,B20,#REF!,"Nuit")+COUNTIFS(#REF!,B20,#REF!,"Nuit")+COUNTIFS(#REF!,B20,#REF!,"Nuit"))</f>
        <v>#REF!</v>
      </c>
      <c r="Q20" s="184" t="e">
        <f>IF($A20="","",COUNTIFS(#REF!,B20,#REF!,"Jour")+COUNTIFS(#REF!,B20,#REF!,"Jour")+COUNTIFS(#REF!,B20,#REF!,"Jour")+COUNTIFS(#REF!,B20,#REF!,"Jour")+COUNTIFS(#REF!,B20,#REF!,"Jour")+COUNTIFS(#REF!,B20,#REF!,"Jour")+COUNTIFS(#REF!,B20,#REF!,"Jour")+COUNTIFS(#REF!,B20,#REF!,"Jour")+COUNTIFS(#REF!,B20,#REF!,"Jour")+COUNTIFS(#REF!,B20,#REF!,"Jour")+COUNTIFS(#REF!,B20,#REF!,"Jour"))</f>
        <v>#REF!</v>
      </c>
      <c r="R20" s="187" t="e">
        <f>IF($A20="","",COUNTIFS(#REF!,B20,#REF!,"Nuit")+COUNTIFS(#REF!,B20,#REF!,"Nuit")+COUNTIFS(#REF!,B20,#REF!,"Nuit")+COUNTIFS(#REF!,B20,#REF!,"Nuit")+COUNTIFS(#REF!,B20,#REF!,"Nuit")+COUNTIFS(#REF!,B20,#REF!,"Nuit")+COUNTIFS(#REF!,B20,#REF!,"Nuit")+COUNTIFS(#REF!,B20,#REF!,"Nuit")+COUNTIFS(#REF!,B20,#REF!,"Nuit")+COUNTIFS(#REF!,B20,#REF!,"Nuit")+COUNTIFS(#REF!,B20,#REF!,"Nuit"))</f>
        <v>#REF!</v>
      </c>
      <c r="S20" s="184" t="e">
        <f>IF($A20="","",COUNTIFS(#REF!,B20,#REF!,"Jour")+COUNTIFS(#REF!,B20,#REF!,"Jour")+COUNTIFS(#REF!,B20,#REF!,"Jour")+COUNTIFS(#REF!,B20,#REF!,"Jour")+COUNTIFS(#REF!,B20,#REF!,"Jour")+COUNTIFS(#REF!,B20,#REF!,"Jour")+COUNTIFS(#REF!,B20,#REF!,"Jour")+COUNTIFS(#REF!,B20,#REF!,"Jour")+COUNTIFS(#REF!,B20,#REF!,"Jour")+COUNTIFS(#REF!,B20,#REF!,"Jour")+COUNTIFS(#REF!,B20,#REF!,"Jour"))</f>
        <v>#REF!</v>
      </c>
      <c r="T20" s="187" t="e">
        <f>IF($A20="","",COUNTIFS(#REF!,B20,#REF!,"Nuit")+COUNTIFS(#REF!,B20,#REF!,"Nuit")+COUNTIFS(#REF!,B20,#REF!,"Nuit")+COUNTIFS(#REF!,B20,#REF!,"Nuit")+COUNTIFS(#REF!,B20,#REF!,"Nuit")+COUNTIFS(#REF!,B20,#REF!,"Nuit")+COUNTIFS(#REF!,B20,#REF!,"Nuit")+COUNTIFS(#REF!,B20,#REF!,"Nuit")+COUNTIFS(#REF!,B20,#REF!,"Nuit")+COUNTIFS(#REF!,B20,#REF!,"Nuit")+COUNTIFS(#REF!,B20,#REF!,"Nuit"))</f>
        <v>#REF!</v>
      </c>
      <c r="U20" s="184" t="e">
        <f>IF($A20="","",COUNTIFS(#REF!,B20,#REF!,"Jour")+COUNTIFS(#REF!,B20,#REF!,"Jour")+COUNTIFS(#REF!,B20,#REF!,"Jour")+COUNTIFS(#REF!,B20,#REF!,"Jour")+COUNTIFS(#REF!,B20,#REF!,"Jour")+COUNTIFS(#REF!,B20,#REF!,"Jour")+COUNTIFS(#REF!,B20,#REF!,"Jour")+COUNTIFS(#REF!,B20,#REF!,"Jour")+COUNTIFS(#REF!,B20,#REF!,"Jour")+COUNTIFS(#REF!,B20,#REF!,"Jour")+COUNTIFS(#REF!,B20,#REF!,"Jour"))</f>
        <v>#REF!</v>
      </c>
      <c r="V20" s="187" t="e">
        <f>IF($A20="","",COUNTIFS(#REF!,B20,#REF!,"Nuit")+COUNTIFS(#REF!,B20,#REF!,"Nuit")+COUNTIFS(#REF!,B20,#REF!,"Nuit")+COUNTIFS(#REF!,B20,#REF!,"Nuit")+COUNTIFS(#REF!,B20,#REF!,"Nuit")+COUNTIFS(#REF!,B20,#REF!,"Nuit")+COUNTIFS(#REF!,B20,#REF!,"Nuit")+COUNTIFS(#REF!,B20,#REF!,"Nuit")+COUNTIFS(#REF!,B20,#REF!,"Nuit")+COUNTIFS(#REF!,B20,#REF!,"Nuit")+COUNTIFS(#REF!,B20,#REF!,"Nuit"))</f>
        <v>#REF!</v>
      </c>
      <c r="W20" s="184" t="e">
        <f>IF($A20="","",COUNTIFS(#REF!,B20,#REF!,"Jour")+COUNTIFS(#REF!,B20,#REF!,"Jour")+COUNTIFS(#REF!,B20,#REF!,"Jour")+COUNTIFS(#REF!,B20,#REF!,"Jour")+COUNTIFS(#REF!,B20,#REF!,"Jour")+COUNTIFS(#REF!,B20,#REF!,"Jour")+COUNTIFS(#REF!,B20,#REF!,"Jour")+COUNTIFS(#REF!,B20,#REF!,"Jour")+COUNTIFS(#REF!,B20,#REF!,"Jour")+COUNTIFS(#REF!,B20,#REF!,"Jour")+COUNTIFS(#REF!,B20,#REF!,"Jour"))</f>
        <v>#REF!</v>
      </c>
      <c r="X20" s="187" t="e">
        <f>IF($A20="","",COUNTIFS(#REF!,B20,#REF!,"Nuit")+COUNTIFS(#REF!,B20,#REF!,"Nuit")+COUNTIFS(#REF!,B20,#REF!,"Nuit")+COUNTIFS(#REF!,B20,#REF!,"Nuit")+COUNTIFS(#REF!,B20,#REF!,"Nuit")+COUNTIFS(#REF!,B20,#REF!,"Nuit")+COUNTIFS(#REF!,B20,#REF!,"Nuit")+COUNTIFS(#REF!,B20,#REF!,"Nuit")+COUNTIFS(#REF!,B20,#REF!,"Nuit")+COUNTIFS(#REF!,B20,#REF!,"Nuit")+COUNTIFS(#REF!,B20,#REF!,"Nuit"))</f>
        <v>#REF!</v>
      </c>
      <c r="Y20" s="184" t="e">
        <f>IF($A20="","",COUNTIFS(#REF!,B20,#REF!,"Jour")+COUNTIFS(#REF!,B20,#REF!,"Jour")+COUNTIFS(#REF!,B20,#REF!,"Jour")+COUNTIFS(#REF!,B20,#REF!,"Jour")+COUNTIFS(#REF!,B20,#REF!,"Jour")+COUNTIFS(#REF!,B20,#REF!,"Jour")+COUNTIFS(#REF!,B20,#REF!,"Jour")+COUNTIFS(#REF!,B20,#REF!,"Jour")+COUNTIFS(#REF!,B20,#REF!,"Jour")+COUNTIFS(#REF!,B20,#REF!,"Jour")+COUNTIFS(#REF!,B20,#REF!,"Jour"))</f>
        <v>#REF!</v>
      </c>
      <c r="Z20" s="187" t="e">
        <f>IF($A20="","",COUNTIFS(#REF!,$B20,#REF!,"Nuit")+COUNTIFS(#REF!,B20,#REF!,"Nuit")+COUNTIFS(#REF!,B20,#REF!,"Nuit")+COUNTIFS(#REF!,B20,#REF!,"Nuit")+COUNTIFS(#REF!,B20,#REF!,"Nuit")+COUNTIFS(#REF!,B20,#REF!,"Nuit")+COUNTIFS(#REF!,B20,#REF!,"Nuit")+COUNTIFS(#REF!,B20,#REF!,"Nuit")+COUNTIFS(#REF!,B20,#REF!,"Nuit")+COUNTIFS(#REF!,B20,#REF!,"Nuit")+COUNTIFS(#REF!,B20,#REF!,"Nuit"))</f>
        <v>#REF!</v>
      </c>
      <c r="AA20" s="184" t="e">
        <f>IF($A20="","",COUNTIFS(#REF!,$B20,#REF!,"Jour")+COUNTIFS(#REF!,$B20,#REF!,"Jour")+COUNTIFS(#REF!,$B20,#REF!,"Jour")+COUNTIFS(#REF!,$B20,#REF!,"Jour")+COUNTIFS(#REF!,$B20,#REF!,"Jour")+COUNTIFS(#REF!,$B20,#REF!,"Jour")+COUNTIFS(#REF!,$B20,#REF!,"Jour")+COUNTIFS(#REF!,$B20,#REF!,"Jour")+COUNTIFS(#REF!,$B20,#REF!,"Jour")+COUNTIFS(#REF!,$B20,#REF!,"Jour")+COUNTIFS(#REF!,$B20,#REF!,"Jour"))</f>
        <v>#REF!</v>
      </c>
      <c r="AB20" s="187" t="e">
        <f>IF($A20="","",COUNTIFS(#REF!,$B20,#REF!,"Nuit")+COUNTIFS(#REF!,$B20,#REF!,"Nuit")+COUNTIFS(#REF!,$B20,#REF!,"Nuit")+COUNTIFS(#REF!,$B20,#REF!,"Nuit")+COUNTIFS(#REF!,$B20,#REF!,"Nuit")+COUNTIFS(#REF!,$B20,#REF!,"Nuit")+COUNTIFS(#REF!,$B20,#REF!,"Nuit")+COUNTIFS(#REF!,$B20,#REF!,"Nuit")+COUNTIFS(#REF!,$B20,#REF!,"Nuit")+COUNTIFS(#REF!,$B20,#REF!,"Nuit")+COUNTIFS(#REF!,$B20,#REF!,"Nuit"))</f>
        <v>#REF!</v>
      </c>
      <c r="AC20" s="184" t="e">
        <f>IF($A20="","",COUNTIFS(#REF!,$B20,#REF!,"Jour")+COUNTIFS(#REF!,$B20,#REF!,"Jour")+COUNTIFS(#REF!,$B20,#REF!,"Jour")+COUNTIFS(#REF!,$B20,#REF!,"Jour")+COUNTIFS(#REF!,$B20,#REF!,"Jour")+COUNTIFS(#REF!,$B20,#REF!,"Jour")+COUNTIFS(#REF!,$B20,#REF!,"Jour")+COUNTIFS(#REF!,$B20,#REF!,"Jour")+COUNTIFS(#REF!,$B20,#REF!,"Jour")+COUNTIFS(#REF!,$B20,#REF!,"Jour")+COUNTIFS(#REF!,$B20,#REF!,"Jour"))</f>
        <v>#REF!</v>
      </c>
      <c r="AD20" s="187" t="e">
        <f>IF($A20="","",COUNTIFS(#REF!,$B20,#REF!,"Nuit")+COUNTIFS(#REF!,$B20,#REF!,"Nuit")+COUNTIFS(#REF!,$B20,#REF!,"Nuit")+COUNTIFS(#REF!,$B20,#REF!,"Nuit")+COUNTIFS(#REF!,$B20,#REF!,"Nuit")+COUNTIFS(#REF!,$B20,#REF!,"Nuit")+COUNTIFS(#REF!,$B20,#REF!,"Nuit")+COUNTIFS(#REF!,$B20,#REF!,"Nuit")+COUNTIFS(#REF!,$B20,#REF!,"Nuit")+COUNTIFS(#REF!,$B20,#REF!,"Nuit")+COUNTIFS(#REF!,$B20,#REF!,"Nuit"))</f>
        <v>#REF!</v>
      </c>
      <c r="AE20" s="184" t="e">
        <f>IF($A20="","",COUNTIFS(#REF!,$B20,#REF!,"Jour")+COUNTIFS(#REF!,$B20,#REF!,"Jour")+COUNTIFS(#REF!,$B20,#REF!,"Jour")+COUNTIFS(#REF!,$B20,#REF!,"Jour")+COUNTIFS(#REF!,$B20,#REF!,"Jour")+COUNTIFS(#REF!,$B20,#REF!,"Jour")+COUNTIFS(#REF!,$B20,#REF!,"Jour")+COUNTIFS(#REF!,$B20,#REF!,"Jour")+COUNTIFS(#REF!,$B20,#REF!,"Jour")+COUNTIFS(#REF!,$B20,#REF!,"Jour")+COUNTIFS(#REF!,$B20,#REF!,"Jour"))</f>
        <v>#REF!</v>
      </c>
      <c r="AF20" s="187" t="e">
        <f>IF($A20="","",COUNTIFS(#REF!,$B20,#REF!,"Nuit")+COUNTIFS(#REF!,$B20,#REF!,"Nuit")+COUNTIFS(#REF!,$B20,#REF!,"Nuit")+COUNTIFS(#REF!,$B20,#REF!,"Nuit")+COUNTIFS(#REF!,$B20,#REF!,"Nuit")+COUNTIFS(#REF!,$B20,#REF!,"Nuit")+COUNTIFS(#REF!,$B20,#REF!,"Nuit")+COUNTIFS(#REF!,$B20,#REF!,"Nuit")+COUNTIFS(#REF!,$B20,#REF!,"Nuit")+COUNTIFS(#REF!,$B20,#REF!,"Nuit")+COUNTIFS(#REF!,$B20,#REF!,"Nuit"))</f>
        <v>#REF!</v>
      </c>
      <c r="AG20" s="184" t="e">
        <f>IF($A20="","",COUNTIFS(#REF!,$B20,#REF!,"Jour")+COUNTIFS(#REF!,$B20,#REF!,"Jour")+COUNTIFS(#REF!,$B20,#REF!,"Jour")+COUNTIFS(#REF!,$B20,#REF!,"Jour")+COUNTIFS(#REF!,$B20,#REF!,"Jour")+COUNTIFS(#REF!,$B20,#REF!,"Jour")+COUNTIFS(#REF!,$B20,#REF!,"Jour")+COUNTIFS(#REF!,$B20,#REF!,"Jour")+COUNTIFS(#REF!,$B20,#REF!,"Jour")+COUNTIFS(#REF!,$B20,#REF!,"Jour")+COUNTIFS(#REF!,$B20,#REF!,"Jour"))</f>
        <v>#REF!</v>
      </c>
      <c r="AH20" s="187" t="e">
        <f>IF($A20="","",COUNTIFS(#REF!,$B20,#REF!,"Nuit")+COUNTIFS(#REF!,$B20,#REF!,"Nuit")+COUNTIFS(#REF!,$B20,#REF!,"Nuit")+COUNTIFS(#REF!,$B20,#REF!,"Nuit")+COUNTIFS(#REF!,$B20,#REF!,"Nuit")+COUNTIFS(#REF!,$B20,#REF!,"Nuit")+COUNTIFS(#REF!,$B20,#REF!,"Nuit")+COUNTIFS(#REF!,$B20,#REF!,"Nuit")+COUNTIFS(#REF!,$B20,#REF!,"Nuit")+COUNTIFS(#REF!,$B20,#REF!,"Nuit")+COUNTIFS(#REF!,$B20,#REF!,"Nuit"))</f>
        <v>#REF!</v>
      </c>
      <c r="AI20" s="184" t="e">
        <f>IF($A20="","",COUNTIFS(#REF!,$B20,#REF!,"Jour")+COUNTIFS(#REF!,$B20,#REF!,"Jour")+COUNTIFS(#REF!,$B20,#REF!,"Jour")+COUNTIFS(#REF!,$B20,#REF!,"Jour")+COUNTIFS(#REF!,$B20,#REF!,"Jour")+COUNTIFS(#REF!,$B20,#REF!,"Jour")+COUNTIFS(#REF!,$B20,#REF!,"Jour")+COUNTIFS(#REF!,$B20,#REF!,"Jour")+COUNTIFS(#REF!,$B20,#REF!,"Jour")+COUNTIFS(#REF!,$B20,#REF!,"Jour")+COUNTIFS(#REF!,$B20,#REF!,"Jour"))</f>
        <v>#REF!</v>
      </c>
      <c r="AJ20" s="187" t="e">
        <f>IF($A20="","",COUNTIFS(#REF!,$B20,#REF!,"Nuit")+COUNTIFS(#REF!,$B20,#REF!,"Nuit")+COUNTIFS(#REF!,$B20,#REF!,"Nuit")+COUNTIFS(#REF!,$B20,#REF!,"Nuit")+COUNTIFS(#REF!,$B20,#REF!,"Nuit")+COUNTIFS(#REF!,$B20,#REF!,"Nuit")+COUNTIFS(#REF!,$B20,#REF!,"Nuit")+COUNTIFS(#REF!,$B20,#REF!,"Nuit")+COUNTIFS(#REF!,$B20,#REF!,"Nuit")+COUNTIFS(#REF!,$B20,#REF!,"Nuit")+COUNTIFS(#REF!,$B20,#REF!,"Nuit"))</f>
        <v>#REF!</v>
      </c>
      <c r="AK20" s="190" t="e">
        <f>IF($A20="","",COUNTIFS(#REF!,$B20,#REF!,"Jour")+COUNTIFS(#REF!,$B20,#REF!,"Jour")+COUNTIFS(#REF!,$B20,#REF!,"Jour")+COUNTIFS(#REF!,$B20,#REF!,"Jour")+COUNTIFS(#REF!,$B20,#REF!,"Jour")+COUNTIFS(#REF!,$B20,#REF!,"Jour")+COUNTIFS(#REF!,$B20,#REF!,"Jour")+COUNTIFS(#REF!,$B20,#REF!,"Jour")+COUNTIFS(#REF!,$B20,#REF!,"Jour")+COUNTIFS(#REF!,$B20,#REF!,"Jour")+COUNTIFS(#REF!,$B20,#REF!,"Jour"))</f>
        <v>#REF!</v>
      </c>
      <c r="AL20" s="177"/>
      <c r="AM20" s="176" t="e">
        <f t="shared" si="1"/>
        <v>#REF!</v>
      </c>
      <c r="AN20" s="176" t="e">
        <f t="shared" si="2"/>
        <v>#REF!</v>
      </c>
      <c r="AO20" s="424" t="e">
        <f t="shared" si="5"/>
        <v>#REF!</v>
      </c>
      <c r="AP20" s="183">
        <f>IF($A20="","",COUNTIFS(JAN.20!$F$7:$F$48,$B20,JAN.20!$E$7:$E$48,"Nuit")+COUNTIFS(JAN.20!$H$7:$H$48,$B20,JAN.20!$E$7:$E$48,"Nuit")+COUNTIFS(JAN.20!$J$7:$J$48,$B20,JAN.20!$E$7:$E$48,"Nuit")+COUNTIFS(JAN.20!$L$7:$L$48,$B20,JAN.20!$E$7:$E$48,"Nuit")+COUNTIFS(JAN.20!$N$7:$N$48,$B20,JAN.20!$E$7:$E$48,"Nuit")+COUNTIFS(JAN.20!$P$7:$P$48,$B20,JAN.20!$E$7:$E$48,"Nuit")+COUNTIFS(JAN.20!$R$7:$R$48,$B20,JAN.20!$E$7:$E$48,"Nuit")+COUNTIFS(JAN.20!$T$7:$T$48,$B20,JAN.20!$E$7:$E$48,"Nuit")+COUNTIFS(JAN.20!$V$7:$V$48,$B20,JAN.20!$E$7:$E$48,"Nuit")+COUNTIFS(JAN.20!$W$7:$W$48,$B20,JAN.20!$E$7:$E$48,"Nuit")+COUNTIFS(JAN.20!$X$7:$X$48,$B20,JAN.20!$E$7:$E$48,"Nuit"))</f>
        <v>0</v>
      </c>
      <c r="AQ20" s="184">
        <f>IF($A20="","",COUNTIFS(JAN.20!$F$7:$F$48,$B20,JAN.20!$E$7:$E$48,"Jour")+COUNTIFS(JAN.20!$H$7:$H$48,$B20,JAN.20!$E$7:$E$48,"Jour")+COUNTIFS(JAN.20!$J$7:$J$48,$B20,JAN.20!$E$7:$E$48,"Jour")+COUNTIFS(JAN.20!$L$7:$L$48,$B20,JAN.20!$E$7:$E$48,"Jour")+COUNTIFS(JAN.20!$N$7:$N$48,$B20,JAN.20!$E$7:$E$48,"Jour")+COUNTIFS(JAN.20!$P$7:$P$48,$B20,JAN.20!$E$7:$E$48,"Jour")+COUNTIFS(JAN.20!$R$7:$R$48,$B20,JAN.20!$E$7:$E$48,"Jour")+COUNTIFS(JAN.20!$T$7:$T$48,$B20,JAN.20!$E$7:$E$48,"Jour")+COUNTIFS(JAN.20!$V$7:$V$48,$B20,JAN.20!$E$7:$E$48,"Jour")+COUNTIFS(JAN.20!$W$7:$W$48,$B20,JAN.20!$E$7:$E$48,"Jour")+COUNTIFS(JAN.20!$X$7:$X$48,$B20,JAN.20!$E$7:$E$48,"Jour"))</f>
        <v>0</v>
      </c>
      <c r="AR20" s="187">
        <f>IF($A20="","",COUNTIFS(FEV.20!$F$7:$F$48,$B20,FEV.20!$E$7:$E$48,"Nuit")+COUNTIFS(FEV.20!$H$7:$H$48,$B20,FEV.20!$E$7:$E$48,"Nuit")+COUNTIFS(FEV.20!$J$7:$J$48,$B20,FEV.20!$E$7:$E$48,"Nuit")+COUNTIFS(FEV.20!$L$7:$L$48,$B20,FEV.20!$E$7:$E$48,"Nuit")+COUNTIFS(FEV.20!$N$7:$N$48,$B20,FEV.20!$E$7:$E$48,"Nuit")+COUNTIFS(FEV.20!$P$7:$P$48,$B20,FEV.20!$E$7:$E$48,"Nuit")+COUNTIFS(FEV.20!$R$7:$R$48,$B20,FEV.20!$E$7:$E$48,"Nuit")+COUNTIFS(FEV.20!$T$7:$T$48,$B20,FEV.20!$E$7:$E$48,"Nuit")+COUNTIFS(FEV.20!$V$7:$V$48,$B20,FEV.20!$E$7:$E$48,"Nuit")+COUNTIFS(FEV.20!$W$7:$W$48,$B20,FEV.20!$E$7:$E$48,"Nuit")+COUNTIFS(FEV.20!$X$7:$X$48,$B20,FEV.20!$E$7:$E$48,"Nuit"))</f>
        <v>0</v>
      </c>
      <c r="AS20" s="184">
        <f>IF($A20="","",COUNTIFS(FEV.20!$F$7:$F$48,$B20,FEV.20!$E$7:$E$48,"Jour")+COUNTIFS(FEV.20!$H$7:$H$48,$B20,FEV.20!$E$7:$E$48,"Jour")+COUNTIFS(FEV.20!$J$7:$J$48,$B20,FEV.20!$E$7:$E$48,"Jour")+COUNTIFS(FEV.20!$L$7:$L$48,$B20,FEV.20!$E$7:$E$48,"Jour")+COUNTIFS(FEV.20!$N$7:$N$48,$B20,FEV.20!$E$7:$E$48,"Jour")+COUNTIFS(FEV.20!$P$7:$P$48,$B20,FEV.20!$E$7:$E$48,"Jour")+COUNTIFS(FEV.20!$R$7:$R$48,$B20,FEV.20!$E$7:$E$48,"Jour")+COUNTIFS(FEV.20!$T$7:$T$48,$B20,FEV.20!$E$7:$E$48,"Jour")+COUNTIFS(FEV.20!$V$7:$V$48,$B20,FEV.20!$E$7:$E$48,"Jour")+COUNTIFS(FEV.20!$W$7:$W$48,$B20,FEV.20!$E$7:$E$48,"Jour")+COUNTIFS(FEV.20!$X$7:$X$48,$B20,FEV.20!$E$7:$E$48,"Jour"))</f>
        <v>0</v>
      </c>
      <c r="AT20" s="187">
        <f>IF($A20="","",COUNTIFS(Mars.20!$F$7:$F$48,$B20,Mars.20!$E$7:$E$48,"Nuit")+COUNTIFS(Mars.20!$H$7:$H$48,$B20,Mars.20!$E$7:$E$48,"Nuit")+COUNTIFS(Mars.20!$J$7:$J$48,$B20,Mars.20!$E$7:$E$48,"Nuit")+COUNTIFS(Mars.20!$L$7:$L$48,$B20,Mars.20!$E$7:$E$48,"Nuit")+COUNTIFS(Mars.20!$N$7:$N$48,$B20,Mars.20!$E$7:$E$48,"Nuit")+COUNTIFS(Mars.20!$P$7:$P$48,$B20,Mars.20!$E$7:$E$48,"Nuit")+COUNTIFS(Mars.20!$R$7:$R$48,$B20,Mars.20!$E$7:$E$48,"Nuit")+COUNTIFS(Mars.20!$T$7:$T$48,$B20,Mars.20!$E$7:$E$48,"Nuit")+COUNTIFS(Mars.20!$V$7:$V$48,$B20,Mars.20!$E$7:$E$48,"Nuit")+COUNTIFS(Mars.20!$W$7:$W$48,$B20,Mars.20!$E$7:$E$48,"Nuit")+COUNTIFS(Mars.20!$X$7:$X$48,$B20,Mars.20!$E$7:$E$48,"Nuit"))</f>
        <v>0</v>
      </c>
      <c r="AU20" s="184">
        <f>IF($A20="","",COUNTIFS(Mars.20!$F$7:$F$48,$B20,Mars.20!$E$7:$E$48,"Jour")+COUNTIFS(Mars.20!$H$7:$H$48,$B20,Mars.20!$E$7:$E$48,"Jour")+COUNTIFS(Mars.20!$J$7:$J$48,$B20,Mars.20!$E$7:$E$48,"Jour")+COUNTIFS(Mars.20!$L$7:$L$48,$B20,Mars.20!$E$7:$E$48,"Jour")+COUNTIFS(Mars.20!$N$7:$N$48,$B20,Mars.20!$E$7:$E$48,"Jour")+COUNTIFS(Mars.20!$P$7:$P$48,$B20,Mars.20!$E$7:$E$48,"Jour")+COUNTIFS(Mars.20!$R$7:$R$48,$B20,Mars.20!$E$7:$E$48,"Jour")+COUNTIFS(Mars.20!$T$7:$T$48,$B20,Mars.20!$E$7:$E$48,"Jour")+COUNTIFS(Mars.20!$V$7:$V$48,$B20,Mars.20!$E$7:$E$48,"Jour")+COUNTIFS(Mars.20!$W$7:$W$48,$B20,Mars.20!$E$7:$E$48,"Jour")+COUNTIFS(Mars.20!$X$7:$X$48,$B20,Mars.20!$E$7:$E$48,"Jour"))</f>
        <v>0</v>
      </c>
      <c r="AV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AW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AX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AY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AZ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BA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BB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BC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BD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BE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BF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BG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BH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BI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BJ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BK20" s="184">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BL20" s="187">
        <f>IF($A20="","",COUNTIFS(AVR.20!$F$7:$F$48,$B20,AVR.20!$E$7:$E$48,"Nuit")+COUNTIFS(AVR.20!$H$7:$H$48,$B20,AVR.20!$E$7:$E$48,"Nuit")+COUNTIFS(AVR.20!$J$7:$J$48,$B20,AVR.20!$E$7:$E$48,"Nuit")+COUNTIFS(AVR.20!$L$7:$L$48,$B20,AVR.20!$E$7:$E$48,"Nuit")+COUNTIFS(AVR.20!$N$7:$N$48,$B20,AVR.20!$E$7:$E$48,"Nuit")+COUNTIFS(AVR.20!$P$7:$P$48,$B20,AVR.20!$E$7:$E$48,"Nuit")+COUNTIFS(AVR.20!$R$7:$R$48,$B20,AVR.20!$E$7:$E$48,"Nuit")+COUNTIFS(AVR.20!$T$7:$T$48,$B20,AVR.20!$E$7:$E$48,"Nuit")+COUNTIFS(AVR.20!$V$7:$V$48,$B20,AVR.20!$E$7:$E$48,"Nuit")+COUNTIFS(AVR.20!$W$7:$W$48,$B20,AVR.20!$E$7:$E$48,"Nuit")+COUNTIFS(AVR.20!$X$7:$X$48,$B20,AVR.20!$E$7:$E$48,"Nuit"))</f>
        <v>0</v>
      </c>
      <c r="BM20" s="190">
        <f>IF($A20="","",COUNTIFS(AVR.20!$F$7:$F$48,$B20,AVR.20!$E$7:$E$48,"Jour")+COUNTIFS(AVR.20!$H$7:$H$48,$B20,AVR.20!$E$7:$E$48,"Jour")+COUNTIFS(AVR.20!$J$7:$J$48,$B20,AVR.20!$E$7:$E$48,"Jour")+COUNTIFS(AVR.20!$L$7:$L$48,$B20,AVR.20!$E$7:$E$48,"Jour")+COUNTIFS(AVR.20!$N$7:$N$48,$B20,AVR.20!$E$7:$E$48,"Jour")+COUNTIFS(AVR.20!$P$7:$P$48,$B20,AVR.20!$E$7:$E$48,"Jour")+COUNTIFS(AVR.20!$R$7:$R$48,$B20,AVR.20!$E$7:$E$48,"Jour")+COUNTIFS(AVR.20!$T$7:$T$48,$B20,AVR.20!$E$7:$E$48,"Jour")+COUNTIFS(AVR.20!$V$7:$V$48,$B20,AVR.20!$E$7:$E$48,"Jour")+COUNTIFS(AVR.20!$W$7:$W$48,$B20,AVR.20!$E$7:$E$48,"Jour")+COUNTIFS(AVR.20!$X$7:$X$48,$B20,AVR.20!$E$7:$E$48,"Jour"))</f>
        <v>0</v>
      </c>
      <c r="BN20" s="177"/>
      <c r="BO20" s="176">
        <f t="shared" si="3"/>
        <v>0</v>
      </c>
      <c r="BP20" s="176">
        <f t="shared" si="4"/>
        <v>0</v>
      </c>
    </row>
    <row r="21" spans="1:68" ht="16.5" customHeight="1" x14ac:dyDescent="0.3">
      <c r="A21" s="268" t="s">
        <v>255</v>
      </c>
      <c r="B21" s="269" t="s">
        <v>92</v>
      </c>
      <c r="C21" s="264" t="s">
        <v>78</v>
      </c>
      <c r="D21" s="264" t="s">
        <v>83</v>
      </c>
      <c r="E21" s="265" t="s">
        <v>16</v>
      </c>
      <c r="F21" s="266" t="s">
        <v>8</v>
      </c>
      <c r="G21" s="266" t="s">
        <v>70</v>
      </c>
      <c r="H21" s="266"/>
      <c r="I21" s="270"/>
      <c r="J21" s="266"/>
      <c r="K21" s="266" t="s">
        <v>72</v>
      </c>
      <c r="L21" s="267"/>
      <c r="N21" s="183" t="e">
        <f>IF($A21="","",COUNTIFS(#REF!,B21,#REF!,"Nuit")+COUNTIFS(#REF!,B21,#REF!,"Nuit")+COUNTIFS(#REF!,B21,#REF!,"Nuit")+COUNTIFS(#REF!,B21,#REF!,"Nuit")+COUNTIFS(#REF!,B21,#REF!,"Nuit")+COUNTIFS(#REF!,B21,#REF!,"Nuit")+COUNTIFS(#REF!,B21,#REF!,"Nuit")+COUNTIFS(#REF!,B21,#REF!,"Nuit")+COUNTIFS(#REF!,B21,#REF!,"Nuit")+COUNTIFS(#REF!,B21,#REF!,"Nuit")+COUNTIFS(#REF!,B21,#REF!,"Nuit"))</f>
        <v>#REF!</v>
      </c>
      <c r="O21" s="184" t="e">
        <f>IF($A21="","",COUNTIFS(#REF!,B21,#REF!,"Jour")+COUNTIFS(#REF!,B21,#REF!,"Jour")+COUNTIFS(#REF!,B21,#REF!,"Jour")+COUNTIFS(#REF!,B21,#REF!,"Jour")+COUNTIFS(#REF!,B21,#REF!,"Jour")+COUNTIFS(#REF!,B21,#REF!,"Jour")+COUNTIFS(#REF!,B21,#REF!,"Jour")+COUNTIFS(#REF!,B21,#REF!,"Jour")+COUNTIFS(#REF!,B21,#REF!,"Jour")+COUNTIFS(#REF!,B21,#REF!,"Jour")+COUNTIFS(#REF!,B21,#REF!,"Jour"))</f>
        <v>#REF!</v>
      </c>
      <c r="P21" s="187" t="e">
        <f>IF($A21="","",COUNTIFS(#REF!,B21,#REF!,"Nuit")+COUNTIFS(#REF!,B21,#REF!,"Nuit")+COUNTIFS(#REF!,B21,#REF!,"Nuit")+COUNTIFS(#REF!,B21,#REF!,"Nuit")+COUNTIFS(#REF!,B21,#REF!,"Nuit")+COUNTIFS(#REF!,B21,#REF!,"Nuit")+COUNTIFS(#REF!,B21,#REF!,"Nuit")+COUNTIFS(#REF!,B21,#REF!,"Nuit")+COUNTIFS(#REF!,B21,#REF!,"Nuit")+COUNTIFS(#REF!,B21,#REF!,"Nuit")+COUNTIFS(#REF!,B21,#REF!,"Nuit"))</f>
        <v>#REF!</v>
      </c>
      <c r="Q21" s="184" t="e">
        <f>IF($A21="","",COUNTIFS(#REF!,B21,#REF!,"Jour")+COUNTIFS(#REF!,B21,#REF!,"Jour")+COUNTIFS(#REF!,B21,#REF!,"Jour")+COUNTIFS(#REF!,B21,#REF!,"Jour")+COUNTIFS(#REF!,B21,#REF!,"Jour")+COUNTIFS(#REF!,B21,#REF!,"Jour")+COUNTIFS(#REF!,B21,#REF!,"Jour")+COUNTIFS(#REF!,B21,#REF!,"Jour")+COUNTIFS(#REF!,B21,#REF!,"Jour")+COUNTIFS(#REF!,B21,#REF!,"Jour")+COUNTIFS(#REF!,B21,#REF!,"Jour"))</f>
        <v>#REF!</v>
      </c>
      <c r="R21" s="187" t="e">
        <f>IF($A21="","",COUNTIFS(#REF!,B21,#REF!,"Nuit")+COUNTIFS(#REF!,B21,#REF!,"Nuit")+COUNTIFS(#REF!,B21,#REF!,"Nuit")+COUNTIFS(#REF!,B21,#REF!,"Nuit")+COUNTIFS(#REF!,B21,#REF!,"Nuit")+COUNTIFS(#REF!,B21,#REF!,"Nuit")+COUNTIFS(#REF!,B21,#REF!,"Nuit")+COUNTIFS(#REF!,B21,#REF!,"Nuit")+COUNTIFS(#REF!,B21,#REF!,"Nuit")+COUNTIFS(#REF!,B21,#REF!,"Nuit")+COUNTIFS(#REF!,B21,#REF!,"Nuit"))</f>
        <v>#REF!</v>
      </c>
      <c r="S21" s="184" t="e">
        <f>IF($A21="","",COUNTIFS(#REF!,B21,#REF!,"Jour")+COUNTIFS(#REF!,B21,#REF!,"Jour")+COUNTIFS(#REF!,B21,#REF!,"Jour")+COUNTIFS(#REF!,B21,#REF!,"Jour")+COUNTIFS(#REF!,B21,#REF!,"Jour")+COUNTIFS(#REF!,B21,#REF!,"Jour")+COUNTIFS(#REF!,B21,#REF!,"Jour")+COUNTIFS(#REF!,B21,#REF!,"Jour")+COUNTIFS(#REF!,B21,#REF!,"Jour")+COUNTIFS(#REF!,B21,#REF!,"Jour")+COUNTIFS(#REF!,B21,#REF!,"Jour"))</f>
        <v>#REF!</v>
      </c>
      <c r="T21" s="187" t="e">
        <f>IF($A21="","",COUNTIFS(#REF!,B21,#REF!,"Nuit")+COUNTIFS(#REF!,B21,#REF!,"Nuit")+COUNTIFS(#REF!,B21,#REF!,"Nuit")+COUNTIFS(#REF!,B21,#REF!,"Nuit")+COUNTIFS(#REF!,B21,#REF!,"Nuit")+COUNTIFS(#REF!,B21,#REF!,"Nuit")+COUNTIFS(#REF!,B21,#REF!,"Nuit")+COUNTIFS(#REF!,B21,#REF!,"Nuit")+COUNTIFS(#REF!,B21,#REF!,"Nuit")+COUNTIFS(#REF!,B21,#REF!,"Nuit")+COUNTIFS(#REF!,B21,#REF!,"Nuit"))</f>
        <v>#REF!</v>
      </c>
      <c r="U21" s="184" t="e">
        <f>IF($A21="","",COUNTIFS(#REF!,B21,#REF!,"Jour")+COUNTIFS(#REF!,B21,#REF!,"Jour")+COUNTIFS(#REF!,B21,#REF!,"Jour")+COUNTIFS(#REF!,B21,#REF!,"Jour")+COUNTIFS(#REF!,B21,#REF!,"Jour")+COUNTIFS(#REF!,B21,#REF!,"Jour")+COUNTIFS(#REF!,B21,#REF!,"Jour")+COUNTIFS(#REF!,B21,#REF!,"Jour")+COUNTIFS(#REF!,B21,#REF!,"Jour")+COUNTIFS(#REF!,B21,#REF!,"Jour")+COUNTIFS(#REF!,B21,#REF!,"Jour"))</f>
        <v>#REF!</v>
      </c>
      <c r="V21" s="187" t="e">
        <f>IF($A21="","",COUNTIFS(#REF!,B21,#REF!,"Nuit")+COUNTIFS(#REF!,B21,#REF!,"Nuit")+COUNTIFS(#REF!,B21,#REF!,"Nuit")+COUNTIFS(#REF!,B21,#REF!,"Nuit")+COUNTIFS(#REF!,B21,#REF!,"Nuit")+COUNTIFS(#REF!,B21,#REF!,"Nuit")+COUNTIFS(#REF!,B21,#REF!,"Nuit")+COUNTIFS(#REF!,B21,#REF!,"Nuit")+COUNTIFS(#REF!,B21,#REF!,"Nuit")+COUNTIFS(#REF!,B21,#REF!,"Nuit")+COUNTIFS(#REF!,B21,#REF!,"Nuit"))</f>
        <v>#REF!</v>
      </c>
      <c r="W21" s="184" t="e">
        <f>IF($A21="","",COUNTIFS(#REF!,B21,#REF!,"Jour")+COUNTIFS(#REF!,B21,#REF!,"Jour")+COUNTIFS(#REF!,B21,#REF!,"Jour")+COUNTIFS(#REF!,B21,#REF!,"Jour")+COUNTIFS(#REF!,B21,#REF!,"Jour")+COUNTIFS(#REF!,B21,#REF!,"Jour")+COUNTIFS(#REF!,B21,#REF!,"Jour")+COUNTIFS(#REF!,B21,#REF!,"Jour")+COUNTIFS(#REF!,B21,#REF!,"Jour")+COUNTIFS(#REF!,B21,#REF!,"Jour")+COUNTIFS(#REF!,B21,#REF!,"Jour"))</f>
        <v>#REF!</v>
      </c>
      <c r="X21" s="187" t="e">
        <f>IF($A21="","",COUNTIFS(#REF!,B21,#REF!,"Nuit")+COUNTIFS(#REF!,B21,#REF!,"Nuit")+COUNTIFS(#REF!,B21,#REF!,"Nuit")+COUNTIFS(#REF!,B21,#REF!,"Nuit")+COUNTIFS(#REF!,B21,#REF!,"Nuit")+COUNTIFS(#REF!,B21,#REF!,"Nuit")+COUNTIFS(#REF!,B21,#REF!,"Nuit")+COUNTIFS(#REF!,B21,#REF!,"Nuit")+COUNTIFS(#REF!,B21,#REF!,"Nuit")+COUNTIFS(#REF!,B21,#REF!,"Nuit")+COUNTIFS(#REF!,B21,#REF!,"Nuit"))</f>
        <v>#REF!</v>
      </c>
      <c r="Y21" s="184" t="e">
        <f>IF($A21="","",COUNTIFS(#REF!,B21,#REF!,"Jour")+COUNTIFS(#REF!,B21,#REF!,"Jour")+COUNTIFS(#REF!,B21,#REF!,"Jour")+COUNTIFS(#REF!,B21,#REF!,"Jour")+COUNTIFS(#REF!,B21,#REF!,"Jour")+COUNTIFS(#REF!,B21,#REF!,"Jour")+COUNTIFS(#REF!,B21,#REF!,"Jour")+COUNTIFS(#REF!,B21,#REF!,"Jour")+COUNTIFS(#REF!,B21,#REF!,"Jour")+COUNTIFS(#REF!,B21,#REF!,"Jour")+COUNTIFS(#REF!,B21,#REF!,"Jour"))</f>
        <v>#REF!</v>
      </c>
      <c r="Z21" s="187" t="e">
        <f>IF($A21="","",COUNTIFS(#REF!,$B21,#REF!,"Nuit")+COUNTIFS(#REF!,B21,#REF!,"Nuit")+COUNTIFS(#REF!,B21,#REF!,"Nuit")+COUNTIFS(#REF!,B21,#REF!,"Nuit")+COUNTIFS(#REF!,B21,#REF!,"Nuit")+COUNTIFS(#REF!,B21,#REF!,"Nuit")+COUNTIFS(#REF!,B21,#REF!,"Nuit")+COUNTIFS(#REF!,B21,#REF!,"Nuit")+COUNTIFS(#REF!,B21,#REF!,"Nuit")+COUNTIFS(#REF!,B21,#REF!,"Nuit")+COUNTIFS(#REF!,B21,#REF!,"Nuit"))</f>
        <v>#REF!</v>
      </c>
      <c r="AA21" s="184" t="e">
        <f>IF($A21="","",COUNTIFS(#REF!,$B21,#REF!,"Jour")+COUNTIFS(#REF!,$B21,#REF!,"Jour")+COUNTIFS(#REF!,$B21,#REF!,"Jour")+COUNTIFS(#REF!,$B21,#REF!,"Jour")+COUNTIFS(#REF!,$B21,#REF!,"Jour")+COUNTIFS(#REF!,$B21,#REF!,"Jour")+COUNTIFS(#REF!,$B21,#REF!,"Jour")+COUNTIFS(#REF!,$B21,#REF!,"Jour")+COUNTIFS(#REF!,$B21,#REF!,"Jour")+COUNTIFS(#REF!,$B21,#REF!,"Jour")+COUNTIFS(#REF!,$B21,#REF!,"Jour"))</f>
        <v>#REF!</v>
      </c>
      <c r="AB21" s="187" t="e">
        <f>IF($A21="","",COUNTIFS(#REF!,$B21,#REF!,"Nuit")+COUNTIFS(#REF!,$B21,#REF!,"Nuit")+COUNTIFS(#REF!,$B21,#REF!,"Nuit")+COUNTIFS(#REF!,$B21,#REF!,"Nuit")+COUNTIFS(#REF!,$B21,#REF!,"Nuit")+COUNTIFS(#REF!,$B21,#REF!,"Nuit")+COUNTIFS(#REF!,$B21,#REF!,"Nuit")+COUNTIFS(#REF!,$B21,#REF!,"Nuit")+COUNTIFS(#REF!,$B21,#REF!,"Nuit")+COUNTIFS(#REF!,$B21,#REF!,"Nuit")+COUNTIFS(#REF!,$B21,#REF!,"Nuit"))</f>
        <v>#REF!</v>
      </c>
      <c r="AC21" s="184" t="e">
        <f>IF($A21="","",COUNTIFS(#REF!,$B21,#REF!,"Jour")+COUNTIFS(#REF!,$B21,#REF!,"Jour")+COUNTIFS(#REF!,$B21,#REF!,"Jour")+COUNTIFS(#REF!,$B21,#REF!,"Jour")+COUNTIFS(#REF!,$B21,#REF!,"Jour")+COUNTIFS(#REF!,$B21,#REF!,"Jour")+COUNTIFS(#REF!,$B21,#REF!,"Jour")+COUNTIFS(#REF!,$B21,#REF!,"Jour")+COUNTIFS(#REF!,$B21,#REF!,"Jour")+COUNTIFS(#REF!,$B21,#REF!,"Jour")+COUNTIFS(#REF!,$B21,#REF!,"Jour"))</f>
        <v>#REF!</v>
      </c>
      <c r="AD21" s="187" t="e">
        <f>IF($A21="","",COUNTIFS(#REF!,$B21,#REF!,"Nuit")+COUNTIFS(#REF!,$B21,#REF!,"Nuit")+COUNTIFS(#REF!,$B21,#REF!,"Nuit")+COUNTIFS(#REF!,$B21,#REF!,"Nuit")+COUNTIFS(#REF!,$B21,#REF!,"Nuit")+COUNTIFS(#REF!,$B21,#REF!,"Nuit")+COUNTIFS(#REF!,$B21,#REF!,"Nuit")+COUNTIFS(#REF!,$B21,#REF!,"Nuit")+COUNTIFS(#REF!,$B21,#REF!,"Nuit")+COUNTIFS(#REF!,$B21,#REF!,"Nuit")+COUNTIFS(#REF!,$B21,#REF!,"Nuit"))</f>
        <v>#REF!</v>
      </c>
      <c r="AE21" s="184" t="e">
        <f>IF($A21="","",COUNTIFS(#REF!,$B21,#REF!,"Jour")+COUNTIFS(#REF!,$B21,#REF!,"Jour")+COUNTIFS(#REF!,$B21,#REF!,"Jour")+COUNTIFS(#REF!,$B21,#REF!,"Jour")+COUNTIFS(#REF!,$B21,#REF!,"Jour")+COUNTIFS(#REF!,$B21,#REF!,"Jour")+COUNTIFS(#REF!,$B21,#REF!,"Jour")+COUNTIFS(#REF!,$B21,#REF!,"Jour")+COUNTIFS(#REF!,$B21,#REF!,"Jour")+COUNTIFS(#REF!,$B21,#REF!,"Jour")+COUNTIFS(#REF!,$B21,#REF!,"Jour"))</f>
        <v>#REF!</v>
      </c>
      <c r="AF21" s="187" t="e">
        <f>IF($A21="","",COUNTIFS(#REF!,$B21,#REF!,"Nuit")+COUNTIFS(#REF!,$B21,#REF!,"Nuit")+COUNTIFS(#REF!,$B21,#REF!,"Nuit")+COUNTIFS(#REF!,$B21,#REF!,"Nuit")+COUNTIFS(#REF!,$B21,#REF!,"Nuit")+COUNTIFS(#REF!,$B21,#REF!,"Nuit")+COUNTIFS(#REF!,$B21,#REF!,"Nuit")+COUNTIFS(#REF!,$B21,#REF!,"Nuit")+COUNTIFS(#REF!,$B21,#REF!,"Nuit")+COUNTIFS(#REF!,$B21,#REF!,"Nuit")+COUNTIFS(#REF!,$B21,#REF!,"Nuit"))</f>
        <v>#REF!</v>
      </c>
      <c r="AG21" s="184" t="e">
        <f>IF($A21="","",COUNTIFS(#REF!,$B21,#REF!,"Jour")+COUNTIFS(#REF!,$B21,#REF!,"Jour")+COUNTIFS(#REF!,$B21,#REF!,"Jour")+COUNTIFS(#REF!,$B21,#REF!,"Jour")+COUNTIFS(#REF!,$B21,#REF!,"Jour")+COUNTIFS(#REF!,$B21,#REF!,"Jour")+COUNTIFS(#REF!,$B21,#REF!,"Jour")+COUNTIFS(#REF!,$B21,#REF!,"Jour")+COUNTIFS(#REF!,$B21,#REF!,"Jour")+COUNTIFS(#REF!,$B21,#REF!,"Jour")+COUNTIFS(#REF!,$B21,#REF!,"Jour"))</f>
        <v>#REF!</v>
      </c>
      <c r="AH21" s="187" t="e">
        <f>IF($A21="","",COUNTIFS(#REF!,$B21,#REF!,"Nuit")+COUNTIFS(#REF!,$B21,#REF!,"Nuit")+COUNTIFS(#REF!,$B21,#REF!,"Nuit")+COUNTIFS(#REF!,$B21,#REF!,"Nuit")+COUNTIFS(#REF!,$B21,#REF!,"Nuit")+COUNTIFS(#REF!,$B21,#REF!,"Nuit")+COUNTIFS(#REF!,$B21,#REF!,"Nuit")+COUNTIFS(#REF!,$B21,#REF!,"Nuit")+COUNTIFS(#REF!,$B21,#REF!,"Nuit")+COUNTIFS(#REF!,$B21,#REF!,"Nuit")+COUNTIFS(#REF!,$B21,#REF!,"Nuit"))</f>
        <v>#REF!</v>
      </c>
      <c r="AI21" s="184" t="e">
        <f>IF($A21="","",COUNTIFS(#REF!,$B21,#REF!,"Jour")+COUNTIFS(#REF!,$B21,#REF!,"Jour")+COUNTIFS(#REF!,$B21,#REF!,"Jour")+COUNTIFS(#REF!,$B21,#REF!,"Jour")+COUNTIFS(#REF!,$B21,#REF!,"Jour")+COUNTIFS(#REF!,$B21,#REF!,"Jour")+COUNTIFS(#REF!,$B21,#REF!,"Jour")+COUNTIFS(#REF!,$B21,#REF!,"Jour")+COUNTIFS(#REF!,$B21,#REF!,"Jour")+COUNTIFS(#REF!,$B21,#REF!,"Jour")+COUNTIFS(#REF!,$B21,#REF!,"Jour"))</f>
        <v>#REF!</v>
      </c>
      <c r="AJ21" s="187" t="e">
        <f>IF($A21="","",COUNTIFS(#REF!,$B21,#REF!,"Nuit")+COUNTIFS(#REF!,$B21,#REF!,"Nuit")+COUNTIFS(#REF!,$B21,#REF!,"Nuit")+COUNTIFS(#REF!,$B21,#REF!,"Nuit")+COUNTIFS(#REF!,$B21,#REF!,"Nuit")+COUNTIFS(#REF!,$B21,#REF!,"Nuit")+COUNTIFS(#REF!,$B21,#REF!,"Nuit")+COUNTIFS(#REF!,$B21,#REF!,"Nuit")+COUNTIFS(#REF!,$B21,#REF!,"Nuit")+COUNTIFS(#REF!,$B21,#REF!,"Nuit")+COUNTIFS(#REF!,$B21,#REF!,"Nuit"))</f>
        <v>#REF!</v>
      </c>
      <c r="AK21" s="190" t="e">
        <f>IF($A21="","",COUNTIFS(#REF!,$B21,#REF!,"Jour")+COUNTIFS(#REF!,$B21,#REF!,"Jour")+COUNTIFS(#REF!,$B21,#REF!,"Jour")+COUNTIFS(#REF!,$B21,#REF!,"Jour")+COUNTIFS(#REF!,$B21,#REF!,"Jour")+COUNTIFS(#REF!,$B21,#REF!,"Jour")+COUNTIFS(#REF!,$B21,#REF!,"Jour")+COUNTIFS(#REF!,$B21,#REF!,"Jour")+COUNTIFS(#REF!,$B21,#REF!,"Jour")+COUNTIFS(#REF!,$B21,#REF!,"Jour")+COUNTIFS(#REF!,$B21,#REF!,"Jour"))</f>
        <v>#REF!</v>
      </c>
      <c r="AL21" s="177"/>
      <c r="AM21" s="176" t="e">
        <f t="shared" si="1"/>
        <v>#REF!</v>
      </c>
      <c r="AN21" s="176" t="e">
        <f t="shared" si="2"/>
        <v>#REF!</v>
      </c>
      <c r="AO21" s="424" t="e">
        <f t="shared" si="5"/>
        <v>#REF!</v>
      </c>
      <c r="AP21" s="183">
        <f>IF($A21="","",COUNTIFS(JAN.20!$F$7:$F$48,$B21,JAN.20!$E$7:$E$48,"Nuit")+COUNTIFS(JAN.20!$H$7:$H$48,$B21,JAN.20!$E$7:$E$48,"Nuit")+COUNTIFS(JAN.20!$J$7:$J$48,$B21,JAN.20!$E$7:$E$48,"Nuit")+COUNTIFS(JAN.20!$L$7:$L$48,$B21,JAN.20!$E$7:$E$48,"Nuit")+COUNTIFS(JAN.20!$N$7:$N$48,$B21,JAN.20!$E$7:$E$48,"Nuit")+COUNTIFS(JAN.20!$P$7:$P$48,$B21,JAN.20!$E$7:$E$48,"Nuit")+COUNTIFS(JAN.20!$R$7:$R$48,$B21,JAN.20!$E$7:$E$48,"Nuit")+COUNTIFS(JAN.20!$T$7:$T$48,$B21,JAN.20!$E$7:$E$48,"Nuit")+COUNTIFS(JAN.20!$V$7:$V$48,$B21,JAN.20!$E$7:$E$48,"Nuit")+COUNTIFS(JAN.20!$W$7:$W$48,$B21,JAN.20!$E$7:$E$48,"Nuit")+COUNTIFS(JAN.20!$X$7:$X$48,$B21,JAN.20!$E$7:$E$48,"Nuit"))</f>
        <v>0</v>
      </c>
      <c r="AQ21" s="184">
        <f>IF($A21="","",COUNTIFS(JAN.20!$F$7:$F$48,$B21,JAN.20!$E$7:$E$48,"Jour")+COUNTIFS(JAN.20!$H$7:$H$48,$B21,JAN.20!$E$7:$E$48,"Jour")+COUNTIFS(JAN.20!$J$7:$J$48,$B21,JAN.20!$E$7:$E$48,"Jour")+COUNTIFS(JAN.20!$L$7:$L$48,$B21,JAN.20!$E$7:$E$48,"Jour")+COUNTIFS(JAN.20!$N$7:$N$48,$B21,JAN.20!$E$7:$E$48,"Jour")+COUNTIFS(JAN.20!$P$7:$P$48,$B21,JAN.20!$E$7:$E$48,"Jour")+COUNTIFS(JAN.20!$R$7:$R$48,$B21,JAN.20!$E$7:$E$48,"Jour")+COUNTIFS(JAN.20!$T$7:$T$48,$B21,JAN.20!$E$7:$E$48,"Jour")+COUNTIFS(JAN.20!$V$7:$V$48,$B21,JAN.20!$E$7:$E$48,"Jour")+COUNTIFS(JAN.20!$W$7:$W$48,$B21,JAN.20!$E$7:$E$48,"Jour")+COUNTIFS(JAN.20!$X$7:$X$48,$B21,JAN.20!$E$7:$E$48,"Jour"))</f>
        <v>0</v>
      </c>
      <c r="AR21" s="187">
        <f>IF($A21="","",COUNTIFS(FEV.20!$F$7:$F$48,$B21,FEV.20!$E$7:$E$48,"Nuit")+COUNTIFS(FEV.20!$H$7:$H$48,$B21,FEV.20!$E$7:$E$48,"Nuit")+COUNTIFS(FEV.20!$J$7:$J$48,$B21,FEV.20!$E$7:$E$48,"Nuit")+COUNTIFS(FEV.20!$L$7:$L$48,$B21,FEV.20!$E$7:$E$48,"Nuit")+COUNTIFS(FEV.20!$N$7:$N$48,$B21,FEV.20!$E$7:$E$48,"Nuit")+COUNTIFS(FEV.20!$P$7:$P$48,$B21,FEV.20!$E$7:$E$48,"Nuit")+COUNTIFS(FEV.20!$R$7:$R$48,$B21,FEV.20!$E$7:$E$48,"Nuit")+COUNTIFS(FEV.20!$T$7:$T$48,$B21,FEV.20!$E$7:$E$48,"Nuit")+COUNTIFS(FEV.20!$V$7:$V$48,$B21,FEV.20!$E$7:$E$48,"Nuit")+COUNTIFS(FEV.20!$W$7:$W$48,$B21,FEV.20!$E$7:$E$48,"Nuit")+COUNTIFS(FEV.20!$X$7:$X$48,$B21,FEV.20!$E$7:$E$48,"Nuit"))</f>
        <v>2</v>
      </c>
      <c r="AS21" s="184">
        <f>IF($A21="","",COUNTIFS(FEV.20!$F$7:$F$48,$B21,FEV.20!$E$7:$E$48,"Jour")+COUNTIFS(FEV.20!$H$7:$H$48,$B21,FEV.20!$E$7:$E$48,"Jour")+COUNTIFS(FEV.20!$J$7:$J$48,$B21,FEV.20!$E$7:$E$48,"Jour")+COUNTIFS(FEV.20!$L$7:$L$48,$B21,FEV.20!$E$7:$E$48,"Jour")+COUNTIFS(FEV.20!$N$7:$N$48,$B21,FEV.20!$E$7:$E$48,"Jour")+COUNTIFS(FEV.20!$P$7:$P$48,$B21,FEV.20!$E$7:$E$48,"Jour")+COUNTIFS(FEV.20!$R$7:$R$48,$B21,FEV.20!$E$7:$E$48,"Jour")+COUNTIFS(FEV.20!$T$7:$T$48,$B21,FEV.20!$E$7:$E$48,"Jour")+COUNTIFS(FEV.20!$V$7:$V$48,$B21,FEV.20!$E$7:$E$48,"Jour")+COUNTIFS(FEV.20!$W$7:$W$48,$B21,FEV.20!$E$7:$E$48,"Jour")+COUNTIFS(FEV.20!$X$7:$X$48,$B21,FEV.20!$E$7:$E$48,"Jour"))</f>
        <v>1</v>
      </c>
      <c r="AT21" s="187">
        <f>IF($A21="","",COUNTIFS(Mars.20!$F$7:$F$48,$B21,Mars.20!$E$7:$E$48,"Nuit")+COUNTIFS(Mars.20!$H$7:$H$48,$B21,Mars.20!$E$7:$E$48,"Nuit")+COUNTIFS(Mars.20!$J$7:$J$48,$B21,Mars.20!$E$7:$E$48,"Nuit")+COUNTIFS(Mars.20!$L$7:$L$48,$B21,Mars.20!$E$7:$E$48,"Nuit")+COUNTIFS(Mars.20!$N$7:$N$48,$B21,Mars.20!$E$7:$E$48,"Nuit")+COUNTIFS(Mars.20!$P$7:$P$48,$B21,Mars.20!$E$7:$E$48,"Nuit")+COUNTIFS(Mars.20!$R$7:$R$48,$B21,Mars.20!$E$7:$E$48,"Nuit")+COUNTIFS(Mars.20!$T$7:$T$48,$B21,Mars.20!$E$7:$E$48,"Nuit")+COUNTIFS(Mars.20!$V$7:$V$48,$B21,Mars.20!$E$7:$E$48,"Nuit")+COUNTIFS(Mars.20!$W$7:$W$48,$B21,Mars.20!$E$7:$E$48,"Nuit")+COUNTIFS(Mars.20!$X$7:$X$48,$B21,Mars.20!$E$7:$E$48,"Nuit"))</f>
        <v>3</v>
      </c>
      <c r="AU21" s="184">
        <f>IF($A21="","",COUNTIFS(Mars.20!$F$7:$F$48,$B21,Mars.20!$E$7:$E$48,"Jour")+COUNTIFS(Mars.20!$H$7:$H$48,$B21,Mars.20!$E$7:$E$48,"Jour")+COUNTIFS(Mars.20!$J$7:$J$48,$B21,Mars.20!$E$7:$E$48,"Jour")+COUNTIFS(Mars.20!$L$7:$L$48,$B21,Mars.20!$E$7:$E$48,"Jour")+COUNTIFS(Mars.20!$N$7:$N$48,$B21,Mars.20!$E$7:$E$48,"Jour")+COUNTIFS(Mars.20!$P$7:$P$48,$B21,Mars.20!$E$7:$E$48,"Jour")+COUNTIFS(Mars.20!$R$7:$R$48,$B21,Mars.20!$E$7:$E$48,"Jour")+COUNTIFS(Mars.20!$T$7:$T$48,$B21,Mars.20!$E$7:$E$48,"Jour")+COUNTIFS(Mars.20!$V$7:$V$48,$B21,Mars.20!$E$7:$E$48,"Jour")+COUNTIFS(Mars.20!$W$7:$W$48,$B21,Mars.20!$E$7:$E$48,"Jour")+COUNTIFS(Mars.20!$X$7:$X$48,$B21,Mars.20!$E$7:$E$48,"Jour"))</f>
        <v>1</v>
      </c>
      <c r="AV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AW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AX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AY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AZ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BA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BB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BC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BD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BE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BF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BG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BH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BI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BJ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BK21" s="184">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BL21" s="187">
        <f>IF($A21="","",COUNTIFS(AVR.20!$F$7:$F$48,$B21,AVR.20!$E$7:$E$48,"Nuit")+COUNTIFS(AVR.20!$H$7:$H$48,$B21,AVR.20!$E$7:$E$48,"Nuit")+COUNTIFS(AVR.20!$J$7:$J$48,$B21,AVR.20!$E$7:$E$48,"Nuit")+COUNTIFS(AVR.20!$L$7:$L$48,$B21,AVR.20!$E$7:$E$48,"Nuit")+COUNTIFS(AVR.20!$N$7:$N$48,$B21,AVR.20!$E$7:$E$48,"Nuit")+COUNTIFS(AVR.20!$P$7:$P$48,$B21,AVR.20!$E$7:$E$48,"Nuit")+COUNTIFS(AVR.20!$R$7:$R$48,$B21,AVR.20!$E$7:$E$48,"Nuit")+COUNTIFS(AVR.20!$T$7:$T$48,$B21,AVR.20!$E$7:$E$48,"Nuit")+COUNTIFS(AVR.20!$V$7:$V$48,$B21,AVR.20!$E$7:$E$48,"Nuit")+COUNTIFS(AVR.20!$W$7:$W$48,$B21,AVR.20!$E$7:$E$48,"Nuit")+COUNTIFS(AVR.20!$X$7:$X$48,$B21,AVR.20!$E$7:$E$48,"Nuit"))</f>
        <v>0</v>
      </c>
      <c r="BM21" s="190">
        <f>IF($A21="","",COUNTIFS(AVR.20!$F$7:$F$48,$B21,AVR.20!$E$7:$E$48,"Jour")+COUNTIFS(AVR.20!$H$7:$H$48,$B21,AVR.20!$E$7:$E$48,"Jour")+COUNTIFS(AVR.20!$J$7:$J$48,$B21,AVR.20!$E$7:$E$48,"Jour")+COUNTIFS(AVR.20!$L$7:$L$48,$B21,AVR.20!$E$7:$E$48,"Jour")+COUNTIFS(AVR.20!$N$7:$N$48,$B21,AVR.20!$E$7:$E$48,"Jour")+COUNTIFS(AVR.20!$P$7:$P$48,$B21,AVR.20!$E$7:$E$48,"Jour")+COUNTIFS(AVR.20!$R$7:$R$48,$B21,AVR.20!$E$7:$E$48,"Jour")+COUNTIFS(AVR.20!$T$7:$T$48,$B21,AVR.20!$E$7:$E$48,"Jour")+COUNTIFS(AVR.20!$V$7:$V$48,$B21,AVR.20!$E$7:$E$48,"Jour")+COUNTIFS(AVR.20!$W$7:$W$48,$B21,AVR.20!$E$7:$E$48,"Jour")+COUNTIFS(AVR.20!$X$7:$X$48,$B21,AVR.20!$E$7:$E$48,"Jour"))</f>
        <v>0</v>
      </c>
      <c r="BN21" s="177"/>
      <c r="BO21" s="176">
        <f t="shared" si="3"/>
        <v>5</v>
      </c>
      <c r="BP21" s="176">
        <f t="shared" si="4"/>
        <v>2</v>
      </c>
    </row>
    <row r="22" spans="1:68" ht="16.5" customHeight="1" x14ac:dyDescent="0.3">
      <c r="A22" s="268" t="s">
        <v>320</v>
      </c>
      <c r="B22" s="269" t="s">
        <v>304</v>
      </c>
      <c r="C22" s="264" t="s">
        <v>198</v>
      </c>
      <c r="D22" s="264" t="s">
        <v>67</v>
      </c>
      <c r="E22" s="265" t="s">
        <v>81</v>
      </c>
      <c r="F22" s="266" t="s">
        <v>8</v>
      </c>
      <c r="G22" s="266"/>
      <c r="H22" s="266"/>
      <c r="I22" s="270"/>
      <c r="J22" s="266"/>
      <c r="K22" s="266"/>
      <c r="L22" s="267"/>
      <c r="N22" s="183" t="e">
        <f>IF($A22="","",COUNTIFS(#REF!,B22,#REF!,"Nuit")+COUNTIFS(#REF!,B22,#REF!,"Nuit")+COUNTIFS(#REF!,B22,#REF!,"Nuit")+COUNTIFS(#REF!,B22,#REF!,"Nuit")+COUNTIFS(#REF!,B22,#REF!,"Nuit")+COUNTIFS(#REF!,B22,#REF!,"Nuit")+COUNTIFS(#REF!,B22,#REF!,"Nuit")+COUNTIFS(#REF!,B22,#REF!,"Nuit")+COUNTIFS(#REF!,B22,#REF!,"Nuit")+COUNTIFS(#REF!,B22,#REF!,"Nuit")+COUNTIFS(#REF!,B22,#REF!,"Nuit"))</f>
        <v>#REF!</v>
      </c>
      <c r="O22" s="184" t="e">
        <f>IF($A22="","",COUNTIFS(#REF!,B22,#REF!,"Jour")+COUNTIFS(#REF!,B22,#REF!,"Jour")+COUNTIFS(#REF!,B22,#REF!,"Jour")+COUNTIFS(#REF!,B22,#REF!,"Jour")+COUNTIFS(#REF!,B22,#REF!,"Jour")+COUNTIFS(#REF!,B22,#REF!,"Jour")+COUNTIFS(#REF!,B22,#REF!,"Jour")+COUNTIFS(#REF!,B22,#REF!,"Jour")+COUNTIFS(#REF!,B22,#REF!,"Jour")+COUNTIFS(#REF!,B22,#REF!,"Jour")+COUNTIFS(#REF!,B22,#REF!,"Jour"))</f>
        <v>#REF!</v>
      </c>
      <c r="P22" s="187" t="e">
        <f>IF($A22="","",COUNTIFS(#REF!,B22,#REF!,"Nuit")+COUNTIFS(#REF!,B22,#REF!,"Nuit")+COUNTIFS(#REF!,B22,#REF!,"Nuit")+COUNTIFS(#REF!,B22,#REF!,"Nuit")+COUNTIFS(#REF!,B22,#REF!,"Nuit")+COUNTIFS(#REF!,B22,#REF!,"Nuit")+COUNTIFS(#REF!,B22,#REF!,"Nuit")+COUNTIFS(#REF!,B22,#REF!,"Nuit")+COUNTIFS(#REF!,B22,#REF!,"Nuit")+COUNTIFS(#REF!,B22,#REF!,"Nuit")+COUNTIFS(#REF!,B22,#REF!,"Nuit"))</f>
        <v>#REF!</v>
      </c>
      <c r="Q22" s="184" t="e">
        <f>IF($A22="","",COUNTIFS(#REF!,B22,#REF!,"Jour")+COUNTIFS(#REF!,B22,#REF!,"Jour")+COUNTIFS(#REF!,B22,#REF!,"Jour")+COUNTIFS(#REF!,B22,#REF!,"Jour")+COUNTIFS(#REF!,B22,#REF!,"Jour")+COUNTIFS(#REF!,B22,#REF!,"Jour")+COUNTIFS(#REF!,B22,#REF!,"Jour")+COUNTIFS(#REF!,B22,#REF!,"Jour")+COUNTIFS(#REF!,B22,#REF!,"Jour")+COUNTIFS(#REF!,B22,#REF!,"Jour")+COUNTIFS(#REF!,B22,#REF!,"Jour"))</f>
        <v>#REF!</v>
      </c>
      <c r="R22" s="187" t="e">
        <f>IF($A22="","",COUNTIFS(#REF!,B22,#REF!,"Nuit")+COUNTIFS(#REF!,B22,#REF!,"Nuit")+COUNTIFS(#REF!,B22,#REF!,"Nuit")+COUNTIFS(#REF!,B22,#REF!,"Nuit")+COUNTIFS(#REF!,B22,#REF!,"Nuit")+COUNTIFS(#REF!,B22,#REF!,"Nuit")+COUNTIFS(#REF!,B22,#REF!,"Nuit")+COUNTIFS(#REF!,B22,#REF!,"Nuit")+COUNTIFS(#REF!,B22,#REF!,"Nuit")+COUNTIFS(#REF!,B22,#REF!,"Nuit")+COUNTIFS(#REF!,B22,#REF!,"Nuit"))</f>
        <v>#REF!</v>
      </c>
      <c r="S22" s="184" t="e">
        <f>IF($A22="","",COUNTIFS(#REF!,B22,#REF!,"Jour")+COUNTIFS(#REF!,B22,#REF!,"Jour")+COUNTIFS(#REF!,B22,#REF!,"Jour")+COUNTIFS(#REF!,B22,#REF!,"Jour")+COUNTIFS(#REF!,B22,#REF!,"Jour")+COUNTIFS(#REF!,B22,#REF!,"Jour")+COUNTIFS(#REF!,B22,#REF!,"Jour")+COUNTIFS(#REF!,B22,#REF!,"Jour")+COUNTIFS(#REF!,B22,#REF!,"Jour")+COUNTIFS(#REF!,B22,#REF!,"Jour")+COUNTIFS(#REF!,B22,#REF!,"Jour"))</f>
        <v>#REF!</v>
      </c>
      <c r="T22" s="187" t="e">
        <f>IF($A22="","",COUNTIFS(#REF!,B22,#REF!,"Nuit")+COUNTIFS(#REF!,B22,#REF!,"Nuit")+COUNTIFS(#REF!,B22,#REF!,"Nuit")+COUNTIFS(#REF!,B22,#REF!,"Nuit")+COUNTIFS(#REF!,B22,#REF!,"Nuit")+COUNTIFS(#REF!,B22,#REF!,"Nuit")+COUNTIFS(#REF!,B22,#REF!,"Nuit")+COUNTIFS(#REF!,B22,#REF!,"Nuit")+COUNTIFS(#REF!,B22,#REF!,"Nuit")+COUNTIFS(#REF!,B22,#REF!,"Nuit")+COUNTIFS(#REF!,B22,#REF!,"Nuit"))</f>
        <v>#REF!</v>
      </c>
      <c r="U22" s="184" t="e">
        <f>IF($A22="","",COUNTIFS(#REF!,B22,#REF!,"Jour")+COUNTIFS(#REF!,B22,#REF!,"Jour")+COUNTIFS(#REF!,B22,#REF!,"Jour")+COUNTIFS(#REF!,B22,#REF!,"Jour")+COUNTIFS(#REF!,B22,#REF!,"Jour")+COUNTIFS(#REF!,B22,#REF!,"Jour")+COUNTIFS(#REF!,B22,#REF!,"Jour")+COUNTIFS(#REF!,B22,#REF!,"Jour")+COUNTIFS(#REF!,B22,#REF!,"Jour")+COUNTIFS(#REF!,B22,#REF!,"Jour")+COUNTIFS(#REF!,B22,#REF!,"Jour"))</f>
        <v>#REF!</v>
      </c>
      <c r="V22" s="187" t="e">
        <f>IF($A22="","",COUNTIFS(#REF!,B22,#REF!,"Nuit")+COUNTIFS(#REF!,B22,#REF!,"Nuit")+COUNTIFS(#REF!,B22,#REF!,"Nuit")+COUNTIFS(#REF!,B22,#REF!,"Nuit")+COUNTIFS(#REF!,B22,#REF!,"Nuit")+COUNTIFS(#REF!,B22,#REF!,"Nuit")+COUNTIFS(#REF!,B22,#REF!,"Nuit")+COUNTIFS(#REF!,B22,#REF!,"Nuit")+COUNTIFS(#REF!,B22,#REF!,"Nuit")+COUNTIFS(#REF!,B22,#REF!,"Nuit")+COUNTIFS(#REF!,B22,#REF!,"Nuit"))</f>
        <v>#REF!</v>
      </c>
      <c r="W22" s="184" t="e">
        <f>IF($A22="","",COUNTIFS(#REF!,B22,#REF!,"Jour")+COUNTIFS(#REF!,B22,#REF!,"Jour")+COUNTIFS(#REF!,B22,#REF!,"Jour")+COUNTIFS(#REF!,B22,#REF!,"Jour")+COUNTIFS(#REF!,B22,#REF!,"Jour")+COUNTIFS(#REF!,B22,#REF!,"Jour")+COUNTIFS(#REF!,B22,#REF!,"Jour")+COUNTIFS(#REF!,B22,#REF!,"Jour")+COUNTIFS(#REF!,B22,#REF!,"Jour")+COUNTIFS(#REF!,B22,#REF!,"Jour")+COUNTIFS(#REF!,B22,#REF!,"Jour"))</f>
        <v>#REF!</v>
      </c>
      <c r="X22" s="187" t="e">
        <f>IF($A22="","",COUNTIFS(#REF!,B22,#REF!,"Nuit")+COUNTIFS(#REF!,B22,#REF!,"Nuit")+COUNTIFS(#REF!,B22,#REF!,"Nuit")+COUNTIFS(#REF!,B22,#REF!,"Nuit")+COUNTIFS(#REF!,B22,#REF!,"Nuit")+COUNTIFS(#REF!,B22,#REF!,"Nuit")+COUNTIFS(#REF!,B22,#REF!,"Nuit")+COUNTIFS(#REF!,B22,#REF!,"Nuit")+COUNTIFS(#REF!,B22,#REF!,"Nuit")+COUNTIFS(#REF!,B22,#REF!,"Nuit")+COUNTIFS(#REF!,B22,#REF!,"Nuit"))</f>
        <v>#REF!</v>
      </c>
      <c r="Y22" s="184" t="e">
        <f>IF($A22="","",COUNTIFS(#REF!,B22,#REF!,"Jour")+COUNTIFS(#REF!,B22,#REF!,"Jour")+COUNTIFS(#REF!,B22,#REF!,"Jour")+COUNTIFS(#REF!,B22,#REF!,"Jour")+COUNTIFS(#REF!,B22,#REF!,"Jour")+COUNTIFS(#REF!,B22,#REF!,"Jour")+COUNTIFS(#REF!,B22,#REF!,"Jour")+COUNTIFS(#REF!,B22,#REF!,"Jour")+COUNTIFS(#REF!,B22,#REF!,"Jour")+COUNTIFS(#REF!,B22,#REF!,"Jour")+COUNTIFS(#REF!,B22,#REF!,"Jour"))</f>
        <v>#REF!</v>
      </c>
      <c r="Z22" s="187" t="e">
        <f>IF($A22="","",COUNTIFS(#REF!,$B22,#REF!,"Nuit")+COUNTIFS(#REF!,B22,#REF!,"Nuit")+COUNTIFS(#REF!,B22,#REF!,"Nuit")+COUNTIFS(#REF!,B22,#REF!,"Nuit")+COUNTIFS(#REF!,B22,#REF!,"Nuit")+COUNTIFS(#REF!,B22,#REF!,"Nuit")+COUNTIFS(#REF!,B22,#REF!,"Nuit")+COUNTIFS(#REF!,B22,#REF!,"Nuit")+COUNTIFS(#REF!,B22,#REF!,"Nuit")+COUNTIFS(#REF!,B22,#REF!,"Nuit")+COUNTIFS(#REF!,B22,#REF!,"Nuit"))</f>
        <v>#REF!</v>
      </c>
      <c r="AA22" s="184" t="e">
        <f>IF($A22="","",COUNTIFS(#REF!,$B22,#REF!,"Jour")+COUNTIFS(#REF!,$B22,#REF!,"Jour")+COUNTIFS(#REF!,$B22,#REF!,"Jour")+COUNTIFS(#REF!,$B22,#REF!,"Jour")+COUNTIFS(#REF!,$B22,#REF!,"Jour")+COUNTIFS(#REF!,$B22,#REF!,"Jour")+COUNTIFS(#REF!,$B22,#REF!,"Jour")+COUNTIFS(#REF!,$B22,#REF!,"Jour")+COUNTIFS(#REF!,$B22,#REF!,"Jour")+COUNTIFS(#REF!,$B22,#REF!,"Jour")+COUNTIFS(#REF!,$B22,#REF!,"Jour"))</f>
        <v>#REF!</v>
      </c>
      <c r="AB22" s="187" t="e">
        <f>IF($A22="","",COUNTIFS(#REF!,$B22,#REF!,"Nuit")+COUNTIFS(#REF!,$B22,#REF!,"Nuit")+COUNTIFS(#REF!,$B22,#REF!,"Nuit")+COUNTIFS(#REF!,$B22,#REF!,"Nuit")+COUNTIFS(#REF!,$B22,#REF!,"Nuit")+COUNTIFS(#REF!,$B22,#REF!,"Nuit")+COUNTIFS(#REF!,$B22,#REF!,"Nuit")+COUNTIFS(#REF!,$B22,#REF!,"Nuit")+COUNTIFS(#REF!,$B22,#REF!,"Nuit")+COUNTIFS(#REF!,$B22,#REF!,"Nuit")+COUNTIFS(#REF!,$B22,#REF!,"Nuit"))</f>
        <v>#REF!</v>
      </c>
      <c r="AC22" s="184" t="e">
        <f>IF($A22="","",COUNTIFS(#REF!,$B22,#REF!,"Jour")+COUNTIFS(#REF!,$B22,#REF!,"Jour")+COUNTIFS(#REF!,$B22,#REF!,"Jour")+COUNTIFS(#REF!,$B22,#REF!,"Jour")+COUNTIFS(#REF!,$B22,#REF!,"Jour")+COUNTIFS(#REF!,$B22,#REF!,"Jour")+COUNTIFS(#REF!,$B22,#REF!,"Jour")+COUNTIFS(#REF!,$B22,#REF!,"Jour")+COUNTIFS(#REF!,$B22,#REF!,"Jour")+COUNTIFS(#REF!,$B22,#REF!,"Jour")+COUNTIFS(#REF!,$B22,#REF!,"Jour"))</f>
        <v>#REF!</v>
      </c>
      <c r="AD22" s="187" t="e">
        <f>IF($A22="","",COUNTIFS(#REF!,$B22,#REF!,"Nuit")+COUNTIFS(#REF!,$B22,#REF!,"Nuit")+COUNTIFS(#REF!,$B22,#REF!,"Nuit")+COUNTIFS(#REF!,$B22,#REF!,"Nuit")+COUNTIFS(#REF!,$B22,#REF!,"Nuit")+COUNTIFS(#REF!,$B22,#REF!,"Nuit")+COUNTIFS(#REF!,$B22,#REF!,"Nuit")+COUNTIFS(#REF!,$B22,#REF!,"Nuit")+COUNTIFS(#REF!,$B22,#REF!,"Nuit")+COUNTIFS(#REF!,$B22,#REF!,"Nuit")+COUNTIFS(#REF!,$B22,#REF!,"Nuit"))</f>
        <v>#REF!</v>
      </c>
      <c r="AE22" s="184" t="e">
        <f>IF($A22="","",COUNTIFS(#REF!,$B22,#REF!,"Jour")+COUNTIFS(#REF!,$B22,#REF!,"Jour")+COUNTIFS(#REF!,$B22,#REF!,"Jour")+COUNTIFS(#REF!,$B22,#REF!,"Jour")+COUNTIFS(#REF!,$B22,#REF!,"Jour")+COUNTIFS(#REF!,$B22,#REF!,"Jour")+COUNTIFS(#REF!,$B22,#REF!,"Jour")+COUNTIFS(#REF!,$B22,#REF!,"Jour")+COUNTIFS(#REF!,$B22,#REF!,"Jour")+COUNTIFS(#REF!,$B22,#REF!,"Jour")+COUNTIFS(#REF!,$B22,#REF!,"Jour"))</f>
        <v>#REF!</v>
      </c>
      <c r="AF22" s="187" t="e">
        <f>IF($A22="","",COUNTIFS(#REF!,$B22,#REF!,"Nuit")+COUNTIFS(#REF!,$B22,#REF!,"Nuit")+COUNTIFS(#REF!,$B22,#REF!,"Nuit")+COUNTIFS(#REF!,$B22,#REF!,"Nuit")+COUNTIFS(#REF!,$B22,#REF!,"Nuit")+COUNTIFS(#REF!,$B22,#REF!,"Nuit")+COUNTIFS(#REF!,$B22,#REF!,"Nuit")+COUNTIFS(#REF!,$B22,#REF!,"Nuit")+COUNTIFS(#REF!,$B22,#REF!,"Nuit")+COUNTIFS(#REF!,$B22,#REF!,"Nuit")+COUNTIFS(#REF!,$B22,#REF!,"Nuit"))</f>
        <v>#REF!</v>
      </c>
      <c r="AG22" s="184" t="e">
        <f>IF($A22="","",COUNTIFS(#REF!,$B22,#REF!,"Jour")+COUNTIFS(#REF!,$B22,#REF!,"Jour")+COUNTIFS(#REF!,$B22,#REF!,"Jour")+COUNTIFS(#REF!,$B22,#REF!,"Jour")+COUNTIFS(#REF!,$B22,#REF!,"Jour")+COUNTIFS(#REF!,$B22,#REF!,"Jour")+COUNTIFS(#REF!,$B22,#REF!,"Jour")+COUNTIFS(#REF!,$B22,#REF!,"Jour")+COUNTIFS(#REF!,$B22,#REF!,"Jour")+COUNTIFS(#REF!,$B22,#REF!,"Jour")+COUNTIFS(#REF!,$B22,#REF!,"Jour"))</f>
        <v>#REF!</v>
      </c>
      <c r="AH22" s="187" t="e">
        <f>IF($A22="","",COUNTIFS(#REF!,$B22,#REF!,"Nuit")+COUNTIFS(#REF!,$B22,#REF!,"Nuit")+COUNTIFS(#REF!,$B22,#REF!,"Nuit")+COUNTIFS(#REF!,$B22,#REF!,"Nuit")+COUNTIFS(#REF!,$B22,#REF!,"Nuit")+COUNTIFS(#REF!,$B22,#REF!,"Nuit")+COUNTIFS(#REF!,$B22,#REF!,"Nuit")+COUNTIFS(#REF!,$B22,#REF!,"Nuit")+COUNTIFS(#REF!,$B22,#REF!,"Nuit")+COUNTIFS(#REF!,$B22,#REF!,"Nuit")+COUNTIFS(#REF!,$B22,#REF!,"Nuit"))</f>
        <v>#REF!</v>
      </c>
      <c r="AI22" s="184" t="e">
        <f>IF($A22="","",COUNTIFS(#REF!,$B22,#REF!,"Jour")+COUNTIFS(#REF!,$B22,#REF!,"Jour")+COUNTIFS(#REF!,$B22,#REF!,"Jour")+COUNTIFS(#REF!,$B22,#REF!,"Jour")+COUNTIFS(#REF!,$B22,#REF!,"Jour")+COUNTIFS(#REF!,$B22,#REF!,"Jour")+COUNTIFS(#REF!,$B22,#REF!,"Jour")+COUNTIFS(#REF!,$B22,#REF!,"Jour")+COUNTIFS(#REF!,$B22,#REF!,"Jour")+COUNTIFS(#REF!,$B22,#REF!,"Jour")+COUNTIFS(#REF!,$B22,#REF!,"Jour"))</f>
        <v>#REF!</v>
      </c>
      <c r="AJ22" s="187" t="e">
        <f>IF($A22="","",COUNTIFS(#REF!,$B22,#REF!,"Nuit")+COUNTIFS(#REF!,$B22,#REF!,"Nuit")+COUNTIFS(#REF!,$B22,#REF!,"Nuit")+COUNTIFS(#REF!,$B22,#REF!,"Nuit")+COUNTIFS(#REF!,$B22,#REF!,"Nuit")+COUNTIFS(#REF!,$B22,#REF!,"Nuit")+COUNTIFS(#REF!,$B22,#REF!,"Nuit")+COUNTIFS(#REF!,$B22,#REF!,"Nuit")+COUNTIFS(#REF!,$B22,#REF!,"Nuit")+COUNTIFS(#REF!,$B22,#REF!,"Nuit")+COUNTIFS(#REF!,$B22,#REF!,"Nuit"))</f>
        <v>#REF!</v>
      </c>
      <c r="AK22" s="190" t="e">
        <f>IF($A22="","",COUNTIFS(#REF!,$B22,#REF!,"Jour")+COUNTIFS(#REF!,$B22,#REF!,"Jour")+COUNTIFS(#REF!,$B22,#REF!,"Jour")+COUNTIFS(#REF!,$B22,#REF!,"Jour")+COUNTIFS(#REF!,$B22,#REF!,"Jour")+COUNTIFS(#REF!,$B22,#REF!,"Jour")+COUNTIFS(#REF!,$B22,#REF!,"Jour")+COUNTIFS(#REF!,$B22,#REF!,"Jour")+COUNTIFS(#REF!,$B22,#REF!,"Jour")+COUNTIFS(#REF!,$B22,#REF!,"Jour")+COUNTIFS(#REF!,$B22,#REF!,"Jour"))</f>
        <v>#REF!</v>
      </c>
      <c r="AL22" s="177"/>
      <c r="AM22" s="176" t="e">
        <f>N22+P22+R22+T22+V22+X22+Z22+AB22+AD22+AF22+AH22+AJ22</f>
        <v>#REF!</v>
      </c>
      <c r="AN22" s="176" t="e">
        <f>O22+Q22+S22+U22+W22+Y22+AA22+AC22+AE22+AG22+AI22+AK22</f>
        <v>#REF!</v>
      </c>
      <c r="AO22" s="424" t="e">
        <f t="shared" si="5"/>
        <v>#REF!</v>
      </c>
      <c r="AP22" s="183">
        <f>IF($A22="","",COUNTIFS(JAN.20!$F$7:$F$48,$B22,JAN.20!$E$7:$E$48,"Nuit")+COUNTIFS(JAN.20!$H$7:$H$48,$B22,JAN.20!$E$7:$E$48,"Nuit")+COUNTIFS(JAN.20!$J$7:$J$48,$B22,JAN.20!$E$7:$E$48,"Nuit")+COUNTIFS(JAN.20!$L$7:$L$48,$B22,JAN.20!$E$7:$E$48,"Nuit")+COUNTIFS(JAN.20!$N$7:$N$48,$B22,JAN.20!$E$7:$E$48,"Nuit")+COUNTIFS(JAN.20!$P$7:$P$48,$B22,JAN.20!$E$7:$E$48,"Nuit")+COUNTIFS(JAN.20!$R$7:$R$48,$B22,JAN.20!$E$7:$E$48,"Nuit")+COUNTIFS(JAN.20!$T$7:$T$48,$B22,JAN.20!$E$7:$E$48,"Nuit")+COUNTIFS(JAN.20!$V$7:$V$48,$B22,JAN.20!$E$7:$E$48,"Nuit")+COUNTIFS(JAN.20!$W$7:$W$48,$B22,JAN.20!$E$7:$E$48,"Nuit")+COUNTIFS(JAN.20!$X$7:$X$48,$B22,JAN.20!$E$7:$E$48,"Nuit"))</f>
        <v>13</v>
      </c>
      <c r="AQ22" s="184">
        <f>IF($A22="","",COUNTIFS(JAN.20!$F$7:$F$48,$B22,JAN.20!$E$7:$E$48,"Jour")+COUNTIFS(JAN.20!$H$7:$H$48,$B22,JAN.20!$E$7:$E$48,"Jour")+COUNTIFS(JAN.20!$J$7:$J$48,$B22,JAN.20!$E$7:$E$48,"Jour")+COUNTIFS(JAN.20!$L$7:$L$48,$B22,JAN.20!$E$7:$E$48,"Jour")+COUNTIFS(JAN.20!$N$7:$N$48,$B22,JAN.20!$E$7:$E$48,"Jour")+COUNTIFS(JAN.20!$P$7:$P$48,$B22,JAN.20!$E$7:$E$48,"Jour")+COUNTIFS(JAN.20!$R$7:$R$48,$B22,JAN.20!$E$7:$E$48,"Jour")+COUNTIFS(JAN.20!$T$7:$T$48,$B22,JAN.20!$E$7:$E$48,"Jour")+COUNTIFS(JAN.20!$V$7:$V$48,$B22,JAN.20!$E$7:$E$48,"Jour")+COUNTIFS(JAN.20!$W$7:$W$48,$B22,JAN.20!$E$7:$E$48,"Jour")+COUNTIFS(JAN.20!$X$7:$X$48,$B22,JAN.20!$E$7:$E$48,"Jour"))</f>
        <v>1</v>
      </c>
      <c r="AR22" s="187">
        <f>IF($A22="","",COUNTIFS(FEV.20!$F$7:$F$48,$B22,FEV.20!$E$7:$E$48,"Nuit")+COUNTIFS(FEV.20!$H$7:$H$48,$B22,FEV.20!$E$7:$E$48,"Nuit")+COUNTIFS(FEV.20!$J$7:$J$48,$B22,FEV.20!$E$7:$E$48,"Nuit")+COUNTIFS(FEV.20!$L$7:$L$48,$B22,FEV.20!$E$7:$E$48,"Nuit")+COUNTIFS(FEV.20!$N$7:$N$48,$B22,FEV.20!$E$7:$E$48,"Nuit")+COUNTIFS(FEV.20!$P$7:$P$48,$B22,FEV.20!$E$7:$E$48,"Nuit")+COUNTIFS(FEV.20!$R$7:$R$48,$B22,FEV.20!$E$7:$E$48,"Nuit")+COUNTIFS(FEV.20!$T$7:$T$48,$B22,FEV.20!$E$7:$E$48,"Nuit")+COUNTIFS(FEV.20!$V$7:$V$48,$B22,FEV.20!$E$7:$E$48,"Nuit")+COUNTIFS(FEV.20!$W$7:$W$48,$B22,FEV.20!$E$7:$E$48,"Nuit")+COUNTIFS(FEV.20!$X$7:$X$48,$B22,FEV.20!$E$7:$E$48,"Nuit"))</f>
        <v>10</v>
      </c>
      <c r="AS22" s="184">
        <f>IF($A22="","",COUNTIFS(FEV.20!$F$7:$F$48,$B22,FEV.20!$E$7:$E$48,"Jour")+COUNTIFS(FEV.20!$H$7:$H$48,$B22,FEV.20!$E$7:$E$48,"Jour")+COUNTIFS(FEV.20!$J$7:$J$48,$B22,FEV.20!$E$7:$E$48,"Jour")+COUNTIFS(FEV.20!$L$7:$L$48,$B22,FEV.20!$E$7:$E$48,"Jour")+COUNTIFS(FEV.20!$N$7:$N$48,$B22,FEV.20!$E$7:$E$48,"Jour")+COUNTIFS(FEV.20!$P$7:$P$48,$B22,FEV.20!$E$7:$E$48,"Jour")+COUNTIFS(FEV.20!$R$7:$R$48,$B22,FEV.20!$E$7:$E$48,"Jour")+COUNTIFS(FEV.20!$T$7:$T$48,$B22,FEV.20!$E$7:$E$48,"Jour")+COUNTIFS(FEV.20!$V$7:$V$48,$B22,FEV.20!$E$7:$E$48,"Jour")+COUNTIFS(FEV.20!$W$7:$W$48,$B22,FEV.20!$E$7:$E$48,"Jour")+COUNTIFS(FEV.20!$X$7:$X$48,$B22,FEV.20!$E$7:$E$48,"Jour"))</f>
        <v>1</v>
      </c>
      <c r="AT22" s="187">
        <f>IF($A22="","",COUNTIFS(Mars.20!$F$7:$F$48,$B22,Mars.20!$E$7:$E$48,"Nuit")+COUNTIFS(Mars.20!$H$7:$H$48,$B22,Mars.20!$E$7:$E$48,"Nuit")+COUNTIFS(Mars.20!$J$7:$J$48,$B22,Mars.20!$E$7:$E$48,"Nuit")+COUNTIFS(Mars.20!$L$7:$L$48,$B22,Mars.20!$E$7:$E$48,"Nuit")+COUNTIFS(Mars.20!$N$7:$N$48,$B22,Mars.20!$E$7:$E$48,"Nuit")+COUNTIFS(Mars.20!$P$7:$P$48,$B22,Mars.20!$E$7:$E$48,"Nuit")+COUNTIFS(Mars.20!$R$7:$R$48,$B22,Mars.20!$E$7:$E$48,"Nuit")+COUNTIFS(Mars.20!$T$7:$T$48,$B22,Mars.20!$E$7:$E$48,"Nuit")+COUNTIFS(Mars.20!$V$7:$V$48,$B22,Mars.20!$E$7:$E$48,"Nuit")+COUNTIFS(Mars.20!$W$7:$W$48,$B22,Mars.20!$E$7:$E$48,"Nuit")+COUNTIFS(Mars.20!$X$7:$X$48,$B22,Mars.20!$E$7:$E$48,"Nuit"))</f>
        <v>11</v>
      </c>
      <c r="AU22" s="184">
        <f>IF($A22="","",COUNTIFS(Mars.20!$F$7:$F$48,$B22,Mars.20!$E$7:$E$48,"Jour")+COUNTIFS(Mars.20!$H$7:$H$48,$B22,Mars.20!$E$7:$E$48,"Jour")+COUNTIFS(Mars.20!$J$7:$J$48,$B22,Mars.20!$E$7:$E$48,"Jour")+COUNTIFS(Mars.20!$L$7:$L$48,$B22,Mars.20!$E$7:$E$48,"Jour")+COUNTIFS(Mars.20!$N$7:$N$48,$B22,Mars.20!$E$7:$E$48,"Jour")+COUNTIFS(Mars.20!$P$7:$P$48,$B22,Mars.20!$E$7:$E$48,"Jour")+COUNTIFS(Mars.20!$R$7:$R$48,$B22,Mars.20!$E$7:$E$48,"Jour")+COUNTIFS(Mars.20!$T$7:$T$48,$B22,Mars.20!$E$7:$E$48,"Jour")+COUNTIFS(Mars.20!$V$7:$V$48,$B22,Mars.20!$E$7:$E$48,"Jour")+COUNTIFS(Mars.20!$W$7:$W$48,$B22,Mars.20!$E$7:$E$48,"Jour")+COUNTIFS(Mars.20!$X$7:$X$48,$B22,Mars.20!$E$7:$E$48,"Jour"))</f>
        <v>1</v>
      </c>
      <c r="AV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AW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AX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AY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AZ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BA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BB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BC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BD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BE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BF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BG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BH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BI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BJ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BK22" s="184">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BL22" s="187">
        <f>IF($A22="","",COUNTIFS(AVR.20!$F$7:$F$48,$B22,AVR.20!$E$7:$E$48,"Nuit")+COUNTIFS(AVR.20!$H$7:$H$48,$B22,AVR.20!$E$7:$E$48,"Nuit")+COUNTIFS(AVR.20!$J$7:$J$48,$B22,AVR.20!$E$7:$E$48,"Nuit")+COUNTIFS(AVR.20!$L$7:$L$48,$B22,AVR.20!$E$7:$E$48,"Nuit")+COUNTIFS(AVR.20!$N$7:$N$48,$B22,AVR.20!$E$7:$E$48,"Nuit")+COUNTIFS(AVR.20!$P$7:$P$48,$B22,AVR.20!$E$7:$E$48,"Nuit")+COUNTIFS(AVR.20!$R$7:$R$48,$B22,AVR.20!$E$7:$E$48,"Nuit")+COUNTIFS(AVR.20!$T$7:$T$48,$B22,AVR.20!$E$7:$E$48,"Nuit")+COUNTIFS(AVR.20!$V$7:$V$48,$B22,AVR.20!$E$7:$E$48,"Nuit")+COUNTIFS(AVR.20!$W$7:$W$48,$B22,AVR.20!$E$7:$E$48,"Nuit")+COUNTIFS(AVR.20!$X$7:$X$48,$B22,AVR.20!$E$7:$E$48,"Nuit"))</f>
        <v>0</v>
      </c>
      <c r="BM22" s="190">
        <f>IF($A22="","",COUNTIFS(AVR.20!$F$7:$F$48,$B22,AVR.20!$E$7:$E$48,"Jour")+COUNTIFS(AVR.20!$H$7:$H$48,$B22,AVR.20!$E$7:$E$48,"Jour")+COUNTIFS(AVR.20!$J$7:$J$48,$B22,AVR.20!$E$7:$E$48,"Jour")+COUNTIFS(AVR.20!$L$7:$L$48,$B22,AVR.20!$E$7:$E$48,"Jour")+COUNTIFS(AVR.20!$N$7:$N$48,$B22,AVR.20!$E$7:$E$48,"Jour")+COUNTIFS(AVR.20!$P$7:$P$48,$B22,AVR.20!$E$7:$E$48,"Jour")+COUNTIFS(AVR.20!$R$7:$R$48,$B22,AVR.20!$E$7:$E$48,"Jour")+COUNTIFS(AVR.20!$T$7:$T$48,$B22,AVR.20!$E$7:$E$48,"Jour")+COUNTIFS(AVR.20!$V$7:$V$48,$B22,AVR.20!$E$7:$E$48,"Jour")+COUNTIFS(AVR.20!$W$7:$W$48,$B22,AVR.20!$E$7:$E$48,"Jour")+COUNTIFS(AVR.20!$X$7:$X$48,$B22,AVR.20!$E$7:$E$48,"Jour"))</f>
        <v>0</v>
      </c>
      <c r="BN22" s="177"/>
      <c r="BO22" s="176">
        <f>AP22+AR22+AT22+AV22+AX22+AZ22+BB22+BD22+BF22+BH22+BJ22+BL22</f>
        <v>34</v>
      </c>
      <c r="BP22" s="176">
        <f>AQ22+AS22+AU22+AW22+AY22+BA22+BC22+BE22+BG22+BI22+BK22+BM22</f>
        <v>3</v>
      </c>
    </row>
    <row r="23" spans="1:68" ht="16.5" x14ac:dyDescent="0.3">
      <c r="A23" s="268" t="s">
        <v>254</v>
      </c>
      <c r="B23" s="269" t="s">
        <v>108</v>
      </c>
      <c r="C23" s="264" t="s">
        <v>76</v>
      </c>
      <c r="D23" s="264" t="s">
        <v>103</v>
      </c>
      <c r="E23" s="265" t="s">
        <v>16</v>
      </c>
      <c r="F23" s="266" t="s">
        <v>8</v>
      </c>
      <c r="G23" s="266" t="s">
        <v>70</v>
      </c>
      <c r="H23" s="266" t="s">
        <v>71</v>
      </c>
      <c r="I23" s="270"/>
      <c r="J23" s="266"/>
      <c r="K23" s="266" t="s">
        <v>72</v>
      </c>
      <c r="L23" s="267" t="s">
        <v>73</v>
      </c>
      <c r="N23" s="183" t="e">
        <f>IF($A23="","",COUNTIFS(#REF!,B23,#REF!,"Nuit")+COUNTIFS(#REF!,B23,#REF!,"Nuit")+COUNTIFS(#REF!,B23,#REF!,"Nuit")+COUNTIFS(#REF!,B23,#REF!,"Nuit")+COUNTIFS(#REF!,B23,#REF!,"Nuit")+COUNTIFS(#REF!,B23,#REF!,"Nuit")+COUNTIFS(#REF!,B23,#REF!,"Nuit")+COUNTIFS(#REF!,B23,#REF!,"Nuit")+COUNTIFS(#REF!,B23,#REF!,"Nuit")+COUNTIFS(#REF!,B23,#REF!,"Nuit")+COUNTIFS(#REF!,B23,#REF!,"Nuit"))</f>
        <v>#REF!</v>
      </c>
      <c r="O23" s="184" t="e">
        <f>IF($A23="","",COUNTIFS(#REF!,B23,#REF!,"Jour")+COUNTIFS(#REF!,B23,#REF!,"Jour")+COUNTIFS(#REF!,B23,#REF!,"Jour")+COUNTIFS(#REF!,B23,#REF!,"Jour")+COUNTIFS(#REF!,B23,#REF!,"Jour")+COUNTIFS(#REF!,B23,#REF!,"Jour")+COUNTIFS(#REF!,B23,#REF!,"Jour")+COUNTIFS(#REF!,B23,#REF!,"Jour")+COUNTIFS(#REF!,B23,#REF!,"Jour")+COUNTIFS(#REF!,B23,#REF!,"Jour")+COUNTIFS(#REF!,B23,#REF!,"Jour"))</f>
        <v>#REF!</v>
      </c>
      <c r="P23" s="187" t="e">
        <f>IF($A23="","",COUNTIFS(#REF!,B23,#REF!,"Nuit")+COUNTIFS(#REF!,B23,#REF!,"Nuit")+COUNTIFS(#REF!,B23,#REF!,"Nuit")+COUNTIFS(#REF!,B23,#REF!,"Nuit")+COUNTIFS(#REF!,B23,#REF!,"Nuit")+COUNTIFS(#REF!,B23,#REF!,"Nuit")+COUNTIFS(#REF!,B23,#REF!,"Nuit")+COUNTIFS(#REF!,B23,#REF!,"Nuit")+COUNTIFS(#REF!,B23,#REF!,"Nuit")+COUNTIFS(#REF!,B23,#REF!,"Nuit")+COUNTIFS(#REF!,B23,#REF!,"Nuit"))</f>
        <v>#REF!</v>
      </c>
      <c r="Q23" s="184" t="e">
        <f>IF($A23="","",COUNTIFS(#REF!,B23,#REF!,"Jour")+COUNTIFS(#REF!,B23,#REF!,"Jour")+COUNTIFS(#REF!,B23,#REF!,"Jour")+COUNTIFS(#REF!,B23,#REF!,"Jour")+COUNTIFS(#REF!,B23,#REF!,"Jour")+COUNTIFS(#REF!,B23,#REF!,"Jour")+COUNTIFS(#REF!,B23,#REF!,"Jour")+COUNTIFS(#REF!,B23,#REF!,"Jour")+COUNTIFS(#REF!,B23,#REF!,"Jour")+COUNTIFS(#REF!,B23,#REF!,"Jour")+COUNTIFS(#REF!,B23,#REF!,"Jour"))</f>
        <v>#REF!</v>
      </c>
      <c r="R23" s="187" t="e">
        <f>IF($A23="","",COUNTIFS(#REF!,B23,#REF!,"Nuit")+COUNTIFS(#REF!,B23,#REF!,"Nuit")+COUNTIFS(#REF!,B23,#REF!,"Nuit")+COUNTIFS(#REF!,B23,#REF!,"Nuit")+COUNTIFS(#REF!,B23,#REF!,"Nuit")+COUNTIFS(#REF!,B23,#REF!,"Nuit")+COUNTIFS(#REF!,B23,#REF!,"Nuit")+COUNTIFS(#REF!,B23,#REF!,"Nuit")+COUNTIFS(#REF!,B23,#REF!,"Nuit")+COUNTIFS(#REF!,B23,#REF!,"Nuit")+COUNTIFS(#REF!,B23,#REF!,"Nuit"))</f>
        <v>#REF!</v>
      </c>
      <c r="S23" s="184" t="e">
        <f>IF($A23="","",COUNTIFS(#REF!,B23,#REF!,"Jour")+COUNTIFS(#REF!,B23,#REF!,"Jour")+COUNTIFS(#REF!,B23,#REF!,"Jour")+COUNTIFS(#REF!,B23,#REF!,"Jour")+COUNTIFS(#REF!,B23,#REF!,"Jour")+COUNTIFS(#REF!,B23,#REF!,"Jour")+COUNTIFS(#REF!,B23,#REF!,"Jour")+COUNTIFS(#REF!,B23,#REF!,"Jour")+COUNTIFS(#REF!,B23,#REF!,"Jour")+COUNTIFS(#REF!,B23,#REF!,"Jour")+COUNTIFS(#REF!,B23,#REF!,"Jour"))</f>
        <v>#REF!</v>
      </c>
      <c r="T23" s="187" t="e">
        <f>IF($A23="","",COUNTIFS(#REF!,B23,#REF!,"Nuit")+COUNTIFS(#REF!,B23,#REF!,"Nuit")+COUNTIFS(#REF!,B23,#REF!,"Nuit")+COUNTIFS(#REF!,B23,#REF!,"Nuit")+COUNTIFS(#REF!,B23,#REF!,"Nuit")+COUNTIFS(#REF!,B23,#REF!,"Nuit")+COUNTIFS(#REF!,B23,#REF!,"Nuit")+COUNTIFS(#REF!,B23,#REF!,"Nuit")+COUNTIFS(#REF!,B23,#REF!,"Nuit")+COUNTIFS(#REF!,B23,#REF!,"Nuit")+COUNTIFS(#REF!,B23,#REF!,"Nuit"))</f>
        <v>#REF!</v>
      </c>
      <c r="U23" s="184" t="e">
        <f>IF($A23="","",COUNTIFS(#REF!,B23,#REF!,"Jour")+COUNTIFS(#REF!,B23,#REF!,"Jour")+COUNTIFS(#REF!,B23,#REF!,"Jour")+COUNTIFS(#REF!,B23,#REF!,"Jour")+COUNTIFS(#REF!,B23,#REF!,"Jour")+COUNTIFS(#REF!,B23,#REF!,"Jour")+COUNTIFS(#REF!,B23,#REF!,"Jour")+COUNTIFS(#REF!,B23,#REF!,"Jour")+COUNTIFS(#REF!,B23,#REF!,"Jour")+COUNTIFS(#REF!,B23,#REF!,"Jour")+COUNTIFS(#REF!,B23,#REF!,"Jour"))</f>
        <v>#REF!</v>
      </c>
      <c r="V23" s="187" t="e">
        <f>IF($A23="","",COUNTIFS(#REF!,B23,#REF!,"Nuit")+COUNTIFS(#REF!,B23,#REF!,"Nuit")+COUNTIFS(#REF!,B23,#REF!,"Nuit")+COUNTIFS(#REF!,B23,#REF!,"Nuit")+COUNTIFS(#REF!,B23,#REF!,"Nuit")+COUNTIFS(#REF!,B23,#REF!,"Nuit")+COUNTIFS(#REF!,B23,#REF!,"Nuit")+COUNTIFS(#REF!,B23,#REF!,"Nuit")+COUNTIFS(#REF!,B23,#REF!,"Nuit")+COUNTIFS(#REF!,B23,#REF!,"Nuit")+COUNTIFS(#REF!,B23,#REF!,"Nuit"))</f>
        <v>#REF!</v>
      </c>
      <c r="W23" s="184" t="e">
        <f>IF($A23="","",COUNTIFS(#REF!,B23,#REF!,"Jour")+COUNTIFS(#REF!,B23,#REF!,"Jour")+COUNTIFS(#REF!,B23,#REF!,"Jour")+COUNTIFS(#REF!,B23,#REF!,"Jour")+COUNTIFS(#REF!,B23,#REF!,"Jour")+COUNTIFS(#REF!,B23,#REF!,"Jour")+COUNTIFS(#REF!,B23,#REF!,"Jour")+COUNTIFS(#REF!,B23,#REF!,"Jour")+COUNTIFS(#REF!,B23,#REF!,"Jour")+COUNTIFS(#REF!,B23,#REF!,"Jour")+COUNTIFS(#REF!,B23,#REF!,"Jour"))</f>
        <v>#REF!</v>
      </c>
      <c r="X23" s="187" t="e">
        <f>IF($A23="","",COUNTIFS(#REF!,B23,#REF!,"Nuit")+COUNTIFS(#REF!,B23,#REF!,"Nuit")+COUNTIFS(#REF!,B23,#REF!,"Nuit")+COUNTIFS(#REF!,B23,#REF!,"Nuit")+COUNTIFS(#REF!,B23,#REF!,"Nuit")+COUNTIFS(#REF!,B23,#REF!,"Nuit")+COUNTIFS(#REF!,B23,#REF!,"Nuit")+COUNTIFS(#REF!,B23,#REF!,"Nuit")+COUNTIFS(#REF!,B23,#REF!,"Nuit")+COUNTIFS(#REF!,B23,#REF!,"Nuit")+COUNTIFS(#REF!,B23,#REF!,"Nuit"))</f>
        <v>#REF!</v>
      </c>
      <c r="Y23" s="184" t="e">
        <f>IF($A23="","",COUNTIFS(#REF!,B23,#REF!,"Jour")+COUNTIFS(#REF!,B23,#REF!,"Jour")+COUNTIFS(#REF!,B23,#REF!,"Jour")+COUNTIFS(#REF!,B23,#REF!,"Jour")+COUNTIFS(#REF!,B23,#REF!,"Jour")+COUNTIFS(#REF!,B23,#REF!,"Jour")+COUNTIFS(#REF!,B23,#REF!,"Jour")+COUNTIFS(#REF!,B23,#REF!,"Jour")+COUNTIFS(#REF!,B23,#REF!,"Jour")+COUNTIFS(#REF!,B23,#REF!,"Jour")+COUNTIFS(#REF!,B23,#REF!,"Jour"))</f>
        <v>#REF!</v>
      </c>
      <c r="Z23" s="187" t="e">
        <f>IF($A23="","",COUNTIFS(#REF!,$B23,#REF!,"Nuit")+COUNTIFS(#REF!,B23,#REF!,"Nuit")+COUNTIFS(#REF!,B23,#REF!,"Nuit")+COUNTIFS(#REF!,B23,#REF!,"Nuit")+COUNTIFS(#REF!,B23,#REF!,"Nuit")+COUNTIFS(#REF!,B23,#REF!,"Nuit")+COUNTIFS(#REF!,B23,#REF!,"Nuit")+COUNTIFS(#REF!,B23,#REF!,"Nuit")+COUNTIFS(#REF!,B23,#REF!,"Nuit")+COUNTIFS(#REF!,B23,#REF!,"Nuit")+COUNTIFS(#REF!,B23,#REF!,"Nuit"))</f>
        <v>#REF!</v>
      </c>
      <c r="AA23" s="184" t="e">
        <f>IF($A23="","",COUNTIFS(#REF!,$B23,#REF!,"Jour")+COUNTIFS(#REF!,$B23,#REF!,"Jour")+COUNTIFS(#REF!,$B23,#REF!,"Jour")+COUNTIFS(#REF!,$B23,#REF!,"Jour")+COUNTIFS(#REF!,$B23,#REF!,"Jour")+COUNTIFS(#REF!,$B23,#REF!,"Jour")+COUNTIFS(#REF!,$B23,#REF!,"Jour")+COUNTIFS(#REF!,$B23,#REF!,"Jour")+COUNTIFS(#REF!,$B23,#REF!,"Jour")+COUNTIFS(#REF!,$B23,#REF!,"Jour")+COUNTIFS(#REF!,$B23,#REF!,"Jour"))</f>
        <v>#REF!</v>
      </c>
      <c r="AB23" s="187" t="e">
        <f>IF($A23="","",COUNTIFS(#REF!,$B23,#REF!,"Nuit")+COUNTIFS(#REF!,$B23,#REF!,"Nuit")+COUNTIFS(#REF!,$B23,#REF!,"Nuit")+COUNTIFS(#REF!,$B23,#REF!,"Nuit")+COUNTIFS(#REF!,$B23,#REF!,"Nuit")+COUNTIFS(#REF!,$B23,#REF!,"Nuit")+COUNTIFS(#REF!,$B23,#REF!,"Nuit")+COUNTIFS(#REF!,$B23,#REF!,"Nuit")+COUNTIFS(#REF!,$B23,#REF!,"Nuit")+COUNTIFS(#REF!,$B23,#REF!,"Nuit")+COUNTIFS(#REF!,$B23,#REF!,"Nuit"))</f>
        <v>#REF!</v>
      </c>
      <c r="AC23" s="184" t="e">
        <f>IF($A23="","",COUNTIFS(#REF!,$B23,#REF!,"Jour")+COUNTIFS(#REF!,$B23,#REF!,"Jour")+COUNTIFS(#REF!,$B23,#REF!,"Jour")+COUNTIFS(#REF!,$B23,#REF!,"Jour")+COUNTIFS(#REF!,$B23,#REF!,"Jour")+COUNTIFS(#REF!,$B23,#REF!,"Jour")+COUNTIFS(#REF!,$B23,#REF!,"Jour")+COUNTIFS(#REF!,$B23,#REF!,"Jour")+COUNTIFS(#REF!,$B23,#REF!,"Jour")+COUNTIFS(#REF!,$B23,#REF!,"Jour")+COUNTIFS(#REF!,$B23,#REF!,"Jour"))</f>
        <v>#REF!</v>
      </c>
      <c r="AD23" s="187" t="e">
        <f>IF($A23="","",COUNTIFS(#REF!,$B23,#REF!,"Nuit")+COUNTIFS(#REF!,$B23,#REF!,"Nuit")+COUNTIFS(#REF!,$B23,#REF!,"Nuit")+COUNTIFS(#REF!,$B23,#REF!,"Nuit")+COUNTIFS(#REF!,$B23,#REF!,"Nuit")+COUNTIFS(#REF!,$B23,#REF!,"Nuit")+COUNTIFS(#REF!,$B23,#REF!,"Nuit")+COUNTIFS(#REF!,$B23,#REF!,"Nuit")+COUNTIFS(#REF!,$B23,#REF!,"Nuit")+COUNTIFS(#REF!,$B23,#REF!,"Nuit")+COUNTIFS(#REF!,$B23,#REF!,"Nuit"))</f>
        <v>#REF!</v>
      </c>
      <c r="AE23" s="184" t="e">
        <f>IF($A23="","",COUNTIFS(#REF!,$B23,#REF!,"Jour")+COUNTIFS(#REF!,$B23,#REF!,"Jour")+COUNTIFS(#REF!,$B23,#REF!,"Jour")+COUNTIFS(#REF!,$B23,#REF!,"Jour")+COUNTIFS(#REF!,$B23,#REF!,"Jour")+COUNTIFS(#REF!,$B23,#REF!,"Jour")+COUNTIFS(#REF!,$B23,#REF!,"Jour")+COUNTIFS(#REF!,$B23,#REF!,"Jour")+COUNTIFS(#REF!,$B23,#REF!,"Jour")+COUNTIFS(#REF!,$B23,#REF!,"Jour")+COUNTIFS(#REF!,$B23,#REF!,"Jour"))</f>
        <v>#REF!</v>
      </c>
      <c r="AF23" s="187" t="e">
        <f>IF($A23="","",COUNTIFS(#REF!,$B23,#REF!,"Nuit")+COUNTIFS(#REF!,$B23,#REF!,"Nuit")+COUNTIFS(#REF!,$B23,#REF!,"Nuit")+COUNTIFS(#REF!,$B23,#REF!,"Nuit")+COUNTIFS(#REF!,$B23,#REF!,"Nuit")+COUNTIFS(#REF!,$B23,#REF!,"Nuit")+COUNTIFS(#REF!,$B23,#REF!,"Nuit")+COUNTIFS(#REF!,$B23,#REF!,"Nuit")+COUNTIFS(#REF!,$B23,#REF!,"Nuit")+COUNTIFS(#REF!,$B23,#REF!,"Nuit")+COUNTIFS(#REF!,$B23,#REF!,"Nuit"))</f>
        <v>#REF!</v>
      </c>
      <c r="AG23" s="184" t="e">
        <f>IF($A23="","",COUNTIFS(#REF!,$B23,#REF!,"Jour")+COUNTIFS(#REF!,$B23,#REF!,"Jour")+COUNTIFS(#REF!,$B23,#REF!,"Jour")+COUNTIFS(#REF!,$B23,#REF!,"Jour")+COUNTIFS(#REF!,$B23,#REF!,"Jour")+COUNTIFS(#REF!,$B23,#REF!,"Jour")+COUNTIFS(#REF!,$B23,#REF!,"Jour")+COUNTIFS(#REF!,$B23,#REF!,"Jour")+COUNTIFS(#REF!,$B23,#REF!,"Jour")+COUNTIFS(#REF!,$B23,#REF!,"Jour")+COUNTIFS(#REF!,$B23,#REF!,"Jour"))</f>
        <v>#REF!</v>
      </c>
      <c r="AH23" s="187" t="e">
        <f>IF($A23="","",COUNTIFS(#REF!,$B23,#REF!,"Nuit")+COUNTIFS(#REF!,$B23,#REF!,"Nuit")+COUNTIFS(#REF!,$B23,#REF!,"Nuit")+COUNTIFS(#REF!,$B23,#REF!,"Nuit")+COUNTIFS(#REF!,$B23,#REF!,"Nuit")+COUNTIFS(#REF!,$B23,#REF!,"Nuit")+COUNTIFS(#REF!,$B23,#REF!,"Nuit")+COUNTIFS(#REF!,$B23,#REF!,"Nuit")+COUNTIFS(#REF!,$B23,#REF!,"Nuit")+COUNTIFS(#REF!,$B23,#REF!,"Nuit")+COUNTIFS(#REF!,$B23,#REF!,"Nuit"))</f>
        <v>#REF!</v>
      </c>
      <c r="AI23" s="184" t="e">
        <f>IF($A23="","",COUNTIFS(#REF!,$B23,#REF!,"Jour")+COUNTIFS(#REF!,$B23,#REF!,"Jour")+COUNTIFS(#REF!,$B23,#REF!,"Jour")+COUNTIFS(#REF!,$B23,#REF!,"Jour")+COUNTIFS(#REF!,$B23,#REF!,"Jour")+COUNTIFS(#REF!,$B23,#REF!,"Jour")+COUNTIFS(#REF!,$B23,#REF!,"Jour")+COUNTIFS(#REF!,$B23,#REF!,"Jour")+COUNTIFS(#REF!,$B23,#REF!,"Jour")+COUNTIFS(#REF!,$B23,#REF!,"Jour")+COUNTIFS(#REF!,$B23,#REF!,"Jour"))</f>
        <v>#REF!</v>
      </c>
      <c r="AJ23" s="187" t="e">
        <f>IF($A23="","",COUNTIFS(#REF!,$B23,#REF!,"Nuit")+COUNTIFS(#REF!,$B23,#REF!,"Nuit")+COUNTIFS(#REF!,$B23,#REF!,"Nuit")+COUNTIFS(#REF!,$B23,#REF!,"Nuit")+COUNTIFS(#REF!,$B23,#REF!,"Nuit")+COUNTIFS(#REF!,$B23,#REF!,"Nuit")+COUNTIFS(#REF!,$B23,#REF!,"Nuit")+COUNTIFS(#REF!,$B23,#REF!,"Nuit")+COUNTIFS(#REF!,$B23,#REF!,"Nuit")+COUNTIFS(#REF!,$B23,#REF!,"Nuit")+COUNTIFS(#REF!,$B23,#REF!,"Nuit"))</f>
        <v>#REF!</v>
      </c>
      <c r="AK23" s="190" t="e">
        <f>IF($A23="","",COUNTIFS(#REF!,$B23,#REF!,"Jour")+COUNTIFS(#REF!,$B23,#REF!,"Jour")+COUNTIFS(#REF!,$B23,#REF!,"Jour")+COUNTIFS(#REF!,$B23,#REF!,"Jour")+COUNTIFS(#REF!,$B23,#REF!,"Jour")+COUNTIFS(#REF!,$B23,#REF!,"Jour")+COUNTIFS(#REF!,$B23,#REF!,"Jour")+COUNTIFS(#REF!,$B23,#REF!,"Jour")+COUNTIFS(#REF!,$B23,#REF!,"Jour")+COUNTIFS(#REF!,$B23,#REF!,"Jour")+COUNTIFS(#REF!,$B23,#REF!,"Jour"))</f>
        <v>#REF!</v>
      </c>
      <c r="AL23" s="177"/>
      <c r="AM23" s="176" t="e">
        <f t="shared" si="1"/>
        <v>#REF!</v>
      </c>
      <c r="AN23" s="176" t="e">
        <f t="shared" si="2"/>
        <v>#REF!</v>
      </c>
      <c r="AO23" s="424" t="e">
        <f t="shared" si="5"/>
        <v>#REF!</v>
      </c>
      <c r="AP23" s="183">
        <f>IF($A23="","",COUNTIFS(JAN.20!$F$7:$F$48,$B23,JAN.20!$E$7:$E$48,"Nuit")+COUNTIFS(JAN.20!$H$7:$H$48,$B23,JAN.20!$E$7:$E$48,"Nuit")+COUNTIFS(JAN.20!$J$7:$J$48,$B23,JAN.20!$E$7:$E$48,"Nuit")+COUNTIFS(JAN.20!$L$7:$L$48,$B23,JAN.20!$E$7:$E$48,"Nuit")+COUNTIFS(JAN.20!$N$7:$N$48,$B23,JAN.20!$E$7:$E$48,"Nuit")+COUNTIFS(JAN.20!$P$7:$P$48,$B23,JAN.20!$E$7:$E$48,"Nuit")+COUNTIFS(JAN.20!$R$7:$R$48,$B23,JAN.20!$E$7:$E$48,"Nuit")+COUNTIFS(JAN.20!$T$7:$T$48,$B23,JAN.20!$E$7:$E$48,"Nuit")+COUNTIFS(JAN.20!$V$7:$V$48,$B23,JAN.20!$E$7:$E$48,"Nuit")+COUNTIFS(JAN.20!$W$7:$W$48,$B23,JAN.20!$E$7:$E$48,"Nuit")+COUNTIFS(JAN.20!$X$7:$X$48,$B23,JAN.20!$E$7:$E$48,"Nuit"))</f>
        <v>3</v>
      </c>
      <c r="AQ23" s="184">
        <f>IF($A23="","",COUNTIFS(JAN.20!$F$7:$F$48,$B23,JAN.20!$E$7:$E$48,"Jour")+COUNTIFS(JAN.20!$H$7:$H$48,$B23,JAN.20!$E$7:$E$48,"Jour")+COUNTIFS(JAN.20!$J$7:$J$48,$B23,JAN.20!$E$7:$E$48,"Jour")+COUNTIFS(JAN.20!$L$7:$L$48,$B23,JAN.20!$E$7:$E$48,"Jour")+COUNTIFS(JAN.20!$N$7:$N$48,$B23,JAN.20!$E$7:$E$48,"Jour")+COUNTIFS(JAN.20!$P$7:$P$48,$B23,JAN.20!$E$7:$E$48,"Jour")+COUNTIFS(JAN.20!$R$7:$R$48,$B23,JAN.20!$E$7:$E$48,"Jour")+COUNTIFS(JAN.20!$T$7:$T$48,$B23,JAN.20!$E$7:$E$48,"Jour")+COUNTIFS(JAN.20!$V$7:$V$48,$B23,JAN.20!$E$7:$E$48,"Jour")+COUNTIFS(JAN.20!$W$7:$W$48,$B23,JAN.20!$E$7:$E$48,"Jour")+COUNTIFS(JAN.20!$X$7:$X$48,$B23,JAN.20!$E$7:$E$48,"Jour"))</f>
        <v>1</v>
      </c>
      <c r="AR23" s="187">
        <f>IF($A23="","",COUNTIFS(FEV.20!$F$7:$F$48,$B23,FEV.20!$E$7:$E$48,"Nuit")+COUNTIFS(FEV.20!$H$7:$H$48,$B23,FEV.20!$E$7:$E$48,"Nuit")+COUNTIFS(FEV.20!$J$7:$J$48,$B23,FEV.20!$E$7:$E$48,"Nuit")+COUNTIFS(FEV.20!$L$7:$L$48,$B23,FEV.20!$E$7:$E$48,"Nuit")+COUNTIFS(FEV.20!$N$7:$N$48,$B23,FEV.20!$E$7:$E$48,"Nuit")+COUNTIFS(FEV.20!$P$7:$P$48,$B23,FEV.20!$E$7:$E$48,"Nuit")+COUNTIFS(FEV.20!$R$7:$R$48,$B23,FEV.20!$E$7:$E$48,"Nuit")+COUNTIFS(FEV.20!$T$7:$T$48,$B23,FEV.20!$E$7:$E$48,"Nuit")+COUNTIFS(FEV.20!$V$7:$V$48,$B23,FEV.20!$E$7:$E$48,"Nuit")+COUNTIFS(FEV.20!$W$7:$W$48,$B23,FEV.20!$E$7:$E$48,"Nuit")+COUNTIFS(FEV.20!$X$7:$X$48,$B23,FEV.20!$E$7:$E$48,"Nuit"))</f>
        <v>3</v>
      </c>
      <c r="AS23" s="184">
        <f>IF($A23="","",COUNTIFS(FEV.20!$F$7:$F$48,$B23,FEV.20!$E$7:$E$48,"Jour")+COUNTIFS(FEV.20!$H$7:$H$48,$B23,FEV.20!$E$7:$E$48,"Jour")+COUNTIFS(FEV.20!$J$7:$J$48,$B23,FEV.20!$E$7:$E$48,"Jour")+COUNTIFS(FEV.20!$L$7:$L$48,$B23,FEV.20!$E$7:$E$48,"Jour")+COUNTIFS(FEV.20!$N$7:$N$48,$B23,FEV.20!$E$7:$E$48,"Jour")+COUNTIFS(FEV.20!$P$7:$P$48,$B23,FEV.20!$E$7:$E$48,"Jour")+COUNTIFS(FEV.20!$R$7:$R$48,$B23,FEV.20!$E$7:$E$48,"Jour")+COUNTIFS(FEV.20!$T$7:$T$48,$B23,FEV.20!$E$7:$E$48,"Jour")+COUNTIFS(FEV.20!$V$7:$V$48,$B23,FEV.20!$E$7:$E$48,"Jour")+COUNTIFS(FEV.20!$W$7:$W$48,$B23,FEV.20!$E$7:$E$48,"Jour")+COUNTIFS(FEV.20!$X$7:$X$48,$B23,FEV.20!$E$7:$E$48,"Jour"))</f>
        <v>1</v>
      </c>
      <c r="AT23" s="187">
        <f>IF($A23="","",COUNTIFS(Mars.20!$F$7:$F$48,$B23,Mars.20!$E$7:$E$48,"Nuit")+COUNTIFS(Mars.20!$H$7:$H$48,$B23,Mars.20!$E$7:$E$48,"Nuit")+COUNTIFS(Mars.20!$J$7:$J$48,$B23,Mars.20!$E$7:$E$48,"Nuit")+COUNTIFS(Mars.20!$L$7:$L$48,$B23,Mars.20!$E$7:$E$48,"Nuit")+COUNTIFS(Mars.20!$N$7:$N$48,$B23,Mars.20!$E$7:$E$48,"Nuit")+COUNTIFS(Mars.20!$P$7:$P$48,$B23,Mars.20!$E$7:$E$48,"Nuit")+COUNTIFS(Mars.20!$R$7:$R$48,$B23,Mars.20!$E$7:$E$48,"Nuit")+COUNTIFS(Mars.20!$T$7:$T$48,$B23,Mars.20!$E$7:$E$48,"Nuit")+COUNTIFS(Mars.20!$V$7:$V$48,$B23,Mars.20!$E$7:$E$48,"Nuit")+COUNTIFS(Mars.20!$W$7:$W$48,$B23,Mars.20!$E$7:$E$48,"Nuit")+COUNTIFS(Mars.20!$X$7:$X$48,$B23,Mars.20!$E$7:$E$48,"Nuit"))</f>
        <v>3</v>
      </c>
      <c r="AU23" s="184">
        <f>IF($A23="","",COUNTIFS(Mars.20!$F$7:$F$48,$B23,Mars.20!$E$7:$E$48,"Jour")+COUNTIFS(Mars.20!$H$7:$H$48,$B23,Mars.20!$E$7:$E$48,"Jour")+COUNTIFS(Mars.20!$J$7:$J$48,$B23,Mars.20!$E$7:$E$48,"Jour")+COUNTIFS(Mars.20!$L$7:$L$48,$B23,Mars.20!$E$7:$E$48,"Jour")+COUNTIFS(Mars.20!$N$7:$N$48,$B23,Mars.20!$E$7:$E$48,"Jour")+COUNTIFS(Mars.20!$P$7:$P$48,$B23,Mars.20!$E$7:$E$48,"Jour")+COUNTIFS(Mars.20!$R$7:$R$48,$B23,Mars.20!$E$7:$E$48,"Jour")+COUNTIFS(Mars.20!$T$7:$T$48,$B23,Mars.20!$E$7:$E$48,"Jour")+COUNTIFS(Mars.20!$V$7:$V$48,$B23,Mars.20!$E$7:$E$48,"Jour")+COUNTIFS(Mars.20!$W$7:$W$48,$B23,Mars.20!$E$7:$E$48,"Jour")+COUNTIFS(Mars.20!$X$7:$X$48,$B23,Mars.20!$E$7:$E$48,"Jour"))</f>
        <v>1</v>
      </c>
      <c r="AV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AW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AX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AY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AZ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BA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BB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BC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BD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BE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BF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BG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BH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BI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BJ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BK23" s="184">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BL23" s="187">
        <f>IF($A23="","",COUNTIFS(AVR.20!$F$7:$F$48,$B23,AVR.20!$E$7:$E$48,"Nuit")+COUNTIFS(AVR.20!$H$7:$H$48,$B23,AVR.20!$E$7:$E$48,"Nuit")+COUNTIFS(AVR.20!$J$7:$J$48,$B23,AVR.20!$E$7:$E$48,"Nuit")+COUNTIFS(AVR.20!$L$7:$L$48,$B23,AVR.20!$E$7:$E$48,"Nuit")+COUNTIFS(AVR.20!$N$7:$N$48,$B23,AVR.20!$E$7:$E$48,"Nuit")+COUNTIFS(AVR.20!$P$7:$P$48,$B23,AVR.20!$E$7:$E$48,"Nuit")+COUNTIFS(AVR.20!$R$7:$R$48,$B23,AVR.20!$E$7:$E$48,"Nuit")+COUNTIFS(AVR.20!$T$7:$T$48,$B23,AVR.20!$E$7:$E$48,"Nuit")+COUNTIFS(AVR.20!$V$7:$V$48,$B23,AVR.20!$E$7:$E$48,"Nuit")+COUNTIFS(AVR.20!$W$7:$W$48,$B23,AVR.20!$E$7:$E$48,"Nuit")+COUNTIFS(AVR.20!$X$7:$X$48,$B23,AVR.20!$E$7:$E$48,"Nuit"))</f>
        <v>0</v>
      </c>
      <c r="BM23" s="190">
        <f>IF($A23="","",COUNTIFS(AVR.20!$F$7:$F$48,$B23,AVR.20!$E$7:$E$48,"Jour")+COUNTIFS(AVR.20!$H$7:$H$48,$B23,AVR.20!$E$7:$E$48,"Jour")+COUNTIFS(AVR.20!$J$7:$J$48,$B23,AVR.20!$E$7:$E$48,"Jour")+COUNTIFS(AVR.20!$L$7:$L$48,$B23,AVR.20!$E$7:$E$48,"Jour")+COUNTIFS(AVR.20!$N$7:$N$48,$B23,AVR.20!$E$7:$E$48,"Jour")+COUNTIFS(AVR.20!$P$7:$P$48,$B23,AVR.20!$E$7:$E$48,"Jour")+COUNTIFS(AVR.20!$R$7:$R$48,$B23,AVR.20!$E$7:$E$48,"Jour")+COUNTIFS(AVR.20!$T$7:$T$48,$B23,AVR.20!$E$7:$E$48,"Jour")+COUNTIFS(AVR.20!$V$7:$V$48,$B23,AVR.20!$E$7:$E$48,"Jour")+COUNTIFS(AVR.20!$W$7:$W$48,$B23,AVR.20!$E$7:$E$48,"Jour")+COUNTIFS(AVR.20!$X$7:$X$48,$B23,AVR.20!$E$7:$E$48,"Jour"))</f>
        <v>0</v>
      </c>
      <c r="BN23" s="177"/>
      <c r="BO23" s="176">
        <f t="shared" si="3"/>
        <v>9</v>
      </c>
      <c r="BP23" s="176">
        <f t="shared" si="4"/>
        <v>3</v>
      </c>
    </row>
    <row r="24" spans="1:68" ht="16.5" x14ac:dyDescent="0.3">
      <c r="A24" s="268" t="s">
        <v>253</v>
      </c>
      <c r="B24" s="269" t="s">
        <v>107</v>
      </c>
      <c r="C24" s="264" t="s">
        <v>78</v>
      </c>
      <c r="D24" s="264" t="s">
        <v>103</v>
      </c>
      <c r="E24" s="265" t="s">
        <v>16</v>
      </c>
      <c r="F24" s="266"/>
      <c r="G24" s="266"/>
      <c r="H24" s="266"/>
      <c r="I24" s="270"/>
      <c r="J24" s="266"/>
      <c r="K24" s="266" t="s">
        <v>72</v>
      </c>
      <c r="L24" s="267"/>
      <c r="N24" s="183" t="e">
        <f>IF($A24="","",COUNTIFS(#REF!,B24,#REF!,"Nuit")+COUNTIFS(#REF!,B24,#REF!,"Nuit")+COUNTIFS(#REF!,B24,#REF!,"Nuit")+COUNTIFS(#REF!,B24,#REF!,"Nuit")+COUNTIFS(#REF!,B24,#REF!,"Nuit")+COUNTIFS(#REF!,B24,#REF!,"Nuit")+COUNTIFS(#REF!,B24,#REF!,"Nuit")+COUNTIFS(#REF!,B24,#REF!,"Nuit")+COUNTIFS(#REF!,B24,#REF!,"Nuit")+COUNTIFS(#REF!,B24,#REF!,"Nuit")+COUNTIFS(#REF!,B24,#REF!,"Nuit"))</f>
        <v>#REF!</v>
      </c>
      <c r="O24" s="184" t="e">
        <f>IF($A24="","",COUNTIFS(#REF!,B24,#REF!,"Jour")+COUNTIFS(#REF!,B24,#REF!,"Jour")+COUNTIFS(#REF!,B24,#REF!,"Jour")+COUNTIFS(#REF!,B24,#REF!,"Jour")+COUNTIFS(#REF!,B24,#REF!,"Jour")+COUNTIFS(#REF!,B24,#REF!,"Jour")+COUNTIFS(#REF!,B24,#REF!,"Jour")+COUNTIFS(#REF!,B24,#REF!,"Jour")+COUNTIFS(#REF!,B24,#REF!,"Jour")+COUNTIFS(#REF!,B24,#REF!,"Jour")+COUNTIFS(#REF!,B24,#REF!,"Jour"))</f>
        <v>#REF!</v>
      </c>
      <c r="P24" s="187" t="e">
        <f>IF($A24="","",COUNTIFS(#REF!,B24,#REF!,"Nuit")+COUNTIFS(#REF!,B24,#REF!,"Nuit")+COUNTIFS(#REF!,B24,#REF!,"Nuit")+COUNTIFS(#REF!,B24,#REF!,"Nuit")+COUNTIFS(#REF!,B24,#REF!,"Nuit")+COUNTIFS(#REF!,B24,#REF!,"Nuit")+COUNTIFS(#REF!,B24,#REF!,"Nuit")+COUNTIFS(#REF!,B24,#REF!,"Nuit")+COUNTIFS(#REF!,B24,#REF!,"Nuit")+COUNTIFS(#REF!,B24,#REF!,"Nuit")+COUNTIFS(#REF!,B24,#REF!,"Nuit"))</f>
        <v>#REF!</v>
      </c>
      <c r="Q24" s="184" t="e">
        <f>IF($A24="","",COUNTIFS(#REF!,B24,#REF!,"Jour")+COUNTIFS(#REF!,B24,#REF!,"Jour")+COUNTIFS(#REF!,B24,#REF!,"Jour")+COUNTIFS(#REF!,B24,#REF!,"Jour")+COUNTIFS(#REF!,B24,#REF!,"Jour")+COUNTIFS(#REF!,B24,#REF!,"Jour")+COUNTIFS(#REF!,B24,#REF!,"Jour")+COUNTIFS(#REF!,B24,#REF!,"Jour")+COUNTIFS(#REF!,B24,#REF!,"Jour")+COUNTIFS(#REF!,B24,#REF!,"Jour")+COUNTIFS(#REF!,B24,#REF!,"Jour"))</f>
        <v>#REF!</v>
      </c>
      <c r="R24" s="187" t="e">
        <f>IF($A24="","",COUNTIFS(#REF!,B24,#REF!,"Nuit")+COUNTIFS(#REF!,B24,#REF!,"Nuit")+COUNTIFS(#REF!,B24,#REF!,"Nuit")+COUNTIFS(#REF!,B24,#REF!,"Nuit")+COUNTIFS(#REF!,B24,#REF!,"Nuit")+COUNTIFS(#REF!,B24,#REF!,"Nuit")+COUNTIFS(#REF!,B24,#REF!,"Nuit")+COUNTIFS(#REF!,B24,#REF!,"Nuit")+COUNTIFS(#REF!,B24,#REF!,"Nuit")+COUNTIFS(#REF!,B24,#REF!,"Nuit")+COUNTIFS(#REF!,B24,#REF!,"Nuit"))</f>
        <v>#REF!</v>
      </c>
      <c r="S24" s="184" t="e">
        <f>IF($A24="","",COUNTIFS(#REF!,B24,#REF!,"Jour")+COUNTIFS(#REF!,B24,#REF!,"Jour")+COUNTIFS(#REF!,B24,#REF!,"Jour")+COUNTIFS(#REF!,B24,#REF!,"Jour")+COUNTIFS(#REF!,B24,#REF!,"Jour")+COUNTIFS(#REF!,B24,#REF!,"Jour")+COUNTIFS(#REF!,B24,#REF!,"Jour")+COUNTIFS(#REF!,B24,#REF!,"Jour")+COUNTIFS(#REF!,B24,#REF!,"Jour")+COUNTIFS(#REF!,B24,#REF!,"Jour")+COUNTIFS(#REF!,B24,#REF!,"Jour"))</f>
        <v>#REF!</v>
      </c>
      <c r="T24" s="187" t="e">
        <f>IF($A24="","",COUNTIFS(#REF!,B24,#REF!,"Nuit")+COUNTIFS(#REF!,B24,#REF!,"Nuit")+COUNTIFS(#REF!,B24,#REF!,"Nuit")+COUNTIFS(#REF!,B24,#REF!,"Nuit")+COUNTIFS(#REF!,B24,#REF!,"Nuit")+COUNTIFS(#REF!,B24,#REF!,"Nuit")+COUNTIFS(#REF!,B24,#REF!,"Nuit")+COUNTIFS(#REF!,B24,#REF!,"Nuit")+COUNTIFS(#REF!,B24,#REF!,"Nuit")+COUNTIFS(#REF!,B24,#REF!,"Nuit")+COUNTIFS(#REF!,B24,#REF!,"Nuit"))</f>
        <v>#REF!</v>
      </c>
      <c r="U24" s="184" t="e">
        <f>IF($A24="","",COUNTIFS(#REF!,B24,#REF!,"Jour")+COUNTIFS(#REF!,B24,#REF!,"Jour")+COUNTIFS(#REF!,B24,#REF!,"Jour")+COUNTIFS(#REF!,B24,#REF!,"Jour")+COUNTIFS(#REF!,B24,#REF!,"Jour")+COUNTIFS(#REF!,B24,#REF!,"Jour")+COUNTIFS(#REF!,B24,#REF!,"Jour")+COUNTIFS(#REF!,B24,#REF!,"Jour")+COUNTIFS(#REF!,B24,#REF!,"Jour")+COUNTIFS(#REF!,B24,#REF!,"Jour")+COUNTIFS(#REF!,B24,#REF!,"Jour"))</f>
        <v>#REF!</v>
      </c>
      <c r="V24" s="187" t="e">
        <f>IF($A24="","",COUNTIFS(#REF!,B24,#REF!,"Nuit")+COUNTIFS(#REF!,B24,#REF!,"Nuit")+COUNTIFS(#REF!,B24,#REF!,"Nuit")+COUNTIFS(#REF!,B24,#REF!,"Nuit")+COUNTIFS(#REF!,B24,#REF!,"Nuit")+COUNTIFS(#REF!,B24,#REF!,"Nuit")+COUNTIFS(#REF!,B24,#REF!,"Nuit")+COUNTIFS(#REF!,B24,#REF!,"Nuit")+COUNTIFS(#REF!,B24,#REF!,"Nuit")+COUNTIFS(#REF!,B24,#REF!,"Nuit")+COUNTIFS(#REF!,B24,#REF!,"Nuit"))</f>
        <v>#REF!</v>
      </c>
      <c r="W24" s="184" t="e">
        <f>IF($A24="","",COUNTIFS(#REF!,B24,#REF!,"Jour")+COUNTIFS(#REF!,B24,#REF!,"Jour")+COUNTIFS(#REF!,B24,#REF!,"Jour")+COUNTIFS(#REF!,B24,#REF!,"Jour")+COUNTIFS(#REF!,B24,#REF!,"Jour")+COUNTIFS(#REF!,B24,#REF!,"Jour")+COUNTIFS(#REF!,B24,#REF!,"Jour")+COUNTIFS(#REF!,B24,#REF!,"Jour")+COUNTIFS(#REF!,B24,#REF!,"Jour")+COUNTIFS(#REF!,B24,#REF!,"Jour")+COUNTIFS(#REF!,B24,#REF!,"Jour"))</f>
        <v>#REF!</v>
      </c>
      <c r="X24" s="187" t="e">
        <f>IF($A24="","",COUNTIFS(#REF!,B24,#REF!,"Nuit")+COUNTIFS(#REF!,B24,#REF!,"Nuit")+COUNTIFS(#REF!,B24,#REF!,"Nuit")+COUNTIFS(#REF!,B24,#REF!,"Nuit")+COUNTIFS(#REF!,B24,#REF!,"Nuit")+COUNTIFS(#REF!,B24,#REF!,"Nuit")+COUNTIFS(#REF!,B24,#REF!,"Nuit")+COUNTIFS(#REF!,B24,#REF!,"Nuit")+COUNTIFS(#REF!,B24,#REF!,"Nuit")+COUNTIFS(#REF!,B24,#REF!,"Nuit")+COUNTIFS(#REF!,B24,#REF!,"Nuit"))</f>
        <v>#REF!</v>
      </c>
      <c r="Y24" s="184" t="e">
        <f>IF($A24="","",COUNTIFS(#REF!,B24,#REF!,"Jour")+COUNTIFS(#REF!,B24,#REF!,"Jour")+COUNTIFS(#REF!,B24,#REF!,"Jour")+COUNTIFS(#REF!,B24,#REF!,"Jour")+COUNTIFS(#REF!,B24,#REF!,"Jour")+COUNTIFS(#REF!,B24,#REF!,"Jour")+COUNTIFS(#REF!,B24,#REF!,"Jour")+COUNTIFS(#REF!,B24,#REF!,"Jour")+COUNTIFS(#REF!,B24,#REF!,"Jour")+COUNTIFS(#REF!,B24,#REF!,"Jour")+COUNTIFS(#REF!,B24,#REF!,"Jour"))</f>
        <v>#REF!</v>
      </c>
      <c r="Z24" s="187" t="e">
        <f>IF($A24="","",COUNTIFS(#REF!,$B24,#REF!,"Nuit")+COUNTIFS(#REF!,B24,#REF!,"Nuit")+COUNTIFS(#REF!,B24,#REF!,"Nuit")+COUNTIFS(#REF!,B24,#REF!,"Nuit")+COUNTIFS(#REF!,B24,#REF!,"Nuit")+COUNTIFS(#REF!,B24,#REF!,"Nuit")+COUNTIFS(#REF!,B24,#REF!,"Nuit")+COUNTIFS(#REF!,B24,#REF!,"Nuit")+COUNTIFS(#REF!,B24,#REF!,"Nuit")+COUNTIFS(#REF!,B24,#REF!,"Nuit")+COUNTIFS(#REF!,B24,#REF!,"Nuit"))</f>
        <v>#REF!</v>
      </c>
      <c r="AA24" s="184" t="e">
        <f>IF($A24="","",COUNTIFS(#REF!,$B24,#REF!,"Jour")+COUNTIFS(#REF!,$B24,#REF!,"Jour")+COUNTIFS(#REF!,$B24,#REF!,"Jour")+COUNTIFS(#REF!,$B24,#REF!,"Jour")+COUNTIFS(#REF!,$B24,#REF!,"Jour")+COUNTIFS(#REF!,$B24,#REF!,"Jour")+COUNTIFS(#REF!,$B24,#REF!,"Jour")+COUNTIFS(#REF!,$B24,#REF!,"Jour")+COUNTIFS(#REF!,$B24,#REF!,"Jour")+COUNTIFS(#REF!,$B24,#REF!,"Jour")+COUNTIFS(#REF!,$B24,#REF!,"Jour"))</f>
        <v>#REF!</v>
      </c>
      <c r="AB24" s="187" t="e">
        <f>IF($A24="","",COUNTIFS(#REF!,$B24,#REF!,"Nuit")+COUNTIFS(#REF!,$B24,#REF!,"Nuit")+COUNTIFS(#REF!,$B24,#REF!,"Nuit")+COUNTIFS(#REF!,$B24,#REF!,"Nuit")+COUNTIFS(#REF!,$B24,#REF!,"Nuit")+COUNTIFS(#REF!,$B24,#REF!,"Nuit")+COUNTIFS(#REF!,$B24,#REF!,"Nuit")+COUNTIFS(#REF!,$B24,#REF!,"Nuit")+COUNTIFS(#REF!,$B24,#REF!,"Nuit")+COUNTIFS(#REF!,$B24,#REF!,"Nuit")+COUNTIFS(#REF!,$B24,#REF!,"Nuit"))</f>
        <v>#REF!</v>
      </c>
      <c r="AC24" s="184" t="e">
        <f>IF($A24="","",COUNTIFS(#REF!,$B24,#REF!,"Jour")+COUNTIFS(#REF!,$B24,#REF!,"Jour")+COUNTIFS(#REF!,$B24,#REF!,"Jour")+COUNTIFS(#REF!,$B24,#REF!,"Jour")+COUNTIFS(#REF!,$B24,#REF!,"Jour")+COUNTIFS(#REF!,$B24,#REF!,"Jour")+COUNTIFS(#REF!,$B24,#REF!,"Jour")+COUNTIFS(#REF!,$B24,#REF!,"Jour")+COUNTIFS(#REF!,$B24,#REF!,"Jour")+COUNTIFS(#REF!,$B24,#REF!,"Jour")+COUNTIFS(#REF!,$B24,#REF!,"Jour"))</f>
        <v>#REF!</v>
      </c>
      <c r="AD24" s="187" t="e">
        <f>IF($A24="","",COUNTIFS(#REF!,$B24,#REF!,"Nuit")+COUNTIFS(#REF!,$B24,#REF!,"Nuit")+COUNTIFS(#REF!,$B24,#REF!,"Nuit")+COUNTIFS(#REF!,$B24,#REF!,"Nuit")+COUNTIFS(#REF!,$B24,#REF!,"Nuit")+COUNTIFS(#REF!,$B24,#REF!,"Nuit")+COUNTIFS(#REF!,$B24,#REF!,"Nuit")+COUNTIFS(#REF!,$B24,#REF!,"Nuit")+COUNTIFS(#REF!,$B24,#REF!,"Nuit")+COUNTIFS(#REF!,$B24,#REF!,"Nuit")+COUNTIFS(#REF!,$B24,#REF!,"Nuit"))</f>
        <v>#REF!</v>
      </c>
      <c r="AE24" s="184" t="e">
        <f>IF($A24="","",COUNTIFS(#REF!,$B24,#REF!,"Jour")+COUNTIFS(#REF!,$B24,#REF!,"Jour")+COUNTIFS(#REF!,$B24,#REF!,"Jour")+COUNTIFS(#REF!,$B24,#REF!,"Jour")+COUNTIFS(#REF!,$B24,#REF!,"Jour")+COUNTIFS(#REF!,$B24,#REF!,"Jour")+COUNTIFS(#REF!,$B24,#REF!,"Jour")+COUNTIFS(#REF!,$B24,#REF!,"Jour")+COUNTIFS(#REF!,$B24,#REF!,"Jour")+COUNTIFS(#REF!,$B24,#REF!,"Jour")+COUNTIFS(#REF!,$B24,#REF!,"Jour"))</f>
        <v>#REF!</v>
      </c>
      <c r="AF24" s="187" t="e">
        <f>IF($A24="","",COUNTIFS(#REF!,$B24,#REF!,"Nuit")+COUNTIFS(#REF!,$B24,#REF!,"Nuit")+COUNTIFS(#REF!,$B24,#REF!,"Nuit")+COUNTIFS(#REF!,$B24,#REF!,"Nuit")+COUNTIFS(#REF!,$B24,#REF!,"Nuit")+COUNTIFS(#REF!,$B24,#REF!,"Nuit")+COUNTIFS(#REF!,$B24,#REF!,"Nuit")+COUNTIFS(#REF!,$B24,#REF!,"Nuit")+COUNTIFS(#REF!,$B24,#REF!,"Nuit")+COUNTIFS(#REF!,$B24,#REF!,"Nuit")+COUNTIFS(#REF!,$B24,#REF!,"Nuit"))</f>
        <v>#REF!</v>
      </c>
      <c r="AG24" s="184" t="e">
        <f>IF($A24="","",COUNTIFS(#REF!,$B24,#REF!,"Jour")+COUNTIFS(#REF!,$B24,#REF!,"Jour")+COUNTIFS(#REF!,$B24,#REF!,"Jour")+COUNTIFS(#REF!,$B24,#REF!,"Jour")+COUNTIFS(#REF!,$B24,#REF!,"Jour")+COUNTIFS(#REF!,$B24,#REF!,"Jour")+COUNTIFS(#REF!,$B24,#REF!,"Jour")+COUNTIFS(#REF!,$B24,#REF!,"Jour")+COUNTIFS(#REF!,$B24,#REF!,"Jour")+COUNTIFS(#REF!,$B24,#REF!,"Jour")+COUNTIFS(#REF!,$B24,#REF!,"Jour"))</f>
        <v>#REF!</v>
      </c>
      <c r="AH24" s="187" t="e">
        <f>IF($A24="","",COUNTIFS(#REF!,$B24,#REF!,"Nuit")+COUNTIFS(#REF!,$B24,#REF!,"Nuit")+COUNTIFS(#REF!,$B24,#REF!,"Nuit")+COUNTIFS(#REF!,$B24,#REF!,"Nuit")+COUNTIFS(#REF!,$B24,#REF!,"Nuit")+COUNTIFS(#REF!,$B24,#REF!,"Nuit")+COUNTIFS(#REF!,$B24,#REF!,"Nuit")+COUNTIFS(#REF!,$B24,#REF!,"Nuit")+COUNTIFS(#REF!,$B24,#REF!,"Nuit")+COUNTIFS(#REF!,$B24,#REF!,"Nuit")+COUNTIFS(#REF!,$B24,#REF!,"Nuit"))</f>
        <v>#REF!</v>
      </c>
      <c r="AI24" s="184" t="e">
        <f>IF($A24="","",COUNTIFS(#REF!,$B24,#REF!,"Jour")+COUNTIFS(#REF!,$B24,#REF!,"Jour")+COUNTIFS(#REF!,$B24,#REF!,"Jour")+COUNTIFS(#REF!,$B24,#REF!,"Jour")+COUNTIFS(#REF!,$B24,#REF!,"Jour")+COUNTIFS(#REF!,$B24,#REF!,"Jour")+COUNTIFS(#REF!,$B24,#REF!,"Jour")+COUNTIFS(#REF!,$B24,#REF!,"Jour")+COUNTIFS(#REF!,$B24,#REF!,"Jour")+COUNTIFS(#REF!,$B24,#REF!,"Jour")+COUNTIFS(#REF!,$B24,#REF!,"Jour"))</f>
        <v>#REF!</v>
      </c>
      <c r="AJ24" s="187" t="e">
        <f>IF($A24="","",COUNTIFS(#REF!,$B24,#REF!,"Nuit")+COUNTIFS(#REF!,$B24,#REF!,"Nuit")+COUNTIFS(#REF!,$B24,#REF!,"Nuit")+COUNTIFS(#REF!,$B24,#REF!,"Nuit")+COUNTIFS(#REF!,$B24,#REF!,"Nuit")+COUNTIFS(#REF!,$B24,#REF!,"Nuit")+COUNTIFS(#REF!,$B24,#REF!,"Nuit")+COUNTIFS(#REF!,$B24,#REF!,"Nuit")+COUNTIFS(#REF!,$B24,#REF!,"Nuit")+COUNTIFS(#REF!,$B24,#REF!,"Nuit")+COUNTIFS(#REF!,$B24,#REF!,"Nuit"))</f>
        <v>#REF!</v>
      </c>
      <c r="AK24" s="190" t="e">
        <f>IF($A24="","",COUNTIFS(#REF!,$B24,#REF!,"Jour")+COUNTIFS(#REF!,$B24,#REF!,"Jour")+COUNTIFS(#REF!,$B24,#REF!,"Jour")+COUNTIFS(#REF!,$B24,#REF!,"Jour")+COUNTIFS(#REF!,$B24,#REF!,"Jour")+COUNTIFS(#REF!,$B24,#REF!,"Jour")+COUNTIFS(#REF!,$B24,#REF!,"Jour")+COUNTIFS(#REF!,$B24,#REF!,"Jour")+COUNTIFS(#REF!,$B24,#REF!,"Jour")+COUNTIFS(#REF!,$B24,#REF!,"Jour")+COUNTIFS(#REF!,$B24,#REF!,"Jour"))</f>
        <v>#REF!</v>
      </c>
      <c r="AL24" s="177"/>
      <c r="AM24" s="176" t="e">
        <f t="shared" si="1"/>
        <v>#REF!</v>
      </c>
      <c r="AN24" s="176" t="e">
        <f t="shared" si="2"/>
        <v>#REF!</v>
      </c>
      <c r="AO24" s="424" t="e">
        <f t="shared" si="5"/>
        <v>#REF!</v>
      </c>
      <c r="AP24" s="183">
        <f>IF($A24="","",COUNTIFS(JAN.20!$F$7:$F$48,$B24,JAN.20!$E$7:$E$48,"Nuit")+COUNTIFS(JAN.20!$H$7:$H$48,$B24,JAN.20!$E$7:$E$48,"Nuit")+COUNTIFS(JAN.20!$J$7:$J$48,$B24,JAN.20!$E$7:$E$48,"Nuit")+COUNTIFS(JAN.20!$L$7:$L$48,$B24,JAN.20!$E$7:$E$48,"Nuit")+COUNTIFS(JAN.20!$N$7:$N$48,$B24,JAN.20!$E$7:$E$48,"Nuit")+COUNTIFS(JAN.20!$P$7:$P$48,$B24,JAN.20!$E$7:$E$48,"Nuit")+COUNTIFS(JAN.20!$R$7:$R$48,$B24,JAN.20!$E$7:$E$48,"Nuit")+COUNTIFS(JAN.20!$T$7:$T$48,$B24,JAN.20!$E$7:$E$48,"Nuit")+COUNTIFS(JAN.20!$V$7:$V$48,$B24,JAN.20!$E$7:$E$48,"Nuit")+COUNTIFS(JAN.20!$W$7:$W$48,$B24,JAN.20!$E$7:$E$48,"Nuit")+COUNTIFS(JAN.20!$X$7:$X$48,$B24,JAN.20!$E$7:$E$48,"Nuit"))</f>
        <v>9</v>
      </c>
      <c r="AQ24" s="184">
        <f>IF($A24="","",COUNTIFS(JAN.20!$F$7:$F$48,$B24,JAN.20!$E$7:$E$48,"Jour")+COUNTIFS(JAN.20!$H$7:$H$48,$B24,JAN.20!$E$7:$E$48,"Jour")+COUNTIFS(JAN.20!$J$7:$J$48,$B24,JAN.20!$E$7:$E$48,"Jour")+COUNTIFS(JAN.20!$L$7:$L$48,$B24,JAN.20!$E$7:$E$48,"Jour")+COUNTIFS(JAN.20!$N$7:$N$48,$B24,JAN.20!$E$7:$E$48,"Jour")+COUNTIFS(JAN.20!$P$7:$P$48,$B24,JAN.20!$E$7:$E$48,"Jour")+COUNTIFS(JAN.20!$R$7:$R$48,$B24,JAN.20!$E$7:$E$48,"Jour")+COUNTIFS(JAN.20!$T$7:$T$48,$B24,JAN.20!$E$7:$E$48,"Jour")+COUNTIFS(JAN.20!$V$7:$V$48,$B24,JAN.20!$E$7:$E$48,"Jour")+COUNTIFS(JAN.20!$W$7:$W$48,$B24,JAN.20!$E$7:$E$48,"Jour")+COUNTIFS(JAN.20!$X$7:$X$48,$B24,JAN.20!$E$7:$E$48,"Jour"))</f>
        <v>1</v>
      </c>
      <c r="AR24" s="187">
        <f>IF($A24="","",COUNTIFS(FEV.20!$F$7:$F$48,$B24,FEV.20!$E$7:$E$48,"Nuit")+COUNTIFS(FEV.20!$H$7:$H$48,$B24,FEV.20!$E$7:$E$48,"Nuit")+COUNTIFS(FEV.20!$J$7:$J$48,$B24,FEV.20!$E$7:$E$48,"Nuit")+COUNTIFS(FEV.20!$L$7:$L$48,$B24,FEV.20!$E$7:$E$48,"Nuit")+COUNTIFS(FEV.20!$N$7:$N$48,$B24,FEV.20!$E$7:$E$48,"Nuit")+COUNTIFS(FEV.20!$P$7:$P$48,$B24,FEV.20!$E$7:$E$48,"Nuit")+COUNTIFS(FEV.20!$R$7:$R$48,$B24,FEV.20!$E$7:$E$48,"Nuit")+COUNTIFS(FEV.20!$T$7:$T$48,$B24,FEV.20!$E$7:$E$48,"Nuit")+COUNTIFS(FEV.20!$V$7:$V$48,$B24,FEV.20!$E$7:$E$48,"Nuit")+COUNTIFS(FEV.20!$W$7:$W$48,$B24,FEV.20!$E$7:$E$48,"Nuit")+COUNTIFS(FEV.20!$X$7:$X$48,$B24,FEV.20!$E$7:$E$48,"Nuit"))</f>
        <v>7</v>
      </c>
      <c r="AS24" s="184">
        <f>IF($A24="","",COUNTIFS(FEV.20!$F$7:$F$48,$B24,FEV.20!$E$7:$E$48,"Jour")+COUNTIFS(FEV.20!$H$7:$H$48,$B24,FEV.20!$E$7:$E$48,"Jour")+COUNTIFS(FEV.20!$J$7:$J$48,$B24,FEV.20!$E$7:$E$48,"Jour")+COUNTIFS(FEV.20!$L$7:$L$48,$B24,FEV.20!$E$7:$E$48,"Jour")+COUNTIFS(FEV.20!$N$7:$N$48,$B24,FEV.20!$E$7:$E$48,"Jour")+COUNTIFS(FEV.20!$P$7:$P$48,$B24,FEV.20!$E$7:$E$48,"Jour")+COUNTIFS(FEV.20!$R$7:$R$48,$B24,FEV.20!$E$7:$E$48,"Jour")+COUNTIFS(FEV.20!$T$7:$T$48,$B24,FEV.20!$E$7:$E$48,"Jour")+COUNTIFS(FEV.20!$V$7:$V$48,$B24,FEV.20!$E$7:$E$48,"Jour")+COUNTIFS(FEV.20!$W$7:$W$48,$B24,FEV.20!$E$7:$E$48,"Jour")+COUNTIFS(FEV.20!$X$7:$X$48,$B24,FEV.20!$E$7:$E$48,"Jour"))</f>
        <v>2</v>
      </c>
      <c r="AT24" s="187">
        <f>IF($A24="","",COUNTIFS(Mars.20!$F$7:$F$48,$B24,Mars.20!$E$7:$E$48,"Nuit")+COUNTIFS(Mars.20!$H$7:$H$48,$B24,Mars.20!$E$7:$E$48,"Nuit")+COUNTIFS(Mars.20!$J$7:$J$48,$B24,Mars.20!$E$7:$E$48,"Nuit")+COUNTIFS(Mars.20!$L$7:$L$48,$B24,Mars.20!$E$7:$E$48,"Nuit")+COUNTIFS(Mars.20!$N$7:$N$48,$B24,Mars.20!$E$7:$E$48,"Nuit")+COUNTIFS(Mars.20!$P$7:$P$48,$B24,Mars.20!$E$7:$E$48,"Nuit")+COUNTIFS(Mars.20!$R$7:$R$48,$B24,Mars.20!$E$7:$E$48,"Nuit")+COUNTIFS(Mars.20!$T$7:$T$48,$B24,Mars.20!$E$7:$E$48,"Nuit")+COUNTIFS(Mars.20!$V$7:$V$48,$B24,Mars.20!$E$7:$E$48,"Nuit")+COUNTIFS(Mars.20!$W$7:$W$48,$B24,Mars.20!$E$7:$E$48,"Nuit")+COUNTIFS(Mars.20!$X$7:$X$48,$B24,Mars.20!$E$7:$E$48,"Nuit"))</f>
        <v>1</v>
      </c>
      <c r="AU24" s="184">
        <f>IF($A24="","",COUNTIFS(Mars.20!$F$7:$F$48,$B24,Mars.20!$E$7:$E$48,"Jour")+COUNTIFS(Mars.20!$H$7:$H$48,$B24,Mars.20!$E$7:$E$48,"Jour")+COUNTIFS(Mars.20!$J$7:$J$48,$B24,Mars.20!$E$7:$E$48,"Jour")+COUNTIFS(Mars.20!$L$7:$L$48,$B24,Mars.20!$E$7:$E$48,"Jour")+COUNTIFS(Mars.20!$N$7:$N$48,$B24,Mars.20!$E$7:$E$48,"Jour")+COUNTIFS(Mars.20!$P$7:$P$48,$B24,Mars.20!$E$7:$E$48,"Jour")+COUNTIFS(Mars.20!$R$7:$R$48,$B24,Mars.20!$E$7:$E$48,"Jour")+COUNTIFS(Mars.20!$T$7:$T$48,$B24,Mars.20!$E$7:$E$48,"Jour")+COUNTIFS(Mars.20!$V$7:$V$48,$B24,Mars.20!$E$7:$E$48,"Jour")+COUNTIFS(Mars.20!$W$7:$W$48,$B24,Mars.20!$E$7:$E$48,"Jour")+COUNTIFS(Mars.20!$X$7:$X$48,$B24,Mars.20!$E$7:$E$48,"Jour"))</f>
        <v>0</v>
      </c>
      <c r="AV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AW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AX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AY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AZ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BA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BB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BC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BD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BE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BF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BG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BH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BI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BJ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BK24" s="184">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BL24" s="187">
        <f>IF($A24="","",COUNTIFS(AVR.20!$F$7:$F$48,$B24,AVR.20!$E$7:$E$48,"Nuit")+COUNTIFS(AVR.20!$H$7:$H$48,$B24,AVR.20!$E$7:$E$48,"Nuit")+COUNTIFS(AVR.20!$J$7:$J$48,$B24,AVR.20!$E$7:$E$48,"Nuit")+COUNTIFS(AVR.20!$L$7:$L$48,$B24,AVR.20!$E$7:$E$48,"Nuit")+COUNTIFS(AVR.20!$N$7:$N$48,$B24,AVR.20!$E$7:$E$48,"Nuit")+COUNTIFS(AVR.20!$P$7:$P$48,$B24,AVR.20!$E$7:$E$48,"Nuit")+COUNTIFS(AVR.20!$R$7:$R$48,$B24,AVR.20!$E$7:$E$48,"Nuit")+COUNTIFS(AVR.20!$T$7:$T$48,$B24,AVR.20!$E$7:$E$48,"Nuit")+COUNTIFS(AVR.20!$V$7:$V$48,$B24,AVR.20!$E$7:$E$48,"Nuit")+COUNTIFS(AVR.20!$W$7:$W$48,$B24,AVR.20!$E$7:$E$48,"Nuit")+COUNTIFS(AVR.20!$X$7:$X$48,$B24,AVR.20!$E$7:$E$48,"Nuit"))</f>
        <v>0</v>
      </c>
      <c r="BM24" s="190">
        <f>IF($A24="","",COUNTIFS(AVR.20!$F$7:$F$48,$B24,AVR.20!$E$7:$E$48,"Jour")+COUNTIFS(AVR.20!$H$7:$H$48,$B24,AVR.20!$E$7:$E$48,"Jour")+COUNTIFS(AVR.20!$J$7:$J$48,$B24,AVR.20!$E$7:$E$48,"Jour")+COUNTIFS(AVR.20!$L$7:$L$48,$B24,AVR.20!$E$7:$E$48,"Jour")+COUNTIFS(AVR.20!$N$7:$N$48,$B24,AVR.20!$E$7:$E$48,"Jour")+COUNTIFS(AVR.20!$P$7:$P$48,$B24,AVR.20!$E$7:$E$48,"Jour")+COUNTIFS(AVR.20!$R$7:$R$48,$B24,AVR.20!$E$7:$E$48,"Jour")+COUNTIFS(AVR.20!$T$7:$T$48,$B24,AVR.20!$E$7:$E$48,"Jour")+COUNTIFS(AVR.20!$V$7:$V$48,$B24,AVR.20!$E$7:$E$48,"Jour")+COUNTIFS(AVR.20!$W$7:$W$48,$B24,AVR.20!$E$7:$E$48,"Jour")+COUNTIFS(AVR.20!$X$7:$X$48,$B24,AVR.20!$E$7:$E$48,"Jour"))</f>
        <v>0</v>
      </c>
      <c r="BN24" s="177"/>
      <c r="BO24" s="176">
        <f t="shared" si="3"/>
        <v>17</v>
      </c>
      <c r="BP24" s="176">
        <f t="shared" si="4"/>
        <v>3</v>
      </c>
    </row>
    <row r="25" spans="1:68" ht="16.5" x14ac:dyDescent="0.3">
      <c r="A25" s="268" t="s">
        <v>252</v>
      </c>
      <c r="B25" s="269" t="s">
        <v>35</v>
      </c>
      <c r="C25" s="264" t="s">
        <v>201</v>
      </c>
      <c r="D25" s="264" t="s">
        <v>67</v>
      </c>
      <c r="E25" s="265" t="s">
        <v>81</v>
      </c>
      <c r="F25" s="266"/>
      <c r="G25" s="266"/>
      <c r="H25" s="266"/>
      <c r="I25" s="270"/>
      <c r="J25" s="266"/>
      <c r="K25" s="266"/>
      <c r="L25" s="267"/>
      <c r="N25" s="183" t="e">
        <f>IF($A25="","",COUNTIFS(#REF!,B25,#REF!,"Nuit")+COUNTIFS(#REF!,B25,#REF!,"Nuit")+COUNTIFS(#REF!,B25,#REF!,"Nuit")+COUNTIFS(#REF!,B25,#REF!,"Nuit")+COUNTIFS(#REF!,B25,#REF!,"Nuit")+COUNTIFS(#REF!,B25,#REF!,"Nuit")+COUNTIFS(#REF!,B25,#REF!,"Nuit")+COUNTIFS(#REF!,B25,#REF!,"Nuit")+COUNTIFS(#REF!,B25,#REF!,"Nuit")+COUNTIFS(#REF!,B25,#REF!,"Nuit")+COUNTIFS(#REF!,B25,#REF!,"Nuit"))</f>
        <v>#REF!</v>
      </c>
      <c r="O25" s="184" t="e">
        <f>IF($A25="","",COUNTIFS(#REF!,B25,#REF!,"Jour")+COUNTIFS(#REF!,B25,#REF!,"Jour")+COUNTIFS(#REF!,B25,#REF!,"Jour")+COUNTIFS(#REF!,B25,#REF!,"Jour")+COUNTIFS(#REF!,B25,#REF!,"Jour")+COUNTIFS(#REF!,B25,#REF!,"Jour")+COUNTIFS(#REF!,B25,#REF!,"Jour")+COUNTIFS(#REF!,B25,#REF!,"Jour")+COUNTIFS(#REF!,B25,#REF!,"Jour")+COUNTIFS(#REF!,B25,#REF!,"Jour")+COUNTIFS(#REF!,B25,#REF!,"Jour"))</f>
        <v>#REF!</v>
      </c>
      <c r="P25" s="187" t="e">
        <f>IF($A25="","",COUNTIFS(#REF!,B25,#REF!,"Nuit")+COUNTIFS(#REF!,B25,#REF!,"Nuit")+COUNTIFS(#REF!,B25,#REF!,"Nuit")+COUNTIFS(#REF!,B25,#REF!,"Nuit")+COUNTIFS(#REF!,B25,#REF!,"Nuit")+COUNTIFS(#REF!,B25,#REF!,"Nuit")+COUNTIFS(#REF!,B25,#REF!,"Nuit")+COUNTIFS(#REF!,B25,#REF!,"Nuit")+COUNTIFS(#REF!,B25,#REF!,"Nuit")+COUNTIFS(#REF!,B25,#REF!,"Nuit")+COUNTIFS(#REF!,B25,#REF!,"Nuit"))</f>
        <v>#REF!</v>
      </c>
      <c r="Q25" s="184" t="e">
        <f>IF($A25="","",COUNTIFS(#REF!,B25,#REF!,"Jour")+COUNTIFS(#REF!,B25,#REF!,"Jour")+COUNTIFS(#REF!,B25,#REF!,"Jour")+COUNTIFS(#REF!,B25,#REF!,"Jour")+COUNTIFS(#REF!,B25,#REF!,"Jour")+COUNTIFS(#REF!,B25,#REF!,"Jour")+COUNTIFS(#REF!,B25,#REF!,"Jour")+COUNTIFS(#REF!,B25,#REF!,"Jour")+COUNTIFS(#REF!,B25,#REF!,"Jour")+COUNTIFS(#REF!,B25,#REF!,"Jour")+COUNTIFS(#REF!,B25,#REF!,"Jour"))</f>
        <v>#REF!</v>
      </c>
      <c r="R25" s="187" t="e">
        <f>IF($A25="","",COUNTIFS(#REF!,B25,#REF!,"Nuit")+COUNTIFS(#REF!,B25,#REF!,"Nuit")+COUNTIFS(#REF!,B25,#REF!,"Nuit")+COUNTIFS(#REF!,B25,#REF!,"Nuit")+COUNTIFS(#REF!,B25,#REF!,"Nuit")+COUNTIFS(#REF!,B25,#REF!,"Nuit")+COUNTIFS(#REF!,B25,#REF!,"Nuit")+COUNTIFS(#REF!,B25,#REF!,"Nuit")+COUNTIFS(#REF!,B25,#REF!,"Nuit")+COUNTIFS(#REF!,B25,#REF!,"Nuit")+COUNTIFS(#REF!,B25,#REF!,"Nuit"))</f>
        <v>#REF!</v>
      </c>
      <c r="S25" s="184" t="e">
        <f>IF($A25="","",COUNTIFS(#REF!,B25,#REF!,"Jour")+COUNTIFS(#REF!,B25,#REF!,"Jour")+COUNTIFS(#REF!,B25,#REF!,"Jour")+COUNTIFS(#REF!,B25,#REF!,"Jour")+COUNTIFS(#REF!,B25,#REF!,"Jour")+COUNTIFS(#REF!,B25,#REF!,"Jour")+COUNTIFS(#REF!,B25,#REF!,"Jour")+COUNTIFS(#REF!,B25,#REF!,"Jour")+COUNTIFS(#REF!,B25,#REF!,"Jour")+COUNTIFS(#REF!,B25,#REF!,"Jour")+COUNTIFS(#REF!,B25,#REF!,"Jour"))</f>
        <v>#REF!</v>
      </c>
      <c r="T25" s="187" t="e">
        <f>IF($A25="","",COUNTIFS(#REF!,B25,#REF!,"Nuit")+COUNTIFS(#REF!,B25,#REF!,"Nuit")+COUNTIFS(#REF!,B25,#REF!,"Nuit")+COUNTIFS(#REF!,B25,#REF!,"Nuit")+COUNTIFS(#REF!,B25,#REF!,"Nuit")+COUNTIFS(#REF!,B25,#REF!,"Nuit")+COUNTIFS(#REF!,B25,#REF!,"Nuit")+COUNTIFS(#REF!,B25,#REF!,"Nuit")+COUNTIFS(#REF!,B25,#REF!,"Nuit")+COUNTIFS(#REF!,B25,#REF!,"Nuit")+COUNTIFS(#REF!,B25,#REF!,"Nuit"))</f>
        <v>#REF!</v>
      </c>
      <c r="U25" s="184" t="e">
        <f>IF($A25="","",COUNTIFS(#REF!,B25,#REF!,"Jour")+COUNTIFS(#REF!,B25,#REF!,"Jour")+COUNTIFS(#REF!,B25,#REF!,"Jour")+COUNTIFS(#REF!,B25,#REF!,"Jour")+COUNTIFS(#REF!,B25,#REF!,"Jour")+COUNTIFS(#REF!,B25,#REF!,"Jour")+COUNTIFS(#REF!,B25,#REF!,"Jour")+COUNTIFS(#REF!,B25,#REF!,"Jour")+COUNTIFS(#REF!,B25,#REF!,"Jour")+COUNTIFS(#REF!,B25,#REF!,"Jour")+COUNTIFS(#REF!,B25,#REF!,"Jour"))</f>
        <v>#REF!</v>
      </c>
      <c r="V25" s="187" t="e">
        <f>IF($A25="","",COUNTIFS(#REF!,B25,#REF!,"Nuit")+COUNTIFS(#REF!,B25,#REF!,"Nuit")+COUNTIFS(#REF!,B25,#REF!,"Nuit")+COUNTIFS(#REF!,B25,#REF!,"Nuit")+COUNTIFS(#REF!,B25,#REF!,"Nuit")+COUNTIFS(#REF!,B25,#REF!,"Nuit")+COUNTIFS(#REF!,B25,#REF!,"Nuit")+COUNTIFS(#REF!,B25,#REF!,"Nuit")+COUNTIFS(#REF!,B25,#REF!,"Nuit")+COUNTIFS(#REF!,B25,#REF!,"Nuit")+COUNTIFS(#REF!,B25,#REF!,"Nuit"))</f>
        <v>#REF!</v>
      </c>
      <c r="W25" s="184" t="e">
        <f>IF($A25="","",COUNTIFS(#REF!,B25,#REF!,"Jour")+COUNTIFS(#REF!,B25,#REF!,"Jour")+COUNTIFS(#REF!,B25,#REF!,"Jour")+COUNTIFS(#REF!,B25,#REF!,"Jour")+COUNTIFS(#REF!,B25,#REF!,"Jour")+COUNTIFS(#REF!,B25,#REF!,"Jour")+COUNTIFS(#REF!,B25,#REF!,"Jour")+COUNTIFS(#REF!,B25,#REF!,"Jour")+COUNTIFS(#REF!,B25,#REF!,"Jour")+COUNTIFS(#REF!,B25,#REF!,"Jour")+COUNTIFS(#REF!,B25,#REF!,"Jour"))</f>
        <v>#REF!</v>
      </c>
      <c r="X25" s="187" t="e">
        <f>IF($A25="","",COUNTIFS(#REF!,B25,#REF!,"Nuit")+COUNTIFS(#REF!,B25,#REF!,"Nuit")+COUNTIFS(#REF!,B25,#REF!,"Nuit")+COUNTIFS(#REF!,B25,#REF!,"Nuit")+COUNTIFS(#REF!,B25,#REF!,"Nuit")+COUNTIFS(#REF!,B25,#REF!,"Nuit")+COUNTIFS(#REF!,B25,#REF!,"Nuit")+COUNTIFS(#REF!,B25,#REF!,"Nuit")+COUNTIFS(#REF!,B25,#REF!,"Nuit")+COUNTIFS(#REF!,B25,#REF!,"Nuit")+COUNTIFS(#REF!,B25,#REF!,"Nuit"))</f>
        <v>#REF!</v>
      </c>
      <c r="Y25" s="184" t="e">
        <f>IF($A25="","",COUNTIFS(#REF!,B25,#REF!,"Jour")+COUNTIFS(#REF!,B25,#REF!,"Jour")+COUNTIFS(#REF!,B25,#REF!,"Jour")+COUNTIFS(#REF!,B25,#REF!,"Jour")+COUNTIFS(#REF!,B25,#REF!,"Jour")+COUNTIFS(#REF!,B25,#REF!,"Jour")+COUNTIFS(#REF!,B25,#REF!,"Jour")+COUNTIFS(#REF!,B25,#REF!,"Jour")+COUNTIFS(#REF!,B25,#REF!,"Jour")+COUNTIFS(#REF!,B25,#REF!,"Jour")+COUNTIFS(#REF!,B25,#REF!,"Jour"))</f>
        <v>#REF!</v>
      </c>
      <c r="Z25" s="187" t="e">
        <f>IF($A25="","",COUNTIFS(#REF!,$B25,#REF!,"Nuit")+COUNTIFS(#REF!,B25,#REF!,"Nuit")+COUNTIFS(#REF!,B25,#REF!,"Nuit")+COUNTIFS(#REF!,B25,#REF!,"Nuit")+COUNTIFS(#REF!,B25,#REF!,"Nuit")+COUNTIFS(#REF!,B25,#REF!,"Nuit")+COUNTIFS(#REF!,B25,#REF!,"Nuit")+COUNTIFS(#REF!,B25,#REF!,"Nuit")+COUNTIFS(#REF!,B25,#REF!,"Nuit")+COUNTIFS(#REF!,B25,#REF!,"Nuit")+COUNTIFS(#REF!,B25,#REF!,"Nuit"))</f>
        <v>#REF!</v>
      </c>
      <c r="AA25" s="184" t="e">
        <f>IF($A25="","",COUNTIFS(#REF!,$B25,#REF!,"Jour")+COUNTIFS(#REF!,$B25,#REF!,"Jour")+COUNTIFS(#REF!,$B25,#REF!,"Jour")+COUNTIFS(#REF!,$B25,#REF!,"Jour")+COUNTIFS(#REF!,$B25,#REF!,"Jour")+COUNTIFS(#REF!,$B25,#REF!,"Jour")+COUNTIFS(#REF!,$B25,#REF!,"Jour")+COUNTIFS(#REF!,$B25,#REF!,"Jour")+COUNTIFS(#REF!,$B25,#REF!,"Jour")+COUNTIFS(#REF!,$B25,#REF!,"Jour")+COUNTIFS(#REF!,$B25,#REF!,"Jour"))</f>
        <v>#REF!</v>
      </c>
      <c r="AB25" s="187" t="e">
        <f>IF($A25="","",COUNTIFS(#REF!,$B25,#REF!,"Nuit")+COUNTIFS(#REF!,$B25,#REF!,"Nuit")+COUNTIFS(#REF!,$B25,#REF!,"Nuit")+COUNTIFS(#REF!,$B25,#REF!,"Nuit")+COUNTIFS(#REF!,$B25,#REF!,"Nuit")+COUNTIFS(#REF!,$B25,#REF!,"Nuit")+COUNTIFS(#REF!,$B25,#REF!,"Nuit")+COUNTIFS(#REF!,$B25,#REF!,"Nuit")+COUNTIFS(#REF!,$B25,#REF!,"Nuit")+COUNTIFS(#REF!,$B25,#REF!,"Nuit")+COUNTIFS(#REF!,$B25,#REF!,"Nuit"))</f>
        <v>#REF!</v>
      </c>
      <c r="AC25" s="184" t="e">
        <f>IF($A25="","",COUNTIFS(#REF!,$B25,#REF!,"Jour")+COUNTIFS(#REF!,$B25,#REF!,"Jour")+COUNTIFS(#REF!,$B25,#REF!,"Jour")+COUNTIFS(#REF!,$B25,#REF!,"Jour")+COUNTIFS(#REF!,$B25,#REF!,"Jour")+COUNTIFS(#REF!,$B25,#REF!,"Jour")+COUNTIFS(#REF!,$B25,#REF!,"Jour")+COUNTIFS(#REF!,$B25,#REF!,"Jour")+COUNTIFS(#REF!,$B25,#REF!,"Jour")+COUNTIFS(#REF!,$B25,#REF!,"Jour")+COUNTIFS(#REF!,$B25,#REF!,"Jour"))</f>
        <v>#REF!</v>
      </c>
      <c r="AD25" s="187" t="e">
        <f>IF($A25="","",COUNTIFS(#REF!,$B25,#REF!,"Nuit")+COUNTIFS(#REF!,$B25,#REF!,"Nuit")+COUNTIFS(#REF!,$B25,#REF!,"Nuit")+COUNTIFS(#REF!,$B25,#REF!,"Nuit")+COUNTIFS(#REF!,$B25,#REF!,"Nuit")+COUNTIFS(#REF!,$B25,#REF!,"Nuit")+COUNTIFS(#REF!,$B25,#REF!,"Nuit")+COUNTIFS(#REF!,$B25,#REF!,"Nuit")+COUNTIFS(#REF!,$B25,#REF!,"Nuit")+COUNTIFS(#REF!,$B25,#REF!,"Nuit")+COUNTIFS(#REF!,$B25,#REF!,"Nuit"))</f>
        <v>#REF!</v>
      </c>
      <c r="AE25" s="184" t="e">
        <f>IF($A25="","",COUNTIFS(#REF!,$B25,#REF!,"Jour")+COUNTIFS(#REF!,$B25,#REF!,"Jour")+COUNTIFS(#REF!,$B25,#REF!,"Jour")+COUNTIFS(#REF!,$B25,#REF!,"Jour")+COUNTIFS(#REF!,$B25,#REF!,"Jour")+COUNTIFS(#REF!,$B25,#REF!,"Jour")+COUNTIFS(#REF!,$B25,#REF!,"Jour")+COUNTIFS(#REF!,$B25,#REF!,"Jour")+COUNTIFS(#REF!,$B25,#REF!,"Jour")+COUNTIFS(#REF!,$B25,#REF!,"Jour")+COUNTIFS(#REF!,$B25,#REF!,"Jour"))</f>
        <v>#REF!</v>
      </c>
      <c r="AF25" s="187" t="e">
        <f>IF($A25="","",COUNTIFS(#REF!,$B25,#REF!,"Nuit")+COUNTIFS(#REF!,$B25,#REF!,"Nuit")+COUNTIFS(#REF!,$B25,#REF!,"Nuit")+COUNTIFS(#REF!,$B25,#REF!,"Nuit")+COUNTIFS(#REF!,$B25,#REF!,"Nuit")+COUNTIFS(#REF!,$B25,#REF!,"Nuit")+COUNTIFS(#REF!,$B25,#REF!,"Nuit")+COUNTIFS(#REF!,$B25,#REF!,"Nuit")+COUNTIFS(#REF!,$B25,#REF!,"Nuit")+COUNTIFS(#REF!,$B25,#REF!,"Nuit")+COUNTIFS(#REF!,$B25,#REF!,"Nuit"))</f>
        <v>#REF!</v>
      </c>
      <c r="AG25" s="184" t="e">
        <f>IF($A25="","",COUNTIFS(#REF!,$B25,#REF!,"Jour")+COUNTIFS(#REF!,$B25,#REF!,"Jour")+COUNTIFS(#REF!,$B25,#REF!,"Jour")+COUNTIFS(#REF!,$B25,#REF!,"Jour")+COUNTIFS(#REF!,$B25,#REF!,"Jour")+COUNTIFS(#REF!,$B25,#REF!,"Jour")+COUNTIFS(#REF!,$B25,#REF!,"Jour")+COUNTIFS(#REF!,$B25,#REF!,"Jour")+COUNTIFS(#REF!,$B25,#REF!,"Jour")+COUNTIFS(#REF!,$B25,#REF!,"Jour")+COUNTIFS(#REF!,$B25,#REF!,"Jour"))</f>
        <v>#REF!</v>
      </c>
      <c r="AH25" s="187" t="e">
        <f>IF($A25="","",COUNTIFS(#REF!,$B25,#REF!,"Nuit")+COUNTIFS(#REF!,$B25,#REF!,"Nuit")+COUNTIFS(#REF!,$B25,#REF!,"Nuit")+COUNTIFS(#REF!,$B25,#REF!,"Nuit")+COUNTIFS(#REF!,$B25,#REF!,"Nuit")+COUNTIFS(#REF!,$B25,#REF!,"Nuit")+COUNTIFS(#REF!,$B25,#REF!,"Nuit")+COUNTIFS(#REF!,$B25,#REF!,"Nuit")+COUNTIFS(#REF!,$B25,#REF!,"Nuit")+COUNTIFS(#REF!,$B25,#REF!,"Nuit")+COUNTIFS(#REF!,$B25,#REF!,"Nuit"))</f>
        <v>#REF!</v>
      </c>
      <c r="AI25" s="184" t="e">
        <f>IF($A25="","",COUNTIFS(#REF!,$B25,#REF!,"Jour")+COUNTIFS(#REF!,$B25,#REF!,"Jour")+COUNTIFS(#REF!,$B25,#REF!,"Jour")+COUNTIFS(#REF!,$B25,#REF!,"Jour")+COUNTIFS(#REF!,$B25,#REF!,"Jour")+COUNTIFS(#REF!,$B25,#REF!,"Jour")+COUNTIFS(#REF!,$B25,#REF!,"Jour")+COUNTIFS(#REF!,$B25,#REF!,"Jour")+COUNTIFS(#REF!,$B25,#REF!,"Jour")+COUNTIFS(#REF!,$B25,#REF!,"Jour")+COUNTIFS(#REF!,$B25,#REF!,"Jour"))</f>
        <v>#REF!</v>
      </c>
      <c r="AJ25" s="187" t="e">
        <f>IF($A25="","",COUNTIFS(#REF!,$B25,#REF!,"Nuit")+COUNTIFS(#REF!,$B25,#REF!,"Nuit")+COUNTIFS(#REF!,$B25,#REF!,"Nuit")+COUNTIFS(#REF!,$B25,#REF!,"Nuit")+COUNTIFS(#REF!,$B25,#REF!,"Nuit")+COUNTIFS(#REF!,$B25,#REF!,"Nuit")+COUNTIFS(#REF!,$B25,#REF!,"Nuit")+COUNTIFS(#REF!,$B25,#REF!,"Nuit")+COUNTIFS(#REF!,$B25,#REF!,"Nuit")+COUNTIFS(#REF!,$B25,#REF!,"Nuit")+COUNTIFS(#REF!,$B25,#REF!,"Nuit"))</f>
        <v>#REF!</v>
      </c>
      <c r="AK25" s="190" t="e">
        <f>IF($A25="","",COUNTIFS(#REF!,$B25,#REF!,"Jour")+COUNTIFS(#REF!,$B25,#REF!,"Jour")+COUNTIFS(#REF!,$B25,#REF!,"Jour")+COUNTIFS(#REF!,$B25,#REF!,"Jour")+COUNTIFS(#REF!,$B25,#REF!,"Jour")+COUNTIFS(#REF!,$B25,#REF!,"Jour")+COUNTIFS(#REF!,$B25,#REF!,"Jour")+COUNTIFS(#REF!,$B25,#REF!,"Jour")+COUNTIFS(#REF!,$B25,#REF!,"Jour")+COUNTIFS(#REF!,$B25,#REF!,"Jour")+COUNTIFS(#REF!,$B25,#REF!,"Jour"))</f>
        <v>#REF!</v>
      </c>
      <c r="AL25" s="177"/>
      <c r="AM25" s="176" t="e">
        <f t="shared" si="1"/>
        <v>#REF!</v>
      </c>
      <c r="AN25" s="176" t="e">
        <f t="shared" si="2"/>
        <v>#REF!</v>
      </c>
      <c r="AO25" s="424" t="e">
        <f t="shared" si="5"/>
        <v>#REF!</v>
      </c>
      <c r="AP25" s="183">
        <f>IF($A25="","",COUNTIFS(JAN.20!$F$7:$F$48,$B25,JAN.20!$E$7:$E$48,"Nuit")+COUNTIFS(JAN.20!$H$7:$H$48,$B25,JAN.20!$E$7:$E$48,"Nuit")+COUNTIFS(JAN.20!$J$7:$J$48,$B25,JAN.20!$E$7:$E$48,"Nuit")+COUNTIFS(JAN.20!$L$7:$L$48,$B25,JAN.20!$E$7:$E$48,"Nuit")+COUNTIFS(JAN.20!$N$7:$N$48,$B25,JAN.20!$E$7:$E$48,"Nuit")+COUNTIFS(JAN.20!$P$7:$P$48,$B25,JAN.20!$E$7:$E$48,"Nuit")+COUNTIFS(JAN.20!$R$7:$R$48,$B25,JAN.20!$E$7:$E$48,"Nuit")+COUNTIFS(JAN.20!$T$7:$T$48,$B25,JAN.20!$E$7:$E$48,"Nuit")+COUNTIFS(JAN.20!$V$7:$V$48,$B25,JAN.20!$E$7:$E$48,"Nuit")+COUNTIFS(JAN.20!$W$7:$W$48,$B25,JAN.20!$E$7:$E$48,"Nuit")+COUNTIFS(JAN.20!$X$7:$X$48,$B25,JAN.20!$E$7:$E$48,"Nuit"))</f>
        <v>1</v>
      </c>
      <c r="AQ25" s="184">
        <f>IF($A25="","",COUNTIFS(JAN.20!$F$7:$F$48,$B25,JAN.20!$E$7:$E$48,"Jour")+COUNTIFS(JAN.20!$H$7:$H$48,$B25,JAN.20!$E$7:$E$48,"Jour")+COUNTIFS(JAN.20!$J$7:$J$48,$B25,JAN.20!$E$7:$E$48,"Jour")+COUNTIFS(JAN.20!$L$7:$L$48,$B25,JAN.20!$E$7:$E$48,"Jour")+COUNTIFS(JAN.20!$N$7:$N$48,$B25,JAN.20!$E$7:$E$48,"Jour")+COUNTIFS(JAN.20!$P$7:$P$48,$B25,JAN.20!$E$7:$E$48,"Jour")+COUNTIFS(JAN.20!$R$7:$R$48,$B25,JAN.20!$E$7:$E$48,"Jour")+COUNTIFS(JAN.20!$T$7:$T$48,$B25,JAN.20!$E$7:$E$48,"Jour")+COUNTIFS(JAN.20!$V$7:$V$48,$B25,JAN.20!$E$7:$E$48,"Jour")+COUNTIFS(JAN.20!$W$7:$W$48,$B25,JAN.20!$E$7:$E$48,"Jour")+COUNTIFS(JAN.20!$X$7:$X$48,$B25,JAN.20!$E$7:$E$48,"Jour"))</f>
        <v>3</v>
      </c>
      <c r="AR25" s="187">
        <f>IF($A25="","",COUNTIFS(FEV.20!$F$7:$F$48,$B25,FEV.20!$E$7:$E$48,"Nuit")+COUNTIFS(FEV.20!$H$7:$H$48,$B25,FEV.20!$E$7:$E$48,"Nuit")+COUNTIFS(FEV.20!$J$7:$J$48,$B25,FEV.20!$E$7:$E$48,"Nuit")+COUNTIFS(FEV.20!$L$7:$L$48,$B25,FEV.20!$E$7:$E$48,"Nuit")+COUNTIFS(FEV.20!$N$7:$N$48,$B25,FEV.20!$E$7:$E$48,"Nuit")+COUNTIFS(FEV.20!$P$7:$P$48,$B25,FEV.20!$E$7:$E$48,"Nuit")+COUNTIFS(FEV.20!$R$7:$R$48,$B25,FEV.20!$E$7:$E$48,"Nuit")+COUNTIFS(FEV.20!$T$7:$T$48,$B25,FEV.20!$E$7:$E$48,"Nuit")+COUNTIFS(FEV.20!$V$7:$V$48,$B25,FEV.20!$E$7:$E$48,"Nuit")+COUNTIFS(FEV.20!$W$7:$W$48,$B25,FEV.20!$E$7:$E$48,"Nuit")+COUNTIFS(FEV.20!$X$7:$X$48,$B25,FEV.20!$E$7:$E$48,"Nuit"))</f>
        <v>0</v>
      </c>
      <c r="AS25" s="184">
        <f>IF($A25="","",COUNTIFS(FEV.20!$F$7:$F$48,$B25,FEV.20!$E$7:$E$48,"Jour")+COUNTIFS(FEV.20!$H$7:$H$48,$B25,FEV.20!$E$7:$E$48,"Jour")+COUNTIFS(FEV.20!$J$7:$J$48,$B25,FEV.20!$E$7:$E$48,"Jour")+COUNTIFS(FEV.20!$L$7:$L$48,$B25,FEV.20!$E$7:$E$48,"Jour")+COUNTIFS(FEV.20!$N$7:$N$48,$B25,FEV.20!$E$7:$E$48,"Jour")+COUNTIFS(FEV.20!$P$7:$P$48,$B25,FEV.20!$E$7:$E$48,"Jour")+COUNTIFS(FEV.20!$R$7:$R$48,$B25,FEV.20!$E$7:$E$48,"Jour")+COUNTIFS(FEV.20!$T$7:$T$48,$B25,FEV.20!$E$7:$E$48,"Jour")+COUNTIFS(FEV.20!$V$7:$V$48,$B25,FEV.20!$E$7:$E$48,"Jour")+COUNTIFS(FEV.20!$W$7:$W$48,$B25,FEV.20!$E$7:$E$48,"Jour")+COUNTIFS(FEV.20!$X$7:$X$48,$B25,FEV.20!$E$7:$E$48,"Jour"))</f>
        <v>0</v>
      </c>
      <c r="AT25" s="187">
        <f>IF($A25="","",COUNTIFS(Mars.20!$F$7:$F$48,$B25,Mars.20!$E$7:$E$48,"Nuit")+COUNTIFS(Mars.20!$H$7:$H$48,$B25,Mars.20!$E$7:$E$48,"Nuit")+COUNTIFS(Mars.20!$J$7:$J$48,$B25,Mars.20!$E$7:$E$48,"Nuit")+COUNTIFS(Mars.20!$L$7:$L$48,$B25,Mars.20!$E$7:$E$48,"Nuit")+COUNTIFS(Mars.20!$N$7:$N$48,$B25,Mars.20!$E$7:$E$48,"Nuit")+COUNTIFS(Mars.20!$P$7:$P$48,$B25,Mars.20!$E$7:$E$48,"Nuit")+COUNTIFS(Mars.20!$R$7:$R$48,$B25,Mars.20!$E$7:$E$48,"Nuit")+COUNTIFS(Mars.20!$T$7:$T$48,$B25,Mars.20!$E$7:$E$48,"Nuit")+COUNTIFS(Mars.20!$V$7:$V$48,$B25,Mars.20!$E$7:$E$48,"Nuit")+COUNTIFS(Mars.20!$W$7:$W$48,$B25,Mars.20!$E$7:$E$48,"Nuit")+COUNTIFS(Mars.20!$X$7:$X$48,$B25,Mars.20!$E$7:$E$48,"Nuit"))</f>
        <v>1</v>
      </c>
      <c r="AU25" s="184">
        <f>IF($A25="","",COUNTIFS(Mars.20!$F$7:$F$48,$B25,Mars.20!$E$7:$E$48,"Jour")+COUNTIFS(Mars.20!$H$7:$H$48,$B25,Mars.20!$E$7:$E$48,"Jour")+COUNTIFS(Mars.20!$J$7:$J$48,$B25,Mars.20!$E$7:$E$48,"Jour")+COUNTIFS(Mars.20!$L$7:$L$48,$B25,Mars.20!$E$7:$E$48,"Jour")+COUNTIFS(Mars.20!$N$7:$N$48,$B25,Mars.20!$E$7:$E$48,"Jour")+COUNTIFS(Mars.20!$P$7:$P$48,$B25,Mars.20!$E$7:$E$48,"Jour")+COUNTIFS(Mars.20!$R$7:$R$48,$B25,Mars.20!$E$7:$E$48,"Jour")+COUNTIFS(Mars.20!$T$7:$T$48,$B25,Mars.20!$E$7:$E$48,"Jour")+COUNTIFS(Mars.20!$V$7:$V$48,$B25,Mars.20!$E$7:$E$48,"Jour")+COUNTIFS(Mars.20!$W$7:$W$48,$B25,Mars.20!$E$7:$E$48,"Jour")+COUNTIFS(Mars.20!$X$7:$X$48,$B25,Mars.20!$E$7:$E$48,"Jour"))</f>
        <v>4</v>
      </c>
      <c r="AV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AW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AX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AY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AZ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BA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BB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BC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BD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BE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BF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BG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BH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BI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BJ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BK25" s="184">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BL25" s="187">
        <f>IF($A25="","",COUNTIFS(AVR.20!$F$7:$F$48,$B25,AVR.20!$E$7:$E$48,"Nuit")+COUNTIFS(AVR.20!$H$7:$H$48,$B25,AVR.20!$E$7:$E$48,"Nuit")+COUNTIFS(AVR.20!$J$7:$J$48,$B25,AVR.20!$E$7:$E$48,"Nuit")+COUNTIFS(AVR.20!$L$7:$L$48,$B25,AVR.20!$E$7:$E$48,"Nuit")+COUNTIFS(AVR.20!$N$7:$N$48,$B25,AVR.20!$E$7:$E$48,"Nuit")+COUNTIFS(AVR.20!$P$7:$P$48,$B25,AVR.20!$E$7:$E$48,"Nuit")+COUNTIFS(AVR.20!$R$7:$R$48,$B25,AVR.20!$E$7:$E$48,"Nuit")+COUNTIFS(AVR.20!$T$7:$T$48,$B25,AVR.20!$E$7:$E$48,"Nuit")+COUNTIFS(AVR.20!$V$7:$V$48,$B25,AVR.20!$E$7:$E$48,"Nuit")+COUNTIFS(AVR.20!$W$7:$W$48,$B25,AVR.20!$E$7:$E$48,"Nuit")+COUNTIFS(AVR.20!$X$7:$X$48,$B25,AVR.20!$E$7:$E$48,"Nuit"))</f>
        <v>0</v>
      </c>
      <c r="BM25" s="190">
        <f>IF($A25="","",COUNTIFS(AVR.20!$F$7:$F$48,$B25,AVR.20!$E$7:$E$48,"Jour")+COUNTIFS(AVR.20!$H$7:$H$48,$B25,AVR.20!$E$7:$E$48,"Jour")+COUNTIFS(AVR.20!$J$7:$J$48,$B25,AVR.20!$E$7:$E$48,"Jour")+COUNTIFS(AVR.20!$L$7:$L$48,$B25,AVR.20!$E$7:$E$48,"Jour")+COUNTIFS(AVR.20!$N$7:$N$48,$B25,AVR.20!$E$7:$E$48,"Jour")+COUNTIFS(AVR.20!$P$7:$P$48,$B25,AVR.20!$E$7:$E$48,"Jour")+COUNTIFS(AVR.20!$R$7:$R$48,$B25,AVR.20!$E$7:$E$48,"Jour")+COUNTIFS(AVR.20!$T$7:$T$48,$B25,AVR.20!$E$7:$E$48,"Jour")+COUNTIFS(AVR.20!$V$7:$V$48,$B25,AVR.20!$E$7:$E$48,"Jour")+COUNTIFS(AVR.20!$W$7:$W$48,$B25,AVR.20!$E$7:$E$48,"Jour")+COUNTIFS(AVR.20!$X$7:$X$48,$B25,AVR.20!$E$7:$E$48,"Jour"))</f>
        <v>0</v>
      </c>
      <c r="BN25" s="177"/>
      <c r="BO25" s="176">
        <f t="shared" si="3"/>
        <v>2</v>
      </c>
      <c r="BP25" s="176">
        <f t="shared" si="4"/>
        <v>7</v>
      </c>
    </row>
    <row r="26" spans="1:68" ht="16.5" x14ac:dyDescent="0.3">
      <c r="A26" s="268" t="s">
        <v>251</v>
      </c>
      <c r="B26" s="269" t="s">
        <v>129</v>
      </c>
      <c r="C26" s="264" t="s">
        <v>198</v>
      </c>
      <c r="D26" s="264" t="s">
        <v>124</v>
      </c>
      <c r="E26" s="265" t="s">
        <v>17</v>
      </c>
      <c r="F26" s="266"/>
      <c r="G26" s="266"/>
      <c r="H26" s="266"/>
      <c r="I26" s="270"/>
      <c r="J26" s="266"/>
      <c r="K26" s="266" t="s">
        <v>72</v>
      </c>
      <c r="L26" s="267"/>
      <c r="N26" s="183" t="e">
        <f>IF($A26="","",COUNTIFS(#REF!,B26,#REF!,"Nuit")+COUNTIFS(#REF!,B26,#REF!,"Nuit")+COUNTIFS(#REF!,B26,#REF!,"Nuit")+COUNTIFS(#REF!,B26,#REF!,"Nuit")+COUNTIFS(#REF!,B26,#REF!,"Nuit")+COUNTIFS(#REF!,B26,#REF!,"Nuit")+COUNTIFS(#REF!,B26,#REF!,"Nuit")+COUNTIFS(#REF!,B26,#REF!,"Nuit")+COUNTIFS(#REF!,B26,#REF!,"Nuit")+COUNTIFS(#REF!,B26,#REF!,"Nuit")+COUNTIFS(#REF!,B26,#REF!,"Nuit"))</f>
        <v>#REF!</v>
      </c>
      <c r="O26" s="184" t="e">
        <f>IF($A26="","",COUNTIFS(#REF!,B26,#REF!,"Jour")+COUNTIFS(#REF!,B26,#REF!,"Jour")+COUNTIFS(#REF!,B26,#REF!,"Jour")+COUNTIFS(#REF!,B26,#REF!,"Jour")+COUNTIFS(#REF!,B26,#REF!,"Jour")+COUNTIFS(#REF!,B26,#REF!,"Jour")+COUNTIFS(#REF!,B26,#REF!,"Jour")+COUNTIFS(#REF!,B26,#REF!,"Jour")+COUNTIFS(#REF!,B26,#REF!,"Jour")+COUNTIFS(#REF!,B26,#REF!,"Jour")+COUNTIFS(#REF!,B26,#REF!,"Jour"))</f>
        <v>#REF!</v>
      </c>
      <c r="P26" s="187" t="e">
        <f>IF($A26="","",COUNTIFS(#REF!,B26,#REF!,"Nuit")+COUNTIFS(#REF!,B26,#REF!,"Nuit")+COUNTIFS(#REF!,B26,#REF!,"Nuit")+COUNTIFS(#REF!,B26,#REF!,"Nuit")+COUNTIFS(#REF!,B26,#REF!,"Nuit")+COUNTIFS(#REF!,B26,#REF!,"Nuit")+COUNTIFS(#REF!,B26,#REF!,"Nuit")+COUNTIFS(#REF!,B26,#REF!,"Nuit")+COUNTIFS(#REF!,B26,#REF!,"Nuit")+COUNTIFS(#REF!,B26,#REF!,"Nuit")+COUNTIFS(#REF!,B26,#REF!,"Nuit"))</f>
        <v>#REF!</v>
      </c>
      <c r="Q26" s="184" t="e">
        <f>IF($A26="","",COUNTIFS(#REF!,B26,#REF!,"Jour")+COUNTIFS(#REF!,B26,#REF!,"Jour")+COUNTIFS(#REF!,B26,#REF!,"Jour")+COUNTIFS(#REF!,B26,#REF!,"Jour")+COUNTIFS(#REF!,B26,#REF!,"Jour")+COUNTIFS(#REF!,B26,#REF!,"Jour")+COUNTIFS(#REF!,B26,#REF!,"Jour")+COUNTIFS(#REF!,B26,#REF!,"Jour")+COUNTIFS(#REF!,B26,#REF!,"Jour")+COUNTIFS(#REF!,B26,#REF!,"Jour")+COUNTIFS(#REF!,B26,#REF!,"Jour"))</f>
        <v>#REF!</v>
      </c>
      <c r="R26" s="187" t="e">
        <f>IF($A26="","",COUNTIFS(#REF!,B26,#REF!,"Nuit")+COUNTIFS(#REF!,B26,#REF!,"Nuit")+COUNTIFS(#REF!,B26,#REF!,"Nuit")+COUNTIFS(#REF!,B26,#REF!,"Nuit")+COUNTIFS(#REF!,B26,#REF!,"Nuit")+COUNTIFS(#REF!,B26,#REF!,"Nuit")+COUNTIFS(#REF!,B26,#REF!,"Nuit")+COUNTIFS(#REF!,B26,#REF!,"Nuit")+COUNTIFS(#REF!,B26,#REF!,"Nuit")+COUNTIFS(#REF!,B26,#REF!,"Nuit")+COUNTIFS(#REF!,B26,#REF!,"Nuit"))</f>
        <v>#REF!</v>
      </c>
      <c r="S26" s="184" t="e">
        <f>IF($A26="","",COUNTIFS(#REF!,B26,#REF!,"Jour")+COUNTIFS(#REF!,B26,#REF!,"Jour")+COUNTIFS(#REF!,B26,#REF!,"Jour")+COUNTIFS(#REF!,B26,#REF!,"Jour")+COUNTIFS(#REF!,B26,#REF!,"Jour")+COUNTIFS(#REF!,B26,#REF!,"Jour")+COUNTIFS(#REF!,B26,#REF!,"Jour")+COUNTIFS(#REF!,B26,#REF!,"Jour")+COUNTIFS(#REF!,B26,#REF!,"Jour")+COUNTIFS(#REF!,B26,#REF!,"Jour")+COUNTIFS(#REF!,B26,#REF!,"Jour"))</f>
        <v>#REF!</v>
      </c>
      <c r="T26" s="187" t="e">
        <f>IF($A26="","",COUNTIFS(#REF!,B26,#REF!,"Nuit")+COUNTIFS(#REF!,B26,#REF!,"Nuit")+COUNTIFS(#REF!,B26,#REF!,"Nuit")+COUNTIFS(#REF!,B26,#REF!,"Nuit")+COUNTIFS(#REF!,B26,#REF!,"Nuit")+COUNTIFS(#REF!,B26,#REF!,"Nuit")+COUNTIFS(#REF!,B26,#REF!,"Nuit")+COUNTIFS(#REF!,B26,#REF!,"Nuit")+COUNTIFS(#REF!,B26,#REF!,"Nuit")+COUNTIFS(#REF!,B26,#REF!,"Nuit")+COUNTIFS(#REF!,B26,#REF!,"Nuit"))</f>
        <v>#REF!</v>
      </c>
      <c r="U26" s="184" t="e">
        <f>IF($A26="","",COUNTIFS(#REF!,B26,#REF!,"Jour")+COUNTIFS(#REF!,B26,#REF!,"Jour")+COUNTIFS(#REF!,B26,#REF!,"Jour")+COUNTIFS(#REF!,B26,#REF!,"Jour")+COUNTIFS(#REF!,B26,#REF!,"Jour")+COUNTIFS(#REF!,B26,#REF!,"Jour")+COUNTIFS(#REF!,B26,#REF!,"Jour")+COUNTIFS(#REF!,B26,#REF!,"Jour")+COUNTIFS(#REF!,B26,#REF!,"Jour")+COUNTIFS(#REF!,B26,#REF!,"Jour")+COUNTIFS(#REF!,B26,#REF!,"Jour"))</f>
        <v>#REF!</v>
      </c>
      <c r="V26" s="187" t="e">
        <f>IF($A26="","",COUNTIFS(#REF!,B26,#REF!,"Nuit")+COUNTIFS(#REF!,B26,#REF!,"Nuit")+COUNTIFS(#REF!,B26,#REF!,"Nuit")+COUNTIFS(#REF!,B26,#REF!,"Nuit")+COUNTIFS(#REF!,B26,#REF!,"Nuit")+COUNTIFS(#REF!,B26,#REF!,"Nuit")+COUNTIFS(#REF!,B26,#REF!,"Nuit")+COUNTIFS(#REF!,B26,#REF!,"Nuit")+COUNTIFS(#REF!,B26,#REF!,"Nuit")+COUNTIFS(#REF!,B26,#REF!,"Nuit")+COUNTIFS(#REF!,B26,#REF!,"Nuit"))</f>
        <v>#REF!</v>
      </c>
      <c r="W26" s="184" t="e">
        <f>IF($A26="","",COUNTIFS(#REF!,B26,#REF!,"Jour")+COUNTIFS(#REF!,B26,#REF!,"Jour")+COUNTIFS(#REF!,B26,#REF!,"Jour")+COUNTIFS(#REF!,B26,#REF!,"Jour")+COUNTIFS(#REF!,B26,#REF!,"Jour")+COUNTIFS(#REF!,B26,#REF!,"Jour")+COUNTIFS(#REF!,B26,#REF!,"Jour")+COUNTIFS(#REF!,B26,#REF!,"Jour")+COUNTIFS(#REF!,B26,#REF!,"Jour")+COUNTIFS(#REF!,B26,#REF!,"Jour")+COUNTIFS(#REF!,B26,#REF!,"Jour"))</f>
        <v>#REF!</v>
      </c>
      <c r="X26" s="187" t="e">
        <f>IF($A26="","",COUNTIFS(#REF!,B26,#REF!,"Nuit")+COUNTIFS(#REF!,B26,#REF!,"Nuit")+COUNTIFS(#REF!,B26,#REF!,"Nuit")+COUNTIFS(#REF!,B26,#REF!,"Nuit")+COUNTIFS(#REF!,B26,#REF!,"Nuit")+COUNTIFS(#REF!,B26,#REF!,"Nuit")+COUNTIFS(#REF!,B26,#REF!,"Nuit")+COUNTIFS(#REF!,B26,#REF!,"Nuit")+COUNTIFS(#REF!,B26,#REF!,"Nuit")+COUNTIFS(#REF!,B26,#REF!,"Nuit")+COUNTIFS(#REF!,B26,#REF!,"Nuit"))</f>
        <v>#REF!</v>
      </c>
      <c r="Y26" s="184" t="e">
        <f>IF($A26="","",COUNTIFS(#REF!,B26,#REF!,"Jour")+COUNTIFS(#REF!,B26,#REF!,"Jour")+COUNTIFS(#REF!,B26,#REF!,"Jour")+COUNTIFS(#REF!,B26,#REF!,"Jour")+COUNTIFS(#REF!,B26,#REF!,"Jour")+COUNTIFS(#REF!,B26,#REF!,"Jour")+COUNTIFS(#REF!,B26,#REF!,"Jour")+COUNTIFS(#REF!,B26,#REF!,"Jour")+COUNTIFS(#REF!,B26,#REF!,"Jour")+COUNTIFS(#REF!,B26,#REF!,"Jour")+COUNTIFS(#REF!,B26,#REF!,"Jour"))</f>
        <v>#REF!</v>
      </c>
      <c r="Z26" s="187" t="e">
        <f>IF($A26="","",COUNTIFS(#REF!,$B26,#REF!,"Nuit")+COUNTIFS(#REF!,B26,#REF!,"Nuit")+COUNTIFS(#REF!,B26,#REF!,"Nuit")+COUNTIFS(#REF!,B26,#REF!,"Nuit")+COUNTIFS(#REF!,B26,#REF!,"Nuit")+COUNTIFS(#REF!,B26,#REF!,"Nuit")+COUNTIFS(#REF!,B26,#REF!,"Nuit")+COUNTIFS(#REF!,B26,#REF!,"Nuit")+COUNTIFS(#REF!,B26,#REF!,"Nuit")+COUNTIFS(#REF!,B26,#REF!,"Nuit")+COUNTIFS(#REF!,B26,#REF!,"Nuit"))</f>
        <v>#REF!</v>
      </c>
      <c r="AA26" s="184" t="e">
        <f>IF($A26="","",COUNTIFS(#REF!,$B26,#REF!,"Jour")+COUNTIFS(#REF!,$B26,#REF!,"Jour")+COUNTIFS(#REF!,$B26,#REF!,"Jour")+COUNTIFS(#REF!,$B26,#REF!,"Jour")+COUNTIFS(#REF!,$B26,#REF!,"Jour")+COUNTIFS(#REF!,$B26,#REF!,"Jour")+COUNTIFS(#REF!,$B26,#REF!,"Jour")+COUNTIFS(#REF!,$B26,#REF!,"Jour")+COUNTIFS(#REF!,$B26,#REF!,"Jour")+COUNTIFS(#REF!,$B26,#REF!,"Jour")+COUNTIFS(#REF!,$B26,#REF!,"Jour"))</f>
        <v>#REF!</v>
      </c>
      <c r="AB26" s="187" t="e">
        <f>IF($A26="","",COUNTIFS(#REF!,$B26,#REF!,"Nuit")+COUNTIFS(#REF!,$B26,#REF!,"Nuit")+COUNTIFS(#REF!,$B26,#REF!,"Nuit")+COUNTIFS(#REF!,$B26,#REF!,"Nuit")+COUNTIFS(#REF!,$B26,#REF!,"Nuit")+COUNTIFS(#REF!,$B26,#REF!,"Nuit")+COUNTIFS(#REF!,$B26,#REF!,"Nuit")+COUNTIFS(#REF!,$B26,#REF!,"Nuit")+COUNTIFS(#REF!,$B26,#REF!,"Nuit")+COUNTIFS(#REF!,$B26,#REF!,"Nuit")+COUNTIFS(#REF!,$B26,#REF!,"Nuit"))</f>
        <v>#REF!</v>
      </c>
      <c r="AC26" s="184" t="e">
        <f>IF($A26="","",COUNTIFS(#REF!,$B26,#REF!,"Jour")+COUNTIFS(#REF!,$B26,#REF!,"Jour")+COUNTIFS(#REF!,$B26,#REF!,"Jour")+COUNTIFS(#REF!,$B26,#REF!,"Jour")+COUNTIFS(#REF!,$B26,#REF!,"Jour")+COUNTIFS(#REF!,$B26,#REF!,"Jour")+COUNTIFS(#REF!,$B26,#REF!,"Jour")+COUNTIFS(#REF!,$B26,#REF!,"Jour")+COUNTIFS(#REF!,$B26,#REF!,"Jour")+COUNTIFS(#REF!,$B26,#REF!,"Jour")+COUNTIFS(#REF!,$B26,#REF!,"Jour"))</f>
        <v>#REF!</v>
      </c>
      <c r="AD26" s="187" t="e">
        <f>IF($A26="","",COUNTIFS(#REF!,$B26,#REF!,"Nuit")+COUNTIFS(#REF!,$B26,#REF!,"Nuit")+COUNTIFS(#REF!,$B26,#REF!,"Nuit")+COUNTIFS(#REF!,$B26,#REF!,"Nuit")+COUNTIFS(#REF!,$B26,#REF!,"Nuit")+COUNTIFS(#REF!,$B26,#REF!,"Nuit")+COUNTIFS(#REF!,$B26,#REF!,"Nuit")+COUNTIFS(#REF!,$B26,#REF!,"Nuit")+COUNTIFS(#REF!,$B26,#REF!,"Nuit")+COUNTIFS(#REF!,$B26,#REF!,"Nuit")+COUNTIFS(#REF!,$B26,#REF!,"Nuit"))</f>
        <v>#REF!</v>
      </c>
      <c r="AE26" s="184" t="e">
        <f>IF($A26="","",COUNTIFS(#REF!,$B26,#REF!,"Jour")+COUNTIFS(#REF!,$B26,#REF!,"Jour")+COUNTIFS(#REF!,$B26,#REF!,"Jour")+COUNTIFS(#REF!,$B26,#REF!,"Jour")+COUNTIFS(#REF!,$B26,#REF!,"Jour")+COUNTIFS(#REF!,$B26,#REF!,"Jour")+COUNTIFS(#REF!,$B26,#REF!,"Jour")+COUNTIFS(#REF!,$B26,#REF!,"Jour")+COUNTIFS(#REF!,$B26,#REF!,"Jour")+COUNTIFS(#REF!,$B26,#REF!,"Jour")+COUNTIFS(#REF!,$B26,#REF!,"Jour"))</f>
        <v>#REF!</v>
      </c>
      <c r="AF26" s="187" t="e">
        <f>IF($A26="","",COUNTIFS(#REF!,$B26,#REF!,"Nuit")+COUNTIFS(#REF!,$B26,#REF!,"Nuit")+COUNTIFS(#REF!,$B26,#REF!,"Nuit")+COUNTIFS(#REF!,$B26,#REF!,"Nuit")+COUNTIFS(#REF!,$B26,#REF!,"Nuit")+COUNTIFS(#REF!,$B26,#REF!,"Nuit")+COUNTIFS(#REF!,$B26,#REF!,"Nuit")+COUNTIFS(#REF!,$B26,#REF!,"Nuit")+COUNTIFS(#REF!,$B26,#REF!,"Nuit")+COUNTIFS(#REF!,$B26,#REF!,"Nuit")+COUNTIFS(#REF!,$B26,#REF!,"Nuit"))</f>
        <v>#REF!</v>
      </c>
      <c r="AG26" s="184" t="e">
        <f>IF($A26="","",COUNTIFS(#REF!,$B26,#REF!,"Jour")+COUNTIFS(#REF!,$B26,#REF!,"Jour")+COUNTIFS(#REF!,$B26,#REF!,"Jour")+COUNTIFS(#REF!,$B26,#REF!,"Jour")+COUNTIFS(#REF!,$B26,#REF!,"Jour")+COUNTIFS(#REF!,$B26,#REF!,"Jour")+COUNTIFS(#REF!,$B26,#REF!,"Jour")+COUNTIFS(#REF!,$B26,#REF!,"Jour")+COUNTIFS(#REF!,$B26,#REF!,"Jour")+COUNTIFS(#REF!,$B26,#REF!,"Jour")+COUNTIFS(#REF!,$B26,#REF!,"Jour"))</f>
        <v>#REF!</v>
      </c>
      <c r="AH26" s="187" t="e">
        <f>IF($A26="","",COUNTIFS(#REF!,$B26,#REF!,"Nuit")+COUNTIFS(#REF!,$B26,#REF!,"Nuit")+COUNTIFS(#REF!,$B26,#REF!,"Nuit")+COUNTIFS(#REF!,$B26,#REF!,"Nuit")+COUNTIFS(#REF!,$B26,#REF!,"Nuit")+COUNTIFS(#REF!,$B26,#REF!,"Nuit")+COUNTIFS(#REF!,$B26,#REF!,"Nuit")+COUNTIFS(#REF!,$B26,#REF!,"Nuit")+COUNTIFS(#REF!,$B26,#REF!,"Nuit")+COUNTIFS(#REF!,$B26,#REF!,"Nuit")+COUNTIFS(#REF!,$B26,#REF!,"Nuit"))</f>
        <v>#REF!</v>
      </c>
      <c r="AI26" s="184" t="e">
        <f>IF($A26="","",COUNTIFS(#REF!,$B26,#REF!,"Jour")+COUNTIFS(#REF!,$B26,#REF!,"Jour")+COUNTIFS(#REF!,$B26,#REF!,"Jour")+COUNTIFS(#REF!,$B26,#REF!,"Jour")+COUNTIFS(#REF!,$B26,#REF!,"Jour")+COUNTIFS(#REF!,$B26,#REF!,"Jour")+COUNTIFS(#REF!,$B26,#REF!,"Jour")+COUNTIFS(#REF!,$B26,#REF!,"Jour")+COUNTIFS(#REF!,$B26,#REF!,"Jour")+COUNTIFS(#REF!,$B26,#REF!,"Jour")+COUNTIFS(#REF!,$B26,#REF!,"Jour"))</f>
        <v>#REF!</v>
      </c>
      <c r="AJ26" s="187" t="e">
        <f>IF($A26="","",COUNTIFS(#REF!,$B26,#REF!,"Nuit")+COUNTIFS(#REF!,$B26,#REF!,"Nuit")+COUNTIFS(#REF!,$B26,#REF!,"Nuit")+COUNTIFS(#REF!,$B26,#REF!,"Nuit")+COUNTIFS(#REF!,$B26,#REF!,"Nuit")+COUNTIFS(#REF!,$B26,#REF!,"Nuit")+COUNTIFS(#REF!,$B26,#REF!,"Nuit")+COUNTIFS(#REF!,$B26,#REF!,"Nuit")+COUNTIFS(#REF!,$B26,#REF!,"Nuit")+COUNTIFS(#REF!,$B26,#REF!,"Nuit")+COUNTIFS(#REF!,$B26,#REF!,"Nuit"))</f>
        <v>#REF!</v>
      </c>
      <c r="AK26" s="190" t="e">
        <f>IF($A26="","",COUNTIFS(#REF!,$B26,#REF!,"Jour")+COUNTIFS(#REF!,$B26,#REF!,"Jour")+COUNTIFS(#REF!,$B26,#REF!,"Jour")+COUNTIFS(#REF!,$B26,#REF!,"Jour")+COUNTIFS(#REF!,$B26,#REF!,"Jour")+COUNTIFS(#REF!,$B26,#REF!,"Jour")+COUNTIFS(#REF!,$B26,#REF!,"Jour")+COUNTIFS(#REF!,$B26,#REF!,"Jour")+COUNTIFS(#REF!,$B26,#REF!,"Jour")+COUNTIFS(#REF!,$B26,#REF!,"Jour")+COUNTIFS(#REF!,$B26,#REF!,"Jour"))</f>
        <v>#REF!</v>
      </c>
      <c r="AL26" s="177"/>
      <c r="AM26" s="176" t="e">
        <f t="shared" si="1"/>
        <v>#REF!</v>
      </c>
      <c r="AN26" s="176" t="e">
        <f t="shared" si="2"/>
        <v>#REF!</v>
      </c>
      <c r="AO26" s="424" t="e">
        <f t="shared" si="5"/>
        <v>#REF!</v>
      </c>
      <c r="AP26" s="183">
        <f>IF($A26="","",COUNTIFS(JAN.20!$F$7:$F$48,$B26,JAN.20!$E$7:$E$48,"Nuit")+COUNTIFS(JAN.20!$H$7:$H$48,$B26,JAN.20!$E$7:$E$48,"Nuit")+COUNTIFS(JAN.20!$J$7:$J$48,$B26,JAN.20!$E$7:$E$48,"Nuit")+COUNTIFS(JAN.20!$L$7:$L$48,$B26,JAN.20!$E$7:$E$48,"Nuit")+COUNTIFS(JAN.20!$N$7:$N$48,$B26,JAN.20!$E$7:$E$48,"Nuit")+COUNTIFS(JAN.20!$P$7:$P$48,$B26,JAN.20!$E$7:$E$48,"Nuit")+COUNTIFS(JAN.20!$R$7:$R$48,$B26,JAN.20!$E$7:$E$48,"Nuit")+COUNTIFS(JAN.20!$T$7:$T$48,$B26,JAN.20!$E$7:$E$48,"Nuit")+COUNTIFS(JAN.20!$V$7:$V$48,$B26,JAN.20!$E$7:$E$48,"Nuit")+COUNTIFS(JAN.20!$W$7:$W$48,$B26,JAN.20!$E$7:$E$48,"Nuit")+COUNTIFS(JAN.20!$X$7:$X$48,$B26,JAN.20!$E$7:$E$48,"Nuit"))</f>
        <v>0</v>
      </c>
      <c r="AQ26" s="184">
        <f>IF($A26="","",COUNTIFS(JAN.20!$F$7:$F$48,$B26,JAN.20!$E$7:$E$48,"Jour")+COUNTIFS(JAN.20!$H$7:$H$48,$B26,JAN.20!$E$7:$E$48,"Jour")+COUNTIFS(JAN.20!$J$7:$J$48,$B26,JAN.20!$E$7:$E$48,"Jour")+COUNTIFS(JAN.20!$L$7:$L$48,$B26,JAN.20!$E$7:$E$48,"Jour")+COUNTIFS(JAN.20!$N$7:$N$48,$B26,JAN.20!$E$7:$E$48,"Jour")+COUNTIFS(JAN.20!$P$7:$P$48,$B26,JAN.20!$E$7:$E$48,"Jour")+COUNTIFS(JAN.20!$R$7:$R$48,$B26,JAN.20!$E$7:$E$48,"Jour")+COUNTIFS(JAN.20!$T$7:$T$48,$B26,JAN.20!$E$7:$E$48,"Jour")+COUNTIFS(JAN.20!$V$7:$V$48,$B26,JAN.20!$E$7:$E$48,"Jour")+COUNTIFS(JAN.20!$W$7:$W$48,$B26,JAN.20!$E$7:$E$48,"Jour")+COUNTIFS(JAN.20!$X$7:$X$48,$B26,JAN.20!$E$7:$E$48,"Jour"))</f>
        <v>0</v>
      </c>
      <c r="AR26" s="187">
        <f>IF($A26="","",COUNTIFS(FEV.20!$F$7:$F$48,$B26,FEV.20!$E$7:$E$48,"Nuit")+COUNTIFS(FEV.20!$H$7:$H$48,$B26,FEV.20!$E$7:$E$48,"Nuit")+COUNTIFS(FEV.20!$J$7:$J$48,$B26,FEV.20!$E$7:$E$48,"Nuit")+COUNTIFS(FEV.20!$L$7:$L$48,$B26,FEV.20!$E$7:$E$48,"Nuit")+COUNTIFS(FEV.20!$N$7:$N$48,$B26,FEV.20!$E$7:$E$48,"Nuit")+COUNTIFS(FEV.20!$P$7:$P$48,$B26,FEV.20!$E$7:$E$48,"Nuit")+COUNTIFS(FEV.20!$R$7:$R$48,$B26,FEV.20!$E$7:$E$48,"Nuit")+COUNTIFS(FEV.20!$T$7:$T$48,$B26,FEV.20!$E$7:$E$48,"Nuit")+COUNTIFS(FEV.20!$V$7:$V$48,$B26,FEV.20!$E$7:$E$48,"Nuit")+COUNTIFS(FEV.20!$W$7:$W$48,$B26,FEV.20!$E$7:$E$48,"Nuit")+COUNTIFS(FEV.20!$X$7:$X$48,$B26,FEV.20!$E$7:$E$48,"Nuit"))</f>
        <v>2</v>
      </c>
      <c r="AS26" s="184">
        <f>IF($A26="","",COUNTIFS(FEV.20!$F$7:$F$48,$B26,FEV.20!$E$7:$E$48,"Jour")+COUNTIFS(FEV.20!$H$7:$H$48,$B26,FEV.20!$E$7:$E$48,"Jour")+COUNTIFS(FEV.20!$J$7:$J$48,$B26,FEV.20!$E$7:$E$48,"Jour")+COUNTIFS(FEV.20!$L$7:$L$48,$B26,FEV.20!$E$7:$E$48,"Jour")+COUNTIFS(FEV.20!$N$7:$N$48,$B26,FEV.20!$E$7:$E$48,"Jour")+COUNTIFS(FEV.20!$P$7:$P$48,$B26,FEV.20!$E$7:$E$48,"Jour")+COUNTIFS(FEV.20!$R$7:$R$48,$B26,FEV.20!$E$7:$E$48,"Jour")+COUNTIFS(FEV.20!$T$7:$T$48,$B26,FEV.20!$E$7:$E$48,"Jour")+COUNTIFS(FEV.20!$V$7:$V$48,$B26,FEV.20!$E$7:$E$48,"Jour")+COUNTIFS(FEV.20!$W$7:$W$48,$B26,FEV.20!$E$7:$E$48,"Jour")+COUNTIFS(FEV.20!$X$7:$X$48,$B26,FEV.20!$E$7:$E$48,"Jour"))</f>
        <v>0</v>
      </c>
      <c r="AT26" s="187">
        <f>IF($A26="","",COUNTIFS(Mars.20!$F$7:$F$48,$B26,Mars.20!$E$7:$E$48,"Nuit")+COUNTIFS(Mars.20!$H$7:$H$48,$B26,Mars.20!$E$7:$E$48,"Nuit")+COUNTIFS(Mars.20!$J$7:$J$48,$B26,Mars.20!$E$7:$E$48,"Nuit")+COUNTIFS(Mars.20!$L$7:$L$48,$B26,Mars.20!$E$7:$E$48,"Nuit")+COUNTIFS(Mars.20!$N$7:$N$48,$B26,Mars.20!$E$7:$E$48,"Nuit")+COUNTIFS(Mars.20!$P$7:$P$48,$B26,Mars.20!$E$7:$E$48,"Nuit")+COUNTIFS(Mars.20!$R$7:$R$48,$B26,Mars.20!$E$7:$E$48,"Nuit")+COUNTIFS(Mars.20!$T$7:$T$48,$B26,Mars.20!$E$7:$E$48,"Nuit")+COUNTIFS(Mars.20!$V$7:$V$48,$B26,Mars.20!$E$7:$E$48,"Nuit")+COUNTIFS(Mars.20!$W$7:$W$48,$B26,Mars.20!$E$7:$E$48,"Nuit")+COUNTIFS(Mars.20!$X$7:$X$48,$B26,Mars.20!$E$7:$E$48,"Nuit"))</f>
        <v>2</v>
      </c>
      <c r="AU26" s="184">
        <f>IF($A26="","",COUNTIFS(Mars.20!$F$7:$F$48,$B26,Mars.20!$E$7:$E$48,"Jour")+COUNTIFS(Mars.20!$H$7:$H$48,$B26,Mars.20!$E$7:$E$48,"Jour")+COUNTIFS(Mars.20!$J$7:$J$48,$B26,Mars.20!$E$7:$E$48,"Jour")+COUNTIFS(Mars.20!$L$7:$L$48,$B26,Mars.20!$E$7:$E$48,"Jour")+COUNTIFS(Mars.20!$N$7:$N$48,$B26,Mars.20!$E$7:$E$48,"Jour")+COUNTIFS(Mars.20!$P$7:$P$48,$B26,Mars.20!$E$7:$E$48,"Jour")+COUNTIFS(Mars.20!$R$7:$R$48,$B26,Mars.20!$E$7:$E$48,"Jour")+COUNTIFS(Mars.20!$T$7:$T$48,$B26,Mars.20!$E$7:$E$48,"Jour")+COUNTIFS(Mars.20!$V$7:$V$48,$B26,Mars.20!$E$7:$E$48,"Jour")+COUNTIFS(Mars.20!$W$7:$W$48,$B26,Mars.20!$E$7:$E$48,"Jour")+COUNTIFS(Mars.20!$X$7:$X$48,$B26,Mars.20!$E$7:$E$48,"Jour"))</f>
        <v>0</v>
      </c>
      <c r="AV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AW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AX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AY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AZ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BA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BB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BC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BD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BE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BF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BG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BH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BI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BJ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BK26" s="184">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BL26" s="187">
        <f>IF($A26="","",COUNTIFS(AVR.20!$F$7:$F$48,$B26,AVR.20!$E$7:$E$48,"Nuit")+COUNTIFS(AVR.20!$H$7:$H$48,$B26,AVR.20!$E$7:$E$48,"Nuit")+COUNTIFS(AVR.20!$J$7:$J$48,$B26,AVR.20!$E$7:$E$48,"Nuit")+COUNTIFS(AVR.20!$L$7:$L$48,$B26,AVR.20!$E$7:$E$48,"Nuit")+COUNTIFS(AVR.20!$N$7:$N$48,$B26,AVR.20!$E$7:$E$48,"Nuit")+COUNTIFS(AVR.20!$P$7:$P$48,$B26,AVR.20!$E$7:$E$48,"Nuit")+COUNTIFS(AVR.20!$R$7:$R$48,$B26,AVR.20!$E$7:$E$48,"Nuit")+COUNTIFS(AVR.20!$T$7:$T$48,$B26,AVR.20!$E$7:$E$48,"Nuit")+COUNTIFS(AVR.20!$V$7:$V$48,$B26,AVR.20!$E$7:$E$48,"Nuit")+COUNTIFS(AVR.20!$W$7:$W$48,$B26,AVR.20!$E$7:$E$48,"Nuit")+COUNTIFS(AVR.20!$X$7:$X$48,$B26,AVR.20!$E$7:$E$48,"Nuit"))</f>
        <v>0</v>
      </c>
      <c r="BM26" s="190">
        <f>IF($A26="","",COUNTIFS(AVR.20!$F$7:$F$48,$B26,AVR.20!$E$7:$E$48,"Jour")+COUNTIFS(AVR.20!$H$7:$H$48,$B26,AVR.20!$E$7:$E$48,"Jour")+COUNTIFS(AVR.20!$J$7:$J$48,$B26,AVR.20!$E$7:$E$48,"Jour")+COUNTIFS(AVR.20!$L$7:$L$48,$B26,AVR.20!$E$7:$E$48,"Jour")+COUNTIFS(AVR.20!$N$7:$N$48,$B26,AVR.20!$E$7:$E$48,"Jour")+COUNTIFS(AVR.20!$P$7:$P$48,$B26,AVR.20!$E$7:$E$48,"Jour")+COUNTIFS(AVR.20!$R$7:$R$48,$B26,AVR.20!$E$7:$E$48,"Jour")+COUNTIFS(AVR.20!$T$7:$T$48,$B26,AVR.20!$E$7:$E$48,"Jour")+COUNTIFS(AVR.20!$V$7:$V$48,$B26,AVR.20!$E$7:$E$48,"Jour")+COUNTIFS(AVR.20!$W$7:$W$48,$B26,AVR.20!$E$7:$E$48,"Jour")+COUNTIFS(AVR.20!$X$7:$X$48,$B26,AVR.20!$E$7:$E$48,"Jour"))</f>
        <v>0</v>
      </c>
      <c r="BN26" s="177"/>
      <c r="BO26" s="176">
        <f t="shared" si="3"/>
        <v>4</v>
      </c>
      <c r="BP26" s="176">
        <f t="shared" si="4"/>
        <v>0</v>
      </c>
    </row>
    <row r="27" spans="1:68" ht="16.5" x14ac:dyDescent="0.3">
      <c r="A27" s="268" t="s">
        <v>250</v>
      </c>
      <c r="B27" s="269" t="s">
        <v>128</v>
      </c>
      <c r="C27" s="264" t="s">
        <v>198</v>
      </c>
      <c r="D27" s="264" t="s">
        <v>124</v>
      </c>
      <c r="E27" s="265" t="s">
        <v>17</v>
      </c>
      <c r="F27" s="266"/>
      <c r="G27" s="266"/>
      <c r="H27" s="266"/>
      <c r="I27" s="270"/>
      <c r="J27" s="266"/>
      <c r="K27" s="266" t="s">
        <v>72</v>
      </c>
      <c r="L27" s="267"/>
      <c r="N27" s="183" t="e">
        <f>IF($A27="","",COUNTIFS(#REF!,B27,#REF!,"Nuit")+COUNTIFS(#REF!,B27,#REF!,"Nuit")+COUNTIFS(#REF!,B27,#REF!,"Nuit")+COUNTIFS(#REF!,B27,#REF!,"Nuit")+COUNTIFS(#REF!,B27,#REF!,"Nuit")+COUNTIFS(#REF!,B27,#REF!,"Nuit")+COUNTIFS(#REF!,B27,#REF!,"Nuit")+COUNTIFS(#REF!,B27,#REF!,"Nuit")+COUNTIFS(#REF!,B27,#REF!,"Nuit")+COUNTIFS(#REF!,B27,#REF!,"Nuit")+COUNTIFS(#REF!,B27,#REF!,"Nuit"))</f>
        <v>#REF!</v>
      </c>
      <c r="O27" s="184" t="e">
        <f>IF($A27="","",COUNTIFS(#REF!,B27,#REF!,"Jour")+COUNTIFS(#REF!,B27,#REF!,"Jour")+COUNTIFS(#REF!,B27,#REF!,"Jour")+COUNTIFS(#REF!,B27,#REF!,"Jour")+COUNTIFS(#REF!,B27,#REF!,"Jour")+COUNTIFS(#REF!,B27,#REF!,"Jour")+COUNTIFS(#REF!,B27,#REF!,"Jour")+COUNTIFS(#REF!,B27,#REF!,"Jour")+COUNTIFS(#REF!,B27,#REF!,"Jour")+COUNTIFS(#REF!,B27,#REF!,"Jour")+COUNTIFS(#REF!,B27,#REF!,"Jour"))</f>
        <v>#REF!</v>
      </c>
      <c r="P27" s="187" t="e">
        <f>IF($A27="","",COUNTIFS(#REF!,B27,#REF!,"Nuit")+COUNTIFS(#REF!,B27,#REF!,"Nuit")+COUNTIFS(#REF!,B27,#REF!,"Nuit")+COUNTIFS(#REF!,B27,#REF!,"Nuit")+COUNTIFS(#REF!,B27,#REF!,"Nuit")+COUNTIFS(#REF!,B27,#REF!,"Nuit")+COUNTIFS(#REF!,B27,#REF!,"Nuit")+COUNTIFS(#REF!,B27,#REF!,"Nuit")+COUNTIFS(#REF!,B27,#REF!,"Nuit")+COUNTIFS(#REF!,B27,#REF!,"Nuit")+COUNTIFS(#REF!,B27,#REF!,"Nuit"))</f>
        <v>#REF!</v>
      </c>
      <c r="Q27" s="184" t="e">
        <f>IF($A27="","",COUNTIFS(#REF!,B27,#REF!,"Jour")+COUNTIFS(#REF!,B27,#REF!,"Jour")+COUNTIFS(#REF!,B27,#REF!,"Jour")+COUNTIFS(#REF!,B27,#REF!,"Jour")+COUNTIFS(#REF!,B27,#REF!,"Jour")+COUNTIFS(#REF!,B27,#REF!,"Jour")+COUNTIFS(#REF!,B27,#REF!,"Jour")+COUNTIFS(#REF!,B27,#REF!,"Jour")+COUNTIFS(#REF!,B27,#REF!,"Jour")+COUNTIFS(#REF!,B27,#REF!,"Jour")+COUNTIFS(#REF!,B27,#REF!,"Jour"))</f>
        <v>#REF!</v>
      </c>
      <c r="R27" s="187" t="e">
        <f>IF($A27="","",COUNTIFS(#REF!,B27,#REF!,"Nuit")+COUNTIFS(#REF!,B27,#REF!,"Nuit")+COUNTIFS(#REF!,B27,#REF!,"Nuit")+COUNTIFS(#REF!,B27,#REF!,"Nuit")+COUNTIFS(#REF!,B27,#REF!,"Nuit")+COUNTIFS(#REF!,B27,#REF!,"Nuit")+COUNTIFS(#REF!,B27,#REF!,"Nuit")+COUNTIFS(#REF!,B27,#REF!,"Nuit")+COUNTIFS(#REF!,B27,#REF!,"Nuit")+COUNTIFS(#REF!,B27,#REF!,"Nuit")+COUNTIFS(#REF!,B27,#REF!,"Nuit"))</f>
        <v>#REF!</v>
      </c>
      <c r="S27" s="184" t="e">
        <f>IF($A27="","",COUNTIFS(#REF!,B27,#REF!,"Jour")+COUNTIFS(#REF!,B27,#REF!,"Jour")+COUNTIFS(#REF!,B27,#REF!,"Jour")+COUNTIFS(#REF!,B27,#REF!,"Jour")+COUNTIFS(#REF!,B27,#REF!,"Jour")+COUNTIFS(#REF!,B27,#REF!,"Jour")+COUNTIFS(#REF!,B27,#REF!,"Jour")+COUNTIFS(#REF!,B27,#REF!,"Jour")+COUNTIFS(#REF!,B27,#REF!,"Jour")+COUNTIFS(#REF!,B27,#REF!,"Jour")+COUNTIFS(#REF!,B27,#REF!,"Jour"))</f>
        <v>#REF!</v>
      </c>
      <c r="T27" s="187" t="e">
        <f>IF($A27="","",COUNTIFS(#REF!,B27,#REF!,"Nuit")+COUNTIFS(#REF!,B27,#REF!,"Nuit")+COUNTIFS(#REF!,B27,#REF!,"Nuit")+COUNTIFS(#REF!,B27,#REF!,"Nuit")+COUNTIFS(#REF!,B27,#REF!,"Nuit")+COUNTIFS(#REF!,B27,#REF!,"Nuit")+COUNTIFS(#REF!,B27,#REF!,"Nuit")+COUNTIFS(#REF!,B27,#REF!,"Nuit")+COUNTIFS(#REF!,B27,#REF!,"Nuit")+COUNTIFS(#REF!,B27,#REF!,"Nuit")+COUNTIFS(#REF!,B27,#REF!,"Nuit"))</f>
        <v>#REF!</v>
      </c>
      <c r="U27" s="184" t="e">
        <f>IF($A27="","",COUNTIFS(#REF!,B27,#REF!,"Jour")+COUNTIFS(#REF!,B27,#REF!,"Jour")+COUNTIFS(#REF!,B27,#REF!,"Jour")+COUNTIFS(#REF!,B27,#REF!,"Jour")+COUNTIFS(#REF!,B27,#REF!,"Jour")+COUNTIFS(#REF!,B27,#REF!,"Jour")+COUNTIFS(#REF!,B27,#REF!,"Jour")+COUNTIFS(#REF!,B27,#REF!,"Jour")+COUNTIFS(#REF!,B27,#REF!,"Jour")+COUNTIFS(#REF!,B27,#REF!,"Jour")+COUNTIFS(#REF!,B27,#REF!,"Jour"))</f>
        <v>#REF!</v>
      </c>
      <c r="V27" s="187" t="e">
        <f>IF($A27="","",COUNTIFS(#REF!,B27,#REF!,"Nuit")+COUNTIFS(#REF!,B27,#REF!,"Nuit")+COUNTIFS(#REF!,B27,#REF!,"Nuit")+COUNTIFS(#REF!,B27,#REF!,"Nuit")+COUNTIFS(#REF!,B27,#REF!,"Nuit")+COUNTIFS(#REF!,B27,#REF!,"Nuit")+COUNTIFS(#REF!,B27,#REF!,"Nuit")+COUNTIFS(#REF!,B27,#REF!,"Nuit")+COUNTIFS(#REF!,B27,#REF!,"Nuit")+COUNTIFS(#REF!,B27,#REF!,"Nuit")+COUNTIFS(#REF!,B27,#REF!,"Nuit"))</f>
        <v>#REF!</v>
      </c>
      <c r="W27" s="184" t="e">
        <f>IF($A27="","",COUNTIFS(#REF!,B27,#REF!,"Jour")+COUNTIFS(#REF!,B27,#REF!,"Jour")+COUNTIFS(#REF!,B27,#REF!,"Jour")+COUNTIFS(#REF!,B27,#REF!,"Jour")+COUNTIFS(#REF!,B27,#REF!,"Jour")+COUNTIFS(#REF!,B27,#REF!,"Jour")+COUNTIFS(#REF!,B27,#REF!,"Jour")+COUNTIFS(#REF!,B27,#REF!,"Jour")+COUNTIFS(#REF!,B27,#REF!,"Jour")+COUNTIFS(#REF!,B27,#REF!,"Jour")+COUNTIFS(#REF!,B27,#REF!,"Jour"))</f>
        <v>#REF!</v>
      </c>
      <c r="X27" s="187" t="e">
        <f>IF($A27="","",COUNTIFS(#REF!,B27,#REF!,"Nuit")+COUNTIFS(#REF!,B27,#REF!,"Nuit")+COUNTIFS(#REF!,B27,#REF!,"Nuit")+COUNTIFS(#REF!,B27,#REF!,"Nuit")+COUNTIFS(#REF!,B27,#REF!,"Nuit")+COUNTIFS(#REF!,B27,#REF!,"Nuit")+COUNTIFS(#REF!,B27,#REF!,"Nuit")+COUNTIFS(#REF!,B27,#REF!,"Nuit")+COUNTIFS(#REF!,B27,#REF!,"Nuit")+COUNTIFS(#REF!,B27,#REF!,"Nuit")+COUNTIFS(#REF!,B27,#REF!,"Nuit"))</f>
        <v>#REF!</v>
      </c>
      <c r="Y27" s="184" t="e">
        <f>IF($A27="","",COUNTIFS(#REF!,B27,#REF!,"Jour")+COUNTIFS(#REF!,B27,#REF!,"Jour")+COUNTIFS(#REF!,B27,#REF!,"Jour")+COUNTIFS(#REF!,B27,#REF!,"Jour")+COUNTIFS(#REF!,B27,#REF!,"Jour")+COUNTIFS(#REF!,B27,#REF!,"Jour")+COUNTIFS(#REF!,B27,#REF!,"Jour")+COUNTIFS(#REF!,B27,#REF!,"Jour")+COUNTIFS(#REF!,B27,#REF!,"Jour")+COUNTIFS(#REF!,B27,#REF!,"Jour")+COUNTIFS(#REF!,B27,#REF!,"Jour"))</f>
        <v>#REF!</v>
      </c>
      <c r="Z27" s="187" t="e">
        <f>IF($A27="","",COUNTIFS(#REF!,$B27,#REF!,"Nuit")+COUNTIFS(#REF!,B27,#REF!,"Nuit")+COUNTIFS(#REF!,B27,#REF!,"Nuit")+COUNTIFS(#REF!,B27,#REF!,"Nuit")+COUNTIFS(#REF!,B27,#REF!,"Nuit")+COUNTIFS(#REF!,B27,#REF!,"Nuit")+COUNTIFS(#REF!,B27,#REF!,"Nuit")+COUNTIFS(#REF!,B27,#REF!,"Nuit")+COUNTIFS(#REF!,B27,#REF!,"Nuit")+COUNTIFS(#REF!,B27,#REF!,"Nuit")+COUNTIFS(#REF!,B27,#REF!,"Nuit"))</f>
        <v>#REF!</v>
      </c>
      <c r="AA27" s="184" t="e">
        <f>IF($A27="","",COUNTIFS(#REF!,$B27,#REF!,"Jour")+COUNTIFS(#REF!,$B27,#REF!,"Jour")+COUNTIFS(#REF!,$B27,#REF!,"Jour")+COUNTIFS(#REF!,$B27,#REF!,"Jour")+COUNTIFS(#REF!,$B27,#REF!,"Jour")+COUNTIFS(#REF!,$B27,#REF!,"Jour")+COUNTIFS(#REF!,$B27,#REF!,"Jour")+COUNTIFS(#REF!,$B27,#REF!,"Jour")+COUNTIFS(#REF!,$B27,#REF!,"Jour")+COUNTIFS(#REF!,$B27,#REF!,"Jour")+COUNTIFS(#REF!,$B27,#REF!,"Jour"))</f>
        <v>#REF!</v>
      </c>
      <c r="AB27" s="187" t="e">
        <f>IF($A27="","",COUNTIFS(#REF!,$B27,#REF!,"Nuit")+COUNTIFS(#REF!,$B27,#REF!,"Nuit")+COUNTIFS(#REF!,$B27,#REF!,"Nuit")+COUNTIFS(#REF!,$B27,#REF!,"Nuit")+COUNTIFS(#REF!,$B27,#REF!,"Nuit")+COUNTIFS(#REF!,$B27,#REF!,"Nuit")+COUNTIFS(#REF!,$B27,#REF!,"Nuit")+COUNTIFS(#REF!,$B27,#REF!,"Nuit")+COUNTIFS(#REF!,$B27,#REF!,"Nuit")+COUNTIFS(#REF!,$B27,#REF!,"Nuit")+COUNTIFS(#REF!,$B27,#REF!,"Nuit"))</f>
        <v>#REF!</v>
      </c>
      <c r="AC27" s="184" t="e">
        <f>IF($A27="","",COUNTIFS(#REF!,$B27,#REF!,"Jour")+COUNTIFS(#REF!,$B27,#REF!,"Jour")+COUNTIFS(#REF!,$B27,#REF!,"Jour")+COUNTIFS(#REF!,$B27,#REF!,"Jour")+COUNTIFS(#REF!,$B27,#REF!,"Jour")+COUNTIFS(#REF!,$B27,#REF!,"Jour")+COUNTIFS(#REF!,$B27,#REF!,"Jour")+COUNTIFS(#REF!,$B27,#REF!,"Jour")+COUNTIFS(#REF!,$B27,#REF!,"Jour")+COUNTIFS(#REF!,$B27,#REF!,"Jour")+COUNTIFS(#REF!,$B27,#REF!,"Jour"))</f>
        <v>#REF!</v>
      </c>
      <c r="AD27" s="187" t="e">
        <f>IF($A27="","",COUNTIFS(#REF!,$B27,#REF!,"Nuit")+COUNTIFS(#REF!,$B27,#REF!,"Nuit")+COUNTIFS(#REF!,$B27,#REF!,"Nuit")+COUNTIFS(#REF!,$B27,#REF!,"Nuit")+COUNTIFS(#REF!,$B27,#REF!,"Nuit")+COUNTIFS(#REF!,$B27,#REF!,"Nuit")+COUNTIFS(#REF!,$B27,#REF!,"Nuit")+COUNTIFS(#REF!,$B27,#REF!,"Nuit")+COUNTIFS(#REF!,$B27,#REF!,"Nuit")+COUNTIFS(#REF!,$B27,#REF!,"Nuit")+COUNTIFS(#REF!,$B27,#REF!,"Nuit"))</f>
        <v>#REF!</v>
      </c>
      <c r="AE27" s="184" t="e">
        <f>IF($A27="","",COUNTIFS(#REF!,$B27,#REF!,"Jour")+COUNTIFS(#REF!,$B27,#REF!,"Jour")+COUNTIFS(#REF!,$B27,#REF!,"Jour")+COUNTIFS(#REF!,$B27,#REF!,"Jour")+COUNTIFS(#REF!,$B27,#REF!,"Jour")+COUNTIFS(#REF!,$B27,#REF!,"Jour")+COUNTIFS(#REF!,$B27,#REF!,"Jour")+COUNTIFS(#REF!,$B27,#REF!,"Jour")+COUNTIFS(#REF!,$B27,#REF!,"Jour")+COUNTIFS(#REF!,$B27,#REF!,"Jour")+COUNTIFS(#REF!,$B27,#REF!,"Jour"))</f>
        <v>#REF!</v>
      </c>
      <c r="AF27" s="187" t="e">
        <f>IF($A27="","",COUNTIFS(#REF!,$B27,#REF!,"Nuit")+COUNTIFS(#REF!,$B27,#REF!,"Nuit")+COUNTIFS(#REF!,$B27,#REF!,"Nuit")+COUNTIFS(#REF!,$B27,#REF!,"Nuit")+COUNTIFS(#REF!,$B27,#REF!,"Nuit")+COUNTIFS(#REF!,$B27,#REF!,"Nuit")+COUNTIFS(#REF!,$B27,#REF!,"Nuit")+COUNTIFS(#REF!,$B27,#REF!,"Nuit")+COUNTIFS(#REF!,$B27,#REF!,"Nuit")+COUNTIFS(#REF!,$B27,#REF!,"Nuit")+COUNTIFS(#REF!,$B27,#REF!,"Nuit"))</f>
        <v>#REF!</v>
      </c>
      <c r="AG27" s="184" t="e">
        <f>IF($A27="","",COUNTIFS(#REF!,$B27,#REF!,"Jour")+COUNTIFS(#REF!,$B27,#REF!,"Jour")+COUNTIFS(#REF!,$B27,#REF!,"Jour")+COUNTIFS(#REF!,$B27,#REF!,"Jour")+COUNTIFS(#REF!,$B27,#REF!,"Jour")+COUNTIFS(#REF!,$B27,#REF!,"Jour")+COUNTIFS(#REF!,$B27,#REF!,"Jour")+COUNTIFS(#REF!,$B27,#REF!,"Jour")+COUNTIFS(#REF!,$B27,#REF!,"Jour")+COUNTIFS(#REF!,$B27,#REF!,"Jour")+COUNTIFS(#REF!,$B27,#REF!,"Jour"))</f>
        <v>#REF!</v>
      </c>
      <c r="AH27" s="187" t="e">
        <f>IF($A27="","",COUNTIFS(#REF!,$B27,#REF!,"Nuit")+COUNTIFS(#REF!,$B27,#REF!,"Nuit")+COUNTIFS(#REF!,$B27,#REF!,"Nuit")+COUNTIFS(#REF!,$B27,#REF!,"Nuit")+COUNTIFS(#REF!,$B27,#REF!,"Nuit")+COUNTIFS(#REF!,$B27,#REF!,"Nuit")+COUNTIFS(#REF!,$B27,#REF!,"Nuit")+COUNTIFS(#REF!,$B27,#REF!,"Nuit")+COUNTIFS(#REF!,$B27,#REF!,"Nuit")+COUNTIFS(#REF!,$B27,#REF!,"Nuit")+COUNTIFS(#REF!,$B27,#REF!,"Nuit"))</f>
        <v>#REF!</v>
      </c>
      <c r="AI27" s="184" t="e">
        <f>IF($A27="","",COUNTIFS(#REF!,$B27,#REF!,"Jour")+COUNTIFS(#REF!,$B27,#REF!,"Jour")+COUNTIFS(#REF!,$B27,#REF!,"Jour")+COUNTIFS(#REF!,$B27,#REF!,"Jour")+COUNTIFS(#REF!,$B27,#REF!,"Jour")+COUNTIFS(#REF!,$B27,#REF!,"Jour")+COUNTIFS(#REF!,$B27,#REF!,"Jour")+COUNTIFS(#REF!,$B27,#REF!,"Jour")+COUNTIFS(#REF!,$B27,#REF!,"Jour")+COUNTIFS(#REF!,$B27,#REF!,"Jour")+COUNTIFS(#REF!,$B27,#REF!,"Jour"))</f>
        <v>#REF!</v>
      </c>
      <c r="AJ27" s="187" t="e">
        <f>IF($A27="","",COUNTIFS(#REF!,$B27,#REF!,"Nuit")+COUNTIFS(#REF!,$B27,#REF!,"Nuit")+COUNTIFS(#REF!,$B27,#REF!,"Nuit")+COUNTIFS(#REF!,$B27,#REF!,"Nuit")+COUNTIFS(#REF!,$B27,#REF!,"Nuit")+COUNTIFS(#REF!,$B27,#REF!,"Nuit")+COUNTIFS(#REF!,$B27,#REF!,"Nuit")+COUNTIFS(#REF!,$B27,#REF!,"Nuit")+COUNTIFS(#REF!,$B27,#REF!,"Nuit")+COUNTIFS(#REF!,$B27,#REF!,"Nuit")+COUNTIFS(#REF!,$B27,#REF!,"Nuit"))</f>
        <v>#REF!</v>
      </c>
      <c r="AK27" s="190" t="e">
        <f>IF($A27="","",COUNTIFS(#REF!,$B27,#REF!,"Jour")+COUNTIFS(#REF!,$B27,#REF!,"Jour")+COUNTIFS(#REF!,$B27,#REF!,"Jour")+COUNTIFS(#REF!,$B27,#REF!,"Jour")+COUNTIFS(#REF!,$B27,#REF!,"Jour")+COUNTIFS(#REF!,$B27,#REF!,"Jour")+COUNTIFS(#REF!,$B27,#REF!,"Jour")+COUNTIFS(#REF!,$B27,#REF!,"Jour")+COUNTIFS(#REF!,$B27,#REF!,"Jour")+COUNTIFS(#REF!,$B27,#REF!,"Jour")+COUNTIFS(#REF!,$B27,#REF!,"Jour"))</f>
        <v>#REF!</v>
      </c>
      <c r="AL27" s="177"/>
      <c r="AM27" s="176" t="e">
        <f t="shared" si="1"/>
        <v>#REF!</v>
      </c>
      <c r="AN27" s="176" t="e">
        <f t="shared" si="2"/>
        <v>#REF!</v>
      </c>
      <c r="AO27" s="424" t="e">
        <f t="shared" si="5"/>
        <v>#REF!</v>
      </c>
      <c r="AP27" s="183">
        <f>IF($A27="","",COUNTIFS(JAN.20!$F$7:$F$48,$B27,JAN.20!$E$7:$E$48,"Nuit")+COUNTIFS(JAN.20!$H$7:$H$48,$B27,JAN.20!$E$7:$E$48,"Nuit")+COUNTIFS(JAN.20!$J$7:$J$48,$B27,JAN.20!$E$7:$E$48,"Nuit")+COUNTIFS(JAN.20!$L$7:$L$48,$B27,JAN.20!$E$7:$E$48,"Nuit")+COUNTIFS(JAN.20!$N$7:$N$48,$B27,JAN.20!$E$7:$E$48,"Nuit")+COUNTIFS(JAN.20!$P$7:$P$48,$B27,JAN.20!$E$7:$E$48,"Nuit")+COUNTIFS(JAN.20!$R$7:$R$48,$B27,JAN.20!$E$7:$E$48,"Nuit")+COUNTIFS(JAN.20!$T$7:$T$48,$B27,JAN.20!$E$7:$E$48,"Nuit")+COUNTIFS(JAN.20!$V$7:$V$48,$B27,JAN.20!$E$7:$E$48,"Nuit")+COUNTIFS(JAN.20!$W$7:$W$48,$B27,JAN.20!$E$7:$E$48,"Nuit")+COUNTIFS(JAN.20!$X$7:$X$48,$B27,JAN.20!$E$7:$E$48,"Nuit"))</f>
        <v>3</v>
      </c>
      <c r="AQ27" s="184">
        <f>IF($A27="","",COUNTIFS(JAN.20!$F$7:$F$48,$B27,JAN.20!$E$7:$E$48,"Jour")+COUNTIFS(JAN.20!$H$7:$H$48,$B27,JAN.20!$E$7:$E$48,"Jour")+COUNTIFS(JAN.20!$J$7:$J$48,$B27,JAN.20!$E$7:$E$48,"Jour")+COUNTIFS(JAN.20!$L$7:$L$48,$B27,JAN.20!$E$7:$E$48,"Jour")+COUNTIFS(JAN.20!$N$7:$N$48,$B27,JAN.20!$E$7:$E$48,"Jour")+COUNTIFS(JAN.20!$P$7:$P$48,$B27,JAN.20!$E$7:$E$48,"Jour")+COUNTIFS(JAN.20!$R$7:$R$48,$B27,JAN.20!$E$7:$E$48,"Jour")+COUNTIFS(JAN.20!$T$7:$T$48,$B27,JAN.20!$E$7:$E$48,"Jour")+COUNTIFS(JAN.20!$V$7:$V$48,$B27,JAN.20!$E$7:$E$48,"Jour")+COUNTIFS(JAN.20!$W$7:$W$48,$B27,JAN.20!$E$7:$E$48,"Jour")+COUNTIFS(JAN.20!$X$7:$X$48,$B27,JAN.20!$E$7:$E$48,"Jour"))</f>
        <v>1</v>
      </c>
      <c r="AR27" s="187">
        <f>IF($A27="","",COUNTIFS(FEV.20!$F$7:$F$48,$B27,FEV.20!$E$7:$E$48,"Nuit")+COUNTIFS(FEV.20!$H$7:$H$48,$B27,FEV.20!$E$7:$E$48,"Nuit")+COUNTIFS(FEV.20!$J$7:$J$48,$B27,FEV.20!$E$7:$E$48,"Nuit")+COUNTIFS(FEV.20!$L$7:$L$48,$B27,FEV.20!$E$7:$E$48,"Nuit")+COUNTIFS(FEV.20!$N$7:$N$48,$B27,FEV.20!$E$7:$E$48,"Nuit")+COUNTIFS(FEV.20!$P$7:$P$48,$B27,FEV.20!$E$7:$E$48,"Nuit")+COUNTIFS(FEV.20!$R$7:$R$48,$B27,FEV.20!$E$7:$E$48,"Nuit")+COUNTIFS(FEV.20!$T$7:$T$48,$B27,FEV.20!$E$7:$E$48,"Nuit")+COUNTIFS(FEV.20!$V$7:$V$48,$B27,FEV.20!$E$7:$E$48,"Nuit")+COUNTIFS(FEV.20!$W$7:$W$48,$B27,FEV.20!$E$7:$E$48,"Nuit")+COUNTIFS(FEV.20!$X$7:$X$48,$B27,FEV.20!$E$7:$E$48,"Nuit"))</f>
        <v>3</v>
      </c>
      <c r="AS27" s="184">
        <f>IF($A27="","",COUNTIFS(FEV.20!$F$7:$F$48,$B27,FEV.20!$E$7:$E$48,"Jour")+COUNTIFS(FEV.20!$H$7:$H$48,$B27,FEV.20!$E$7:$E$48,"Jour")+COUNTIFS(FEV.20!$J$7:$J$48,$B27,FEV.20!$E$7:$E$48,"Jour")+COUNTIFS(FEV.20!$L$7:$L$48,$B27,FEV.20!$E$7:$E$48,"Jour")+COUNTIFS(FEV.20!$N$7:$N$48,$B27,FEV.20!$E$7:$E$48,"Jour")+COUNTIFS(FEV.20!$P$7:$P$48,$B27,FEV.20!$E$7:$E$48,"Jour")+COUNTIFS(FEV.20!$R$7:$R$48,$B27,FEV.20!$E$7:$E$48,"Jour")+COUNTIFS(FEV.20!$T$7:$T$48,$B27,FEV.20!$E$7:$E$48,"Jour")+COUNTIFS(FEV.20!$V$7:$V$48,$B27,FEV.20!$E$7:$E$48,"Jour")+COUNTIFS(FEV.20!$W$7:$W$48,$B27,FEV.20!$E$7:$E$48,"Jour")+COUNTIFS(FEV.20!$X$7:$X$48,$B27,FEV.20!$E$7:$E$48,"Jour"))</f>
        <v>1</v>
      </c>
      <c r="AT27" s="187">
        <f>IF($A27="","",COUNTIFS(Mars.20!$F$7:$F$48,$B27,Mars.20!$E$7:$E$48,"Nuit")+COUNTIFS(Mars.20!$H$7:$H$48,$B27,Mars.20!$E$7:$E$48,"Nuit")+COUNTIFS(Mars.20!$J$7:$J$48,$B27,Mars.20!$E$7:$E$48,"Nuit")+COUNTIFS(Mars.20!$L$7:$L$48,$B27,Mars.20!$E$7:$E$48,"Nuit")+COUNTIFS(Mars.20!$N$7:$N$48,$B27,Mars.20!$E$7:$E$48,"Nuit")+COUNTIFS(Mars.20!$P$7:$P$48,$B27,Mars.20!$E$7:$E$48,"Nuit")+COUNTIFS(Mars.20!$R$7:$R$48,$B27,Mars.20!$E$7:$E$48,"Nuit")+COUNTIFS(Mars.20!$T$7:$T$48,$B27,Mars.20!$E$7:$E$48,"Nuit")+COUNTIFS(Mars.20!$V$7:$V$48,$B27,Mars.20!$E$7:$E$48,"Nuit")+COUNTIFS(Mars.20!$W$7:$W$48,$B27,Mars.20!$E$7:$E$48,"Nuit")+COUNTIFS(Mars.20!$X$7:$X$48,$B27,Mars.20!$E$7:$E$48,"Nuit"))</f>
        <v>4</v>
      </c>
      <c r="AU27" s="184">
        <f>IF($A27="","",COUNTIFS(Mars.20!$F$7:$F$48,$B27,Mars.20!$E$7:$E$48,"Jour")+COUNTIFS(Mars.20!$H$7:$H$48,$B27,Mars.20!$E$7:$E$48,"Jour")+COUNTIFS(Mars.20!$J$7:$J$48,$B27,Mars.20!$E$7:$E$48,"Jour")+COUNTIFS(Mars.20!$L$7:$L$48,$B27,Mars.20!$E$7:$E$48,"Jour")+COUNTIFS(Mars.20!$N$7:$N$48,$B27,Mars.20!$E$7:$E$48,"Jour")+COUNTIFS(Mars.20!$P$7:$P$48,$B27,Mars.20!$E$7:$E$48,"Jour")+COUNTIFS(Mars.20!$R$7:$R$48,$B27,Mars.20!$E$7:$E$48,"Jour")+COUNTIFS(Mars.20!$T$7:$T$48,$B27,Mars.20!$E$7:$E$48,"Jour")+COUNTIFS(Mars.20!$V$7:$V$48,$B27,Mars.20!$E$7:$E$48,"Jour")+COUNTIFS(Mars.20!$W$7:$W$48,$B27,Mars.20!$E$7:$E$48,"Jour")+COUNTIFS(Mars.20!$X$7:$X$48,$B27,Mars.20!$E$7:$E$48,"Jour"))</f>
        <v>1</v>
      </c>
      <c r="AV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AW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AX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AY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AZ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BA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BB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BC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BD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BE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BF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BG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BH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BI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BJ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BK27" s="184">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BL27" s="187">
        <f>IF($A27="","",COUNTIFS(AVR.20!$F$7:$F$48,$B27,AVR.20!$E$7:$E$48,"Nuit")+COUNTIFS(AVR.20!$H$7:$H$48,$B27,AVR.20!$E$7:$E$48,"Nuit")+COUNTIFS(AVR.20!$J$7:$J$48,$B27,AVR.20!$E$7:$E$48,"Nuit")+COUNTIFS(AVR.20!$L$7:$L$48,$B27,AVR.20!$E$7:$E$48,"Nuit")+COUNTIFS(AVR.20!$N$7:$N$48,$B27,AVR.20!$E$7:$E$48,"Nuit")+COUNTIFS(AVR.20!$P$7:$P$48,$B27,AVR.20!$E$7:$E$48,"Nuit")+COUNTIFS(AVR.20!$R$7:$R$48,$B27,AVR.20!$E$7:$E$48,"Nuit")+COUNTIFS(AVR.20!$T$7:$T$48,$B27,AVR.20!$E$7:$E$48,"Nuit")+COUNTIFS(AVR.20!$V$7:$V$48,$B27,AVR.20!$E$7:$E$48,"Nuit")+COUNTIFS(AVR.20!$W$7:$W$48,$B27,AVR.20!$E$7:$E$48,"Nuit")+COUNTIFS(AVR.20!$X$7:$X$48,$B27,AVR.20!$E$7:$E$48,"Nuit"))</f>
        <v>0</v>
      </c>
      <c r="BM27" s="190">
        <f>IF($A27="","",COUNTIFS(AVR.20!$F$7:$F$48,$B27,AVR.20!$E$7:$E$48,"Jour")+COUNTIFS(AVR.20!$H$7:$H$48,$B27,AVR.20!$E$7:$E$48,"Jour")+COUNTIFS(AVR.20!$J$7:$J$48,$B27,AVR.20!$E$7:$E$48,"Jour")+COUNTIFS(AVR.20!$L$7:$L$48,$B27,AVR.20!$E$7:$E$48,"Jour")+COUNTIFS(AVR.20!$N$7:$N$48,$B27,AVR.20!$E$7:$E$48,"Jour")+COUNTIFS(AVR.20!$P$7:$P$48,$B27,AVR.20!$E$7:$E$48,"Jour")+COUNTIFS(AVR.20!$R$7:$R$48,$B27,AVR.20!$E$7:$E$48,"Jour")+COUNTIFS(AVR.20!$T$7:$T$48,$B27,AVR.20!$E$7:$E$48,"Jour")+COUNTIFS(AVR.20!$V$7:$V$48,$B27,AVR.20!$E$7:$E$48,"Jour")+COUNTIFS(AVR.20!$W$7:$W$48,$B27,AVR.20!$E$7:$E$48,"Jour")+COUNTIFS(AVR.20!$X$7:$X$48,$B27,AVR.20!$E$7:$E$48,"Jour"))</f>
        <v>0</v>
      </c>
      <c r="BN27" s="177"/>
      <c r="BO27" s="176">
        <f t="shared" si="3"/>
        <v>10</v>
      </c>
      <c r="BP27" s="176">
        <f t="shared" si="4"/>
        <v>3</v>
      </c>
    </row>
    <row r="28" spans="1:68" ht="16.5" customHeight="1" x14ac:dyDescent="0.3">
      <c r="A28" s="268" t="s">
        <v>249</v>
      </c>
      <c r="B28" s="269" t="s">
        <v>130</v>
      </c>
      <c r="C28" s="264" t="s">
        <v>201</v>
      </c>
      <c r="D28" s="264" t="s">
        <v>124</v>
      </c>
      <c r="E28" s="265" t="s">
        <v>81</v>
      </c>
      <c r="F28" s="266"/>
      <c r="G28" s="266"/>
      <c r="H28" s="266"/>
      <c r="I28" s="272"/>
      <c r="J28" s="266"/>
      <c r="K28" s="266" t="s">
        <v>72</v>
      </c>
      <c r="L28" s="267"/>
      <c r="N28" s="183" t="e">
        <f>IF($A28="","",COUNTIFS(#REF!,B28,#REF!,"Nuit")+COUNTIFS(#REF!,B28,#REF!,"Nuit")+COUNTIFS(#REF!,B28,#REF!,"Nuit")+COUNTIFS(#REF!,B28,#REF!,"Nuit")+COUNTIFS(#REF!,B28,#REF!,"Nuit")+COUNTIFS(#REF!,B28,#REF!,"Nuit")+COUNTIFS(#REF!,B28,#REF!,"Nuit")+COUNTIFS(#REF!,B28,#REF!,"Nuit")+COUNTIFS(#REF!,B28,#REF!,"Nuit")+COUNTIFS(#REF!,B28,#REF!,"Nuit")+COUNTIFS(#REF!,B28,#REF!,"Nuit"))</f>
        <v>#REF!</v>
      </c>
      <c r="O28" s="184" t="e">
        <f>IF($A28="","",COUNTIFS(#REF!,B28,#REF!,"Jour")+COUNTIFS(#REF!,B28,#REF!,"Jour")+COUNTIFS(#REF!,B28,#REF!,"Jour")+COUNTIFS(#REF!,B28,#REF!,"Jour")+COUNTIFS(#REF!,B28,#REF!,"Jour")+COUNTIFS(#REF!,B28,#REF!,"Jour")+COUNTIFS(#REF!,B28,#REF!,"Jour")+COUNTIFS(#REF!,B28,#REF!,"Jour")+COUNTIFS(#REF!,B28,#REF!,"Jour")+COUNTIFS(#REF!,B28,#REF!,"Jour")+COUNTIFS(#REF!,B28,#REF!,"Jour"))</f>
        <v>#REF!</v>
      </c>
      <c r="P28" s="187" t="e">
        <f>IF($A28="","",COUNTIFS(#REF!,B28,#REF!,"Nuit")+COUNTIFS(#REF!,B28,#REF!,"Nuit")+COUNTIFS(#REF!,B28,#REF!,"Nuit")+COUNTIFS(#REF!,B28,#REF!,"Nuit")+COUNTIFS(#REF!,B28,#REF!,"Nuit")+COUNTIFS(#REF!,B28,#REF!,"Nuit")+COUNTIFS(#REF!,B28,#REF!,"Nuit")+COUNTIFS(#REF!,B28,#REF!,"Nuit")+COUNTIFS(#REF!,B28,#REF!,"Nuit")+COUNTIFS(#REF!,B28,#REF!,"Nuit")+COUNTIFS(#REF!,B28,#REF!,"Nuit"))</f>
        <v>#REF!</v>
      </c>
      <c r="Q28" s="184" t="e">
        <f>IF($A28="","",COUNTIFS(#REF!,B28,#REF!,"Jour")+COUNTIFS(#REF!,B28,#REF!,"Jour")+COUNTIFS(#REF!,B28,#REF!,"Jour")+COUNTIFS(#REF!,B28,#REF!,"Jour")+COUNTIFS(#REF!,B28,#REF!,"Jour")+COUNTIFS(#REF!,B28,#REF!,"Jour")+COUNTIFS(#REF!,B28,#REF!,"Jour")+COUNTIFS(#REF!,B28,#REF!,"Jour")+COUNTIFS(#REF!,B28,#REF!,"Jour")+COUNTIFS(#REF!,B28,#REF!,"Jour")+COUNTIFS(#REF!,B28,#REF!,"Jour"))</f>
        <v>#REF!</v>
      </c>
      <c r="R28" s="187" t="e">
        <f>IF($A28="","",COUNTIFS(#REF!,B28,#REF!,"Nuit")+COUNTIFS(#REF!,B28,#REF!,"Nuit")+COUNTIFS(#REF!,B28,#REF!,"Nuit")+COUNTIFS(#REF!,B28,#REF!,"Nuit")+COUNTIFS(#REF!,B28,#REF!,"Nuit")+COUNTIFS(#REF!,B28,#REF!,"Nuit")+COUNTIFS(#REF!,B28,#REF!,"Nuit")+COUNTIFS(#REF!,B28,#REF!,"Nuit")+COUNTIFS(#REF!,B28,#REF!,"Nuit")+COUNTIFS(#REF!,B28,#REF!,"Nuit")+COUNTIFS(#REF!,B28,#REF!,"Nuit"))</f>
        <v>#REF!</v>
      </c>
      <c r="S28" s="184" t="e">
        <f>IF($A28="","",COUNTIFS(#REF!,B28,#REF!,"Jour")+COUNTIFS(#REF!,B28,#REF!,"Jour")+COUNTIFS(#REF!,B28,#REF!,"Jour")+COUNTIFS(#REF!,B28,#REF!,"Jour")+COUNTIFS(#REF!,B28,#REF!,"Jour")+COUNTIFS(#REF!,B28,#REF!,"Jour")+COUNTIFS(#REF!,B28,#REF!,"Jour")+COUNTIFS(#REF!,B28,#REF!,"Jour")+COUNTIFS(#REF!,B28,#REF!,"Jour")+COUNTIFS(#REF!,B28,#REF!,"Jour")+COUNTIFS(#REF!,B28,#REF!,"Jour"))</f>
        <v>#REF!</v>
      </c>
      <c r="T28" s="187" t="e">
        <f>IF($A28="","",COUNTIFS(#REF!,B28,#REF!,"Nuit")+COUNTIFS(#REF!,B28,#REF!,"Nuit")+COUNTIFS(#REF!,B28,#REF!,"Nuit")+COUNTIFS(#REF!,B28,#REF!,"Nuit")+COUNTIFS(#REF!,B28,#REF!,"Nuit")+COUNTIFS(#REF!,B28,#REF!,"Nuit")+COUNTIFS(#REF!,B28,#REF!,"Nuit")+COUNTIFS(#REF!,B28,#REF!,"Nuit")+COUNTIFS(#REF!,B28,#REF!,"Nuit")+COUNTIFS(#REF!,B28,#REF!,"Nuit")+COUNTIFS(#REF!,B28,#REF!,"Nuit"))</f>
        <v>#REF!</v>
      </c>
      <c r="U28" s="184" t="e">
        <f>IF($A28="","",COUNTIFS(#REF!,B28,#REF!,"Jour")+COUNTIFS(#REF!,B28,#REF!,"Jour")+COUNTIFS(#REF!,B28,#REF!,"Jour")+COUNTIFS(#REF!,B28,#REF!,"Jour")+COUNTIFS(#REF!,B28,#REF!,"Jour")+COUNTIFS(#REF!,B28,#REF!,"Jour")+COUNTIFS(#REF!,B28,#REF!,"Jour")+COUNTIFS(#REF!,B28,#REF!,"Jour")+COUNTIFS(#REF!,B28,#REF!,"Jour")+COUNTIFS(#REF!,B28,#REF!,"Jour")+COUNTIFS(#REF!,B28,#REF!,"Jour"))</f>
        <v>#REF!</v>
      </c>
      <c r="V28" s="187" t="e">
        <f>IF($A28="","",COUNTIFS(#REF!,B28,#REF!,"Nuit")+COUNTIFS(#REF!,B28,#REF!,"Nuit")+COUNTIFS(#REF!,B28,#REF!,"Nuit")+COUNTIFS(#REF!,B28,#REF!,"Nuit")+COUNTIFS(#REF!,B28,#REF!,"Nuit")+COUNTIFS(#REF!,B28,#REF!,"Nuit")+COUNTIFS(#REF!,B28,#REF!,"Nuit")+COUNTIFS(#REF!,B28,#REF!,"Nuit")+COUNTIFS(#REF!,B28,#REF!,"Nuit")+COUNTIFS(#REF!,B28,#REF!,"Nuit")+COUNTIFS(#REF!,B28,#REF!,"Nuit"))</f>
        <v>#REF!</v>
      </c>
      <c r="W28" s="184" t="e">
        <f>IF($A28="","",COUNTIFS(#REF!,B28,#REF!,"Jour")+COUNTIFS(#REF!,B28,#REF!,"Jour")+COUNTIFS(#REF!,B28,#REF!,"Jour")+COUNTIFS(#REF!,B28,#REF!,"Jour")+COUNTIFS(#REF!,B28,#REF!,"Jour")+COUNTIFS(#REF!,B28,#REF!,"Jour")+COUNTIFS(#REF!,B28,#REF!,"Jour")+COUNTIFS(#REF!,B28,#REF!,"Jour")+COUNTIFS(#REF!,B28,#REF!,"Jour")+COUNTIFS(#REF!,B28,#REF!,"Jour")+COUNTIFS(#REF!,B28,#REF!,"Jour"))</f>
        <v>#REF!</v>
      </c>
      <c r="X28" s="187" t="e">
        <f>IF($A28="","",COUNTIFS(#REF!,B28,#REF!,"Nuit")+COUNTIFS(#REF!,B28,#REF!,"Nuit")+COUNTIFS(#REF!,B28,#REF!,"Nuit")+COUNTIFS(#REF!,B28,#REF!,"Nuit")+COUNTIFS(#REF!,B28,#REF!,"Nuit")+COUNTIFS(#REF!,B28,#REF!,"Nuit")+COUNTIFS(#REF!,B28,#REF!,"Nuit")+COUNTIFS(#REF!,B28,#REF!,"Nuit")+COUNTIFS(#REF!,B28,#REF!,"Nuit")+COUNTIFS(#REF!,B28,#REF!,"Nuit")+COUNTIFS(#REF!,B28,#REF!,"Nuit"))</f>
        <v>#REF!</v>
      </c>
      <c r="Y28" s="184" t="e">
        <f>IF($A28="","",COUNTIFS(#REF!,B28,#REF!,"Jour")+COUNTIFS(#REF!,B28,#REF!,"Jour")+COUNTIFS(#REF!,B28,#REF!,"Jour")+COUNTIFS(#REF!,B28,#REF!,"Jour")+COUNTIFS(#REF!,B28,#REF!,"Jour")+COUNTIFS(#REF!,B28,#REF!,"Jour")+COUNTIFS(#REF!,B28,#REF!,"Jour")+COUNTIFS(#REF!,B28,#REF!,"Jour")+COUNTIFS(#REF!,B28,#REF!,"Jour")+COUNTIFS(#REF!,B28,#REF!,"Jour")+COUNTIFS(#REF!,B28,#REF!,"Jour"))</f>
        <v>#REF!</v>
      </c>
      <c r="Z28" s="187" t="e">
        <f>IF($A28="","",COUNTIFS(#REF!,$B28,#REF!,"Nuit")+COUNTIFS(#REF!,B28,#REF!,"Nuit")+COUNTIFS(#REF!,B28,#REF!,"Nuit")+COUNTIFS(#REF!,B28,#REF!,"Nuit")+COUNTIFS(#REF!,B28,#REF!,"Nuit")+COUNTIFS(#REF!,B28,#REF!,"Nuit")+COUNTIFS(#REF!,B28,#REF!,"Nuit")+COUNTIFS(#REF!,B28,#REF!,"Nuit")+COUNTIFS(#REF!,B28,#REF!,"Nuit")+COUNTIFS(#REF!,B28,#REF!,"Nuit")+COUNTIFS(#REF!,B28,#REF!,"Nuit"))</f>
        <v>#REF!</v>
      </c>
      <c r="AA28" s="184" t="e">
        <f>IF($A28="","",COUNTIFS(#REF!,$B28,#REF!,"Jour")+COUNTIFS(#REF!,$B28,#REF!,"Jour")+COUNTIFS(#REF!,$B28,#REF!,"Jour")+COUNTIFS(#REF!,$B28,#REF!,"Jour")+COUNTIFS(#REF!,$B28,#REF!,"Jour")+COUNTIFS(#REF!,$B28,#REF!,"Jour")+COUNTIFS(#REF!,$B28,#REF!,"Jour")+COUNTIFS(#REF!,$B28,#REF!,"Jour")+COUNTIFS(#REF!,$B28,#REF!,"Jour")+COUNTIFS(#REF!,$B28,#REF!,"Jour")+COUNTIFS(#REF!,$B28,#REF!,"Jour"))</f>
        <v>#REF!</v>
      </c>
      <c r="AB28" s="187" t="e">
        <f>IF($A28="","",COUNTIFS(#REF!,$B28,#REF!,"Nuit")+COUNTIFS(#REF!,$B28,#REF!,"Nuit")+COUNTIFS(#REF!,$B28,#REF!,"Nuit")+COUNTIFS(#REF!,$B28,#REF!,"Nuit")+COUNTIFS(#REF!,$B28,#REF!,"Nuit")+COUNTIFS(#REF!,$B28,#REF!,"Nuit")+COUNTIFS(#REF!,$B28,#REF!,"Nuit")+COUNTIFS(#REF!,$B28,#REF!,"Nuit")+COUNTIFS(#REF!,$B28,#REF!,"Nuit")+COUNTIFS(#REF!,$B28,#REF!,"Nuit")+COUNTIFS(#REF!,$B28,#REF!,"Nuit"))</f>
        <v>#REF!</v>
      </c>
      <c r="AC28" s="184" t="e">
        <f>IF($A28="","",COUNTIFS(#REF!,$B28,#REF!,"Jour")+COUNTIFS(#REF!,$B28,#REF!,"Jour")+COUNTIFS(#REF!,$B28,#REF!,"Jour")+COUNTIFS(#REF!,$B28,#REF!,"Jour")+COUNTIFS(#REF!,$B28,#REF!,"Jour")+COUNTIFS(#REF!,$B28,#REF!,"Jour")+COUNTIFS(#REF!,$B28,#REF!,"Jour")+COUNTIFS(#REF!,$B28,#REF!,"Jour")+COUNTIFS(#REF!,$B28,#REF!,"Jour")+COUNTIFS(#REF!,$B28,#REF!,"Jour")+COUNTIFS(#REF!,$B28,#REF!,"Jour"))</f>
        <v>#REF!</v>
      </c>
      <c r="AD28" s="187" t="e">
        <f>IF($A28="","",COUNTIFS(#REF!,$B28,#REF!,"Nuit")+COUNTIFS(#REF!,$B28,#REF!,"Nuit")+COUNTIFS(#REF!,$B28,#REF!,"Nuit")+COUNTIFS(#REF!,$B28,#REF!,"Nuit")+COUNTIFS(#REF!,$B28,#REF!,"Nuit")+COUNTIFS(#REF!,$B28,#REF!,"Nuit")+COUNTIFS(#REF!,$B28,#REF!,"Nuit")+COUNTIFS(#REF!,$B28,#REF!,"Nuit")+COUNTIFS(#REF!,$B28,#REF!,"Nuit")+COUNTIFS(#REF!,$B28,#REF!,"Nuit")+COUNTIFS(#REF!,$B28,#REF!,"Nuit"))</f>
        <v>#REF!</v>
      </c>
      <c r="AE28" s="184" t="e">
        <f>IF($A28="","",COUNTIFS(#REF!,$B28,#REF!,"Jour")+COUNTIFS(#REF!,$B28,#REF!,"Jour")+COUNTIFS(#REF!,$B28,#REF!,"Jour")+COUNTIFS(#REF!,$B28,#REF!,"Jour")+COUNTIFS(#REF!,$B28,#REF!,"Jour")+COUNTIFS(#REF!,$B28,#REF!,"Jour")+COUNTIFS(#REF!,$B28,#REF!,"Jour")+COUNTIFS(#REF!,$B28,#REF!,"Jour")+COUNTIFS(#REF!,$B28,#REF!,"Jour")+COUNTIFS(#REF!,$B28,#REF!,"Jour")+COUNTIFS(#REF!,$B28,#REF!,"Jour"))</f>
        <v>#REF!</v>
      </c>
      <c r="AF28" s="187" t="e">
        <f>IF($A28="","",COUNTIFS(#REF!,$B28,#REF!,"Nuit")+COUNTIFS(#REF!,$B28,#REF!,"Nuit")+COUNTIFS(#REF!,$B28,#REF!,"Nuit")+COUNTIFS(#REF!,$B28,#REF!,"Nuit")+COUNTIFS(#REF!,$B28,#REF!,"Nuit")+COUNTIFS(#REF!,$B28,#REF!,"Nuit")+COUNTIFS(#REF!,$B28,#REF!,"Nuit")+COUNTIFS(#REF!,$B28,#REF!,"Nuit")+COUNTIFS(#REF!,$B28,#REF!,"Nuit")+COUNTIFS(#REF!,$B28,#REF!,"Nuit")+COUNTIFS(#REF!,$B28,#REF!,"Nuit"))</f>
        <v>#REF!</v>
      </c>
      <c r="AG28" s="184" t="e">
        <f>IF($A28="","",COUNTIFS(#REF!,$B28,#REF!,"Jour")+COUNTIFS(#REF!,$B28,#REF!,"Jour")+COUNTIFS(#REF!,$B28,#REF!,"Jour")+COUNTIFS(#REF!,$B28,#REF!,"Jour")+COUNTIFS(#REF!,$B28,#REF!,"Jour")+COUNTIFS(#REF!,$B28,#REF!,"Jour")+COUNTIFS(#REF!,$B28,#REF!,"Jour")+COUNTIFS(#REF!,$B28,#REF!,"Jour")+COUNTIFS(#REF!,$B28,#REF!,"Jour")+COUNTIFS(#REF!,$B28,#REF!,"Jour")+COUNTIFS(#REF!,$B28,#REF!,"Jour"))</f>
        <v>#REF!</v>
      </c>
      <c r="AH28" s="187" t="e">
        <f>IF($A28="","",COUNTIFS(#REF!,$B28,#REF!,"Nuit")+COUNTIFS(#REF!,$B28,#REF!,"Nuit")+COUNTIFS(#REF!,$B28,#REF!,"Nuit")+COUNTIFS(#REF!,$B28,#REF!,"Nuit")+COUNTIFS(#REF!,$B28,#REF!,"Nuit")+COUNTIFS(#REF!,$B28,#REF!,"Nuit")+COUNTIFS(#REF!,$B28,#REF!,"Nuit")+COUNTIFS(#REF!,$B28,#REF!,"Nuit")+COUNTIFS(#REF!,$B28,#REF!,"Nuit")+COUNTIFS(#REF!,$B28,#REF!,"Nuit")+COUNTIFS(#REF!,$B28,#REF!,"Nuit"))</f>
        <v>#REF!</v>
      </c>
      <c r="AI28" s="184" t="e">
        <f>IF($A28="","",COUNTIFS(#REF!,$B28,#REF!,"Jour")+COUNTIFS(#REF!,$B28,#REF!,"Jour")+COUNTIFS(#REF!,$B28,#REF!,"Jour")+COUNTIFS(#REF!,$B28,#REF!,"Jour")+COUNTIFS(#REF!,$B28,#REF!,"Jour")+COUNTIFS(#REF!,$B28,#REF!,"Jour")+COUNTIFS(#REF!,$B28,#REF!,"Jour")+COUNTIFS(#REF!,$B28,#REF!,"Jour")+COUNTIFS(#REF!,$B28,#REF!,"Jour")+COUNTIFS(#REF!,$B28,#REF!,"Jour")+COUNTIFS(#REF!,$B28,#REF!,"Jour"))</f>
        <v>#REF!</v>
      </c>
      <c r="AJ28" s="187" t="e">
        <f>IF($A28="","",COUNTIFS(#REF!,$B28,#REF!,"Nuit")+COUNTIFS(#REF!,$B28,#REF!,"Nuit")+COUNTIFS(#REF!,$B28,#REF!,"Nuit")+COUNTIFS(#REF!,$B28,#REF!,"Nuit")+COUNTIFS(#REF!,$B28,#REF!,"Nuit")+COUNTIFS(#REF!,$B28,#REF!,"Nuit")+COUNTIFS(#REF!,$B28,#REF!,"Nuit")+COUNTIFS(#REF!,$B28,#REF!,"Nuit")+COUNTIFS(#REF!,$B28,#REF!,"Nuit")+COUNTIFS(#REF!,$B28,#REF!,"Nuit")+COUNTIFS(#REF!,$B28,#REF!,"Nuit"))</f>
        <v>#REF!</v>
      </c>
      <c r="AK28" s="190" t="e">
        <f>IF($A28="","",COUNTIFS(#REF!,$B28,#REF!,"Jour")+COUNTIFS(#REF!,$B28,#REF!,"Jour")+COUNTIFS(#REF!,$B28,#REF!,"Jour")+COUNTIFS(#REF!,$B28,#REF!,"Jour")+COUNTIFS(#REF!,$B28,#REF!,"Jour")+COUNTIFS(#REF!,$B28,#REF!,"Jour")+COUNTIFS(#REF!,$B28,#REF!,"Jour")+COUNTIFS(#REF!,$B28,#REF!,"Jour")+COUNTIFS(#REF!,$B28,#REF!,"Jour")+COUNTIFS(#REF!,$B28,#REF!,"Jour")+COUNTIFS(#REF!,$B28,#REF!,"Jour"))</f>
        <v>#REF!</v>
      </c>
      <c r="AL28" s="177"/>
      <c r="AM28" s="176" t="e">
        <f t="shared" si="1"/>
        <v>#REF!</v>
      </c>
      <c r="AN28" s="176" t="e">
        <f t="shared" si="2"/>
        <v>#REF!</v>
      </c>
      <c r="AO28" s="424" t="e">
        <f t="shared" si="5"/>
        <v>#REF!</v>
      </c>
      <c r="AP28" s="183">
        <f>IF($A28="","",COUNTIFS(JAN.20!$F$7:$F$48,$B28,JAN.20!$E$7:$E$48,"Nuit")+COUNTIFS(JAN.20!$H$7:$H$48,$B28,JAN.20!$E$7:$E$48,"Nuit")+COUNTIFS(JAN.20!$J$7:$J$48,$B28,JAN.20!$E$7:$E$48,"Nuit")+COUNTIFS(JAN.20!$L$7:$L$48,$B28,JAN.20!$E$7:$E$48,"Nuit")+COUNTIFS(JAN.20!$N$7:$N$48,$B28,JAN.20!$E$7:$E$48,"Nuit")+COUNTIFS(JAN.20!$P$7:$P$48,$B28,JAN.20!$E$7:$E$48,"Nuit")+COUNTIFS(JAN.20!$R$7:$R$48,$B28,JAN.20!$E$7:$E$48,"Nuit")+COUNTIFS(JAN.20!$T$7:$T$48,$B28,JAN.20!$E$7:$E$48,"Nuit")+COUNTIFS(JAN.20!$V$7:$V$48,$B28,JAN.20!$E$7:$E$48,"Nuit")+COUNTIFS(JAN.20!$W$7:$W$48,$B28,JAN.20!$E$7:$E$48,"Nuit")+COUNTIFS(JAN.20!$X$7:$X$48,$B28,JAN.20!$E$7:$E$48,"Nuit"))</f>
        <v>0</v>
      </c>
      <c r="AQ28" s="184">
        <f>IF($A28="","",COUNTIFS(JAN.20!$F$7:$F$48,$B28,JAN.20!$E$7:$E$48,"Jour")+COUNTIFS(JAN.20!$H$7:$H$48,$B28,JAN.20!$E$7:$E$48,"Jour")+COUNTIFS(JAN.20!$J$7:$J$48,$B28,JAN.20!$E$7:$E$48,"Jour")+COUNTIFS(JAN.20!$L$7:$L$48,$B28,JAN.20!$E$7:$E$48,"Jour")+COUNTIFS(JAN.20!$N$7:$N$48,$B28,JAN.20!$E$7:$E$48,"Jour")+COUNTIFS(JAN.20!$P$7:$P$48,$B28,JAN.20!$E$7:$E$48,"Jour")+COUNTIFS(JAN.20!$R$7:$R$48,$B28,JAN.20!$E$7:$E$48,"Jour")+COUNTIFS(JAN.20!$T$7:$T$48,$B28,JAN.20!$E$7:$E$48,"Jour")+COUNTIFS(JAN.20!$V$7:$V$48,$B28,JAN.20!$E$7:$E$48,"Jour")+COUNTIFS(JAN.20!$W$7:$W$48,$B28,JAN.20!$E$7:$E$48,"Jour")+COUNTIFS(JAN.20!$X$7:$X$48,$B28,JAN.20!$E$7:$E$48,"Jour"))</f>
        <v>0</v>
      </c>
      <c r="AR28" s="187">
        <f>IF($A28="","",COUNTIFS(FEV.20!$F$7:$F$48,$B28,FEV.20!$E$7:$E$48,"Nuit")+COUNTIFS(FEV.20!$H$7:$H$48,$B28,FEV.20!$E$7:$E$48,"Nuit")+COUNTIFS(FEV.20!$J$7:$J$48,$B28,FEV.20!$E$7:$E$48,"Nuit")+COUNTIFS(FEV.20!$L$7:$L$48,$B28,FEV.20!$E$7:$E$48,"Nuit")+COUNTIFS(FEV.20!$N$7:$N$48,$B28,FEV.20!$E$7:$E$48,"Nuit")+COUNTIFS(FEV.20!$P$7:$P$48,$B28,FEV.20!$E$7:$E$48,"Nuit")+COUNTIFS(FEV.20!$R$7:$R$48,$B28,FEV.20!$E$7:$E$48,"Nuit")+COUNTIFS(FEV.20!$T$7:$T$48,$B28,FEV.20!$E$7:$E$48,"Nuit")+COUNTIFS(FEV.20!$V$7:$V$48,$B28,FEV.20!$E$7:$E$48,"Nuit")+COUNTIFS(FEV.20!$W$7:$W$48,$B28,FEV.20!$E$7:$E$48,"Nuit")+COUNTIFS(FEV.20!$X$7:$X$48,$B28,FEV.20!$E$7:$E$48,"Nuit"))</f>
        <v>0</v>
      </c>
      <c r="AS28" s="184">
        <f>IF($A28="","",COUNTIFS(FEV.20!$F$7:$F$48,$B28,FEV.20!$E$7:$E$48,"Jour")+COUNTIFS(FEV.20!$H$7:$H$48,$B28,FEV.20!$E$7:$E$48,"Jour")+COUNTIFS(FEV.20!$J$7:$J$48,$B28,FEV.20!$E$7:$E$48,"Jour")+COUNTIFS(FEV.20!$L$7:$L$48,$B28,FEV.20!$E$7:$E$48,"Jour")+COUNTIFS(FEV.20!$N$7:$N$48,$B28,FEV.20!$E$7:$E$48,"Jour")+COUNTIFS(FEV.20!$P$7:$P$48,$B28,FEV.20!$E$7:$E$48,"Jour")+COUNTIFS(FEV.20!$R$7:$R$48,$B28,FEV.20!$E$7:$E$48,"Jour")+COUNTIFS(FEV.20!$T$7:$T$48,$B28,FEV.20!$E$7:$E$48,"Jour")+COUNTIFS(FEV.20!$V$7:$V$48,$B28,FEV.20!$E$7:$E$48,"Jour")+COUNTIFS(FEV.20!$W$7:$W$48,$B28,FEV.20!$E$7:$E$48,"Jour")+COUNTIFS(FEV.20!$X$7:$X$48,$B28,FEV.20!$E$7:$E$48,"Jour"))</f>
        <v>0</v>
      </c>
      <c r="AT28" s="187">
        <f>IF($A28="","",COUNTIFS(Mars.20!$F$7:$F$48,$B28,Mars.20!$E$7:$E$48,"Nuit")+COUNTIFS(Mars.20!$H$7:$H$48,$B28,Mars.20!$E$7:$E$48,"Nuit")+COUNTIFS(Mars.20!$J$7:$J$48,$B28,Mars.20!$E$7:$E$48,"Nuit")+COUNTIFS(Mars.20!$L$7:$L$48,$B28,Mars.20!$E$7:$E$48,"Nuit")+COUNTIFS(Mars.20!$N$7:$N$48,$B28,Mars.20!$E$7:$E$48,"Nuit")+COUNTIFS(Mars.20!$P$7:$P$48,$B28,Mars.20!$E$7:$E$48,"Nuit")+COUNTIFS(Mars.20!$R$7:$R$48,$B28,Mars.20!$E$7:$E$48,"Nuit")+COUNTIFS(Mars.20!$T$7:$T$48,$B28,Mars.20!$E$7:$E$48,"Nuit")+COUNTIFS(Mars.20!$V$7:$V$48,$B28,Mars.20!$E$7:$E$48,"Nuit")+COUNTIFS(Mars.20!$W$7:$W$48,$B28,Mars.20!$E$7:$E$48,"Nuit")+COUNTIFS(Mars.20!$X$7:$X$48,$B28,Mars.20!$E$7:$E$48,"Nuit"))</f>
        <v>0</v>
      </c>
      <c r="AU28" s="184">
        <f>IF($A28="","",COUNTIFS(Mars.20!$F$7:$F$48,$B28,Mars.20!$E$7:$E$48,"Jour")+COUNTIFS(Mars.20!$H$7:$H$48,$B28,Mars.20!$E$7:$E$48,"Jour")+COUNTIFS(Mars.20!$J$7:$J$48,$B28,Mars.20!$E$7:$E$48,"Jour")+COUNTIFS(Mars.20!$L$7:$L$48,$B28,Mars.20!$E$7:$E$48,"Jour")+COUNTIFS(Mars.20!$N$7:$N$48,$B28,Mars.20!$E$7:$E$48,"Jour")+COUNTIFS(Mars.20!$P$7:$P$48,$B28,Mars.20!$E$7:$E$48,"Jour")+COUNTIFS(Mars.20!$R$7:$R$48,$B28,Mars.20!$E$7:$E$48,"Jour")+COUNTIFS(Mars.20!$T$7:$T$48,$B28,Mars.20!$E$7:$E$48,"Jour")+COUNTIFS(Mars.20!$V$7:$V$48,$B28,Mars.20!$E$7:$E$48,"Jour")+COUNTIFS(Mars.20!$W$7:$W$48,$B28,Mars.20!$E$7:$E$48,"Jour")+COUNTIFS(Mars.20!$X$7:$X$48,$B28,Mars.20!$E$7:$E$48,"Jour"))</f>
        <v>0</v>
      </c>
      <c r="AV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AW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AX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AY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AZ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BA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BB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BC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BD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BE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BF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BG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BH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BI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BJ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BK28" s="184">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BL28" s="187">
        <f>IF($A28="","",COUNTIFS(AVR.20!$F$7:$F$48,$B28,AVR.20!$E$7:$E$48,"Nuit")+COUNTIFS(AVR.20!$H$7:$H$48,$B28,AVR.20!$E$7:$E$48,"Nuit")+COUNTIFS(AVR.20!$J$7:$J$48,$B28,AVR.20!$E$7:$E$48,"Nuit")+COUNTIFS(AVR.20!$L$7:$L$48,$B28,AVR.20!$E$7:$E$48,"Nuit")+COUNTIFS(AVR.20!$N$7:$N$48,$B28,AVR.20!$E$7:$E$48,"Nuit")+COUNTIFS(AVR.20!$P$7:$P$48,$B28,AVR.20!$E$7:$E$48,"Nuit")+COUNTIFS(AVR.20!$R$7:$R$48,$B28,AVR.20!$E$7:$E$48,"Nuit")+COUNTIFS(AVR.20!$T$7:$T$48,$B28,AVR.20!$E$7:$E$48,"Nuit")+COUNTIFS(AVR.20!$V$7:$V$48,$B28,AVR.20!$E$7:$E$48,"Nuit")+COUNTIFS(AVR.20!$W$7:$W$48,$B28,AVR.20!$E$7:$E$48,"Nuit")+COUNTIFS(AVR.20!$X$7:$X$48,$B28,AVR.20!$E$7:$E$48,"Nuit"))</f>
        <v>0</v>
      </c>
      <c r="BM28" s="190">
        <f>IF($A28="","",COUNTIFS(AVR.20!$F$7:$F$48,$B28,AVR.20!$E$7:$E$48,"Jour")+COUNTIFS(AVR.20!$H$7:$H$48,$B28,AVR.20!$E$7:$E$48,"Jour")+COUNTIFS(AVR.20!$J$7:$J$48,$B28,AVR.20!$E$7:$E$48,"Jour")+COUNTIFS(AVR.20!$L$7:$L$48,$B28,AVR.20!$E$7:$E$48,"Jour")+COUNTIFS(AVR.20!$N$7:$N$48,$B28,AVR.20!$E$7:$E$48,"Jour")+COUNTIFS(AVR.20!$P$7:$P$48,$B28,AVR.20!$E$7:$E$48,"Jour")+COUNTIFS(AVR.20!$R$7:$R$48,$B28,AVR.20!$E$7:$E$48,"Jour")+COUNTIFS(AVR.20!$T$7:$T$48,$B28,AVR.20!$E$7:$E$48,"Jour")+COUNTIFS(AVR.20!$V$7:$V$48,$B28,AVR.20!$E$7:$E$48,"Jour")+COUNTIFS(AVR.20!$W$7:$W$48,$B28,AVR.20!$E$7:$E$48,"Jour")+COUNTIFS(AVR.20!$X$7:$X$48,$B28,AVR.20!$E$7:$E$48,"Jour"))</f>
        <v>0</v>
      </c>
      <c r="BN28" s="177"/>
      <c r="BO28" s="176">
        <f t="shared" si="3"/>
        <v>0</v>
      </c>
      <c r="BP28" s="176">
        <f t="shared" si="4"/>
        <v>0</v>
      </c>
    </row>
    <row r="29" spans="1:68" ht="16.5" x14ac:dyDescent="0.3">
      <c r="A29" s="268" t="s">
        <v>248</v>
      </c>
      <c r="B29" s="269" t="s">
        <v>122</v>
      </c>
      <c r="C29" s="264" t="s">
        <v>68</v>
      </c>
      <c r="D29" s="264" t="s">
        <v>103</v>
      </c>
      <c r="E29" s="265" t="s">
        <v>407</v>
      </c>
      <c r="F29" s="266" t="s">
        <v>8</v>
      </c>
      <c r="G29" s="266" t="s">
        <v>70</v>
      </c>
      <c r="H29" s="266" t="s">
        <v>71</v>
      </c>
      <c r="I29" s="272"/>
      <c r="J29" s="266"/>
      <c r="K29" s="266" t="s">
        <v>72</v>
      </c>
      <c r="L29" s="267" t="s">
        <v>73</v>
      </c>
      <c r="N29" s="183" t="e">
        <f>IF($A29="","",COUNTIFS(#REF!,B29,#REF!,"Nuit")+COUNTIFS(#REF!,B29,#REF!,"Nuit")+COUNTIFS(#REF!,B29,#REF!,"Nuit")+COUNTIFS(#REF!,B29,#REF!,"Nuit")+COUNTIFS(#REF!,B29,#REF!,"Nuit")+COUNTIFS(#REF!,B29,#REF!,"Nuit")+COUNTIFS(#REF!,B29,#REF!,"Nuit")+COUNTIFS(#REF!,B29,#REF!,"Nuit")+COUNTIFS(#REF!,B29,#REF!,"Nuit")+COUNTIFS(#REF!,B29,#REF!,"Nuit")+COUNTIFS(#REF!,B29,#REF!,"Nuit"))</f>
        <v>#REF!</v>
      </c>
      <c r="O29" s="184" t="e">
        <f>IF($A29="","",COUNTIFS(#REF!,B29,#REF!,"Jour")+COUNTIFS(#REF!,B29,#REF!,"Jour")+COUNTIFS(#REF!,B29,#REF!,"Jour")+COUNTIFS(#REF!,B29,#REF!,"Jour")+COUNTIFS(#REF!,B29,#REF!,"Jour")+COUNTIFS(#REF!,B29,#REF!,"Jour")+COUNTIFS(#REF!,B29,#REF!,"Jour")+COUNTIFS(#REF!,B29,#REF!,"Jour")+COUNTIFS(#REF!,B29,#REF!,"Jour")+COUNTIFS(#REF!,B29,#REF!,"Jour")+COUNTIFS(#REF!,B29,#REF!,"Jour"))</f>
        <v>#REF!</v>
      </c>
      <c r="P29" s="187" t="e">
        <f>IF($A29="","",COUNTIFS(#REF!,B29,#REF!,"Nuit")+COUNTIFS(#REF!,B29,#REF!,"Nuit")+COUNTIFS(#REF!,B29,#REF!,"Nuit")+COUNTIFS(#REF!,B29,#REF!,"Nuit")+COUNTIFS(#REF!,B29,#REF!,"Nuit")+COUNTIFS(#REF!,B29,#REF!,"Nuit")+COUNTIFS(#REF!,B29,#REF!,"Nuit")+COUNTIFS(#REF!,B29,#REF!,"Nuit")+COUNTIFS(#REF!,B29,#REF!,"Nuit")+COUNTIFS(#REF!,B29,#REF!,"Nuit")+COUNTIFS(#REF!,B29,#REF!,"Nuit"))</f>
        <v>#REF!</v>
      </c>
      <c r="Q29" s="184" t="e">
        <f>IF($A29="","",COUNTIFS(#REF!,B29,#REF!,"Jour")+COUNTIFS(#REF!,B29,#REF!,"Jour")+COUNTIFS(#REF!,B29,#REF!,"Jour")+COUNTIFS(#REF!,B29,#REF!,"Jour")+COUNTIFS(#REF!,B29,#REF!,"Jour")+COUNTIFS(#REF!,B29,#REF!,"Jour")+COUNTIFS(#REF!,B29,#REF!,"Jour")+COUNTIFS(#REF!,B29,#REF!,"Jour")+COUNTIFS(#REF!,B29,#REF!,"Jour")+COUNTIFS(#REF!,B29,#REF!,"Jour")+COUNTIFS(#REF!,B29,#REF!,"Jour"))</f>
        <v>#REF!</v>
      </c>
      <c r="R29" s="187" t="e">
        <f>IF($A29="","",COUNTIFS(#REF!,B29,#REF!,"Nuit")+COUNTIFS(#REF!,B29,#REF!,"Nuit")+COUNTIFS(#REF!,B29,#REF!,"Nuit")+COUNTIFS(#REF!,B29,#REF!,"Nuit")+COUNTIFS(#REF!,B29,#REF!,"Nuit")+COUNTIFS(#REF!,B29,#REF!,"Nuit")+COUNTIFS(#REF!,B29,#REF!,"Nuit")+COUNTIFS(#REF!,B29,#REF!,"Nuit")+COUNTIFS(#REF!,B29,#REF!,"Nuit")+COUNTIFS(#REF!,B29,#REF!,"Nuit")+COUNTIFS(#REF!,B29,#REF!,"Nuit"))</f>
        <v>#REF!</v>
      </c>
      <c r="S29" s="184" t="e">
        <f>IF($A29="","",COUNTIFS(#REF!,B29,#REF!,"Jour")+COUNTIFS(#REF!,B29,#REF!,"Jour")+COUNTIFS(#REF!,B29,#REF!,"Jour")+COUNTIFS(#REF!,B29,#REF!,"Jour")+COUNTIFS(#REF!,B29,#REF!,"Jour")+COUNTIFS(#REF!,B29,#REF!,"Jour")+COUNTIFS(#REF!,B29,#REF!,"Jour")+COUNTIFS(#REF!,B29,#REF!,"Jour")+COUNTIFS(#REF!,B29,#REF!,"Jour")+COUNTIFS(#REF!,B29,#REF!,"Jour")+COUNTIFS(#REF!,B29,#REF!,"Jour"))</f>
        <v>#REF!</v>
      </c>
      <c r="T29" s="187" t="e">
        <f>IF($A29="","",COUNTIFS(#REF!,B29,#REF!,"Nuit")+COUNTIFS(#REF!,B29,#REF!,"Nuit")+COUNTIFS(#REF!,B29,#REF!,"Nuit")+COUNTIFS(#REF!,B29,#REF!,"Nuit")+COUNTIFS(#REF!,B29,#REF!,"Nuit")+COUNTIFS(#REF!,B29,#REF!,"Nuit")+COUNTIFS(#REF!,B29,#REF!,"Nuit")+COUNTIFS(#REF!,B29,#REF!,"Nuit")+COUNTIFS(#REF!,B29,#REF!,"Nuit")+COUNTIFS(#REF!,B29,#REF!,"Nuit")+COUNTIFS(#REF!,B29,#REF!,"Nuit"))</f>
        <v>#REF!</v>
      </c>
      <c r="U29" s="184" t="e">
        <f>IF($A29="","",COUNTIFS(#REF!,B29,#REF!,"Jour")+COUNTIFS(#REF!,B29,#REF!,"Jour")+COUNTIFS(#REF!,B29,#REF!,"Jour")+COUNTIFS(#REF!,B29,#REF!,"Jour")+COUNTIFS(#REF!,B29,#REF!,"Jour")+COUNTIFS(#REF!,B29,#REF!,"Jour")+COUNTIFS(#REF!,B29,#REF!,"Jour")+COUNTIFS(#REF!,B29,#REF!,"Jour")+COUNTIFS(#REF!,B29,#REF!,"Jour")+COUNTIFS(#REF!,B29,#REF!,"Jour")+COUNTIFS(#REF!,B29,#REF!,"Jour"))</f>
        <v>#REF!</v>
      </c>
      <c r="V29" s="187" t="e">
        <f>IF($A29="","",COUNTIFS(#REF!,B29,#REF!,"Nuit")+COUNTIFS(#REF!,B29,#REF!,"Nuit")+COUNTIFS(#REF!,B29,#REF!,"Nuit")+COUNTIFS(#REF!,B29,#REF!,"Nuit")+COUNTIFS(#REF!,B29,#REF!,"Nuit")+COUNTIFS(#REF!,B29,#REF!,"Nuit")+COUNTIFS(#REF!,B29,#REF!,"Nuit")+COUNTIFS(#REF!,B29,#REF!,"Nuit")+COUNTIFS(#REF!,B29,#REF!,"Nuit")+COUNTIFS(#REF!,B29,#REF!,"Nuit")+COUNTIFS(#REF!,B29,#REF!,"Nuit"))</f>
        <v>#REF!</v>
      </c>
      <c r="W29" s="184" t="e">
        <f>IF($A29="","",COUNTIFS(#REF!,B29,#REF!,"Jour")+COUNTIFS(#REF!,B29,#REF!,"Jour")+COUNTIFS(#REF!,B29,#REF!,"Jour")+COUNTIFS(#REF!,B29,#REF!,"Jour")+COUNTIFS(#REF!,B29,#REF!,"Jour")+COUNTIFS(#REF!,B29,#REF!,"Jour")+COUNTIFS(#REF!,B29,#REF!,"Jour")+COUNTIFS(#REF!,B29,#REF!,"Jour")+COUNTIFS(#REF!,B29,#REF!,"Jour")+COUNTIFS(#REF!,B29,#REF!,"Jour")+COUNTIFS(#REF!,B29,#REF!,"Jour"))</f>
        <v>#REF!</v>
      </c>
      <c r="X29" s="187" t="e">
        <f>IF($A29="","",COUNTIFS(#REF!,B29,#REF!,"Nuit")+COUNTIFS(#REF!,B29,#REF!,"Nuit")+COUNTIFS(#REF!,B29,#REF!,"Nuit")+COUNTIFS(#REF!,B29,#REF!,"Nuit")+COUNTIFS(#REF!,B29,#REF!,"Nuit")+COUNTIFS(#REF!,B29,#REF!,"Nuit")+COUNTIFS(#REF!,B29,#REF!,"Nuit")+COUNTIFS(#REF!,B29,#REF!,"Nuit")+COUNTIFS(#REF!,B29,#REF!,"Nuit")+COUNTIFS(#REF!,B29,#REF!,"Nuit")+COUNTIFS(#REF!,B29,#REF!,"Nuit"))</f>
        <v>#REF!</v>
      </c>
      <c r="Y29" s="184" t="e">
        <f>IF($A29="","",COUNTIFS(#REF!,B29,#REF!,"Jour")+COUNTIFS(#REF!,B29,#REF!,"Jour")+COUNTIFS(#REF!,B29,#REF!,"Jour")+COUNTIFS(#REF!,B29,#REF!,"Jour")+COUNTIFS(#REF!,B29,#REF!,"Jour")+COUNTIFS(#REF!,B29,#REF!,"Jour")+COUNTIFS(#REF!,B29,#REF!,"Jour")+COUNTIFS(#REF!,B29,#REF!,"Jour")+COUNTIFS(#REF!,B29,#REF!,"Jour")+COUNTIFS(#REF!,B29,#REF!,"Jour")+COUNTIFS(#REF!,B29,#REF!,"Jour"))</f>
        <v>#REF!</v>
      </c>
      <c r="Z29" s="187" t="e">
        <f>IF($A29="","",COUNTIFS(#REF!,$B29,#REF!,"Nuit")+COUNTIFS(#REF!,B29,#REF!,"Nuit")+COUNTIFS(#REF!,B29,#REF!,"Nuit")+COUNTIFS(#REF!,B29,#REF!,"Nuit")+COUNTIFS(#REF!,B29,#REF!,"Nuit")+COUNTIFS(#REF!,B29,#REF!,"Nuit")+COUNTIFS(#REF!,B29,#REF!,"Nuit")+COUNTIFS(#REF!,B29,#REF!,"Nuit")+COUNTIFS(#REF!,B29,#REF!,"Nuit")+COUNTIFS(#REF!,B29,#REF!,"Nuit")+COUNTIFS(#REF!,B29,#REF!,"Nuit"))</f>
        <v>#REF!</v>
      </c>
      <c r="AA29" s="184" t="e">
        <f>IF($A29="","",COUNTIFS(#REF!,$B29,#REF!,"Jour")+COUNTIFS(#REF!,$B29,#REF!,"Jour")+COUNTIFS(#REF!,$B29,#REF!,"Jour")+COUNTIFS(#REF!,$B29,#REF!,"Jour")+COUNTIFS(#REF!,$B29,#REF!,"Jour")+COUNTIFS(#REF!,$B29,#REF!,"Jour")+COUNTIFS(#REF!,$B29,#REF!,"Jour")+COUNTIFS(#REF!,$B29,#REF!,"Jour")+COUNTIFS(#REF!,$B29,#REF!,"Jour")+COUNTIFS(#REF!,$B29,#REF!,"Jour")+COUNTIFS(#REF!,$B29,#REF!,"Jour"))</f>
        <v>#REF!</v>
      </c>
      <c r="AB29" s="187" t="e">
        <f>IF($A29="","",COUNTIFS(#REF!,$B29,#REF!,"Nuit")+COUNTIFS(#REF!,$B29,#REF!,"Nuit")+COUNTIFS(#REF!,$B29,#REF!,"Nuit")+COUNTIFS(#REF!,$B29,#REF!,"Nuit")+COUNTIFS(#REF!,$B29,#REF!,"Nuit")+COUNTIFS(#REF!,$B29,#REF!,"Nuit")+COUNTIFS(#REF!,$B29,#REF!,"Nuit")+COUNTIFS(#REF!,$B29,#REF!,"Nuit")+COUNTIFS(#REF!,$B29,#REF!,"Nuit")+COUNTIFS(#REF!,$B29,#REF!,"Nuit")+COUNTIFS(#REF!,$B29,#REF!,"Nuit"))</f>
        <v>#REF!</v>
      </c>
      <c r="AC29" s="184" t="e">
        <f>IF($A29="","",COUNTIFS(#REF!,$B29,#REF!,"Jour")+COUNTIFS(#REF!,$B29,#REF!,"Jour")+COUNTIFS(#REF!,$B29,#REF!,"Jour")+COUNTIFS(#REF!,$B29,#REF!,"Jour")+COUNTIFS(#REF!,$B29,#REF!,"Jour")+COUNTIFS(#REF!,$B29,#REF!,"Jour")+COUNTIFS(#REF!,$B29,#REF!,"Jour")+COUNTIFS(#REF!,$B29,#REF!,"Jour")+COUNTIFS(#REF!,$B29,#REF!,"Jour")+COUNTIFS(#REF!,$B29,#REF!,"Jour")+COUNTIFS(#REF!,$B29,#REF!,"Jour"))</f>
        <v>#REF!</v>
      </c>
      <c r="AD29" s="187" t="e">
        <f>IF($A29="","",COUNTIFS(#REF!,$B29,#REF!,"Nuit")+COUNTIFS(#REF!,$B29,#REF!,"Nuit")+COUNTIFS(#REF!,$B29,#REF!,"Nuit")+COUNTIFS(#REF!,$B29,#REF!,"Nuit")+COUNTIFS(#REF!,$B29,#REF!,"Nuit")+COUNTIFS(#REF!,$B29,#REF!,"Nuit")+COUNTIFS(#REF!,$B29,#REF!,"Nuit")+COUNTIFS(#REF!,$B29,#REF!,"Nuit")+COUNTIFS(#REF!,$B29,#REF!,"Nuit")+COUNTIFS(#REF!,$B29,#REF!,"Nuit")+COUNTIFS(#REF!,$B29,#REF!,"Nuit"))</f>
        <v>#REF!</v>
      </c>
      <c r="AE29" s="184" t="e">
        <f>IF($A29="","",COUNTIFS(#REF!,$B29,#REF!,"Jour")+COUNTIFS(#REF!,$B29,#REF!,"Jour")+COUNTIFS(#REF!,$B29,#REF!,"Jour")+COUNTIFS(#REF!,$B29,#REF!,"Jour")+COUNTIFS(#REF!,$B29,#REF!,"Jour")+COUNTIFS(#REF!,$B29,#REF!,"Jour")+COUNTIFS(#REF!,$B29,#REF!,"Jour")+COUNTIFS(#REF!,$B29,#REF!,"Jour")+COUNTIFS(#REF!,$B29,#REF!,"Jour")+COUNTIFS(#REF!,$B29,#REF!,"Jour")+COUNTIFS(#REF!,$B29,#REF!,"Jour"))</f>
        <v>#REF!</v>
      </c>
      <c r="AF29" s="187" t="e">
        <f>IF($A29="","",COUNTIFS(#REF!,$B29,#REF!,"Nuit")+COUNTIFS(#REF!,$B29,#REF!,"Nuit")+COUNTIFS(#REF!,$B29,#REF!,"Nuit")+COUNTIFS(#REF!,$B29,#REF!,"Nuit")+COUNTIFS(#REF!,$B29,#REF!,"Nuit")+COUNTIFS(#REF!,$B29,#REF!,"Nuit")+COUNTIFS(#REF!,$B29,#REF!,"Nuit")+COUNTIFS(#REF!,$B29,#REF!,"Nuit")+COUNTIFS(#REF!,$B29,#REF!,"Nuit")+COUNTIFS(#REF!,$B29,#REF!,"Nuit")+COUNTIFS(#REF!,$B29,#REF!,"Nuit"))</f>
        <v>#REF!</v>
      </c>
      <c r="AG29" s="184" t="e">
        <f>IF($A29="","",COUNTIFS(#REF!,$B29,#REF!,"Jour")+COUNTIFS(#REF!,$B29,#REF!,"Jour")+COUNTIFS(#REF!,$B29,#REF!,"Jour")+COUNTIFS(#REF!,$B29,#REF!,"Jour")+COUNTIFS(#REF!,$B29,#REF!,"Jour")+COUNTIFS(#REF!,$B29,#REF!,"Jour")+COUNTIFS(#REF!,$B29,#REF!,"Jour")+COUNTIFS(#REF!,$B29,#REF!,"Jour")+COUNTIFS(#REF!,$B29,#REF!,"Jour")+COUNTIFS(#REF!,$B29,#REF!,"Jour")+COUNTIFS(#REF!,$B29,#REF!,"Jour"))</f>
        <v>#REF!</v>
      </c>
      <c r="AH29" s="187" t="e">
        <f>IF($A29="","",COUNTIFS(#REF!,$B29,#REF!,"Nuit")+COUNTIFS(#REF!,$B29,#REF!,"Nuit")+COUNTIFS(#REF!,$B29,#REF!,"Nuit")+COUNTIFS(#REF!,$B29,#REF!,"Nuit")+COUNTIFS(#REF!,$B29,#REF!,"Nuit")+COUNTIFS(#REF!,$B29,#REF!,"Nuit")+COUNTIFS(#REF!,$B29,#REF!,"Nuit")+COUNTIFS(#REF!,$B29,#REF!,"Nuit")+COUNTIFS(#REF!,$B29,#REF!,"Nuit")+COUNTIFS(#REF!,$B29,#REF!,"Nuit")+COUNTIFS(#REF!,$B29,#REF!,"Nuit"))</f>
        <v>#REF!</v>
      </c>
      <c r="AI29" s="184" t="e">
        <f>IF($A29="","",COUNTIFS(#REF!,$B29,#REF!,"Jour")+COUNTIFS(#REF!,$B29,#REF!,"Jour")+COUNTIFS(#REF!,$B29,#REF!,"Jour")+COUNTIFS(#REF!,$B29,#REF!,"Jour")+COUNTIFS(#REF!,$B29,#REF!,"Jour")+COUNTIFS(#REF!,$B29,#REF!,"Jour")+COUNTIFS(#REF!,$B29,#REF!,"Jour")+COUNTIFS(#REF!,$B29,#REF!,"Jour")+COUNTIFS(#REF!,$B29,#REF!,"Jour")+COUNTIFS(#REF!,$B29,#REF!,"Jour")+COUNTIFS(#REF!,$B29,#REF!,"Jour"))</f>
        <v>#REF!</v>
      </c>
      <c r="AJ29" s="187" t="e">
        <f>IF($A29="","",COUNTIFS(#REF!,$B29,#REF!,"Nuit")+COUNTIFS(#REF!,$B29,#REF!,"Nuit")+COUNTIFS(#REF!,$B29,#REF!,"Nuit")+COUNTIFS(#REF!,$B29,#REF!,"Nuit")+COUNTIFS(#REF!,$B29,#REF!,"Nuit")+COUNTIFS(#REF!,$B29,#REF!,"Nuit")+COUNTIFS(#REF!,$B29,#REF!,"Nuit")+COUNTIFS(#REF!,$B29,#REF!,"Nuit")+COUNTIFS(#REF!,$B29,#REF!,"Nuit")+COUNTIFS(#REF!,$B29,#REF!,"Nuit")+COUNTIFS(#REF!,$B29,#REF!,"Nuit"))</f>
        <v>#REF!</v>
      </c>
      <c r="AK29" s="190" t="e">
        <f>IF($A29="","",COUNTIFS(#REF!,$B29,#REF!,"Jour")+COUNTIFS(#REF!,$B29,#REF!,"Jour")+COUNTIFS(#REF!,$B29,#REF!,"Jour")+COUNTIFS(#REF!,$B29,#REF!,"Jour")+COUNTIFS(#REF!,$B29,#REF!,"Jour")+COUNTIFS(#REF!,$B29,#REF!,"Jour")+COUNTIFS(#REF!,$B29,#REF!,"Jour")+COUNTIFS(#REF!,$B29,#REF!,"Jour")+COUNTIFS(#REF!,$B29,#REF!,"Jour")+COUNTIFS(#REF!,$B29,#REF!,"Jour")+COUNTIFS(#REF!,$B29,#REF!,"Jour"))</f>
        <v>#REF!</v>
      </c>
      <c r="AL29" s="177"/>
      <c r="AM29" s="176" t="e">
        <f t="shared" si="1"/>
        <v>#REF!</v>
      </c>
      <c r="AN29" s="176" t="e">
        <f t="shared" si="2"/>
        <v>#REF!</v>
      </c>
      <c r="AO29" s="424" t="e">
        <f t="shared" si="5"/>
        <v>#REF!</v>
      </c>
      <c r="AP29" s="183">
        <f>IF($A29="","",COUNTIFS(JAN.20!$F$7:$F$48,$B29,JAN.20!$E$7:$E$48,"Nuit")+COUNTIFS(JAN.20!$H$7:$H$48,$B29,JAN.20!$E$7:$E$48,"Nuit")+COUNTIFS(JAN.20!$J$7:$J$48,$B29,JAN.20!$E$7:$E$48,"Nuit")+COUNTIFS(JAN.20!$L$7:$L$48,$B29,JAN.20!$E$7:$E$48,"Nuit")+COUNTIFS(JAN.20!$N$7:$N$48,$B29,JAN.20!$E$7:$E$48,"Nuit")+COUNTIFS(JAN.20!$P$7:$P$48,$B29,JAN.20!$E$7:$E$48,"Nuit")+COUNTIFS(JAN.20!$R$7:$R$48,$B29,JAN.20!$E$7:$E$48,"Nuit")+COUNTIFS(JAN.20!$T$7:$T$48,$B29,JAN.20!$E$7:$E$48,"Nuit")+COUNTIFS(JAN.20!$V$7:$V$48,$B29,JAN.20!$E$7:$E$48,"Nuit")+COUNTIFS(JAN.20!$W$7:$W$48,$B29,JAN.20!$E$7:$E$48,"Nuit")+COUNTIFS(JAN.20!$X$7:$X$48,$B29,JAN.20!$E$7:$E$48,"Nuit"))</f>
        <v>0</v>
      </c>
      <c r="AQ29" s="184">
        <f>IF($A29="","",COUNTIFS(JAN.20!$F$7:$F$48,$B29,JAN.20!$E$7:$E$48,"Jour")+COUNTIFS(JAN.20!$H$7:$H$48,$B29,JAN.20!$E$7:$E$48,"Jour")+COUNTIFS(JAN.20!$J$7:$J$48,$B29,JAN.20!$E$7:$E$48,"Jour")+COUNTIFS(JAN.20!$L$7:$L$48,$B29,JAN.20!$E$7:$E$48,"Jour")+COUNTIFS(JAN.20!$N$7:$N$48,$B29,JAN.20!$E$7:$E$48,"Jour")+COUNTIFS(JAN.20!$P$7:$P$48,$B29,JAN.20!$E$7:$E$48,"Jour")+COUNTIFS(JAN.20!$R$7:$R$48,$B29,JAN.20!$E$7:$E$48,"Jour")+COUNTIFS(JAN.20!$T$7:$T$48,$B29,JAN.20!$E$7:$E$48,"Jour")+COUNTIFS(JAN.20!$V$7:$V$48,$B29,JAN.20!$E$7:$E$48,"Jour")+COUNTIFS(JAN.20!$W$7:$W$48,$B29,JAN.20!$E$7:$E$48,"Jour")+COUNTIFS(JAN.20!$X$7:$X$48,$B29,JAN.20!$E$7:$E$48,"Jour"))</f>
        <v>0</v>
      </c>
      <c r="AR29" s="187">
        <f>IF($A29="","",COUNTIFS(FEV.20!$F$7:$F$48,$B29,FEV.20!$E$7:$E$48,"Nuit")+COUNTIFS(FEV.20!$H$7:$H$48,$B29,FEV.20!$E$7:$E$48,"Nuit")+COUNTIFS(FEV.20!$J$7:$J$48,$B29,FEV.20!$E$7:$E$48,"Nuit")+COUNTIFS(FEV.20!$L$7:$L$48,$B29,FEV.20!$E$7:$E$48,"Nuit")+COUNTIFS(FEV.20!$N$7:$N$48,$B29,FEV.20!$E$7:$E$48,"Nuit")+COUNTIFS(FEV.20!$P$7:$P$48,$B29,FEV.20!$E$7:$E$48,"Nuit")+COUNTIFS(FEV.20!$R$7:$R$48,$B29,FEV.20!$E$7:$E$48,"Nuit")+COUNTIFS(FEV.20!$T$7:$T$48,$B29,FEV.20!$E$7:$E$48,"Nuit")+COUNTIFS(FEV.20!$V$7:$V$48,$B29,FEV.20!$E$7:$E$48,"Nuit")+COUNTIFS(FEV.20!$W$7:$W$48,$B29,FEV.20!$E$7:$E$48,"Nuit")+COUNTIFS(FEV.20!$X$7:$X$48,$B29,FEV.20!$E$7:$E$48,"Nuit"))</f>
        <v>0</v>
      </c>
      <c r="AS29" s="184">
        <f>IF($A29="","",COUNTIFS(FEV.20!$F$7:$F$48,$B29,FEV.20!$E$7:$E$48,"Jour")+COUNTIFS(FEV.20!$H$7:$H$48,$B29,FEV.20!$E$7:$E$48,"Jour")+COUNTIFS(FEV.20!$J$7:$J$48,$B29,FEV.20!$E$7:$E$48,"Jour")+COUNTIFS(FEV.20!$L$7:$L$48,$B29,FEV.20!$E$7:$E$48,"Jour")+COUNTIFS(FEV.20!$N$7:$N$48,$B29,FEV.20!$E$7:$E$48,"Jour")+COUNTIFS(FEV.20!$P$7:$P$48,$B29,FEV.20!$E$7:$E$48,"Jour")+COUNTIFS(FEV.20!$R$7:$R$48,$B29,FEV.20!$E$7:$E$48,"Jour")+COUNTIFS(FEV.20!$T$7:$T$48,$B29,FEV.20!$E$7:$E$48,"Jour")+COUNTIFS(FEV.20!$V$7:$V$48,$B29,FEV.20!$E$7:$E$48,"Jour")+COUNTIFS(FEV.20!$W$7:$W$48,$B29,FEV.20!$E$7:$E$48,"Jour")+COUNTIFS(FEV.20!$X$7:$X$48,$B29,FEV.20!$E$7:$E$48,"Jour"))</f>
        <v>0</v>
      </c>
      <c r="AT29" s="187">
        <f>IF($A29="","",COUNTIFS(Mars.20!$F$7:$F$48,$B29,Mars.20!$E$7:$E$48,"Nuit")+COUNTIFS(Mars.20!$H$7:$H$48,$B29,Mars.20!$E$7:$E$48,"Nuit")+COUNTIFS(Mars.20!$J$7:$J$48,$B29,Mars.20!$E$7:$E$48,"Nuit")+COUNTIFS(Mars.20!$L$7:$L$48,$B29,Mars.20!$E$7:$E$48,"Nuit")+COUNTIFS(Mars.20!$N$7:$N$48,$B29,Mars.20!$E$7:$E$48,"Nuit")+COUNTIFS(Mars.20!$P$7:$P$48,$B29,Mars.20!$E$7:$E$48,"Nuit")+COUNTIFS(Mars.20!$R$7:$R$48,$B29,Mars.20!$E$7:$E$48,"Nuit")+COUNTIFS(Mars.20!$T$7:$T$48,$B29,Mars.20!$E$7:$E$48,"Nuit")+COUNTIFS(Mars.20!$V$7:$V$48,$B29,Mars.20!$E$7:$E$48,"Nuit")+COUNTIFS(Mars.20!$W$7:$W$48,$B29,Mars.20!$E$7:$E$48,"Nuit")+COUNTIFS(Mars.20!$X$7:$X$48,$B29,Mars.20!$E$7:$E$48,"Nuit"))</f>
        <v>0</v>
      </c>
      <c r="AU29" s="184">
        <f>IF($A29="","",COUNTIFS(Mars.20!$F$7:$F$48,$B29,Mars.20!$E$7:$E$48,"Jour")+COUNTIFS(Mars.20!$H$7:$H$48,$B29,Mars.20!$E$7:$E$48,"Jour")+COUNTIFS(Mars.20!$J$7:$J$48,$B29,Mars.20!$E$7:$E$48,"Jour")+COUNTIFS(Mars.20!$L$7:$L$48,$B29,Mars.20!$E$7:$E$48,"Jour")+COUNTIFS(Mars.20!$N$7:$N$48,$B29,Mars.20!$E$7:$E$48,"Jour")+COUNTIFS(Mars.20!$P$7:$P$48,$B29,Mars.20!$E$7:$E$48,"Jour")+COUNTIFS(Mars.20!$R$7:$R$48,$B29,Mars.20!$E$7:$E$48,"Jour")+COUNTIFS(Mars.20!$T$7:$T$48,$B29,Mars.20!$E$7:$E$48,"Jour")+COUNTIFS(Mars.20!$V$7:$V$48,$B29,Mars.20!$E$7:$E$48,"Jour")+COUNTIFS(Mars.20!$W$7:$W$48,$B29,Mars.20!$E$7:$E$48,"Jour")+COUNTIFS(Mars.20!$X$7:$X$48,$B29,Mars.20!$E$7:$E$48,"Jour"))</f>
        <v>0</v>
      </c>
      <c r="AV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AW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AX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AY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AZ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BA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BB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BC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BD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BE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BF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BG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BH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BI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BJ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BK29" s="184">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BL29" s="187">
        <f>IF($A29="","",COUNTIFS(AVR.20!$F$7:$F$48,$B29,AVR.20!$E$7:$E$48,"Nuit")+COUNTIFS(AVR.20!$H$7:$H$48,$B29,AVR.20!$E$7:$E$48,"Nuit")+COUNTIFS(AVR.20!$J$7:$J$48,$B29,AVR.20!$E$7:$E$48,"Nuit")+COUNTIFS(AVR.20!$L$7:$L$48,$B29,AVR.20!$E$7:$E$48,"Nuit")+COUNTIFS(AVR.20!$N$7:$N$48,$B29,AVR.20!$E$7:$E$48,"Nuit")+COUNTIFS(AVR.20!$P$7:$P$48,$B29,AVR.20!$E$7:$E$48,"Nuit")+COUNTIFS(AVR.20!$R$7:$R$48,$B29,AVR.20!$E$7:$E$48,"Nuit")+COUNTIFS(AVR.20!$T$7:$T$48,$B29,AVR.20!$E$7:$E$48,"Nuit")+COUNTIFS(AVR.20!$V$7:$V$48,$B29,AVR.20!$E$7:$E$48,"Nuit")+COUNTIFS(AVR.20!$W$7:$W$48,$B29,AVR.20!$E$7:$E$48,"Nuit")+COUNTIFS(AVR.20!$X$7:$X$48,$B29,AVR.20!$E$7:$E$48,"Nuit"))</f>
        <v>0</v>
      </c>
      <c r="BM29" s="190">
        <f>IF($A29="","",COUNTIFS(AVR.20!$F$7:$F$48,$B29,AVR.20!$E$7:$E$48,"Jour")+COUNTIFS(AVR.20!$H$7:$H$48,$B29,AVR.20!$E$7:$E$48,"Jour")+COUNTIFS(AVR.20!$J$7:$J$48,$B29,AVR.20!$E$7:$E$48,"Jour")+COUNTIFS(AVR.20!$L$7:$L$48,$B29,AVR.20!$E$7:$E$48,"Jour")+COUNTIFS(AVR.20!$N$7:$N$48,$B29,AVR.20!$E$7:$E$48,"Jour")+COUNTIFS(AVR.20!$P$7:$P$48,$B29,AVR.20!$E$7:$E$48,"Jour")+COUNTIFS(AVR.20!$R$7:$R$48,$B29,AVR.20!$E$7:$E$48,"Jour")+COUNTIFS(AVR.20!$T$7:$T$48,$B29,AVR.20!$E$7:$E$48,"Jour")+COUNTIFS(AVR.20!$V$7:$V$48,$B29,AVR.20!$E$7:$E$48,"Jour")+COUNTIFS(AVR.20!$W$7:$W$48,$B29,AVR.20!$E$7:$E$48,"Jour")+COUNTIFS(AVR.20!$X$7:$X$48,$B29,AVR.20!$E$7:$E$48,"Jour"))</f>
        <v>0</v>
      </c>
      <c r="BN29" s="177"/>
      <c r="BO29" s="176">
        <f t="shared" si="3"/>
        <v>0</v>
      </c>
      <c r="BP29" s="176">
        <f t="shared" si="4"/>
        <v>0</v>
      </c>
    </row>
    <row r="30" spans="1:68" ht="16.5" x14ac:dyDescent="0.3">
      <c r="A30" s="268" t="s">
        <v>247</v>
      </c>
      <c r="B30" s="269" t="s">
        <v>425</v>
      </c>
      <c r="C30" s="264" t="s">
        <v>80</v>
      </c>
      <c r="D30" s="264" t="s">
        <v>124</v>
      </c>
      <c r="E30" s="265" t="s">
        <v>17</v>
      </c>
      <c r="F30" s="266" t="s">
        <v>8</v>
      </c>
      <c r="G30" s="266" t="s">
        <v>70</v>
      </c>
      <c r="H30" s="266" t="s">
        <v>71</v>
      </c>
      <c r="I30" s="272"/>
      <c r="J30" s="266"/>
      <c r="K30" s="266" t="s">
        <v>72</v>
      </c>
      <c r="L30" s="267"/>
      <c r="N30" s="183" t="e">
        <f>IF($A30="","",COUNTIFS(#REF!,B30,#REF!,"Nuit")+COUNTIFS(#REF!,B30,#REF!,"Nuit")+COUNTIFS(#REF!,B30,#REF!,"Nuit")+COUNTIFS(#REF!,B30,#REF!,"Nuit")+COUNTIFS(#REF!,B30,#REF!,"Nuit")+COUNTIFS(#REF!,B30,#REF!,"Nuit")+COUNTIFS(#REF!,B30,#REF!,"Nuit")+COUNTIFS(#REF!,B30,#REF!,"Nuit")+COUNTIFS(#REF!,B30,#REF!,"Nuit")+COUNTIFS(#REF!,B30,#REF!,"Nuit")+COUNTIFS(#REF!,B30,#REF!,"Nuit"))</f>
        <v>#REF!</v>
      </c>
      <c r="O30" s="184" t="e">
        <f>IF($A30="","",COUNTIFS(#REF!,B30,#REF!,"Jour")+COUNTIFS(#REF!,B30,#REF!,"Jour")+COUNTIFS(#REF!,B30,#REF!,"Jour")+COUNTIFS(#REF!,B30,#REF!,"Jour")+COUNTIFS(#REF!,B30,#REF!,"Jour")+COUNTIFS(#REF!,B30,#REF!,"Jour")+COUNTIFS(#REF!,B30,#REF!,"Jour")+COUNTIFS(#REF!,B30,#REF!,"Jour")+COUNTIFS(#REF!,B30,#REF!,"Jour")+COUNTIFS(#REF!,B30,#REF!,"Jour")+COUNTIFS(#REF!,B30,#REF!,"Jour"))</f>
        <v>#REF!</v>
      </c>
      <c r="P30" s="187" t="e">
        <f>IF($A30="","",COUNTIFS(#REF!,B30,#REF!,"Nuit")+COUNTIFS(#REF!,B30,#REF!,"Nuit")+COUNTIFS(#REF!,B30,#REF!,"Nuit")+COUNTIFS(#REF!,B30,#REF!,"Nuit")+COUNTIFS(#REF!,B30,#REF!,"Nuit")+COUNTIFS(#REF!,B30,#REF!,"Nuit")+COUNTIFS(#REF!,B30,#REF!,"Nuit")+COUNTIFS(#REF!,B30,#REF!,"Nuit")+COUNTIFS(#REF!,B30,#REF!,"Nuit")+COUNTIFS(#REF!,B30,#REF!,"Nuit")+COUNTIFS(#REF!,B30,#REF!,"Nuit"))</f>
        <v>#REF!</v>
      </c>
      <c r="Q30" s="184" t="e">
        <f>IF($A30="","",COUNTIFS(#REF!,B30,#REF!,"Jour")+COUNTIFS(#REF!,B30,#REF!,"Jour")+COUNTIFS(#REF!,B30,#REF!,"Jour")+COUNTIFS(#REF!,B30,#REF!,"Jour")+COUNTIFS(#REF!,B30,#REF!,"Jour")+COUNTIFS(#REF!,B30,#REF!,"Jour")+COUNTIFS(#REF!,B30,#REF!,"Jour")+COUNTIFS(#REF!,B30,#REF!,"Jour")+COUNTIFS(#REF!,B30,#REF!,"Jour")+COUNTIFS(#REF!,B30,#REF!,"Jour")+COUNTIFS(#REF!,B30,#REF!,"Jour"))</f>
        <v>#REF!</v>
      </c>
      <c r="R30" s="187" t="e">
        <f>IF($A30="","",COUNTIFS(#REF!,B30,#REF!,"Nuit")+COUNTIFS(#REF!,B30,#REF!,"Nuit")+COUNTIFS(#REF!,B30,#REF!,"Nuit")+COUNTIFS(#REF!,B30,#REF!,"Nuit")+COUNTIFS(#REF!,B30,#REF!,"Nuit")+COUNTIFS(#REF!,B30,#REF!,"Nuit")+COUNTIFS(#REF!,B30,#REF!,"Nuit")+COUNTIFS(#REF!,B30,#REF!,"Nuit")+COUNTIFS(#REF!,B30,#REF!,"Nuit")+COUNTIFS(#REF!,B30,#REF!,"Nuit")+COUNTIFS(#REF!,B30,#REF!,"Nuit"))</f>
        <v>#REF!</v>
      </c>
      <c r="S30" s="184" t="e">
        <f>IF($A30="","",COUNTIFS(#REF!,B30,#REF!,"Jour")+COUNTIFS(#REF!,B30,#REF!,"Jour")+COUNTIFS(#REF!,B30,#REF!,"Jour")+COUNTIFS(#REF!,B30,#REF!,"Jour")+COUNTIFS(#REF!,B30,#REF!,"Jour")+COUNTIFS(#REF!,B30,#REF!,"Jour")+COUNTIFS(#REF!,B30,#REF!,"Jour")+COUNTIFS(#REF!,B30,#REF!,"Jour")+COUNTIFS(#REF!,B30,#REF!,"Jour")+COUNTIFS(#REF!,B30,#REF!,"Jour")+COUNTIFS(#REF!,B30,#REF!,"Jour"))</f>
        <v>#REF!</v>
      </c>
      <c r="T30" s="187" t="e">
        <f>IF($A30="","",COUNTIFS(#REF!,B30,#REF!,"Nuit")+COUNTIFS(#REF!,B30,#REF!,"Nuit")+COUNTIFS(#REF!,B30,#REF!,"Nuit")+COUNTIFS(#REF!,B30,#REF!,"Nuit")+COUNTIFS(#REF!,B30,#REF!,"Nuit")+COUNTIFS(#REF!,B30,#REF!,"Nuit")+COUNTIFS(#REF!,B30,#REF!,"Nuit")+COUNTIFS(#REF!,B30,#REF!,"Nuit")+COUNTIFS(#REF!,B30,#REF!,"Nuit")+COUNTIFS(#REF!,B30,#REF!,"Nuit")+COUNTIFS(#REF!,B30,#REF!,"Nuit"))</f>
        <v>#REF!</v>
      </c>
      <c r="U30" s="184" t="e">
        <f>IF($A30="","",COUNTIFS(#REF!,B30,#REF!,"Jour")+COUNTIFS(#REF!,B30,#REF!,"Jour")+COUNTIFS(#REF!,B30,#REF!,"Jour")+COUNTIFS(#REF!,B30,#REF!,"Jour")+COUNTIFS(#REF!,B30,#REF!,"Jour")+COUNTIFS(#REF!,B30,#REF!,"Jour")+COUNTIFS(#REF!,B30,#REF!,"Jour")+COUNTIFS(#REF!,B30,#REF!,"Jour")+COUNTIFS(#REF!,B30,#REF!,"Jour")+COUNTIFS(#REF!,B30,#REF!,"Jour")+COUNTIFS(#REF!,B30,#REF!,"Jour"))</f>
        <v>#REF!</v>
      </c>
      <c r="V30" s="187" t="e">
        <f>IF($A30="","",COUNTIFS(#REF!,B30,#REF!,"Nuit")+COUNTIFS(#REF!,B30,#REF!,"Nuit")+COUNTIFS(#REF!,B30,#REF!,"Nuit")+COUNTIFS(#REF!,B30,#REF!,"Nuit")+COUNTIFS(#REF!,B30,#REF!,"Nuit")+COUNTIFS(#REF!,B30,#REF!,"Nuit")+COUNTIFS(#REF!,B30,#REF!,"Nuit")+COUNTIFS(#REF!,B30,#REF!,"Nuit")+COUNTIFS(#REF!,B30,#REF!,"Nuit")+COUNTIFS(#REF!,B30,#REF!,"Nuit")+COUNTIFS(#REF!,B30,#REF!,"Nuit"))</f>
        <v>#REF!</v>
      </c>
      <c r="W30" s="184" t="e">
        <f>IF($A30="","",COUNTIFS(#REF!,B30,#REF!,"Jour")+COUNTIFS(#REF!,B30,#REF!,"Jour")+COUNTIFS(#REF!,B30,#REF!,"Jour")+COUNTIFS(#REF!,B30,#REF!,"Jour")+COUNTIFS(#REF!,B30,#REF!,"Jour")+COUNTIFS(#REF!,B30,#REF!,"Jour")+COUNTIFS(#REF!,B30,#REF!,"Jour")+COUNTIFS(#REF!,B30,#REF!,"Jour")+COUNTIFS(#REF!,B30,#REF!,"Jour")+COUNTIFS(#REF!,B30,#REF!,"Jour")+COUNTIFS(#REF!,B30,#REF!,"Jour"))</f>
        <v>#REF!</v>
      </c>
      <c r="X30" s="187" t="e">
        <f>IF($A30="","",COUNTIFS(#REF!,B30,#REF!,"Nuit")+COUNTIFS(#REF!,B30,#REF!,"Nuit")+COUNTIFS(#REF!,B30,#REF!,"Nuit")+COUNTIFS(#REF!,B30,#REF!,"Nuit")+COUNTIFS(#REF!,B30,#REF!,"Nuit")+COUNTIFS(#REF!,B30,#REF!,"Nuit")+COUNTIFS(#REF!,B30,#REF!,"Nuit")+COUNTIFS(#REF!,B30,#REF!,"Nuit")+COUNTIFS(#REF!,B30,#REF!,"Nuit")+COUNTIFS(#REF!,B30,#REF!,"Nuit")+COUNTIFS(#REF!,B30,#REF!,"Nuit"))</f>
        <v>#REF!</v>
      </c>
      <c r="Y30" s="184" t="e">
        <f>IF($A30="","",COUNTIFS(#REF!,B30,#REF!,"Jour")+COUNTIFS(#REF!,B30,#REF!,"Jour")+COUNTIFS(#REF!,B30,#REF!,"Jour")+COUNTIFS(#REF!,B30,#REF!,"Jour")+COUNTIFS(#REF!,B30,#REF!,"Jour")+COUNTIFS(#REF!,B30,#REF!,"Jour")+COUNTIFS(#REF!,B30,#REF!,"Jour")+COUNTIFS(#REF!,B30,#REF!,"Jour")+COUNTIFS(#REF!,B30,#REF!,"Jour")+COUNTIFS(#REF!,B30,#REF!,"Jour")+COUNTIFS(#REF!,B30,#REF!,"Jour"))</f>
        <v>#REF!</v>
      </c>
      <c r="Z30" s="187" t="e">
        <f>IF($A30="","",COUNTIFS(#REF!,$B30,#REF!,"Nuit")+COUNTIFS(#REF!,B30,#REF!,"Nuit")+COUNTIFS(#REF!,B30,#REF!,"Nuit")+COUNTIFS(#REF!,B30,#REF!,"Nuit")+COUNTIFS(#REF!,B30,#REF!,"Nuit")+COUNTIFS(#REF!,B30,#REF!,"Nuit")+COUNTIFS(#REF!,B30,#REF!,"Nuit")+COUNTIFS(#REF!,B30,#REF!,"Nuit")+COUNTIFS(#REF!,B30,#REF!,"Nuit")+COUNTIFS(#REF!,B30,#REF!,"Nuit")+COUNTIFS(#REF!,B30,#REF!,"Nuit"))</f>
        <v>#REF!</v>
      </c>
      <c r="AA30" s="184" t="e">
        <f>IF($A30="","",COUNTIFS(#REF!,$B30,#REF!,"Jour")+COUNTIFS(#REF!,$B30,#REF!,"Jour")+COUNTIFS(#REF!,$B30,#REF!,"Jour")+COUNTIFS(#REF!,$B30,#REF!,"Jour")+COUNTIFS(#REF!,$B30,#REF!,"Jour")+COUNTIFS(#REF!,$B30,#REF!,"Jour")+COUNTIFS(#REF!,$B30,#REF!,"Jour")+COUNTIFS(#REF!,$B30,#REF!,"Jour")+COUNTIFS(#REF!,$B30,#REF!,"Jour")+COUNTIFS(#REF!,$B30,#REF!,"Jour")+COUNTIFS(#REF!,$B30,#REF!,"Jour"))</f>
        <v>#REF!</v>
      </c>
      <c r="AB30" s="187" t="e">
        <f>IF($A30="","",COUNTIFS(#REF!,$B30,#REF!,"Nuit")+COUNTIFS(#REF!,$B30,#REF!,"Nuit")+COUNTIFS(#REF!,$B30,#REF!,"Nuit")+COUNTIFS(#REF!,$B30,#REF!,"Nuit")+COUNTIFS(#REF!,$B30,#REF!,"Nuit")+COUNTIFS(#REF!,$B30,#REF!,"Nuit")+COUNTIFS(#REF!,$B30,#REF!,"Nuit")+COUNTIFS(#REF!,$B30,#REF!,"Nuit")+COUNTIFS(#REF!,$B30,#REF!,"Nuit")+COUNTIFS(#REF!,$B30,#REF!,"Nuit")+COUNTIFS(#REF!,$B30,#REF!,"Nuit"))</f>
        <v>#REF!</v>
      </c>
      <c r="AC30" s="184" t="e">
        <f>IF($A30="","",COUNTIFS(#REF!,$B30,#REF!,"Jour")+COUNTIFS(#REF!,$B30,#REF!,"Jour")+COUNTIFS(#REF!,$B30,#REF!,"Jour")+COUNTIFS(#REF!,$B30,#REF!,"Jour")+COUNTIFS(#REF!,$B30,#REF!,"Jour")+COUNTIFS(#REF!,$B30,#REF!,"Jour")+COUNTIFS(#REF!,$B30,#REF!,"Jour")+COUNTIFS(#REF!,$B30,#REF!,"Jour")+COUNTIFS(#REF!,$B30,#REF!,"Jour")+COUNTIFS(#REF!,$B30,#REF!,"Jour")+COUNTIFS(#REF!,$B30,#REF!,"Jour"))</f>
        <v>#REF!</v>
      </c>
      <c r="AD30" s="187" t="e">
        <f>IF($A30="","",COUNTIFS(#REF!,$B30,#REF!,"Nuit")+COUNTIFS(#REF!,$B30,#REF!,"Nuit")+COUNTIFS(#REF!,$B30,#REF!,"Nuit")+COUNTIFS(#REF!,$B30,#REF!,"Nuit")+COUNTIFS(#REF!,$B30,#REF!,"Nuit")+COUNTIFS(#REF!,$B30,#REF!,"Nuit")+COUNTIFS(#REF!,$B30,#REF!,"Nuit")+COUNTIFS(#REF!,$B30,#REF!,"Nuit")+COUNTIFS(#REF!,$B30,#REF!,"Nuit")+COUNTIFS(#REF!,$B30,#REF!,"Nuit")+COUNTIFS(#REF!,$B30,#REF!,"Nuit"))</f>
        <v>#REF!</v>
      </c>
      <c r="AE30" s="184" t="e">
        <f>IF($A30="","",COUNTIFS(#REF!,$B30,#REF!,"Jour")+COUNTIFS(#REF!,$B30,#REF!,"Jour")+COUNTIFS(#REF!,$B30,#REF!,"Jour")+COUNTIFS(#REF!,$B30,#REF!,"Jour")+COUNTIFS(#REF!,$B30,#REF!,"Jour")+COUNTIFS(#REF!,$B30,#REF!,"Jour")+COUNTIFS(#REF!,$B30,#REF!,"Jour")+COUNTIFS(#REF!,$B30,#REF!,"Jour")+COUNTIFS(#REF!,$B30,#REF!,"Jour")+COUNTIFS(#REF!,$B30,#REF!,"Jour")+COUNTIFS(#REF!,$B30,#REF!,"Jour"))</f>
        <v>#REF!</v>
      </c>
      <c r="AF30" s="187" t="e">
        <f>IF($A30="","",COUNTIFS(#REF!,$B30,#REF!,"Nuit")+COUNTIFS(#REF!,$B30,#REF!,"Nuit")+COUNTIFS(#REF!,$B30,#REF!,"Nuit")+COUNTIFS(#REF!,$B30,#REF!,"Nuit")+COUNTIFS(#REF!,$B30,#REF!,"Nuit")+COUNTIFS(#REF!,$B30,#REF!,"Nuit")+COUNTIFS(#REF!,$B30,#REF!,"Nuit")+COUNTIFS(#REF!,$B30,#REF!,"Nuit")+COUNTIFS(#REF!,$B30,#REF!,"Nuit")+COUNTIFS(#REF!,$B30,#REF!,"Nuit")+COUNTIFS(#REF!,$B30,#REF!,"Nuit"))</f>
        <v>#REF!</v>
      </c>
      <c r="AG30" s="184" t="e">
        <f>IF($A30="","",COUNTIFS(#REF!,$B30,#REF!,"Jour")+COUNTIFS(#REF!,$B30,#REF!,"Jour")+COUNTIFS(#REF!,$B30,#REF!,"Jour")+COUNTIFS(#REF!,$B30,#REF!,"Jour")+COUNTIFS(#REF!,$B30,#REF!,"Jour")+COUNTIFS(#REF!,$B30,#REF!,"Jour")+COUNTIFS(#REF!,$B30,#REF!,"Jour")+COUNTIFS(#REF!,$B30,#REF!,"Jour")+COUNTIFS(#REF!,$B30,#REF!,"Jour")+COUNTIFS(#REF!,$B30,#REF!,"Jour")+COUNTIFS(#REF!,$B30,#REF!,"Jour"))</f>
        <v>#REF!</v>
      </c>
      <c r="AH30" s="187" t="e">
        <f>IF($A30="","",COUNTIFS(#REF!,$B30,#REF!,"Nuit")+COUNTIFS(#REF!,$B30,#REF!,"Nuit")+COUNTIFS(#REF!,$B30,#REF!,"Nuit")+COUNTIFS(#REF!,$B30,#REF!,"Nuit")+COUNTIFS(#REF!,$B30,#REF!,"Nuit")+COUNTIFS(#REF!,$B30,#REF!,"Nuit")+COUNTIFS(#REF!,$B30,#REF!,"Nuit")+COUNTIFS(#REF!,$B30,#REF!,"Nuit")+COUNTIFS(#REF!,$B30,#REF!,"Nuit")+COUNTIFS(#REF!,$B30,#REF!,"Nuit")+COUNTIFS(#REF!,$B30,#REF!,"Nuit"))</f>
        <v>#REF!</v>
      </c>
      <c r="AI30" s="184" t="e">
        <f>IF($A30="","",COUNTIFS(#REF!,$B30,#REF!,"Jour")+COUNTIFS(#REF!,$B30,#REF!,"Jour")+COUNTIFS(#REF!,$B30,#REF!,"Jour")+COUNTIFS(#REF!,$B30,#REF!,"Jour")+COUNTIFS(#REF!,$B30,#REF!,"Jour")+COUNTIFS(#REF!,$B30,#REF!,"Jour")+COUNTIFS(#REF!,$B30,#REF!,"Jour")+COUNTIFS(#REF!,$B30,#REF!,"Jour")+COUNTIFS(#REF!,$B30,#REF!,"Jour")+COUNTIFS(#REF!,$B30,#REF!,"Jour")+COUNTIFS(#REF!,$B30,#REF!,"Jour"))</f>
        <v>#REF!</v>
      </c>
      <c r="AJ30" s="187" t="e">
        <f>IF($A30="","",COUNTIFS(#REF!,$B30,#REF!,"Nuit")+COUNTIFS(#REF!,$B30,#REF!,"Nuit")+COUNTIFS(#REF!,$B30,#REF!,"Nuit")+COUNTIFS(#REF!,$B30,#REF!,"Nuit")+COUNTIFS(#REF!,$B30,#REF!,"Nuit")+COUNTIFS(#REF!,$B30,#REF!,"Nuit")+COUNTIFS(#REF!,$B30,#REF!,"Nuit")+COUNTIFS(#REF!,$B30,#REF!,"Nuit")+COUNTIFS(#REF!,$B30,#REF!,"Nuit")+COUNTIFS(#REF!,$B30,#REF!,"Nuit")+COUNTIFS(#REF!,$B30,#REF!,"Nuit"))</f>
        <v>#REF!</v>
      </c>
      <c r="AK30" s="190" t="e">
        <f>IF($A30="","",COUNTIFS(#REF!,$B30,#REF!,"Jour")+COUNTIFS(#REF!,$B30,#REF!,"Jour")+COUNTIFS(#REF!,$B30,#REF!,"Jour")+COUNTIFS(#REF!,$B30,#REF!,"Jour")+COUNTIFS(#REF!,$B30,#REF!,"Jour")+COUNTIFS(#REF!,$B30,#REF!,"Jour")+COUNTIFS(#REF!,$B30,#REF!,"Jour")+COUNTIFS(#REF!,$B30,#REF!,"Jour")+COUNTIFS(#REF!,$B30,#REF!,"Jour")+COUNTIFS(#REF!,$B30,#REF!,"Jour")+COUNTIFS(#REF!,$B30,#REF!,"Jour"))</f>
        <v>#REF!</v>
      </c>
      <c r="AL30" s="177"/>
      <c r="AM30" s="176" t="e">
        <f t="shared" si="1"/>
        <v>#REF!</v>
      </c>
      <c r="AN30" s="176" t="e">
        <f t="shared" si="2"/>
        <v>#REF!</v>
      </c>
      <c r="AO30" s="424" t="e">
        <f t="shared" si="5"/>
        <v>#REF!</v>
      </c>
      <c r="AP30" s="183">
        <f>IF($A30="","",COUNTIFS(JAN.20!$F$7:$F$48,$B30,JAN.20!$E$7:$E$48,"Nuit")+COUNTIFS(JAN.20!$H$7:$H$48,$B30,JAN.20!$E$7:$E$48,"Nuit")+COUNTIFS(JAN.20!$J$7:$J$48,$B30,JAN.20!$E$7:$E$48,"Nuit")+COUNTIFS(JAN.20!$L$7:$L$48,$B30,JAN.20!$E$7:$E$48,"Nuit")+COUNTIFS(JAN.20!$N$7:$N$48,$B30,JAN.20!$E$7:$E$48,"Nuit")+COUNTIFS(JAN.20!$P$7:$P$48,$B30,JAN.20!$E$7:$E$48,"Nuit")+COUNTIFS(JAN.20!$R$7:$R$48,$B30,JAN.20!$E$7:$E$48,"Nuit")+COUNTIFS(JAN.20!$T$7:$T$48,$B30,JAN.20!$E$7:$E$48,"Nuit")+COUNTIFS(JAN.20!$V$7:$V$48,$B30,JAN.20!$E$7:$E$48,"Nuit")+COUNTIFS(JAN.20!$W$7:$W$48,$B30,JAN.20!$E$7:$E$48,"Nuit")+COUNTIFS(JAN.20!$X$7:$X$48,$B30,JAN.20!$E$7:$E$48,"Nuit"))</f>
        <v>2</v>
      </c>
      <c r="AQ30" s="184">
        <f>IF($A30="","",COUNTIFS(JAN.20!$F$7:$F$48,$B30,JAN.20!$E$7:$E$48,"Jour")+COUNTIFS(JAN.20!$H$7:$H$48,$B30,JAN.20!$E$7:$E$48,"Jour")+COUNTIFS(JAN.20!$J$7:$J$48,$B30,JAN.20!$E$7:$E$48,"Jour")+COUNTIFS(JAN.20!$L$7:$L$48,$B30,JAN.20!$E$7:$E$48,"Jour")+COUNTIFS(JAN.20!$N$7:$N$48,$B30,JAN.20!$E$7:$E$48,"Jour")+COUNTIFS(JAN.20!$P$7:$P$48,$B30,JAN.20!$E$7:$E$48,"Jour")+COUNTIFS(JAN.20!$R$7:$R$48,$B30,JAN.20!$E$7:$E$48,"Jour")+COUNTIFS(JAN.20!$T$7:$T$48,$B30,JAN.20!$E$7:$E$48,"Jour")+COUNTIFS(JAN.20!$V$7:$V$48,$B30,JAN.20!$E$7:$E$48,"Jour")+COUNTIFS(JAN.20!$W$7:$W$48,$B30,JAN.20!$E$7:$E$48,"Jour")+COUNTIFS(JAN.20!$X$7:$X$48,$B30,JAN.20!$E$7:$E$48,"Jour"))</f>
        <v>1</v>
      </c>
      <c r="AR30" s="187">
        <f>IF($A30="","",COUNTIFS(FEV.20!$F$7:$F$48,$B30,FEV.20!$E$7:$E$48,"Nuit")+COUNTIFS(FEV.20!$H$7:$H$48,$B30,FEV.20!$E$7:$E$48,"Nuit")+COUNTIFS(FEV.20!$J$7:$J$48,$B30,FEV.20!$E$7:$E$48,"Nuit")+COUNTIFS(FEV.20!$L$7:$L$48,$B30,FEV.20!$E$7:$E$48,"Nuit")+COUNTIFS(FEV.20!$N$7:$N$48,$B30,FEV.20!$E$7:$E$48,"Nuit")+COUNTIFS(FEV.20!$P$7:$P$48,$B30,FEV.20!$E$7:$E$48,"Nuit")+COUNTIFS(FEV.20!$R$7:$R$48,$B30,FEV.20!$E$7:$E$48,"Nuit")+COUNTIFS(FEV.20!$T$7:$T$48,$B30,FEV.20!$E$7:$E$48,"Nuit")+COUNTIFS(FEV.20!$V$7:$V$48,$B30,FEV.20!$E$7:$E$48,"Nuit")+COUNTIFS(FEV.20!$W$7:$W$48,$B30,FEV.20!$E$7:$E$48,"Nuit")+COUNTIFS(FEV.20!$X$7:$X$48,$B30,FEV.20!$E$7:$E$48,"Nuit"))</f>
        <v>2</v>
      </c>
      <c r="AS30" s="184">
        <f>IF($A30="","",COUNTIFS(FEV.20!$F$7:$F$48,$B30,FEV.20!$E$7:$E$48,"Jour")+COUNTIFS(FEV.20!$H$7:$H$48,$B30,FEV.20!$E$7:$E$48,"Jour")+COUNTIFS(FEV.20!$J$7:$J$48,$B30,FEV.20!$E$7:$E$48,"Jour")+COUNTIFS(FEV.20!$L$7:$L$48,$B30,FEV.20!$E$7:$E$48,"Jour")+COUNTIFS(FEV.20!$N$7:$N$48,$B30,FEV.20!$E$7:$E$48,"Jour")+COUNTIFS(FEV.20!$P$7:$P$48,$B30,FEV.20!$E$7:$E$48,"Jour")+COUNTIFS(FEV.20!$R$7:$R$48,$B30,FEV.20!$E$7:$E$48,"Jour")+COUNTIFS(FEV.20!$T$7:$T$48,$B30,FEV.20!$E$7:$E$48,"Jour")+COUNTIFS(FEV.20!$V$7:$V$48,$B30,FEV.20!$E$7:$E$48,"Jour")+COUNTIFS(FEV.20!$W$7:$W$48,$B30,FEV.20!$E$7:$E$48,"Jour")+COUNTIFS(FEV.20!$X$7:$X$48,$B30,FEV.20!$E$7:$E$48,"Jour"))</f>
        <v>1</v>
      </c>
      <c r="AT30" s="187">
        <f>IF($A30="","",COUNTIFS(Mars.20!$F$7:$F$48,$B30,Mars.20!$E$7:$E$48,"Nuit")+COUNTIFS(Mars.20!$H$7:$H$48,$B30,Mars.20!$E$7:$E$48,"Nuit")+COUNTIFS(Mars.20!$J$7:$J$48,$B30,Mars.20!$E$7:$E$48,"Nuit")+COUNTIFS(Mars.20!$L$7:$L$48,$B30,Mars.20!$E$7:$E$48,"Nuit")+COUNTIFS(Mars.20!$N$7:$N$48,$B30,Mars.20!$E$7:$E$48,"Nuit")+COUNTIFS(Mars.20!$P$7:$P$48,$B30,Mars.20!$E$7:$E$48,"Nuit")+COUNTIFS(Mars.20!$R$7:$R$48,$B30,Mars.20!$E$7:$E$48,"Nuit")+COUNTIFS(Mars.20!$T$7:$T$48,$B30,Mars.20!$E$7:$E$48,"Nuit")+COUNTIFS(Mars.20!$V$7:$V$48,$B30,Mars.20!$E$7:$E$48,"Nuit")+COUNTIFS(Mars.20!$W$7:$W$48,$B30,Mars.20!$E$7:$E$48,"Nuit")+COUNTIFS(Mars.20!$X$7:$X$48,$B30,Mars.20!$E$7:$E$48,"Nuit"))</f>
        <v>4</v>
      </c>
      <c r="AU30" s="184">
        <f>IF($A30="","",COUNTIFS(Mars.20!$F$7:$F$48,$B30,Mars.20!$E$7:$E$48,"Jour")+COUNTIFS(Mars.20!$H$7:$H$48,$B30,Mars.20!$E$7:$E$48,"Jour")+COUNTIFS(Mars.20!$J$7:$J$48,$B30,Mars.20!$E$7:$E$48,"Jour")+COUNTIFS(Mars.20!$L$7:$L$48,$B30,Mars.20!$E$7:$E$48,"Jour")+COUNTIFS(Mars.20!$N$7:$N$48,$B30,Mars.20!$E$7:$E$48,"Jour")+COUNTIFS(Mars.20!$P$7:$P$48,$B30,Mars.20!$E$7:$E$48,"Jour")+COUNTIFS(Mars.20!$R$7:$R$48,$B30,Mars.20!$E$7:$E$48,"Jour")+COUNTIFS(Mars.20!$T$7:$T$48,$B30,Mars.20!$E$7:$E$48,"Jour")+COUNTIFS(Mars.20!$V$7:$V$48,$B30,Mars.20!$E$7:$E$48,"Jour")+COUNTIFS(Mars.20!$W$7:$W$48,$B30,Mars.20!$E$7:$E$48,"Jour")+COUNTIFS(Mars.20!$X$7:$X$48,$B30,Mars.20!$E$7:$E$48,"Jour"))</f>
        <v>1</v>
      </c>
      <c r="AV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AW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AX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AY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AZ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BA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BB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BC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BD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BE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BF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BG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BH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BI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BJ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BK30" s="184">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BL30" s="187">
        <f>IF($A30="","",COUNTIFS(AVR.20!$F$7:$F$48,$B30,AVR.20!$E$7:$E$48,"Nuit")+COUNTIFS(AVR.20!$H$7:$H$48,$B30,AVR.20!$E$7:$E$48,"Nuit")+COUNTIFS(AVR.20!$J$7:$J$48,$B30,AVR.20!$E$7:$E$48,"Nuit")+COUNTIFS(AVR.20!$L$7:$L$48,$B30,AVR.20!$E$7:$E$48,"Nuit")+COUNTIFS(AVR.20!$N$7:$N$48,$B30,AVR.20!$E$7:$E$48,"Nuit")+COUNTIFS(AVR.20!$P$7:$P$48,$B30,AVR.20!$E$7:$E$48,"Nuit")+COUNTIFS(AVR.20!$R$7:$R$48,$B30,AVR.20!$E$7:$E$48,"Nuit")+COUNTIFS(AVR.20!$T$7:$T$48,$B30,AVR.20!$E$7:$E$48,"Nuit")+COUNTIFS(AVR.20!$V$7:$V$48,$B30,AVR.20!$E$7:$E$48,"Nuit")+COUNTIFS(AVR.20!$W$7:$W$48,$B30,AVR.20!$E$7:$E$48,"Nuit")+COUNTIFS(AVR.20!$X$7:$X$48,$B30,AVR.20!$E$7:$E$48,"Nuit"))</f>
        <v>0</v>
      </c>
      <c r="BM30" s="190">
        <f>IF($A30="","",COUNTIFS(AVR.20!$F$7:$F$48,$B30,AVR.20!$E$7:$E$48,"Jour")+COUNTIFS(AVR.20!$H$7:$H$48,$B30,AVR.20!$E$7:$E$48,"Jour")+COUNTIFS(AVR.20!$J$7:$J$48,$B30,AVR.20!$E$7:$E$48,"Jour")+COUNTIFS(AVR.20!$L$7:$L$48,$B30,AVR.20!$E$7:$E$48,"Jour")+COUNTIFS(AVR.20!$N$7:$N$48,$B30,AVR.20!$E$7:$E$48,"Jour")+COUNTIFS(AVR.20!$P$7:$P$48,$B30,AVR.20!$E$7:$E$48,"Jour")+COUNTIFS(AVR.20!$R$7:$R$48,$B30,AVR.20!$E$7:$E$48,"Jour")+COUNTIFS(AVR.20!$T$7:$T$48,$B30,AVR.20!$E$7:$E$48,"Jour")+COUNTIFS(AVR.20!$V$7:$V$48,$B30,AVR.20!$E$7:$E$48,"Jour")+COUNTIFS(AVR.20!$W$7:$W$48,$B30,AVR.20!$E$7:$E$48,"Jour")+COUNTIFS(AVR.20!$X$7:$X$48,$B30,AVR.20!$E$7:$E$48,"Jour"))</f>
        <v>0</v>
      </c>
      <c r="BN30" s="177"/>
      <c r="BO30" s="176">
        <f t="shared" si="3"/>
        <v>8</v>
      </c>
      <c r="BP30" s="176">
        <f t="shared" si="4"/>
        <v>3</v>
      </c>
    </row>
    <row r="31" spans="1:68" ht="16.5" x14ac:dyDescent="0.3">
      <c r="A31" s="268" t="s">
        <v>246</v>
      </c>
      <c r="B31" s="269" t="s">
        <v>105</v>
      </c>
      <c r="C31" s="264" t="s">
        <v>68</v>
      </c>
      <c r="D31" s="264" t="s">
        <v>103</v>
      </c>
      <c r="E31" s="265" t="s">
        <v>407</v>
      </c>
      <c r="F31" s="266"/>
      <c r="G31" s="266"/>
      <c r="H31" s="266"/>
      <c r="I31" s="272"/>
      <c r="J31" s="266"/>
      <c r="K31" s="266" t="s">
        <v>72</v>
      </c>
      <c r="L31" s="267"/>
      <c r="N31" s="183" t="e">
        <f>IF($A31="","",COUNTIFS(#REF!,B31,#REF!,"Nuit")+COUNTIFS(#REF!,B31,#REF!,"Nuit")+COUNTIFS(#REF!,B31,#REF!,"Nuit")+COUNTIFS(#REF!,B31,#REF!,"Nuit")+COUNTIFS(#REF!,B31,#REF!,"Nuit")+COUNTIFS(#REF!,B31,#REF!,"Nuit")+COUNTIFS(#REF!,B31,#REF!,"Nuit")+COUNTIFS(#REF!,B31,#REF!,"Nuit")+COUNTIFS(#REF!,B31,#REF!,"Nuit")+COUNTIFS(#REF!,B31,#REF!,"Nuit")+COUNTIFS(#REF!,B31,#REF!,"Nuit"))</f>
        <v>#REF!</v>
      </c>
      <c r="O31" s="184" t="e">
        <f>IF($A31="","",COUNTIFS(#REF!,B31,#REF!,"Jour")+COUNTIFS(#REF!,B31,#REF!,"Jour")+COUNTIFS(#REF!,B31,#REF!,"Jour")+COUNTIFS(#REF!,B31,#REF!,"Jour")+COUNTIFS(#REF!,B31,#REF!,"Jour")+COUNTIFS(#REF!,B31,#REF!,"Jour")+COUNTIFS(#REF!,B31,#REF!,"Jour")+COUNTIFS(#REF!,B31,#REF!,"Jour")+COUNTIFS(#REF!,B31,#REF!,"Jour")+COUNTIFS(#REF!,B31,#REF!,"Jour")+COUNTIFS(#REF!,B31,#REF!,"Jour"))</f>
        <v>#REF!</v>
      </c>
      <c r="P31" s="187" t="e">
        <f>IF($A31="","",COUNTIFS(#REF!,B31,#REF!,"Nuit")+COUNTIFS(#REF!,B31,#REF!,"Nuit")+COUNTIFS(#REF!,B31,#REF!,"Nuit")+COUNTIFS(#REF!,B31,#REF!,"Nuit")+COUNTIFS(#REF!,B31,#REF!,"Nuit")+COUNTIFS(#REF!,B31,#REF!,"Nuit")+COUNTIFS(#REF!,B31,#REF!,"Nuit")+COUNTIFS(#REF!,B31,#REF!,"Nuit")+COUNTIFS(#REF!,B31,#REF!,"Nuit")+COUNTIFS(#REF!,B31,#REF!,"Nuit")+COUNTIFS(#REF!,B31,#REF!,"Nuit"))</f>
        <v>#REF!</v>
      </c>
      <c r="Q31" s="184" t="e">
        <f>IF($A31="","",COUNTIFS(#REF!,B31,#REF!,"Jour")+COUNTIFS(#REF!,B31,#REF!,"Jour")+COUNTIFS(#REF!,B31,#REF!,"Jour")+COUNTIFS(#REF!,B31,#REF!,"Jour")+COUNTIFS(#REF!,B31,#REF!,"Jour")+COUNTIFS(#REF!,B31,#REF!,"Jour")+COUNTIFS(#REF!,B31,#REF!,"Jour")+COUNTIFS(#REF!,B31,#REF!,"Jour")+COUNTIFS(#REF!,B31,#REF!,"Jour")+COUNTIFS(#REF!,B31,#REF!,"Jour")+COUNTIFS(#REF!,B31,#REF!,"Jour"))</f>
        <v>#REF!</v>
      </c>
      <c r="R31" s="187" t="e">
        <f>IF($A31="","",COUNTIFS(#REF!,B31,#REF!,"Nuit")+COUNTIFS(#REF!,B31,#REF!,"Nuit")+COUNTIFS(#REF!,B31,#REF!,"Nuit")+COUNTIFS(#REF!,B31,#REF!,"Nuit")+COUNTIFS(#REF!,B31,#REF!,"Nuit")+COUNTIFS(#REF!,B31,#REF!,"Nuit")+COUNTIFS(#REF!,B31,#REF!,"Nuit")+COUNTIFS(#REF!,B31,#REF!,"Nuit")+COUNTIFS(#REF!,B31,#REF!,"Nuit")+COUNTIFS(#REF!,B31,#REF!,"Nuit")+COUNTIFS(#REF!,B31,#REF!,"Nuit"))</f>
        <v>#REF!</v>
      </c>
      <c r="S31" s="184" t="e">
        <f>IF($A31="","",COUNTIFS(#REF!,B31,#REF!,"Jour")+COUNTIFS(#REF!,B31,#REF!,"Jour")+COUNTIFS(#REF!,B31,#REF!,"Jour")+COUNTIFS(#REF!,B31,#REF!,"Jour")+COUNTIFS(#REF!,B31,#REF!,"Jour")+COUNTIFS(#REF!,B31,#REF!,"Jour")+COUNTIFS(#REF!,B31,#REF!,"Jour")+COUNTIFS(#REF!,B31,#REF!,"Jour")+COUNTIFS(#REF!,B31,#REF!,"Jour")+COUNTIFS(#REF!,B31,#REF!,"Jour")+COUNTIFS(#REF!,B31,#REF!,"Jour"))</f>
        <v>#REF!</v>
      </c>
      <c r="T31" s="187" t="e">
        <f>IF($A31="","",COUNTIFS(#REF!,B31,#REF!,"Nuit")+COUNTIFS(#REF!,B31,#REF!,"Nuit")+COUNTIFS(#REF!,B31,#REF!,"Nuit")+COUNTIFS(#REF!,B31,#REF!,"Nuit")+COUNTIFS(#REF!,B31,#REF!,"Nuit")+COUNTIFS(#REF!,B31,#REF!,"Nuit")+COUNTIFS(#REF!,B31,#REF!,"Nuit")+COUNTIFS(#REF!,B31,#REF!,"Nuit")+COUNTIFS(#REF!,B31,#REF!,"Nuit")+COUNTIFS(#REF!,B31,#REF!,"Nuit")+COUNTIFS(#REF!,B31,#REF!,"Nuit"))</f>
        <v>#REF!</v>
      </c>
      <c r="U31" s="184" t="e">
        <f>IF($A31="","",COUNTIFS(#REF!,B31,#REF!,"Jour")+COUNTIFS(#REF!,B31,#REF!,"Jour")+COUNTIFS(#REF!,B31,#REF!,"Jour")+COUNTIFS(#REF!,B31,#REF!,"Jour")+COUNTIFS(#REF!,B31,#REF!,"Jour")+COUNTIFS(#REF!,B31,#REF!,"Jour")+COUNTIFS(#REF!,B31,#REF!,"Jour")+COUNTIFS(#REF!,B31,#REF!,"Jour")+COUNTIFS(#REF!,B31,#REF!,"Jour")+COUNTIFS(#REF!,B31,#REF!,"Jour")+COUNTIFS(#REF!,B31,#REF!,"Jour"))</f>
        <v>#REF!</v>
      </c>
      <c r="V31" s="187" t="e">
        <f>IF($A31="","",COUNTIFS(#REF!,B31,#REF!,"Nuit")+COUNTIFS(#REF!,B31,#REF!,"Nuit")+COUNTIFS(#REF!,B31,#REF!,"Nuit")+COUNTIFS(#REF!,B31,#REF!,"Nuit")+COUNTIFS(#REF!,B31,#REF!,"Nuit")+COUNTIFS(#REF!,B31,#REF!,"Nuit")+COUNTIFS(#REF!,B31,#REF!,"Nuit")+COUNTIFS(#REF!,B31,#REF!,"Nuit")+COUNTIFS(#REF!,B31,#REF!,"Nuit")+COUNTIFS(#REF!,B31,#REF!,"Nuit")+COUNTIFS(#REF!,B31,#REF!,"Nuit"))</f>
        <v>#REF!</v>
      </c>
      <c r="W31" s="184" t="e">
        <f>IF($A31="","",COUNTIFS(#REF!,B31,#REF!,"Jour")+COUNTIFS(#REF!,B31,#REF!,"Jour")+COUNTIFS(#REF!,B31,#REF!,"Jour")+COUNTIFS(#REF!,B31,#REF!,"Jour")+COUNTIFS(#REF!,B31,#REF!,"Jour")+COUNTIFS(#REF!,B31,#REF!,"Jour")+COUNTIFS(#REF!,B31,#REF!,"Jour")+COUNTIFS(#REF!,B31,#REF!,"Jour")+COUNTIFS(#REF!,B31,#REF!,"Jour")+COUNTIFS(#REF!,B31,#REF!,"Jour")+COUNTIFS(#REF!,B31,#REF!,"Jour"))</f>
        <v>#REF!</v>
      </c>
      <c r="X31" s="187" t="e">
        <f>IF($A31="","",COUNTIFS(#REF!,B31,#REF!,"Nuit")+COUNTIFS(#REF!,B31,#REF!,"Nuit")+COUNTIFS(#REF!,B31,#REF!,"Nuit")+COUNTIFS(#REF!,B31,#REF!,"Nuit")+COUNTIFS(#REF!,B31,#REF!,"Nuit")+COUNTIFS(#REF!,B31,#REF!,"Nuit")+COUNTIFS(#REF!,B31,#REF!,"Nuit")+COUNTIFS(#REF!,B31,#REF!,"Nuit")+COUNTIFS(#REF!,B31,#REF!,"Nuit")+COUNTIFS(#REF!,B31,#REF!,"Nuit")+COUNTIFS(#REF!,B31,#REF!,"Nuit"))</f>
        <v>#REF!</v>
      </c>
      <c r="Y31" s="184" t="e">
        <f>IF($A31="","",COUNTIFS(#REF!,B31,#REF!,"Jour")+COUNTIFS(#REF!,B31,#REF!,"Jour")+COUNTIFS(#REF!,B31,#REF!,"Jour")+COUNTIFS(#REF!,B31,#REF!,"Jour")+COUNTIFS(#REF!,B31,#REF!,"Jour")+COUNTIFS(#REF!,B31,#REF!,"Jour")+COUNTIFS(#REF!,B31,#REF!,"Jour")+COUNTIFS(#REF!,B31,#REF!,"Jour")+COUNTIFS(#REF!,B31,#REF!,"Jour")+COUNTIFS(#REF!,B31,#REF!,"Jour")+COUNTIFS(#REF!,B31,#REF!,"Jour"))</f>
        <v>#REF!</v>
      </c>
      <c r="Z31" s="187" t="e">
        <f>IF($A31="","",COUNTIFS(#REF!,$B31,#REF!,"Nuit")+COUNTIFS(#REF!,B31,#REF!,"Nuit")+COUNTIFS(#REF!,B31,#REF!,"Nuit")+COUNTIFS(#REF!,B31,#REF!,"Nuit")+COUNTIFS(#REF!,B31,#REF!,"Nuit")+COUNTIFS(#REF!,B31,#REF!,"Nuit")+COUNTIFS(#REF!,B31,#REF!,"Nuit")+COUNTIFS(#REF!,B31,#REF!,"Nuit")+COUNTIFS(#REF!,B31,#REF!,"Nuit")+COUNTIFS(#REF!,B31,#REF!,"Nuit")+COUNTIFS(#REF!,B31,#REF!,"Nuit"))</f>
        <v>#REF!</v>
      </c>
      <c r="AA31" s="184" t="e">
        <f>IF($A31="","",COUNTIFS(#REF!,$B31,#REF!,"Jour")+COUNTIFS(#REF!,$B31,#REF!,"Jour")+COUNTIFS(#REF!,$B31,#REF!,"Jour")+COUNTIFS(#REF!,$B31,#REF!,"Jour")+COUNTIFS(#REF!,$B31,#REF!,"Jour")+COUNTIFS(#REF!,$B31,#REF!,"Jour")+COUNTIFS(#REF!,$B31,#REF!,"Jour")+COUNTIFS(#REF!,$B31,#REF!,"Jour")+COUNTIFS(#REF!,$B31,#REF!,"Jour")+COUNTIFS(#REF!,$B31,#REF!,"Jour")+COUNTIFS(#REF!,$B31,#REF!,"Jour"))</f>
        <v>#REF!</v>
      </c>
      <c r="AB31" s="187" t="e">
        <f>IF($A31="","",COUNTIFS(#REF!,$B31,#REF!,"Nuit")+COUNTIFS(#REF!,$B31,#REF!,"Nuit")+COUNTIFS(#REF!,$B31,#REF!,"Nuit")+COUNTIFS(#REF!,$B31,#REF!,"Nuit")+COUNTIFS(#REF!,$B31,#REF!,"Nuit")+COUNTIFS(#REF!,$B31,#REF!,"Nuit")+COUNTIFS(#REF!,$B31,#REF!,"Nuit")+COUNTIFS(#REF!,$B31,#REF!,"Nuit")+COUNTIFS(#REF!,$B31,#REF!,"Nuit")+COUNTIFS(#REF!,$B31,#REF!,"Nuit")+COUNTIFS(#REF!,$B31,#REF!,"Nuit"))</f>
        <v>#REF!</v>
      </c>
      <c r="AC31" s="184" t="e">
        <f>IF($A31="","",COUNTIFS(#REF!,$B31,#REF!,"Jour")+COUNTIFS(#REF!,$B31,#REF!,"Jour")+COUNTIFS(#REF!,$B31,#REF!,"Jour")+COUNTIFS(#REF!,$B31,#REF!,"Jour")+COUNTIFS(#REF!,$B31,#REF!,"Jour")+COUNTIFS(#REF!,$B31,#REF!,"Jour")+COUNTIFS(#REF!,$B31,#REF!,"Jour")+COUNTIFS(#REF!,$B31,#REF!,"Jour")+COUNTIFS(#REF!,$B31,#REF!,"Jour")+COUNTIFS(#REF!,$B31,#REF!,"Jour")+COUNTIFS(#REF!,$B31,#REF!,"Jour"))</f>
        <v>#REF!</v>
      </c>
      <c r="AD31" s="187" t="e">
        <f>IF($A31="","",COUNTIFS(#REF!,$B31,#REF!,"Nuit")+COUNTIFS(#REF!,$B31,#REF!,"Nuit")+COUNTIFS(#REF!,$B31,#REF!,"Nuit")+COUNTIFS(#REF!,$B31,#REF!,"Nuit")+COUNTIFS(#REF!,$B31,#REF!,"Nuit")+COUNTIFS(#REF!,$B31,#REF!,"Nuit")+COUNTIFS(#REF!,$B31,#REF!,"Nuit")+COUNTIFS(#REF!,$B31,#REF!,"Nuit")+COUNTIFS(#REF!,$B31,#REF!,"Nuit")+COUNTIFS(#REF!,$B31,#REF!,"Nuit")+COUNTIFS(#REF!,$B31,#REF!,"Nuit"))</f>
        <v>#REF!</v>
      </c>
      <c r="AE31" s="184" t="e">
        <f>IF($A31="","",COUNTIFS(#REF!,$B31,#REF!,"Jour")+COUNTIFS(#REF!,$B31,#REF!,"Jour")+COUNTIFS(#REF!,$B31,#REF!,"Jour")+COUNTIFS(#REF!,$B31,#REF!,"Jour")+COUNTIFS(#REF!,$B31,#REF!,"Jour")+COUNTIFS(#REF!,$B31,#REF!,"Jour")+COUNTIFS(#REF!,$B31,#REF!,"Jour")+COUNTIFS(#REF!,$B31,#REF!,"Jour")+COUNTIFS(#REF!,$B31,#REF!,"Jour")+COUNTIFS(#REF!,$B31,#REF!,"Jour")+COUNTIFS(#REF!,$B31,#REF!,"Jour"))</f>
        <v>#REF!</v>
      </c>
      <c r="AF31" s="187" t="e">
        <f>IF($A31="","",COUNTIFS(#REF!,$B31,#REF!,"Nuit")+COUNTIFS(#REF!,$B31,#REF!,"Nuit")+COUNTIFS(#REF!,$B31,#REF!,"Nuit")+COUNTIFS(#REF!,$B31,#REF!,"Nuit")+COUNTIFS(#REF!,$B31,#REF!,"Nuit")+COUNTIFS(#REF!,$B31,#REF!,"Nuit")+COUNTIFS(#REF!,$B31,#REF!,"Nuit")+COUNTIFS(#REF!,$B31,#REF!,"Nuit")+COUNTIFS(#REF!,$B31,#REF!,"Nuit")+COUNTIFS(#REF!,$B31,#REF!,"Nuit")+COUNTIFS(#REF!,$B31,#REF!,"Nuit"))</f>
        <v>#REF!</v>
      </c>
      <c r="AG31" s="184" t="e">
        <f>IF($A31="","",COUNTIFS(#REF!,$B31,#REF!,"Jour")+COUNTIFS(#REF!,$B31,#REF!,"Jour")+COUNTIFS(#REF!,$B31,#REF!,"Jour")+COUNTIFS(#REF!,$B31,#REF!,"Jour")+COUNTIFS(#REF!,$B31,#REF!,"Jour")+COUNTIFS(#REF!,$B31,#REF!,"Jour")+COUNTIFS(#REF!,$B31,#REF!,"Jour")+COUNTIFS(#REF!,$B31,#REF!,"Jour")+COUNTIFS(#REF!,$B31,#REF!,"Jour")+COUNTIFS(#REF!,$B31,#REF!,"Jour")+COUNTIFS(#REF!,$B31,#REF!,"Jour"))</f>
        <v>#REF!</v>
      </c>
      <c r="AH31" s="187" t="e">
        <f>IF($A31="","",COUNTIFS(#REF!,$B31,#REF!,"Nuit")+COUNTIFS(#REF!,$B31,#REF!,"Nuit")+COUNTIFS(#REF!,$B31,#REF!,"Nuit")+COUNTIFS(#REF!,$B31,#REF!,"Nuit")+COUNTIFS(#REF!,$B31,#REF!,"Nuit")+COUNTIFS(#REF!,$B31,#REF!,"Nuit")+COUNTIFS(#REF!,$B31,#REF!,"Nuit")+COUNTIFS(#REF!,$B31,#REF!,"Nuit")+COUNTIFS(#REF!,$B31,#REF!,"Nuit")+COUNTIFS(#REF!,$B31,#REF!,"Nuit")+COUNTIFS(#REF!,$B31,#REF!,"Nuit"))</f>
        <v>#REF!</v>
      </c>
      <c r="AI31" s="184" t="e">
        <f>IF($A31="","",COUNTIFS(#REF!,$B31,#REF!,"Jour")+COUNTIFS(#REF!,$B31,#REF!,"Jour")+COUNTIFS(#REF!,$B31,#REF!,"Jour")+COUNTIFS(#REF!,$B31,#REF!,"Jour")+COUNTIFS(#REF!,$B31,#REF!,"Jour")+COUNTIFS(#REF!,$B31,#REF!,"Jour")+COUNTIFS(#REF!,$B31,#REF!,"Jour")+COUNTIFS(#REF!,$B31,#REF!,"Jour")+COUNTIFS(#REF!,$B31,#REF!,"Jour")+COUNTIFS(#REF!,$B31,#REF!,"Jour")+COUNTIFS(#REF!,$B31,#REF!,"Jour"))</f>
        <v>#REF!</v>
      </c>
      <c r="AJ31" s="187" t="e">
        <f>IF($A31="","",COUNTIFS(#REF!,$B31,#REF!,"Nuit")+COUNTIFS(#REF!,$B31,#REF!,"Nuit")+COUNTIFS(#REF!,$B31,#REF!,"Nuit")+COUNTIFS(#REF!,$B31,#REF!,"Nuit")+COUNTIFS(#REF!,$B31,#REF!,"Nuit")+COUNTIFS(#REF!,$B31,#REF!,"Nuit")+COUNTIFS(#REF!,$B31,#REF!,"Nuit")+COUNTIFS(#REF!,$B31,#REF!,"Nuit")+COUNTIFS(#REF!,$B31,#REF!,"Nuit")+COUNTIFS(#REF!,$B31,#REF!,"Nuit")+COUNTIFS(#REF!,$B31,#REF!,"Nuit"))</f>
        <v>#REF!</v>
      </c>
      <c r="AK31" s="190" t="e">
        <f>IF($A31="","",COUNTIFS(#REF!,$B31,#REF!,"Jour")+COUNTIFS(#REF!,$B31,#REF!,"Jour")+COUNTIFS(#REF!,$B31,#REF!,"Jour")+COUNTIFS(#REF!,$B31,#REF!,"Jour")+COUNTIFS(#REF!,$B31,#REF!,"Jour")+COUNTIFS(#REF!,$B31,#REF!,"Jour")+COUNTIFS(#REF!,$B31,#REF!,"Jour")+COUNTIFS(#REF!,$B31,#REF!,"Jour")+COUNTIFS(#REF!,$B31,#REF!,"Jour")+COUNTIFS(#REF!,$B31,#REF!,"Jour")+COUNTIFS(#REF!,$B31,#REF!,"Jour"))</f>
        <v>#REF!</v>
      </c>
      <c r="AL31" s="177"/>
      <c r="AM31" s="176" t="e">
        <f t="shared" si="1"/>
        <v>#REF!</v>
      </c>
      <c r="AN31" s="176" t="e">
        <f t="shared" si="2"/>
        <v>#REF!</v>
      </c>
      <c r="AO31" s="424" t="e">
        <f t="shared" si="5"/>
        <v>#REF!</v>
      </c>
      <c r="AP31" s="183">
        <f>IF($A31="","",COUNTIFS(JAN.20!$F$7:$F$48,$B31,JAN.20!$E$7:$E$48,"Nuit")+COUNTIFS(JAN.20!$H$7:$H$48,$B31,JAN.20!$E$7:$E$48,"Nuit")+COUNTIFS(JAN.20!$J$7:$J$48,$B31,JAN.20!$E$7:$E$48,"Nuit")+COUNTIFS(JAN.20!$L$7:$L$48,$B31,JAN.20!$E$7:$E$48,"Nuit")+COUNTIFS(JAN.20!$N$7:$N$48,$B31,JAN.20!$E$7:$E$48,"Nuit")+COUNTIFS(JAN.20!$P$7:$P$48,$B31,JAN.20!$E$7:$E$48,"Nuit")+COUNTIFS(JAN.20!$R$7:$R$48,$B31,JAN.20!$E$7:$E$48,"Nuit")+COUNTIFS(JAN.20!$T$7:$T$48,$B31,JAN.20!$E$7:$E$48,"Nuit")+COUNTIFS(JAN.20!$V$7:$V$48,$B31,JAN.20!$E$7:$E$48,"Nuit")+COUNTIFS(JAN.20!$W$7:$W$48,$B31,JAN.20!$E$7:$E$48,"Nuit")+COUNTIFS(JAN.20!$X$7:$X$48,$B31,JAN.20!$E$7:$E$48,"Nuit"))</f>
        <v>4</v>
      </c>
      <c r="AQ31" s="184">
        <f>IF($A31="","",COUNTIFS(JAN.20!$F$7:$F$48,$B31,JAN.20!$E$7:$E$48,"Jour")+COUNTIFS(JAN.20!$H$7:$H$48,$B31,JAN.20!$E$7:$E$48,"Jour")+COUNTIFS(JAN.20!$J$7:$J$48,$B31,JAN.20!$E$7:$E$48,"Jour")+COUNTIFS(JAN.20!$L$7:$L$48,$B31,JAN.20!$E$7:$E$48,"Jour")+COUNTIFS(JAN.20!$N$7:$N$48,$B31,JAN.20!$E$7:$E$48,"Jour")+COUNTIFS(JAN.20!$P$7:$P$48,$B31,JAN.20!$E$7:$E$48,"Jour")+COUNTIFS(JAN.20!$R$7:$R$48,$B31,JAN.20!$E$7:$E$48,"Jour")+COUNTIFS(JAN.20!$T$7:$T$48,$B31,JAN.20!$E$7:$E$48,"Jour")+COUNTIFS(JAN.20!$V$7:$V$48,$B31,JAN.20!$E$7:$E$48,"Jour")+COUNTIFS(JAN.20!$W$7:$W$48,$B31,JAN.20!$E$7:$E$48,"Jour")+COUNTIFS(JAN.20!$X$7:$X$48,$B31,JAN.20!$E$7:$E$48,"Jour"))</f>
        <v>0</v>
      </c>
      <c r="AR31" s="187">
        <f>IF($A31="","",COUNTIFS(FEV.20!$F$7:$F$48,$B31,FEV.20!$E$7:$E$48,"Nuit")+COUNTIFS(FEV.20!$H$7:$H$48,$B31,FEV.20!$E$7:$E$48,"Nuit")+COUNTIFS(FEV.20!$J$7:$J$48,$B31,FEV.20!$E$7:$E$48,"Nuit")+COUNTIFS(FEV.20!$L$7:$L$48,$B31,FEV.20!$E$7:$E$48,"Nuit")+COUNTIFS(FEV.20!$N$7:$N$48,$B31,FEV.20!$E$7:$E$48,"Nuit")+COUNTIFS(FEV.20!$P$7:$P$48,$B31,FEV.20!$E$7:$E$48,"Nuit")+COUNTIFS(FEV.20!$R$7:$R$48,$B31,FEV.20!$E$7:$E$48,"Nuit")+COUNTIFS(FEV.20!$T$7:$T$48,$B31,FEV.20!$E$7:$E$48,"Nuit")+COUNTIFS(FEV.20!$V$7:$V$48,$B31,FEV.20!$E$7:$E$48,"Nuit")+COUNTIFS(FEV.20!$W$7:$W$48,$B31,FEV.20!$E$7:$E$48,"Nuit")+COUNTIFS(FEV.20!$X$7:$X$48,$B31,FEV.20!$E$7:$E$48,"Nuit"))</f>
        <v>3</v>
      </c>
      <c r="AS31" s="184">
        <f>IF($A31="","",COUNTIFS(FEV.20!$F$7:$F$48,$B31,FEV.20!$E$7:$E$48,"Jour")+COUNTIFS(FEV.20!$H$7:$H$48,$B31,FEV.20!$E$7:$E$48,"Jour")+COUNTIFS(FEV.20!$J$7:$J$48,$B31,FEV.20!$E$7:$E$48,"Jour")+COUNTIFS(FEV.20!$L$7:$L$48,$B31,FEV.20!$E$7:$E$48,"Jour")+COUNTIFS(FEV.20!$N$7:$N$48,$B31,FEV.20!$E$7:$E$48,"Jour")+COUNTIFS(FEV.20!$P$7:$P$48,$B31,FEV.20!$E$7:$E$48,"Jour")+COUNTIFS(FEV.20!$R$7:$R$48,$B31,FEV.20!$E$7:$E$48,"Jour")+COUNTIFS(FEV.20!$T$7:$T$48,$B31,FEV.20!$E$7:$E$48,"Jour")+COUNTIFS(FEV.20!$V$7:$V$48,$B31,FEV.20!$E$7:$E$48,"Jour")+COUNTIFS(FEV.20!$W$7:$W$48,$B31,FEV.20!$E$7:$E$48,"Jour")+COUNTIFS(FEV.20!$X$7:$X$48,$B31,FEV.20!$E$7:$E$48,"Jour"))</f>
        <v>1</v>
      </c>
      <c r="AT31" s="187">
        <f>IF($A31="","",COUNTIFS(Mars.20!$F$7:$F$48,$B31,Mars.20!$E$7:$E$48,"Nuit")+COUNTIFS(Mars.20!$H$7:$H$48,$B31,Mars.20!$E$7:$E$48,"Nuit")+COUNTIFS(Mars.20!$J$7:$J$48,$B31,Mars.20!$E$7:$E$48,"Nuit")+COUNTIFS(Mars.20!$L$7:$L$48,$B31,Mars.20!$E$7:$E$48,"Nuit")+COUNTIFS(Mars.20!$N$7:$N$48,$B31,Mars.20!$E$7:$E$48,"Nuit")+COUNTIFS(Mars.20!$P$7:$P$48,$B31,Mars.20!$E$7:$E$48,"Nuit")+COUNTIFS(Mars.20!$R$7:$R$48,$B31,Mars.20!$E$7:$E$48,"Nuit")+COUNTIFS(Mars.20!$T$7:$T$48,$B31,Mars.20!$E$7:$E$48,"Nuit")+COUNTIFS(Mars.20!$V$7:$V$48,$B31,Mars.20!$E$7:$E$48,"Nuit")+COUNTIFS(Mars.20!$W$7:$W$48,$B31,Mars.20!$E$7:$E$48,"Nuit")+COUNTIFS(Mars.20!$X$7:$X$48,$B31,Mars.20!$E$7:$E$48,"Nuit"))</f>
        <v>2</v>
      </c>
      <c r="AU31" s="184">
        <f>IF($A31="","",COUNTIFS(Mars.20!$F$7:$F$48,$B31,Mars.20!$E$7:$E$48,"Jour")+COUNTIFS(Mars.20!$H$7:$H$48,$B31,Mars.20!$E$7:$E$48,"Jour")+COUNTIFS(Mars.20!$J$7:$J$48,$B31,Mars.20!$E$7:$E$48,"Jour")+COUNTIFS(Mars.20!$L$7:$L$48,$B31,Mars.20!$E$7:$E$48,"Jour")+COUNTIFS(Mars.20!$N$7:$N$48,$B31,Mars.20!$E$7:$E$48,"Jour")+COUNTIFS(Mars.20!$P$7:$P$48,$B31,Mars.20!$E$7:$E$48,"Jour")+COUNTIFS(Mars.20!$R$7:$R$48,$B31,Mars.20!$E$7:$E$48,"Jour")+COUNTIFS(Mars.20!$T$7:$T$48,$B31,Mars.20!$E$7:$E$48,"Jour")+COUNTIFS(Mars.20!$V$7:$V$48,$B31,Mars.20!$E$7:$E$48,"Jour")+COUNTIFS(Mars.20!$W$7:$W$48,$B31,Mars.20!$E$7:$E$48,"Jour")+COUNTIFS(Mars.20!$X$7:$X$48,$B31,Mars.20!$E$7:$E$48,"Jour"))</f>
        <v>1</v>
      </c>
      <c r="AV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AW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AX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AY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AZ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BA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BB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BC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BD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BE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BF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BG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BH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BI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BJ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BK31" s="184">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BL31" s="187">
        <f>IF($A31="","",COUNTIFS(AVR.20!$F$7:$F$48,$B31,AVR.20!$E$7:$E$48,"Nuit")+COUNTIFS(AVR.20!$H$7:$H$48,$B31,AVR.20!$E$7:$E$48,"Nuit")+COUNTIFS(AVR.20!$J$7:$J$48,$B31,AVR.20!$E$7:$E$48,"Nuit")+COUNTIFS(AVR.20!$L$7:$L$48,$B31,AVR.20!$E$7:$E$48,"Nuit")+COUNTIFS(AVR.20!$N$7:$N$48,$B31,AVR.20!$E$7:$E$48,"Nuit")+COUNTIFS(AVR.20!$P$7:$P$48,$B31,AVR.20!$E$7:$E$48,"Nuit")+COUNTIFS(AVR.20!$R$7:$R$48,$B31,AVR.20!$E$7:$E$48,"Nuit")+COUNTIFS(AVR.20!$T$7:$T$48,$B31,AVR.20!$E$7:$E$48,"Nuit")+COUNTIFS(AVR.20!$V$7:$V$48,$B31,AVR.20!$E$7:$E$48,"Nuit")+COUNTIFS(AVR.20!$W$7:$W$48,$B31,AVR.20!$E$7:$E$48,"Nuit")+COUNTIFS(AVR.20!$X$7:$X$48,$B31,AVR.20!$E$7:$E$48,"Nuit"))</f>
        <v>0</v>
      </c>
      <c r="BM31" s="190">
        <f>IF($A31="","",COUNTIFS(AVR.20!$F$7:$F$48,$B31,AVR.20!$E$7:$E$48,"Jour")+COUNTIFS(AVR.20!$H$7:$H$48,$B31,AVR.20!$E$7:$E$48,"Jour")+COUNTIFS(AVR.20!$J$7:$J$48,$B31,AVR.20!$E$7:$E$48,"Jour")+COUNTIFS(AVR.20!$L$7:$L$48,$B31,AVR.20!$E$7:$E$48,"Jour")+COUNTIFS(AVR.20!$N$7:$N$48,$B31,AVR.20!$E$7:$E$48,"Jour")+COUNTIFS(AVR.20!$P$7:$P$48,$B31,AVR.20!$E$7:$E$48,"Jour")+COUNTIFS(AVR.20!$R$7:$R$48,$B31,AVR.20!$E$7:$E$48,"Jour")+COUNTIFS(AVR.20!$T$7:$T$48,$B31,AVR.20!$E$7:$E$48,"Jour")+COUNTIFS(AVR.20!$V$7:$V$48,$B31,AVR.20!$E$7:$E$48,"Jour")+COUNTIFS(AVR.20!$W$7:$W$48,$B31,AVR.20!$E$7:$E$48,"Jour")+COUNTIFS(AVR.20!$X$7:$X$48,$B31,AVR.20!$E$7:$E$48,"Jour"))</f>
        <v>0</v>
      </c>
      <c r="BN31" s="177"/>
      <c r="BO31" s="176">
        <f t="shared" si="3"/>
        <v>9</v>
      </c>
      <c r="BP31" s="176">
        <f t="shared" si="4"/>
        <v>2</v>
      </c>
    </row>
    <row r="32" spans="1:68" ht="16.5" customHeight="1" x14ac:dyDescent="0.3">
      <c r="A32" s="268" t="s">
        <v>245</v>
      </c>
      <c r="B32" s="269" t="s">
        <v>104</v>
      </c>
      <c r="C32" s="264" t="s">
        <v>85</v>
      </c>
      <c r="D32" s="264" t="s">
        <v>103</v>
      </c>
      <c r="E32" s="265" t="s">
        <v>406</v>
      </c>
      <c r="F32" s="266"/>
      <c r="G32" s="266"/>
      <c r="H32" s="266"/>
      <c r="I32" s="272"/>
      <c r="J32" s="266"/>
      <c r="K32" s="266" t="s">
        <v>72</v>
      </c>
      <c r="L32" s="267" t="s">
        <v>73</v>
      </c>
      <c r="N32" s="183" t="e">
        <f>IF($A32="","",COUNTIFS(#REF!,B32,#REF!,"Nuit")+COUNTIFS(#REF!,B32,#REF!,"Nuit")+COUNTIFS(#REF!,B32,#REF!,"Nuit")+COUNTIFS(#REF!,B32,#REF!,"Nuit")+COUNTIFS(#REF!,B32,#REF!,"Nuit")+COUNTIFS(#REF!,B32,#REF!,"Nuit")+COUNTIFS(#REF!,B32,#REF!,"Nuit")+COUNTIFS(#REF!,B32,#REF!,"Nuit")+COUNTIFS(#REF!,B32,#REF!,"Nuit")+COUNTIFS(#REF!,B32,#REF!,"Nuit")+COUNTIFS(#REF!,B32,#REF!,"Nuit"))</f>
        <v>#REF!</v>
      </c>
      <c r="O32" s="184" t="e">
        <f>IF($A32="","",COUNTIFS(#REF!,B32,#REF!,"Jour")+COUNTIFS(#REF!,B32,#REF!,"Jour")+COUNTIFS(#REF!,B32,#REF!,"Jour")+COUNTIFS(#REF!,B32,#REF!,"Jour")+COUNTIFS(#REF!,B32,#REF!,"Jour")+COUNTIFS(#REF!,B32,#REF!,"Jour")+COUNTIFS(#REF!,B32,#REF!,"Jour")+COUNTIFS(#REF!,B32,#REF!,"Jour")+COUNTIFS(#REF!,B32,#REF!,"Jour")+COUNTIFS(#REF!,B32,#REF!,"Jour")+COUNTIFS(#REF!,B32,#REF!,"Jour"))</f>
        <v>#REF!</v>
      </c>
      <c r="P32" s="187" t="e">
        <f>IF($A32="","",COUNTIFS(#REF!,B32,#REF!,"Nuit")+COUNTIFS(#REF!,B32,#REF!,"Nuit")+COUNTIFS(#REF!,B32,#REF!,"Nuit")+COUNTIFS(#REF!,B32,#REF!,"Nuit")+COUNTIFS(#REF!,B32,#REF!,"Nuit")+COUNTIFS(#REF!,B32,#REF!,"Nuit")+COUNTIFS(#REF!,B32,#REF!,"Nuit")+COUNTIFS(#REF!,B32,#REF!,"Nuit")+COUNTIFS(#REF!,B32,#REF!,"Nuit")+COUNTIFS(#REF!,B32,#REF!,"Nuit")+COUNTIFS(#REF!,B32,#REF!,"Nuit"))</f>
        <v>#REF!</v>
      </c>
      <c r="Q32" s="184" t="e">
        <f>IF($A32="","",COUNTIFS(#REF!,B32,#REF!,"Jour")+COUNTIFS(#REF!,B32,#REF!,"Jour")+COUNTIFS(#REF!,B32,#REF!,"Jour")+COUNTIFS(#REF!,B32,#REF!,"Jour")+COUNTIFS(#REF!,B32,#REF!,"Jour")+COUNTIFS(#REF!,B32,#REF!,"Jour")+COUNTIFS(#REF!,B32,#REF!,"Jour")+COUNTIFS(#REF!,B32,#REF!,"Jour")+COUNTIFS(#REF!,B32,#REF!,"Jour")+COUNTIFS(#REF!,B32,#REF!,"Jour")+COUNTIFS(#REF!,B32,#REF!,"Jour"))</f>
        <v>#REF!</v>
      </c>
      <c r="R32" s="187" t="e">
        <f>IF($A32="","",COUNTIFS(#REF!,B32,#REF!,"Nuit")+COUNTIFS(#REF!,B32,#REF!,"Nuit")+COUNTIFS(#REF!,B32,#REF!,"Nuit")+COUNTIFS(#REF!,B32,#REF!,"Nuit")+COUNTIFS(#REF!,B32,#REF!,"Nuit")+COUNTIFS(#REF!,B32,#REF!,"Nuit")+COUNTIFS(#REF!,B32,#REF!,"Nuit")+COUNTIFS(#REF!,B32,#REF!,"Nuit")+COUNTIFS(#REF!,B32,#REF!,"Nuit")+COUNTIFS(#REF!,B32,#REF!,"Nuit")+COUNTIFS(#REF!,B32,#REF!,"Nuit"))</f>
        <v>#REF!</v>
      </c>
      <c r="S32" s="184" t="e">
        <f>IF($A32="","",COUNTIFS(#REF!,B32,#REF!,"Jour")+COUNTIFS(#REF!,B32,#REF!,"Jour")+COUNTIFS(#REF!,B32,#REF!,"Jour")+COUNTIFS(#REF!,B32,#REF!,"Jour")+COUNTIFS(#REF!,B32,#REF!,"Jour")+COUNTIFS(#REF!,B32,#REF!,"Jour")+COUNTIFS(#REF!,B32,#REF!,"Jour")+COUNTIFS(#REF!,B32,#REF!,"Jour")+COUNTIFS(#REF!,B32,#REF!,"Jour")+COUNTIFS(#REF!,B32,#REF!,"Jour")+COUNTIFS(#REF!,B32,#REF!,"Jour"))</f>
        <v>#REF!</v>
      </c>
      <c r="T32" s="187" t="e">
        <f>IF($A32="","",COUNTIFS(#REF!,B32,#REF!,"Nuit")+COUNTIFS(#REF!,B32,#REF!,"Nuit")+COUNTIFS(#REF!,B32,#REF!,"Nuit")+COUNTIFS(#REF!,B32,#REF!,"Nuit")+COUNTIFS(#REF!,B32,#REF!,"Nuit")+COUNTIFS(#REF!,B32,#REF!,"Nuit")+COUNTIFS(#REF!,B32,#REF!,"Nuit")+COUNTIFS(#REF!,B32,#REF!,"Nuit")+COUNTIFS(#REF!,B32,#REF!,"Nuit")+COUNTIFS(#REF!,B32,#REF!,"Nuit")+COUNTIFS(#REF!,B32,#REF!,"Nuit"))</f>
        <v>#REF!</v>
      </c>
      <c r="U32" s="184" t="e">
        <f>IF($A32="","",COUNTIFS(#REF!,B32,#REF!,"Jour")+COUNTIFS(#REF!,B32,#REF!,"Jour")+COUNTIFS(#REF!,B32,#REF!,"Jour")+COUNTIFS(#REF!,B32,#REF!,"Jour")+COUNTIFS(#REF!,B32,#REF!,"Jour")+COUNTIFS(#REF!,B32,#REF!,"Jour")+COUNTIFS(#REF!,B32,#REF!,"Jour")+COUNTIFS(#REF!,B32,#REF!,"Jour")+COUNTIFS(#REF!,B32,#REF!,"Jour")+COUNTIFS(#REF!,B32,#REF!,"Jour")+COUNTIFS(#REF!,B32,#REF!,"Jour"))</f>
        <v>#REF!</v>
      </c>
      <c r="V32" s="187" t="e">
        <f>IF($A32="","",COUNTIFS(#REF!,B32,#REF!,"Nuit")+COUNTIFS(#REF!,B32,#REF!,"Nuit")+COUNTIFS(#REF!,B32,#REF!,"Nuit")+COUNTIFS(#REF!,B32,#REF!,"Nuit")+COUNTIFS(#REF!,B32,#REF!,"Nuit")+COUNTIFS(#REF!,B32,#REF!,"Nuit")+COUNTIFS(#REF!,B32,#REF!,"Nuit")+COUNTIFS(#REF!,B32,#REF!,"Nuit")+COUNTIFS(#REF!,B32,#REF!,"Nuit")+COUNTIFS(#REF!,B32,#REF!,"Nuit")+COUNTIFS(#REF!,B32,#REF!,"Nuit"))</f>
        <v>#REF!</v>
      </c>
      <c r="W32" s="184" t="e">
        <f>IF($A32="","",COUNTIFS(#REF!,B32,#REF!,"Jour")+COUNTIFS(#REF!,B32,#REF!,"Jour")+COUNTIFS(#REF!,B32,#REF!,"Jour")+COUNTIFS(#REF!,B32,#REF!,"Jour")+COUNTIFS(#REF!,B32,#REF!,"Jour")+COUNTIFS(#REF!,B32,#REF!,"Jour")+COUNTIFS(#REF!,B32,#REF!,"Jour")+COUNTIFS(#REF!,B32,#REF!,"Jour")+COUNTIFS(#REF!,B32,#REF!,"Jour")+COUNTIFS(#REF!,B32,#REF!,"Jour")+COUNTIFS(#REF!,B32,#REF!,"Jour"))</f>
        <v>#REF!</v>
      </c>
      <c r="X32" s="187" t="e">
        <f>IF($A32="","",COUNTIFS(#REF!,B32,#REF!,"Nuit")+COUNTIFS(#REF!,B32,#REF!,"Nuit")+COUNTIFS(#REF!,B32,#REF!,"Nuit")+COUNTIFS(#REF!,B32,#REF!,"Nuit")+COUNTIFS(#REF!,B32,#REF!,"Nuit")+COUNTIFS(#REF!,B32,#REF!,"Nuit")+COUNTIFS(#REF!,B32,#REF!,"Nuit")+COUNTIFS(#REF!,B32,#REF!,"Nuit")+COUNTIFS(#REF!,B32,#REF!,"Nuit")+COUNTIFS(#REF!,B32,#REF!,"Nuit")+COUNTIFS(#REF!,B32,#REF!,"Nuit"))</f>
        <v>#REF!</v>
      </c>
      <c r="Y32" s="184" t="e">
        <f>IF($A32="","",COUNTIFS(#REF!,B32,#REF!,"Jour")+COUNTIFS(#REF!,B32,#REF!,"Jour")+COUNTIFS(#REF!,B32,#REF!,"Jour")+COUNTIFS(#REF!,B32,#REF!,"Jour")+COUNTIFS(#REF!,B32,#REF!,"Jour")+COUNTIFS(#REF!,B32,#REF!,"Jour")+COUNTIFS(#REF!,B32,#REF!,"Jour")+COUNTIFS(#REF!,B32,#REF!,"Jour")+COUNTIFS(#REF!,B32,#REF!,"Jour")+COUNTIFS(#REF!,B32,#REF!,"Jour")+COUNTIFS(#REF!,B32,#REF!,"Jour"))</f>
        <v>#REF!</v>
      </c>
      <c r="Z32" s="187" t="e">
        <f>IF($A32="","",COUNTIFS(#REF!,$B32,#REF!,"Nuit")+COUNTIFS(#REF!,B32,#REF!,"Nuit")+COUNTIFS(#REF!,B32,#REF!,"Nuit")+COUNTIFS(#REF!,B32,#REF!,"Nuit")+COUNTIFS(#REF!,B32,#REF!,"Nuit")+COUNTIFS(#REF!,B32,#REF!,"Nuit")+COUNTIFS(#REF!,B32,#REF!,"Nuit")+COUNTIFS(#REF!,B32,#REF!,"Nuit")+COUNTIFS(#REF!,B32,#REF!,"Nuit")+COUNTIFS(#REF!,B32,#REF!,"Nuit")+COUNTIFS(#REF!,B32,#REF!,"Nuit"))</f>
        <v>#REF!</v>
      </c>
      <c r="AA32" s="184" t="e">
        <f>IF($A32="","",COUNTIFS(#REF!,$B32,#REF!,"Jour")+COUNTIFS(#REF!,$B32,#REF!,"Jour")+COUNTIFS(#REF!,$B32,#REF!,"Jour")+COUNTIFS(#REF!,$B32,#REF!,"Jour")+COUNTIFS(#REF!,$B32,#REF!,"Jour")+COUNTIFS(#REF!,$B32,#REF!,"Jour")+COUNTIFS(#REF!,$B32,#REF!,"Jour")+COUNTIFS(#REF!,$B32,#REF!,"Jour")+COUNTIFS(#REF!,$B32,#REF!,"Jour")+COUNTIFS(#REF!,$B32,#REF!,"Jour")+COUNTIFS(#REF!,$B32,#REF!,"Jour"))</f>
        <v>#REF!</v>
      </c>
      <c r="AB32" s="187" t="e">
        <f>IF($A32="","",COUNTIFS(#REF!,$B32,#REF!,"Nuit")+COUNTIFS(#REF!,$B32,#REF!,"Nuit")+COUNTIFS(#REF!,$B32,#REF!,"Nuit")+COUNTIFS(#REF!,$B32,#REF!,"Nuit")+COUNTIFS(#REF!,$B32,#REF!,"Nuit")+COUNTIFS(#REF!,$B32,#REF!,"Nuit")+COUNTIFS(#REF!,$B32,#REF!,"Nuit")+COUNTIFS(#REF!,$B32,#REF!,"Nuit")+COUNTIFS(#REF!,$B32,#REF!,"Nuit")+COUNTIFS(#REF!,$B32,#REF!,"Nuit")+COUNTIFS(#REF!,$B32,#REF!,"Nuit"))</f>
        <v>#REF!</v>
      </c>
      <c r="AC32" s="184" t="e">
        <f>IF($A32="","",COUNTIFS(#REF!,$B32,#REF!,"Jour")+COUNTIFS(#REF!,$B32,#REF!,"Jour")+COUNTIFS(#REF!,$B32,#REF!,"Jour")+COUNTIFS(#REF!,$B32,#REF!,"Jour")+COUNTIFS(#REF!,$B32,#REF!,"Jour")+COUNTIFS(#REF!,$B32,#REF!,"Jour")+COUNTIFS(#REF!,$B32,#REF!,"Jour")+COUNTIFS(#REF!,$B32,#REF!,"Jour")+COUNTIFS(#REF!,$B32,#REF!,"Jour")+COUNTIFS(#REF!,$B32,#REF!,"Jour")+COUNTIFS(#REF!,$B32,#REF!,"Jour"))</f>
        <v>#REF!</v>
      </c>
      <c r="AD32" s="187" t="e">
        <f>IF($A32="","",COUNTIFS(#REF!,$B32,#REF!,"Nuit")+COUNTIFS(#REF!,$B32,#REF!,"Nuit")+COUNTIFS(#REF!,$B32,#REF!,"Nuit")+COUNTIFS(#REF!,$B32,#REF!,"Nuit")+COUNTIFS(#REF!,$B32,#REF!,"Nuit")+COUNTIFS(#REF!,$B32,#REF!,"Nuit")+COUNTIFS(#REF!,$B32,#REF!,"Nuit")+COUNTIFS(#REF!,$B32,#REF!,"Nuit")+COUNTIFS(#REF!,$B32,#REF!,"Nuit")+COUNTIFS(#REF!,$B32,#REF!,"Nuit")+COUNTIFS(#REF!,$B32,#REF!,"Nuit"))</f>
        <v>#REF!</v>
      </c>
      <c r="AE32" s="184" t="e">
        <f>IF($A32="","",COUNTIFS(#REF!,$B32,#REF!,"Jour")+COUNTIFS(#REF!,$B32,#REF!,"Jour")+COUNTIFS(#REF!,$B32,#REF!,"Jour")+COUNTIFS(#REF!,$B32,#REF!,"Jour")+COUNTIFS(#REF!,$B32,#REF!,"Jour")+COUNTIFS(#REF!,$B32,#REF!,"Jour")+COUNTIFS(#REF!,$B32,#REF!,"Jour")+COUNTIFS(#REF!,$B32,#REF!,"Jour")+COUNTIFS(#REF!,$B32,#REF!,"Jour")+COUNTIFS(#REF!,$B32,#REF!,"Jour")+COUNTIFS(#REF!,$B32,#REF!,"Jour"))</f>
        <v>#REF!</v>
      </c>
      <c r="AF32" s="187" t="e">
        <f>IF($A32="","",COUNTIFS(#REF!,$B32,#REF!,"Nuit")+COUNTIFS(#REF!,$B32,#REF!,"Nuit")+COUNTIFS(#REF!,$B32,#REF!,"Nuit")+COUNTIFS(#REF!,$B32,#REF!,"Nuit")+COUNTIFS(#REF!,$B32,#REF!,"Nuit")+COUNTIFS(#REF!,$B32,#REF!,"Nuit")+COUNTIFS(#REF!,$B32,#REF!,"Nuit")+COUNTIFS(#REF!,$B32,#REF!,"Nuit")+COUNTIFS(#REF!,$B32,#REF!,"Nuit")+COUNTIFS(#REF!,$B32,#REF!,"Nuit")+COUNTIFS(#REF!,$B32,#REF!,"Nuit"))</f>
        <v>#REF!</v>
      </c>
      <c r="AG32" s="184" t="e">
        <f>IF($A32="","",COUNTIFS(#REF!,$B32,#REF!,"Jour")+COUNTIFS(#REF!,$B32,#REF!,"Jour")+COUNTIFS(#REF!,$B32,#REF!,"Jour")+COUNTIFS(#REF!,$B32,#REF!,"Jour")+COUNTIFS(#REF!,$B32,#REF!,"Jour")+COUNTIFS(#REF!,$B32,#REF!,"Jour")+COUNTIFS(#REF!,$B32,#REF!,"Jour")+COUNTIFS(#REF!,$B32,#REF!,"Jour")+COUNTIFS(#REF!,$B32,#REF!,"Jour")+COUNTIFS(#REF!,$B32,#REF!,"Jour")+COUNTIFS(#REF!,$B32,#REF!,"Jour"))</f>
        <v>#REF!</v>
      </c>
      <c r="AH32" s="187" t="e">
        <f>IF($A32="","",COUNTIFS(#REF!,$B32,#REF!,"Nuit")+COUNTIFS(#REF!,$B32,#REF!,"Nuit")+COUNTIFS(#REF!,$B32,#REF!,"Nuit")+COUNTIFS(#REF!,$B32,#REF!,"Nuit")+COUNTIFS(#REF!,$B32,#REF!,"Nuit")+COUNTIFS(#REF!,$B32,#REF!,"Nuit")+COUNTIFS(#REF!,$B32,#REF!,"Nuit")+COUNTIFS(#REF!,$B32,#REF!,"Nuit")+COUNTIFS(#REF!,$B32,#REF!,"Nuit")+COUNTIFS(#REF!,$B32,#REF!,"Nuit")+COUNTIFS(#REF!,$B32,#REF!,"Nuit"))</f>
        <v>#REF!</v>
      </c>
      <c r="AI32" s="184" t="e">
        <f>IF($A32="","",COUNTIFS(#REF!,$B32,#REF!,"Jour")+COUNTIFS(#REF!,$B32,#REF!,"Jour")+COUNTIFS(#REF!,$B32,#REF!,"Jour")+COUNTIFS(#REF!,$B32,#REF!,"Jour")+COUNTIFS(#REF!,$B32,#REF!,"Jour")+COUNTIFS(#REF!,$B32,#REF!,"Jour")+COUNTIFS(#REF!,$B32,#REF!,"Jour")+COUNTIFS(#REF!,$B32,#REF!,"Jour")+COUNTIFS(#REF!,$B32,#REF!,"Jour")+COUNTIFS(#REF!,$B32,#REF!,"Jour")+COUNTIFS(#REF!,$B32,#REF!,"Jour"))</f>
        <v>#REF!</v>
      </c>
      <c r="AJ32" s="187" t="e">
        <f>IF($A32="","",COUNTIFS(#REF!,$B32,#REF!,"Nuit")+COUNTIFS(#REF!,$B32,#REF!,"Nuit")+COUNTIFS(#REF!,$B32,#REF!,"Nuit")+COUNTIFS(#REF!,$B32,#REF!,"Nuit")+COUNTIFS(#REF!,$B32,#REF!,"Nuit")+COUNTIFS(#REF!,$B32,#REF!,"Nuit")+COUNTIFS(#REF!,$B32,#REF!,"Nuit")+COUNTIFS(#REF!,$B32,#REF!,"Nuit")+COUNTIFS(#REF!,$B32,#REF!,"Nuit")+COUNTIFS(#REF!,$B32,#REF!,"Nuit")+COUNTIFS(#REF!,$B32,#REF!,"Nuit"))</f>
        <v>#REF!</v>
      </c>
      <c r="AK32" s="190" t="e">
        <f>IF($A32="","",COUNTIFS(#REF!,$B32,#REF!,"Jour")+COUNTIFS(#REF!,$B32,#REF!,"Jour")+COUNTIFS(#REF!,$B32,#REF!,"Jour")+COUNTIFS(#REF!,$B32,#REF!,"Jour")+COUNTIFS(#REF!,$B32,#REF!,"Jour")+COUNTIFS(#REF!,$B32,#REF!,"Jour")+COUNTIFS(#REF!,$B32,#REF!,"Jour")+COUNTIFS(#REF!,$B32,#REF!,"Jour")+COUNTIFS(#REF!,$B32,#REF!,"Jour")+COUNTIFS(#REF!,$B32,#REF!,"Jour")+COUNTIFS(#REF!,$B32,#REF!,"Jour"))</f>
        <v>#REF!</v>
      </c>
      <c r="AL32" s="177"/>
      <c r="AM32" s="176" t="e">
        <f t="shared" si="1"/>
        <v>#REF!</v>
      </c>
      <c r="AN32" s="176" t="e">
        <f t="shared" si="2"/>
        <v>#REF!</v>
      </c>
      <c r="AO32" s="424" t="e">
        <f t="shared" si="5"/>
        <v>#REF!</v>
      </c>
      <c r="AP32" s="183">
        <f>IF($A32="","",COUNTIFS(JAN.20!$F$7:$F$48,$B32,JAN.20!$E$7:$E$48,"Nuit")+COUNTIFS(JAN.20!$H$7:$H$48,$B32,JAN.20!$E$7:$E$48,"Nuit")+COUNTIFS(JAN.20!$J$7:$J$48,$B32,JAN.20!$E$7:$E$48,"Nuit")+COUNTIFS(JAN.20!$L$7:$L$48,$B32,JAN.20!$E$7:$E$48,"Nuit")+COUNTIFS(JAN.20!$N$7:$N$48,$B32,JAN.20!$E$7:$E$48,"Nuit")+COUNTIFS(JAN.20!$P$7:$P$48,$B32,JAN.20!$E$7:$E$48,"Nuit")+COUNTIFS(JAN.20!$R$7:$R$48,$B32,JAN.20!$E$7:$E$48,"Nuit")+COUNTIFS(JAN.20!$T$7:$T$48,$B32,JAN.20!$E$7:$E$48,"Nuit")+COUNTIFS(JAN.20!$V$7:$V$48,$B32,JAN.20!$E$7:$E$48,"Nuit")+COUNTIFS(JAN.20!$W$7:$W$48,$B32,JAN.20!$E$7:$E$48,"Nuit")+COUNTIFS(JAN.20!$X$7:$X$48,$B32,JAN.20!$E$7:$E$48,"Nuit"))</f>
        <v>4</v>
      </c>
      <c r="AQ32" s="184">
        <f>IF($A32="","",COUNTIFS(JAN.20!$F$7:$F$48,$B32,JAN.20!$E$7:$E$48,"Jour")+COUNTIFS(JAN.20!$H$7:$H$48,$B32,JAN.20!$E$7:$E$48,"Jour")+COUNTIFS(JAN.20!$J$7:$J$48,$B32,JAN.20!$E$7:$E$48,"Jour")+COUNTIFS(JAN.20!$L$7:$L$48,$B32,JAN.20!$E$7:$E$48,"Jour")+COUNTIFS(JAN.20!$N$7:$N$48,$B32,JAN.20!$E$7:$E$48,"Jour")+COUNTIFS(JAN.20!$P$7:$P$48,$B32,JAN.20!$E$7:$E$48,"Jour")+COUNTIFS(JAN.20!$R$7:$R$48,$B32,JAN.20!$E$7:$E$48,"Jour")+COUNTIFS(JAN.20!$T$7:$T$48,$B32,JAN.20!$E$7:$E$48,"Jour")+COUNTIFS(JAN.20!$V$7:$V$48,$B32,JAN.20!$E$7:$E$48,"Jour")+COUNTIFS(JAN.20!$W$7:$W$48,$B32,JAN.20!$E$7:$E$48,"Jour")+COUNTIFS(JAN.20!$X$7:$X$48,$B32,JAN.20!$E$7:$E$48,"Jour"))</f>
        <v>1</v>
      </c>
      <c r="AR32" s="187">
        <f>IF($A32="","",COUNTIFS(FEV.20!$F$7:$F$48,$B32,FEV.20!$E$7:$E$48,"Nuit")+COUNTIFS(FEV.20!$H$7:$H$48,$B32,FEV.20!$E$7:$E$48,"Nuit")+COUNTIFS(FEV.20!$J$7:$J$48,$B32,FEV.20!$E$7:$E$48,"Nuit")+COUNTIFS(FEV.20!$L$7:$L$48,$B32,FEV.20!$E$7:$E$48,"Nuit")+COUNTIFS(FEV.20!$N$7:$N$48,$B32,FEV.20!$E$7:$E$48,"Nuit")+COUNTIFS(FEV.20!$P$7:$P$48,$B32,FEV.20!$E$7:$E$48,"Nuit")+COUNTIFS(FEV.20!$R$7:$R$48,$B32,FEV.20!$E$7:$E$48,"Nuit")+COUNTIFS(FEV.20!$T$7:$T$48,$B32,FEV.20!$E$7:$E$48,"Nuit")+COUNTIFS(FEV.20!$V$7:$V$48,$B32,FEV.20!$E$7:$E$48,"Nuit")+COUNTIFS(FEV.20!$W$7:$W$48,$B32,FEV.20!$E$7:$E$48,"Nuit")+COUNTIFS(FEV.20!$X$7:$X$48,$B32,FEV.20!$E$7:$E$48,"Nuit"))</f>
        <v>3</v>
      </c>
      <c r="AS32" s="184">
        <f>IF($A32="","",COUNTIFS(FEV.20!$F$7:$F$48,$B32,FEV.20!$E$7:$E$48,"Jour")+COUNTIFS(FEV.20!$H$7:$H$48,$B32,FEV.20!$E$7:$E$48,"Jour")+COUNTIFS(FEV.20!$J$7:$J$48,$B32,FEV.20!$E$7:$E$48,"Jour")+COUNTIFS(FEV.20!$L$7:$L$48,$B32,FEV.20!$E$7:$E$48,"Jour")+COUNTIFS(FEV.20!$N$7:$N$48,$B32,FEV.20!$E$7:$E$48,"Jour")+COUNTIFS(FEV.20!$P$7:$P$48,$B32,FEV.20!$E$7:$E$48,"Jour")+COUNTIFS(FEV.20!$R$7:$R$48,$B32,FEV.20!$E$7:$E$48,"Jour")+COUNTIFS(FEV.20!$T$7:$T$48,$B32,FEV.20!$E$7:$E$48,"Jour")+COUNTIFS(FEV.20!$V$7:$V$48,$B32,FEV.20!$E$7:$E$48,"Jour")+COUNTIFS(FEV.20!$W$7:$W$48,$B32,FEV.20!$E$7:$E$48,"Jour")+COUNTIFS(FEV.20!$X$7:$X$48,$B32,FEV.20!$E$7:$E$48,"Jour"))</f>
        <v>1</v>
      </c>
      <c r="AT32" s="187">
        <f>IF($A32="","",COUNTIFS(Mars.20!$F$7:$F$48,$B32,Mars.20!$E$7:$E$48,"Nuit")+COUNTIFS(Mars.20!$H$7:$H$48,$B32,Mars.20!$E$7:$E$48,"Nuit")+COUNTIFS(Mars.20!$J$7:$J$48,$B32,Mars.20!$E$7:$E$48,"Nuit")+COUNTIFS(Mars.20!$L$7:$L$48,$B32,Mars.20!$E$7:$E$48,"Nuit")+COUNTIFS(Mars.20!$N$7:$N$48,$B32,Mars.20!$E$7:$E$48,"Nuit")+COUNTIFS(Mars.20!$P$7:$P$48,$B32,Mars.20!$E$7:$E$48,"Nuit")+COUNTIFS(Mars.20!$R$7:$R$48,$B32,Mars.20!$E$7:$E$48,"Nuit")+COUNTIFS(Mars.20!$T$7:$T$48,$B32,Mars.20!$E$7:$E$48,"Nuit")+COUNTIFS(Mars.20!$V$7:$V$48,$B32,Mars.20!$E$7:$E$48,"Nuit")+COUNTIFS(Mars.20!$W$7:$W$48,$B32,Mars.20!$E$7:$E$48,"Nuit")+COUNTIFS(Mars.20!$X$7:$X$48,$B32,Mars.20!$E$7:$E$48,"Nuit"))</f>
        <v>3</v>
      </c>
      <c r="AU32" s="184">
        <f>IF($A32="","",COUNTIFS(Mars.20!$F$7:$F$48,$B32,Mars.20!$E$7:$E$48,"Jour")+COUNTIFS(Mars.20!$H$7:$H$48,$B32,Mars.20!$E$7:$E$48,"Jour")+COUNTIFS(Mars.20!$J$7:$J$48,$B32,Mars.20!$E$7:$E$48,"Jour")+COUNTIFS(Mars.20!$L$7:$L$48,$B32,Mars.20!$E$7:$E$48,"Jour")+COUNTIFS(Mars.20!$N$7:$N$48,$B32,Mars.20!$E$7:$E$48,"Jour")+COUNTIFS(Mars.20!$P$7:$P$48,$B32,Mars.20!$E$7:$E$48,"Jour")+COUNTIFS(Mars.20!$R$7:$R$48,$B32,Mars.20!$E$7:$E$48,"Jour")+COUNTIFS(Mars.20!$T$7:$T$48,$B32,Mars.20!$E$7:$E$48,"Jour")+COUNTIFS(Mars.20!$V$7:$V$48,$B32,Mars.20!$E$7:$E$48,"Jour")+COUNTIFS(Mars.20!$W$7:$W$48,$B32,Mars.20!$E$7:$E$48,"Jour")+COUNTIFS(Mars.20!$X$7:$X$48,$B32,Mars.20!$E$7:$E$48,"Jour"))</f>
        <v>1</v>
      </c>
      <c r="AV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AW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AX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AY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AZ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BA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BB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BC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BD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BE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BF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BG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BH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BI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BJ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BK32" s="184">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BL32" s="187">
        <f>IF($A32="","",COUNTIFS(AVR.20!$F$7:$F$48,$B32,AVR.20!$E$7:$E$48,"Nuit")+COUNTIFS(AVR.20!$H$7:$H$48,$B32,AVR.20!$E$7:$E$48,"Nuit")+COUNTIFS(AVR.20!$J$7:$J$48,$B32,AVR.20!$E$7:$E$48,"Nuit")+COUNTIFS(AVR.20!$L$7:$L$48,$B32,AVR.20!$E$7:$E$48,"Nuit")+COUNTIFS(AVR.20!$N$7:$N$48,$B32,AVR.20!$E$7:$E$48,"Nuit")+COUNTIFS(AVR.20!$P$7:$P$48,$B32,AVR.20!$E$7:$E$48,"Nuit")+COUNTIFS(AVR.20!$R$7:$R$48,$B32,AVR.20!$E$7:$E$48,"Nuit")+COUNTIFS(AVR.20!$T$7:$T$48,$B32,AVR.20!$E$7:$E$48,"Nuit")+COUNTIFS(AVR.20!$V$7:$V$48,$B32,AVR.20!$E$7:$E$48,"Nuit")+COUNTIFS(AVR.20!$W$7:$W$48,$B32,AVR.20!$E$7:$E$48,"Nuit")+COUNTIFS(AVR.20!$X$7:$X$48,$B32,AVR.20!$E$7:$E$48,"Nuit"))</f>
        <v>0</v>
      </c>
      <c r="BM32" s="190">
        <f>IF($A32="","",COUNTIFS(AVR.20!$F$7:$F$48,$B32,AVR.20!$E$7:$E$48,"Jour")+COUNTIFS(AVR.20!$H$7:$H$48,$B32,AVR.20!$E$7:$E$48,"Jour")+COUNTIFS(AVR.20!$J$7:$J$48,$B32,AVR.20!$E$7:$E$48,"Jour")+COUNTIFS(AVR.20!$L$7:$L$48,$B32,AVR.20!$E$7:$E$48,"Jour")+COUNTIFS(AVR.20!$N$7:$N$48,$B32,AVR.20!$E$7:$E$48,"Jour")+COUNTIFS(AVR.20!$P$7:$P$48,$B32,AVR.20!$E$7:$E$48,"Jour")+COUNTIFS(AVR.20!$R$7:$R$48,$B32,AVR.20!$E$7:$E$48,"Jour")+COUNTIFS(AVR.20!$T$7:$T$48,$B32,AVR.20!$E$7:$E$48,"Jour")+COUNTIFS(AVR.20!$V$7:$V$48,$B32,AVR.20!$E$7:$E$48,"Jour")+COUNTIFS(AVR.20!$W$7:$W$48,$B32,AVR.20!$E$7:$E$48,"Jour")+COUNTIFS(AVR.20!$X$7:$X$48,$B32,AVR.20!$E$7:$E$48,"Jour"))</f>
        <v>0</v>
      </c>
      <c r="BN32" s="177"/>
      <c r="BO32" s="176">
        <f t="shared" si="3"/>
        <v>10</v>
      </c>
      <c r="BP32" s="176">
        <f t="shared" si="4"/>
        <v>3</v>
      </c>
    </row>
    <row r="33" spans="1:68" ht="15" customHeight="1" x14ac:dyDescent="0.25">
      <c r="A33" s="268" t="s">
        <v>244</v>
      </c>
      <c r="B33" s="269" t="s">
        <v>87</v>
      </c>
      <c r="C33" s="264" t="s">
        <v>75</v>
      </c>
      <c r="D33" s="264" t="s">
        <v>83</v>
      </c>
      <c r="E33" s="265" t="s">
        <v>77</v>
      </c>
      <c r="F33" s="266" t="s">
        <v>8</v>
      </c>
      <c r="G33" s="266" t="s">
        <v>70</v>
      </c>
      <c r="H33" s="266" t="s">
        <v>71</v>
      </c>
      <c r="I33" s="266"/>
      <c r="J33" s="266" t="s">
        <v>79</v>
      </c>
      <c r="K33" s="266" t="s">
        <v>72</v>
      </c>
      <c r="L33" s="267" t="s">
        <v>73</v>
      </c>
      <c r="N33" s="183" t="e">
        <f>IF($A33="","",COUNTIFS(#REF!,B33,#REF!,"Nuit")+COUNTIFS(#REF!,B33,#REF!,"Nuit")+COUNTIFS(#REF!,B33,#REF!,"Nuit")+COUNTIFS(#REF!,B33,#REF!,"Nuit")+COUNTIFS(#REF!,B33,#REF!,"Nuit")+COUNTIFS(#REF!,B33,#REF!,"Nuit")+COUNTIFS(#REF!,B33,#REF!,"Nuit")+COUNTIFS(#REF!,B33,#REF!,"Nuit")+COUNTIFS(#REF!,B33,#REF!,"Nuit")+COUNTIFS(#REF!,B33,#REF!,"Nuit")+COUNTIFS(#REF!,B33,#REF!,"Nuit"))</f>
        <v>#REF!</v>
      </c>
      <c r="O33" s="184" t="e">
        <f>IF($A33="","",COUNTIFS(#REF!,B33,#REF!,"Jour")+COUNTIFS(#REF!,B33,#REF!,"Jour")+COUNTIFS(#REF!,B33,#REF!,"Jour")+COUNTIFS(#REF!,B33,#REF!,"Jour")+COUNTIFS(#REF!,B33,#REF!,"Jour")+COUNTIFS(#REF!,B33,#REF!,"Jour")+COUNTIFS(#REF!,B33,#REF!,"Jour")+COUNTIFS(#REF!,B33,#REF!,"Jour")+COUNTIFS(#REF!,B33,#REF!,"Jour")+COUNTIFS(#REF!,B33,#REF!,"Jour")+COUNTIFS(#REF!,B33,#REF!,"Jour"))</f>
        <v>#REF!</v>
      </c>
      <c r="P33" s="187" t="e">
        <f>IF($A33="","",COUNTIFS(#REF!,B33,#REF!,"Nuit")+COUNTIFS(#REF!,B33,#REF!,"Nuit")+COUNTIFS(#REF!,B33,#REF!,"Nuit")+COUNTIFS(#REF!,B33,#REF!,"Nuit")+COUNTIFS(#REF!,B33,#REF!,"Nuit")+COUNTIFS(#REF!,B33,#REF!,"Nuit")+COUNTIFS(#REF!,B33,#REF!,"Nuit")+COUNTIFS(#REF!,B33,#REF!,"Nuit")+COUNTIFS(#REF!,B33,#REF!,"Nuit")+COUNTIFS(#REF!,B33,#REF!,"Nuit")+COUNTIFS(#REF!,B33,#REF!,"Nuit"))</f>
        <v>#REF!</v>
      </c>
      <c r="Q33" s="184" t="e">
        <f>IF($A33="","",COUNTIFS(#REF!,B33,#REF!,"Jour")+COUNTIFS(#REF!,B33,#REF!,"Jour")+COUNTIFS(#REF!,B33,#REF!,"Jour")+COUNTIFS(#REF!,B33,#REF!,"Jour")+COUNTIFS(#REF!,B33,#REF!,"Jour")+COUNTIFS(#REF!,B33,#REF!,"Jour")+COUNTIFS(#REF!,B33,#REF!,"Jour")+COUNTIFS(#REF!,B33,#REF!,"Jour")+COUNTIFS(#REF!,B33,#REF!,"Jour")+COUNTIFS(#REF!,B33,#REF!,"Jour")+COUNTIFS(#REF!,B33,#REF!,"Jour"))</f>
        <v>#REF!</v>
      </c>
      <c r="R33" s="187" t="e">
        <f>IF($A33="","",COUNTIFS(#REF!,B33,#REF!,"Nuit")+COUNTIFS(#REF!,B33,#REF!,"Nuit")+COUNTIFS(#REF!,B33,#REF!,"Nuit")+COUNTIFS(#REF!,B33,#REF!,"Nuit")+COUNTIFS(#REF!,B33,#REF!,"Nuit")+COUNTIFS(#REF!,B33,#REF!,"Nuit")+COUNTIFS(#REF!,B33,#REF!,"Nuit")+COUNTIFS(#REF!,B33,#REF!,"Nuit")+COUNTIFS(#REF!,B33,#REF!,"Nuit")+COUNTIFS(#REF!,B33,#REF!,"Nuit")+COUNTIFS(#REF!,B33,#REF!,"Nuit"))</f>
        <v>#REF!</v>
      </c>
      <c r="S33" s="184" t="e">
        <f>IF($A33="","",COUNTIFS(#REF!,B33,#REF!,"Jour")+COUNTIFS(#REF!,B33,#REF!,"Jour")+COUNTIFS(#REF!,B33,#REF!,"Jour")+COUNTIFS(#REF!,B33,#REF!,"Jour")+COUNTIFS(#REF!,B33,#REF!,"Jour")+COUNTIFS(#REF!,B33,#REF!,"Jour")+COUNTIFS(#REF!,B33,#REF!,"Jour")+COUNTIFS(#REF!,B33,#REF!,"Jour")+COUNTIFS(#REF!,B33,#REF!,"Jour")+COUNTIFS(#REF!,B33,#REF!,"Jour")+COUNTIFS(#REF!,B33,#REF!,"Jour"))</f>
        <v>#REF!</v>
      </c>
      <c r="T33" s="187" t="e">
        <f>IF($A33="","",COUNTIFS(#REF!,B33,#REF!,"Nuit")+COUNTIFS(#REF!,B33,#REF!,"Nuit")+COUNTIFS(#REF!,B33,#REF!,"Nuit")+COUNTIFS(#REF!,B33,#REF!,"Nuit")+COUNTIFS(#REF!,B33,#REF!,"Nuit")+COUNTIFS(#REF!,B33,#REF!,"Nuit")+COUNTIFS(#REF!,B33,#REF!,"Nuit")+COUNTIFS(#REF!,B33,#REF!,"Nuit")+COUNTIFS(#REF!,B33,#REF!,"Nuit")+COUNTIFS(#REF!,B33,#REF!,"Nuit")+COUNTIFS(#REF!,B33,#REF!,"Nuit"))</f>
        <v>#REF!</v>
      </c>
      <c r="U33" s="184" t="e">
        <f>IF($A33="","",COUNTIFS(#REF!,B33,#REF!,"Jour")+COUNTIFS(#REF!,B33,#REF!,"Jour")+COUNTIFS(#REF!,B33,#REF!,"Jour")+COUNTIFS(#REF!,B33,#REF!,"Jour")+COUNTIFS(#REF!,B33,#REF!,"Jour")+COUNTIFS(#REF!,B33,#REF!,"Jour")+COUNTIFS(#REF!,B33,#REF!,"Jour")+COUNTIFS(#REF!,B33,#REF!,"Jour")+COUNTIFS(#REF!,B33,#REF!,"Jour")+COUNTIFS(#REF!,B33,#REF!,"Jour")+COUNTIFS(#REF!,B33,#REF!,"Jour"))</f>
        <v>#REF!</v>
      </c>
      <c r="V33" s="187" t="e">
        <f>IF($A33="","",COUNTIFS(#REF!,B33,#REF!,"Nuit")+COUNTIFS(#REF!,B33,#REF!,"Nuit")+COUNTIFS(#REF!,B33,#REF!,"Nuit")+COUNTIFS(#REF!,B33,#REF!,"Nuit")+COUNTIFS(#REF!,B33,#REF!,"Nuit")+COUNTIFS(#REF!,B33,#REF!,"Nuit")+COUNTIFS(#REF!,B33,#REF!,"Nuit")+COUNTIFS(#REF!,B33,#REF!,"Nuit")+COUNTIFS(#REF!,B33,#REF!,"Nuit")+COUNTIFS(#REF!,B33,#REF!,"Nuit")+COUNTIFS(#REF!,B33,#REF!,"Nuit"))</f>
        <v>#REF!</v>
      </c>
      <c r="W33" s="184" t="e">
        <f>IF($A33="","",COUNTIFS(#REF!,B33,#REF!,"Jour")+COUNTIFS(#REF!,B33,#REF!,"Jour")+COUNTIFS(#REF!,B33,#REF!,"Jour")+COUNTIFS(#REF!,B33,#REF!,"Jour")+COUNTIFS(#REF!,B33,#REF!,"Jour")+COUNTIFS(#REF!,B33,#REF!,"Jour")+COUNTIFS(#REF!,B33,#REF!,"Jour")+COUNTIFS(#REF!,B33,#REF!,"Jour")+COUNTIFS(#REF!,B33,#REF!,"Jour")+COUNTIFS(#REF!,B33,#REF!,"Jour")+COUNTIFS(#REF!,B33,#REF!,"Jour"))</f>
        <v>#REF!</v>
      </c>
      <c r="X33" s="187" t="e">
        <f>IF($A33="","",COUNTIFS(#REF!,B33,#REF!,"Nuit")+COUNTIFS(#REF!,B33,#REF!,"Nuit")+COUNTIFS(#REF!,B33,#REF!,"Nuit")+COUNTIFS(#REF!,B33,#REF!,"Nuit")+COUNTIFS(#REF!,B33,#REF!,"Nuit")+COUNTIFS(#REF!,B33,#REF!,"Nuit")+COUNTIFS(#REF!,B33,#REF!,"Nuit")+COUNTIFS(#REF!,B33,#REF!,"Nuit")+COUNTIFS(#REF!,B33,#REF!,"Nuit")+COUNTIFS(#REF!,B33,#REF!,"Nuit")+COUNTIFS(#REF!,B33,#REF!,"Nuit"))</f>
        <v>#REF!</v>
      </c>
      <c r="Y33" s="184" t="e">
        <f>IF($A33="","",COUNTIFS(#REF!,B33,#REF!,"Jour")+COUNTIFS(#REF!,B33,#REF!,"Jour")+COUNTIFS(#REF!,B33,#REF!,"Jour")+COUNTIFS(#REF!,B33,#REF!,"Jour")+COUNTIFS(#REF!,B33,#REF!,"Jour")+COUNTIFS(#REF!,B33,#REF!,"Jour")+COUNTIFS(#REF!,B33,#REF!,"Jour")+COUNTIFS(#REF!,B33,#REF!,"Jour")+COUNTIFS(#REF!,B33,#REF!,"Jour")+COUNTIFS(#REF!,B33,#REF!,"Jour")+COUNTIFS(#REF!,B33,#REF!,"Jour"))</f>
        <v>#REF!</v>
      </c>
      <c r="Z33" s="187" t="e">
        <f>IF($A33="","",COUNTIFS(#REF!,$B33,#REF!,"Nuit")+COUNTIFS(#REF!,B33,#REF!,"Nuit")+COUNTIFS(#REF!,B33,#REF!,"Nuit")+COUNTIFS(#REF!,B33,#REF!,"Nuit")+COUNTIFS(#REF!,B33,#REF!,"Nuit")+COUNTIFS(#REF!,B33,#REF!,"Nuit")+COUNTIFS(#REF!,B33,#REF!,"Nuit")+COUNTIFS(#REF!,B33,#REF!,"Nuit")+COUNTIFS(#REF!,B33,#REF!,"Nuit")+COUNTIFS(#REF!,B33,#REF!,"Nuit")+COUNTIFS(#REF!,B33,#REF!,"Nuit"))</f>
        <v>#REF!</v>
      </c>
      <c r="AA33" s="184" t="e">
        <f>IF($A33="","",COUNTIFS(#REF!,$B33,#REF!,"Jour")+COUNTIFS(#REF!,$B33,#REF!,"Jour")+COUNTIFS(#REF!,$B33,#REF!,"Jour")+COUNTIFS(#REF!,$B33,#REF!,"Jour")+COUNTIFS(#REF!,$B33,#REF!,"Jour")+COUNTIFS(#REF!,$B33,#REF!,"Jour")+COUNTIFS(#REF!,$B33,#REF!,"Jour")+COUNTIFS(#REF!,$B33,#REF!,"Jour")+COUNTIFS(#REF!,$B33,#REF!,"Jour")+COUNTIFS(#REF!,$B33,#REF!,"Jour")+COUNTIFS(#REF!,$B33,#REF!,"Jour"))</f>
        <v>#REF!</v>
      </c>
      <c r="AB33" s="187" t="e">
        <f>IF($A33="","",COUNTIFS(#REF!,$B33,#REF!,"Nuit")+COUNTIFS(#REF!,$B33,#REF!,"Nuit")+COUNTIFS(#REF!,$B33,#REF!,"Nuit")+COUNTIFS(#REF!,$B33,#REF!,"Nuit")+COUNTIFS(#REF!,$B33,#REF!,"Nuit")+COUNTIFS(#REF!,$B33,#REF!,"Nuit")+COUNTIFS(#REF!,$B33,#REF!,"Nuit")+COUNTIFS(#REF!,$B33,#REF!,"Nuit")+COUNTIFS(#REF!,$B33,#REF!,"Nuit")+COUNTIFS(#REF!,$B33,#REF!,"Nuit")+COUNTIFS(#REF!,$B33,#REF!,"Nuit"))</f>
        <v>#REF!</v>
      </c>
      <c r="AC33" s="184" t="e">
        <f>IF($A33="","",COUNTIFS(#REF!,$B33,#REF!,"Jour")+COUNTIFS(#REF!,$B33,#REF!,"Jour")+COUNTIFS(#REF!,$B33,#REF!,"Jour")+COUNTIFS(#REF!,$B33,#REF!,"Jour")+COUNTIFS(#REF!,$B33,#REF!,"Jour")+COUNTIFS(#REF!,$B33,#REF!,"Jour")+COUNTIFS(#REF!,$B33,#REF!,"Jour")+COUNTIFS(#REF!,$B33,#REF!,"Jour")+COUNTIFS(#REF!,$B33,#REF!,"Jour")+COUNTIFS(#REF!,$B33,#REF!,"Jour")+COUNTIFS(#REF!,$B33,#REF!,"Jour"))</f>
        <v>#REF!</v>
      </c>
      <c r="AD33" s="187" t="e">
        <f>IF($A33="","",COUNTIFS(#REF!,$B33,#REF!,"Nuit")+COUNTIFS(#REF!,$B33,#REF!,"Nuit")+COUNTIFS(#REF!,$B33,#REF!,"Nuit")+COUNTIFS(#REF!,$B33,#REF!,"Nuit")+COUNTIFS(#REF!,$B33,#REF!,"Nuit")+COUNTIFS(#REF!,$B33,#REF!,"Nuit")+COUNTIFS(#REF!,$B33,#REF!,"Nuit")+COUNTIFS(#REF!,$B33,#REF!,"Nuit")+COUNTIFS(#REF!,$B33,#REF!,"Nuit")+COUNTIFS(#REF!,$B33,#REF!,"Nuit")+COUNTIFS(#REF!,$B33,#REF!,"Nuit"))</f>
        <v>#REF!</v>
      </c>
      <c r="AE33" s="184" t="e">
        <f>IF($A33="","",COUNTIFS(#REF!,$B33,#REF!,"Jour")+COUNTIFS(#REF!,$B33,#REF!,"Jour")+COUNTIFS(#REF!,$B33,#REF!,"Jour")+COUNTIFS(#REF!,$B33,#REF!,"Jour")+COUNTIFS(#REF!,$B33,#REF!,"Jour")+COUNTIFS(#REF!,$B33,#REF!,"Jour")+COUNTIFS(#REF!,$B33,#REF!,"Jour")+COUNTIFS(#REF!,$B33,#REF!,"Jour")+COUNTIFS(#REF!,$B33,#REF!,"Jour")+COUNTIFS(#REF!,$B33,#REF!,"Jour")+COUNTIFS(#REF!,$B33,#REF!,"Jour"))</f>
        <v>#REF!</v>
      </c>
      <c r="AF33" s="187" t="e">
        <f>IF($A33="","",COUNTIFS(#REF!,$B33,#REF!,"Nuit")+COUNTIFS(#REF!,$B33,#REF!,"Nuit")+COUNTIFS(#REF!,$B33,#REF!,"Nuit")+COUNTIFS(#REF!,$B33,#REF!,"Nuit")+COUNTIFS(#REF!,$B33,#REF!,"Nuit")+COUNTIFS(#REF!,$B33,#REF!,"Nuit")+COUNTIFS(#REF!,$B33,#REF!,"Nuit")+COUNTIFS(#REF!,$B33,#REF!,"Nuit")+COUNTIFS(#REF!,$B33,#REF!,"Nuit")+COUNTIFS(#REF!,$B33,#REF!,"Nuit")+COUNTIFS(#REF!,$B33,#REF!,"Nuit"))</f>
        <v>#REF!</v>
      </c>
      <c r="AG33" s="184" t="e">
        <f>IF($A33="","",COUNTIFS(#REF!,$B33,#REF!,"Jour")+COUNTIFS(#REF!,$B33,#REF!,"Jour")+COUNTIFS(#REF!,$B33,#REF!,"Jour")+COUNTIFS(#REF!,$B33,#REF!,"Jour")+COUNTIFS(#REF!,$B33,#REF!,"Jour")+COUNTIFS(#REF!,$B33,#REF!,"Jour")+COUNTIFS(#REF!,$B33,#REF!,"Jour")+COUNTIFS(#REF!,$B33,#REF!,"Jour")+COUNTIFS(#REF!,$B33,#REF!,"Jour")+COUNTIFS(#REF!,$B33,#REF!,"Jour")+COUNTIFS(#REF!,$B33,#REF!,"Jour"))</f>
        <v>#REF!</v>
      </c>
      <c r="AH33" s="187" t="e">
        <f>IF($A33="","",COUNTIFS(#REF!,$B33,#REF!,"Nuit")+COUNTIFS(#REF!,$B33,#REF!,"Nuit")+COUNTIFS(#REF!,$B33,#REF!,"Nuit")+COUNTIFS(#REF!,$B33,#REF!,"Nuit")+COUNTIFS(#REF!,$B33,#REF!,"Nuit")+COUNTIFS(#REF!,$B33,#REF!,"Nuit")+COUNTIFS(#REF!,$B33,#REF!,"Nuit")+COUNTIFS(#REF!,$B33,#REF!,"Nuit")+COUNTIFS(#REF!,$B33,#REF!,"Nuit")+COUNTIFS(#REF!,$B33,#REF!,"Nuit")+COUNTIFS(#REF!,$B33,#REF!,"Nuit"))</f>
        <v>#REF!</v>
      </c>
      <c r="AI33" s="184" t="e">
        <f>IF($A33="","",COUNTIFS(#REF!,$B33,#REF!,"Jour")+COUNTIFS(#REF!,$B33,#REF!,"Jour")+COUNTIFS(#REF!,$B33,#REF!,"Jour")+COUNTIFS(#REF!,$B33,#REF!,"Jour")+COUNTIFS(#REF!,$B33,#REF!,"Jour")+COUNTIFS(#REF!,$B33,#REF!,"Jour")+COUNTIFS(#REF!,$B33,#REF!,"Jour")+COUNTIFS(#REF!,$B33,#REF!,"Jour")+COUNTIFS(#REF!,$B33,#REF!,"Jour")+COUNTIFS(#REF!,$B33,#REF!,"Jour")+COUNTIFS(#REF!,$B33,#REF!,"Jour"))</f>
        <v>#REF!</v>
      </c>
      <c r="AJ33" s="187" t="e">
        <f>IF($A33="","",COUNTIFS(#REF!,$B33,#REF!,"Nuit")+COUNTIFS(#REF!,$B33,#REF!,"Nuit")+COUNTIFS(#REF!,$B33,#REF!,"Nuit")+COUNTIFS(#REF!,$B33,#REF!,"Nuit")+COUNTIFS(#REF!,$B33,#REF!,"Nuit")+COUNTIFS(#REF!,$B33,#REF!,"Nuit")+COUNTIFS(#REF!,$B33,#REF!,"Nuit")+COUNTIFS(#REF!,$B33,#REF!,"Nuit")+COUNTIFS(#REF!,$B33,#REF!,"Nuit")+COUNTIFS(#REF!,$B33,#REF!,"Nuit")+COUNTIFS(#REF!,$B33,#REF!,"Nuit"))</f>
        <v>#REF!</v>
      </c>
      <c r="AK33" s="190" t="e">
        <f>IF($A33="","",COUNTIFS(#REF!,$B33,#REF!,"Jour")+COUNTIFS(#REF!,$B33,#REF!,"Jour")+COUNTIFS(#REF!,$B33,#REF!,"Jour")+COUNTIFS(#REF!,$B33,#REF!,"Jour")+COUNTIFS(#REF!,$B33,#REF!,"Jour")+COUNTIFS(#REF!,$B33,#REF!,"Jour")+COUNTIFS(#REF!,$B33,#REF!,"Jour")+COUNTIFS(#REF!,$B33,#REF!,"Jour")+COUNTIFS(#REF!,$B33,#REF!,"Jour")+COUNTIFS(#REF!,$B33,#REF!,"Jour")+COUNTIFS(#REF!,$B33,#REF!,"Jour"))</f>
        <v>#REF!</v>
      </c>
      <c r="AL33" s="177"/>
      <c r="AM33" s="176" t="e">
        <f t="shared" si="1"/>
        <v>#REF!</v>
      </c>
      <c r="AN33" s="176" t="e">
        <f t="shared" si="2"/>
        <v>#REF!</v>
      </c>
      <c r="AO33" s="424" t="e">
        <f t="shared" si="5"/>
        <v>#REF!</v>
      </c>
      <c r="AP33" s="183">
        <f>IF($A33="","",COUNTIFS(JAN.20!$F$7:$F$48,$B33,JAN.20!$E$7:$E$48,"Nuit")+COUNTIFS(JAN.20!$H$7:$H$48,$B33,JAN.20!$E$7:$E$48,"Nuit")+COUNTIFS(JAN.20!$J$7:$J$48,$B33,JAN.20!$E$7:$E$48,"Nuit")+COUNTIFS(JAN.20!$L$7:$L$48,$B33,JAN.20!$E$7:$E$48,"Nuit")+COUNTIFS(JAN.20!$N$7:$N$48,$B33,JAN.20!$E$7:$E$48,"Nuit")+COUNTIFS(JAN.20!$P$7:$P$48,$B33,JAN.20!$E$7:$E$48,"Nuit")+COUNTIFS(JAN.20!$R$7:$R$48,$B33,JAN.20!$E$7:$E$48,"Nuit")+COUNTIFS(JAN.20!$T$7:$T$48,$B33,JAN.20!$E$7:$E$48,"Nuit")+COUNTIFS(JAN.20!$V$7:$V$48,$B33,JAN.20!$E$7:$E$48,"Nuit")+COUNTIFS(JAN.20!$W$7:$W$48,$B33,JAN.20!$E$7:$E$48,"Nuit")+COUNTIFS(JAN.20!$X$7:$X$48,$B33,JAN.20!$E$7:$E$48,"Nuit"))</f>
        <v>0</v>
      </c>
      <c r="AQ33" s="184">
        <f>IF($A33="","",COUNTIFS(JAN.20!$F$7:$F$48,$B33,JAN.20!$E$7:$E$48,"Jour")+COUNTIFS(JAN.20!$H$7:$H$48,$B33,JAN.20!$E$7:$E$48,"Jour")+COUNTIFS(JAN.20!$J$7:$J$48,$B33,JAN.20!$E$7:$E$48,"Jour")+COUNTIFS(JAN.20!$L$7:$L$48,$B33,JAN.20!$E$7:$E$48,"Jour")+COUNTIFS(JAN.20!$N$7:$N$48,$B33,JAN.20!$E$7:$E$48,"Jour")+COUNTIFS(JAN.20!$P$7:$P$48,$B33,JAN.20!$E$7:$E$48,"Jour")+COUNTIFS(JAN.20!$R$7:$R$48,$B33,JAN.20!$E$7:$E$48,"Jour")+COUNTIFS(JAN.20!$T$7:$T$48,$B33,JAN.20!$E$7:$E$48,"Jour")+COUNTIFS(JAN.20!$V$7:$V$48,$B33,JAN.20!$E$7:$E$48,"Jour")+COUNTIFS(JAN.20!$W$7:$W$48,$B33,JAN.20!$E$7:$E$48,"Jour")+COUNTIFS(JAN.20!$X$7:$X$48,$B33,JAN.20!$E$7:$E$48,"Jour"))</f>
        <v>0</v>
      </c>
      <c r="AR33" s="187">
        <f>IF($A33="","",COUNTIFS(FEV.20!$F$7:$F$48,$B33,FEV.20!$E$7:$E$48,"Nuit")+COUNTIFS(FEV.20!$H$7:$H$48,$B33,FEV.20!$E$7:$E$48,"Nuit")+COUNTIFS(FEV.20!$J$7:$J$48,$B33,FEV.20!$E$7:$E$48,"Nuit")+COUNTIFS(FEV.20!$L$7:$L$48,$B33,FEV.20!$E$7:$E$48,"Nuit")+COUNTIFS(FEV.20!$N$7:$N$48,$B33,FEV.20!$E$7:$E$48,"Nuit")+COUNTIFS(FEV.20!$P$7:$P$48,$B33,FEV.20!$E$7:$E$48,"Nuit")+COUNTIFS(FEV.20!$R$7:$R$48,$B33,FEV.20!$E$7:$E$48,"Nuit")+COUNTIFS(FEV.20!$T$7:$T$48,$B33,FEV.20!$E$7:$E$48,"Nuit")+COUNTIFS(FEV.20!$V$7:$V$48,$B33,FEV.20!$E$7:$E$48,"Nuit")+COUNTIFS(FEV.20!$W$7:$W$48,$B33,FEV.20!$E$7:$E$48,"Nuit")+COUNTIFS(FEV.20!$X$7:$X$48,$B33,FEV.20!$E$7:$E$48,"Nuit"))</f>
        <v>0</v>
      </c>
      <c r="AS33" s="184">
        <f>IF($A33="","",COUNTIFS(FEV.20!$F$7:$F$48,$B33,FEV.20!$E$7:$E$48,"Jour")+COUNTIFS(FEV.20!$H$7:$H$48,$B33,FEV.20!$E$7:$E$48,"Jour")+COUNTIFS(FEV.20!$J$7:$J$48,$B33,FEV.20!$E$7:$E$48,"Jour")+COUNTIFS(FEV.20!$L$7:$L$48,$B33,FEV.20!$E$7:$E$48,"Jour")+COUNTIFS(FEV.20!$N$7:$N$48,$B33,FEV.20!$E$7:$E$48,"Jour")+COUNTIFS(FEV.20!$P$7:$P$48,$B33,FEV.20!$E$7:$E$48,"Jour")+COUNTIFS(FEV.20!$R$7:$R$48,$B33,FEV.20!$E$7:$E$48,"Jour")+COUNTIFS(FEV.20!$T$7:$T$48,$B33,FEV.20!$E$7:$E$48,"Jour")+COUNTIFS(FEV.20!$V$7:$V$48,$B33,FEV.20!$E$7:$E$48,"Jour")+COUNTIFS(FEV.20!$W$7:$W$48,$B33,FEV.20!$E$7:$E$48,"Jour")+COUNTIFS(FEV.20!$X$7:$X$48,$B33,FEV.20!$E$7:$E$48,"Jour"))</f>
        <v>0</v>
      </c>
      <c r="AT33" s="187">
        <f>IF($A33="","",COUNTIFS(Mars.20!$F$7:$F$48,$B33,Mars.20!$E$7:$E$48,"Nuit")+COUNTIFS(Mars.20!$H$7:$H$48,$B33,Mars.20!$E$7:$E$48,"Nuit")+COUNTIFS(Mars.20!$J$7:$J$48,$B33,Mars.20!$E$7:$E$48,"Nuit")+COUNTIFS(Mars.20!$L$7:$L$48,$B33,Mars.20!$E$7:$E$48,"Nuit")+COUNTIFS(Mars.20!$N$7:$N$48,$B33,Mars.20!$E$7:$E$48,"Nuit")+COUNTIFS(Mars.20!$P$7:$P$48,$B33,Mars.20!$E$7:$E$48,"Nuit")+COUNTIFS(Mars.20!$R$7:$R$48,$B33,Mars.20!$E$7:$E$48,"Nuit")+COUNTIFS(Mars.20!$T$7:$T$48,$B33,Mars.20!$E$7:$E$48,"Nuit")+COUNTIFS(Mars.20!$V$7:$V$48,$B33,Mars.20!$E$7:$E$48,"Nuit")+COUNTIFS(Mars.20!$W$7:$W$48,$B33,Mars.20!$E$7:$E$48,"Nuit")+COUNTIFS(Mars.20!$X$7:$X$48,$B33,Mars.20!$E$7:$E$48,"Nuit"))</f>
        <v>0</v>
      </c>
      <c r="AU33" s="184">
        <f>IF($A33="","",COUNTIFS(Mars.20!$F$7:$F$48,$B33,Mars.20!$E$7:$E$48,"Jour")+COUNTIFS(Mars.20!$H$7:$H$48,$B33,Mars.20!$E$7:$E$48,"Jour")+COUNTIFS(Mars.20!$J$7:$J$48,$B33,Mars.20!$E$7:$E$48,"Jour")+COUNTIFS(Mars.20!$L$7:$L$48,$B33,Mars.20!$E$7:$E$48,"Jour")+COUNTIFS(Mars.20!$N$7:$N$48,$B33,Mars.20!$E$7:$E$48,"Jour")+COUNTIFS(Mars.20!$P$7:$P$48,$B33,Mars.20!$E$7:$E$48,"Jour")+COUNTIFS(Mars.20!$R$7:$R$48,$B33,Mars.20!$E$7:$E$48,"Jour")+COUNTIFS(Mars.20!$T$7:$T$48,$B33,Mars.20!$E$7:$E$48,"Jour")+COUNTIFS(Mars.20!$V$7:$V$48,$B33,Mars.20!$E$7:$E$48,"Jour")+COUNTIFS(Mars.20!$W$7:$W$48,$B33,Mars.20!$E$7:$E$48,"Jour")+COUNTIFS(Mars.20!$X$7:$X$48,$B33,Mars.20!$E$7:$E$48,"Jour"))</f>
        <v>0</v>
      </c>
      <c r="AV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AW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AX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AY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AZ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BA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BB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BC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BD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BE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BF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BG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BH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BI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BJ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BK33" s="184">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BL33" s="187">
        <f>IF($A33="","",COUNTIFS(AVR.20!$F$7:$F$48,$B33,AVR.20!$E$7:$E$48,"Nuit")+COUNTIFS(AVR.20!$H$7:$H$48,$B33,AVR.20!$E$7:$E$48,"Nuit")+COUNTIFS(AVR.20!$J$7:$J$48,$B33,AVR.20!$E$7:$E$48,"Nuit")+COUNTIFS(AVR.20!$L$7:$L$48,$B33,AVR.20!$E$7:$E$48,"Nuit")+COUNTIFS(AVR.20!$N$7:$N$48,$B33,AVR.20!$E$7:$E$48,"Nuit")+COUNTIFS(AVR.20!$P$7:$P$48,$B33,AVR.20!$E$7:$E$48,"Nuit")+COUNTIFS(AVR.20!$R$7:$R$48,$B33,AVR.20!$E$7:$E$48,"Nuit")+COUNTIFS(AVR.20!$T$7:$T$48,$B33,AVR.20!$E$7:$E$48,"Nuit")+COUNTIFS(AVR.20!$V$7:$V$48,$B33,AVR.20!$E$7:$E$48,"Nuit")+COUNTIFS(AVR.20!$W$7:$W$48,$B33,AVR.20!$E$7:$E$48,"Nuit")+COUNTIFS(AVR.20!$X$7:$X$48,$B33,AVR.20!$E$7:$E$48,"Nuit"))</f>
        <v>0</v>
      </c>
      <c r="BM33" s="190">
        <f>IF($A33="","",COUNTIFS(AVR.20!$F$7:$F$48,$B33,AVR.20!$E$7:$E$48,"Jour")+COUNTIFS(AVR.20!$H$7:$H$48,$B33,AVR.20!$E$7:$E$48,"Jour")+COUNTIFS(AVR.20!$J$7:$J$48,$B33,AVR.20!$E$7:$E$48,"Jour")+COUNTIFS(AVR.20!$L$7:$L$48,$B33,AVR.20!$E$7:$E$48,"Jour")+COUNTIFS(AVR.20!$N$7:$N$48,$B33,AVR.20!$E$7:$E$48,"Jour")+COUNTIFS(AVR.20!$P$7:$P$48,$B33,AVR.20!$E$7:$E$48,"Jour")+COUNTIFS(AVR.20!$R$7:$R$48,$B33,AVR.20!$E$7:$E$48,"Jour")+COUNTIFS(AVR.20!$T$7:$T$48,$B33,AVR.20!$E$7:$E$48,"Jour")+COUNTIFS(AVR.20!$V$7:$V$48,$B33,AVR.20!$E$7:$E$48,"Jour")+COUNTIFS(AVR.20!$W$7:$W$48,$B33,AVR.20!$E$7:$E$48,"Jour")+COUNTIFS(AVR.20!$X$7:$X$48,$B33,AVR.20!$E$7:$E$48,"Jour"))</f>
        <v>0</v>
      </c>
      <c r="BN33" s="177"/>
      <c r="BO33" s="176">
        <f t="shared" si="3"/>
        <v>0</v>
      </c>
      <c r="BP33" s="176">
        <f t="shared" si="4"/>
        <v>0</v>
      </c>
    </row>
    <row r="34" spans="1:68" ht="15" customHeight="1" x14ac:dyDescent="0.25">
      <c r="A34" s="268" t="s">
        <v>243</v>
      </c>
      <c r="B34" s="269" t="s">
        <v>28</v>
      </c>
      <c r="C34" s="264" t="s">
        <v>76</v>
      </c>
      <c r="D34" s="264" t="s">
        <v>67</v>
      </c>
      <c r="E34" s="265" t="s">
        <v>16</v>
      </c>
      <c r="F34" s="266" t="s">
        <v>8</v>
      </c>
      <c r="G34" s="266" t="s">
        <v>70</v>
      </c>
      <c r="H34" s="266" t="s">
        <v>71</v>
      </c>
      <c r="I34" s="266"/>
      <c r="J34" s="266" t="s">
        <v>79</v>
      </c>
      <c r="K34" s="266" t="s">
        <v>72</v>
      </c>
      <c r="L34" s="267" t="s">
        <v>73</v>
      </c>
      <c r="N34" s="183" t="e">
        <f>IF($A34="","",COUNTIFS(#REF!,B34,#REF!,"Nuit")+COUNTIFS(#REF!,B34,#REF!,"Nuit")+COUNTIFS(#REF!,B34,#REF!,"Nuit")+COUNTIFS(#REF!,B34,#REF!,"Nuit")+COUNTIFS(#REF!,B34,#REF!,"Nuit")+COUNTIFS(#REF!,B34,#REF!,"Nuit")+COUNTIFS(#REF!,B34,#REF!,"Nuit")+COUNTIFS(#REF!,B34,#REF!,"Nuit")+COUNTIFS(#REF!,B34,#REF!,"Nuit")+COUNTIFS(#REF!,B34,#REF!,"Nuit")+COUNTIFS(#REF!,B34,#REF!,"Nuit"))</f>
        <v>#REF!</v>
      </c>
      <c r="O34" s="184" t="e">
        <f>IF($A34="","",COUNTIFS(#REF!,B34,#REF!,"Jour")+COUNTIFS(#REF!,B34,#REF!,"Jour")+COUNTIFS(#REF!,B34,#REF!,"Jour")+COUNTIFS(#REF!,B34,#REF!,"Jour")+COUNTIFS(#REF!,B34,#REF!,"Jour")+COUNTIFS(#REF!,B34,#REF!,"Jour")+COUNTIFS(#REF!,B34,#REF!,"Jour")+COUNTIFS(#REF!,B34,#REF!,"Jour")+COUNTIFS(#REF!,B34,#REF!,"Jour")+COUNTIFS(#REF!,B34,#REF!,"Jour")+COUNTIFS(#REF!,B34,#REF!,"Jour"))</f>
        <v>#REF!</v>
      </c>
      <c r="P34" s="187" t="e">
        <f>IF($A34="","",COUNTIFS(#REF!,B34,#REF!,"Nuit")+COUNTIFS(#REF!,B34,#REF!,"Nuit")+COUNTIFS(#REF!,B34,#REF!,"Nuit")+COUNTIFS(#REF!,B34,#REF!,"Nuit")+COUNTIFS(#REF!,B34,#REF!,"Nuit")+COUNTIFS(#REF!,B34,#REF!,"Nuit")+COUNTIFS(#REF!,B34,#REF!,"Nuit")+COUNTIFS(#REF!,B34,#REF!,"Nuit")+COUNTIFS(#REF!,B34,#REF!,"Nuit")+COUNTIFS(#REF!,B34,#REF!,"Nuit")+COUNTIFS(#REF!,B34,#REF!,"Nuit"))</f>
        <v>#REF!</v>
      </c>
      <c r="Q34" s="184" t="e">
        <f>IF($A34="","",COUNTIFS(#REF!,B34,#REF!,"Jour")+COUNTIFS(#REF!,B34,#REF!,"Jour")+COUNTIFS(#REF!,B34,#REF!,"Jour")+COUNTIFS(#REF!,B34,#REF!,"Jour")+COUNTIFS(#REF!,B34,#REF!,"Jour")+COUNTIFS(#REF!,B34,#REF!,"Jour")+COUNTIFS(#REF!,B34,#REF!,"Jour")+COUNTIFS(#REF!,B34,#REF!,"Jour")+COUNTIFS(#REF!,B34,#REF!,"Jour")+COUNTIFS(#REF!,B34,#REF!,"Jour")+COUNTIFS(#REF!,B34,#REF!,"Jour"))</f>
        <v>#REF!</v>
      </c>
      <c r="R34" s="187" t="e">
        <f>IF($A34="","",COUNTIFS(#REF!,B34,#REF!,"Nuit")+COUNTIFS(#REF!,B34,#REF!,"Nuit")+COUNTIFS(#REF!,B34,#REF!,"Nuit")+COUNTIFS(#REF!,B34,#REF!,"Nuit")+COUNTIFS(#REF!,B34,#REF!,"Nuit")+COUNTIFS(#REF!,B34,#REF!,"Nuit")+COUNTIFS(#REF!,B34,#REF!,"Nuit")+COUNTIFS(#REF!,B34,#REF!,"Nuit")+COUNTIFS(#REF!,B34,#REF!,"Nuit")+COUNTIFS(#REF!,B34,#REF!,"Nuit")+COUNTIFS(#REF!,B34,#REF!,"Nuit"))</f>
        <v>#REF!</v>
      </c>
      <c r="S34" s="184" t="e">
        <f>IF($A34="","",COUNTIFS(#REF!,B34,#REF!,"Jour")+COUNTIFS(#REF!,B34,#REF!,"Jour")+COUNTIFS(#REF!,B34,#REF!,"Jour")+COUNTIFS(#REF!,B34,#REF!,"Jour")+COUNTIFS(#REF!,B34,#REF!,"Jour")+COUNTIFS(#REF!,B34,#REF!,"Jour")+COUNTIFS(#REF!,B34,#REF!,"Jour")+COUNTIFS(#REF!,B34,#REF!,"Jour")+COUNTIFS(#REF!,B34,#REF!,"Jour")+COUNTIFS(#REF!,B34,#REF!,"Jour")+COUNTIFS(#REF!,B34,#REF!,"Jour"))</f>
        <v>#REF!</v>
      </c>
      <c r="T34" s="187" t="e">
        <f>IF($A34="","",COUNTIFS(#REF!,B34,#REF!,"Nuit")+COUNTIFS(#REF!,B34,#REF!,"Nuit")+COUNTIFS(#REF!,B34,#REF!,"Nuit")+COUNTIFS(#REF!,B34,#REF!,"Nuit")+COUNTIFS(#REF!,B34,#REF!,"Nuit")+COUNTIFS(#REF!,B34,#REF!,"Nuit")+COUNTIFS(#REF!,B34,#REF!,"Nuit")+COUNTIFS(#REF!,B34,#REF!,"Nuit")+COUNTIFS(#REF!,B34,#REF!,"Nuit")+COUNTIFS(#REF!,B34,#REF!,"Nuit")+COUNTIFS(#REF!,B34,#REF!,"Nuit"))</f>
        <v>#REF!</v>
      </c>
      <c r="U34" s="184" t="e">
        <f>IF($A34="","",COUNTIFS(#REF!,B34,#REF!,"Jour")+COUNTIFS(#REF!,B34,#REF!,"Jour")+COUNTIFS(#REF!,B34,#REF!,"Jour")+COUNTIFS(#REF!,B34,#REF!,"Jour")+COUNTIFS(#REF!,B34,#REF!,"Jour")+COUNTIFS(#REF!,B34,#REF!,"Jour")+COUNTIFS(#REF!,B34,#REF!,"Jour")+COUNTIFS(#REF!,B34,#REF!,"Jour")+COUNTIFS(#REF!,B34,#REF!,"Jour")+COUNTIFS(#REF!,B34,#REF!,"Jour")+COUNTIFS(#REF!,B34,#REF!,"Jour"))</f>
        <v>#REF!</v>
      </c>
      <c r="V34" s="187" t="e">
        <f>IF($A34="","",COUNTIFS(#REF!,B34,#REF!,"Nuit")+COUNTIFS(#REF!,B34,#REF!,"Nuit")+COUNTIFS(#REF!,B34,#REF!,"Nuit")+COUNTIFS(#REF!,B34,#REF!,"Nuit")+COUNTIFS(#REF!,B34,#REF!,"Nuit")+COUNTIFS(#REF!,B34,#REF!,"Nuit")+COUNTIFS(#REF!,B34,#REF!,"Nuit")+COUNTIFS(#REF!,B34,#REF!,"Nuit")+COUNTIFS(#REF!,B34,#REF!,"Nuit")+COUNTIFS(#REF!,B34,#REF!,"Nuit")+COUNTIFS(#REF!,B34,#REF!,"Nuit"))</f>
        <v>#REF!</v>
      </c>
      <c r="W34" s="184" t="e">
        <f>IF($A34="","",COUNTIFS(#REF!,B34,#REF!,"Jour")+COUNTIFS(#REF!,B34,#REF!,"Jour")+COUNTIFS(#REF!,B34,#REF!,"Jour")+COUNTIFS(#REF!,B34,#REF!,"Jour")+COUNTIFS(#REF!,B34,#REF!,"Jour")+COUNTIFS(#REF!,B34,#REF!,"Jour")+COUNTIFS(#REF!,B34,#REF!,"Jour")+COUNTIFS(#REF!,B34,#REF!,"Jour")+COUNTIFS(#REF!,B34,#REF!,"Jour")+COUNTIFS(#REF!,B34,#REF!,"Jour")+COUNTIFS(#REF!,B34,#REF!,"Jour"))</f>
        <v>#REF!</v>
      </c>
      <c r="X34" s="187" t="e">
        <f>IF($A34="","",COUNTIFS(#REF!,B34,#REF!,"Nuit")+COUNTIFS(#REF!,B34,#REF!,"Nuit")+COUNTIFS(#REF!,B34,#REF!,"Nuit")+COUNTIFS(#REF!,B34,#REF!,"Nuit")+COUNTIFS(#REF!,B34,#REF!,"Nuit")+COUNTIFS(#REF!,B34,#REF!,"Nuit")+COUNTIFS(#REF!,B34,#REF!,"Nuit")+COUNTIFS(#REF!,B34,#REF!,"Nuit")+COUNTIFS(#REF!,B34,#REF!,"Nuit")+COUNTIFS(#REF!,B34,#REF!,"Nuit")+COUNTIFS(#REF!,B34,#REF!,"Nuit"))</f>
        <v>#REF!</v>
      </c>
      <c r="Y34" s="184" t="e">
        <f>IF($A34="","",COUNTIFS(#REF!,B34,#REF!,"Jour")+COUNTIFS(#REF!,B34,#REF!,"Jour")+COUNTIFS(#REF!,B34,#REF!,"Jour")+COUNTIFS(#REF!,B34,#REF!,"Jour")+COUNTIFS(#REF!,B34,#REF!,"Jour")+COUNTIFS(#REF!,B34,#REF!,"Jour")+COUNTIFS(#REF!,B34,#REF!,"Jour")+COUNTIFS(#REF!,B34,#REF!,"Jour")+COUNTIFS(#REF!,B34,#REF!,"Jour")+COUNTIFS(#REF!,B34,#REF!,"Jour")+COUNTIFS(#REF!,B34,#REF!,"Jour"))</f>
        <v>#REF!</v>
      </c>
      <c r="Z34" s="187" t="e">
        <f>IF($A34="","",COUNTIFS(#REF!,$B34,#REF!,"Nuit")+COUNTIFS(#REF!,B34,#REF!,"Nuit")+COUNTIFS(#REF!,B34,#REF!,"Nuit")+COUNTIFS(#REF!,B34,#REF!,"Nuit")+COUNTIFS(#REF!,B34,#REF!,"Nuit")+COUNTIFS(#REF!,B34,#REF!,"Nuit")+COUNTIFS(#REF!,B34,#REF!,"Nuit")+COUNTIFS(#REF!,B34,#REF!,"Nuit")+COUNTIFS(#REF!,B34,#REF!,"Nuit")+COUNTIFS(#REF!,B34,#REF!,"Nuit")+COUNTIFS(#REF!,B34,#REF!,"Nuit"))</f>
        <v>#REF!</v>
      </c>
      <c r="AA34" s="184" t="e">
        <f>IF($A34="","",COUNTIFS(#REF!,$B34,#REF!,"Jour")+COUNTIFS(#REF!,$B34,#REF!,"Jour")+COUNTIFS(#REF!,$B34,#REF!,"Jour")+COUNTIFS(#REF!,$B34,#REF!,"Jour")+COUNTIFS(#REF!,$B34,#REF!,"Jour")+COUNTIFS(#REF!,$B34,#REF!,"Jour")+COUNTIFS(#REF!,$B34,#REF!,"Jour")+COUNTIFS(#REF!,$B34,#REF!,"Jour")+COUNTIFS(#REF!,$B34,#REF!,"Jour")+COUNTIFS(#REF!,$B34,#REF!,"Jour")+COUNTIFS(#REF!,$B34,#REF!,"Jour"))</f>
        <v>#REF!</v>
      </c>
      <c r="AB34" s="187" t="e">
        <f>IF($A34="","",COUNTIFS(#REF!,$B34,#REF!,"Nuit")+COUNTIFS(#REF!,$B34,#REF!,"Nuit")+COUNTIFS(#REF!,$B34,#REF!,"Nuit")+COUNTIFS(#REF!,$B34,#REF!,"Nuit")+COUNTIFS(#REF!,$B34,#REF!,"Nuit")+COUNTIFS(#REF!,$B34,#REF!,"Nuit")+COUNTIFS(#REF!,$B34,#REF!,"Nuit")+COUNTIFS(#REF!,$B34,#REF!,"Nuit")+COUNTIFS(#REF!,$B34,#REF!,"Nuit")+COUNTIFS(#REF!,$B34,#REF!,"Nuit")+COUNTIFS(#REF!,$B34,#REF!,"Nuit"))</f>
        <v>#REF!</v>
      </c>
      <c r="AC34" s="184" t="e">
        <f>IF($A34="","",COUNTIFS(#REF!,$B34,#REF!,"Jour")+COUNTIFS(#REF!,$B34,#REF!,"Jour")+COUNTIFS(#REF!,$B34,#REF!,"Jour")+COUNTIFS(#REF!,$B34,#REF!,"Jour")+COUNTIFS(#REF!,$B34,#REF!,"Jour")+COUNTIFS(#REF!,$B34,#REF!,"Jour")+COUNTIFS(#REF!,$B34,#REF!,"Jour")+COUNTIFS(#REF!,$B34,#REF!,"Jour")+COUNTIFS(#REF!,$B34,#REF!,"Jour")+COUNTIFS(#REF!,$B34,#REF!,"Jour")+COUNTIFS(#REF!,$B34,#REF!,"Jour"))</f>
        <v>#REF!</v>
      </c>
      <c r="AD34" s="187" t="e">
        <f>IF($A34="","",COUNTIFS(#REF!,$B34,#REF!,"Nuit")+COUNTIFS(#REF!,$B34,#REF!,"Nuit")+COUNTIFS(#REF!,$B34,#REF!,"Nuit")+COUNTIFS(#REF!,$B34,#REF!,"Nuit")+COUNTIFS(#REF!,$B34,#REF!,"Nuit")+COUNTIFS(#REF!,$B34,#REF!,"Nuit")+COUNTIFS(#REF!,$B34,#REF!,"Nuit")+COUNTIFS(#REF!,$B34,#REF!,"Nuit")+COUNTIFS(#REF!,$B34,#REF!,"Nuit")+COUNTIFS(#REF!,$B34,#REF!,"Nuit")+COUNTIFS(#REF!,$B34,#REF!,"Nuit"))</f>
        <v>#REF!</v>
      </c>
      <c r="AE34" s="184" t="e">
        <f>IF($A34="","",COUNTIFS(#REF!,$B34,#REF!,"Jour")+COUNTIFS(#REF!,$B34,#REF!,"Jour")+COUNTIFS(#REF!,$B34,#REF!,"Jour")+COUNTIFS(#REF!,$B34,#REF!,"Jour")+COUNTIFS(#REF!,$B34,#REF!,"Jour")+COUNTIFS(#REF!,$B34,#REF!,"Jour")+COUNTIFS(#REF!,$B34,#REF!,"Jour")+COUNTIFS(#REF!,$B34,#REF!,"Jour")+COUNTIFS(#REF!,$B34,#REF!,"Jour")+COUNTIFS(#REF!,$B34,#REF!,"Jour")+COUNTIFS(#REF!,$B34,#REF!,"Jour"))</f>
        <v>#REF!</v>
      </c>
      <c r="AF34" s="187" t="e">
        <f>IF($A34="","",COUNTIFS(#REF!,$B34,#REF!,"Nuit")+COUNTIFS(#REF!,$B34,#REF!,"Nuit")+COUNTIFS(#REF!,$B34,#REF!,"Nuit")+COUNTIFS(#REF!,$B34,#REF!,"Nuit")+COUNTIFS(#REF!,$B34,#REF!,"Nuit")+COUNTIFS(#REF!,$B34,#REF!,"Nuit")+COUNTIFS(#REF!,$B34,#REF!,"Nuit")+COUNTIFS(#REF!,$B34,#REF!,"Nuit")+COUNTIFS(#REF!,$B34,#REF!,"Nuit")+COUNTIFS(#REF!,$B34,#REF!,"Nuit")+COUNTIFS(#REF!,$B34,#REF!,"Nuit"))</f>
        <v>#REF!</v>
      </c>
      <c r="AG34" s="184" t="e">
        <f>IF($A34="","",COUNTIFS(#REF!,$B34,#REF!,"Jour")+COUNTIFS(#REF!,$B34,#REF!,"Jour")+COUNTIFS(#REF!,$B34,#REF!,"Jour")+COUNTIFS(#REF!,$B34,#REF!,"Jour")+COUNTIFS(#REF!,$B34,#REF!,"Jour")+COUNTIFS(#REF!,$B34,#REF!,"Jour")+COUNTIFS(#REF!,$B34,#REF!,"Jour")+COUNTIFS(#REF!,$B34,#REF!,"Jour")+COUNTIFS(#REF!,$B34,#REF!,"Jour")+COUNTIFS(#REF!,$B34,#REF!,"Jour")+COUNTIFS(#REF!,$B34,#REF!,"Jour"))</f>
        <v>#REF!</v>
      </c>
      <c r="AH34" s="187" t="e">
        <f>IF($A34="","",COUNTIFS(#REF!,$B34,#REF!,"Nuit")+COUNTIFS(#REF!,$B34,#REF!,"Nuit")+COUNTIFS(#REF!,$B34,#REF!,"Nuit")+COUNTIFS(#REF!,$B34,#REF!,"Nuit")+COUNTIFS(#REF!,$B34,#REF!,"Nuit")+COUNTIFS(#REF!,$B34,#REF!,"Nuit")+COUNTIFS(#REF!,$B34,#REF!,"Nuit")+COUNTIFS(#REF!,$B34,#REF!,"Nuit")+COUNTIFS(#REF!,$B34,#REF!,"Nuit")+COUNTIFS(#REF!,$B34,#REF!,"Nuit")+COUNTIFS(#REF!,$B34,#REF!,"Nuit"))</f>
        <v>#REF!</v>
      </c>
      <c r="AI34" s="184" t="e">
        <f>IF($A34="","",COUNTIFS(#REF!,$B34,#REF!,"Jour")+COUNTIFS(#REF!,$B34,#REF!,"Jour")+COUNTIFS(#REF!,$B34,#REF!,"Jour")+COUNTIFS(#REF!,$B34,#REF!,"Jour")+COUNTIFS(#REF!,$B34,#REF!,"Jour")+COUNTIFS(#REF!,$B34,#REF!,"Jour")+COUNTIFS(#REF!,$B34,#REF!,"Jour")+COUNTIFS(#REF!,$B34,#REF!,"Jour")+COUNTIFS(#REF!,$B34,#REF!,"Jour")+COUNTIFS(#REF!,$B34,#REF!,"Jour")+COUNTIFS(#REF!,$B34,#REF!,"Jour"))</f>
        <v>#REF!</v>
      </c>
      <c r="AJ34" s="187" t="e">
        <f>IF($A34="","",COUNTIFS(#REF!,$B34,#REF!,"Nuit")+COUNTIFS(#REF!,$B34,#REF!,"Nuit")+COUNTIFS(#REF!,$B34,#REF!,"Nuit")+COUNTIFS(#REF!,$B34,#REF!,"Nuit")+COUNTIFS(#REF!,$B34,#REF!,"Nuit")+COUNTIFS(#REF!,$B34,#REF!,"Nuit")+COUNTIFS(#REF!,$B34,#REF!,"Nuit")+COUNTIFS(#REF!,$B34,#REF!,"Nuit")+COUNTIFS(#REF!,$B34,#REF!,"Nuit")+COUNTIFS(#REF!,$B34,#REF!,"Nuit")+COUNTIFS(#REF!,$B34,#REF!,"Nuit"))</f>
        <v>#REF!</v>
      </c>
      <c r="AK34" s="190" t="e">
        <f>IF($A34="","",COUNTIFS(#REF!,$B34,#REF!,"Jour")+COUNTIFS(#REF!,$B34,#REF!,"Jour")+COUNTIFS(#REF!,$B34,#REF!,"Jour")+COUNTIFS(#REF!,$B34,#REF!,"Jour")+COUNTIFS(#REF!,$B34,#REF!,"Jour")+COUNTIFS(#REF!,$B34,#REF!,"Jour")+COUNTIFS(#REF!,$B34,#REF!,"Jour")+COUNTIFS(#REF!,$B34,#REF!,"Jour")+COUNTIFS(#REF!,$B34,#REF!,"Jour")+COUNTIFS(#REF!,$B34,#REF!,"Jour")+COUNTIFS(#REF!,$B34,#REF!,"Jour"))</f>
        <v>#REF!</v>
      </c>
      <c r="AL34" s="177"/>
      <c r="AM34" s="176" t="e">
        <f t="shared" si="1"/>
        <v>#REF!</v>
      </c>
      <c r="AN34" s="176" t="e">
        <f t="shared" si="2"/>
        <v>#REF!</v>
      </c>
      <c r="AO34" s="424" t="e">
        <f t="shared" si="5"/>
        <v>#REF!</v>
      </c>
      <c r="AP34" s="183">
        <f>IF($A34="","",COUNTIFS(JAN.20!$F$7:$F$48,$B34,JAN.20!$E$7:$E$48,"Nuit")+COUNTIFS(JAN.20!$H$7:$H$48,$B34,JAN.20!$E$7:$E$48,"Nuit")+COUNTIFS(JAN.20!$J$7:$J$48,$B34,JAN.20!$E$7:$E$48,"Nuit")+COUNTIFS(JAN.20!$L$7:$L$48,$B34,JAN.20!$E$7:$E$48,"Nuit")+COUNTIFS(JAN.20!$N$7:$N$48,$B34,JAN.20!$E$7:$E$48,"Nuit")+COUNTIFS(JAN.20!$P$7:$P$48,$B34,JAN.20!$E$7:$E$48,"Nuit")+COUNTIFS(JAN.20!$R$7:$R$48,$B34,JAN.20!$E$7:$E$48,"Nuit")+COUNTIFS(JAN.20!$T$7:$T$48,$B34,JAN.20!$E$7:$E$48,"Nuit")+COUNTIFS(JAN.20!$V$7:$V$48,$B34,JAN.20!$E$7:$E$48,"Nuit")+COUNTIFS(JAN.20!$W$7:$W$48,$B34,JAN.20!$E$7:$E$48,"Nuit")+COUNTIFS(JAN.20!$X$7:$X$48,$B34,JAN.20!$E$7:$E$48,"Nuit"))</f>
        <v>10</v>
      </c>
      <c r="AQ34" s="184">
        <f>IF($A34="","",COUNTIFS(JAN.20!$F$7:$F$48,$B34,JAN.20!$E$7:$E$48,"Jour")+COUNTIFS(JAN.20!$H$7:$H$48,$B34,JAN.20!$E$7:$E$48,"Jour")+COUNTIFS(JAN.20!$J$7:$J$48,$B34,JAN.20!$E$7:$E$48,"Jour")+COUNTIFS(JAN.20!$L$7:$L$48,$B34,JAN.20!$E$7:$E$48,"Jour")+COUNTIFS(JAN.20!$N$7:$N$48,$B34,JAN.20!$E$7:$E$48,"Jour")+COUNTIFS(JAN.20!$P$7:$P$48,$B34,JAN.20!$E$7:$E$48,"Jour")+COUNTIFS(JAN.20!$R$7:$R$48,$B34,JAN.20!$E$7:$E$48,"Jour")+COUNTIFS(JAN.20!$T$7:$T$48,$B34,JAN.20!$E$7:$E$48,"Jour")+COUNTIFS(JAN.20!$V$7:$V$48,$B34,JAN.20!$E$7:$E$48,"Jour")+COUNTIFS(JAN.20!$W$7:$W$48,$B34,JAN.20!$E$7:$E$48,"Jour")+COUNTIFS(JAN.20!$X$7:$X$48,$B34,JAN.20!$E$7:$E$48,"Jour"))</f>
        <v>1</v>
      </c>
      <c r="AR34" s="187">
        <f>IF($A34="","",COUNTIFS(FEV.20!$F$7:$F$48,$B34,FEV.20!$E$7:$E$48,"Nuit")+COUNTIFS(FEV.20!$H$7:$H$48,$B34,FEV.20!$E$7:$E$48,"Nuit")+COUNTIFS(FEV.20!$J$7:$J$48,$B34,FEV.20!$E$7:$E$48,"Nuit")+COUNTIFS(FEV.20!$L$7:$L$48,$B34,FEV.20!$E$7:$E$48,"Nuit")+COUNTIFS(FEV.20!$N$7:$N$48,$B34,FEV.20!$E$7:$E$48,"Nuit")+COUNTIFS(FEV.20!$P$7:$P$48,$B34,FEV.20!$E$7:$E$48,"Nuit")+COUNTIFS(FEV.20!$R$7:$R$48,$B34,FEV.20!$E$7:$E$48,"Nuit")+COUNTIFS(FEV.20!$T$7:$T$48,$B34,FEV.20!$E$7:$E$48,"Nuit")+COUNTIFS(FEV.20!$V$7:$V$48,$B34,FEV.20!$E$7:$E$48,"Nuit")+COUNTIFS(FEV.20!$W$7:$W$48,$B34,FEV.20!$E$7:$E$48,"Nuit")+COUNTIFS(FEV.20!$X$7:$X$48,$B34,FEV.20!$E$7:$E$48,"Nuit"))</f>
        <v>12</v>
      </c>
      <c r="AS34" s="184">
        <f>IF($A34="","",COUNTIFS(FEV.20!$F$7:$F$48,$B34,FEV.20!$E$7:$E$48,"Jour")+COUNTIFS(FEV.20!$H$7:$H$48,$B34,FEV.20!$E$7:$E$48,"Jour")+COUNTIFS(FEV.20!$J$7:$J$48,$B34,FEV.20!$E$7:$E$48,"Jour")+COUNTIFS(FEV.20!$L$7:$L$48,$B34,FEV.20!$E$7:$E$48,"Jour")+COUNTIFS(FEV.20!$N$7:$N$48,$B34,FEV.20!$E$7:$E$48,"Jour")+COUNTIFS(FEV.20!$P$7:$P$48,$B34,FEV.20!$E$7:$E$48,"Jour")+COUNTIFS(FEV.20!$R$7:$R$48,$B34,FEV.20!$E$7:$E$48,"Jour")+COUNTIFS(FEV.20!$T$7:$T$48,$B34,FEV.20!$E$7:$E$48,"Jour")+COUNTIFS(FEV.20!$V$7:$V$48,$B34,FEV.20!$E$7:$E$48,"Jour")+COUNTIFS(FEV.20!$W$7:$W$48,$B34,FEV.20!$E$7:$E$48,"Jour")+COUNTIFS(FEV.20!$X$7:$X$48,$B34,FEV.20!$E$7:$E$48,"Jour"))</f>
        <v>1</v>
      </c>
      <c r="AT34" s="187">
        <f>IF($A34="","",COUNTIFS(Mars.20!$F$7:$F$48,$B34,Mars.20!$E$7:$E$48,"Nuit")+COUNTIFS(Mars.20!$H$7:$H$48,$B34,Mars.20!$E$7:$E$48,"Nuit")+COUNTIFS(Mars.20!$J$7:$J$48,$B34,Mars.20!$E$7:$E$48,"Nuit")+COUNTIFS(Mars.20!$L$7:$L$48,$B34,Mars.20!$E$7:$E$48,"Nuit")+COUNTIFS(Mars.20!$N$7:$N$48,$B34,Mars.20!$E$7:$E$48,"Nuit")+COUNTIFS(Mars.20!$P$7:$P$48,$B34,Mars.20!$E$7:$E$48,"Nuit")+COUNTIFS(Mars.20!$R$7:$R$48,$B34,Mars.20!$E$7:$E$48,"Nuit")+COUNTIFS(Mars.20!$T$7:$T$48,$B34,Mars.20!$E$7:$E$48,"Nuit")+COUNTIFS(Mars.20!$V$7:$V$48,$B34,Mars.20!$E$7:$E$48,"Nuit")+COUNTIFS(Mars.20!$W$7:$W$48,$B34,Mars.20!$E$7:$E$48,"Nuit")+COUNTIFS(Mars.20!$X$7:$X$48,$B34,Mars.20!$E$7:$E$48,"Nuit"))</f>
        <v>8</v>
      </c>
      <c r="AU34" s="184">
        <f>IF($A34="","",COUNTIFS(Mars.20!$F$7:$F$48,$B34,Mars.20!$E$7:$E$48,"Jour")+COUNTIFS(Mars.20!$H$7:$H$48,$B34,Mars.20!$E$7:$E$48,"Jour")+COUNTIFS(Mars.20!$J$7:$J$48,$B34,Mars.20!$E$7:$E$48,"Jour")+COUNTIFS(Mars.20!$L$7:$L$48,$B34,Mars.20!$E$7:$E$48,"Jour")+COUNTIFS(Mars.20!$N$7:$N$48,$B34,Mars.20!$E$7:$E$48,"Jour")+COUNTIFS(Mars.20!$P$7:$P$48,$B34,Mars.20!$E$7:$E$48,"Jour")+COUNTIFS(Mars.20!$R$7:$R$48,$B34,Mars.20!$E$7:$E$48,"Jour")+COUNTIFS(Mars.20!$T$7:$T$48,$B34,Mars.20!$E$7:$E$48,"Jour")+COUNTIFS(Mars.20!$V$7:$V$48,$B34,Mars.20!$E$7:$E$48,"Jour")+COUNTIFS(Mars.20!$W$7:$W$48,$B34,Mars.20!$E$7:$E$48,"Jour")+COUNTIFS(Mars.20!$X$7:$X$48,$B34,Mars.20!$E$7:$E$48,"Jour"))</f>
        <v>1</v>
      </c>
      <c r="AV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AW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AX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AY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AZ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BA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BB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BC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BD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BE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BF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BG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BH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BI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BJ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BK34" s="184">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BL34" s="187">
        <f>IF($A34="","",COUNTIFS(AVR.20!$F$7:$F$48,$B34,AVR.20!$E$7:$E$48,"Nuit")+COUNTIFS(AVR.20!$H$7:$H$48,$B34,AVR.20!$E$7:$E$48,"Nuit")+COUNTIFS(AVR.20!$J$7:$J$48,$B34,AVR.20!$E$7:$E$48,"Nuit")+COUNTIFS(AVR.20!$L$7:$L$48,$B34,AVR.20!$E$7:$E$48,"Nuit")+COUNTIFS(AVR.20!$N$7:$N$48,$B34,AVR.20!$E$7:$E$48,"Nuit")+COUNTIFS(AVR.20!$P$7:$P$48,$B34,AVR.20!$E$7:$E$48,"Nuit")+COUNTIFS(AVR.20!$R$7:$R$48,$B34,AVR.20!$E$7:$E$48,"Nuit")+COUNTIFS(AVR.20!$T$7:$T$48,$B34,AVR.20!$E$7:$E$48,"Nuit")+COUNTIFS(AVR.20!$V$7:$V$48,$B34,AVR.20!$E$7:$E$48,"Nuit")+COUNTIFS(AVR.20!$W$7:$W$48,$B34,AVR.20!$E$7:$E$48,"Nuit")+COUNTIFS(AVR.20!$X$7:$X$48,$B34,AVR.20!$E$7:$E$48,"Nuit"))</f>
        <v>0</v>
      </c>
      <c r="BM34" s="190">
        <f>IF($A34="","",COUNTIFS(AVR.20!$F$7:$F$48,$B34,AVR.20!$E$7:$E$48,"Jour")+COUNTIFS(AVR.20!$H$7:$H$48,$B34,AVR.20!$E$7:$E$48,"Jour")+COUNTIFS(AVR.20!$J$7:$J$48,$B34,AVR.20!$E$7:$E$48,"Jour")+COUNTIFS(AVR.20!$L$7:$L$48,$B34,AVR.20!$E$7:$E$48,"Jour")+COUNTIFS(AVR.20!$N$7:$N$48,$B34,AVR.20!$E$7:$E$48,"Jour")+COUNTIFS(AVR.20!$P$7:$P$48,$B34,AVR.20!$E$7:$E$48,"Jour")+COUNTIFS(AVR.20!$R$7:$R$48,$B34,AVR.20!$E$7:$E$48,"Jour")+COUNTIFS(AVR.20!$T$7:$T$48,$B34,AVR.20!$E$7:$E$48,"Jour")+COUNTIFS(AVR.20!$V$7:$V$48,$B34,AVR.20!$E$7:$E$48,"Jour")+COUNTIFS(AVR.20!$W$7:$W$48,$B34,AVR.20!$E$7:$E$48,"Jour")+COUNTIFS(AVR.20!$X$7:$X$48,$B34,AVR.20!$E$7:$E$48,"Jour"))</f>
        <v>0</v>
      </c>
      <c r="BN34" s="177"/>
      <c r="BO34" s="176">
        <f t="shared" si="3"/>
        <v>30</v>
      </c>
      <c r="BP34" s="176">
        <f t="shared" si="4"/>
        <v>3</v>
      </c>
    </row>
    <row r="35" spans="1:68" ht="16.5" x14ac:dyDescent="0.3">
      <c r="A35" s="268" t="s">
        <v>242</v>
      </c>
      <c r="B35" s="269" t="s">
        <v>97</v>
      </c>
      <c r="C35" s="264" t="s">
        <v>201</v>
      </c>
      <c r="D35" s="264" t="s">
        <v>83</v>
      </c>
      <c r="E35" s="265" t="s">
        <v>81</v>
      </c>
      <c r="F35" s="266"/>
      <c r="G35" s="266"/>
      <c r="H35" s="266"/>
      <c r="I35" s="272"/>
      <c r="J35" s="266"/>
      <c r="K35" s="266"/>
      <c r="L35" s="267"/>
      <c r="N35" s="183" t="e">
        <f>IF($A35="","",COUNTIFS(#REF!,B35,#REF!,"Nuit")+COUNTIFS(#REF!,B35,#REF!,"Nuit")+COUNTIFS(#REF!,B35,#REF!,"Nuit")+COUNTIFS(#REF!,B35,#REF!,"Nuit")+COUNTIFS(#REF!,B35,#REF!,"Nuit")+COUNTIFS(#REF!,B35,#REF!,"Nuit")+COUNTIFS(#REF!,B35,#REF!,"Nuit")+COUNTIFS(#REF!,B35,#REF!,"Nuit")+COUNTIFS(#REF!,B35,#REF!,"Nuit")+COUNTIFS(#REF!,B35,#REF!,"Nuit")+COUNTIFS(#REF!,B35,#REF!,"Nuit"))</f>
        <v>#REF!</v>
      </c>
      <c r="O35" s="184" t="e">
        <f>IF($A35="","",COUNTIFS(#REF!,B35,#REF!,"Jour")+COUNTIFS(#REF!,B35,#REF!,"Jour")+COUNTIFS(#REF!,B35,#REF!,"Jour")+COUNTIFS(#REF!,B35,#REF!,"Jour")+COUNTIFS(#REF!,B35,#REF!,"Jour")+COUNTIFS(#REF!,B35,#REF!,"Jour")+COUNTIFS(#REF!,B35,#REF!,"Jour")+COUNTIFS(#REF!,B35,#REF!,"Jour")+COUNTIFS(#REF!,B35,#REF!,"Jour")+COUNTIFS(#REF!,B35,#REF!,"Jour")+COUNTIFS(#REF!,B35,#REF!,"Jour"))</f>
        <v>#REF!</v>
      </c>
      <c r="P35" s="187" t="e">
        <f>IF($A35="","",COUNTIFS(#REF!,B35,#REF!,"Nuit")+COUNTIFS(#REF!,B35,#REF!,"Nuit")+COUNTIFS(#REF!,B35,#REF!,"Nuit")+COUNTIFS(#REF!,B35,#REF!,"Nuit")+COUNTIFS(#REF!,B35,#REF!,"Nuit")+COUNTIFS(#REF!,B35,#REF!,"Nuit")+COUNTIFS(#REF!,B35,#REF!,"Nuit")+COUNTIFS(#REF!,B35,#REF!,"Nuit")+COUNTIFS(#REF!,B35,#REF!,"Nuit")+COUNTIFS(#REF!,B35,#REF!,"Nuit")+COUNTIFS(#REF!,B35,#REF!,"Nuit"))</f>
        <v>#REF!</v>
      </c>
      <c r="Q35" s="184" t="e">
        <f>IF($A35="","",COUNTIFS(#REF!,B35,#REF!,"Jour")+COUNTIFS(#REF!,B35,#REF!,"Jour")+COUNTIFS(#REF!,B35,#REF!,"Jour")+COUNTIFS(#REF!,B35,#REF!,"Jour")+COUNTIFS(#REF!,B35,#REF!,"Jour")+COUNTIFS(#REF!,B35,#REF!,"Jour")+COUNTIFS(#REF!,B35,#REF!,"Jour")+COUNTIFS(#REF!,B35,#REF!,"Jour")+COUNTIFS(#REF!,B35,#REF!,"Jour")+COUNTIFS(#REF!,B35,#REF!,"Jour")+COUNTIFS(#REF!,B35,#REF!,"Jour"))</f>
        <v>#REF!</v>
      </c>
      <c r="R35" s="187" t="e">
        <f>IF($A35="","",COUNTIFS(#REF!,B35,#REF!,"Nuit")+COUNTIFS(#REF!,B35,#REF!,"Nuit")+COUNTIFS(#REF!,B35,#REF!,"Nuit")+COUNTIFS(#REF!,B35,#REF!,"Nuit")+COUNTIFS(#REF!,B35,#REF!,"Nuit")+COUNTIFS(#REF!,B35,#REF!,"Nuit")+COUNTIFS(#REF!,B35,#REF!,"Nuit")+COUNTIFS(#REF!,B35,#REF!,"Nuit")+COUNTIFS(#REF!,B35,#REF!,"Nuit")+COUNTIFS(#REF!,B35,#REF!,"Nuit")+COUNTIFS(#REF!,B35,#REF!,"Nuit"))</f>
        <v>#REF!</v>
      </c>
      <c r="S35" s="184" t="e">
        <f>IF($A35="","",COUNTIFS(#REF!,B35,#REF!,"Jour")+COUNTIFS(#REF!,B35,#REF!,"Jour")+COUNTIFS(#REF!,B35,#REF!,"Jour")+COUNTIFS(#REF!,B35,#REF!,"Jour")+COUNTIFS(#REF!,B35,#REF!,"Jour")+COUNTIFS(#REF!,B35,#REF!,"Jour")+COUNTIFS(#REF!,B35,#REF!,"Jour")+COUNTIFS(#REF!,B35,#REF!,"Jour")+COUNTIFS(#REF!,B35,#REF!,"Jour")+COUNTIFS(#REF!,B35,#REF!,"Jour")+COUNTIFS(#REF!,B35,#REF!,"Jour"))</f>
        <v>#REF!</v>
      </c>
      <c r="T35" s="187" t="e">
        <f>IF($A35="","",COUNTIFS(#REF!,B35,#REF!,"Nuit")+COUNTIFS(#REF!,B35,#REF!,"Nuit")+COUNTIFS(#REF!,B35,#REF!,"Nuit")+COUNTIFS(#REF!,B35,#REF!,"Nuit")+COUNTIFS(#REF!,B35,#REF!,"Nuit")+COUNTIFS(#REF!,B35,#REF!,"Nuit")+COUNTIFS(#REF!,B35,#REF!,"Nuit")+COUNTIFS(#REF!,B35,#REF!,"Nuit")+COUNTIFS(#REF!,B35,#REF!,"Nuit")+COUNTIFS(#REF!,B35,#REF!,"Nuit")+COUNTIFS(#REF!,B35,#REF!,"Nuit"))</f>
        <v>#REF!</v>
      </c>
      <c r="U35" s="184" t="e">
        <f>IF($A35="","",COUNTIFS(#REF!,B35,#REF!,"Jour")+COUNTIFS(#REF!,B35,#REF!,"Jour")+COUNTIFS(#REF!,B35,#REF!,"Jour")+COUNTIFS(#REF!,B35,#REF!,"Jour")+COUNTIFS(#REF!,B35,#REF!,"Jour")+COUNTIFS(#REF!,B35,#REF!,"Jour")+COUNTIFS(#REF!,B35,#REF!,"Jour")+COUNTIFS(#REF!,B35,#REF!,"Jour")+COUNTIFS(#REF!,B35,#REF!,"Jour")+COUNTIFS(#REF!,B35,#REF!,"Jour")+COUNTIFS(#REF!,B35,#REF!,"Jour"))</f>
        <v>#REF!</v>
      </c>
      <c r="V35" s="187" t="e">
        <f>IF($A35="","",COUNTIFS(#REF!,B35,#REF!,"Nuit")+COUNTIFS(#REF!,B35,#REF!,"Nuit")+COUNTIFS(#REF!,B35,#REF!,"Nuit")+COUNTIFS(#REF!,B35,#REF!,"Nuit")+COUNTIFS(#REF!,B35,#REF!,"Nuit")+COUNTIFS(#REF!,B35,#REF!,"Nuit")+COUNTIFS(#REF!,B35,#REF!,"Nuit")+COUNTIFS(#REF!,B35,#REF!,"Nuit")+COUNTIFS(#REF!,B35,#REF!,"Nuit")+COUNTIFS(#REF!,B35,#REF!,"Nuit")+COUNTIFS(#REF!,B35,#REF!,"Nuit"))</f>
        <v>#REF!</v>
      </c>
      <c r="W35" s="184" t="e">
        <f>IF($A35="","",COUNTIFS(#REF!,B35,#REF!,"Jour")+COUNTIFS(#REF!,B35,#REF!,"Jour")+COUNTIFS(#REF!,B35,#REF!,"Jour")+COUNTIFS(#REF!,B35,#REF!,"Jour")+COUNTIFS(#REF!,B35,#REF!,"Jour")+COUNTIFS(#REF!,B35,#REF!,"Jour")+COUNTIFS(#REF!,B35,#REF!,"Jour")+COUNTIFS(#REF!,B35,#REF!,"Jour")+COUNTIFS(#REF!,B35,#REF!,"Jour")+COUNTIFS(#REF!,B35,#REF!,"Jour")+COUNTIFS(#REF!,B35,#REF!,"Jour"))</f>
        <v>#REF!</v>
      </c>
      <c r="X35" s="187" t="e">
        <f>IF($A35="","",COUNTIFS(#REF!,B35,#REF!,"Nuit")+COUNTIFS(#REF!,B35,#REF!,"Nuit")+COUNTIFS(#REF!,B35,#REF!,"Nuit")+COUNTIFS(#REF!,B35,#REF!,"Nuit")+COUNTIFS(#REF!,B35,#REF!,"Nuit")+COUNTIFS(#REF!,B35,#REF!,"Nuit")+COUNTIFS(#REF!,B35,#REF!,"Nuit")+COUNTIFS(#REF!,B35,#REF!,"Nuit")+COUNTIFS(#REF!,B35,#REF!,"Nuit")+COUNTIFS(#REF!,B35,#REF!,"Nuit")+COUNTIFS(#REF!,B35,#REF!,"Nuit"))</f>
        <v>#REF!</v>
      </c>
      <c r="Y35" s="184" t="e">
        <f>IF($A35="","",COUNTIFS(#REF!,B35,#REF!,"Jour")+COUNTIFS(#REF!,B35,#REF!,"Jour")+COUNTIFS(#REF!,B35,#REF!,"Jour")+COUNTIFS(#REF!,B35,#REF!,"Jour")+COUNTIFS(#REF!,B35,#REF!,"Jour")+COUNTIFS(#REF!,B35,#REF!,"Jour")+COUNTIFS(#REF!,B35,#REF!,"Jour")+COUNTIFS(#REF!,B35,#REF!,"Jour")+COUNTIFS(#REF!,B35,#REF!,"Jour")+COUNTIFS(#REF!,B35,#REF!,"Jour")+COUNTIFS(#REF!,B35,#REF!,"Jour"))</f>
        <v>#REF!</v>
      </c>
      <c r="Z35" s="187" t="e">
        <f>IF($A35="","",COUNTIFS(#REF!,$B35,#REF!,"Nuit")+COUNTIFS(#REF!,B35,#REF!,"Nuit")+COUNTIFS(#REF!,B35,#REF!,"Nuit")+COUNTIFS(#REF!,B35,#REF!,"Nuit")+COUNTIFS(#REF!,B35,#REF!,"Nuit")+COUNTIFS(#REF!,B35,#REF!,"Nuit")+COUNTIFS(#REF!,B35,#REF!,"Nuit")+COUNTIFS(#REF!,B35,#REF!,"Nuit")+COUNTIFS(#REF!,B35,#REF!,"Nuit")+COUNTIFS(#REF!,B35,#REF!,"Nuit")+COUNTIFS(#REF!,B35,#REF!,"Nuit"))</f>
        <v>#REF!</v>
      </c>
      <c r="AA35" s="184" t="e">
        <f>IF($A35="","",COUNTIFS(#REF!,$B35,#REF!,"Jour")+COUNTIFS(#REF!,$B35,#REF!,"Jour")+COUNTIFS(#REF!,$B35,#REF!,"Jour")+COUNTIFS(#REF!,$B35,#REF!,"Jour")+COUNTIFS(#REF!,$B35,#REF!,"Jour")+COUNTIFS(#REF!,$B35,#REF!,"Jour")+COUNTIFS(#REF!,$B35,#REF!,"Jour")+COUNTIFS(#REF!,$B35,#REF!,"Jour")+COUNTIFS(#REF!,$B35,#REF!,"Jour")+COUNTIFS(#REF!,$B35,#REF!,"Jour")+COUNTIFS(#REF!,$B35,#REF!,"Jour"))</f>
        <v>#REF!</v>
      </c>
      <c r="AB35" s="187" t="e">
        <f>IF($A35="","",COUNTIFS(#REF!,$B35,#REF!,"Nuit")+COUNTIFS(#REF!,$B35,#REF!,"Nuit")+COUNTIFS(#REF!,$B35,#REF!,"Nuit")+COUNTIFS(#REF!,$B35,#REF!,"Nuit")+COUNTIFS(#REF!,$B35,#REF!,"Nuit")+COUNTIFS(#REF!,$B35,#REF!,"Nuit")+COUNTIFS(#REF!,$B35,#REF!,"Nuit")+COUNTIFS(#REF!,$B35,#REF!,"Nuit")+COUNTIFS(#REF!,$B35,#REF!,"Nuit")+COUNTIFS(#REF!,$B35,#REF!,"Nuit")+COUNTIFS(#REF!,$B35,#REF!,"Nuit"))</f>
        <v>#REF!</v>
      </c>
      <c r="AC35" s="184" t="e">
        <f>IF($A35="","",COUNTIFS(#REF!,$B35,#REF!,"Jour")+COUNTIFS(#REF!,$B35,#REF!,"Jour")+COUNTIFS(#REF!,$B35,#REF!,"Jour")+COUNTIFS(#REF!,$B35,#REF!,"Jour")+COUNTIFS(#REF!,$B35,#REF!,"Jour")+COUNTIFS(#REF!,$B35,#REF!,"Jour")+COUNTIFS(#REF!,$B35,#REF!,"Jour")+COUNTIFS(#REF!,$B35,#REF!,"Jour")+COUNTIFS(#REF!,$B35,#REF!,"Jour")+COUNTIFS(#REF!,$B35,#REF!,"Jour")+COUNTIFS(#REF!,$B35,#REF!,"Jour"))</f>
        <v>#REF!</v>
      </c>
      <c r="AD35" s="187" t="e">
        <f>IF($A35="","",COUNTIFS(#REF!,$B35,#REF!,"Nuit")+COUNTIFS(#REF!,$B35,#REF!,"Nuit")+COUNTIFS(#REF!,$B35,#REF!,"Nuit")+COUNTIFS(#REF!,$B35,#REF!,"Nuit")+COUNTIFS(#REF!,$B35,#REF!,"Nuit")+COUNTIFS(#REF!,$B35,#REF!,"Nuit")+COUNTIFS(#REF!,$B35,#REF!,"Nuit")+COUNTIFS(#REF!,$B35,#REF!,"Nuit")+COUNTIFS(#REF!,$B35,#REF!,"Nuit")+COUNTIFS(#REF!,$B35,#REF!,"Nuit")+COUNTIFS(#REF!,$B35,#REF!,"Nuit"))</f>
        <v>#REF!</v>
      </c>
      <c r="AE35" s="184" t="e">
        <f>IF($A35="","",COUNTIFS(#REF!,$B35,#REF!,"Jour")+COUNTIFS(#REF!,$B35,#REF!,"Jour")+COUNTIFS(#REF!,$B35,#REF!,"Jour")+COUNTIFS(#REF!,$B35,#REF!,"Jour")+COUNTIFS(#REF!,$B35,#REF!,"Jour")+COUNTIFS(#REF!,$B35,#REF!,"Jour")+COUNTIFS(#REF!,$B35,#REF!,"Jour")+COUNTIFS(#REF!,$B35,#REF!,"Jour")+COUNTIFS(#REF!,$B35,#REF!,"Jour")+COUNTIFS(#REF!,$B35,#REF!,"Jour")+COUNTIFS(#REF!,$B35,#REF!,"Jour"))</f>
        <v>#REF!</v>
      </c>
      <c r="AF35" s="187" t="e">
        <f>IF($A35="","",COUNTIFS(#REF!,$B35,#REF!,"Nuit")+COUNTIFS(#REF!,$B35,#REF!,"Nuit")+COUNTIFS(#REF!,$B35,#REF!,"Nuit")+COUNTIFS(#REF!,$B35,#REF!,"Nuit")+COUNTIFS(#REF!,$B35,#REF!,"Nuit")+COUNTIFS(#REF!,$B35,#REF!,"Nuit")+COUNTIFS(#REF!,$B35,#REF!,"Nuit")+COUNTIFS(#REF!,$B35,#REF!,"Nuit")+COUNTIFS(#REF!,$B35,#REF!,"Nuit")+COUNTIFS(#REF!,$B35,#REF!,"Nuit")+COUNTIFS(#REF!,$B35,#REF!,"Nuit"))</f>
        <v>#REF!</v>
      </c>
      <c r="AG35" s="184" t="e">
        <f>IF($A35="","",COUNTIFS(#REF!,$B35,#REF!,"Jour")+COUNTIFS(#REF!,$B35,#REF!,"Jour")+COUNTIFS(#REF!,$B35,#REF!,"Jour")+COUNTIFS(#REF!,$B35,#REF!,"Jour")+COUNTIFS(#REF!,$B35,#REF!,"Jour")+COUNTIFS(#REF!,$B35,#REF!,"Jour")+COUNTIFS(#REF!,$B35,#REF!,"Jour")+COUNTIFS(#REF!,$B35,#REF!,"Jour")+COUNTIFS(#REF!,$B35,#REF!,"Jour")+COUNTIFS(#REF!,$B35,#REF!,"Jour")+COUNTIFS(#REF!,$B35,#REF!,"Jour"))</f>
        <v>#REF!</v>
      </c>
      <c r="AH35" s="187" t="e">
        <f>IF($A35="","",COUNTIFS(#REF!,$B35,#REF!,"Nuit")+COUNTIFS(#REF!,$B35,#REF!,"Nuit")+COUNTIFS(#REF!,$B35,#REF!,"Nuit")+COUNTIFS(#REF!,$B35,#REF!,"Nuit")+COUNTIFS(#REF!,$B35,#REF!,"Nuit")+COUNTIFS(#REF!,$B35,#REF!,"Nuit")+COUNTIFS(#REF!,$B35,#REF!,"Nuit")+COUNTIFS(#REF!,$B35,#REF!,"Nuit")+COUNTIFS(#REF!,$B35,#REF!,"Nuit")+COUNTIFS(#REF!,$B35,#REF!,"Nuit")+COUNTIFS(#REF!,$B35,#REF!,"Nuit"))</f>
        <v>#REF!</v>
      </c>
      <c r="AI35" s="184" t="e">
        <f>IF($A35="","",COUNTIFS(#REF!,$B35,#REF!,"Jour")+COUNTIFS(#REF!,$B35,#REF!,"Jour")+COUNTIFS(#REF!,$B35,#REF!,"Jour")+COUNTIFS(#REF!,$B35,#REF!,"Jour")+COUNTIFS(#REF!,$B35,#REF!,"Jour")+COUNTIFS(#REF!,$B35,#REF!,"Jour")+COUNTIFS(#REF!,$B35,#REF!,"Jour")+COUNTIFS(#REF!,$B35,#REF!,"Jour")+COUNTIFS(#REF!,$B35,#REF!,"Jour")+COUNTIFS(#REF!,$B35,#REF!,"Jour")+COUNTIFS(#REF!,$B35,#REF!,"Jour"))</f>
        <v>#REF!</v>
      </c>
      <c r="AJ35" s="187" t="e">
        <f>IF($A35="","",COUNTIFS(#REF!,$B35,#REF!,"Nuit")+COUNTIFS(#REF!,$B35,#REF!,"Nuit")+COUNTIFS(#REF!,$B35,#REF!,"Nuit")+COUNTIFS(#REF!,$B35,#REF!,"Nuit")+COUNTIFS(#REF!,$B35,#REF!,"Nuit")+COUNTIFS(#REF!,$B35,#REF!,"Nuit")+COUNTIFS(#REF!,$B35,#REF!,"Nuit")+COUNTIFS(#REF!,$B35,#REF!,"Nuit")+COUNTIFS(#REF!,$B35,#REF!,"Nuit")+COUNTIFS(#REF!,$B35,#REF!,"Nuit")+COUNTIFS(#REF!,$B35,#REF!,"Nuit"))</f>
        <v>#REF!</v>
      </c>
      <c r="AK35" s="190" t="e">
        <f>IF($A35="","",COUNTIFS(#REF!,$B35,#REF!,"Jour")+COUNTIFS(#REF!,$B35,#REF!,"Jour")+COUNTIFS(#REF!,$B35,#REF!,"Jour")+COUNTIFS(#REF!,$B35,#REF!,"Jour")+COUNTIFS(#REF!,$B35,#REF!,"Jour")+COUNTIFS(#REF!,$B35,#REF!,"Jour")+COUNTIFS(#REF!,$B35,#REF!,"Jour")+COUNTIFS(#REF!,$B35,#REF!,"Jour")+COUNTIFS(#REF!,$B35,#REF!,"Jour")+COUNTIFS(#REF!,$B35,#REF!,"Jour")+COUNTIFS(#REF!,$B35,#REF!,"Jour"))</f>
        <v>#REF!</v>
      </c>
      <c r="AL35" s="177"/>
      <c r="AM35" s="176" t="e">
        <f t="shared" si="1"/>
        <v>#REF!</v>
      </c>
      <c r="AN35" s="176" t="e">
        <f t="shared" si="2"/>
        <v>#REF!</v>
      </c>
      <c r="AO35" s="424" t="e">
        <f t="shared" si="5"/>
        <v>#REF!</v>
      </c>
      <c r="AP35" s="183">
        <f>IF($A35="","",COUNTIFS(JAN.20!$F$7:$F$48,$B35,JAN.20!$E$7:$E$48,"Nuit")+COUNTIFS(JAN.20!$H$7:$H$48,$B35,JAN.20!$E$7:$E$48,"Nuit")+COUNTIFS(JAN.20!$J$7:$J$48,$B35,JAN.20!$E$7:$E$48,"Nuit")+COUNTIFS(JAN.20!$L$7:$L$48,$B35,JAN.20!$E$7:$E$48,"Nuit")+COUNTIFS(JAN.20!$N$7:$N$48,$B35,JAN.20!$E$7:$E$48,"Nuit")+COUNTIFS(JAN.20!$P$7:$P$48,$B35,JAN.20!$E$7:$E$48,"Nuit")+COUNTIFS(JAN.20!$R$7:$R$48,$B35,JAN.20!$E$7:$E$48,"Nuit")+COUNTIFS(JAN.20!$T$7:$T$48,$B35,JAN.20!$E$7:$E$48,"Nuit")+COUNTIFS(JAN.20!$V$7:$V$48,$B35,JAN.20!$E$7:$E$48,"Nuit")+COUNTIFS(JAN.20!$W$7:$W$48,$B35,JAN.20!$E$7:$E$48,"Nuit")+COUNTIFS(JAN.20!$X$7:$X$48,$B35,JAN.20!$E$7:$E$48,"Nuit"))</f>
        <v>2</v>
      </c>
      <c r="AQ35" s="184">
        <f>IF($A35="","",COUNTIFS(JAN.20!$F$7:$F$48,$B35,JAN.20!$E$7:$E$48,"Jour")+COUNTIFS(JAN.20!$H$7:$H$48,$B35,JAN.20!$E$7:$E$48,"Jour")+COUNTIFS(JAN.20!$J$7:$J$48,$B35,JAN.20!$E$7:$E$48,"Jour")+COUNTIFS(JAN.20!$L$7:$L$48,$B35,JAN.20!$E$7:$E$48,"Jour")+COUNTIFS(JAN.20!$N$7:$N$48,$B35,JAN.20!$E$7:$E$48,"Jour")+COUNTIFS(JAN.20!$P$7:$P$48,$B35,JAN.20!$E$7:$E$48,"Jour")+COUNTIFS(JAN.20!$R$7:$R$48,$B35,JAN.20!$E$7:$E$48,"Jour")+COUNTIFS(JAN.20!$T$7:$T$48,$B35,JAN.20!$E$7:$E$48,"Jour")+COUNTIFS(JAN.20!$V$7:$V$48,$B35,JAN.20!$E$7:$E$48,"Jour")+COUNTIFS(JAN.20!$W$7:$W$48,$B35,JAN.20!$E$7:$E$48,"Jour")+COUNTIFS(JAN.20!$X$7:$X$48,$B35,JAN.20!$E$7:$E$48,"Jour"))</f>
        <v>0</v>
      </c>
      <c r="AR35" s="187">
        <f>IF($A35="","",COUNTIFS(FEV.20!$F$7:$F$48,$B35,FEV.20!$E$7:$E$48,"Nuit")+COUNTIFS(FEV.20!$H$7:$H$48,$B35,FEV.20!$E$7:$E$48,"Nuit")+COUNTIFS(FEV.20!$J$7:$J$48,$B35,FEV.20!$E$7:$E$48,"Nuit")+COUNTIFS(FEV.20!$L$7:$L$48,$B35,FEV.20!$E$7:$E$48,"Nuit")+COUNTIFS(FEV.20!$N$7:$N$48,$B35,FEV.20!$E$7:$E$48,"Nuit")+COUNTIFS(FEV.20!$P$7:$P$48,$B35,FEV.20!$E$7:$E$48,"Nuit")+COUNTIFS(FEV.20!$R$7:$R$48,$B35,FEV.20!$E$7:$E$48,"Nuit")+COUNTIFS(FEV.20!$T$7:$T$48,$B35,FEV.20!$E$7:$E$48,"Nuit")+COUNTIFS(FEV.20!$V$7:$V$48,$B35,FEV.20!$E$7:$E$48,"Nuit")+COUNTIFS(FEV.20!$W$7:$W$48,$B35,FEV.20!$E$7:$E$48,"Nuit")+COUNTIFS(FEV.20!$X$7:$X$48,$B35,FEV.20!$E$7:$E$48,"Nuit"))</f>
        <v>0</v>
      </c>
      <c r="AS35" s="184">
        <f>IF($A35="","",COUNTIFS(FEV.20!$F$7:$F$48,$B35,FEV.20!$E$7:$E$48,"Jour")+COUNTIFS(FEV.20!$H$7:$H$48,$B35,FEV.20!$E$7:$E$48,"Jour")+COUNTIFS(FEV.20!$J$7:$J$48,$B35,FEV.20!$E$7:$E$48,"Jour")+COUNTIFS(FEV.20!$L$7:$L$48,$B35,FEV.20!$E$7:$E$48,"Jour")+COUNTIFS(FEV.20!$N$7:$N$48,$B35,FEV.20!$E$7:$E$48,"Jour")+COUNTIFS(FEV.20!$P$7:$P$48,$B35,FEV.20!$E$7:$E$48,"Jour")+COUNTIFS(FEV.20!$R$7:$R$48,$B35,FEV.20!$E$7:$E$48,"Jour")+COUNTIFS(FEV.20!$T$7:$T$48,$B35,FEV.20!$E$7:$E$48,"Jour")+COUNTIFS(FEV.20!$V$7:$V$48,$B35,FEV.20!$E$7:$E$48,"Jour")+COUNTIFS(FEV.20!$W$7:$W$48,$B35,FEV.20!$E$7:$E$48,"Jour")+COUNTIFS(FEV.20!$X$7:$X$48,$B35,FEV.20!$E$7:$E$48,"Jour"))</f>
        <v>1</v>
      </c>
      <c r="AT35" s="187">
        <f>IF($A35="","",COUNTIFS(Mars.20!$F$7:$F$48,$B35,Mars.20!$E$7:$E$48,"Nuit")+COUNTIFS(Mars.20!$H$7:$H$48,$B35,Mars.20!$E$7:$E$48,"Nuit")+COUNTIFS(Mars.20!$J$7:$J$48,$B35,Mars.20!$E$7:$E$48,"Nuit")+COUNTIFS(Mars.20!$L$7:$L$48,$B35,Mars.20!$E$7:$E$48,"Nuit")+COUNTIFS(Mars.20!$N$7:$N$48,$B35,Mars.20!$E$7:$E$48,"Nuit")+COUNTIFS(Mars.20!$P$7:$P$48,$B35,Mars.20!$E$7:$E$48,"Nuit")+COUNTIFS(Mars.20!$R$7:$R$48,$B35,Mars.20!$E$7:$E$48,"Nuit")+COUNTIFS(Mars.20!$T$7:$T$48,$B35,Mars.20!$E$7:$E$48,"Nuit")+COUNTIFS(Mars.20!$V$7:$V$48,$B35,Mars.20!$E$7:$E$48,"Nuit")+COUNTIFS(Mars.20!$W$7:$W$48,$B35,Mars.20!$E$7:$E$48,"Nuit")+COUNTIFS(Mars.20!$X$7:$X$48,$B35,Mars.20!$E$7:$E$48,"Nuit"))</f>
        <v>1</v>
      </c>
      <c r="AU35" s="184">
        <f>IF($A35="","",COUNTIFS(Mars.20!$F$7:$F$48,$B35,Mars.20!$E$7:$E$48,"Jour")+COUNTIFS(Mars.20!$H$7:$H$48,$B35,Mars.20!$E$7:$E$48,"Jour")+COUNTIFS(Mars.20!$J$7:$J$48,$B35,Mars.20!$E$7:$E$48,"Jour")+COUNTIFS(Mars.20!$L$7:$L$48,$B35,Mars.20!$E$7:$E$48,"Jour")+COUNTIFS(Mars.20!$N$7:$N$48,$B35,Mars.20!$E$7:$E$48,"Jour")+COUNTIFS(Mars.20!$P$7:$P$48,$B35,Mars.20!$E$7:$E$48,"Jour")+COUNTIFS(Mars.20!$R$7:$R$48,$B35,Mars.20!$E$7:$E$48,"Jour")+COUNTIFS(Mars.20!$T$7:$T$48,$B35,Mars.20!$E$7:$E$48,"Jour")+COUNTIFS(Mars.20!$V$7:$V$48,$B35,Mars.20!$E$7:$E$48,"Jour")+COUNTIFS(Mars.20!$W$7:$W$48,$B35,Mars.20!$E$7:$E$48,"Jour")+COUNTIFS(Mars.20!$X$7:$X$48,$B35,Mars.20!$E$7:$E$48,"Jour"))</f>
        <v>1</v>
      </c>
      <c r="AV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AW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AX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AY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AZ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BA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BB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BC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BD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BE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BF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BG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BH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BI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BJ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BK35" s="184">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BL35" s="187">
        <f>IF($A35="","",COUNTIFS(AVR.20!$F$7:$F$48,$B35,AVR.20!$E$7:$E$48,"Nuit")+COUNTIFS(AVR.20!$H$7:$H$48,$B35,AVR.20!$E$7:$E$48,"Nuit")+COUNTIFS(AVR.20!$J$7:$J$48,$B35,AVR.20!$E$7:$E$48,"Nuit")+COUNTIFS(AVR.20!$L$7:$L$48,$B35,AVR.20!$E$7:$E$48,"Nuit")+COUNTIFS(AVR.20!$N$7:$N$48,$B35,AVR.20!$E$7:$E$48,"Nuit")+COUNTIFS(AVR.20!$P$7:$P$48,$B35,AVR.20!$E$7:$E$48,"Nuit")+COUNTIFS(AVR.20!$R$7:$R$48,$B35,AVR.20!$E$7:$E$48,"Nuit")+COUNTIFS(AVR.20!$T$7:$T$48,$B35,AVR.20!$E$7:$E$48,"Nuit")+COUNTIFS(AVR.20!$V$7:$V$48,$B35,AVR.20!$E$7:$E$48,"Nuit")+COUNTIFS(AVR.20!$W$7:$W$48,$B35,AVR.20!$E$7:$E$48,"Nuit")+COUNTIFS(AVR.20!$X$7:$X$48,$B35,AVR.20!$E$7:$E$48,"Nuit"))</f>
        <v>0</v>
      </c>
      <c r="BM35" s="190">
        <f>IF($A35="","",COUNTIFS(AVR.20!$F$7:$F$48,$B35,AVR.20!$E$7:$E$48,"Jour")+COUNTIFS(AVR.20!$H$7:$H$48,$B35,AVR.20!$E$7:$E$48,"Jour")+COUNTIFS(AVR.20!$J$7:$J$48,$B35,AVR.20!$E$7:$E$48,"Jour")+COUNTIFS(AVR.20!$L$7:$L$48,$B35,AVR.20!$E$7:$E$48,"Jour")+COUNTIFS(AVR.20!$N$7:$N$48,$B35,AVR.20!$E$7:$E$48,"Jour")+COUNTIFS(AVR.20!$P$7:$P$48,$B35,AVR.20!$E$7:$E$48,"Jour")+COUNTIFS(AVR.20!$R$7:$R$48,$B35,AVR.20!$E$7:$E$48,"Jour")+COUNTIFS(AVR.20!$T$7:$T$48,$B35,AVR.20!$E$7:$E$48,"Jour")+COUNTIFS(AVR.20!$V$7:$V$48,$B35,AVR.20!$E$7:$E$48,"Jour")+COUNTIFS(AVR.20!$W$7:$W$48,$B35,AVR.20!$E$7:$E$48,"Jour")+COUNTIFS(AVR.20!$X$7:$X$48,$B35,AVR.20!$E$7:$E$48,"Jour"))</f>
        <v>0</v>
      </c>
      <c r="BN35" s="177"/>
      <c r="BO35" s="176">
        <f t="shared" si="3"/>
        <v>3</v>
      </c>
      <c r="BP35" s="176">
        <f t="shared" si="4"/>
        <v>2</v>
      </c>
    </row>
    <row r="36" spans="1:68" ht="16.5" x14ac:dyDescent="0.3">
      <c r="A36" s="268" t="s">
        <v>241</v>
      </c>
      <c r="B36" s="269" t="s">
        <v>117</v>
      </c>
      <c r="C36" s="264" t="s">
        <v>198</v>
      </c>
      <c r="D36" s="264" t="s">
        <v>103</v>
      </c>
      <c r="E36" s="265" t="s">
        <v>17</v>
      </c>
      <c r="F36" s="266"/>
      <c r="G36" s="266"/>
      <c r="H36" s="266"/>
      <c r="I36" s="272"/>
      <c r="J36" s="266"/>
      <c r="K36" s="266" t="s">
        <v>72</v>
      </c>
      <c r="L36" s="267"/>
      <c r="N36" s="183" t="e">
        <f>IF($A36="","",COUNTIFS(#REF!,B36,#REF!,"Nuit")+COUNTIFS(#REF!,B36,#REF!,"Nuit")+COUNTIFS(#REF!,B36,#REF!,"Nuit")+COUNTIFS(#REF!,B36,#REF!,"Nuit")+COUNTIFS(#REF!,B36,#REF!,"Nuit")+COUNTIFS(#REF!,B36,#REF!,"Nuit")+COUNTIFS(#REF!,B36,#REF!,"Nuit")+COUNTIFS(#REF!,B36,#REF!,"Nuit")+COUNTIFS(#REF!,B36,#REF!,"Nuit")+COUNTIFS(#REF!,B36,#REF!,"Nuit")+COUNTIFS(#REF!,B36,#REF!,"Nuit"))</f>
        <v>#REF!</v>
      </c>
      <c r="O36" s="184" t="e">
        <f>IF($A36="","",COUNTIFS(#REF!,B36,#REF!,"Jour")+COUNTIFS(#REF!,B36,#REF!,"Jour")+COUNTIFS(#REF!,B36,#REF!,"Jour")+COUNTIFS(#REF!,B36,#REF!,"Jour")+COUNTIFS(#REF!,B36,#REF!,"Jour")+COUNTIFS(#REF!,B36,#REF!,"Jour")+COUNTIFS(#REF!,B36,#REF!,"Jour")+COUNTIFS(#REF!,B36,#REF!,"Jour")+COUNTIFS(#REF!,B36,#REF!,"Jour")+COUNTIFS(#REF!,B36,#REF!,"Jour")+COUNTIFS(#REF!,B36,#REF!,"Jour"))</f>
        <v>#REF!</v>
      </c>
      <c r="P36" s="187" t="e">
        <f>IF($A36="","",COUNTIFS(#REF!,B36,#REF!,"Nuit")+COUNTIFS(#REF!,B36,#REF!,"Nuit")+COUNTIFS(#REF!,B36,#REF!,"Nuit")+COUNTIFS(#REF!,B36,#REF!,"Nuit")+COUNTIFS(#REF!,B36,#REF!,"Nuit")+COUNTIFS(#REF!,B36,#REF!,"Nuit")+COUNTIFS(#REF!,B36,#REF!,"Nuit")+COUNTIFS(#REF!,B36,#REF!,"Nuit")+COUNTIFS(#REF!,B36,#REF!,"Nuit")+COUNTIFS(#REF!,B36,#REF!,"Nuit")+COUNTIFS(#REF!,B36,#REF!,"Nuit"))</f>
        <v>#REF!</v>
      </c>
      <c r="Q36" s="184" t="e">
        <f>IF($A36="","",COUNTIFS(#REF!,B36,#REF!,"Jour")+COUNTIFS(#REF!,B36,#REF!,"Jour")+COUNTIFS(#REF!,B36,#REF!,"Jour")+COUNTIFS(#REF!,B36,#REF!,"Jour")+COUNTIFS(#REF!,B36,#REF!,"Jour")+COUNTIFS(#REF!,B36,#REF!,"Jour")+COUNTIFS(#REF!,B36,#REF!,"Jour")+COUNTIFS(#REF!,B36,#REF!,"Jour")+COUNTIFS(#REF!,B36,#REF!,"Jour")+COUNTIFS(#REF!,B36,#REF!,"Jour")+COUNTIFS(#REF!,B36,#REF!,"Jour"))</f>
        <v>#REF!</v>
      </c>
      <c r="R36" s="187" t="e">
        <f>IF($A36="","",COUNTIFS(#REF!,B36,#REF!,"Nuit")+COUNTIFS(#REF!,B36,#REF!,"Nuit")+COUNTIFS(#REF!,B36,#REF!,"Nuit")+COUNTIFS(#REF!,B36,#REF!,"Nuit")+COUNTIFS(#REF!,B36,#REF!,"Nuit")+COUNTIFS(#REF!,B36,#REF!,"Nuit")+COUNTIFS(#REF!,B36,#REF!,"Nuit")+COUNTIFS(#REF!,B36,#REF!,"Nuit")+COUNTIFS(#REF!,B36,#REF!,"Nuit")+COUNTIFS(#REF!,B36,#REF!,"Nuit")+COUNTIFS(#REF!,B36,#REF!,"Nuit"))</f>
        <v>#REF!</v>
      </c>
      <c r="S36" s="184" t="e">
        <f>IF($A36="","",COUNTIFS(#REF!,B36,#REF!,"Jour")+COUNTIFS(#REF!,B36,#REF!,"Jour")+COUNTIFS(#REF!,B36,#REF!,"Jour")+COUNTIFS(#REF!,B36,#REF!,"Jour")+COUNTIFS(#REF!,B36,#REF!,"Jour")+COUNTIFS(#REF!,B36,#REF!,"Jour")+COUNTIFS(#REF!,B36,#REF!,"Jour")+COUNTIFS(#REF!,B36,#REF!,"Jour")+COUNTIFS(#REF!,B36,#REF!,"Jour")+COUNTIFS(#REF!,B36,#REF!,"Jour")+COUNTIFS(#REF!,B36,#REF!,"Jour"))</f>
        <v>#REF!</v>
      </c>
      <c r="T36" s="187" t="e">
        <f>IF($A36="","",COUNTIFS(#REF!,B36,#REF!,"Nuit")+COUNTIFS(#REF!,B36,#REF!,"Nuit")+COUNTIFS(#REF!,B36,#REF!,"Nuit")+COUNTIFS(#REF!,B36,#REF!,"Nuit")+COUNTIFS(#REF!,B36,#REF!,"Nuit")+COUNTIFS(#REF!,B36,#REF!,"Nuit")+COUNTIFS(#REF!,B36,#REF!,"Nuit")+COUNTIFS(#REF!,B36,#REF!,"Nuit")+COUNTIFS(#REF!,B36,#REF!,"Nuit")+COUNTIFS(#REF!,B36,#REF!,"Nuit")+COUNTIFS(#REF!,B36,#REF!,"Nuit"))</f>
        <v>#REF!</v>
      </c>
      <c r="U36" s="184" t="e">
        <f>IF($A36="","",COUNTIFS(#REF!,B36,#REF!,"Jour")+COUNTIFS(#REF!,B36,#REF!,"Jour")+COUNTIFS(#REF!,B36,#REF!,"Jour")+COUNTIFS(#REF!,B36,#REF!,"Jour")+COUNTIFS(#REF!,B36,#REF!,"Jour")+COUNTIFS(#REF!,B36,#REF!,"Jour")+COUNTIFS(#REF!,B36,#REF!,"Jour")+COUNTIFS(#REF!,B36,#REF!,"Jour")+COUNTIFS(#REF!,B36,#REF!,"Jour")+COUNTIFS(#REF!,B36,#REF!,"Jour")+COUNTIFS(#REF!,B36,#REF!,"Jour"))</f>
        <v>#REF!</v>
      </c>
      <c r="V36" s="187" t="e">
        <f>IF($A36="","",COUNTIFS(#REF!,B36,#REF!,"Nuit")+COUNTIFS(#REF!,B36,#REF!,"Nuit")+COUNTIFS(#REF!,B36,#REF!,"Nuit")+COUNTIFS(#REF!,B36,#REF!,"Nuit")+COUNTIFS(#REF!,B36,#REF!,"Nuit")+COUNTIFS(#REF!,B36,#REF!,"Nuit")+COUNTIFS(#REF!,B36,#REF!,"Nuit")+COUNTIFS(#REF!,B36,#REF!,"Nuit")+COUNTIFS(#REF!,B36,#REF!,"Nuit")+COUNTIFS(#REF!,B36,#REF!,"Nuit")+COUNTIFS(#REF!,B36,#REF!,"Nuit"))</f>
        <v>#REF!</v>
      </c>
      <c r="W36" s="184" t="e">
        <f>IF($A36="","",COUNTIFS(#REF!,B36,#REF!,"Jour")+COUNTIFS(#REF!,B36,#REF!,"Jour")+COUNTIFS(#REF!,B36,#REF!,"Jour")+COUNTIFS(#REF!,B36,#REF!,"Jour")+COUNTIFS(#REF!,B36,#REF!,"Jour")+COUNTIFS(#REF!,B36,#REF!,"Jour")+COUNTIFS(#REF!,B36,#REF!,"Jour")+COUNTIFS(#REF!,B36,#REF!,"Jour")+COUNTIFS(#REF!,B36,#REF!,"Jour")+COUNTIFS(#REF!,B36,#REF!,"Jour")+COUNTIFS(#REF!,B36,#REF!,"Jour"))</f>
        <v>#REF!</v>
      </c>
      <c r="X36" s="187" t="e">
        <f>IF($A36="","",COUNTIFS(#REF!,B36,#REF!,"Nuit")+COUNTIFS(#REF!,B36,#REF!,"Nuit")+COUNTIFS(#REF!,B36,#REF!,"Nuit")+COUNTIFS(#REF!,B36,#REF!,"Nuit")+COUNTIFS(#REF!,B36,#REF!,"Nuit")+COUNTIFS(#REF!,B36,#REF!,"Nuit")+COUNTIFS(#REF!,B36,#REF!,"Nuit")+COUNTIFS(#REF!,B36,#REF!,"Nuit")+COUNTIFS(#REF!,B36,#REF!,"Nuit")+COUNTIFS(#REF!,B36,#REF!,"Nuit")+COUNTIFS(#REF!,B36,#REF!,"Nuit"))</f>
        <v>#REF!</v>
      </c>
      <c r="Y36" s="184" t="e">
        <f>IF($A36="","",COUNTIFS(#REF!,B36,#REF!,"Jour")+COUNTIFS(#REF!,B36,#REF!,"Jour")+COUNTIFS(#REF!,B36,#REF!,"Jour")+COUNTIFS(#REF!,B36,#REF!,"Jour")+COUNTIFS(#REF!,B36,#REF!,"Jour")+COUNTIFS(#REF!,B36,#REF!,"Jour")+COUNTIFS(#REF!,B36,#REF!,"Jour")+COUNTIFS(#REF!,B36,#REF!,"Jour")+COUNTIFS(#REF!,B36,#REF!,"Jour")+COUNTIFS(#REF!,B36,#REF!,"Jour")+COUNTIFS(#REF!,B36,#REF!,"Jour"))</f>
        <v>#REF!</v>
      </c>
      <c r="Z36" s="187" t="e">
        <f>IF($A36="","",COUNTIFS(#REF!,$B36,#REF!,"Nuit")+COUNTIFS(#REF!,B36,#REF!,"Nuit")+COUNTIFS(#REF!,B36,#REF!,"Nuit")+COUNTIFS(#REF!,B36,#REF!,"Nuit")+COUNTIFS(#REF!,B36,#REF!,"Nuit")+COUNTIFS(#REF!,B36,#REF!,"Nuit")+COUNTIFS(#REF!,B36,#REF!,"Nuit")+COUNTIFS(#REF!,B36,#REF!,"Nuit")+COUNTIFS(#REF!,B36,#REF!,"Nuit")+COUNTIFS(#REF!,B36,#REF!,"Nuit")+COUNTIFS(#REF!,B36,#REF!,"Nuit"))</f>
        <v>#REF!</v>
      </c>
      <c r="AA36" s="184" t="e">
        <f>IF($A36="","",COUNTIFS(#REF!,$B36,#REF!,"Jour")+COUNTIFS(#REF!,$B36,#REF!,"Jour")+COUNTIFS(#REF!,$B36,#REF!,"Jour")+COUNTIFS(#REF!,$B36,#REF!,"Jour")+COUNTIFS(#REF!,$B36,#REF!,"Jour")+COUNTIFS(#REF!,$B36,#REF!,"Jour")+COUNTIFS(#REF!,$B36,#REF!,"Jour")+COUNTIFS(#REF!,$B36,#REF!,"Jour")+COUNTIFS(#REF!,$B36,#REF!,"Jour")+COUNTIFS(#REF!,$B36,#REF!,"Jour")+COUNTIFS(#REF!,$B36,#REF!,"Jour"))</f>
        <v>#REF!</v>
      </c>
      <c r="AB36" s="187" t="e">
        <f>IF($A36="","",COUNTIFS(#REF!,$B36,#REF!,"Nuit")+COUNTIFS(#REF!,$B36,#REF!,"Nuit")+COUNTIFS(#REF!,$B36,#REF!,"Nuit")+COUNTIFS(#REF!,$B36,#REF!,"Nuit")+COUNTIFS(#REF!,$B36,#REF!,"Nuit")+COUNTIFS(#REF!,$B36,#REF!,"Nuit")+COUNTIFS(#REF!,$B36,#REF!,"Nuit")+COUNTIFS(#REF!,$B36,#REF!,"Nuit")+COUNTIFS(#REF!,$B36,#REF!,"Nuit")+COUNTIFS(#REF!,$B36,#REF!,"Nuit")+COUNTIFS(#REF!,$B36,#REF!,"Nuit"))</f>
        <v>#REF!</v>
      </c>
      <c r="AC36" s="184" t="e">
        <f>IF($A36="","",COUNTIFS(#REF!,$B36,#REF!,"Jour")+COUNTIFS(#REF!,$B36,#REF!,"Jour")+COUNTIFS(#REF!,$B36,#REF!,"Jour")+COUNTIFS(#REF!,$B36,#REF!,"Jour")+COUNTIFS(#REF!,$B36,#REF!,"Jour")+COUNTIFS(#REF!,$B36,#REF!,"Jour")+COUNTIFS(#REF!,$B36,#REF!,"Jour")+COUNTIFS(#REF!,$B36,#REF!,"Jour")+COUNTIFS(#REF!,$B36,#REF!,"Jour")+COUNTIFS(#REF!,$B36,#REF!,"Jour")+COUNTIFS(#REF!,$B36,#REF!,"Jour"))</f>
        <v>#REF!</v>
      </c>
      <c r="AD36" s="187" t="e">
        <f>IF($A36="","",COUNTIFS(#REF!,$B36,#REF!,"Nuit")+COUNTIFS(#REF!,$B36,#REF!,"Nuit")+COUNTIFS(#REF!,$B36,#REF!,"Nuit")+COUNTIFS(#REF!,$B36,#REF!,"Nuit")+COUNTIFS(#REF!,$B36,#REF!,"Nuit")+COUNTIFS(#REF!,$B36,#REF!,"Nuit")+COUNTIFS(#REF!,$B36,#REF!,"Nuit")+COUNTIFS(#REF!,$B36,#REF!,"Nuit")+COUNTIFS(#REF!,$B36,#REF!,"Nuit")+COUNTIFS(#REF!,$B36,#REF!,"Nuit")+COUNTIFS(#REF!,$B36,#REF!,"Nuit"))</f>
        <v>#REF!</v>
      </c>
      <c r="AE36" s="184" t="e">
        <f>IF($A36="","",COUNTIFS(#REF!,$B36,#REF!,"Jour")+COUNTIFS(#REF!,$B36,#REF!,"Jour")+COUNTIFS(#REF!,$B36,#REF!,"Jour")+COUNTIFS(#REF!,$B36,#REF!,"Jour")+COUNTIFS(#REF!,$B36,#REF!,"Jour")+COUNTIFS(#REF!,$B36,#REF!,"Jour")+COUNTIFS(#REF!,$B36,#REF!,"Jour")+COUNTIFS(#REF!,$B36,#REF!,"Jour")+COUNTIFS(#REF!,$B36,#REF!,"Jour")+COUNTIFS(#REF!,$B36,#REF!,"Jour")+COUNTIFS(#REF!,$B36,#REF!,"Jour"))</f>
        <v>#REF!</v>
      </c>
      <c r="AF36" s="187" t="e">
        <f>IF($A36="","",COUNTIFS(#REF!,$B36,#REF!,"Nuit")+COUNTIFS(#REF!,$B36,#REF!,"Nuit")+COUNTIFS(#REF!,$B36,#REF!,"Nuit")+COUNTIFS(#REF!,$B36,#REF!,"Nuit")+COUNTIFS(#REF!,$B36,#REF!,"Nuit")+COUNTIFS(#REF!,$B36,#REF!,"Nuit")+COUNTIFS(#REF!,$B36,#REF!,"Nuit")+COUNTIFS(#REF!,$B36,#REF!,"Nuit")+COUNTIFS(#REF!,$B36,#REF!,"Nuit")+COUNTIFS(#REF!,$B36,#REF!,"Nuit")+COUNTIFS(#REF!,$B36,#REF!,"Nuit"))</f>
        <v>#REF!</v>
      </c>
      <c r="AG36" s="184" t="e">
        <f>IF($A36="","",COUNTIFS(#REF!,$B36,#REF!,"Jour")+COUNTIFS(#REF!,$B36,#REF!,"Jour")+COUNTIFS(#REF!,$B36,#REF!,"Jour")+COUNTIFS(#REF!,$B36,#REF!,"Jour")+COUNTIFS(#REF!,$B36,#REF!,"Jour")+COUNTIFS(#REF!,$B36,#REF!,"Jour")+COUNTIFS(#REF!,$B36,#REF!,"Jour")+COUNTIFS(#REF!,$B36,#REF!,"Jour")+COUNTIFS(#REF!,$B36,#REF!,"Jour")+COUNTIFS(#REF!,$B36,#REF!,"Jour")+COUNTIFS(#REF!,$B36,#REF!,"Jour"))</f>
        <v>#REF!</v>
      </c>
      <c r="AH36" s="187" t="e">
        <f>IF($A36="","",COUNTIFS(#REF!,$B36,#REF!,"Nuit")+COUNTIFS(#REF!,$B36,#REF!,"Nuit")+COUNTIFS(#REF!,$B36,#REF!,"Nuit")+COUNTIFS(#REF!,$B36,#REF!,"Nuit")+COUNTIFS(#REF!,$B36,#REF!,"Nuit")+COUNTIFS(#REF!,$B36,#REF!,"Nuit")+COUNTIFS(#REF!,$B36,#REF!,"Nuit")+COUNTIFS(#REF!,$B36,#REF!,"Nuit")+COUNTIFS(#REF!,$B36,#REF!,"Nuit")+COUNTIFS(#REF!,$B36,#REF!,"Nuit")+COUNTIFS(#REF!,$B36,#REF!,"Nuit"))</f>
        <v>#REF!</v>
      </c>
      <c r="AI36" s="184" t="e">
        <f>IF($A36="","",COUNTIFS(#REF!,$B36,#REF!,"Jour")+COUNTIFS(#REF!,$B36,#REF!,"Jour")+COUNTIFS(#REF!,$B36,#REF!,"Jour")+COUNTIFS(#REF!,$B36,#REF!,"Jour")+COUNTIFS(#REF!,$B36,#REF!,"Jour")+COUNTIFS(#REF!,$B36,#REF!,"Jour")+COUNTIFS(#REF!,$B36,#REF!,"Jour")+COUNTIFS(#REF!,$B36,#REF!,"Jour")+COUNTIFS(#REF!,$B36,#REF!,"Jour")+COUNTIFS(#REF!,$B36,#REF!,"Jour")+COUNTIFS(#REF!,$B36,#REF!,"Jour"))</f>
        <v>#REF!</v>
      </c>
      <c r="AJ36" s="187" t="e">
        <f>IF($A36="","",COUNTIFS(#REF!,$B36,#REF!,"Nuit")+COUNTIFS(#REF!,$B36,#REF!,"Nuit")+COUNTIFS(#REF!,$B36,#REF!,"Nuit")+COUNTIFS(#REF!,$B36,#REF!,"Nuit")+COUNTIFS(#REF!,$B36,#REF!,"Nuit")+COUNTIFS(#REF!,$B36,#REF!,"Nuit")+COUNTIFS(#REF!,$B36,#REF!,"Nuit")+COUNTIFS(#REF!,$B36,#REF!,"Nuit")+COUNTIFS(#REF!,$B36,#REF!,"Nuit")+COUNTIFS(#REF!,$B36,#REF!,"Nuit")+COUNTIFS(#REF!,$B36,#REF!,"Nuit"))</f>
        <v>#REF!</v>
      </c>
      <c r="AK36" s="190" t="e">
        <f>IF($A36="","",COUNTIFS(#REF!,$B36,#REF!,"Jour")+COUNTIFS(#REF!,$B36,#REF!,"Jour")+COUNTIFS(#REF!,$B36,#REF!,"Jour")+COUNTIFS(#REF!,$B36,#REF!,"Jour")+COUNTIFS(#REF!,$B36,#REF!,"Jour")+COUNTIFS(#REF!,$B36,#REF!,"Jour")+COUNTIFS(#REF!,$B36,#REF!,"Jour")+COUNTIFS(#REF!,$B36,#REF!,"Jour")+COUNTIFS(#REF!,$B36,#REF!,"Jour")+COUNTIFS(#REF!,$B36,#REF!,"Jour")+COUNTIFS(#REF!,$B36,#REF!,"Jour"))</f>
        <v>#REF!</v>
      </c>
      <c r="AL36" s="177"/>
      <c r="AM36" s="176" t="e">
        <f t="shared" si="1"/>
        <v>#REF!</v>
      </c>
      <c r="AN36" s="176" t="e">
        <f t="shared" si="2"/>
        <v>#REF!</v>
      </c>
      <c r="AO36" s="424" t="e">
        <f t="shared" si="5"/>
        <v>#REF!</v>
      </c>
      <c r="AP36" s="183">
        <f>IF($A36="","",COUNTIFS(JAN.20!$F$7:$F$48,$B36,JAN.20!$E$7:$E$48,"Nuit")+COUNTIFS(JAN.20!$H$7:$H$48,$B36,JAN.20!$E$7:$E$48,"Nuit")+COUNTIFS(JAN.20!$J$7:$J$48,$B36,JAN.20!$E$7:$E$48,"Nuit")+COUNTIFS(JAN.20!$L$7:$L$48,$B36,JAN.20!$E$7:$E$48,"Nuit")+COUNTIFS(JAN.20!$N$7:$N$48,$B36,JAN.20!$E$7:$E$48,"Nuit")+COUNTIFS(JAN.20!$P$7:$P$48,$B36,JAN.20!$E$7:$E$48,"Nuit")+COUNTIFS(JAN.20!$R$7:$R$48,$B36,JAN.20!$E$7:$E$48,"Nuit")+COUNTIFS(JAN.20!$T$7:$T$48,$B36,JAN.20!$E$7:$E$48,"Nuit")+COUNTIFS(JAN.20!$V$7:$V$48,$B36,JAN.20!$E$7:$E$48,"Nuit")+COUNTIFS(JAN.20!$W$7:$W$48,$B36,JAN.20!$E$7:$E$48,"Nuit")+COUNTIFS(JAN.20!$X$7:$X$48,$B36,JAN.20!$E$7:$E$48,"Nuit"))</f>
        <v>9</v>
      </c>
      <c r="AQ36" s="184">
        <f>IF($A36="","",COUNTIFS(JAN.20!$F$7:$F$48,$B36,JAN.20!$E$7:$E$48,"Jour")+COUNTIFS(JAN.20!$H$7:$H$48,$B36,JAN.20!$E$7:$E$48,"Jour")+COUNTIFS(JAN.20!$J$7:$J$48,$B36,JAN.20!$E$7:$E$48,"Jour")+COUNTIFS(JAN.20!$L$7:$L$48,$B36,JAN.20!$E$7:$E$48,"Jour")+COUNTIFS(JAN.20!$N$7:$N$48,$B36,JAN.20!$E$7:$E$48,"Jour")+COUNTIFS(JAN.20!$P$7:$P$48,$B36,JAN.20!$E$7:$E$48,"Jour")+COUNTIFS(JAN.20!$R$7:$R$48,$B36,JAN.20!$E$7:$E$48,"Jour")+COUNTIFS(JAN.20!$T$7:$T$48,$B36,JAN.20!$E$7:$E$48,"Jour")+COUNTIFS(JAN.20!$V$7:$V$48,$B36,JAN.20!$E$7:$E$48,"Jour")+COUNTIFS(JAN.20!$W$7:$W$48,$B36,JAN.20!$E$7:$E$48,"Jour")+COUNTIFS(JAN.20!$X$7:$X$48,$B36,JAN.20!$E$7:$E$48,"Jour"))</f>
        <v>2</v>
      </c>
      <c r="AR36" s="187">
        <f>IF($A36="","",COUNTIFS(FEV.20!$F$7:$F$48,$B36,FEV.20!$E$7:$E$48,"Nuit")+COUNTIFS(FEV.20!$H$7:$H$48,$B36,FEV.20!$E$7:$E$48,"Nuit")+COUNTIFS(FEV.20!$J$7:$J$48,$B36,FEV.20!$E$7:$E$48,"Nuit")+COUNTIFS(FEV.20!$L$7:$L$48,$B36,FEV.20!$E$7:$E$48,"Nuit")+COUNTIFS(FEV.20!$N$7:$N$48,$B36,FEV.20!$E$7:$E$48,"Nuit")+COUNTIFS(FEV.20!$P$7:$P$48,$B36,FEV.20!$E$7:$E$48,"Nuit")+COUNTIFS(FEV.20!$R$7:$R$48,$B36,FEV.20!$E$7:$E$48,"Nuit")+COUNTIFS(FEV.20!$T$7:$T$48,$B36,FEV.20!$E$7:$E$48,"Nuit")+COUNTIFS(FEV.20!$V$7:$V$48,$B36,FEV.20!$E$7:$E$48,"Nuit")+COUNTIFS(FEV.20!$W$7:$W$48,$B36,FEV.20!$E$7:$E$48,"Nuit")+COUNTIFS(FEV.20!$X$7:$X$48,$B36,FEV.20!$E$7:$E$48,"Nuit"))</f>
        <v>9</v>
      </c>
      <c r="AS36" s="184">
        <f>IF($A36="","",COUNTIFS(FEV.20!$F$7:$F$48,$B36,FEV.20!$E$7:$E$48,"Jour")+COUNTIFS(FEV.20!$H$7:$H$48,$B36,FEV.20!$E$7:$E$48,"Jour")+COUNTIFS(FEV.20!$J$7:$J$48,$B36,FEV.20!$E$7:$E$48,"Jour")+COUNTIFS(FEV.20!$L$7:$L$48,$B36,FEV.20!$E$7:$E$48,"Jour")+COUNTIFS(FEV.20!$N$7:$N$48,$B36,FEV.20!$E$7:$E$48,"Jour")+COUNTIFS(FEV.20!$P$7:$P$48,$B36,FEV.20!$E$7:$E$48,"Jour")+COUNTIFS(FEV.20!$R$7:$R$48,$B36,FEV.20!$E$7:$E$48,"Jour")+COUNTIFS(FEV.20!$T$7:$T$48,$B36,FEV.20!$E$7:$E$48,"Jour")+COUNTIFS(FEV.20!$V$7:$V$48,$B36,FEV.20!$E$7:$E$48,"Jour")+COUNTIFS(FEV.20!$W$7:$W$48,$B36,FEV.20!$E$7:$E$48,"Jour")+COUNTIFS(FEV.20!$X$7:$X$48,$B36,FEV.20!$E$7:$E$48,"Jour"))</f>
        <v>2</v>
      </c>
      <c r="AT36" s="187">
        <f>IF($A36="","",COUNTIFS(Mars.20!$F$7:$F$48,$B36,Mars.20!$E$7:$E$48,"Nuit")+COUNTIFS(Mars.20!$H$7:$H$48,$B36,Mars.20!$E$7:$E$48,"Nuit")+COUNTIFS(Mars.20!$J$7:$J$48,$B36,Mars.20!$E$7:$E$48,"Nuit")+COUNTIFS(Mars.20!$L$7:$L$48,$B36,Mars.20!$E$7:$E$48,"Nuit")+COUNTIFS(Mars.20!$N$7:$N$48,$B36,Mars.20!$E$7:$E$48,"Nuit")+COUNTIFS(Mars.20!$P$7:$P$48,$B36,Mars.20!$E$7:$E$48,"Nuit")+COUNTIFS(Mars.20!$R$7:$R$48,$B36,Mars.20!$E$7:$E$48,"Nuit")+COUNTIFS(Mars.20!$T$7:$T$48,$B36,Mars.20!$E$7:$E$48,"Nuit")+COUNTIFS(Mars.20!$V$7:$V$48,$B36,Mars.20!$E$7:$E$48,"Nuit")+COUNTIFS(Mars.20!$W$7:$W$48,$B36,Mars.20!$E$7:$E$48,"Nuit")+COUNTIFS(Mars.20!$X$7:$X$48,$B36,Mars.20!$E$7:$E$48,"Nuit"))</f>
        <v>16</v>
      </c>
      <c r="AU36" s="184">
        <f>IF($A36="","",COUNTIFS(Mars.20!$F$7:$F$48,$B36,Mars.20!$E$7:$E$48,"Jour")+COUNTIFS(Mars.20!$H$7:$H$48,$B36,Mars.20!$E$7:$E$48,"Jour")+COUNTIFS(Mars.20!$J$7:$J$48,$B36,Mars.20!$E$7:$E$48,"Jour")+COUNTIFS(Mars.20!$L$7:$L$48,$B36,Mars.20!$E$7:$E$48,"Jour")+COUNTIFS(Mars.20!$N$7:$N$48,$B36,Mars.20!$E$7:$E$48,"Jour")+COUNTIFS(Mars.20!$P$7:$P$48,$B36,Mars.20!$E$7:$E$48,"Jour")+COUNTIFS(Mars.20!$R$7:$R$48,$B36,Mars.20!$E$7:$E$48,"Jour")+COUNTIFS(Mars.20!$T$7:$T$48,$B36,Mars.20!$E$7:$E$48,"Jour")+COUNTIFS(Mars.20!$V$7:$V$48,$B36,Mars.20!$E$7:$E$48,"Jour")+COUNTIFS(Mars.20!$W$7:$W$48,$B36,Mars.20!$E$7:$E$48,"Jour")+COUNTIFS(Mars.20!$X$7:$X$48,$B36,Mars.20!$E$7:$E$48,"Jour"))</f>
        <v>2</v>
      </c>
      <c r="AV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AW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AX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AY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AZ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BA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BB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BC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BD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BE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BF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BG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BH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BI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BJ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BK36" s="184">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BL36" s="187">
        <f>IF($A36="","",COUNTIFS(AVR.20!$F$7:$F$48,$B36,AVR.20!$E$7:$E$48,"Nuit")+COUNTIFS(AVR.20!$H$7:$H$48,$B36,AVR.20!$E$7:$E$48,"Nuit")+COUNTIFS(AVR.20!$J$7:$J$48,$B36,AVR.20!$E$7:$E$48,"Nuit")+COUNTIFS(AVR.20!$L$7:$L$48,$B36,AVR.20!$E$7:$E$48,"Nuit")+COUNTIFS(AVR.20!$N$7:$N$48,$B36,AVR.20!$E$7:$E$48,"Nuit")+COUNTIFS(AVR.20!$P$7:$P$48,$B36,AVR.20!$E$7:$E$48,"Nuit")+COUNTIFS(AVR.20!$R$7:$R$48,$B36,AVR.20!$E$7:$E$48,"Nuit")+COUNTIFS(AVR.20!$T$7:$T$48,$B36,AVR.20!$E$7:$E$48,"Nuit")+COUNTIFS(AVR.20!$V$7:$V$48,$B36,AVR.20!$E$7:$E$48,"Nuit")+COUNTIFS(AVR.20!$W$7:$W$48,$B36,AVR.20!$E$7:$E$48,"Nuit")+COUNTIFS(AVR.20!$X$7:$X$48,$B36,AVR.20!$E$7:$E$48,"Nuit"))</f>
        <v>0</v>
      </c>
      <c r="BM36" s="190">
        <f>IF($A36="","",COUNTIFS(AVR.20!$F$7:$F$48,$B36,AVR.20!$E$7:$E$48,"Jour")+COUNTIFS(AVR.20!$H$7:$H$48,$B36,AVR.20!$E$7:$E$48,"Jour")+COUNTIFS(AVR.20!$J$7:$J$48,$B36,AVR.20!$E$7:$E$48,"Jour")+COUNTIFS(AVR.20!$L$7:$L$48,$B36,AVR.20!$E$7:$E$48,"Jour")+COUNTIFS(AVR.20!$N$7:$N$48,$B36,AVR.20!$E$7:$E$48,"Jour")+COUNTIFS(AVR.20!$P$7:$P$48,$B36,AVR.20!$E$7:$E$48,"Jour")+COUNTIFS(AVR.20!$R$7:$R$48,$B36,AVR.20!$E$7:$E$48,"Jour")+COUNTIFS(AVR.20!$T$7:$T$48,$B36,AVR.20!$E$7:$E$48,"Jour")+COUNTIFS(AVR.20!$V$7:$V$48,$B36,AVR.20!$E$7:$E$48,"Jour")+COUNTIFS(AVR.20!$W$7:$W$48,$B36,AVR.20!$E$7:$E$48,"Jour")+COUNTIFS(AVR.20!$X$7:$X$48,$B36,AVR.20!$E$7:$E$48,"Jour"))</f>
        <v>0</v>
      </c>
      <c r="BN36" s="177"/>
      <c r="BO36" s="176">
        <f t="shared" si="3"/>
        <v>34</v>
      </c>
      <c r="BP36" s="176">
        <f t="shared" si="4"/>
        <v>6</v>
      </c>
    </row>
    <row r="37" spans="1:68" ht="16.5" x14ac:dyDescent="0.3">
      <c r="A37" s="268" t="s">
        <v>240</v>
      </c>
      <c r="B37" s="269" t="s">
        <v>33</v>
      </c>
      <c r="C37" s="264" t="s">
        <v>198</v>
      </c>
      <c r="D37" s="264" t="s">
        <v>67</v>
      </c>
      <c r="E37" s="265" t="s">
        <v>17</v>
      </c>
      <c r="F37" s="266"/>
      <c r="G37" s="266"/>
      <c r="H37" s="266"/>
      <c r="I37" s="272"/>
      <c r="J37" s="266"/>
      <c r="K37" s="266" t="s">
        <v>72</v>
      </c>
      <c r="L37" s="267"/>
      <c r="N37" s="183" t="e">
        <f>IF($A37="","",COUNTIFS(#REF!,B37,#REF!,"Nuit")+COUNTIFS(#REF!,B37,#REF!,"Nuit")+COUNTIFS(#REF!,B37,#REF!,"Nuit")+COUNTIFS(#REF!,B37,#REF!,"Nuit")+COUNTIFS(#REF!,B37,#REF!,"Nuit")+COUNTIFS(#REF!,B37,#REF!,"Nuit")+COUNTIFS(#REF!,B37,#REF!,"Nuit")+COUNTIFS(#REF!,B37,#REF!,"Nuit")+COUNTIFS(#REF!,B37,#REF!,"Nuit")+COUNTIFS(#REF!,B37,#REF!,"Nuit")+COUNTIFS(#REF!,B37,#REF!,"Nuit"))</f>
        <v>#REF!</v>
      </c>
      <c r="O37" s="184" t="e">
        <f>IF($A37="","",COUNTIFS(#REF!,B37,#REF!,"Jour")+COUNTIFS(#REF!,B37,#REF!,"Jour")+COUNTIFS(#REF!,B37,#REF!,"Jour")+COUNTIFS(#REF!,B37,#REF!,"Jour")+COUNTIFS(#REF!,B37,#REF!,"Jour")+COUNTIFS(#REF!,B37,#REF!,"Jour")+COUNTIFS(#REF!,B37,#REF!,"Jour")+COUNTIFS(#REF!,B37,#REF!,"Jour")+COUNTIFS(#REF!,B37,#REF!,"Jour")+COUNTIFS(#REF!,B37,#REF!,"Jour")+COUNTIFS(#REF!,B37,#REF!,"Jour"))</f>
        <v>#REF!</v>
      </c>
      <c r="P37" s="187" t="e">
        <f>IF($A37="","",COUNTIFS(#REF!,B37,#REF!,"Nuit")+COUNTIFS(#REF!,B37,#REF!,"Nuit")+COUNTIFS(#REF!,B37,#REF!,"Nuit")+COUNTIFS(#REF!,B37,#REF!,"Nuit")+COUNTIFS(#REF!,B37,#REF!,"Nuit")+COUNTIFS(#REF!,B37,#REF!,"Nuit")+COUNTIFS(#REF!,B37,#REF!,"Nuit")+COUNTIFS(#REF!,B37,#REF!,"Nuit")+COUNTIFS(#REF!,B37,#REF!,"Nuit")+COUNTIFS(#REF!,B37,#REF!,"Nuit")+COUNTIFS(#REF!,B37,#REF!,"Nuit"))</f>
        <v>#REF!</v>
      </c>
      <c r="Q37" s="184" t="e">
        <f>IF($A37="","",COUNTIFS(#REF!,B37,#REF!,"Jour")+COUNTIFS(#REF!,B37,#REF!,"Jour")+COUNTIFS(#REF!,B37,#REF!,"Jour")+COUNTIFS(#REF!,B37,#REF!,"Jour")+COUNTIFS(#REF!,B37,#REF!,"Jour")+COUNTIFS(#REF!,B37,#REF!,"Jour")+COUNTIFS(#REF!,B37,#REF!,"Jour")+COUNTIFS(#REF!,B37,#REF!,"Jour")+COUNTIFS(#REF!,B37,#REF!,"Jour")+COUNTIFS(#REF!,B37,#REF!,"Jour")+COUNTIFS(#REF!,B37,#REF!,"Jour"))</f>
        <v>#REF!</v>
      </c>
      <c r="R37" s="187" t="e">
        <f>IF($A37="","",COUNTIFS(#REF!,B37,#REF!,"Nuit")+COUNTIFS(#REF!,B37,#REF!,"Nuit")+COUNTIFS(#REF!,B37,#REF!,"Nuit")+COUNTIFS(#REF!,B37,#REF!,"Nuit")+COUNTIFS(#REF!,B37,#REF!,"Nuit")+COUNTIFS(#REF!,B37,#REF!,"Nuit")+COUNTIFS(#REF!,B37,#REF!,"Nuit")+COUNTIFS(#REF!,B37,#REF!,"Nuit")+COUNTIFS(#REF!,B37,#REF!,"Nuit")+COUNTIFS(#REF!,B37,#REF!,"Nuit")+COUNTIFS(#REF!,B37,#REF!,"Nuit"))</f>
        <v>#REF!</v>
      </c>
      <c r="S37" s="184" t="e">
        <f>IF($A37="","",COUNTIFS(#REF!,B37,#REF!,"Jour")+COUNTIFS(#REF!,B37,#REF!,"Jour")+COUNTIFS(#REF!,B37,#REF!,"Jour")+COUNTIFS(#REF!,B37,#REF!,"Jour")+COUNTIFS(#REF!,B37,#REF!,"Jour")+COUNTIFS(#REF!,B37,#REF!,"Jour")+COUNTIFS(#REF!,B37,#REF!,"Jour")+COUNTIFS(#REF!,B37,#REF!,"Jour")+COUNTIFS(#REF!,B37,#REF!,"Jour")+COUNTIFS(#REF!,B37,#REF!,"Jour")+COUNTIFS(#REF!,B37,#REF!,"Jour"))</f>
        <v>#REF!</v>
      </c>
      <c r="T37" s="187" t="e">
        <f>IF($A37="","",COUNTIFS(#REF!,B37,#REF!,"Nuit")+COUNTIFS(#REF!,B37,#REF!,"Nuit")+COUNTIFS(#REF!,B37,#REF!,"Nuit")+COUNTIFS(#REF!,B37,#REF!,"Nuit")+COUNTIFS(#REF!,B37,#REF!,"Nuit")+COUNTIFS(#REF!,B37,#REF!,"Nuit")+COUNTIFS(#REF!,B37,#REF!,"Nuit")+COUNTIFS(#REF!,B37,#REF!,"Nuit")+COUNTIFS(#REF!,B37,#REF!,"Nuit")+COUNTIFS(#REF!,B37,#REF!,"Nuit")+COUNTIFS(#REF!,B37,#REF!,"Nuit"))</f>
        <v>#REF!</v>
      </c>
      <c r="U37" s="184" t="e">
        <f>IF($A37="","",COUNTIFS(#REF!,B37,#REF!,"Jour")+COUNTIFS(#REF!,B37,#REF!,"Jour")+COUNTIFS(#REF!,B37,#REF!,"Jour")+COUNTIFS(#REF!,B37,#REF!,"Jour")+COUNTIFS(#REF!,B37,#REF!,"Jour")+COUNTIFS(#REF!,B37,#REF!,"Jour")+COUNTIFS(#REF!,B37,#REF!,"Jour")+COUNTIFS(#REF!,B37,#REF!,"Jour")+COUNTIFS(#REF!,B37,#REF!,"Jour")+COUNTIFS(#REF!,B37,#REF!,"Jour")+COUNTIFS(#REF!,B37,#REF!,"Jour"))</f>
        <v>#REF!</v>
      </c>
      <c r="V37" s="187" t="e">
        <f>IF($A37="","",COUNTIFS(#REF!,B37,#REF!,"Nuit")+COUNTIFS(#REF!,B37,#REF!,"Nuit")+COUNTIFS(#REF!,B37,#REF!,"Nuit")+COUNTIFS(#REF!,B37,#REF!,"Nuit")+COUNTIFS(#REF!,B37,#REF!,"Nuit")+COUNTIFS(#REF!,B37,#REF!,"Nuit")+COUNTIFS(#REF!,B37,#REF!,"Nuit")+COUNTIFS(#REF!,B37,#REF!,"Nuit")+COUNTIFS(#REF!,B37,#REF!,"Nuit")+COUNTIFS(#REF!,B37,#REF!,"Nuit")+COUNTIFS(#REF!,B37,#REF!,"Nuit"))</f>
        <v>#REF!</v>
      </c>
      <c r="W37" s="184" t="e">
        <f>IF($A37="","",COUNTIFS(#REF!,B37,#REF!,"Jour")+COUNTIFS(#REF!,B37,#REF!,"Jour")+COUNTIFS(#REF!,B37,#REF!,"Jour")+COUNTIFS(#REF!,B37,#REF!,"Jour")+COUNTIFS(#REF!,B37,#REF!,"Jour")+COUNTIFS(#REF!,B37,#REF!,"Jour")+COUNTIFS(#REF!,B37,#REF!,"Jour")+COUNTIFS(#REF!,B37,#REF!,"Jour")+COUNTIFS(#REF!,B37,#REF!,"Jour")+COUNTIFS(#REF!,B37,#REF!,"Jour")+COUNTIFS(#REF!,B37,#REF!,"Jour"))</f>
        <v>#REF!</v>
      </c>
      <c r="X37" s="187" t="e">
        <f>IF($A37="","",COUNTIFS(#REF!,B37,#REF!,"Nuit")+COUNTIFS(#REF!,B37,#REF!,"Nuit")+COUNTIFS(#REF!,B37,#REF!,"Nuit")+COUNTIFS(#REF!,B37,#REF!,"Nuit")+COUNTIFS(#REF!,B37,#REF!,"Nuit")+COUNTIFS(#REF!,B37,#REF!,"Nuit")+COUNTIFS(#REF!,B37,#REF!,"Nuit")+COUNTIFS(#REF!,B37,#REF!,"Nuit")+COUNTIFS(#REF!,B37,#REF!,"Nuit")+COUNTIFS(#REF!,B37,#REF!,"Nuit")+COUNTIFS(#REF!,B37,#REF!,"Nuit"))</f>
        <v>#REF!</v>
      </c>
      <c r="Y37" s="184" t="e">
        <f>IF($A37="","",COUNTIFS(#REF!,B37,#REF!,"Jour")+COUNTIFS(#REF!,B37,#REF!,"Jour")+COUNTIFS(#REF!,B37,#REF!,"Jour")+COUNTIFS(#REF!,B37,#REF!,"Jour")+COUNTIFS(#REF!,B37,#REF!,"Jour")+COUNTIFS(#REF!,B37,#REF!,"Jour")+COUNTIFS(#REF!,B37,#REF!,"Jour")+COUNTIFS(#REF!,B37,#REF!,"Jour")+COUNTIFS(#REF!,B37,#REF!,"Jour")+COUNTIFS(#REF!,B37,#REF!,"Jour")+COUNTIFS(#REF!,B37,#REF!,"Jour"))</f>
        <v>#REF!</v>
      </c>
      <c r="Z37" s="187" t="e">
        <f>IF($A37="","",COUNTIFS(#REF!,$B37,#REF!,"Nuit")+COUNTIFS(#REF!,B37,#REF!,"Nuit")+COUNTIFS(#REF!,B37,#REF!,"Nuit")+COUNTIFS(#REF!,B37,#REF!,"Nuit")+COUNTIFS(#REF!,B37,#REF!,"Nuit")+COUNTIFS(#REF!,B37,#REF!,"Nuit")+COUNTIFS(#REF!,B37,#REF!,"Nuit")+COUNTIFS(#REF!,B37,#REF!,"Nuit")+COUNTIFS(#REF!,B37,#REF!,"Nuit")+COUNTIFS(#REF!,B37,#REF!,"Nuit")+COUNTIFS(#REF!,B37,#REF!,"Nuit"))</f>
        <v>#REF!</v>
      </c>
      <c r="AA37" s="184" t="e">
        <f>IF($A37="","",COUNTIFS(#REF!,$B37,#REF!,"Jour")+COUNTIFS(#REF!,$B37,#REF!,"Jour")+COUNTIFS(#REF!,$B37,#REF!,"Jour")+COUNTIFS(#REF!,$B37,#REF!,"Jour")+COUNTIFS(#REF!,$B37,#REF!,"Jour")+COUNTIFS(#REF!,$B37,#REF!,"Jour")+COUNTIFS(#REF!,$B37,#REF!,"Jour")+COUNTIFS(#REF!,$B37,#REF!,"Jour")+COUNTIFS(#REF!,$B37,#REF!,"Jour")+COUNTIFS(#REF!,$B37,#REF!,"Jour")+COUNTIFS(#REF!,$B37,#REF!,"Jour"))</f>
        <v>#REF!</v>
      </c>
      <c r="AB37" s="187" t="e">
        <f>IF($A37="","",COUNTIFS(#REF!,$B37,#REF!,"Nuit")+COUNTIFS(#REF!,$B37,#REF!,"Nuit")+COUNTIFS(#REF!,$B37,#REF!,"Nuit")+COUNTIFS(#REF!,$B37,#REF!,"Nuit")+COUNTIFS(#REF!,$B37,#REF!,"Nuit")+COUNTIFS(#REF!,$B37,#REF!,"Nuit")+COUNTIFS(#REF!,$B37,#REF!,"Nuit")+COUNTIFS(#REF!,$B37,#REF!,"Nuit")+COUNTIFS(#REF!,$B37,#REF!,"Nuit")+COUNTIFS(#REF!,$B37,#REF!,"Nuit")+COUNTIFS(#REF!,$B37,#REF!,"Nuit"))</f>
        <v>#REF!</v>
      </c>
      <c r="AC37" s="184" t="e">
        <f>IF($A37="","",COUNTIFS(#REF!,$B37,#REF!,"Jour")+COUNTIFS(#REF!,$B37,#REF!,"Jour")+COUNTIFS(#REF!,$B37,#REF!,"Jour")+COUNTIFS(#REF!,$B37,#REF!,"Jour")+COUNTIFS(#REF!,$B37,#REF!,"Jour")+COUNTIFS(#REF!,$B37,#REF!,"Jour")+COUNTIFS(#REF!,$B37,#REF!,"Jour")+COUNTIFS(#REF!,$B37,#REF!,"Jour")+COUNTIFS(#REF!,$B37,#REF!,"Jour")+COUNTIFS(#REF!,$B37,#REF!,"Jour")+COUNTIFS(#REF!,$B37,#REF!,"Jour"))</f>
        <v>#REF!</v>
      </c>
      <c r="AD37" s="187" t="e">
        <f>IF($A37="","",COUNTIFS(#REF!,$B37,#REF!,"Nuit")+COUNTIFS(#REF!,$B37,#REF!,"Nuit")+COUNTIFS(#REF!,$B37,#REF!,"Nuit")+COUNTIFS(#REF!,$B37,#REF!,"Nuit")+COUNTIFS(#REF!,$B37,#REF!,"Nuit")+COUNTIFS(#REF!,$B37,#REF!,"Nuit")+COUNTIFS(#REF!,$B37,#REF!,"Nuit")+COUNTIFS(#REF!,$B37,#REF!,"Nuit")+COUNTIFS(#REF!,$B37,#REF!,"Nuit")+COUNTIFS(#REF!,$B37,#REF!,"Nuit")+COUNTIFS(#REF!,$B37,#REF!,"Nuit"))</f>
        <v>#REF!</v>
      </c>
      <c r="AE37" s="184" t="e">
        <f>IF($A37="","",COUNTIFS(#REF!,$B37,#REF!,"Jour")+COUNTIFS(#REF!,$B37,#REF!,"Jour")+COUNTIFS(#REF!,$B37,#REF!,"Jour")+COUNTIFS(#REF!,$B37,#REF!,"Jour")+COUNTIFS(#REF!,$B37,#REF!,"Jour")+COUNTIFS(#REF!,$B37,#REF!,"Jour")+COUNTIFS(#REF!,$B37,#REF!,"Jour")+COUNTIFS(#REF!,$B37,#REF!,"Jour")+COUNTIFS(#REF!,$B37,#REF!,"Jour")+COUNTIFS(#REF!,$B37,#REF!,"Jour")+COUNTIFS(#REF!,$B37,#REF!,"Jour"))</f>
        <v>#REF!</v>
      </c>
      <c r="AF37" s="187" t="e">
        <f>IF($A37="","",COUNTIFS(#REF!,$B37,#REF!,"Nuit")+COUNTIFS(#REF!,$B37,#REF!,"Nuit")+COUNTIFS(#REF!,$B37,#REF!,"Nuit")+COUNTIFS(#REF!,$B37,#REF!,"Nuit")+COUNTIFS(#REF!,$B37,#REF!,"Nuit")+COUNTIFS(#REF!,$B37,#REF!,"Nuit")+COUNTIFS(#REF!,$B37,#REF!,"Nuit")+COUNTIFS(#REF!,$B37,#REF!,"Nuit")+COUNTIFS(#REF!,$B37,#REF!,"Nuit")+COUNTIFS(#REF!,$B37,#REF!,"Nuit")+COUNTIFS(#REF!,$B37,#REF!,"Nuit"))</f>
        <v>#REF!</v>
      </c>
      <c r="AG37" s="184" t="e">
        <f>IF($A37="","",COUNTIFS(#REF!,$B37,#REF!,"Jour")+COUNTIFS(#REF!,$B37,#REF!,"Jour")+COUNTIFS(#REF!,$B37,#REF!,"Jour")+COUNTIFS(#REF!,$B37,#REF!,"Jour")+COUNTIFS(#REF!,$B37,#REF!,"Jour")+COUNTIFS(#REF!,$B37,#REF!,"Jour")+COUNTIFS(#REF!,$B37,#REF!,"Jour")+COUNTIFS(#REF!,$B37,#REF!,"Jour")+COUNTIFS(#REF!,$B37,#REF!,"Jour")+COUNTIFS(#REF!,$B37,#REF!,"Jour")+COUNTIFS(#REF!,$B37,#REF!,"Jour"))</f>
        <v>#REF!</v>
      </c>
      <c r="AH37" s="187" t="e">
        <f>IF($A37="","",COUNTIFS(#REF!,$B37,#REF!,"Nuit")+COUNTIFS(#REF!,$B37,#REF!,"Nuit")+COUNTIFS(#REF!,$B37,#REF!,"Nuit")+COUNTIFS(#REF!,$B37,#REF!,"Nuit")+COUNTIFS(#REF!,$B37,#REF!,"Nuit")+COUNTIFS(#REF!,$B37,#REF!,"Nuit")+COUNTIFS(#REF!,$B37,#REF!,"Nuit")+COUNTIFS(#REF!,$B37,#REF!,"Nuit")+COUNTIFS(#REF!,$B37,#REF!,"Nuit")+COUNTIFS(#REF!,$B37,#REF!,"Nuit")+COUNTIFS(#REF!,$B37,#REF!,"Nuit"))</f>
        <v>#REF!</v>
      </c>
      <c r="AI37" s="184" t="e">
        <f>IF($A37="","",COUNTIFS(#REF!,$B37,#REF!,"Jour")+COUNTIFS(#REF!,$B37,#REF!,"Jour")+COUNTIFS(#REF!,$B37,#REF!,"Jour")+COUNTIFS(#REF!,$B37,#REF!,"Jour")+COUNTIFS(#REF!,$B37,#REF!,"Jour")+COUNTIFS(#REF!,$B37,#REF!,"Jour")+COUNTIFS(#REF!,$B37,#REF!,"Jour")+COUNTIFS(#REF!,$B37,#REF!,"Jour")+COUNTIFS(#REF!,$B37,#REF!,"Jour")+COUNTIFS(#REF!,$B37,#REF!,"Jour")+COUNTIFS(#REF!,$B37,#REF!,"Jour"))</f>
        <v>#REF!</v>
      </c>
      <c r="AJ37" s="187" t="e">
        <f>IF($A37="","",COUNTIFS(#REF!,$B37,#REF!,"Nuit")+COUNTIFS(#REF!,$B37,#REF!,"Nuit")+COUNTIFS(#REF!,$B37,#REF!,"Nuit")+COUNTIFS(#REF!,$B37,#REF!,"Nuit")+COUNTIFS(#REF!,$B37,#REF!,"Nuit")+COUNTIFS(#REF!,$B37,#REF!,"Nuit")+COUNTIFS(#REF!,$B37,#REF!,"Nuit")+COUNTIFS(#REF!,$B37,#REF!,"Nuit")+COUNTIFS(#REF!,$B37,#REF!,"Nuit")+COUNTIFS(#REF!,$B37,#REF!,"Nuit")+COUNTIFS(#REF!,$B37,#REF!,"Nuit"))</f>
        <v>#REF!</v>
      </c>
      <c r="AK37" s="190" t="e">
        <f>IF($A37="","",COUNTIFS(#REF!,$B37,#REF!,"Jour")+COUNTIFS(#REF!,$B37,#REF!,"Jour")+COUNTIFS(#REF!,$B37,#REF!,"Jour")+COUNTIFS(#REF!,$B37,#REF!,"Jour")+COUNTIFS(#REF!,$B37,#REF!,"Jour")+COUNTIFS(#REF!,$B37,#REF!,"Jour")+COUNTIFS(#REF!,$B37,#REF!,"Jour")+COUNTIFS(#REF!,$B37,#REF!,"Jour")+COUNTIFS(#REF!,$B37,#REF!,"Jour")+COUNTIFS(#REF!,$B37,#REF!,"Jour")+COUNTIFS(#REF!,$B37,#REF!,"Jour"))</f>
        <v>#REF!</v>
      </c>
      <c r="AL37" s="177"/>
      <c r="AM37" s="176" t="e">
        <f t="shared" si="1"/>
        <v>#REF!</v>
      </c>
      <c r="AN37" s="176" t="e">
        <f t="shared" si="2"/>
        <v>#REF!</v>
      </c>
      <c r="AO37" s="424" t="e">
        <f t="shared" si="5"/>
        <v>#REF!</v>
      </c>
      <c r="AP37" s="183">
        <f>IF($A37="","",COUNTIFS(JAN.20!$F$7:$F$48,$B37,JAN.20!$E$7:$E$48,"Nuit")+COUNTIFS(JAN.20!$H$7:$H$48,$B37,JAN.20!$E$7:$E$48,"Nuit")+COUNTIFS(JAN.20!$J$7:$J$48,$B37,JAN.20!$E$7:$E$48,"Nuit")+COUNTIFS(JAN.20!$L$7:$L$48,$B37,JAN.20!$E$7:$E$48,"Nuit")+COUNTIFS(JAN.20!$N$7:$N$48,$B37,JAN.20!$E$7:$E$48,"Nuit")+COUNTIFS(JAN.20!$P$7:$P$48,$B37,JAN.20!$E$7:$E$48,"Nuit")+COUNTIFS(JAN.20!$R$7:$R$48,$B37,JAN.20!$E$7:$E$48,"Nuit")+COUNTIFS(JAN.20!$T$7:$T$48,$B37,JAN.20!$E$7:$E$48,"Nuit")+COUNTIFS(JAN.20!$V$7:$V$48,$B37,JAN.20!$E$7:$E$48,"Nuit")+COUNTIFS(JAN.20!$W$7:$W$48,$B37,JAN.20!$E$7:$E$48,"Nuit")+COUNTIFS(JAN.20!$X$7:$X$48,$B37,JAN.20!$E$7:$E$48,"Nuit"))</f>
        <v>4</v>
      </c>
      <c r="AQ37" s="184">
        <f>IF($A37="","",COUNTIFS(JAN.20!$F$7:$F$48,$B37,JAN.20!$E$7:$E$48,"Jour")+COUNTIFS(JAN.20!$H$7:$H$48,$B37,JAN.20!$E$7:$E$48,"Jour")+COUNTIFS(JAN.20!$J$7:$J$48,$B37,JAN.20!$E$7:$E$48,"Jour")+COUNTIFS(JAN.20!$L$7:$L$48,$B37,JAN.20!$E$7:$E$48,"Jour")+COUNTIFS(JAN.20!$N$7:$N$48,$B37,JAN.20!$E$7:$E$48,"Jour")+COUNTIFS(JAN.20!$P$7:$P$48,$B37,JAN.20!$E$7:$E$48,"Jour")+COUNTIFS(JAN.20!$R$7:$R$48,$B37,JAN.20!$E$7:$E$48,"Jour")+COUNTIFS(JAN.20!$T$7:$T$48,$B37,JAN.20!$E$7:$E$48,"Jour")+COUNTIFS(JAN.20!$V$7:$V$48,$B37,JAN.20!$E$7:$E$48,"Jour")+COUNTIFS(JAN.20!$W$7:$W$48,$B37,JAN.20!$E$7:$E$48,"Jour")+COUNTIFS(JAN.20!$X$7:$X$48,$B37,JAN.20!$E$7:$E$48,"Jour"))</f>
        <v>1</v>
      </c>
      <c r="AR37" s="187">
        <f>IF($A37="","",COUNTIFS(FEV.20!$F$7:$F$48,$B37,FEV.20!$E$7:$E$48,"Nuit")+COUNTIFS(FEV.20!$H$7:$H$48,$B37,FEV.20!$E$7:$E$48,"Nuit")+COUNTIFS(FEV.20!$J$7:$J$48,$B37,FEV.20!$E$7:$E$48,"Nuit")+COUNTIFS(FEV.20!$L$7:$L$48,$B37,FEV.20!$E$7:$E$48,"Nuit")+COUNTIFS(FEV.20!$N$7:$N$48,$B37,FEV.20!$E$7:$E$48,"Nuit")+COUNTIFS(FEV.20!$P$7:$P$48,$B37,FEV.20!$E$7:$E$48,"Nuit")+COUNTIFS(FEV.20!$R$7:$R$48,$B37,FEV.20!$E$7:$E$48,"Nuit")+COUNTIFS(FEV.20!$T$7:$T$48,$B37,FEV.20!$E$7:$E$48,"Nuit")+COUNTIFS(FEV.20!$V$7:$V$48,$B37,FEV.20!$E$7:$E$48,"Nuit")+COUNTIFS(FEV.20!$W$7:$W$48,$B37,FEV.20!$E$7:$E$48,"Nuit")+COUNTIFS(FEV.20!$X$7:$X$48,$B37,FEV.20!$E$7:$E$48,"Nuit"))</f>
        <v>6</v>
      </c>
      <c r="AS37" s="184">
        <f>IF($A37="","",COUNTIFS(FEV.20!$F$7:$F$48,$B37,FEV.20!$E$7:$E$48,"Jour")+COUNTIFS(FEV.20!$H$7:$H$48,$B37,FEV.20!$E$7:$E$48,"Jour")+COUNTIFS(FEV.20!$J$7:$J$48,$B37,FEV.20!$E$7:$E$48,"Jour")+COUNTIFS(FEV.20!$L$7:$L$48,$B37,FEV.20!$E$7:$E$48,"Jour")+COUNTIFS(FEV.20!$N$7:$N$48,$B37,FEV.20!$E$7:$E$48,"Jour")+COUNTIFS(FEV.20!$P$7:$P$48,$B37,FEV.20!$E$7:$E$48,"Jour")+COUNTIFS(FEV.20!$R$7:$R$48,$B37,FEV.20!$E$7:$E$48,"Jour")+COUNTIFS(FEV.20!$T$7:$T$48,$B37,FEV.20!$E$7:$E$48,"Jour")+COUNTIFS(FEV.20!$V$7:$V$48,$B37,FEV.20!$E$7:$E$48,"Jour")+COUNTIFS(FEV.20!$W$7:$W$48,$B37,FEV.20!$E$7:$E$48,"Jour")+COUNTIFS(FEV.20!$X$7:$X$48,$B37,FEV.20!$E$7:$E$48,"Jour"))</f>
        <v>1</v>
      </c>
      <c r="AT37" s="187">
        <f>IF($A37="","",COUNTIFS(Mars.20!$F$7:$F$48,$B37,Mars.20!$E$7:$E$48,"Nuit")+COUNTIFS(Mars.20!$H$7:$H$48,$B37,Mars.20!$E$7:$E$48,"Nuit")+COUNTIFS(Mars.20!$J$7:$J$48,$B37,Mars.20!$E$7:$E$48,"Nuit")+COUNTIFS(Mars.20!$L$7:$L$48,$B37,Mars.20!$E$7:$E$48,"Nuit")+COUNTIFS(Mars.20!$N$7:$N$48,$B37,Mars.20!$E$7:$E$48,"Nuit")+COUNTIFS(Mars.20!$P$7:$P$48,$B37,Mars.20!$E$7:$E$48,"Nuit")+COUNTIFS(Mars.20!$R$7:$R$48,$B37,Mars.20!$E$7:$E$48,"Nuit")+COUNTIFS(Mars.20!$T$7:$T$48,$B37,Mars.20!$E$7:$E$48,"Nuit")+COUNTIFS(Mars.20!$V$7:$V$48,$B37,Mars.20!$E$7:$E$48,"Nuit")+COUNTIFS(Mars.20!$W$7:$W$48,$B37,Mars.20!$E$7:$E$48,"Nuit")+COUNTIFS(Mars.20!$X$7:$X$48,$B37,Mars.20!$E$7:$E$48,"Nuit"))</f>
        <v>3</v>
      </c>
      <c r="AU37" s="184">
        <f>IF($A37="","",COUNTIFS(Mars.20!$F$7:$F$48,$B37,Mars.20!$E$7:$E$48,"Jour")+COUNTIFS(Mars.20!$H$7:$H$48,$B37,Mars.20!$E$7:$E$48,"Jour")+COUNTIFS(Mars.20!$J$7:$J$48,$B37,Mars.20!$E$7:$E$48,"Jour")+COUNTIFS(Mars.20!$L$7:$L$48,$B37,Mars.20!$E$7:$E$48,"Jour")+COUNTIFS(Mars.20!$N$7:$N$48,$B37,Mars.20!$E$7:$E$48,"Jour")+COUNTIFS(Mars.20!$P$7:$P$48,$B37,Mars.20!$E$7:$E$48,"Jour")+COUNTIFS(Mars.20!$R$7:$R$48,$B37,Mars.20!$E$7:$E$48,"Jour")+COUNTIFS(Mars.20!$T$7:$T$48,$B37,Mars.20!$E$7:$E$48,"Jour")+COUNTIFS(Mars.20!$V$7:$V$48,$B37,Mars.20!$E$7:$E$48,"Jour")+COUNTIFS(Mars.20!$W$7:$W$48,$B37,Mars.20!$E$7:$E$48,"Jour")+COUNTIFS(Mars.20!$X$7:$X$48,$B37,Mars.20!$E$7:$E$48,"Jour"))</f>
        <v>0</v>
      </c>
      <c r="AV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AW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AX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AY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AZ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BA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BB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BC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BD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BE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BF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BG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BH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BI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BJ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BK37" s="184">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BL37" s="187">
        <f>IF($A37="","",COUNTIFS(AVR.20!$F$7:$F$48,$B37,AVR.20!$E$7:$E$48,"Nuit")+COUNTIFS(AVR.20!$H$7:$H$48,$B37,AVR.20!$E$7:$E$48,"Nuit")+COUNTIFS(AVR.20!$J$7:$J$48,$B37,AVR.20!$E$7:$E$48,"Nuit")+COUNTIFS(AVR.20!$L$7:$L$48,$B37,AVR.20!$E$7:$E$48,"Nuit")+COUNTIFS(AVR.20!$N$7:$N$48,$B37,AVR.20!$E$7:$E$48,"Nuit")+COUNTIFS(AVR.20!$P$7:$P$48,$B37,AVR.20!$E$7:$E$48,"Nuit")+COUNTIFS(AVR.20!$R$7:$R$48,$B37,AVR.20!$E$7:$E$48,"Nuit")+COUNTIFS(AVR.20!$T$7:$T$48,$B37,AVR.20!$E$7:$E$48,"Nuit")+COUNTIFS(AVR.20!$V$7:$V$48,$B37,AVR.20!$E$7:$E$48,"Nuit")+COUNTIFS(AVR.20!$W$7:$W$48,$B37,AVR.20!$E$7:$E$48,"Nuit")+COUNTIFS(AVR.20!$X$7:$X$48,$B37,AVR.20!$E$7:$E$48,"Nuit"))</f>
        <v>0</v>
      </c>
      <c r="BM37" s="190">
        <f>IF($A37="","",COUNTIFS(AVR.20!$F$7:$F$48,$B37,AVR.20!$E$7:$E$48,"Jour")+COUNTIFS(AVR.20!$H$7:$H$48,$B37,AVR.20!$E$7:$E$48,"Jour")+COUNTIFS(AVR.20!$J$7:$J$48,$B37,AVR.20!$E$7:$E$48,"Jour")+COUNTIFS(AVR.20!$L$7:$L$48,$B37,AVR.20!$E$7:$E$48,"Jour")+COUNTIFS(AVR.20!$N$7:$N$48,$B37,AVR.20!$E$7:$E$48,"Jour")+COUNTIFS(AVR.20!$P$7:$P$48,$B37,AVR.20!$E$7:$E$48,"Jour")+COUNTIFS(AVR.20!$R$7:$R$48,$B37,AVR.20!$E$7:$E$48,"Jour")+COUNTIFS(AVR.20!$T$7:$T$48,$B37,AVR.20!$E$7:$E$48,"Jour")+COUNTIFS(AVR.20!$V$7:$V$48,$B37,AVR.20!$E$7:$E$48,"Jour")+COUNTIFS(AVR.20!$W$7:$W$48,$B37,AVR.20!$E$7:$E$48,"Jour")+COUNTIFS(AVR.20!$X$7:$X$48,$B37,AVR.20!$E$7:$E$48,"Jour"))</f>
        <v>0</v>
      </c>
      <c r="BN37" s="177"/>
      <c r="BO37" s="176">
        <f t="shared" si="3"/>
        <v>13</v>
      </c>
      <c r="BP37" s="176">
        <f t="shared" si="4"/>
        <v>2</v>
      </c>
    </row>
    <row r="38" spans="1:68" ht="16.5" x14ac:dyDescent="0.3">
      <c r="A38" s="268" t="s">
        <v>239</v>
      </c>
      <c r="B38" s="269" t="s">
        <v>101</v>
      </c>
      <c r="C38" s="264" t="s">
        <v>201</v>
      </c>
      <c r="D38" s="264" t="s">
        <v>83</v>
      </c>
      <c r="E38" s="265" t="s">
        <v>81</v>
      </c>
      <c r="F38" s="266"/>
      <c r="G38" s="266"/>
      <c r="H38" s="266"/>
      <c r="I38" s="272"/>
      <c r="J38" s="266"/>
      <c r="K38" s="266"/>
      <c r="L38" s="267"/>
      <c r="N38" s="183" t="e">
        <f>IF($A38="","",COUNTIFS(#REF!,B38,#REF!,"Nuit")+COUNTIFS(#REF!,B38,#REF!,"Nuit")+COUNTIFS(#REF!,B38,#REF!,"Nuit")+COUNTIFS(#REF!,B38,#REF!,"Nuit")+COUNTIFS(#REF!,B38,#REF!,"Nuit")+COUNTIFS(#REF!,B38,#REF!,"Nuit")+COUNTIFS(#REF!,B38,#REF!,"Nuit")+COUNTIFS(#REF!,B38,#REF!,"Nuit")+COUNTIFS(#REF!,B38,#REF!,"Nuit")+COUNTIFS(#REF!,B38,#REF!,"Nuit")+COUNTIFS(#REF!,B38,#REF!,"Nuit"))</f>
        <v>#REF!</v>
      </c>
      <c r="O38" s="184" t="e">
        <f>IF($A38="","",COUNTIFS(#REF!,B38,#REF!,"Jour")+COUNTIFS(#REF!,B38,#REF!,"Jour")+COUNTIFS(#REF!,B38,#REF!,"Jour")+COUNTIFS(#REF!,B38,#REF!,"Jour")+COUNTIFS(#REF!,B38,#REF!,"Jour")+COUNTIFS(#REF!,B38,#REF!,"Jour")+COUNTIFS(#REF!,B38,#REF!,"Jour")+COUNTIFS(#REF!,B38,#REF!,"Jour")+COUNTIFS(#REF!,B38,#REF!,"Jour")+COUNTIFS(#REF!,B38,#REF!,"Jour")+COUNTIFS(#REF!,B38,#REF!,"Jour"))</f>
        <v>#REF!</v>
      </c>
      <c r="P38" s="187" t="e">
        <f>IF($A38="","",COUNTIFS(#REF!,B38,#REF!,"Nuit")+COUNTIFS(#REF!,B38,#REF!,"Nuit")+COUNTIFS(#REF!,B38,#REF!,"Nuit")+COUNTIFS(#REF!,B38,#REF!,"Nuit")+COUNTIFS(#REF!,B38,#REF!,"Nuit")+COUNTIFS(#REF!,B38,#REF!,"Nuit")+COUNTIFS(#REF!,B38,#REF!,"Nuit")+COUNTIFS(#REF!,B38,#REF!,"Nuit")+COUNTIFS(#REF!,B38,#REF!,"Nuit")+COUNTIFS(#REF!,B38,#REF!,"Nuit")+COUNTIFS(#REF!,B38,#REF!,"Nuit"))</f>
        <v>#REF!</v>
      </c>
      <c r="Q38" s="184" t="e">
        <f>IF($A38="","",COUNTIFS(#REF!,B38,#REF!,"Jour")+COUNTIFS(#REF!,B38,#REF!,"Jour")+COUNTIFS(#REF!,B38,#REF!,"Jour")+COUNTIFS(#REF!,B38,#REF!,"Jour")+COUNTIFS(#REF!,B38,#REF!,"Jour")+COUNTIFS(#REF!,B38,#REF!,"Jour")+COUNTIFS(#REF!,B38,#REF!,"Jour")+COUNTIFS(#REF!,B38,#REF!,"Jour")+COUNTIFS(#REF!,B38,#REF!,"Jour")+COUNTIFS(#REF!,B38,#REF!,"Jour")+COUNTIFS(#REF!,B38,#REF!,"Jour"))</f>
        <v>#REF!</v>
      </c>
      <c r="R38" s="187" t="e">
        <f>IF($A38="","",COUNTIFS(#REF!,B38,#REF!,"Nuit")+COUNTIFS(#REF!,B38,#REF!,"Nuit")+COUNTIFS(#REF!,B38,#REF!,"Nuit")+COUNTIFS(#REF!,B38,#REF!,"Nuit")+COUNTIFS(#REF!,B38,#REF!,"Nuit")+COUNTIFS(#REF!,B38,#REF!,"Nuit")+COUNTIFS(#REF!,B38,#REF!,"Nuit")+COUNTIFS(#REF!,B38,#REF!,"Nuit")+COUNTIFS(#REF!,B38,#REF!,"Nuit")+COUNTIFS(#REF!,B38,#REF!,"Nuit")+COUNTIFS(#REF!,B38,#REF!,"Nuit"))</f>
        <v>#REF!</v>
      </c>
      <c r="S38" s="184" t="e">
        <f>IF($A38="","",COUNTIFS(#REF!,B38,#REF!,"Jour")+COUNTIFS(#REF!,B38,#REF!,"Jour")+COUNTIFS(#REF!,B38,#REF!,"Jour")+COUNTIFS(#REF!,B38,#REF!,"Jour")+COUNTIFS(#REF!,B38,#REF!,"Jour")+COUNTIFS(#REF!,B38,#REF!,"Jour")+COUNTIFS(#REF!,B38,#REF!,"Jour")+COUNTIFS(#REF!,B38,#REF!,"Jour")+COUNTIFS(#REF!,B38,#REF!,"Jour")+COUNTIFS(#REF!,B38,#REF!,"Jour")+COUNTIFS(#REF!,B38,#REF!,"Jour"))</f>
        <v>#REF!</v>
      </c>
      <c r="T38" s="187" t="e">
        <f>IF($A38="","",COUNTIFS(#REF!,B38,#REF!,"Nuit")+COUNTIFS(#REF!,B38,#REF!,"Nuit")+COUNTIFS(#REF!,B38,#REF!,"Nuit")+COUNTIFS(#REF!,B38,#REF!,"Nuit")+COUNTIFS(#REF!,B38,#REF!,"Nuit")+COUNTIFS(#REF!,B38,#REF!,"Nuit")+COUNTIFS(#REF!,B38,#REF!,"Nuit")+COUNTIFS(#REF!,B38,#REF!,"Nuit")+COUNTIFS(#REF!,B38,#REF!,"Nuit")+COUNTIFS(#REF!,B38,#REF!,"Nuit")+COUNTIFS(#REF!,B38,#REF!,"Nuit"))</f>
        <v>#REF!</v>
      </c>
      <c r="U38" s="184" t="e">
        <f>IF($A38="","",COUNTIFS(#REF!,B38,#REF!,"Jour")+COUNTIFS(#REF!,B38,#REF!,"Jour")+COUNTIFS(#REF!,B38,#REF!,"Jour")+COUNTIFS(#REF!,B38,#REF!,"Jour")+COUNTIFS(#REF!,B38,#REF!,"Jour")+COUNTIFS(#REF!,B38,#REF!,"Jour")+COUNTIFS(#REF!,B38,#REF!,"Jour")+COUNTIFS(#REF!,B38,#REF!,"Jour")+COUNTIFS(#REF!,B38,#REF!,"Jour")+COUNTIFS(#REF!,B38,#REF!,"Jour")+COUNTIFS(#REF!,B38,#REF!,"Jour"))</f>
        <v>#REF!</v>
      </c>
      <c r="V38" s="187" t="e">
        <f>IF($A38="","",COUNTIFS(#REF!,B38,#REF!,"Nuit")+COUNTIFS(#REF!,B38,#REF!,"Nuit")+COUNTIFS(#REF!,B38,#REF!,"Nuit")+COUNTIFS(#REF!,B38,#REF!,"Nuit")+COUNTIFS(#REF!,B38,#REF!,"Nuit")+COUNTIFS(#REF!,B38,#REF!,"Nuit")+COUNTIFS(#REF!,B38,#REF!,"Nuit")+COUNTIFS(#REF!,B38,#REF!,"Nuit")+COUNTIFS(#REF!,B38,#REF!,"Nuit")+COUNTIFS(#REF!,B38,#REF!,"Nuit")+COUNTIFS(#REF!,B38,#REF!,"Nuit"))</f>
        <v>#REF!</v>
      </c>
      <c r="W38" s="184" t="e">
        <f>IF($A38="","",COUNTIFS(#REF!,B38,#REF!,"Jour")+COUNTIFS(#REF!,B38,#REF!,"Jour")+COUNTIFS(#REF!,B38,#REF!,"Jour")+COUNTIFS(#REF!,B38,#REF!,"Jour")+COUNTIFS(#REF!,B38,#REF!,"Jour")+COUNTIFS(#REF!,B38,#REF!,"Jour")+COUNTIFS(#REF!,B38,#REF!,"Jour")+COUNTIFS(#REF!,B38,#REF!,"Jour")+COUNTIFS(#REF!,B38,#REF!,"Jour")+COUNTIFS(#REF!,B38,#REF!,"Jour")+COUNTIFS(#REF!,B38,#REF!,"Jour"))</f>
        <v>#REF!</v>
      </c>
      <c r="X38" s="187" t="e">
        <f>IF($A38="","",COUNTIFS(#REF!,B38,#REF!,"Nuit")+COUNTIFS(#REF!,B38,#REF!,"Nuit")+COUNTIFS(#REF!,B38,#REF!,"Nuit")+COUNTIFS(#REF!,B38,#REF!,"Nuit")+COUNTIFS(#REF!,B38,#REF!,"Nuit")+COUNTIFS(#REF!,B38,#REF!,"Nuit")+COUNTIFS(#REF!,B38,#REF!,"Nuit")+COUNTIFS(#REF!,B38,#REF!,"Nuit")+COUNTIFS(#REF!,B38,#REF!,"Nuit")+COUNTIFS(#REF!,B38,#REF!,"Nuit")+COUNTIFS(#REF!,B38,#REF!,"Nuit"))</f>
        <v>#REF!</v>
      </c>
      <c r="Y38" s="184" t="e">
        <f>IF($A38="","",COUNTIFS(#REF!,B38,#REF!,"Jour")+COUNTIFS(#REF!,B38,#REF!,"Jour")+COUNTIFS(#REF!,B38,#REF!,"Jour")+COUNTIFS(#REF!,B38,#REF!,"Jour")+COUNTIFS(#REF!,B38,#REF!,"Jour")+COUNTIFS(#REF!,B38,#REF!,"Jour")+COUNTIFS(#REF!,B38,#REF!,"Jour")+COUNTIFS(#REF!,B38,#REF!,"Jour")+COUNTIFS(#REF!,B38,#REF!,"Jour")+COUNTIFS(#REF!,B38,#REF!,"Jour")+COUNTIFS(#REF!,B38,#REF!,"Jour"))</f>
        <v>#REF!</v>
      </c>
      <c r="Z38" s="187" t="e">
        <f>IF($A38="","",COUNTIFS(#REF!,$B38,#REF!,"Nuit")+COUNTIFS(#REF!,B38,#REF!,"Nuit")+COUNTIFS(#REF!,B38,#REF!,"Nuit")+COUNTIFS(#REF!,B38,#REF!,"Nuit")+COUNTIFS(#REF!,B38,#REF!,"Nuit")+COUNTIFS(#REF!,B38,#REF!,"Nuit")+COUNTIFS(#REF!,B38,#REF!,"Nuit")+COUNTIFS(#REF!,B38,#REF!,"Nuit")+COUNTIFS(#REF!,B38,#REF!,"Nuit")+COUNTIFS(#REF!,B38,#REF!,"Nuit")+COUNTIFS(#REF!,B38,#REF!,"Nuit"))</f>
        <v>#REF!</v>
      </c>
      <c r="AA38" s="184" t="e">
        <f>IF($A38="","",COUNTIFS(#REF!,$B38,#REF!,"Jour")+COUNTIFS(#REF!,$B38,#REF!,"Jour")+COUNTIFS(#REF!,$B38,#REF!,"Jour")+COUNTIFS(#REF!,$B38,#REF!,"Jour")+COUNTIFS(#REF!,$B38,#REF!,"Jour")+COUNTIFS(#REF!,$B38,#REF!,"Jour")+COUNTIFS(#REF!,$B38,#REF!,"Jour")+COUNTIFS(#REF!,$B38,#REF!,"Jour")+COUNTIFS(#REF!,$B38,#REF!,"Jour")+COUNTIFS(#REF!,$B38,#REF!,"Jour")+COUNTIFS(#REF!,$B38,#REF!,"Jour"))</f>
        <v>#REF!</v>
      </c>
      <c r="AB38" s="187" t="e">
        <f>IF($A38="","",COUNTIFS(#REF!,$B38,#REF!,"Nuit")+COUNTIFS(#REF!,$B38,#REF!,"Nuit")+COUNTIFS(#REF!,$B38,#REF!,"Nuit")+COUNTIFS(#REF!,$B38,#REF!,"Nuit")+COUNTIFS(#REF!,$B38,#REF!,"Nuit")+COUNTIFS(#REF!,$B38,#REF!,"Nuit")+COUNTIFS(#REF!,$B38,#REF!,"Nuit")+COUNTIFS(#REF!,$B38,#REF!,"Nuit")+COUNTIFS(#REF!,$B38,#REF!,"Nuit")+COUNTIFS(#REF!,$B38,#REF!,"Nuit")+COUNTIFS(#REF!,$B38,#REF!,"Nuit"))</f>
        <v>#REF!</v>
      </c>
      <c r="AC38" s="184" t="e">
        <f>IF($A38="","",COUNTIFS(#REF!,$B38,#REF!,"Jour")+COUNTIFS(#REF!,$B38,#REF!,"Jour")+COUNTIFS(#REF!,$B38,#REF!,"Jour")+COUNTIFS(#REF!,$B38,#REF!,"Jour")+COUNTIFS(#REF!,$B38,#REF!,"Jour")+COUNTIFS(#REF!,$B38,#REF!,"Jour")+COUNTIFS(#REF!,$B38,#REF!,"Jour")+COUNTIFS(#REF!,$B38,#REF!,"Jour")+COUNTIFS(#REF!,$B38,#REF!,"Jour")+COUNTIFS(#REF!,$B38,#REF!,"Jour")+COUNTIFS(#REF!,$B38,#REF!,"Jour"))</f>
        <v>#REF!</v>
      </c>
      <c r="AD38" s="187" t="e">
        <f>IF($A38="","",COUNTIFS(#REF!,$B38,#REF!,"Nuit")+COUNTIFS(#REF!,$B38,#REF!,"Nuit")+COUNTIFS(#REF!,$B38,#REF!,"Nuit")+COUNTIFS(#REF!,$B38,#REF!,"Nuit")+COUNTIFS(#REF!,$B38,#REF!,"Nuit")+COUNTIFS(#REF!,$B38,#REF!,"Nuit")+COUNTIFS(#REF!,$B38,#REF!,"Nuit")+COUNTIFS(#REF!,$B38,#REF!,"Nuit")+COUNTIFS(#REF!,$B38,#REF!,"Nuit")+COUNTIFS(#REF!,$B38,#REF!,"Nuit")+COUNTIFS(#REF!,$B38,#REF!,"Nuit"))</f>
        <v>#REF!</v>
      </c>
      <c r="AE38" s="184" t="e">
        <f>IF($A38="","",COUNTIFS(#REF!,$B38,#REF!,"Jour")+COUNTIFS(#REF!,$B38,#REF!,"Jour")+COUNTIFS(#REF!,$B38,#REF!,"Jour")+COUNTIFS(#REF!,$B38,#REF!,"Jour")+COUNTIFS(#REF!,$B38,#REF!,"Jour")+COUNTIFS(#REF!,$B38,#REF!,"Jour")+COUNTIFS(#REF!,$B38,#REF!,"Jour")+COUNTIFS(#REF!,$B38,#REF!,"Jour")+COUNTIFS(#REF!,$B38,#REF!,"Jour")+COUNTIFS(#REF!,$B38,#REF!,"Jour")+COUNTIFS(#REF!,$B38,#REF!,"Jour"))</f>
        <v>#REF!</v>
      </c>
      <c r="AF38" s="187" t="e">
        <f>IF($A38="","",COUNTIFS(#REF!,$B38,#REF!,"Nuit")+COUNTIFS(#REF!,$B38,#REF!,"Nuit")+COUNTIFS(#REF!,$B38,#REF!,"Nuit")+COUNTIFS(#REF!,$B38,#REF!,"Nuit")+COUNTIFS(#REF!,$B38,#REF!,"Nuit")+COUNTIFS(#REF!,$B38,#REF!,"Nuit")+COUNTIFS(#REF!,$B38,#REF!,"Nuit")+COUNTIFS(#REF!,$B38,#REF!,"Nuit")+COUNTIFS(#REF!,$B38,#REF!,"Nuit")+COUNTIFS(#REF!,$B38,#REF!,"Nuit")+COUNTIFS(#REF!,$B38,#REF!,"Nuit"))</f>
        <v>#REF!</v>
      </c>
      <c r="AG38" s="184" t="e">
        <f>IF($A38="","",COUNTIFS(#REF!,$B38,#REF!,"Jour")+COUNTIFS(#REF!,$B38,#REF!,"Jour")+COUNTIFS(#REF!,$B38,#REF!,"Jour")+COUNTIFS(#REF!,$B38,#REF!,"Jour")+COUNTIFS(#REF!,$B38,#REF!,"Jour")+COUNTIFS(#REF!,$B38,#REF!,"Jour")+COUNTIFS(#REF!,$B38,#REF!,"Jour")+COUNTIFS(#REF!,$B38,#REF!,"Jour")+COUNTIFS(#REF!,$B38,#REF!,"Jour")+COUNTIFS(#REF!,$B38,#REF!,"Jour")+COUNTIFS(#REF!,$B38,#REF!,"Jour"))</f>
        <v>#REF!</v>
      </c>
      <c r="AH38" s="187" t="e">
        <f>IF($A38="","",COUNTIFS(#REF!,$B38,#REF!,"Nuit")+COUNTIFS(#REF!,$B38,#REF!,"Nuit")+COUNTIFS(#REF!,$B38,#REF!,"Nuit")+COUNTIFS(#REF!,$B38,#REF!,"Nuit")+COUNTIFS(#REF!,$B38,#REF!,"Nuit")+COUNTIFS(#REF!,$B38,#REF!,"Nuit")+COUNTIFS(#REF!,$B38,#REF!,"Nuit")+COUNTIFS(#REF!,$B38,#REF!,"Nuit")+COUNTIFS(#REF!,$B38,#REF!,"Nuit")+COUNTIFS(#REF!,$B38,#REF!,"Nuit")+COUNTIFS(#REF!,$B38,#REF!,"Nuit"))</f>
        <v>#REF!</v>
      </c>
      <c r="AI38" s="184" t="e">
        <f>IF($A38="","",COUNTIFS(#REF!,$B38,#REF!,"Jour")+COUNTIFS(#REF!,$B38,#REF!,"Jour")+COUNTIFS(#REF!,$B38,#REF!,"Jour")+COUNTIFS(#REF!,$B38,#REF!,"Jour")+COUNTIFS(#REF!,$B38,#REF!,"Jour")+COUNTIFS(#REF!,$B38,#REF!,"Jour")+COUNTIFS(#REF!,$B38,#REF!,"Jour")+COUNTIFS(#REF!,$B38,#REF!,"Jour")+COUNTIFS(#REF!,$B38,#REF!,"Jour")+COUNTIFS(#REF!,$B38,#REF!,"Jour")+COUNTIFS(#REF!,$B38,#REF!,"Jour"))</f>
        <v>#REF!</v>
      </c>
      <c r="AJ38" s="187" t="e">
        <f>IF($A38="","",COUNTIFS(#REF!,$B38,#REF!,"Nuit")+COUNTIFS(#REF!,$B38,#REF!,"Nuit")+COUNTIFS(#REF!,$B38,#REF!,"Nuit")+COUNTIFS(#REF!,$B38,#REF!,"Nuit")+COUNTIFS(#REF!,$B38,#REF!,"Nuit")+COUNTIFS(#REF!,$B38,#REF!,"Nuit")+COUNTIFS(#REF!,$B38,#REF!,"Nuit")+COUNTIFS(#REF!,$B38,#REF!,"Nuit")+COUNTIFS(#REF!,$B38,#REF!,"Nuit")+COUNTIFS(#REF!,$B38,#REF!,"Nuit")+COUNTIFS(#REF!,$B38,#REF!,"Nuit"))</f>
        <v>#REF!</v>
      </c>
      <c r="AK38" s="190" t="e">
        <f>IF($A38="","",COUNTIFS(#REF!,$B38,#REF!,"Jour")+COUNTIFS(#REF!,$B38,#REF!,"Jour")+COUNTIFS(#REF!,$B38,#REF!,"Jour")+COUNTIFS(#REF!,$B38,#REF!,"Jour")+COUNTIFS(#REF!,$B38,#REF!,"Jour")+COUNTIFS(#REF!,$B38,#REF!,"Jour")+COUNTIFS(#REF!,$B38,#REF!,"Jour")+COUNTIFS(#REF!,$B38,#REF!,"Jour")+COUNTIFS(#REF!,$B38,#REF!,"Jour")+COUNTIFS(#REF!,$B38,#REF!,"Jour")+COUNTIFS(#REF!,$B38,#REF!,"Jour"))</f>
        <v>#REF!</v>
      </c>
      <c r="AL38" s="177"/>
      <c r="AM38" s="176" t="e">
        <f t="shared" si="1"/>
        <v>#REF!</v>
      </c>
      <c r="AN38" s="176" t="e">
        <f t="shared" si="2"/>
        <v>#REF!</v>
      </c>
      <c r="AO38" s="424" t="e">
        <f t="shared" si="5"/>
        <v>#REF!</v>
      </c>
      <c r="AP38" s="183">
        <f>IF($A38="","",COUNTIFS(JAN.20!$F$7:$F$48,$B38,JAN.20!$E$7:$E$48,"Nuit")+COUNTIFS(JAN.20!$H$7:$H$48,$B38,JAN.20!$E$7:$E$48,"Nuit")+COUNTIFS(JAN.20!$J$7:$J$48,$B38,JAN.20!$E$7:$E$48,"Nuit")+COUNTIFS(JAN.20!$L$7:$L$48,$B38,JAN.20!$E$7:$E$48,"Nuit")+COUNTIFS(JAN.20!$N$7:$N$48,$B38,JAN.20!$E$7:$E$48,"Nuit")+COUNTIFS(JAN.20!$P$7:$P$48,$B38,JAN.20!$E$7:$E$48,"Nuit")+COUNTIFS(JAN.20!$R$7:$R$48,$B38,JAN.20!$E$7:$E$48,"Nuit")+COUNTIFS(JAN.20!$T$7:$T$48,$B38,JAN.20!$E$7:$E$48,"Nuit")+COUNTIFS(JAN.20!$V$7:$V$48,$B38,JAN.20!$E$7:$E$48,"Nuit")+COUNTIFS(JAN.20!$W$7:$W$48,$B38,JAN.20!$E$7:$E$48,"Nuit")+COUNTIFS(JAN.20!$X$7:$X$48,$B38,JAN.20!$E$7:$E$48,"Nuit"))</f>
        <v>0</v>
      </c>
      <c r="AQ38" s="184">
        <f>IF($A38="","",COUNTIFS(JAN.20!$F$7:$F$48,$B38,JAN.20!$E$7:$E$48,"Jour")+COUNTIFS(JAN.20!$H$7:$H$48,$B38,JAN.20!$E$7:$E$48,"Jour")+COUNTIFS(JAN.20!$J$7:$J$48,$B38,JAN.20!$E$7:$E$48,"Jour")+COUNTIFS(JAN.20!$L$7:$L$48,$B38,JAN.20!$E$7:$E$48,"Jour")+COUNTIFS(JAN.20!$N$7:$N$48,$B38,JAN.20!$E$7:$E$48,"Jour")+COUNTIFS(JAN.20!$P$7:$P$48,$B38,JAN.20!$E$7:$E$48,"Jour")+COUNTIFS(JAN.20!$R$7:$R$48,$B38,JAN.20!$E$7:$E$48,"Jour")+COUNTIFS(JAN.20!$T$7:$T$48,$B38,JAN.20!$E$7:$E$48,"Jour")+COUNTIFS(JAN.20!$V$7:$V$48,$B38,JAN.20!$E$7:$E$48,"Jour")+COUNTIFS(JAN.20!$W$7:$W$48,$B38,JAN.20!$E$7:$E$48,"Jour")+COUNTIFS(JAN.20!$X$7:$X$48,$B38,JAN.20!$E$7:$E$48,"Jour"))</f>
        <v>0</v>
      </c>
      <c r="AR38" s="187">
        <f>IF($A38="","",COUNTIFS(FEV.20!$F$7:$F$48,$B38,FEV.20!$E$7:$E$48,"Nuit")+COUNTIFS(FEV.20!$H$7:$H$48,$B38,FEV.20!$E$7:$E$48,"Nuit")+COUNTIFS(FEV.20!$J$7:$J$48,$B38,FEV.20!$E$7:$E$48,"Nuit")+COUNTIFS(FEV.20!$L$7:$L$48,$B38,FEV.20!$E$7:$E$48,"Nuit")+COUNTIFS(FEV.20!$N$7:$N$48,$B38,FEV.20!$E$7:$E$48,"Nuit")+COUNTIFS(FEV.20!$P$7:$P$48,$B38,FEV.20!$E$7:$E$48,"Nuit")+COUNTIFS(FEV.20!$R$7:$R$48,$B38,FEV.20!$E$7:$E$48,"Nuit")+COUNTIFS(FEV.20!$T$7:$T$48,$B38,FEV.20!$E$7:$E$48,"Nuit")+COUNTIFS(FEV.20!$V$7:$V$48,$B38,FEV.20!$E$7:$E$48,"Nuit")+COUNTIFS(FEV.20!$W$7:$W$48,$B38,FEV.20!$E$7:$E$48,"Nuit")+COUNTIFS(FEV.20!$X$7:$X$48,$B38,FEV.20!$E$7:$E$48,"Nuit"))</f>
        <v>1</v>
      </c>
      <c r="AS38" s="184">
        <f>IF($A38="","",COUNTIFS(FEV.20!$F$7:$F$48,$B38,FEV.20!$E$7:$E$48,"Jour")+COUNTIFS(FEV.20!$H$7:$H$48,$B38,FEV.20!$E$7:$E$48,"Jour")+COUNTIFS(FEV.20!$J$7:$J$48,$B38,FEV.20!$E$7:$E$48,"Jour")+COUNTIFS(FEV.20!$L$7:$L$48,$B38,FEV.20!$E$7:$E$48,"Jour")+COUNTIFS(FEV.20!$N$7:$N$48,$B38,FEV.20!$E$7:$E$48,"Jour")+COUNTIFS(FEV.20!$P$7:$P$48,$B38,FEV.20!$E$7:$E$48,"Jour")+COUNTIFS(FEV.20!$R$7:$R$48,$B38,FEV.20!$E$7:$E$48,"Jour")+COUNTIFS(FEV.20!$T$7:$T$48,$B38,FEV.20!$E$7:$E$48,"Jour")+COUNTIFS(FEV.20!$V$7:$V$48,$B38,FEV.20!$E$7:$E$48,"Jour")+COUNTIFS(FEV.20!$W$7:$W$48,$B38,FEV.20!$E$7:$E$48,"Jour")+COUNTIFS(FEV.20!$X$7:$X$48,$B38,FEV.20!$E$7:$E$48,"Jour"))</f>
        <v>0</v>
      </c>
      <c r="AT38" s="187">
        <f>IF($A38="","",COUNTIFS(Mars.20!$F$7:$F$48,$B38,Mars.20!$E$7:$E$48,"Nuit")+COUNTIFS(Mars.20!$H$7:$H$48,$B38,Mars.20!$E$7:$E$48,"Nuit")+COUNTIFS(Mars.20!$J$7:$J$48,$B38,Mars.20!$E$7:$E$48,"Nuit")+COUNTIFS(Mars.20!$L$7:$L$48,$B38,Mars.20!$E$7:$E$48,"Nuit")+COUNTIFS(Mars.20!$N$7:$N$48,$B38,Mars.20!$E$7:$E$48,"Nuit")+COUNTIFS(Mars.20!$P$7:$P$48,$B38,Mars.20!$E$7:$E$48,"Nuit")+COUNTIFS(Mars.20!$R$7:$R$48,$B38,Mars.20!$E$7:$E$48,"Nuit")+COUNTIFS(Mars.20!$T$7:$T$48,$B38,Mars.20!$E$7:$E$48,"Nuit")+COUNTIFS(Mars.20!$V$7:$V$48,$B38,Mars.20!$E$7:$E$48,"Nuit")+COUNTIFS(Mars.20!$W$7:$W$48,$B38,Mars.20!$E$7:$E$48,"Nuit")+COUNTIFS(Mars.20!$X$7:$X$48,$B38,Mars.20!$E$7:$E$48,"Nuit"))</f>
        <v>2</v>
      </c>
      <c r="AU38" s="184">
        <f>IF($A38="","",COUNTIFS(Mars.20!$F$7:$F$48,$B38,Mars.20!$E$7:$E$48,"Jour")+COUNTIFS(Mars.20!$H$7:$H$48,$B38,Mars.20!$E$7:$E$48,"Jour")+COUNTIFS(Mars.20!$J$7:$J$48,$B38,Mars.20!$E$7:$E$48,"Jour")+COUNTIFS(Mars.20!$L$7:$L$48,$B38,Mars.20!$E$7:$E$48,"Jour")+COUNTIFS(Mars.20!$N$7:$N$48,$B38,Mars.20!$E$7:$E$48,"Jour")+COUNTIFS(Mars.20!$P$7:$P$48,$B38,Mars.20!$E$7:$E$48,"Jour")+COUNTIFS(Mars.20!$R$7:$R$48,$B38,Mars.20!$E$7:$E$48,"Jour")+COUNTIFS(Mars.20!$T$7:$T$48,$B38,Mars.20!$E$7:$E$48,"Jour")+COUNTIFS(Mars.20!$V$7:$V$48,$B38,Mars.20!$E$7:$E$48,"Jour")+COUNTIFS(Mars.20!$W$7:$W$48,$B38,Mars.20!$E$7:$E$48,"Jour")+COUNTIFS(Mars.20!$X$7:$X$48,$B38,Mars.20!$E$7:$E$48,"Jour"))</f>
        <v>1</v>
      </c>
      <c r="AV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AW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AX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AY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AZ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BA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BB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BC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BD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BE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BF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BG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BH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BI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BJ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BK38" s="184">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BL38" s="187">
        <f>IF($A38="","",COUNTIFS(AVR.20!$F$7:$F$48,$B38,AVR.20!$E$7:$E$48,"Nuit")+COUNTIFS(AVR.20!$H$7:$H$48,$B38,AVR.20!$E$7:$E$48,"Nuit")+COUNTIFS(AVR.20!$J$7:$J$48,$B38,AVR.20!$E$7:$E$48,"Nuit")+COUNTIFS(AVR.20!$L$7:$L$48,$B38,AVR.20!$E$7:$E$48,"Nuit")+COUNTIFS(AVR.20!$N$7:$N$48,$B38,AVR.20!$E$7:$E$48,"Nuit")+COUNTIFS(AVR.20!$P$7:$P$48,$B38,AVR.20!$E$7:$E$48,"Nuit")+COUNTIFS(AVR.20!$R$7:$R$48,$B38,AVR.20!$E$7:$E$48,"Nuit")+COUNTIFS(AVR.20!$T$7:$T$48,$B38,AVR.20!$E$7:$E$48,"Nuit")+COUNTIFS(AVR.20!$V$7:$V$48,$B38,AVR.20!$E$7:$E$48,"Nuit")+COUNTIFS(AVR.20!$W$7:$W$48,$B38,AVR.20!$E$7:$E$48,"Nuit")+COUNTIFS(AVR.20!$X$7:$X$48,$B38,AVR.20!$E$7:$E$48,"Nuit"))</f>
        <v>0</v>
      </c>
      <c r="BM38" s="190">
        <f>IF($A38="","",COUNTIFS(AVR.20!$F$7:$F$48,$B38,AVR.20!$E$7:$E$48,"Jour")+COUNTIFS(AVR.20!$H$7:$H$48,$B38,AVR.20!$E$7:$E$48,"Jour")+COUNTIFS(AVR.20!$J$7:$J$48,$B38,AVR.20!$E$7:$E$48,"Jour")+COUNTIFS(AVR.20!$L$7:$L$48,$B38,AVR.20!$E$7:$E$48,"Jour")+COUNTIFS(AVR.20!$N$7:$N$48,$B38,AVR.20!$E$7:$E$48,"Jour")+COUNTIFS(AVR.20!$P$7:$P$48,$B38,AVR.20!$E$7:$E$48,"Jour")+COUNTIFS(AVR.20!$R$7:$R$48,$B38,AVR.20!$E$7:$E$48,"Jour")+COUNTIFS(AVR.20!$T$7:$T$48,$B38,AVR.20!$E$7:$E$48,"Jour")+COUNTIFS(AVR.20!$V$7:$V$48,$B38,AVR.20!$E$7:$E$48,"Jour")+COUNTIFS(AVR.20!$W$7:$W$48,$B38,AVR.20!$E$7:$E$48,"Jour")+COUNTIFS(AVR.20!$X$7:$X$48,$B38,AVR.20!$E$7:$E$48,"Jour"))</f>
        <v>0</v>
      </c>
      <c r="BN38" s="177"/>
      <c r="BO38" s="176">
        <f t="shared" si="3"/>
        <v>3</v>
      </c>
      <c r="BP38" s="176">
        <f t="shared" si="4"/>
        <v>1</v>
      </c>
    </row>
    <row r="39" spans="1:68" ht="16.5" customHeight="1" x14ac:dyDescent="0.3">
      <c r="A39" s="268" t="s">
        <v>238</v>
      </c>
      <c r="B39" s="269" t="s">
        <v>133</v>
      </c>
      <c r="C39" s="264" t="s">
        <v>76</v>
      </c>
      <c r="D39" s="264" t="s">
        <v>124</v>
      </c>
      <c r="E39" s="265" t="s">
        <v>16</v>
      </c>
      <c r="F39" s="266" t="s">
        <v>8</v>
      </c>
      <c r="G39" s="266" t="s">
        <v>70</v>
      </c>
      <c r="H39" s="266"/>
      <c r="I39" s="272"/>
      <c r="J39" s="266"/>
      <c r="K39" s="266" t="s">
        <v>72</v>
      </c>
      <c r="L39" s="267"/>
      <c r="N39" s="183" t="e">
        <f>IF($A39="","",COUNTIFS(#REF!,B39,#REF!,"Nuit")+COUNTIFS(#REF!,B39,#REF!,"Nuit")+COUNTIFS(#REF!,B39,#REF!,"Nuit")+COUNTIFS(#REF!,B39,#REF!,"Nuit")+COUNTIFS(#REF!,B39,#REF!,"Nuit")+COUNTIFS(#REF!,B39,#REF!,"Nuit")+COUNTIFS(#REF!,B39,#REF!,"Nuit")+COUNTIFS(#REF!,B39,#REF!,"Nuit")+COUNTIFS(#REF!,B39,#REF!,"Nuit")+COUNTIFS(#REF!,B39,#REF!,"Nuit")+COUNTIFS(#REF!,B39,#REF!,"Nuit"))</f>
        <v>#REF!</v>
      </c>
      <c r="O39" s="184" t="e">
        <f>IF($A39="","",COUNTIFS(#REF!,B39,#REF!,"Jour")+COUNTIFS(#REF!,B39,#REF!,"Jour")+COUNTIFS(#REF!,B39,#REF!,"Jour")+COUNTIFS(#REF!,B39,#REF!,"Jour")+COUNTIFS(#REF!,B39,#REF!,"Jour")+COUNTIFS(#REF!,B39,#REF!,"Jour")+COUNTIFS(#REF!,B39,#REF!,"Jour")+COUNTIFS(#REF!,B39,#REF!,"Jour")+COUNTIFS(#REF!,B39,#REF!,"Jour")+COUNTIFS(#REF!,B39,#REF!,"Jour")+COUNTIFS(#REF!,B39,#REF!,"Jour"))</f>
        <v>#REF!</v>
      </c>
      <c r="P39" s="187" t="e">
        <f>IF($A39="","",COUNTIFS(#REF!,B39,#REF!,"Nuit")+COUNTIFS(#REF!,B39,#REF!,"Nuit")+COUNTIFS(#REF!,B39,#REF!,"Nuit")+COUNTIFS(#REF!,B39,#REF!,"Nuit")+COUNTIFS(#REF!,B39,#REF!,"Nuit")+COUNTIFS(#REF!,B39,#REF!,"Nuit")+COUNTIFS(#REF!,B39,#REF!,"Nuit")+COUNTIFS(#REF!,B39,#REF!,"Nuit")+COUNTIFS(#REF!,B39,#REF!,"Nuit")+COUNTIFS(#REF!,B39,#REF!,"Nuit")+COUNTIFS(#REF!,B39,#REF!,"Nuit"))</f>
        <v>#REF!</v>
      </c>
      <c r="Q39" s="184" t="e">
        <f>IF($A39="","",COUNTIFS(#REF!,B39,#REF!,"Jour")+COUNTIFS(#REF!,B39,#REF!,"Jour")+COUNTIFS(#REF!,B39,#REF!,"Jour")+COUNTIFS(#REF!,B39,#REF!,"Jour")+COUNTIFS(#REF!,B39,#REF!,"Jour")+COUNTIFS(#REF!,B39,#REF!,"Jour")+COUNTIFS(#REF!,B39,#REF!,"Jour")+COUNTIFS(#REF!,B39,#REF!,"Jour")+COUNTIFS(#REF!,B39,#REF!,"Jour")+COUNTIFS(#REF!,B39,#REF!,"Jour")+COUNTIFS(#REF!,B39,#REF!,"Jour"))</f>
        <v>#REF!</v>
      </c>
      <c r="R39" s="187" t="e">
        <f>IF($A39="","",COUNTIFS(#REF!,B39,#REF!,"Nuit")+COUNTIFS(#REF!,B39,#REF!,"Nuit")+COUNTIFS(#REF!,B39,#REF!,"Nuit")+COUNTIFS(#REF!,B39,#REF!,"Nuit")+COUNTIFS(#REF!,B39,#REF!,"Nuit")+COUNTIFS(#REF!,B39,#REF!,"Nuit")+COUNTIFS(#REF!,B39,#REF!,"Nuit")+COUNTIFS(#REF!,B39,#REF!,"Nuit")+COUNTIFS(#REF!,B39,#REF!,"Nuit")+COUNTIFS(#REF!,B39,#REF!,"Nuit")+COUNTIFS(#REF!,B39,#REF!,"Nuit"))</f>
        <v>#REF!</v>
      </c>
      <c r="S39" s="184" t="e">
        <f>IF($A39="","",COUNTIFS(#REF!,B39,#REF!,"Jour")+COUNTIFS(#REF!,B39,#REF!,"Jour")+COUNTIFS(#REF!,B39,#REF!,"Jour")+COUNTIFS(#REF!,B39,#REF!,"Jour")+COUNTIFS(#REF!,B39,#REF!,"Jour")+COUNTIFS(#REF!,B39,#REF!,"Jour")+COUNTIFS(#REF!,B39,#REF!,"Jour")+COUNTIFS(#REF!,B39,#REF!,"Jour")+COUNTIFS(#REF!,B39,#REF!,"Jour")+COUNTIFS(#REF!,B39,#REF!,"Jour")+COUNTIFS(#REF!,B39,#REF!,"Jour"))</f>
        <v>#REF!</v>
      </c>
      <c r="T39" s="187" t="e">
        <f>IF($A39="","",COUNTIFS(#REF!,B39,#REF!,"Nuit")+COUNTIFS(#REF!,B39,#REF!,"Nuit")+COUNTIFS(#REF!,B39,#REF!,"Nuit")+COUNTIFS(#REF!,B39,#REF!,"Nuit")+COUNTIFS(#REF!,B39,#REF!,"Nuit")+COUNTIFS(#REF!,B39,#REF!,"Nuit")+COUNTIFS(#REF!,B39,#REF!,"Nuit")+COUNTIFS(#REF!,B39,#REF!,"Nuit")+COUNTIFS(#REF!,B39,#REF!,"Nuit")+COUNTIFS(#REF!,B39,#REF!,"Nuit")+COUNTIFS(#REF!,B39,#REF!,"Nuit"))</f>
        <v>#REF!</v>
      </c>
      <c r="U39" s="184" t="e">
        <f>IF($A39="","",COUNTIFS(#REF!,B39,#REF!,"Jour")+COUNTIFS(#REF!,B39,#REF!,"Jour")+COUNTIFS(#REF!,B39,#REF!,"Jour")+COUNTIFS(#REF!,B39,#REF!,"Jour")+COUNTIFS(#REF!,B39,#REF!,"Jour")+COUNTIFS(#REF!,B39,#REF!,"Jour")+COUNTIFS(#REF!,B39,#REF!,"Jour")+COUNTIFS(#REF!,B39,#REF!,"Jour")+COUNTIFS(#REF!,B39,#REF!,"Jour")+COUNTIFS(#REF!,B39,#REF!,"Jour")+COUNTIFS(#REF!,B39,#REF!,"Jour"))</f>
        <v>#REF!</v>
      </c>
      <c r="V39" s="187" t="e">
        <f>IF($A39="","",COUNTIFS(#REF!,B39,#REF!,"Nuit")+COUNTIFS(#REF!,B39,#REF!,"Nuit")+COUNTIFS(#REF!,B39,#REF!,"Nuit")+COUNTIFS(#REF!,B39,#REF!,"Nuit")+COUNTIFS(#REF!,B39,#REF!,"Nuit")+COUNTIFS(#REF!,B39,#REF!,"Nuit")+COUNTIFS(#REF!,B39,#REF!,"Nuit")+COUNTIFS(#REF!,B39,#REF!,"Nuit")+COUNTIFS(#REF!,B39,#REF!,"Nuit")+COUNTIFS(#REF!,B39,#REF!,"Nuit")+COUNTIFS(#REF!,B39,#REF!,"Nuit"))</f>
        <v>#REF!</v>
      </c>
      <c r="W39" s="184" t="e">
        <f>IF($A39="","",COUNTIFS(#REF!,B39,#REF!,"Jour")+COUNTIFS(#REF!,B39,#REF!,"Jour")+COUNTIFS(#REF!,B39,#REF!,"Jour")+COUNTIFS(#REF!,B39,#REF!,"Jour")+COUNTIFS(#REF!,B39,#REF!,"Jour")+COUNTIFS(#REF!,B39,#REF!,"Jour")+COUNTIFS(#REF!,B39,#REF!,"Jour")+COUNTIFS(#REF!,B39,#REF!,"Jour")+COUNTIFS(#REF!,B39,#REF!,"Jour")+COUNTIFS(#REF!,B39,#REF!,"Jour")+COUNTIFS(#REF!,B39,#REF!,"Jour"))</f>
        <v>#REF!</v>
      </c>
      <c r="X39" s="187" t="e">
        <f>IF($A39="","",COUNTIFS(#REF!,B39,#REF!,"Nuit")+COUNTIFS(#REF!,B39,#REF!,"Nuit")+COUNTIFS(#REF!,B39,#REF!,"Nuit")+COUNTIFS(#REF!,B39,#REF!,"Nuit")+COUNTIFS(#REF!,B39,#REF!,"Nuit")+COUNTIFS(#REF!,B39,#REF!,"Nuit")+COUNTIFS(#REF!,B39,#REF!,"Nuit")+COUNTIFS(#REF!,B39,#REF!,"Nuit")+COUNTIFS(#REF!,B39,#REF!,"Nuit")+COUNTIFS(#REF!,B39,#REF!,"Nuit")+COUNTIFS(#REF!,B39,#REF!,"Nuit"))</f>
        <v>#REF!</v>
      </c>
      <c r="Y39" s="184" t="e">
        <f>IF($A39="","",COUNTIFS(#REF!,B39,#REF!,"Jour")+COUNTIFS(#REF!,B39,#REF!,"Jour")+COUNTIFS(#REF!,B39,#REF!,"Jour")+COUNTIFS(#REF!,B39,#REF!,"Jour")+COUNTIFS(#REF!,B39,#REF!,"Jour")+COUNTIFS(#REF!,B39,#REF!,"Jour")+COUNTIFS(#REF!,B39,#REF!,"Jour")+COUNTIFS(#REF!,B39,#REF!,"Jour")+COUNTIFS(#REF!,B39,#REF!,"Jour")+COUNTIFS(#REF!,B39,#REF!,"Jour")+COUNTIFS(#REF!,B39,#REF!,"Jour"))</f>
        <v>#REF!</v>
      </c>
      <c r="Z39" s="187" t="e">
        <f>IF($A39="","",COUNTIFS(#REF!,$B39,#REF!,"Nuit")+COUNTIFS(#REF!,B39,#REF!,"Nuit")+COUNTIFS(#REF!,B39,#REF!,"Nuit")+COUNTIFS(#REF!,B39,#REF!,"Nuit")+COUNTIFS(#REF!,B39,#REF!,"Nuit")+COUNTIFS(#REF!,B39,#REF!,"Nuit")+COUNTIFS(#REF!,B39,#REF!,"Nuit")+COUNTIFS(#REF!,B39,#REF!,"Nuit")+COUNTIFS(#REF!,B39,#REF!,"Nuit")+COUNTIFS(#REF!,B39,#REF!,"Nuit")+COUNTIFS(#REF!,B39,#REF!,"Nuit"))</f>
        <v>#REF!</v>
      </c>
      <c r="AA39" s="184" t="e">
        <f>IF($A39="","",COUNTIFS(#REF!,$B39,#REF!,"Jour")+COUNTIFS(#REF!,$B39,#REF!,"Jour")+COUNTIFS(#REF!,$B39,#REF!,"Jour")+COUNTIFS(#REF!,$B39,#REF!,"Jour")+COUNTIFS(#REF!,$B39,#REF!,"Jour")+COUNTIFS(#REF!,$B39,#REF!,"Jour")+COUNTIFS(#REF!,$B39,#REF!,"Jour")+COUNTIFS(#REF!,$B39,#REF!,"Jour")+COUNTIFS(#REF!,$B39,#REF!,"Jour")+COUNTIFS(#REF!,$B39,#REF!,"Jour")+COUNTIFS(#REF!,$B39,#REF!,"Jour"))</f>
        <v>#REF!</v>
      </c>
      <c r="AB39" s="187" t="e">
        <f>IF($A39="","",COUNTIFS(#REF!,$B39,#REF!,"Nuit")+COUNTIFS(#REF!,$B39,#REF!,"Nuit")+COUNTIFS(#REF!,$B39,#REF!,"Nuit")+COUNTIFS(#REF!,$B39,#REF!,"Nuit")+COUNTIFS(#REF!,$B39,#REF!,"Nuit")+COUNTIFS(#REF!,$B39,#REF!,"Nuit")+COUNTIFS(#REF!,$B39,#REF!,"Nuit")+COUNTIFS(#REF!,$B39,#REF!,"Nuit")+COUNTIFS(#REF!,$B39,#REF!,"Nuit")+COUNTIFS(#REF!,$B39,#REF!,"Nuit")+COUNTIFS(#REF!,$B39,#REF!,"Nuit"))</f>
        <v>#REF!</v>
      </c>
      <c r="AC39" s="184" t="e">
        <f>IF($A39="","",COUNTIFS(#REF!,$B39,#REF!,"Jour")+COUNTIFS(#REF!,$B39,#REF!,"Jour")+COUNTIFS(#REF!,$B39,#REF!,"Jour")+COUNTIFS(#REF!,$B39,#REF!,"Jour")+COUNTIFS(#REF!,$B39,#REF!,"Jour")+COUNTIFS(#REF!,$B39,#REF!,"Jour")+COUNTIFS(#REF!,$B39,#REF!,"Jour")+COUNTIFS(#REF!,$B39,#REF!,"Jour")+COUNTIFS(#REF!,$B39,#REF!,"Jour")+COUNTIFS(#REF!,$B39,#REF!,"Jour")+COUNTIFS(#REF!,$B39,#REF!,"Jour"))</f>
        <v>#REF!</v>
      </c>
      <c r="AD39" s="187" t="e">
        <f>IF($A39="","",COUNTIFS(#REF!,$B39,#REF!,"Nuit")+COUNTIFS(#REF!,$B39,#REF!,"Nuit")+COUNTIFS(#REF!,$B39,#REF!,"Nuit")+COUNTIFS(#REF!,$B39,#REF!,"Nuit")+COUNTIFS(#REF!,$B39,#REF!,"Nuit")+COUNTIFS(#REF!,$B39,#REF!,"Nuit")+COUNTIFS(#REF!,$B39,#REF!,"Nuit")+COUNTIFS(#REF!,$B39,#REF!,"Nuit")+COUNTIFS(#REF!,$B39,#REF!,"Nuit")+COUNTIFS(#REF!,$B39,#REF!,"Nuit")+COUNTIFS(#REF!,$B39,#REF!,"Nuit"))</f>
        <v>#REF!</v>
      </c>
      <c r="AE39" s="184" t="e">
        <f>IF($A39="","",COUNTIFS(#REF!,$B39,#REF!,"Jour")+COUNTIFS(#REF!,$B39,#REF!,"Jour")+COUNTIFS(#REF!,$B39,#REF!,"Jour")+COUNTIFS(#REF!,$B39,#REF!,"Jour")+COUNTIFS(#REF!,$B39,#REF!,"Jour")+COUNTIFS(#REF!,$B39,#REF!,"Jour")+COUNTIFS(#REF!,$B39,#REF!,"Jour")+COUNTIFS(#REF!,$B39,#REF!,"Jour")+COUNTIFS(#REF!,$B39,#REF!,"Jour")+COUNTIFS(#REF!,$B39,#REF!,"Jour")+COUNTIFS(#REF!,$B39,#REF!,"Jour"))</f>
        <v>#REF!</v>
      </c>
      <c r="AF39" s="187" t="e">
        <f>IF($A39="","",COUNTIFS(#REF!,$B39,#REF!,"Nuit")+COUNTIFS(#REF!,$B39,#REF!,"Nuit")+COUNTIFS(#REF!,$B39,#REF!,"Nuit")+COUNTIFS(#REF!,$B39,#REF!,"Nuit")+COUNTIFS(#REF!,$B39,#REF!,"Nuit")+COUNTIFS(#REF!,$B39,#REF!,"Nuit")+COUNTIFS(#REF!,$B39,#REF!,"Nuit")+COUNTIFS(#REF!,$B39,#REF!,"Nuit")+COUNTIFS(#REF!,$B39,#REF!,"Nuit")+COUNTIFS(#REF!,$B39,#REF!,"Nuit")+COUNTIFS(#REF!,$B39,#REF!,"Nuit"))</f>
        <v>#REF!</v>
      </c>
      <c r="AG39" s="184" t="e">
        <f>IF($A39="","",COUNTIFS(#REF!,$B39,#REF!,"Jour")+COUNTIFS(#REF!,$B39,#REF!,"Jour")+COUNTIFS(#REF!,$B39,#REF!,"Jour")+COUNTIFS(#REF!,$B39,#REF!,"Jour")+COUNTIFS(#REF!,$B39,#REF!,"Jour")+COUNTIFS(#REF!,$B39,#REF!,"Jour")+COUNTIFS(#REF!,$B39,#REF!,"Jour")+COUNTIFS(#REF!,$B39,#REF!,"Jour")+COUNTIFS(#REF!,$B39,#REF!,"Jour")+COUNTIFS(#REF!,$B39,#REF!,"Jour")+COUNTIFS(#REF!,$B39,#REF!,"Jour"))</f>
        <v>#REF!</v>
      </c>
      <c r="AH39" s="187" t="e">
        <f>IF($A39="","",COUNTIFS(#REF!,$B39,#REF!,"Nuit")+COUNTIFS(#REF!,$B39,#REF!,"Nuit")+COUNTIFS(#REF!,$B39,#REF!,"Nuit")+COUNTIFS(#REF!,$B39,#REF!,"Nuit")+COUNTIFS(#REF!,$B39,#REF!,"Nuit")+COUNTIFS(#REF!,$B39,#REF!,"Nuit")+COUNTIFS(#REF!,$B39,#REF!,"Nuit")+COUNTIFS(#REF!,$B39,#REF!,"Nuit")+COUNTIFS(#REF!,$B39,#REF!,"Nuit")+COUNTIFS(#REF!,$B39,#REF!,"Nuit")+COUNTIFS(#REF!,$B39,#REF!,"Nuit"))</f>
        <v>#REF!</v>
      </c>
      <c r="AI39" s="184" t="e">
        <f>IF($A39="","",COUNTIFS(#REF!,$B39,#REF!,"Jour")+COUNTIFS(#REF!,$B39,#REF!,"Jour")+COUNTIFS(#REF!,$B39,#REF!,"Jour")+COUNTIFS(#REF!,$B39,#REF!,"Jour")+COUNTIFS(#REF!,$B39,#REF!,"Jour")+COUNTIFS(#REF!,$B39,#REF!,"Jour")+COUNTIFS(#REF!,$B39,#REF!,"Jour")+COUNTIFS(#REF!,$B39,#REF!,"Jour")+COUNTIFS(#REF!,$B39,#REF!,"Jour")+COUNTIFS(#REF!,$B39,#REF!,"Jour")+COUNTIFS(#REF!,$B39,#REF!,"Jour"))</f>
        <v>#REF!</v>
      </c>
      <c r="AJ39" s="187" t="e">
        <f>IF($A39="","",COUNTIFS(#REF!,$B39,#REF!,"Nuit")+COUNTIFS(#REF!,$B39,#REF!,"Nuit")+COUNTIFS(#REF!,$B39,#REF!,"Nuit")+COUNTIFS(#REF!,$B39,#REF!,"Nuit")+COUNTIFS(#REF!,$B39,#REF!,"Nuit")+COUNTIFS(#REF!,$B39,#REF!,"Nuit")+COUNTIFS(#REF!,$B39,#REF!,"Nuit")+COUNTIFS(#REF!,$B39,#REF!,"Nuit")+COUNTIFS(#REF!,$B39,#REF!,"Nuit")+COUNTIFS(#REF!,$B39,#REF!,"Nuit")+COUNTIFS(#REF!,$B39,#REF!,"Nuit"))</f>
        <v>#REF!</v>
      </c>
      <c r="AK39" s="190" t="e">
        <f>IF($A39="","",COUNTIFS(#REF!,$B39,#REF!,"Jour")+COUNTIFS(#REF!,$B39,#REF!,"Jour")+COUNTIFS(#REF!,$B39,#REF!,"Jour")+COUNTIFS(#REF!,$B39,#REF!,"Jour")+COUNTIFS(#REF!,$B39,#REF!,"Jour")+COUNTIFS(#REF!,$B39,#REF!,"Jour")+COUNTIFS(#REF!,$B39,#REF!,"Jour")+COUNTIFS(#REF!,$B39,#REF!,"Jour")+COUNTIFS(#REF!,$B39,#REF!,"Jour")+COUNTIFS(#REF!,$B39,#REF!,"Jour")+COUNTIFS(#REF!,$B39,#REF!,"Jour"))</f>
        <v>#REF!</v>
      </c>
      <c r="AL39" s="177"/>
      <c r="AM39" s="176" t="e">
        <f t="shared" si="1"/>
        <v>#REF!</v>
      </c>
      <c r="AN39" s="176" t="e">
        <f t="shared" si="2"/>
        <v>#REF!</v>
      </c>
      <c r="AO39" s="424" t="e">
        <f t="shared" si="5"/>
        <v>#REF!</v>
      </c>
      <c r="AP39" s="183">
        <f>IF($A39="","",COUNTIFS(JAN.20!$F$7:$F$48,$B39,JAN.20!$E$7:$E$48,"Nuit")+COUNTIFS(JAN.20!$H$7:$H$48,$B39,JAN.20!$E$7:$E$48,"Nuit")+COUNTIFS(JAN.20!$J$7:$J$48,$B39,JAN.20!$E$7:$E$48,"Nuit")+COUNTIFS(JAN.20!$L$7:$L$48,$B39,JAN.20!$E$7:$E$48,"Nuit")+COUNTIFS(JAN.20!$N$7:$N$48,$B39,JAN.20!$E$7:$E$48,"Nuit")+COUNTIFS(JAN.20!$P$7:$P$48,$B39,JAN.20!$E$7:$E$48,"Nuit")+COUNTIFS(JAN.20!$R$7:$R$48,$B39,JAN.20!$E$7:$E$48,"Nuit")+COUNTIFS(JAN.20!$T$7:$T$48,$B39,JAN.20!$E$7:$E$48,"Nuit")+COUNTIFS(JAN.20!$V$7:$V$48,$B39,JAN.20!$E$7:$E$48,"Nuit")+COUNTIFS(JAN.20!$W$7:$W$48,$B39,JAN.20!$E$7:$E$48,"Nuit")+COUNTIFS(JAN.20!$X$7:$X$48,$B39,JAN.20!$E$7:$E$48,"Nuit"))</f>
        <v>0</v>
      </c>
      <c r="AQ39" s="184">
        <f>IF($A39="","",COUNTIFS(JAN.20!$F$7:$F$48,$B39,JAN.20!$E$7:$E$48,"Jour")+COUNTIFS(JAN.20!$H$7:$H$48,$B39,JAN.20!$E$7:$E$48,"Jour")+COUNTIFS(JAN.20!$J$7:$J$48,$B39,JAN.20!$E$7:$E$48,"Jour")+COUNTIFS(JAN.20!$L$7:$L$48,$B39,JAN.20!$E$7:$E$48,"Jour")+COUNTIFS(JAN.20!$N$7:$N$48,$B39,JAN.20!$E$7:$E$48,"Jour")+COUNTIFS(JAN.20!$P$7:$P$48,$B39,JAN.20!$E$7:$E$48,"Jour")+COUNTIFS(JAN.20!$R$7:$R$48,$B39,JAN.20!$E$7:$E$48,"Jour")+COUNTIFS(JAN.20!$T$7:$T$48,$B39,JAN.20!$E$7:$E$48,"Jour")+COUNTIFS(JAN.20!$V$7:$V$48,$B39,JAN.20!$E$7:$E$48,"Jour")+COUNTIFS(JAN.20!$W$7:$W$48,$B39,JAN.20!$E$7:$E$48,"Jour")+COUNTIFS(JAN.20!$X$7:$X$48,$B39,JAN.20!$E$7:$E$48,"Jour"))</f>
        <v>0</v>
      </c>
      <c r="AR39" s="187">
        <f>IF($A39="","",COUNTIFS(FEV.20!$F$7:$F$48,$B39,FEV.20!$E$7:$E$48,"Nuit")+COUNTIFS(FEV.20!$H$7:$H$48,$B39,FEV.20!$E$7:$E$48,"Nuit")+COUNTIFS(FEV.20!$J$7:$J$48,$B39,FEV.20!$E$7:$E$48,"Nuit")+COUNTIFS(FEV.20!$L$7:$L$48,$B39,FEV.20!$E$7:$E$48,"Nuit")+COUNTIFS(FEV.20!$N$7:$N$48,$B39,FEV.20!$E$7:$E$48,"Nuit")+COUNTIFS(FEV.20!$P$7:$P$48,$B39,FEV.20!$E$7:$E$48,"Nuit")+COUNTIFS(FEV.20!$R$7:$R$48,$B39,FEV.20!$E$7:$E$48,"Nuit")+COUNTIFS(FEV.20!$T$7:$T$48,$B39,FEV.20!$E$7:$E$48,"Nuit")+COUNTIFS(FEV.20!$V$7:$V$48,$B39,FEV.20!$E$7:$E$48,"Nuit")+COUNTIFS(FEV.20!$W$7:$W$48,$B39,FEV.20!$E$7:$E$48,"Nuit")+COUNTIFS(FEV.20!$X$7:$X$48,$B39,FEV.20!$E$7:$E$48,"Nuit"))</f>
        <v>0</v>
      </c>
      <c r="AS39" s="184">
        <f>IF($A39="","",COUNTIFS(FEV.20!$F$7:$F$48,$B39,FEV.20!$E$7:$E$48,"Jour")+COUNTIFS(FEV.20!$H$7:$H$48,$B39,FEV.20!$E$7:$E$48,"Jour")+COUNTIFS(FEV.20!$J$7:$J$48,$B39,FEV.20!$E$7:$E$48,"Jour")+COUNTIFS(FEV.20!$L$7:$L$48,$B39,FEV.20!$E$7:$E$48,"Jour")+COUNTIFS(FEV.20!$N$7:$N$48,$B39,FEV.20!$E$7:$E$48,"Jour")+COUNTIFS(FEV.20!$P$7:$P$48,$B39,FEV.20!$E$7:$E$48,"Jour")+COUNTIFS(FEV.20!$R$7:$R$48,$B39,FEV.20!$E$7:$E$48,"Jour")+COUNTIFS(FEV.20!$T$7:$T$48,$B39,FEV.20!$E$7:$E$48,"Jour")+COUNTIFS(FEV.20!$V$7:$V$48,$B39,FEV.20!$E$7:$E$48,"Jour")+COUNTIFS(FEV.20!$W$7:$W$48,$B39,FEV.20!$E$7:$E$48,"Jour")+COUNTIFS(FEV.20!$X$7:$X$48,$B39,FEV.20!$E$7:$E$48,"Jour"))</f>
        <v>0</v>
      </c>
      <c r="AT39" s="187">
        <f>IF($A39="","",COUNTIFS(Mars.20!$F$7:$F$48,$B39,Mars.20!$E$7:$E$48,"Nuit")+COUNTIFS(Mars.20!$H$7:$H$48,$B39,Mars.20!$E$7:$E$48,"Nuit")+COUNTIFS(Mars.20!$J$7:$J$48,$B39,Mars.20!$E$7:$E$48,"Nuit")+COUNTIFS(Mars.20!$L$7:$L$48,$B39,Mars.20!$E$7:$E$48,"Nuit")+COUNTIFS(Mars.20!$N$7:$N$48,$B39,Mars.20!$E$7:$E$48,"Nuit")+COUNTIFS(Mars.20!$P$7:$P$48,$B39,Mars.20!$E$7:$E$48,"Nuit")+COUNTIFS(Mars.20!$R$7:$R$48,$B39,Mars.20!$E$7:$E$48,"Nuit")+COUNTIFS(Mars.20!$T$7:$T$48,$B39,Mars.20!$E$7:$E$48,"Nuit")+COUNTIFS(Mars.20!$V$7:$V$48,$B39,Mars.20!$E$7:$E$48,"Nuit")+COUNTIFS(Mars.20!$W$7:$W$48,$B39,Mars.20!$E$7:$E$48,"Nuit")+COUNTIFS(Mars.20!$X$7:$X$48,$B39,Mars.20!$E$7:$E$48,"Nuit"))</f>
        <v>0</v>
      </c>
      <c r="AU39" s="184">
        <f>IF($A39="","",COUNTIFS(Mars.20!$F$7:$F$48,$B39,Mars.20!$E$7:$E$48,"Jour")+COUNTIFS(Mars.20!$H$7:$H$48,$B39,Mars.20!$E$7:$E$48,"Jour")+COUNTIFS(Mars.20!$J$7:$J$48,$B39,Mars.20!$E$7:$E$48,"Jour")+COUNTIFS(Mars.20!$L$7:$L$48,$B39,Mars.20!$E$7:$E$48,"Jour")+COUNTIFS(Mars.20!$N$7:$N$48,$B39,Mars.20!$E$7:$E$48,"Jour")+COUNTIFS(Mars.20!$P$7:$P$48,$B39,Mars.20!$E$7:$E$48,"Jour")+COUNTIFS(Mars.20!$R$7:$R$48,$B39,Mars.20!$E$7:$E$48,"Jour")+COUNTIFS(Mars.20!$T$7:$T$48,$B39,Mars.20!$E$7:$E$48,"Jour")+COUNTIFS(Mars.20!$V$7:$V$48,$B39,Mars.20!$E$7:$E$48,"Jour")+COUNTIFS(Mars.20!$W$7:$W$48,$B39,Mars.20!$E$7:$E$48,"Jour")+COUNTIFS(Mars.20!$X$7:$X$48,$B39,Mars.20!$E$7:$E$48,"Jour"))</f>
        <v>0</v>
      </c>
      <c r="AV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AW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AX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AY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AZ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BA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BB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BC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BD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BE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BF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BG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BH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BI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BJ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BK39" s="184">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BL39" s="187">
        <f>IF($A39="","",COUNTIFS(AVR.20!$F$7:$F$48,$B39,AVR.20!$E$7:$E$48,"Nuit")+COUNTIFS(AVR.20!$H$7:$H$48,$B39,AVR.20!$E$7:$E$48,"Nuit")+COUNTIFS(AVR.20!$J$7:$J$48,$B39,AVR.20!$E$7:$E$48,"Nuit")+COUNTIFS(AVR.20!$L$7:$L$48,$B39,AVR.20!$E$7:$E$48,"Nuit")+COUNTIFS(AVR.20!$N$7:$N$48,$B39,AVR.20!$E$7:$E$48,"Nuit")+COUNTIFS(AVR.20!$P$7:$P$48,$B39,AVR.20!$E$7:$E$48,"Nuit")+COUNTIFS(AVR.20!$R$7:$R$48,$B39,AVR.20!$E$7:$E$48,"Nuit")+COUNTIFS(AVR.20!$T$7:$T$48,$B39,AVR.20!$E$7:$E$48,"Nuit")+COUNTIFS(AVR.20!$V$7:$V$48,$B39,AVR.20!$E$7:$E$48,"Nuit")+COUNTIFS(AVR.20!$W$7:$W$48,$B39,AVR.20!$E$7:$E$48,"Nuit")+COUNTIFS(AVR.20!$X$7:$X$48,$B39,AVR.20!$E$7:$E$48,"Nuit"))</f>
        <v>0</v>
      </c>
      <c r="BM39" s="190">
        <f>IF($A39="","",COUNTIFS(AVR.20!$F$7:$F$48,$B39,AVR.20!$E$7:$E$48,"Jour")+COUNTIFS(AVR.20!$H$7:$H$48,$B39,AVR.20!$E$7:$E$48,"Jour")+COUNTIFS(AVR.20!$J$7:$J$48,$B39,AVR.20!$E$7:$E$48,"Jour")+COUNTIFS(AVR.20!$L$7:$L$48,$B39,AVR.20!$E$7:$E$48,"Jour")+COUNTIFS(AVR.20!$N$7:$N$48,$B39,AVR.20!$E$7:$E$48,"Jour")+COUNTIFS(AVR.20!$P$7:$P$48,$B39,AVR.20!$E$7:$E$48,"Jour")+COUNTIFS(AVR.20!$R$7:$R$48,$B39,AVR.20!$E$7:$E$48,"Jour")+COUNTIFS(AVR.20!$T$7:$T$48,$B39,AVR.20!$E$7:$E$48,"Jour")+COUNTIFS(AVR.20!$V$7:$V$48,$B39,AVR.20!$E$7:$E$48,"Jour")+COUNTIFS(AVR.20!$W$7:$W$48,$B39,AVR.20!$E$7:$E$48,"Jour")+COUNTIFS(AVR.20!$X$7:$X$48,$B39,AVR.20!$E$7:$E$48,"Jour"))</f>
        <v>0</v>
      </c>
      <c r="BN39" s="177"/>
      <c r="BO39" s="176">
        <f t="shared" si="3"/>
        <v>0</v>
      </c>
      <c r="BP39" s="176">
        <f t="shared" si="4"/>
        <v>0</v>
      </c>
    </row>
    <row r="40" spans="1:68" ht="15" customHeight="1" x14ac:dyDescent="0.25">
      <c r="A40" s="268" t="s">
        <v>237</v>
      </c>
      <c r="B40" s="269" t="s">
        <v>420</v>
      </c>
      <c r="C40" s="264" t="s">
        <v>76</v>
      </c>
      <c r="D40" s="264" t="s">
        <v>124</v>
      </c>
      <c r="E40" s="265" t="s">
        <v>16</v>
      </c>
      <c r="F40" s="266" t="s">
        <v>8</v>
      </c>
      <c r="G40" s="266" t="s">
        <v>70</v>
      </c>
      <c r="H40" s="266" t="s">
        <v>71</v>
      </c>
      <c r="I40" s="266"/>
      <c r="J40" s="266" t="s">
        <v>79</v>
      </c>
      <c r="K40" s="266" t="s">
        <v>72</v>
      </c>
      <c r="L40" s="267" t="s">
        <v>73</v>
      </c>
      <c r="N40" s="183" t="e">
        <f>IF($A40="","",COUNTIFS(#REF!,B40,#REF!,"Nuit")+COUNTIFS(#REF!,B40,#REF!,"Nuit")+COUNTIFS(#REF!,B40,#REF!,"Nuit")+COUNTIFS(#REF!,B40,#REF!,"Nuit")+COUNTIFS(#REF!,B40,#REF!,"Nuit")+COUNTIFS(#REF!,B40,#REF!,"Nuit")+COUNTIFS(#REF!,B40,#REF!,"Nuit")+COUNTIFS(#REF!,B40,#REF!,"Nuit")+COUNTIFS(#REF!,B40,#REF!,"Nuit")+COUNTIFS(#REF!,B40,#REF!,"Nuit")+COUNTIFS(#REF!,B40,#REF!,"Nuit"))</f>
        <v>#REF!</v>
      </c>
      <c r="O40" s="184" t="e">
        <f>IF($A40="","",COUNTIFS(#REF!,B40,#REF!,"Jour")+COUNTIFS(#REF!,B40,#REF!,"Jour")+COUNTIFS(#REF!,B40,#REF!,"Jour")+COUNTIFS(#REF!,B40,#REF!,"Jour")+COUNTIFS(#REF!,B40,#REF!,"Jour")+COUNTIFS(#REF!,B40,#REF!,"Jour")+COUNTIFS(#REF!,B40,#REF!,"Jour")+COUNTIFS(#REF!,B40,#REF!,"Jour")+COUNTIFS(#REF!,B40,#REF!,"Jour")+COUNTIFS(#REF!,B40,#REF!,"Jour")+COUNTIFS(#REF!,B40,#REF!,"Jour"))</f>
        <v>#REF!</v>
      </c>
      <c r="P40" s="187" t="e">
        <f>IF($A40="","",COUNTIFS(#REF!,B40,#REF!,"Nuit")+COUNTIFS(#REF!,B40,#REF!,"Nuit")+COUNTIFS(#REF!,B40,#REF!,"Nuit")+COUNTIFS(#REF!,B40,#REF!,"Nuit")+COUNTIFS(#REF!,B40,#REF!,"Nuit")+COUNTIFS(#REF!,B40,#REF!,"Nuit")+COUNTIFS(#REF!,B40,#REF!,"Nuit")+COUNTIFS(#REF!,B40,#REF!,"Nuit")+COUNTIFS(#REF!,B40,#REF!,"Nuit")+COUNTIFS(#REF!,B40,#REF!,"Nuit")+COUNTIFS(#REF!,B40,#REF!,"Nuit"))</f>
        <v>#REF!</v>
      </c>
      <c r="Q40" s="184" t="e">
        <f>IF($A40="","",COUNTIFS(#REF!,B40,#REF!,"Jour")+COUNTIFS(#REF!,B40,#REF!,"Jour")+COUNTIFS(#REF!,B40,#REF!,"Jour")+COUNTIFS(#REF!,B40,#REF!,"Jour")+COUNTIFS(#REF!,B40,#REF!,"Jour")+COUNTIFS(#REF!,B40,#REF!,"Jour")+COUNTIFS(#REF!,B40,#REF!,"Jour")+COUNTIFS(#REF!,B40,#REF!,"Jour")+COUNTIFS(#REF!,B40,#REF!,"Jour")+COUNTIFS(#REF!,B40,#REF!,"Jour")+COUNTIFS(#REF!,B40,#REF!,"Jour"))</f>
        <v>#REF!</v>
      </c>
      <c r="R40" s="187" t="e">
        <f>IF($A40="","",COUNTIFS(#REF!,B40,#REF!,"Nuit")+COUNTIFS(#REF!,B40,#REF!,"Nuit")+COUNTIFS(#REF!,B40,#REF!,"Nuit")+COUNTIFS(#REF!,B40,#REF!,"Nuit")+COUNTIFS(#REF!,B40,#REF!,"Nuit")+COUNTIFS(#REF!,B40,#REF!,"Nuit")+COUNTIFS(#REF!,B40,#REF!,"Nuit")+COUNTIFS(#REF!,B40,#REF!,"Nuit")+COUNTIFS(#REF!,B40,#REF!,"Nuit")+COUNTIFS(#REF!,B40,#REF!,"Nuit")+COUNTIFS(#REF!,B40,#REF!,"Nuit"))</f>
        <v>#REF!</v>
      </c>
      <c r="S40" s="184" t="e">
        <f>IF($A40="","",COUNTIFS(#REF!,B40,#REF!,"Jour")+COUNTIFS(#REF!,B40,#REF!,"Jour")+COUNTIFS(#REF!,B40,#REF!,"Jour")+COUNTIFS(#REF!,B40,#REF!,"Jour")+COUNTIFS(#REF!,B40,#REF!,"Jour")+COUNTIFS(#REF!,B40,#REF!,"Jour")+COUNTIFS(#REF!,B40,#REF!,"Jour")+COUNTIFS(#REF!,B40,#REF!,"Jour")+COUNTIFS(#REF!,B40,#REF!,"Jour")+COUNTIFS(#REF!,B40,#REF!,"Jour")+COUNTIFS(#REF!,B40,#REF!,"Jour"))</f>
        <v>#REF!</v>
      </c>
      <c r="T40" s="187" t="e">
        <f>IF($A40="","",COUNTIFS(#REF!,B40,#REF!,"Nuit")+COUNTIFS(#REF!,B40,#REF!,"Nuit")+COUNTIFS(#REF!,B40,#REF!,"Nuit")+COUNTIFS(#REF!,B40,#REF!,"Nuit")+COUNTIFS(#REF!,B40,#REF!,"Nuit")+COUNTIFS(#REF!,B40,#REF!,"Nuit")+COUNTIFS(#REF!,B40,#REF!,"Nuit")+COUNTIFS(#REF!,B40,#REF!,"Nuit")+COUNTIFS(#REF!,B40,#REF!,"Nuit")+COUNTIFS(#REF!,B40,#REF!,"Nuit")+COUNTIFS(#REF!,B40,#REF!,"Nuit"))</f>
        <v>#REF!</v>
      </c>
      <c r="U40" s="184" t="e">
        <f>IF($A40="","",COUNTIFS(#REF!,B40,#REF!,"Jour")+COUNTIFS(#REF!,B40,#REF!,"Jour")+COUNTIFS(#REF!,B40,#REF!,"Jour")+COUNTIFS(#REF!,B40,#REF!,"Jour")+COUNTIFS(#REF!,B40,#REF!,"Jour")+COUNTIFS(#REF!,B40,#REF!,"Jour")+COUNTIFS(#REF!,B40,#REF!,"Jour")+COUNTIFS(#REF!,B40,#REF!,"Jour")+COUNTIFS(#REF!,B40,#REF!,"Jour")+COUNTIFS(#REF!,B40,#REF!,"Jour")+COUNTIFS(#REF!,B40,#REF!,"Jour"))</f>
        <v>#REF!</v>
      </c>
      <c r="V40" s="187" t="e">
        <f>IF($A40="","",COUNTIFS(#REF!,B40,#REF!,"Nuit")+COUNTIFS(#REF!,B40,#REF!,"Nuit")+COUNTIFS(#REF!,B40,#REF!,"Nuit")+COUNTIFS(#REF!,B40,#REF!,"Nuit")+COUNTIFS(#REF!,B40,#REF!,"Nuit")+COUNTIFS(#REF!,B40,#REF!,"Nuit")+COUNTIFS(#REF!,B40,#REF!,"Nuit")+COUNTIFS(#REF!,B40,#REF!,"Nuit")+COUNTIFS(#REF!,B40,#REF!,"Nuit")+COUNTIFS(#REF!,B40,#REF!,"Nuit")+COUNTIFS(#REF!,B40,#REF!,"Nuit"))</f>
        <v>#REF!</v>
      </c>
      <c r="W40" s="184" t="e">
        <f>IF($A40="","",COUNTIFS(#REF!,B40,#REF!,"Jour")+COUNTIFS(#REF!,B40,#REF!,"Jour")+COUNTIFS(#REF!,B40,#REF!,"Jour")+COUNTIFS(#REF!,B40,#REF!,"Jour")+COUNTIFS(#REF!,B40,#REF!,"Jour")+COUNTIFS(#REF!,B40,#REF!,"Jour")+COUNTIFS(#REF!,B40,#REF!,"Jour")+COUNTIFS(#REF!,B40,#REF!,"Jour")+COUNTIFS(#REF!,B40,#REF!,"Jour")+COUNTIFS(#REF!,B40,#REF!,"Jour")+COUNTIFS(#REF!,B40,#REF!,"Jour"))</f>
        <v>#REF!</v>
      </c>
      <c r="X40" s="187" t="e">
        <f>IF($A40="","",COUNTIFS(#REF!,B40,#REF!,"Nuit")+COUNTIFS(#REF!,B40,#REF!,"Nuit")+COUNTIFS(#REF!,B40,#REF!,"Nuit")+COUNTIFS(#REF!,B40,#REF!,"Nuit")+COUNTIFS(#REF!,B40,#REF!,"Nuit")+COUNTIFS(#REF!,B40,#REF!,"Nuit")+COUNTIFS(#REF!,B40,#REF!,"Nuit")+COUNTIFS(#REF!,B40,#REF!,"Nuit")+COUNTIFS(#REF!,B40,#REF!,"Nuit")+COUNTIFS(#REF!,B40,#REF!,"Nuit")+COUNTIFS(#REF!,B40,#REF!,"Nuit"))</f>
        <v>#REF!</v>
      </c>
      <c r="Y40" s="184" t="e">
        <f>IF($A40="","",COUNTIFS(#REF!,B40,#REF!,"Jour")+COUNTIFS(#REF!,B40,#REF!,"Jour")+COUNTIFS(#REF!,B40,#REF!,"Jour")+COUNTIFS(#REF!,B40,#REF!,"Jour")+COUNTIFS(#REF!,B40,#REF!,"Jour")+COUNTIFS(#REF!,B40,#REF!,"Jour")+COUNTIFS(#REF!,B40,#REF!,"Jour")+COUNTIFS(#REF!,B40,#REF!,"Jour")+COUNTIFS(#REF!,B40,#REF!,"Jour")+COUNTIFS(#REF!,B40,#REF!,"Jour")+COUNTIFS(#REF!,B40,#REF!,"Jour"))</f>
        <v>#REF!</v>
      </c>
      <c r="Z40" s="187" t="e">
        <f>IF($A40="","",COUNTIFS(#REF!,$B40,#REF!,"Nuit")+COUNTIFS(#REF!,B40,#REF!,"Nuit")+COUNTIFS(#REF!,B40,#REF!,"Nuit")+COUNTIFS(#REF!,B40,#REF!,"Nuit")+COUNTIFS(#REF!,B40,#REF!,"Nuit")+COUNTIFS(#REF!,B40,#REF!,"Nuit")+COUNTIFS(#REF!,B40,#REF!,"Nuit")+COUNTIFS(#REF!,B40,#REF!,"Nuit")+COUNTIFS(#REF!,B40,#REF!,"Nuit")+COUNTIFS(#REF!,B40,#REF!,"Nuit")+COUNTIFS(#REF!,B40,#REF!,"Nuit"))</f>
        <v>#REF!</v>
      </c>
      <c r="AA40" s="184" t="e">
        <f>IF($A40="","",COUNTIFS(#REF!,$B40,#REF!,"Jour")+COUNTIFS(#REF!,$B40,#REF!,"Jour")+COUNTIFS(#REF!,$B40,#REF!,"Jour")+COUNTIFS(#REF!,$B40,#REF!,"Jour")+COUNTIFS(#REF!,$B40,#REF!,"Jour")+COUNTIFS(#REF!,$B40,#REF!,"Jour")+COUNTIFS(#REF!,$B40,#REF!,"Jour")+COUNTIFS(#REF!,$B40,#REF!,"Jour")+COUNTIFS(#REF!,$B40,#REF!,"Jour")+COUNTIFS(#REF!,$B40,#REF!,"Jour")+COUNTIFS(#REF!,$B40,#REF!,"Jour"))</f>
        <v>#REF!</v>
      </c>
      <c r="AB40" s="187" t="e">
        <f>IF($A40="","",COUNTIFS(#REF!,$B40,#REF!,"Nuit")+COUNTIFS(#REF!,$B40,#REF!,"Nuit")+COUNTIFS(#REF!,$B40,#REF!,"Nuit")+COUNTIFS(#REF!,$B40,#REF!,"Nuit")+COUNTIFS(#REF!,$B40,#REF!,"Nuit")+COUNTIFS(#REF!,$B40,#REF!,"Nuit")+COUNTIFS(#REF!,$B40,#REF!,"Nuit")+COUNTIFS(#REF!,$B40,#REF!,"Nuit")+COUNTIFS(#REF!,$B40,#REF!,"Nuit")+COUNTIFS(#REF!,$B40,#REF!,"Nuit")+COUNTIFS(#REF!,$B40,#REF!,"Nuit"))</f>
        <v>#REF!</v>
      </c>
      <c r="AC40" s="184" t="e">
        <f>IF($A40="","",COUNTIFS(#REF!,$B40,#REF!,"Jour")+COUNTIFS(#REF!,$B40,#REF!,"Jour")+COUNTIFS(#REF!,$B40,#REF!,"Jour")+COUNTIFS(#REF!,$B40,#REF!,"Jour")+COUNTIFS(#REF!,$B40,#REF!,"Jour")+COUNTIFS(#REF!,$B40,#REF!,"Jour")+COUNTIFS(#REF!,$B40,#REF!,"Jour")+COUNTIFS(#REF!,$B40,#REF!,"Jour")+COUNTIFS(#REF!,$B40,#REF!,"Jour")+COUNTIFS(#REF!,$B40,#REF!,"Jour")+COUNTIFS(#REF!,$B40,#REF!,"Jour"))</f>
        <v>#REF!</v>
      </c>
      <c r="AD40" s="187" t="e">
        <f>IF($A40="","",COUNTIFS(#REF!,$B40,#REF!,"Nuit")+COUNTIFS(#REF!,$B40,#REF!,"Nuit")+COUNTIFS(#REF!,$B40,#REF!,"Nuit")+COUNTIFS(#REF!,$B40,#REF!,"Nuit")+COUNTIFS(#REF!,$B40,#REF!,"Nuit")+COUNTIFS(#REF!,$B40,#REF!,"Nuit")+COUNTIFS(#REF!,$B40,#REF!,"Nuit")+COUNTIFS(#REF!,$B40,#REF!,"Nuit")+COUNTIFS(#REF!,$B40,#REF!,"Nuit")+COUNTIFS(#REF!,$B40,#REF!,"Nuit")+COUNTIFS(#REF!,$B40,#REF!,"Nuit"))</f>
        <v>#REF!</v>
      </c>
      <c r="AE40" s="184" t="e">
        <f>IF($A40="","",COUNTIFS(#REF!,$B40,#REF!,"Jour")+COUNTIFS(#REF!,$B40,#REF!,"Jour")+COUNTIFS(#REF!,$B40,#REF!,"Jour")+COUNTIFS(#REF!,$B40,#REF!,"Jour")+COUNTIFS(#REF!,$B40,#REF!,"Jour")+COUNTIFS(#REF!,$B40,#REF!,"Jour")+COUNTIFS(#REF!,$B40,#REF!,"Jour")+COUNTIFS(#REF!,$B40,#REF!,"Jour")+COUNTIFS(#REF!,$B40,#REF!,"Jour")+COUNTIFS(#REF!,$B40,#REF!,"Jour")+COUNTIFS(#REF!,$B40,#REF!,"Jour"))</f>
        <v>#REF!</v>
      </c>
      <c r="AF40" s="187" t="e">
        <f>IF($A40="","",COUNTIFS(#REF!,$B40,#REF!,"Nuit")+COUNTIFS(#REF!,$B40,#REF!,"Nuit")+COUNTIFS(#REF!,$B40,#REF!,"Nuit")+COUNTIFS(#REF!,$B40,#REF!,"Nuit")+COUNTIFS(#REF!,$B40,#REF!,"Nuit")+COUNTIFS(#REF!,$B40,#REF!,"Nuit")+COUNTIFS(#REF!,$B40,#REF!,"Nuit")+COUNTIFS(#REF!,$B40,#REF!,"Nuit")+COUNTIFS(#REF!,$B40,#REF!,"Nuit")+COUNTIFS(#REF!,$B40,#REF!,"Nuit")+COUNTIFS(#REF!,$B40,#REF!,"Nuit"))</f>
        <v>#REF!</v>
      </c>
      <c r="AG40" s="184" t="e">
        <f>IF($A40="","",COUNTIFS(#REF!,$B40,#REF!,"Jour")+COUNTIFS(#REF!,$B40,#REF!,"Jour")+COUNTIFS(#REF!,$B40,#REF!,"Jour")+COUNTIFS(#REF!,$B40,#REF!,"Jour")+COUNTIFS(#REF!,$B40,#REF!,"Jour")+COUNTIFS(#REF!,$B40,#REF!,"Jour")+COUNTIFS(#REF!,$B40,#REF!,"Jour")+COUNTIFS(#REF!,$B40,#REF!,"Jour")+COUNTIFS(#REF!,$B40,#REF!,"Jour")+COUNTIFS(#REF!,$B40,#REF!,"Jour")+COUNTIFS(#REF!,$B40,#REF!,"Jour"))</f>
        <v>#REF!</v>
      </c>
      <c r="AH40" s="187" t="e">
        <f>IF($A40="","",COUNTIFS(#REF!,$B40,#REF!,"Nuit")+COUNTIFS(#REF!,$B40,#REF!,"Nuit")+COUNTIFS(#REF!,$B40,#REF!,"Nuit")+COUNTIFS(#REF!,$B40,#REF!,"Nuit")+COUNTIFS(#REF!,$B40,#REF!,"Nuit")+COUNTIFS(#REF!,$B40,#REF!,"Nuit")+COUNTIFS(#REF!,$B40,#REF!,"Nuit")+COUNTIFS(#REF!,$B40,#REF!,"Nuit")+COUNTIFS(#REF!,$B40,#REF!,"Nuit")+COUNTIFS(#REF!,$B40,#REF!,"Nuit")+COUNTIFS(#REF!,$B40,#REF!,"Nuit"))</f>
        <v>#REF!</v>
      </c>
      <c r="AI40" s="184" t="e">
        <f>IF($A40="","",COUNTIFS(#REF!,$B40,#REF!,"Jour")+COUNTIFS(#REF!,$B40,#REF!,"Jour")+COUNTIFS(#REF!,$B40,#REF!,"Jour")+COUNTIFS(#REF!,$B40,#REF!,"Jour")+COUNTIFS(#REF!,$B40,#REF!,"Jour")+COUNTIFS(#REF!,$B40,#REF!,"Jour")+COUNTIFS(#REF!,$B40,#REF!,"Jour")+COUNTIFS(#REF!,$B40,#REF!,"Jour")+COUNTIFS(#REF!,$B40,#REF!,"Jour")+COUNTIFS(#REF!,$B40,#REF!,"Jour")+COUNTIFS(#REF!,$B40,#REF!,"Jour"))</f>
        <v>#REF!</v>
      </c>
      <c r="AJ40" s="187" t="e">
        <f>IF($A40="","",COUNTIFS(#REF!,$B40,#REF!,"Nuit")+COUNTIFS(#REF!,$B40,#REF!,"Nuit")+COUNTIFS(#REF!,$B40,#REF!,"Nuit")+COUNTIFS(#REF!,$B40,#REF!,"Nuit")+COUNTIFS(#REF!,$B40,#REF!,"Nuit")+COUNTIFS(#REF!,$B40,#REF!,"Nuit")+COUNTIFS(#REF!,$B40,#REF!,"Nuit")+COUNTIFS(#REF!,$B40,#REF!,"Nuit")+COUNTIFS(#REF!,$B40,#REF!,"Nuit")+COUNTIFS(#REF!,$B40,#REF!,"Nuit")+COUNTIFS(#REF!,$B40,#REF!,"Nuit"))</f>
        <v>#REF!</v>
      </c>
      <c r="AK40" s="190" t="e">
        <f>IF($A40="","",COUNTIFS(#REF!,$B40,#REF!,"Jour")+COUNTIFS(#REF!,$B40,#REF!,"Jour")+COUNTIFS(#REF!,$B40,#REF!,"Jour")+COUNTIFS(#REF!,$B40,#REF!,"Jour")+COUNTIFS(#REF!,$B40,#REF!,"Jour")+COUNTIFS(#REF!,$B40,#REF!,"Jour")+COUNTIFS(#REF!,$B40,#REF!,"Jour")+COUNTIFS(#REF!,$B40,#REF!,"Jour")+COUNTIFS(#REF!,$B40,#REF!,"Jour")+COUNTIFS(#REF!,$B40,#REF!,"Jour")+COUNTIFS(#REF!,$B40,#REF!,"Jour"))</f>
        <v>#REF!</v>
      </c>
      <c r="AL40" s="177"/>
      <c r="AM40" s="176" t="e">
        <f t="shared" si="1"/>
        <v>#REF!</v>
      </c>
      <c r="AN40" s="176" t="e">
        <f t="shared" si="2"/>
        <v>#REF!</v>
      </c>
      <c r="AO40" s="424" t="e">
        <f t="shared" si="5"/>
        <v>#REF!</v>
      </c>
      <c r="AP40" s="183">
        <f>IF($A40="","",COUNTIFS(JAN.20!$F$7:$F$48,$B40,JAN.20!$E$7:$E$48,"Nuit")+COUNTIFS(JAN.20!$H$7:$H$48,$B40,JAN.20!$E$7:$E$48,"Nuit")+COUNTIFS(JAN.20!$J$7:$J$48,$B40,JAN.20!$E$7:$E$48,"Nuit")+COUNTIFS(JAN.20!$L$7:$L$48,$B40,JAN.20!$E$7:$E$48,"Nuit")+COUNTIFS(JAN.20!$N$7:$N$48,$B40,JAN.20!$E$7:$E$48,"Nuit")+COUNTIFS(JAN.20!$P$7:$P$48,$B40,JAN.20!$E$7:$E$48,"Nuit")+COUNTIFS(JAN.20!$R$7:$R$48,$B40,JAN.20!$E$7:$E$48,"Nuit")+COUNTIFS(JAN.20!$T$7:$T$48,$B40,JAN.20!$E$7:$E$48,"Nuit")+COUNTIFS(JAN.20!$V$7:$V$48,$B40,JAN.20!$E$7:$E$48,"Nuit")+COUNTIFS(JAN.20!$W$7:$W$48,$B40,JAN.20!$E$7:$E$48,"Nuit")+COUNTIFS(JAN.20!$X$7:$X$48,$B40,JAN.20!$E$7:$E$48,"Nuit"))</f>
        <v>3</v>
      </c>
      <c r="AQ40" s="184">
        <f>IF($A40="","",COUNTIFS(JAN.20!$F$7:$F$48,$B40,JAN.20!$E$7:$E$48,"Jour")+COUNTIFS(JAN.20!$H$7:$H$48,$B40,JAN.20!$E$7:$E$48,"Jour")+COUNTIFS(JAN.20!$J$7:$J$48,$B40,JAN.20!$E$7:$E$48,"Jour")+COUNTIFS(JAN.20!$L$7:$L$48,$B40,JAN.20!$E$7:$E$48,"Jour")+COUNTIFS(JAN.20!$N$7:$N$48,$B40,JAN.20!$E$7:$E$48,"Jour")+COUNTIFS(JAN.20!$P$7:$P$48,$B40,JAN.20!$E$7:$E$48,"Jour")+COUNTIFS(JAN.20!$R$7:$R$48,$B40,JAN.20!$E$7:$E$48,"Jour")+COUNTIFS(JAN.20!$T$7:$T$48,$B40,JAN.20!$E$7:$E$48,"Jour")+COUNTIFS(JAN.20!$V$7:$V$48,$B40,JAN.20!$E$7:$E$48,"Jour")+COUNTIFS(JAN.20!$W$7:$W$48,$B40,JAN.20!$E$7:$E$48,"Jour")+COUNTIFS(JAN.20!$X$7:$X$48,$B40,JAN.20!$E$7:$E$48,"Jour"))</f>
        <v>1</v>
      </c>
      <c r="AR40" s="187">
        <f>IF($A40="","",COUNTIFS(FEV.20!$F$7:$F$48,$B40,FEV.20!$E$7:$E$48,"Nuit")+COUNTIFS(FEV.20!$H$7:$H$48,$B40,FEV.20!$E$7:$E$48,"Nuit")+COUNTIFS(FEV.20!$J$7:$J$48,$B40,FEV.20!$E$7:$E$48,"Nuit")+COUNTIFS(FEV.20!$L$7:$L$48,$B40,FEV.20!$E$7:$E$48,"Nuit")+COUNTIFS(FEV.20!$N$7:$N$48,$B40,FEV.20!$E$7:$E$48,"Nuit")+COUNTIFS(FEV.20!$P$7:$P$48,$B40,FEV.20!$E$7:$E$48,"Nuit")+COUNTIFS(FEV.20!$R$7:$R$48,$B40,FEV.20!$E$7:$E$48,"Nuit")+COUNTIFS(FEV.20!$T$7:$T$48,$B40,FEV.20!$E$7:$E$48,"Nuit")+COUNTIFS(FEV.20!$V$7:$V$48,$B40,FEV.20!$E$7:$E$48,"Nuit")+COUNTIFS(FEV.20!$W$7:$W$48,$B40,FEV.20!$E$7:$E$48,"Nuit")+COUNTIFS(FEV.20!$X$7:$X$48,$B40,FEV.20!$E$7:$E$48,"Nuit"))</f>
        <v>3</v>
      </c>
      <c r="AS40" s="184">
        <f>IF($A40="","",COUNTIFS(FEV.20!$F$7:$F$48,$B40,FEV.20!$E$7:$E$48,"Jour")+COUNTIFS(FEV.20!$H$7:$H$48,$B40,FEV.20!$E$7:$E$48,"Jour")+COUNTIFS(FEV.20!$J$7:$J$48,$B40,FEV.20!$E$7:$E$48,"Jour")+COUNTIFS(FEV.20!$L$7:$L$48,$B40,FEV.20!$E$7:$E$48,"Jour")+COUNTIFS(FEV.20!$N$7:$N$48,$B40,FEV.20!$E$7:$E$48,"Jour")+COUNTIFS(FEV.20!$P$7:$P$48,$B40,FEV.20!$E$7:$E$48,"Jour")+COUNTIFS(FEV.20!$R$7:$R$48,$B40,FEV.20!$E$7:$E$48,"Jour")+COUNTIFS(FEV.20!$T$7:$T$48,$B40,FEV.20!$E$7:$E$48,"Jour")+COUNTIFS(FEV.20!$V$7:$V$48,$B40,FEV.20!$E$7:$E$48,"Jour")+COUNTIFS(FEV.20!$W$7:$W$48,$B40,FEV.20!$E$7:$E$48,"Jour")+COUNTIFS(FEV.20!$X$7:$X$48,$B40,FEV.20!$E$7:$E$48,"Jour"))</f>
        <v>1</v>
      </c>
      <c r="AT40" s="187">
        <f>IF($A40="","",COUNTIFS(Mars.20!$F$7:$F$48,$B40,Mars.20!$E$7:$E$48,"Nuit")+COUNTIFS(Mars.20!$H$7:$H$48,$B40,Mars.20!$E$7:$E$48,"Nuit")+COUNTIFS(Mars.20!$J$7:$J$48,$B40,Mars.20!$E$7:$E$48,"Nuit")+COUNTIFS(Mars.20!$L$7:$L$48,$B40,Mars.20!$E$7:$E$48,"Nuit")+COUNTIFS(Mars.20!$N$7:$N$48,$B40,Mars.20!$E$7:$E$48,"Nuit")+COUNTIFS(Mars.20!$P$7:$P$48,$B40,Mars.20!$E$7:$E$48,"Nuit")+COUNTIFS(Mars.20!$R$7:$R$48,$B40,Mars.20!$E$7:$E$48,"Nuit")+COUNTIFS(Mars.20!$T$7:$T$48,$B40,Mars.20!$E$7:$E$48,"Nuit")+COUNTIFS(Mars.20!$V$7:$V$48,$B40,Mars.20!$E$7:$E$48,"Nuit")+COUNTIFS(Mars.20!$W$7:$W$48,$B40,Mars.20!$E$7:$E$48,"Nuit")+COUNTIFS(Mars.20!$X$7:$X$48,$B40,Mars.20!$E$7:$E$48,"Nuit"))</f>
        <v>3</v>
      </c>
      <c r="AU40" s="184">
        <f>IF($A40="","",COUNTIFS(Mars.20!$F$7:$F$48,$B40,Mars.20!$E$7:$E$48,"Jour")+COUNTIFS(Mars.20!$H$7:$H$48,$B40,Mars.20!$E$7:$E$48,"Jour")+COUNTIFS(Mars.20!$J$7:$J$48,$B40,Mars.20!$E$7:$E$48,"Jour")+COUNTIFS(Mars.20!$L$7:$L$48,$B40,Mars.20!$E$7:$E$48,"Jour")+COUNTIFS(Mars.20!$N$7:$N$48,$B40,Mars.20!$E$7:$E$48,"Jour")+COUNTIFS(Mars.20!$P$7:$P$48,$B40,Mars.20!$E$7:$E$48,"Jour")+COUNTIFS(Mars.20!$R$7:$R$48,$B40,Mars.20!$E$7:$E$48,"Jour")+COUNTIFS(Mars.20!$T$7:$T$48,$B40,Mars.20!$E$7:$E$48,"Jour")+COUNTIFS(Mars.20!$V$7:$V$48,$B40,Mars.20!$E$7:$E$48,"Jour")+COUNTIFS(Mars.20!$W$7:$W$48,$B40,Mars.20!$E$7:$E$48,"Jour")+COUNTIFS(Mars.20!$X$7:$X$48,$B40,Mars.20!$E$7:$E$48,"Jour"))</f>
        <v>1</v>
      </c>
      <c r="AV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AW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AX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AY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AZ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BA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BB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BC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BD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BE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BF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BG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BH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BI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BJ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BK40" s="184">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BL40" s="187">
        <f>IF($A40="","",COUNTIFS(AVR.20!$F$7:$F$48,$B40,AVR.20!$E$7:$E$48,"Nuit")+COUNTIFS(AVR.20!$H$7:$H$48,$B40,AVR.20!$E$7:$E$48,"Nuit")+COUNTIFS(AVR.20!$J$7:$J$48,$B40,AVR.20!$E$7:$E$48,"Nuit")+COUNTIFS(AVR.20!$L$7:$L$48,$B40,AVR.20!$E$7:$E$48,"Nuit")+COUNTIFS(AVR.20!$N$7:$N$48,$B40,AVR.20!$E$7:$E$48,"Nuit")+COUNTIFS(AVR.20!$P$7:$P$48,$B40,AVR.20!$E$7:$E$48,"Nuit")+COUNTIFS(AVR.20!$R$7:$R$48,$B40,AVR.20!$E$7:$E$48,"Nuit")+COUNTIFS(AVR.20!$T$7:$T$48,$B40,AVR.20!$E$7:$E$48,"Nuit")+COUNTIFS(AVR.20!$V$7:$V$48,$B40,AVR.20!$E$7:$E$48,"Nuit")+COUNTIFS(AVR.20!$W$7:$W$48,$B40,AVR.20!$E$7:$E$48,"Nuit")+COUNTIFS(AVR.20!$X$7:$X$48,$B40,AVR.20!$E$7:$E$48,"Nuit"))</f>
        <v>0</v>
      </c>
      <c r="BM40" s="190">
        <f>IF($A40="","",COUNTIFS(AVR.20!$F$7:$F$48,$B40,AVR.20!$E$7:$E$48,"Jour")+COUNTIFS(AVR.20!$H$7:$H$48,$B40,AVR.20!$E$7:$E$48,"Jour")+COUNTIFS(AVR.20!$J$7:$J$48,$B40,AVR.20!$E$7:$E$48,"Jour")+COUNTIFS(AVR.20!$L$7:$L$48,$B40,AVR.20!$E$7:$E$48,"Jour")+COUNTIFS(AVR.20!$N$7:$N$48,$B40,AVR.20!$E$7:$E$48,"Jour")+COUNTIFS(AVR.20!$P$7:$P$48,$B40,AVR.20!$E$7:$E$48,"Jour")+COUNTIFS(AVR.20!$R$7:$R$48,$B40,AVR.20!$E$7:$E$48,"Jour")+COUNTIFS(AVR.20!$T$7:$T$48,$B40,AVR.20!$E$7:$E$48,"Jour")+COUNTIFS(AVR.20!$V$7:$V$48,$B40,AVR.20!$E$7:$E$48,"Jour")+COUNTIFS(AVR.20!$W$7:$W$48,$B40,AVR.20!$E$7:$E$48,"Jour")+COUNTIFS(AVR.20!$X$7:$X$48,$B40,AVR.20!$E$7:$E$48,"Jour"))</f>
        <v>0</v>
      </c>
      <c r="BN40" s="177"/>
      <c r="BO40" s="176">
        <f t="shared" si="3"/>
        <v>9</v>
      </c>
      <c r="BP40" s="176">
        <f t="shared" si="4"/>
        <v>3</v>
      </c>
    </row>
    <row r="41" spans="1:68" ht="16.5" customHeight="1" x14ac:dyDescent="0.3">
      <c r="A41" s="268" t="s">
        <v>236</v>
      </c>
      <c r="B41" s="269" t="s">
        <v>36</v>
      </c>
      <c r="C41" s="264" t="s">
        <v>201</v>
      </c>
      <c r="D41" s="264" t="s">
        <v>67</v>
      </c>
      <c r="E41" s="265" t="s">
        <v>81</v>
      </c>
      <c r="F41" s="266"/>
      <c r="G41" s="266"/>
      <c r="H41" s="266"/>
      <c r="I41" s="272"/>
      <c r="J41" s="266"/>
      <c r="K41" s="266" t="s">
        <v>72</v>
      </c>
      <c r="L41" s="267"/>
      <c r="N41" s="183" t="e">
        <f>IF($A41="","",COUNTIFS(#REF!,B41,#REF!,"Nuit")+COUNTIFS(#REF!,B41,#REF!,"Nuit")+COUNTIFS(#REF!,B41,#REF!,"Nuit")+COUNTIFS(#REF!,B41,#REF!,"Nuit")+COUNTIFS(#REF!,B41,#REF!,"Nuit")+COUNTIFS(#REF!,B41,#REF!,"Nuit")+COUNTIFS(#REF!,B41,#REF!,"Nuit")+COUNTIFS(#REF!,B41,#REF!,"Nuit")+COUNTIFS(#REF!,B41,#REF!,"Nuit")+COUNTIFS(#REF!,B41,#REF!,"Nuit")+COUNTIFS(#REF!,B41,#REF!,"Nuit"))</f>
        <v>#REF!</v>
      </c>
      <c r="O41" s="184" t="e">
        <f>IF($A41="","",COUNTIFS(#REF!,B41,#REF!,"Jour")+COUNTIFS(#REF!,B41,#REF!,"Jour")+COUNTIFS(#REF!,B41,#REF!,"Jour")+COUNTIFS(#REF!,B41,#REF!,"Jour")+COUNTIFS(#REF!,B41,#REF!,"Jour")+COUNTIFS(#REF!,B41,#REF!,"Jour")+COUNTIFS(#REF!,B41,#REF!,"Jour")+COUNTIFS(#REF!,B41,#REF!,"Jour")+COUNTIFS(#REF!,B41,#REF!,"Jour")+COUNTIFS(#REF!,B41,#REF!,"Jour")+COUNTIFS(#REF!,B41,#REF!,"Jour"))</f>
        <v>#REF!</v>
      </c>
      <c r="P41" s="187" t="e">
        <f>IF($A41="","",COUNTIFS(#REF!,B41,#REF!,"Nuit")+COUNTIFS(#REF!,B41,#REF!,"Nuit")+COUNTIFS(#REF!,B41,#REF!,"Nuit")+COUNTIFS(#REF!,B41,#REF!,"Nuit")+COUNTIFS(#REF!,B41,#REF!,"Nuit")+COUNTIFS(#REF!,B41,#REF!,"Nuit")+COUNTIFS(#REF!,B41,#REF!,"Nuit")+COUNTIFS(#REF!,B41,#REF!,"Nuit")+COUNTIFS(#REF!,B41,#REF!,"Nuit")+COUNTIFS(#REF!,B41,#REF!,"Nuit")+COUNTIFS(#REF!,B41,#REF!,"Nuit"))</f>
        <v>#REF!</v>
      </c>
      <c r="Q41" s="184" t="e">
        <f>IF($A41="","",COUNTIFS(#REF!,B41,#REF!,"Jour")+COUNTIFS(#REF!,B41,#REF!,"Jour")+COUNTIFS(#REF!,B41,#REF!,"Jour")+COUNTIFS(#REF!,B41,#REF!,"Jour")+COUNTIFS(#REF!,B41,#REF!,"Jour")+COUNTIFS(#REF!,B41,#REF!,"Jour")+COUNTIFS(#REF!,B41,#REF!,"Jour")+COUNTIFS(#REF!,B41,#REF!,"Jour")+COUNTIFS(#REF!,B41,#REF!,"Jour")+COUNTIFS(#REF!,B41,#REF!,"Jour")+COUNTIFS(#REF!,B41,#REF!,"Jour"))</f>
        <v>#REF!</v>
      </c>
      <c r="R41" s="187" t="e">
        <f>IF($A41="","",COUNTIFS(#REF!,B41,#REF!,"Nuit")+COUNTIFS(#REF!,B41,#REF!,"Nuit")+COUNTIFS(#REF!,B41,#REF!,"Nuit")+COUNTIFS(#REF!,B41,#REF!,"Nuit")+COUNTIFS(#REF!,B41,#REF!,"Nuit")+COUNTIFS(#REF!,B41,#REF!,"Nuit")+COUNTIFS(#REF!,B41,#REF!,"Nuit")+COUNTIFS(#REF!,B41,#REF!,"Nuit")+COUNTIFS(#REF!,B41,#REF!,"Nuit")+COUNTIFS(#REF!,B41,#REF!,"Nuit")+COUNTIFS(#REF!,B41,#REF!,"Nuit"))</f>
        <v>#REF!</v>
      </c>
      <c r="S41" s="184" t="e">
        <f>IF($A41="","",COUNTIFS(#REF!,B41,#REF!,"Jour")+COUNTIFS(#REF!,B41,#REF!,"Jour")+COUNTIFS(#REF!,B41,#REF!,"Jour")+COUNTIFS(#REF!,B41,#REF!,"Jour")+COUNTIFS(#REF!,B41,#REF!,"Jour")+COUNTIFS(#REF!,B41,#REF!,"Jour")+COUNTIFS(#REF!,B41,#REF!,"Jour")+COUNTIFS(#REF!,B41,#REF!,"Jour")+COUNTIFS(#REF!,B41,#REF!,"Jour")+COUNTIFS(#REF!,B41,#REF!,"Jour")+COUNTIFS(#REF!,B41,#REF!,"Jour"))</f>
        <v>#REF!</v>
      </c>
      <c r="T41" s="187" t="e">
        <f>IF($A41="","",COUNTIFS(#REF!,B41,#REF!,"Nuit")+COUNTIFS(#REF!,B41,#REF!,"Nuit")+COUNTIFS(#REF!,B41,#REF!,"Nuit")+COUNTIFS(#REF!,B41,#REF!,"Nuit")+COUNTIFS(#REF!,B41,#REF!,"Nuit")+COUNTIFS(#REF!,B41,#REF!,"Nuit")+COUNTIFS(#REF!,B41,#REF!,"Nuit")+COUNTIFS(#REF!,B41,#REF!,"Nuit")+COUNTIFS(#REF!,B41,#REF!,"Nuit")+COUNTIFS(#REF!,B41,#REF!,"Nuit")+COUNTIFS(#REF!,B41,#REF!,"Nuit"))</f>
        <v>#REF!</v>
      </c>
      <c r="U41" s="184" t="e">
        <f>IF($A41="","",COUNTIFS(#REF!,B41,#REF!,"Jour")+COUNTIFS(#REF!,B41,#REF!,"Jour")+COUNTIFS(#REF!,B41,#REF!,"Jour")+COUNTIFS(#REF!,B41,#REF!,"Jour")+COUNTIFS(#REF!,B41,#REF!,"Jour")+COUNTIFS(#REF!,B41,#REF!,"Jour")+COUNTIFS(#REF!,B41,#REF!,"Jour")+COUNTIFS(#REF!,B41,#REF!,"Jour")+COUNTIFS(#REF!,B41,#REF!,"Jour")+COUNTIFS(#REF!,B41,#REF!,"Jour")+COUNTIFS(#REF!,B41,#REF!,"Jour"))</f>
        <v>#REF!</v>
      </c>
      <c r="V41" s="187" t="e">
        <f>IF($A41="","",COUNTIFS(#REF!,B41,#REF!,"Nuit")+COUNTIFS(#REF!,B41,#REF!,"Nuit")+COUNTIFS(#REF!,B41,#REF!,"Nuit")+COUNTIFS(#REF!,B41,#REF!,"Nuit")+COUNTIFS(#REF!,B41,#REF!,"Nuit")+COUNTIFS(#REF!,B41,#REF!,"Nuit")+COUNTIFS(#REF!,B41,#REF!,"Nuit")+COUNTIFS(#REF!,B41,#REF!,"Nuit")+COUNTIFS(#REF!,B41,#REF!,"Nuit")+COUNTIFS(#REF!,B41,#REF!,"Nuit")+COUNTIFS(#REF!,B41,#REF!,"Nuit"))</f>
        <v>#REF!</v>
      </c>
      <c r="W41" s="184" t="e">
        <f>IF($A41="","",COUNTIFS(#REF!,B41,#REF!,"Jour")+COUNTIFS(#REF!,B41,#REF!,"Jour")+COUNTIFS(#REF!,B41,#REF!,"Jour")+COUNTIFS(#REF!,B41,#REF!,"Jour")+COUNTIFS(#REF!,B41,#REF!,"Jour")+COUNTIFS(#REF!,B41,#REF!,"Jour")+COUNTIFS(#REF!,B41,#REF!,"Jour")+COUNTIFS(#REF!,B41,#REF!,"Jour")+COUNTIFS(#REF!,B41,#REF!,"Jour")+COUNTIFS(#REF!,B41,#REF!,"Jour")+COUNTIFS(#REF!,B41,#REF!,"Jour"))</f>
        <v>#REF!</v>
      </c>
      <c r="X41" s="187" t="e">
        <f>IF($A41="","",COUNTIFS(#REF!,B41,#REF!,"Nuit")+COUNTIFS(#REF!,B41,#REF!,"Nuit")+COUNTIFS(#REF!,B41,#REF!,"Nuit")+COUNTIFS(#REF!,B41,#REF!,"Nuit")+COUNTIFS(#REF!,B41,#REF!,"Nuit")+COUNTIFS(#REF!,B41,#REF!,"Nuit")+COUNTIFS(#REF!,B41,#REF!,"Nuit")+COUNTIFS(#REF!,B41,#REF!,"Nuit")+COUNTIFS(#REF!,B41,#REF!,"Nuit")+COUNTIFS(#REF!,B41,#REF!,"Nuit")+COUNTIFS(#REF!,B41,#REF!,"Nuit"))</f>
        <v>#REF!</v>
      </c>
      <c r="Y41" s="184" t="e">
        <f>IF($A41="","",COUNTIFS(#REF!,B41,#REF!,"Jour")+COUNTIFS(#REF!,B41,#REF!,"Jour")+COUNTIFS(#REF!,B41,#REF!,"Jour")+COUNTIFS(#REF!,B41,#REF!,"Jour")+COUNTIFS(#REF!,B41,#REF!,"Jour")+COUNTIFS(#REF!,B41,#REF!,"Jour")+COUNTIFS(#REF!,B41,#REF!,"Jour")+COUNTIFS(#REF!,B41,#REF!,"Jour")+COUNTIFS(#REF!,B41,#REF!,"Jour")+COUNTIFS(#REF!,B41,#REF!,"Jour")+COUNTIFS(#REF!,B41,#REF!,"Jour"))</f>
        <v>#REF!</v>
      </c>
      <c r="Z41" s="187" t="e">
        <f>IF($A41="","",COUNTIFS(#REF!,$B41,#REF!,"Nuit")+COUNTIFS(#REF!,B41,#REF!,"Nuit")+COUNTIFS(#REF!,B41,#REF!,"Nuit")+COUNTIFS(#REF!,B41,#REF!,"Nuit")+COUNTIFS(#REF!,B41,#REF!,"Nuit")+COUNTIFS(#REF!,B41,#REF!,"Nuit")+COUNTIFS(#REF!,B41,#REF!,"Nuit")+COUNTIFS(#REF!,B41,#REF!,"Nuit")+COUNTIFS(#REF!,B41,#REF!,"Nuit")+COUNTIFS(#REF!,B41,#REF!,"Nuit")+COUNTIFS(#REF!,B41,#REF!,"Nuit"))</f>
        <v>#REF!</v>
      </c>
      <c r="AA41" s="184" t="e">
        <f>IF($A41="","",COUNTIFS(#REF!,$B41,#REF!,"Jour")+COUNTIFS(#REF!,$B41,#REF!,"Jour")+COUNTIFS(#REF!,$B41,#REF!,"Jour")+COUNTIFS(#REF!,$B41,#REF!,"Jour")+COUNTIFS(#REF!,$B41,#REF!,"Jour")+COUNTIFS(#REF!,$B41,#REF!,"Jour")+COUNTIFS(#REF!,$B41,#REF!,"Jour")+COUNTIFS(#REF!,$B41,#REF!,"Jour")+COUNTIFS(#REF!,$B41,#REF!,"Jour")+COUNTIFS(#REF!,$B41,#REF!,"Jour")+COUNTIFS(#REF!,$B41,#REF!,"Jour"))</f>
        <v>#REF!</v>
      </c>
      <c r="AB41" s="187" t="e">
        <f>IF($A41="","",COUNTIFS(#REF!,$B41,#REF!,"Nuit")+COUNTIFS(#REF!,$B41,#REF!,"Nuit")+COUNTIFS(#REF!,$B41,#REF!,"Nuit")+COUNTIFS(#REF!,$B41,#REF!,"Nuit")+COUNTIFS(#REF!,$B41,#REF!,"Nuit")+COUNTIFS(#REF!,$B41,#REF!,"Nuit")+COUNTIFS(#REF!,$B41,#REF!,"Nuit")+COUNTIFS(#REF!,$B41,#REF!,"Nuit")+COUNTIFS(#REF!,$B41,#REF!,"Nuit")+COUNTIFS(#REF!,$B41,#REF!,"Nuit")+COUNTIFS(#REF!,$B41,#REF!,"Nuit"))</f>
        <v>#REF!</v>
      </c>
      <c r="AC41" s="184" t="e">
        <f>IF($A41="","",COUNTIFS(#REF!,$B41,#REF!,"Jour")+COUNTIFS(#REF!,$B41,#REF!,"Jour")+COUNTIFS(#REF!,$B41,#REF!,"Jour")+COUNTIFS(#REF!,$B41,#REF!,"Jour")+COUNTIFS(#REF!,$B41,#REF!,"Jour")+COUNTIFS(#REF!,$B41,#REF!,"Jour")+COUNTIFS(#REF!,$B41,#REF!,"Jour")+COUNTIFS(#REF!,$B41,#REF!,"Jour")+COUNTIFS(#REF!,$B41,#REF!,"Jour")+COUNTIFS(#REF!,$B41,#REF!,"Jour")+COUNTIFS(#REF!,$B41,#REF!,"Jour"))</f>
        <v>#REF!</v>
      </c>
      <c r="AD41" s="187" t="e">
        <f>IF($A41="","",COUNTIFS(#REF!,$B41,#REF!,"Nuit")+COUNTIFS(#REF!,$B41,#REF!,"Nuit")+COUNTIFS(#REF!,$B41,#REF!,"Nuit")+COUNTIFS(#REF!,$B41,#REF!,"Nuit")+COUNTIFS(#REF!,$B41,#REF!,"Nuit")+COUNTIFS(#REF!,$B41,#REF!,"Nuit")+COUNTIFS(#REF!,$B41,#REF!,"Nuit")+COUNTIFS(#REF!,$B41,#REF!,"Nuit")+COUNTIFS(#REF!,$B41,#REF!,"Nuit")+COUNTIFS(#REF!,$B41,#REF!,"Nuit")+COUNTIFS(#REF!,$B41,#REF!,"Nuit"))</f>
        <v>#REF!</v>
      </c>
      <c r="AE41" s="184" t="e">
        <f>IF($A41="","",COUNTIFS(#REF!,$B41,#REF!,"Jour")+COUNTIFS(#REF!,$B41,#REF!,"Jour")+COUNTIFS(#REF!,$B41,#REF!,"Jour")+COUNTIFS(#REF!,$B41,#REF!,"Jour")+COUNTIFS(#REF!,$B41,#REF!,"Jour")+COUNTIFS(#REF!,$B41,#REF!,"Jour")+COUNTIFS(#REF!,$B41,#REF!,"Jour")+COUNTIFS(#REF!,$B41,#REF!,"Jour")+COUNTIFS(#REF!,$B41,#REF!,"Jour")+COUNTIFS(#REF!,$B41,#REF!,"Jour")+COUNTIFS(#REF!,$B41,#REF!,"Jour"))</f>
        <v>#REF!</v>
      </c>
      <c r="AF41" s="187" t="e">
        <f>IF($A41="","",COUNTIFS(#REF!,$B41,#REF!,"Nuit")+COUNTIFS(#REF!,$B41,#REF!,"Nuit")+COUNTIFS(#REF!,$B41,#REF!,"Nuit")+COUNTIFS(#REF!,$B41,#REF!,"Nuit")+COUNTIFS(#REF!,$B41,#REF!,"Nuit")+COUNTIFS(#REF!,$B41,#REF!,"Nuit")+COUNTIFS(#REF!,$B41,#REF!,"Nuit")+COUNTIFS(#REF!,$B41,#REF!,"Nuit")+COUNTIFS(#REF!,$B41,#REF!,"Nuit")+COUNTIFS(#REF!,$B41,#REF!,"Nuit")+COUNTIFS(#REF!,$B41,#REF!,"Nuit"))</f>
        <v>#REF!</v>
      </c>
      <c r="AG41" s="184" t="e">
        <f>IF($A41="","",COUNTIFS(#REF!,$B41,#REF!,"Jour")+COUNTIFS(#REF!,$B41,#REF!,"Jour")+COUNTIFS(#REF!,$B41,#REF!,"Jour")+COUNTIFS(#REF!,$B41,#REF!,"Jour")+COUNTIFS(#REF!,$B41,#REF!,"Jour")+COUNTIFS(#REF!,$B41,#REF!,"Jour")+COUNTIFS(#REF!,$B41,#REF!,"Jour")+COUNTIFS(#REF!,$B41,#REF!,"Jour")+COUNTIFS(#REF!,$B41,#REF!,"Jour")+COUNTIFS(#REF!,$B41,#REF!,"Jour")+COUNTIFS(#REF!,$B41,#REF!,"Jour"))</f>
        <v>#REF!</v>
      </c>
      <c r="AH41" s="187" t="e">
        <f>IF($A41="","",COUNTIFS(#REF!,$B41,#REF!,"Nuit")+COUNTIFS(#REF!,$B41,#REF!,"Nuit")+COUNTIFS(#REF!,$B41,#REF!,"Nuit")+COUNTIFS(#REF!,$B41,#REF!,"Nuit")+COUNTIFS(#REF!,$B41,#REF!,"Nuit")+COUNTIFS(#REF!,$B41,#REF!,"Nuit")+COUNTIFS(#REF!,$B41,#REF!,"Nuit")+COUNTIFS(#REF!,$B41,#REF!,"Nuit")+COUNTIFS(#REF!,$B41,#REF!,"Nuit")+COUNTIFS(#REF!,$B41,#REF!,"Nuit")+COUNTIFS(#REF!,$B41,#REF!,"Nuit"))</f>
        <v>#REF!</v>
      </c>
      <c r="AI41" s="184" t="e">
        <f>IF($A41="","",COUNTIFS(#REF!,$B41,#REF!,"Jour")+COUNTIFS(#REF!,$B41,#REF!,"Jour")+COUNTIFS(#REF!,$B41,#REF!,"Jour")+COUNTIFS(#REF!,$B41,#REF!,"Jour")+COUNTIFS(#REF!,$B41,#REF!,"Jour")+COUNTIFS(#REF!,$B41,#REF!,"Jour")+COUNTIFS(#REF!,$B41,#REF!,"Jour")+COUNTIFS(#REF!,$B41,#REF!,"Jour")+COUNTIFS(#REF!,$B41,#REF!,"Jour")+COUNTIFS(#REF!,$B41,#REF!,"Jour")+COUNTIFS(#REF!,$B41,#REF!,"Jour"))</f>
        <v>#REF!</v>
      </c>
      <c r="AJ41" s="187" t="e">
        <f>IF($A41="","",COUNTIFS(#REF!,$B41,#REF!,"Nuit")+COUNTIFS(#REF!,$B41,#REF!,"Nuit")+COUNTIFS(#REF!,$B41,#REF!,"Nuit")+COUNTIFS(#REF!,$B41,#REF!,"Nuit")+COUNTIFS(#REF!,$B41,#REF!,"Nuit")+COUNTIFS(#REF!,$B41,#REF!,"Nuit")+COUNTIFS(#REF!,$B41,#REF!,"Nuit")+COUNTIFS(#REF!,$B41,#REF!,"Nuit")+COUNTIFS(#REF!,$B41,#REF!,"Nuit")+COUNTIFS(#REF!,$B41,#REF!,"Nuit")+COUNTIFS(#REF!,$B41,#REF!,"Nuit"))</f>
        <v>#REF!</v>
      </c>
      <c r="AK41" s="190" t="e">
        <f>IF($A41="","",COUNTIFS(#REF!,$B41,#REF!,"Jour")+COUNTIFS(#REF!,$B41,#REF!,"Jour")+COUNTIFS(#REF!,$B41,#REF!,"Jour")+COUNTIFS(#REF!,$B41,#REF!,"Jour")+COUNTIFS(#REF!,$B41,#REF!,"Jour")+COUNTIFS(#REF!,$B41,#REF!,"Jour")+COUNTIFS(#REF!,$B41,#REF!,"Jour")+COUNTIFS(#REF!,$B41,#REF!,"Jour")+COUNTIFS(#REF!,$B41,#REF!,"Jour")+COUNTIFS(#REF!,$B41,#REF!,"Jour")+COUNTIFS(#REF!,$B41,#REF!,"Jour"))</f>
        <v>#REF!</v>
      </c>
      <c r="AL41" s="177"/>
      <c r="AM41" s="176" t="e">
        <f t="shared" si="1"/>
        <v>#REF!</v>
      </c>
      <c r="AN41" s="176" t="e">
        <f t="shared" si="2"/>
        <v>#REF!</v>
      </c>
      <c r="AO41" s="424" t="e">
        <f t="shared" si="5"/>
        <v>#REF!</v>
      </c>
      <c r="AP41" s="183">
        <f>IF($A41="","",COUNTIFS(JAN.20!$F$7:$F$48,$B41,JAN.20!$E$7:$E$48,"Nuit")+COUNTIFS(JAN.20!$H$7:$H$48,$B41,JAN.20!$E$7:$E$48,"Nuit")+COUNTIFS(JAN.20!$J$7:$J$48,$B41,JAN.20!$E$7:$E$48,"Nuit")+COUNTIFS(JAN.20!$L$7:$L$48,$B41,JAN.20!$E$7:$E$48,"Nuit")+COUNTIFS(JAN.20!$N$7:$N$48,$B41,JAN.20!$E$7:$E$48,"Nuit")+COUNTIFS(JAN.20!$P$7:$P$48,$B41,JAN.20!$E$7:$E$48,"Nuit")+COUNTIFS(JAN.20!$R$7:$R$48,$B41,JAN.20!$E$7:$E$48,"Nuit")+COUNTIFS(JAN.20!$T$7:$T$48,$B41,JAN.20!$E$7:$E$48,"Nuit")+COUNTIFS(JAN.20!$V$7:$V$48,$B41,JAN.20!$E$7:$E$48,"Nuit")+COUNTIFS(JAN.20!$W$7:$W$48,$B41,JAN.20!$E$7:$E$48,"Nuit")+COUNTIFS(JAN.20!$X$7:$X$48,$B41,JAN.20!$E$7:$E$48,"Nuit"))</f>
        <v>3</v>
      </c>
      <c r="AQ41" s="184">
        <f>IF($A41="","",COUNTIFS(JAN.20!$F$7:$F$48,$B41,JAN.20!$E$7:$E$48,"Jour")+COUNTIFS(JAN.20!$H$7:$H$48,$B41,JAN.20!$E$7:$E$48,"Jour")+COUNTIFS(JAN.20!$J$7:$J$48,$B41,JAN.20!$E$7:$E$48,"Jour")+COUNTIFS(JAN.20!$L$7:$L$48,$B41,JAN.20!$E$7:$E$48,"Jour")+COUNTIFS(JAN.20!$N$7:$N$48,$B41,JAN.20!$E$7:$E$48,"Jour")+COUNTIFS(JAN.20!$P$7:$P$48,$B41,JAN.20!$E$7:$E$48,"Jour")+COUNTIFS(JAN.20!$R$7:$R$48,$B41,JAN.20!$E$7:$E$48,"Jour")+COUNTIFS(JAN.20!$T$7:$T$48,$B41,JAN.20!$E$7:$E$48,"Jour")+COUNTIFS(JAN.20!$V$7:$V$48,$B41,JAN.20!$E$7:$E$48,"Jour")+COUNTIFS(JAN.20!$W$7:$W$48,$B41,JAN.20!$E$7:$E$48,"Jour")+COUNTIFS(JAN.20!$X$7:$X$48,$B41,JAN.20!$E$7:$E$48,"Jour"))</f>
        <v>1</v>
      </c>
      <c r="AR41" s="187">
        <f>IF($A41="","",COUNTIFS(FEV.20!$F$7:$F$48,$B41,FEV.20!$E$7:$E$48,"Nuit")+COUNTIFS(FEV.20!$H$7:$H$48,$B41,FEV.20!$E$7:$E$48,"Nuit")+COUNTIFS(FEV.20!$J$7:$J$48,$B41,FEV.20!$E$7:$E$48,"Nuit")+COUNTIFS(FEV.20!$L$7:$L$48,$B41,FEV.20!$E$7:$E$48,"Nuit")+COUNTIFS(FEV.20!$N$7:$N$48,$B41,FEV.20!$E$7:$E$48,"Nuit")+COUNTIFS(FEV.20!$P$7:$P$48,$B41,FEV.20!$E$7:$E$48,"Nuit")+COUNTIFS(FEV.20!$R$7:$R$48,$B41,FEV.20!$E$7:$E$48,"Nuit")+COUNTIFS(FEV.20!$T$7:$T$48,$B41,FEV.20!$E$7:$E$48,"Nuit")+COUNTIFS(FEV.20!$V$7:$V$48,$B41,FEV.20!$E$7:$E$48,"Nuit")+COUNTIFS(FEV.20!$W$7:$W$48,$B41,FEV.20!$E$7:$E$48,"Nuit")+COUNTIFS(FEV.20!$X$7:$X$48,$B41,FEV.20!$E$7:$E$48,"Nuit"))</f>
        <v>4</v>
      </c>
      <c r="AS41" s="184">
        <f>IF($A41="","",COUNTIFS(FEV.20!$F$7:$F$48,$B41,FEV.20!$E$7:$E$48,"Jour")+COUNTIFS(FEV.20!$H$7:$H$48,$B41,FEV.20!$E$7:$E$48,"Jour")+COUNTIFS(FEV.20!$J$7:$J$48,$B41,FEV.20!$E$7:$E$48,"Jour")+COUNTIFS(FEV.20!$L$7:$L$48,$B41,FEV.20!$E$7:$E$48,"Jour")+COUNTIFS(FEV.20!$N$7:$N$48,$B41,FEV.20!$E$7:$E$48,"Jour")+COUNTIFS(FEV.20!$P$7:$P$48,$B41,FEV.20!$E$7:$E$48,"Jour")+COUNTIFS(FEV.20!$R$7:$R$48,$B41,FEV.20!$E$7:$E$48,"Jour")+COUNTIFS(FEV.20!$T$7:$T$48,$B41,FEV.20!$E$7:$E$48,"Jour")+COUNTIFS(FEV.20!$V$7:$V$48,$B41,FEV.20!$E$7:$E$48,"Jour")+COUNTIFS(FEV.20!$W$7:$W$48,$B41,FEV.20!$E$7:$E$48,"Jour")+COUNTIFS(FEV.20!$X$7:$X$48,$B41,FEV.20!$E$7:$E$48,"Jour"))</f>
        <v>1</v>
      </c>
      <c r="AT41" s="187">
        <f>IF($A41="","",COUNTIFS(Mars.20!$F$7:$F$48,$B41,Mars.20!$E$7:$E$48,"Nuit")+COUNTIFS(Mars.20!$H$7:$H$48,$B41,Mars.20!$E$7:$E$48,"Nuit")+COUNTIFS(Mars.20!$J$7:$J$48,$B41,Mars.20!$E$7:$E$48,"Nuit")+COUNTIFS(Mars.20!$L$7:$L$48,$B41,Mars.20!$E$7:$E$48,"Nuit")+COUNTIFS(Mars.20!$N$7:$N$48,$B41,Mars.20!$E$7:$E$48,"Nuit")+COUNTIFS(Mars.20!$P$7:$P$48,$B41,Mars.20!$E$7:$E$48,"Nuit")+COUNTIFS(Mars.20!$R$7:$R$48,$B41,Mars.20!$E$7:$E$48,"Nuit")+COUNTIFS(Mars.20!$T$7:$T$48,$B41,Mars.20!$E$7:$E$48,"Nuit")+COUNTIFS(Mars.20!$V$7:$V$48,$B41,Mars.20!$E$7:$E$48,"Nuit")+COUNTIFS(Mars.20!$W$7:$W$48,$B41,Mars.20!$E$7:$E$48,"Nuit")+COUNTIFS(Mars.20!$X$7:$X$48,$B41,Mars.20!$E$7:$E$48,"Nuit"))</f>
        <v>3</v>
      </c>
      <c r="AU41" s="184">
        <f>IF($A41="","",COUNTIFS(Mars.20!$F$7:$F$48,$B41,Mars.20!$E$7:$E$48,"Jour")+COUNTIFS(Mars.20!$H$7:$H$48,$B41,Mars.20!$E$7:$E$48,"Jour")+COUNTIFS(Mars.20!$J$7:$J$48,$B41,Mars.20!$E$7:$E$48,"Jour")+COUNTIFS(Mars.20!$L$7:$L$48,$B41,Mars.20!$E$7:$E$48,"Jour")+COUNTIFS(Mars.20!$N$7:$N$48,$B41,Mars.20!$E$7:$E$48,"Jour")+COUNTIFS(Mars.20!$P$7:$P$48,$B41,Mars.20!$E$7:$E$48,"Jour")+COUNTIFS(Mars.20!$R$7:$R$48,$B41,Mars.20!$E$7:$E$48,"Jour")+COUNTIFS(Mars.20!$T$7:$T$48,$B41,Mars.20!$E$7:$E$48,"Jour")+COUNTIFS(Mars.20!$V$7:$V$48,$B41,Mars.20!$E$7:$E$48,"Jour")+COUNTIFS(Mars.20!$W$7:$W$48,$B41,Mars.20!$E$7:$E$48,"Jour")+COUNTIFS(Mars.20!$X$7:$X$48,$B41,Mars.20!$E$7:$E$48,"Jour"))</f>
        <v>1</v>
      </c>
      <c r="AV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AW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AX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AY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AZ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BA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BB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BC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BD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BE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BF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BG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BH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BI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BJ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BK41" s="184">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BL41" s="187">
        <f>IF($A41="","",COUNTIFS(AVR.20!$F$7:$F$48,$B41,AVR.20!$E$7:$E$48,"Nuit")+COUNTIFS(AVR.20!$H$7:$H$48,$B41,AVR.20!$E$7:$E$48,"Nuit")+COUNTIFS(AVR.20!$J$7:$J$48,$B41,AVR.20!$E$7:$E$48,"Nuit")+COUNTIFS(AVR.20!$L$7:$L$48,$B41,AVR.20!$E$7:$E$48,"Nuit")+COUNTIFS(AVR.20!$N$7:$N$48,$B41,AVR.20!$E$7:$E$48,"Nuit")+COUNTIFS(AVR.20!$P$7:$P$48,$B41,AVR.20!$E$7:$E$48,"Nuit")+COUNTIFS(AVR.20!$R$7:$R$48,$B41,AVR.20!$E$7:$E$48,"Nuit")+COUNTIFS(AVR.20!$T$7:$T$48,$B41,AVR.20!$E$7:$E$48,"Nuit")+COUNTIFS(AVR.20!$V$7:$V$48,$B41,AVR.20!$E$7:$E$48,"Nuit")+COUNTIFS(AVR.20!$W$7:$W$48,$B41,AVR.20!$E$7:$E$48,"Nuit")+COUNTIFS(AVR.20!$X$7:$X$48,$B41,AVR.20!$E$7:$E$48,"Nuit"))</f>
        <v>0</v>
      </c>
      <c r="BM41" s="190">
        <f>IF($A41="","",COUNTIFS(AVR.20!$F$7:$F$48,$B41,AVR.20!$E$7:$E$48,"Jour")+COUNTIFS(AVR.20!$H$7:$H$48,$B41,AVR.20!$E$7:$E$48,"Jour")+COUNTIFS(AVR.20!$J$7:$J$48,$B41,AVR.20!$E$7:$E$48,"Jour")+COUNTIFS(AVR.20!$L$7:$L$48,$B41,AVR.20!$E$7:$E$48,"Jour")+COUNTIFS(AVR.20!$N$7:$N$48,$B41,AVR.20!$E$7:$E$48,"Jour")+COUNTIFS(AVR.20!$P$7:$P$48,$B41,AVR.20!$E$7:$E$48,"Jour")+COUNTIFS(AVR.20!$R$7:$R$48,$B41,AVR.20!$E$7:$E$48,"Jour")+COUNTIFS(AVR.20!$T$7:$T$48,$B41,AVR.20!$E$7:$E$48,"Jour")+COUNTIFS(AVR.20!$V$7:$V$48,$B41,AVR.20!$E$7:$E$48,"Jour")+COUNTIFS(AVR.20!$W$7:$W$48,$B41,AVR.20!$E$7:$E$48,"Jour")+COUNTIFS(AVR.20!$X$7:$X$48,$B41,AVR.20!$E$7:$E$48,"Jour"))</f>
        <v>0</v>
      </c>
      <c r="BN41" s="177"/>
      <c r="BO41" s="176">
        <f t="shared" si="3"/>
        <v>10</v>
      </c>
      <c r="BP41" s="176">
        <f t="shared" si="4"/>
        <v>3</v>
      </c>
    </row>
    <row r="42" spans="1:68" ht="16.5" x14ac:dyDescent="0.3">
      <c r="A42" s="268" t="s">
        <v>235</v>
      </c>
      <c r="B42" s="269" t="s">
        <v>421</v>
      </c>
      <c r="C42" s="264" t="s">
        <v>76</v>
      </c>
      <c r="D42" s="264" t="s">
        <v>124</v>
      </c>
      <c r="E42" s="265" t="s">
        <v>16</v>
      </c>
      <c r="F42" s="266" t="s">
        <v>8</v>
      </c>
      <c r="G42" s="266" t="s">
        <v>70</v>
      </c>
      <c r="H42" s="266"/>
      <c r="I42" s="272"/>
      <c r="J42" s="266"/>
      <c r="K42" s="266" t="s">
        <v>72</v>
      </c>
      <c r="L42" s="267"/>
      <c r="N42" s="183" t="e">
        <f>IF($A42="","",COUNTIFS(#REF!,B42,#REF!,"Nuit")+COUNTIFS(#REF!,B42,#REF!,"Nuit")+COUNTIFS(#REF!,B42,#REF!,"Nuit")+COUNTIFS(#REF!,B42,#REF!,"Nuit")+COUNTIFS(#REF!,B42,#REF!,"Nuit")+COUNTIFS(#REF!,B42,#REF!,"Nuit")+COUNTIFS(#REF!,B42,#REF!,"Nuit")+COUNTIFS(#REF!,B42,#REF!,"Nuit")+COUNTIFS(#REF!,B42,#REF!,"Nuit")+COUNTIFS(#REF!,B42,#REF!,"Nuit")+COUNTIFS(#REF!,B42,#REF!,"Nuit"))</f>
        <v>#REF!</v>
      </c>
      <c r="O42" s="184" t="e">
        <f>IF($A42="","",COUNTIFS(#REF!,B42,#REF!,"Jour")+COUNTIFS(#REF!,B42,#REF!,"Jour")+COUNTIFS(#REF!,B42,#REF!,"Jour")+COUNTIFS(#REF!,B42,#REF!,"Jour")+COUNTIFS(#REF!,B42,#REF!,"Jour")+COUNTIFS(#REF!,B42,#REF!,"Jour")+COUNTIFS(#REF!,B42,#REF!,"Jour")+COUNTIFS(#REF!,B42,#REF!,"Jour")+COUNTIFS(#REF!,B42,#REF!,"Jour")+COUNTIFS(#REF!,B42,#REF!,"Jour")+COUNTIFS(#REF!,B42,#REF!,"Jour"))</f>
        <v>#REF!</v>
      </c>
      <c r="P42" s="187" t="e">
        <f>IF($A42="","",COUNTIFS(#REF!,B42,#REF!,"Nuit")+COUNTIFS(#REF!,B42,#REF!,"Nuit")+COUNTIFS(#REF!,B42,#REF!,"Nuit")+COUNTIFS(#REF!,B42,#REF!,"Nuit")+COUNTIFS(#REF!,B42,#REF!,"Nuit")+COUNTIFS(#REF!,B42,#REF!,"Nuit")+COUNTIFS(#REF!,B42,#REF!,"Nuit")+COUNTIFS(#REF!,B42,#REF!,"Nuit")+COUNTIFS(#REF!,B42,#REF!,"Nuit")+COUNTIFS(#REF!,B42,#REF!,"Nuit")+COUNTIFS(#REF!,B42,#REF!,"Nuit"))</f>
        <v>#REF!</v>
      </c>
      <c r="Q42" s="184" t="e">
        <f>IF($A42="","",COUNTIFS(#REF!,B42,#REF!,"Jour")+COUNTIFS(#REF!,B42,#REF!,"Jour")+COUNTIFS(#REF!,B42,#REF!,"Jour")+COUNTIFS(#REF!,B42,#REF!,"Jour")+COUNTIFS(#REF!,B42,#REF!,"Jour")+COUNTIFS(#REF!,B42,#REF!,"Jour")+COUNTIFS(#REF!,B42,#REF!,"Jour")+COUNTIFS(#REF!,B42,#REF!,"Jour")+COUNTIFS(#REF!,B42,#REF!,"Jour")+COUNTIFS(#REF!,B42,#REF!,"Jour")+COUNTIFS(#REF!,B42,#REF!,"Jour"))</f>
        <v>#REF!</v>
      </c>
      <c r="R42" s="187" t="e">
        <f>IF($A42="","",COUNTIFS(#REF!,B42,#REF!,"Nuit")+COUNTIFS(#REF!,B42,#REF!,"Nuit")+COUNTIFS(#REF!,B42,#REF!,"Nuit")+COUNTIFS(#REF!,B42,#REF!,"Nuit")+COUNTIFS(#REF!,B42,#REF!,"Nuit")+COUNTIFS(#REF!,B42,#REF!,"Nuit")+COUNTIFS(#REF!,B42,#REF!,"Nuit")+COUNTIFS(#REF!,B42,#REF!,"Nuit")+COUNTIFS(#REF!,B42,#REF!,"Nuit")+COUNTIFS(#REF!,B42,#REF!,"Nuit")+COUNTIFS(#REF!,B42,#REF!,"Nuit"))</f>
        <v>#REF!</v>
      </c>
      <c r="S42" s="184" t="e">
        <f>IF($A42="","",COUNTIFS(#REF!,B42,#REF!,"Jour")+COUNTIFS(#REF!,B42,#REF!,"Jour")+COUNTIFS(#REF!,B42,#REF!,"Jour")+COUNTIFS(#REF!,B42,#REF!,"Jour")+COUNTIFS(#REF!,B42,#REF!,"Jour")+COUNTIFS(#REF!,B42,#REF!,"Jour")+COUNTIFS(#REF!,B42,#REF!,"Jour")+COUNTIFS(#REF!,B42,#REF!,"Jour")+COUNTIFS(#REF!,B42,#REF!,"Jour")+COUNTIFS(#REF!,B42,#REF!,"Jour")+COUNTIFS(#REF!,B42,#REF!,"Jour"))</f>
        <v>#REF!</v>
      </c>
      <c r="T42" s="187" t="e">
        <f>IF($A42="","",COUNTIFS(#REF!,B42,#REF!,"Nuit")+COUNTIFS(#REF!,B42,#REF!,"Nuit")+COUNTIFS(#REF!,B42,#REF!,"Nuit")+COUNTIFS(#REF!,B42,#REF!,"Nuit")+COUNTIFS(#REF!,B42,#REF!,"Nuit")+COUNTIFS(#REF!,B42,#REF!,"Nuit")+COUNTIFS(#REF!,B42,#REF!,"Nuit")+COUNTIFS(#REF!,B42,#REF!,"Nuit")+COUNTIFS(#REF!,B42,#REF!,"Nuit")+COUNTIFS(#REF!,B42,#REF!,"Nuit")+COUNTIFS(#REF!,B42,#REF!,"Nuit"))</f>
        <v>#REF!</v>
      </c>
      <c r="U42" s="184" t="e">
        <f>IF($A42="","",COUNTIFS(#REF!,B42,#REF!,"Jour")+COUNTIFS(#REF!,B42,#REF!,"Jour")+COUNTIFS(#REF!,B42,#REF!,"Jour")+COUNTIFS(#REF!,B42,#REF!,"Jour")+COUNTIFS(#REF!,B42,#REF!,"Jour")+COUNTIFS(#REF!,B42,#REF!,"Jour")+COUNTIFS(#REF!,B42,#REF!,"Jour")+COUNTIFS(#REF!,B42,#REF!,"Jour")+COUNTIFS(#REF!,B42,#REF!,"Jour")+COUNTIFS(#REF!,B42,#REF!,"Jour")+COUNTIFS(#REF!,B42,#REF!,"Jour"))</f>
        <v>#REF!</v>
      </c>
      <c r="V42" s="187" t="e">
        <f>IF($A42="","",COUNTIFS(#REF!,B42,#REF!,"Nuit")+COUNTIFS(#REF!,B42,#REF!,"Nuit")+COUNTIFS(#REF!,B42,#REF!,"Nuit")+COUNTIFS(#REF!,B42,#REF!,"Nuit")+COUNTIFS(#REF!,B42,#REF!,"Nuit")+COUNTIFS(#REF!,B42,#REF!,"Nuit")+COUNTIFS(#REF!,B42,#REF!,"Nuit")+COUNTIFS(#REF!,B42,#REF!,"Nuit")+COUNTIFS(#REF!,B42,#REF!,"Nuit")+COUNTIFS(#REF!,B42,#REF!,"Nuit")+COUNTIFS(#REF!,B42,#REF!,"Nuit"))</f>
        <v>#REF!</v>
      </c>
      <c r="W42" s="184" t="e">
        <f>IF($A42="","",COUNTIFS(#REF!,B42,#REF!,"Jour")+COUNTIFS(#REF!,B42,#REF!,"Jour")+COUNTIFS(#REF!,B42,#REF!,"Jour")+COUNTIFS(#REF!,B42,#REF!,"Jour")+COUNTIFS(#REF!,B42,#REF!,"Jour")+COUNTIFS(#REF!,B42,#REF!,"Jour")+COUNTIFS(#REF!,B42,#REF!,"Jour")+COUNTIFS(#REF!,B42,#REF!,"Jour")+COUNTIFS(#REF!,B42,#REF!,"Jour")+COUNTIFS(#REF!,B42,#REF!,"Jour")+COUNTIFS(#REF!,B42,#REF!,"Jour"))</f>
        <v>#REF!</v>
      </c>
      <c r="X42" s="187" t="e">
        <f>IF($A42="","",COUNTIFS(#REF!,B42,#REF!,"Nuit")+COUNTIFS(#REF!,B42,#REF!,"Nuit")+COUNTIFS(#REF!,B42,#REF!,"Nuit")+COUNTIFS(#REF!,B42,#REF!,"Nuit")+COUNTIFS(#REF!,B42,#REF!,"Nuit")+COUNTIFS(#REF!,B42,#REF!,"Nuit")+COUNTIFS(#REF!,B42,#REF!,"Nuit")+COUNTIFS(#REF!,B42,#REF!,"Nuit")+COUNTIFS(#REF!,B42,#REF!,"Nuit")+COUNTIFS(#REF!,B42,#REF!,"Nuit")+COUNTIFS(#REF!,B42,#REF!,"Nuit"))</f>
        <v>#REF!</v>
      </c>
      <c r="Y42" s="184" t="e">
        <f>IF($A42="","",COUNTIFS(#REF!,B42,#REF!,"Jour")+COUNTIFS(#REF!,B42,#REF!,"Jour")+COUNTIFS(#REF!,B42,#REF!,"Jour")+COUNTIFS(#REF!,B42,#REF!,"Jour")+COUNTIFS(#REF!,B42,#REF!,"Jour")+COUNTIFS(#REF!,B42,#REF!,"Jour")+COUNTIFS(#REF!,B42,#REF!,"Jour")+COUNTIFS(#REF!,B42,#REF!,"Jour")+COUNTIFS(#REF!,B42,#REF!,"Jour")+COUNTIFS(#REF!,B42,#REF!,"Jour")+COUNTIFS(#REF!,B42,#REF!,"Jour"))</f>
        <v>#REF!</v>
      </c>
      <c r="Z42" s="187" t="e">
        <f>IF($A42="","",COUNTIFS(#REF!,$B42,#REF!,"Nuit")+COUNTIFS(#REF!,B42,#REF!,"Nuit")+COUNTIFS(#REF!,B42,#REF!,"Nuit")+COUNTIFS(#REF!,B42,#REF!,"Nuit")+COUNTIFS(#REF!,B42,#REF!,"Nuit")+COUNTIFS(#REF!,B42,#REF!,"Nuit")+COUNTIFS(#REF!,B42,#REF!,"Nuit")+COUNTIFS(#REF!,B42,#REF!,"Nuit")+COUNTIFS(#REF!,B42,#REF!,"Nuit")+COUNTIFS(#REF!,B42,#REF!,"Nuit")+COUNTIFS(#REF!,B42,#REF!,"Nuit"))</f>
        <v>#REF!</v>
      </c>
      <c r="AA42" s="184" t="e">
        <f>IF($A42="","",COUNTIFS(#REF!,$B42,#REF!,"Jour")+COUNTIFS(#REF!,$B42,#REF!,"Jour")+COUNTIFS(#REF!,$B42,#REF!,"Jour")+COUNTIFS(#REF!,$B42,#REF!,"Jour")+COUNTIFS(#REF!,$B42,#REF!,"Jour")+COUNTIFS(#REF!,$B42,#REF!,"Jour")+COUNTIFS(#REF!,$B42,#REF!,"Jour")+COUNTIFS(#REF!,$B42,#REF!,"Jour")+COUNTIFS(#REF!,$B42,#REF!,"Jour")+COUNTIFS(#REF!,$B42,#REF!,"Jour")+COUNTIFS(#REF!,$B42,#REF!,"Jour"))</f>
        <v>#REF!</v>
      </c>
      <c r="AB42" s="187" t="e">
        <f>IF($A42="","",COUNTIFS(#REF!,$B42,#REF!,"Nuit")+COUNTIFS(#REF!,$B42,#REF!,"Nuit")+COUNTIFS(#REF!,$B42,#REF!,"Nuit")+COUNTIFS(#REF!,$B42,#REF!,"Nuit")+COUNTIFS(#REF!,$B42,#REF!,"Nuit")+COUNTIFS(#REF!,$B42,#REF!,"Nuit")+COUNTIFS(#REF!,$B42,#REF!,"Nuit")+COUNTIFS(#REF!,$B42,#REF!,"Nuit")+COUNTIFS(#REF!,$B42,#REF!,"Nuit")+COUNTIFS(#REF!,$B42,#REF!,"Nuit")+COUNTIFS(#REF!,$B42,#REF!,"Nuit"))</f>
        <v>#REF!</v>
      </c>
      <c r="AC42" s="184" t="e">
        <f>IF($A42="","",COUNTIFS(#REF!,$B42,#REF!,"Jour")+COUNTIFS(#REF!,$B42,#REF!,"Jour")+COUNTIFS(#REF!,$B42,#REF!,"Jour")+COUNTIFS(#REF!,$B42,#REF!,"Jour")+COUNTIFS(#REF!,$B42,#REF!,"Jour")+COUNTIFS(#REF!,$B42,#REF!,"Jour")+COUNTIFS(#REF!,$B42,#REF!,"Jour")+COUNTIFS(#REF!,$B42,#REF!,"Jour")+COUNTIFS(#REF!,$B42,#REF!,"Jour")+COUNTIFS(#REF!,$B42,#REF!,"Jour")+COUNTIFS(#REF!,$B42,#REF!,"Jour"))</f>
        <v>#REF!</v>
      </c>
      <c r="AD42" s="187" t="e">
        <f>IF($A42="","",COUNTIFS(#REF!,$B42,#REF!,"Nuit")+COUNTIFS(#REF!,$B42,#REF!,"Nuit")+COUNTIFS(#REF!,$B42,#REF!,"Nuit")+COUNTIFS(#REF!,$B42,#REF!,"Nuit")+COUNTIFS(#REF!,$B42,#REF!,"Nuit")+COUNTIFS(#REF!,$B42,#REF!,"Nuit")+COUNTIFS(#REF!,$B42,#REF!,"Nuit")+COUNTIFS(#REF!,$B42,#REF!,"Nuit")+COUNTIFS(#REF!,$B42,#REF!,"Nuit")+COUNTIFS(#REF!,$B42,#REF!,"Nuit")+COUNTIFS(#REF!,$B42,#REF!,"Nuit"))</f>
        <v>#REF!</v>
      </c>
      <c r="AE42" s="184" t="e">
        <f>IF($A42="","",COUNTIFS(#REF!,$B42,#REF!,"Jour")+COUNTIFS(#REF!,$B42,#REF!,"Jour")+COUNTIFS(#REF!,$B42,#REF!,"Jour")+COUNTIFS(#REF!,$B42,#REF!,"Jour")+COUNTIFS(#REF!,$B42,#REF!,"Jour")+COUNTIFS(#REF!,$B42,#REF!,"Jour")+COUNTIFS(#REF!,$B42,#REF!,"Jour")+COUNTIFS(#REF!,$B42,#REF!,"Jour")+COUNTIFS(#REF!,$B42,#REF!,"Jour")+COUNTIFS(#REF!,$B42,#REF!,"Jour")+COUNTIFS(#REF!,$B42,#REF!,"Jour"))</f>
        <v>#REF!</v>
      </c>
      <c r="AF42" s="187" t="e">
        <f>IF($A42="","",COUNTIFS(#REF!,$B42,#REF!,"Nuit")+COUNTIFS(#REF!,$B42,#REF!,"Nuit")+COUNTIFS(#REF!,$B42,#REF!,"Nuit")+COUNTIFS(#REF!,$B42,#REF!,"Nuit")+COUNTIFS(#REF!,$B42,#REF!,"Nuit")+COUNTIFS(#REF!,$B42,#REF!,"Nuit")+COUNTIFS(#REF!,$B42,#REF!,"Nuit")+COUNTIFS(#REF!,$B42,#REF!,"Nuit")+COUNTIFS(#REF!,$B42,#REF!,"Nuit")+COUNTIFS(#REF!,$B42,#REF!,"Nuit")+COUNTIFS(#REF!,$B42,#REF!,"Nuit"))</f>
        <v>#REF!</v>
      </c>
      <c r="AG42" s="184" t="e">
        <f>IF($A42="","",COUNTIFS(#REF!,$B42,#REF!,"Jour")+COUNTIFS(#REF!,$B42,#REF!,"Jour")+COUNTIFS(#REF!,$B42,#REF!,"Jour")+COUNTIFS(#REF!,$B42,#REF!,"Jour")+COUNTIFS(#REF!,$B42,#REF!,"Jour")+COUNTIFS(#REF!,$B42,#REF!,"Jour")+COUNTIFS(#REF!,$B42,#REF!,"Jour")+COUNTIFS(#REF!,$B42,#REF!,"Jour")+COUNTIFS(#REF!,$B42,#REF!,"Jour")+COUNTIFS(#REF!,$B42,#REF!,"Jour")+COUNTIFS(#REF!,$B42,#REF!,"Jour"))</f>
        <v>#REF!</v>
      </c>
      <c r="AH42" s="187" t="e">
        <f>IF($A42="","",COUNTIFS(#REF!,$B42,#REF!,"Nuit")+COUNTIFS(#REF!,$B42,#REF!,"Nuit")+COUNTIFS(#REF!,$B42,#REF!,"Nuit")+COUNTIFS(#REF!,$B42,#REF!,"Nuit")+COUNTIFS(#REF!,$B42,#REF!,"Nuit")+COUNTIFS(#REF!,$B42,#REF!,"Nuit")+COUNTIFS(#REF!,$B42,#REF!,"Nuit")+COUNTIFS(#REF!,$B42,#REF!,"Nuit")+COUNTIFS(#REF!,$B42,#REF!,"Nuit")+COUNTIFS(#REF!,$B42,#REF!,"Nuit")+COUNTIFS(#REF!,$B42,#REF!,"Nuit"))</f>
        <v>#REF!</v>
      </c>
      <c r="AI42" s="184" t="e">
        <f>IF($A42="","",COUNTIFS(#REF!,$B42,#REF!,"Jour")+COUNTIFS(#REF!,$B42,#REF!,"Jour")+COUNTIFS(#REF!,$B42,#REF!,"Jour")+COUNTIFS(#REF!,$B42,#REF!,"Jour")+COUNTIFS(#REF!,$B42,#REF!,"Jour")+COUNTIFS(#REF!,$B42,#REF!,"Jour")+COUNTIFS(#REF!,$B42,#REF!,"Jour")+COUNTIFS(#REF!,$B42,#REF!,"Jour")+COUNTIFS(#REF!,$B42,#REF!,"Jour")+COUNTIFS(#REF!,$B42,#REF!,"Jour")+COUNTIFS(#REF!,$B42,#REF!,"Jour"))</f>
        <v>#REF!</v>
      </c>
      <c r="AJ42" s="187" t="e">
        <f>IF($A42="","",COUNTIFS(#REF!,$B42,#REF!,"Nuit")+COUNTIFS(#REF!,$B42,#REF!,"Nuit")+COUNTIFS(#REF!,$B42,#REF!,"Nuit")+COUNTIFS(#REF!,$B42,#REF!,"Nuit")+COUNTIFS(#REF!,$B42,#REF!,"Nuit")+COUNTIFS(#REF!,$B42,#REF!,"Nuit")+COUNTIFS(#REF!,$B42,#REF!,"Nuit")+COUNTIFS(#REF!,$B42,#REF!,"Nuit")+COUNTIFS(#REF!,$B42,#REF!,"Nuit")+COUNTIFS(#REF!,$B42,#REF!,"Nuit")+COUNTIFS(#REF!,$B42,#REF!,"Nuit"))</f>
        <v>#REF!</v>
      </c>
      <c r="AK42" s="190" t="e">
        <f>IF($A42="","",COUNTIFS(#REF!,$B42,#REF!,"Jour")+COUNTIFS(#REF!,$B42,#REF!,"Jour")+COUNTIFS(#REF!,$B42,#REF!,"Jour")+COUNTIFS(#REF!,$B42,#REF!,"Jour")+COUNTIFS(#REF!,$B42,#REF!,"Jour")+COUNTIFS(#REF!,$B42,#REF!,"Jour")+COUNTIFS(#REF!,$B42,#REF!,"Jour")+COUNTIFS(#REF!,$B42,#REF!,"Jour")+COUNTIFS(#REF!,$B42,#REF!,"Jour")+COUNTIFS(#REF!,$B42,#REF!,"Jour")+COUNTIFS(#REF!,$B42,#REF!,"Jour"))</f>
        <v>#REF!</v>
      </c>
      <c r="AL42" s="177"/>
      <c r="AM42" s="176" t="e">
        <f t="shared" si="1"/>
        <v>#REF!</v>
      </c>
      <c r="AN42" s="176" t="e">
        <f t="shared" si="2"/>
        <v>#REF!</v>
      </c>
      <c r="AO42" s="424" t="e">
        <f t="shared" si="5"/>
        <v>#REF!</v>
      </c>
      <c r="AP42" s="183">
        <f>IF($A42="","",COUNTIFS(JAN.20!$F$7:$F$48,$B42,JAN.20!$E$7:$E$48,"Nuit")+COUNTIFS(JAN.20!$H$7:$H$48,$B42,JAN.20!$E$7:$E$48,"Nuit")+COUNTIFS(JAN.20!$J$7:$J$48,$B42,JAN.20!$E$7:$E$48,"Nuit")+COUNTIFS(JAN.20!$L$7:$L$48,$B42,JAN.20!$E$7:$E$48,"Nuit")+COUNTIFS(JAN.20!$N$7:$N$48,$B42,JAN.20!$E$7:$E$48,"Nuit")+COUNTIFS(JAN.20!$P$7:$P$48,$B42,JAN.20!$E$7:$E$48,"Nuit")+COUNTIFS(JAN.20!$R$7:$R$48,$B42,JAN.20!$E$7:$E$48,"Nuit")+COUNTIFS(JAN.20!$T$7:$T$48,$B42,JAN.20!$E$7:$E$48,"Nuit")+COUNTIFS(JAN.20!$V$7:$V$48,$B42,JAN.20!$E$7:$E$48,"Nuit")+COUNTIFS(JAN.20!$W$7:$W$48,$B42,JAN.20!$E$7:$E$48,"Nuit")+COUNTIFS(JAN.20!$X$7:$X$48,$B42,JAN.20!$E$7:$E$48,"Nuit"))</f>
        <v>0</v>
      </c>
      <c r="AQ42" s="184">
        <f>IF($A42="","",COUNTIFS(JAN.20!$F$7:$F$48,$B42,JAN.20!$E$7:$E$48,"Jour")+COUNTIFS(JAN.20!$H$7:$H$48,$B42,JAN.20!$E$7:$E$48,"Jour")+COUNTIFS(JAN.20!$J$7:$J$48,$B42,JAN.20!$E$7:$E$48,"Jour")+COUNTIFS(JAN.20!$L$7:$L$48,$B42,JAN.20!$E$7:$E$48,"Jour")+COUNTIFS(JAN.20!$N$7:$N$48,$B42,JAN.20!$E$7:$E$48,"Jour")+COUNTIFS(JAN.20!$P$7:$P$48,$B42,JAN.20!$E$7:$E$48,"Jour")+COUNTIFS(JAN.20!$R$7:$R$48,$B42,JAN.20!$E$7:$E$48,"Jour")+COUNTIFS(JAN.20!$T$7:$T$48,$B42,JAN.20!$E$7:$E$48,"Jour")+COUNTIFS(JAN.20!$V$7:$V$48,$B42,JAN.20!$E$7:$E$48,"Jour")+COUNTIFS(JAN.20!$W$7:$W$48,$B42,JAN.20!$E$7:$E$48,"Jour")+COUNTIFS(JAN.20!$X$7:$X$48,$B42,JAN.20!$E$7:$E$48,"Jour"))</f>
        <v>0</v>
      </c>
      <c r="AR42" s="187">
        <f>IF($A42="","",COUNTIFS(FEV.20!$F$7:$F$48,$B42,FEV.20!$E$7:$E$48,"Nuit")+COUNTIFS(FEV.20!$H$7:$H$48,$B42,FEV.20!$E$7:$E$48,"Nuit")+COUNTIFS(FEV.20!$J$7:$J$48,$B42,FEV.20!$E$7:$E$48,"Nuit")+COUNTIFS(FEV.20!$L$7:$L$48,$B42,FEV.20!$E$7:$E$48,"Nuit")+COUNTIFS(FEV.20!$N$7:$N$48,$B42,FEV.20!$E$7:$E$48,"Nuit")+COUNTIFS(FEV.20!$P$7:$P$48,$B42,FEV.20!$E$7:$E$48,"Nuit")+COUNTIFS(FEV.20!$R$7:$R$48,$B42,FEV.20!$E$7:$E$48,"Nuit")+COUNTIFS(FEV.20!$T$7:$T$48,$B42,FEV.20!$E$7:$E$48,"Nuit")+COUNTIFS(FEV.20!$V$7:$V$48,$B42,FEV.20!$E$7:$E$48,"Nuit")+COUNTIFS(FEV.20!$W$7:$W$48,$B42,FEV.20!$E$7:$E$48,"Nuit")+COUNTIFS(FEV.20!$X$7:$X$48,$B42,FEV.20!$E$7:$E$48,"Nuit"))</f>
        <v>4</v>
      </c>
      <c r="AS42" s="184">
        <f>IF($A42="","",COUNTIFS(FEV.20!$F$7:$F$48,$B42,FEV.20!$E$7:$E$48,"Jour")+COUNTIFS(FEV.20!$H$7:$H$48,$B42,FEV.20!$E$7:$E$48,"Jour")+COUNTIFS(FEV.20!$J$7:$J$48,$B42,FEV.20!$E$7:$E$48,"Jour")+COUNTIFS(FEV.20!$L$7:$L$48,$B42,FEV.20!$E$7:$E$48,"Jour")+COUNTIFS(FEV.20!$N$7:$N$48,$B42,FEV.20!$E$7:$E$48,"Jour")+COUNTIFS(FEV.20!$P$7:$P$48,$B42,FEV.20!$E$7:$E$48,"Jour")+COUNTIFS(FEV.20!$R$7:$R$48,$B42,FEV.20!$E$7:$E$48,"Jour")+COUNTIFS(FEV.20!$T$7:$T$48,$B42,FEV.20!$E$7:$E$48,"Jour")+COUNTIFS(FEV.20!$V$7:$V$48,$B42,FEV.20!$E$7:$E$48,"Jour")+COUNTIFS(FEV.20!$W$7:$W$48,$B42,FEV.20!$E$7:$E$48,"Jour")+COUNTIFS(FEV.20!$X$7:$X$48,$B42,FEV.20!$E$7:$E$48,"Jour"))</f>
        <v>1</v>
      </c>
      <c r="AT42" s="187">
        <f>IF($A42="","",COUNTIFS(Mars.20!$F$7:$F$48,$B42,Mars.20!$E$7:$E$48,"Nuit")+COUNTIFS(Mars.20!$H$7:$H$48,$B42,Mars.20!$E$7:$E$48,"Nuit")+COUNTIFS(Mars.20!$J$7:$J$48,$B42,Mars.20!$E$7:$E$48,"Nuit")+COUNTIFS(Mars.20!$L$7:$L$48,$B42,Mars.20!$E$7:$E$48,"Nuit")+COUNTIFS(Mars.20!$N$7:$N$48,$B42,Mars.20!$E$7:$E$48,"Nuit")+COUNTIFS(Mars.20!$P$7:$P$48,$B42,Mars.20!$E$7:$E$48,"Nuit")+COUNTIFS(Mars.20!$R$7:$R$48,$B42,Mars.20!$E$7:$E$48,"Nuit")+COUNTIFS(Mars.20!$T$7:$T$48,$B42,Mars.20!$E$7:$E$48,"Nuit")+COUNTIFS(Mars.20!$V$7:$V$48,$B42,Mars.20!$E$7:$E$48,"Nuit")+COUNTIFS(Mars.20!$W$7:$W$48,$B42,Mars.20!$E$7:$E$48,"Nuit")+COUNTIFS(Mars.20!$X$7:$X$48,$B42,Mars.20!$E$7:$E$48,"Nuit"))</f>
        <v>3</v>
      </c>
      <c r="AU42" s="184">
        <f>IF($A42="","",COUNTIFS(Mars.20!$F$7:$F$48,$B42,Mars.20!$E$7:$E$48,"Jour")+COUNTIFS(Mars.20!$H$7:$H$48,$B42,Mars.20!$E$7:$E$48,"Jour")+COUNTIFS(Mars.20!$J$7:$J$48,$B42,Mars.20!$E$7:$E$48,"Jour")+COUNTIFS(Mars.20!$L$7:$L$48,$B42,Mars.20!$E$7:$E$48,"Jour")+COUNTIFS(Mars.20!$N$7:$N$48,$B42,Mars.20!$E$7:$E$48,"Jour")+COUNTIFS(Mars.20!$P$7:$P$48,$B42,Mars.20!$E$7:$E$48,"Jour")+COUNTIFS(Mars.20!$R$7:$R$48,$B42,Mars.20!$E$7:$E$48,"Jour")+COUNTIFS(Mars.20!$T$7:$T$48,$B42,Mars.20!$E$7:$E$48,"Jour")+COUNTIFS(Mars.20!$V$7:$V$48,$B42,Mars.20!$E$7:$E$48,"Jour")+COUNTIFS(Mars.20!$W$7:$W$48,$B42,Mars.20!$E$7:$E$48,"Jour")+COUNTIFS(Mars.20!$X$7:$X$48,$B42,Mars.20!$E$7:$E$48,"Jour"))</f>
        <v>1</v>
      </c>
      <c r="AV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AW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AX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AY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AZ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BA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BB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BC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BD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BE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BF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BG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BH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BI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BJ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BK42" s="184">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BL42" s="187">
        <f>IF($A42="","",COUNTIFS(AVR.20!$F$7:$F$48,$B42,AVR.20!$E$7:$E$48,"Nuit")+COUNTIFS(AVR.20!$H$7:$H$48,$B42,AVR.20!$E$7:$E$48,"Nuit")+COUNTIFS(AVR.20!$J$7:$J$48,$B42,AVR.20!$E$7:$E$48,"Nuit")+COUNTIFS(AVR.20!$L$7:$L$48,$B42,AVR.20!$E$7:$E$48,"Nuit")+COUNTIFS(AVR.20!$N$7:$N$48,$B42,AVR.20!$E$7:$E$48,"Nuit")+COUNTIFS(AVR.20!$P$7:$P$48,$B42,AVR.20!$E$7:$E$48,"Nuit")+COUNTIFS(AVR.20!$R$7:$R$48,$B42,AVR.20!$E$7:$E$48,"Nuit")+COUNTIFS(AVR.20!$T$7:$T$48,$B42,AVR.20!$E$7:$E$48,"Nuit")+COUNTIFS(AVR.20!$V$7:$V$48,$B42,AVR.20!$E$7:$E$48,"Nuit")+COUNTIFS(AVR.20!$W$7:$W$48,$B42,AVR.20!$E$7:$E$48,"Nuit")+COUNTIFS(AVR.20!$X$7:$X$48,$B42,AVR.20!$E$7:$E$48,"Nuit"))</f>
        <v>0</v>
      </c>
      <c r="BM42" s="190">
        <f>IF($A42="","",COUNTIFS(AVR.20!$F$7:$F$48,$B42,AVR.20!$E$7:$E$48,"Jour")+COUNTIFS(AVR.20!$H$7:$H$48,$B42,AVR.20!$E$7:$E$48,"Jour")+COUNTIFS(AVR.20!$J$7:$J$48,$B42,AVR.20!$E$7:$E$48,"Jour")+COUNTIFS(AVR.20!$L$7:$L$48,$B42,AVR.20!$E$7:$E$48,"Jour")+COUNTIFS(AVR.20!$N$7:$N$48,$B42,AVR.20!$E$7:$E$48,"Jour")+COUNTIFS(AVR.20!$P$7:$P$48,$B42,AVR.20!$E$7:$E$48,"Jour")+COUNTIFS(AVR.20!$R$7:$R$48,$B42,AVR.20!$E$7:$E$48,"Jour")+COUNTIFS(AVR.20!$T$7:$T$48,$B42,AVR.20!$E$7:$E$48,"Jour")+COUNTIFS(AVR.20!$V$7:$V$48,$B42,AVR.20!$E$7:$E$48,"Jour")+COUNTIFS(AVR.20!$W$7:$W$48,$B42,AVR.20!$E$7:$E$48,"Jour")+COUNTIFS(AVR.20!$X$7:$X$48,$B42,AVR.20!$E$7:$E$48,"Jour"))</f>
        <v>0</v>
      </c>
      <c r="BN42" s="177"/>
      <c r="BO42" s="176">
        <f t="shared" si="3"/>
        <v>7</v>
      </c>
      <c r="BP42" s="176">
        <f t="shared" si="4"/>
        <v>2</v>
      </c>
    </row>
    <row r="43" spans="1:68" ht="16.5" customHeight="1" x14ac:dyDescent="0.3">
      <c r="A43" s="268" t="s">
        <v>234</v>
      </c>
      <c r="B43" s="269" t="s">
        <v>120</v>
      </c>
      <c r="C43" s="264" t="s">
        <v>201</v>
      </c>
      <c r="D43" s="264" t="s">
        <v>103</v>
      </c>
      <c r="E43" s="265" t="s">
        <v>81</v>
      </c>
      <c r="F43" s="266"/>
      <c r="G43" s="266"/>
      <c r="H43" s="266"/>
      <c r="I43" s="272"/>
      <c r="J43" s="266"/>
      <c r="K43" s="266"/>
      <c r="L43" s="267"/>
      <c r="N43" s="183" t="e">
        <f>IF($A43="","",COUNTIFS(#REF!,B43,#REF!,"Nuit")+COUNTIFS(#REF!,B43,#REF!,"Nuit")+COUNTIFS(#REF!,B43,#REF!,"Nuit")+COUNTIFS(#REF!,B43,#REF!,"Nuit")+COUNTIFS(#REF!,B43,#REF!,"Nuit")+COUNTIFS(#REF!,B43,#REF!,"Nuit")+COUNTIFS(#REF!,B43,#REF!,"Nuit")+COUNTIFS(#REF!,B43,#REF!,"Nuit")+COUNTIFS(#REF!,B43,#REF!,"Nuit")+COUNTIFS(#REF!,B43,#REF!,"Nuit")+COUNTIFS(#REF!,B43,#REF!,"Nuit"))</f>
        <v>#REF!</v>
      </c>
      <c r="O43" s="184" t="e">
        <f>IF($A43="","",COUNTIFS(#REF!,B43,#REF!,"Jour")+COUNTIFS(#REF!,B43,#REF!,"Jour")+COUNTIFS(#REF!,B43,#REF!,"Jour")+COUNTIFS(#REF!,B43,#REF!,"Jour")+COUNTIFS(#REF!,B43,#REF!,"Jour")+COUNTIFS(#REF!,B43,#REF!,"Jour")+COUNTIFS(#REF!,B43,#REF!,"Jour")+COUNTIFS(#REF!,B43,#REF!,"Jour")+COUNTIFS(#REF!,B43,#REF!,"Jour")+COUNTIFS(#REF!,B43,#REF!,"Jour")+COUNTIFS(#REF!,B43,#REF!,"Jour"))</f>
        <v>#REF!</v>
      </c>
      <c r="P43" s="187" t="e">
        <f>IF($A43="","",COUNTIFS(#REF!,B43,#REF!,"Nuit")+COUNTIFS(#REF!,B43,#REF!,"Nuit")+COUNTIFS(#REF!,B43,#REF!,"Nuit")+COUNTIFS(#REF!,B43,#REF!,"Nuit")+COUNTIFS(#REF!,B43,#REF!,"Nuit")+COUNTIFS(#REF!,B43,#REF!,"Nuit")+COUNTIFS(#REF!,B43,#REF!,"Nuit")+COUNTIFS(#REF!,B43,#REF!,"Nuit")+COUNTIFS(#REF!,B43,#REF!,"Nuit")+COUNTIFS(#REF!,B43,#REF!,"Nuit")+COUNTIFS(#REF!,B43,#REF!,"Nuit"))</f>
        <v>#REF!</v>
      </c>
      <c r="Q43" s="184" t="e">
        <f>IF($A43="","",COUNTIFS(#REF!,B43,#REF!,"Jour")+COUNTIFS(#REF!,B43,#REF!,"Jour")+COUNTIFS(#REF!,B43,#REF!,"Jour")+COUNTIFS(#REF!,B43,#REF!,"Jour")+COUNTIFS(#REF!,B43,#REF!,"Jour")+COUNTIFS(#REF!,B43,#REF!,"Jour")+COUNTIFS(#REF!,B43,#REF!,"Jour")+COUNTIFS(#REF!,B43,#REF!,"Jour")+COUNTIFS(#REF!,B43,#REF!,"Jour")+COUNTIFS(#REF!,B43,#REF!,"Jour")+COUNTIFS(#REF!,B43,#REF!,"Jour"))</f>
        <v>#REF!</v>
      </c>
      <c r="R43" s="187" t="e">
        <f>IF($A43="","",COUNTIFS(#REF!,B43,#REF!,"Nuit")+COUNTIFS(#REF!,B43,#REF!,"Nuit")+COUNTIFS(#REF!,B43,#REF!,"Nuit")+COUNTIFS(#REF!,B43,#REF!,"Nuit")+COUNTIFS(#REF!,B43,#REF!,"Nuit")+COUNTIFS(#REF!,B43,#REF!,"Nuit")+COUNTIFS(#REF!,B43,#REF!,"Nuit")+COUNTIFS(#REF!,B43,#REF!,"Nuit")+COUNTIFS(#REF!,B43,#REF!,"Nuit")+COUNTIFS(#REF!,B43,#REF!,"Nuit")+COUNTIFS(#REF!,B43,#REF!,"Nuit"))</f>
        <v>#REF!</v>
      </c>
      <c r="S43" s="184" t="e">
        <f>IF($A43="","",COUNTIFS(#REF!,B43,#REF!,"Jour")+COUNTIFS(#REF!,B43,#REF!,"Jour")+COUNTIFS(#REF!,B43,#REF!,"Jour")+COUNTIFS(#REF!,B43,#REF!,"Jour")+COUNTIFS(#REF!,B43,#REF!,"Jour")+COUNTIFS(#REF!,B43,#REF!,"Jour")+COUNTIFS(#REF!,B43,#REF!,"Jour")+COUNTIFS(#REF!,B43,#REF!,"Jour")+COUNTIFS(#REF!,B43,#REF!,"Jour")+COUNTIFS(#REF!,B43,#REF!,"Jour")+COUNTIFS(#REF!,B43,#REF!,"Jour"))</f>
        <v>#REF!</v>
      </c>
      <c r="T43" s="187" t="e">
        <f>IF($A43="","",COUNTIFS(#REF!,B43,#REF!,"Nuit")+COUNTIFS(#REF!,B43,#REF!,"Nuit")+COUNTIFS(#REF!,B43,#REF!,"Nuit")+COUNTIFS(#REF!,B43,#REF!,"Nuit")+COUNTIFS(#REF!,B43,#REF!,"Nuit")+COUNTIFS(#REF!,B43,#REF!,"Nuit")+COUNTIFS(#REF!,B43,#REF!,"Nuit")+COUNTIFS(#REF!,B43,#REF!,"Nuit")+COUNTIFS(#REF!,B43,#REF!,"Nuit")+COUNTIFS(#REF!,B43,#REF!,"Nuit")+COUNTIFS(#REF!,B43,#REF!,"Nuit"))</f>
        <v>#REF!</v>
      </c>
      <c r="U43" s="184" t="e">
        <f>IF($A43="","",COUNTIFS(#REF!,B43,#REF!,"Jour")+COUNTIFS(#REF!,B43,#REF!,"Jour")+COUNTIFS(#REF!,B43,#REF!,"Jour")+COUNTIFS(#REF!,B43,#REF!,"Jour")+COUNTIFS(#REF!,B43,#REF!,"Jour")+COUNTIFS(#REF!,B43,#REF!,"Jour")+COUNTIFS(#REF!,B43,#REF!,"Jour")+COUNTIFS(#REF!,B43,#REF!,"Jour")+COUNTIFS(#REF!,B43,#REF!,"Jour")+COUNTIFS(#REF!,B43,#REF!,"Jour")+COUNTIFS(#REF!,B43,#REF!,"Jour"))</f>
        <v>#REF!</v>
      </c>
      <c r="V43" s="187" t="e">
        <f>IF($A43="","",COUNTIFS(#REF!,B43,#REF!,"Nuit")+COUNTIFS(#REF!,B43,#REF!,"Nuit")+COUNTIFS(#REF!,B43,#REF!,"Nuit")+COUNTIFS(#REF!,B43,#REF!,"Nuit")+COUNTIFS(#REF!,B43,#REF!,"Nuit")+COUNTIFS(#REF!,B43,#REF!,"Nuit")+COUNTIFS(#REF!,B43,#REF!,"Nuit")+COUNTIFS(#REF!,B43,#REF!,"Nuit")+COUNTIFS(#REF!,B43,#REF!,"Nuit")+COUNTIFS(#REF!,B43,#REF!,"Nuit")+COUNTIFS(#REF!,B43,#REF!,"Nuit"))</f>
        <v>#REF!</v>
      </c>
      <c r="W43" s="184" t="e">
        <f>IF($A43="","",COUNTIFS(#REF!,B43,#REF!,"Jour")+COUNTIFS(#REF!,B43,#REF!,"Jour")+COUNTIFS(#REF!,B43,#REF!,"Jour")+COUNTIFS(#REF!,B43,#REF!,"Jour")+COUNTIFS(#REF!,B43,#REF!,"Jour")+COUNTIFS(#REF!,B43,#REF!,"Jour")+COUNTIFS(#REF!,B43,#REF!,"Jour")+COUNTIFS(#REF!,B43,#REF!,"Jour")+COUNTIFS(#REF!,B43,#REF!,"Jour")+COUNTIFS(#REF!,B43,#REF!,"Jour")+COUNTIFS(#REF!,B43,#REF!,"Jour"))</f>
        <v>#REF!</v>
      </c>
      <c r="X43" s="187" t="e">
        <f>IF($A43="","",COUNTIFS(#REF!,B43,#REF!,"Nuit")+COUNTIFS(#REF!,B43,#REF!,"Nuit")+COUNTIFS(#REF!,B43,#REF!,"Nuit")+COUNTIFS(#REF!,B43,#REF!,"Nuit")+COUNTIFS(#REF!,B43,#REF!,"Nuit")+COUNTIFS(#REF!,B43,#REF!,"Nuit")+COUNTIFS(#REF!,B43,#REF!,"Nuit")+COUNTIFS(#REF!,B43,#REF!,"Nuit")+COUNTIFS(#REF!,B43,#REF!,"Nuit")+COUNTIFS(#REF!,B43,#REF!,"Nuit")+COUNTIFS(#REF!,B43,#REF!,"Nuit"))</f>
        <v>#REF!</v>
      </c>
      <c r="Y43" s="184" t="e">
        <f>IF($A43="","",COUNTIFS(#REF!,B43,#REF!,"Jour")+COUNTIFS(#REF!,B43,#REF!,"Jour")+COUNTIFS(#REF!,B43,#REF!,"Jour")+COUNTIFS(#REF!,B43,#REF!,"Jour")+COUNTIFS(#REF!,B43,#REF!,"Jour")+COUNTIFS(#REF!,B43,#REF!,"Jour")+COUNTIFS(#REF!,B43,#REF!,"Jour")+COUNTIFS(#REF!,B43,#REF!,"Jour")+COUNTIFS(#REF!,B43,#REF!,"Jour")+COUNTIFS(#REF!,B43,#REF!,"Jour")+COUNTIFS(#REF!,B43,#REF!,"Jour"))</f>
        <v>#REF!</v>
      </c>
      <c r="Z43" s="187" t="e">
        <f>IF($A43="","",COUNTIFS(#REF!,$B43,#REF!,"Nuit")+COUNTIFS(#REF!,B43,#REF!,"Nuit")+COUNTIFS(#REF!,B43,#REF!,"Nuit")+COUNTIFS(#REF!,B43,#REF!,"Nuit")+COUNTIFS(#REF!,B43,#REF!,"Nuit")+COUNTIFS(#REF!,B43,#REF!,"Nuit")+COUNTIFS(#REF!,B43,#REF!,"Nuit")+COUNTIFS(#REF!,B43,#REF!,"Nuit")+COUNTIFS(#REF!,B43,#REF!,"Nuit")+COUNTIFS(#REF!,B43,#REF!,"Nuit")+COUNTIFS(#REF!,B43,#REF!,"Nuit"))</f>
        <v>#REF!</v>
      </c>
      <c r="AA43" s="184" t="e">
        <f>IF($A43="","",COUNTIFS(#REF!,$B43,#REF!,"Jour")+COUNTIFS(#REF!,$B43,#REF!,"Jour")+COUNTIFS(#REF!,$B43,#REF!,"Jour")+COUNTIFS(#REF!,$B43,#REF!,"Jour")+COUNTIFS(#REF!,$B43,#REF!,"Jour")+COUNTIFS(#REF!,$B43,#REF!,"Jour")+COUNTIFS(#REF!,$B43,#REF!,"Jour")+COUNTIFS(#REF!,$B43,#REF!,"Jour")+COUNTIFS(#REF!,$B43,#REF!,"Jour")+COUNTIFS(#REF!,$B43,#REF!,"Jour")+COUNTIFS(#REF!,$B43,#REF!,"Jour"))</f>
        <v>#REF!</v>
      </c>
      <c r="AB43" s="187" t="e">
        <f>IF($A43="","",COUNTIFS(#REF!,$B43,#REF!,"Nuit")+COUNTIFS(#REF!,$B43,#REF!,"Nuit")+COUNTIFS(#REF!,$B43,#REF!,"Nuit")+COUNTIFS(#REF!,$B43,#REF!,"Nuit")+COUNTIFS(#REF!,$B43,#REF!,"Nuit")+COUNTIFS(#REF!,$B43,#REF!,"Nuit")+COUNTIFS(#REF!,$B43,#REF!,"Nuit")+COUNTIFS(#REF!,$B43,#REF!,"Nuit")+COUNTIFS(#REF!,$B43,#REF!,"Nuit")+COUNTIFS(#REF!,$B43,#REF!,"Nuit")+COUNTIFS(#REF!,$B43,#REF!,"Nuit"))</f>
        <v>#REF!</v>
      </c>
      <c r="AC43" s="184" t="e">
        <f>IF($A43="","",COUNTIFS(#REF!,$B43,#REF!,"Jour")+COUNTIFS(#REF!,$B43,#REF!,"Jour")+COUNTIFS(#REF!,$B43,#REF!,"Jour")+COUNTIFS(#REF!,$B43,#REF!,"Jour")+COUNTIFS(#REF!,$B43,#REF!,"Jour")+COUNTIFS(#REF!,$B43,#REF!,"Jour")+COUNTIFS(#REF!,$B43,#REF!,"Jour")+COUNTIFS(#REF!,$B43,#REF!,"Jour")+COUNTIFS(#REF!,$B43,#REF!,"Jour")+COUNTIFS(#REF!,$B43,#REF!,"Jour")+COUNTIFS(#REF!,$B43,#REF!,"Jour"))</f>
        <v>#REF!</v>
      </c>
      <c r="AD43" s="187" t="e">
        <f>IF($A43="","",COUNTIFS(#REF!,$B43,#REF!,"Nuit")+COUNTIFS(#REF!,$B43,#REF!,"Nuit")+COUNTIFS(#REF!,$B43,#REF!,"Nuit")+COUNTIFS(#REF!,$B43,#REF!,"Nuit")+COUNTIFS(#REF!,$B43,#REF!,"Nuit")+COUNTIFS(#REF!,$B43,#REF!,"Nuit")+COUNTIFS(#REF!,$B43,#REF!,"Nuit")+COUNTIFS(#REF!,$B43,#REF!,"Nuit")+COUNTIFS(#REF!,$B43,#REF!,"Nuit")+COUNTIFS(#REF!,$B43,#REF!,"Nuit")+COUNTIFS(#REF!,$B43,#REF!,"Nuit"))</f>
        <v>#REF!</v>
      </c>
      <c r="AE43" s="184" t="e">
        <f>IF($A43="","",COUNTIFS(#REF!,$B43,#REF!,"Jour")+COUNTIFS(#REF!,$B43,#REF!,"Jour")+COUNTIFS(#REF!,$B43,#REF!,"Jour")+COUNTIFS(#REF!,$B43,#REF!,"Jour")+COUNTIFS(#REF!,$B43,#REF!,"Jour")+COUNTIFS(#REF!,$B43,#REF!,"Jour")+COUNTIFS(#REF!,$B43,#REF!,"Jour")+COUNTIFS(#REF!,$B43,#REF!,"Jour")+COUNTIFS(#REF!,$B43,#REF!,"Jour")+COUNTIFS(#REF!,$B43,#REF!,"Jour")+COUNTIFS(#REF!,$B43,#REF!,"Jour"))</f>
        <v>#REF!</v>
      </c>
      <c r="AF43" s="187" t="e">
        <f>IF($A43="","",COUNTIFS(#REF!,$B43,#REF!,"Nuit")+COUNTIFS(#REF!,$B43,#REF!,"Nuit")+COUNTIFS(#REF!,$B43,#REF!,"Nuit")+COUNTIFS(#REF!,$B43,#REF!,"Nuit")+COUNTIFS(#REF!,$B43,#REF!,"Nuit")+COUNTIFS(#REF!,$B43,#REF!,"Nuit")+COUNTIFS(#REF!,$B43,#REF!,"Nuit")+COUNTIFS(#REF!,$B43,#REF!,"Nuit")+COUNTIFS(#REF!,$B43,#REF!,"Nuit")+COUNTIFS(#REF!,$B43,#REF!,"Nuit")+COUNTIFS(#REF!,$B43,#REF!,"Nuit"))</f>
        <v>#REF!</v>
      </c>
      <c r="AG43" s="184" t="e">
        <f>IF($A43="","",COUNTIFS(#REF!,$B43,#REF!,"Jour")+COUNTIFS(#REF!,$B43,#REF!,"Jour")+COUNTIFS(#REF!,$B43,#REF!,"Jour")+COUNTIFS(#REF!,$B43,#REF!,"Jour")+COUNTIFS(#REF!,$B43,#REF!,"Jour")+COUNTIFS(#REF!,$B43,#REF!,"Jour")+COUNTIFS(#REF!,$B43,#REF!,"Jour")+COUNTIFS(#REF!,$B43,#REF!,"Jour")+COUNTIFS(#REF!,$B43,#REF!,"Jour")+COUNTIFS(#REF!,$B43,#REF!,"Jour")+COUNTIFS(#REF!,$B43,#REF!,"Jour"))</f>
        <v>#REF!</v>
      </c>
      <c r="AH43" s="187" t="e">
        <f>IF($A43="","",COUNTIFS(#REF!,$B43,#REF!,"Nuit")+COUNTIFS(#REF!,$B43,#REF!,"Nuit")+COUNTIFS(#REF!,$B43,#REF!,"Nuit")+COUNTIFS(#REF!,$B43,#REF!,"Nuit")+COUNTIFS(#REF!,$B43,#REF!,"Nuit")+COUNTIFS(#REF!,$B43,#REF!,"Nuit")+COUNTIFS(#REF!,$B43,#REF!,"Nuit")+COUNTIFS(#REF!,$B43,#REF!,"Nuit")+COUNTIFS(#REF!,$B43,#REF!,"Nuit")+COUNTIFS(#REF!,$B43,#REF!,"Nuit")+COUNTIFS(#REF!,$B43,#REF!,"Nuit"))</f>
        <v>#REF!</v>
      </c>
      <c r="AI43" s="184" t="e">
        <f>IF($A43="","",COUNTIFS(#REF!,$B43,#REF!,"Jour")+COUNTIFS(#REF!,$B43,#REF!,"Jour")+COUNTIFS(#REF!,$B43,#REF!,"Jour")+COUNTIFS(#REF!,$B43,#REF!,"Jour")+COUNTIFS(#REF!,$B43,#REF!,"Jour")+COUNTIFS(#REF!,$B43,#REF!,"Jour")+COUNTIFS(#REF!,$B43,#REF!,"Jour")+COUNTIFS(#REF!,$B43,#REF!,"Jour")+COUNTIFS(#REF!,$B43,#REF!,"Jour")+COUNTIFS(#REF!,$B43,#REF!,"Jour")+COUNTIFS(#REF!,$B43,#REF!,"Jour"))</f>
        <v>#REF!</v>
      </c>
      <c r="AJ43" s="187" t="e">
        <f>IF($A43="","",COUNTIFS(#REF!,$B43,#REF!,"Nuit")+COUNTIFS(#REF!,$B43,#REF!,"Nuit")+COUNTIFS(#REF!,$B43,#REF!,"Nuit")+COUNTIFS(#REF!,$B43,#REF!,"Nuit")+COUNTIFS(#REF!,$B43,#REF!,"Nuit")+COUNTIFS(#REF!,$B43,#REF!,"Nuit")+COUNTIFS(#REF!,$B43,#REF!,"Nuit")+COUNTIFS(#REF!,$B43,#REF!,"Nuit")+COUNTIFS(#REF!,$B43,#REF!,"Nuit")+COUNTIFS(#REF!,$B43,#REF!,"Nuit")+COUNTIFS(#REF!,$B43,#REF!,"Nuit"))</f>
        <v>#REF!</v>
      </c>
      <c r="AK43" s="190" t="e">
        <f>IF($A43="","",COUNTIFS(#REF!,$B43,#REF!,"Jour")+COUNTIFS(#REF!,$B43,#REF!,"Jour")+COUNTIFS(#REF!,$B43,#REF!,"Jour")+COUNTIFS(#REF!,$B43,#REF!,"Jour")+COUNTIFS(#REF!,$B43,#REF!,"Jour")+COUNTIFS(#REF!,$B43,#REF!,"Jour")+COUNTIFS(#REF!,$B43,#REF!,"Jour")+COUNTIFS(#REF!,$B43,#REF!,"Jour")+COUNTIFS(#REF!,$B43,#REF!,"Jour")+COUNTIFS(#REF!,$B43,#REF!,"Jour")+COUNTIFS(#REF!,$B43,#REF!,"Jour"))</f>
        <v>#REF!</v>
      </c>
      <c r="AL43" s="177"/>
      <c r="AM43" s="176" t="e">
        <f t="shared" si="1"/>
        <v>#REF!</v>
      </c>
      <c r="AN43" s="176" t="e">
        <f t="shared" si="2"/>
        <v>#REF!</v>
      </c>
      <c r="AO43" s="424" t="e">
        <f t="shared" si="5"/>
        <v>#REF!</v>
      </c>
      <c r="AP43" s="183">
        <f>IF($A43="","",COUNTIFS(JAN.20!$F$7:$F$48,$B43,JAN.20!$E$7:$E$48,"Nuit")+COUNTIFS(JAN.20!$H$7:$H$48,$B43,JAN.20!$E$7:$E$48,"Nuit")+COUNTIFS(JAN.20!$J$7:$J$48,$B43,JAN.20!$E$7:$E$48,"Nuit")+COUNTIFS(JAN.20!$L$7:$L$48,$B43,JAN.20!$E$7:$E$48,"Nuit")+COUNTIFS(JAN.20!$N$7:$N$48,$B43,JAN.20!$E$7:$E$48,"Nuit")+COUNTIFS(JAN.20!$P$7:$P$48,$B43,JAN.20!$E$7:$E$48,"Nuit")+COUNTIFS(JAN.20!$R$7:$R$48,$B43,JAN.20!$E$7:$E$48,"Nuit")+COUNTIFS(JAN.20!$T$7:$T$48,$B43,JAN.20!$E$7:$E$48,"Nuit")+COUNTIFS(JAN.20!$V$7:$V$48,$B43,JAN.20!$E$7:$E$48,"Nuit")+COUNTIFS(JAN.20!$W$7:$W$48,$B43,JAN.20!$E$7:$E$48,"Nuit")+COUNTIFS(JAN.20!$X$7:$X$48,$B43,JAN.20!$E$7:$E$48,"Nuit"))</f>
        <v>0</v>
      </c>
      <c r="AQ43" s="184">
        <f>IF($A43="","",COUNTIFS(JAN.20!$F$7:$F$48,$B43,JAN.20!$E$7:$E$48,"Jour")+COUNTIFS(JAN.20!$H$7:$H$48,$B43,JAN.20!$E$7:$E$48,"Jour")+COUNTIFS(JAN.20!$J$7:$J$48,$B43,JAN.20!$E$7:$E$48,"Jour")+COUNTIFS(JAN.20!$L$7:$L$48,$B43,JAN.20!$E$7:$E$48,"Jour")+COUNTIFS(JAN.20!$N$7:$N$48,$B43,JAN.20!$E$7:$E$48,"Jour")+COUNTIFS(JAN.20!$P$7:$P$48,$B43,JAN.20!$E$7:$E$48,"Jour")+COUNTIFS(JAN.20!$R$7:$R$48,$B43,JAN.20!$E$7:$E$48,"Jour")+COUNTIFS(JAN.20!$T$7:$T$48,$B43,JAN.20!$E$7:$E$48,"Jour")+COUNTIFS(JAN.20!$V$7:$V$48,$B43,JAN.20!$E$7:$E$48,"Jour")+COUNTIFS(JAN.20!$W$7:$W$48,$B43,JAN.20!$E$7:$E$48,"Jour")+COUNTIFS(JAN.20!$X$7:$X$48,$B43,JAN.20!$E$7:$E$48,"Jour"))</f>
        <v>0</v>
      </c>
      <c r="AR43" s="187">
        <f>IF($A43="","",COUNTIFS(FEV.20!$F$7:$F$48,$B43,FEV.20!$E$7:$E$48,"Nuit")+COUNTIFS(FEV.20!$H$7:$H$48,$B43,FEV.20!$E$7:$E$48,"Nuit")+COUNTIFS(FEV.20!$J$7:$J$48,$B43,FEV.20!$E$7:$E$48,"Nuit")+COUNTIFS(FEV.20!$L$7:$L$48,$B43,FEV.20!$E$7:$E$48,"Nuit")+COUNTIFS(FEV.20!$N$7:$N$48,$B43,FEV.20!$E$7:$E$48,"Nuit")+COUNTIFS(FEV.20!$P$7:$P$48,$B43,FEV.20!$E$7:$E$48,"Nuit")+COUNTIFS(FEV.20!$R$7:$R$48,$B43,FEV.20!$E$7:$E$48,"Nuit")+COUNTIFS(FEV.20!$T$7:$T$48,$B43,FEV.20!$E$7:$E$48,"Nuit")+COUNTIFS(FEV.20!$V$7:$V$48,$B43,FEV.20!$E$7:$E$48,"Nuit")+COUNTIFS(FEV.20!$W$7:$W$48,$B43,FEV.20!$E$7:$E$48,"Nuit")+COUNTIFS(FEV.20!$X$7:$X$48,$B43,FEV.20!$E$7:$E$48,"Nuit"))</f>
        <v>3</v>
      </c>
      <c r="AS43" s="184">
        <f>IF($A43="","",COUNTIFS(FEV.20!$F$7:$F$48,$B43,FEV.20!$E$7:$E$48,"Jour")+COUNTIFS(FEV.20!$H$7:$H$48,$B43,FEV.20!$E$7:$E$48,"Jour")+COUNTIFS(FEV.20!$J$7:$J$48,$B43,FEV.20!$E$7:$E$48,"Jour")+COUNTIFS(FEV.20!$L$7:$L$48,$B43,FEV.20!$E$7:$E$48,"Jour")+COUNTIFS(FEV.20!$N$7:$N$48,$B43,FEV.20!$E$7:$E$48,"Jour")+COUNTIFS(FEV.20!$P$7:$P$48,$B43,FEV.20!$E$7:$E$48,"Jour")+COUNTIFS(FEV.20!$R$7:$R$48,$B43,FEV.20!$E$7:$E$48,"Jour")+COUNTIFS(FEV.20!$T$7:$T$48,$B43,FEV.20!$E$7:$E$48,"Jour")+COUNTIFS(FEV.20!$V$7:$V$48,$B43,FEV.20!$E$7:$E$48,"Jour")+COUNTIFS(FEV.20!$W$7:$W$48,$B43,FEV.20!$E$7:$E$48,"Jour")+COUNTIFS(FEV.20!$X$7:$X$48,$B43,FEV.20!$E$7:$E$48,"Jour"))</f>
        <v>1</v>
      </c>
      <c r="AT43" s="187">
        <f>IF($A43="","",COUNTIFS(Mars.20!$F$7:$F$48,$B43,Mars.20!$E$7:$E$48,"Nuit")+COUNTIFS(Mars.20!$H$7:$H$48,$B43,Mars.20!$E$7:$E$48,"Nuit")+COUNTIFS(Mars.20!$J$7:$J$48,$B43,Mars.20!$E$7:$E$48,"Nuit")+COUNTIFS(Mars.20!$L$7:$L$48,$B43,Mars.20!$E$7:$E$48,"Nuit")+COUNTIFS(Mars.20!$N$7:$N$48,$B43,Mars.20!$E$7:$E$48,"Nuit")+COUNTIFS(Mars.20!$P$7:$P$48,$B43,Mars.20!$E$7:$E$48,"Nuit")+COUNTIFS(Mars.20!$R$7:$R$48,$B43,Mars.20!$E$7:$E$48,"Nuit")+COUNTIFS(Mars.20!$T$7:$T$48,$B43,Mars.20!$E$7:$E$48,"Nuit")+COUNTIFS(Mars.20!$V$7:$V$48,$B43,Mars.20!$E$7:$E$48,"Nuit")+COUNTIFS(Mars.20!$W$7:$W$48,$B43,Mars.20!$E$7:$E$48,"Nuit")+COUNTIFS(Mars.20!$X$7:$X$48,$B43,Mars.20!$E$7:$E$48,"Nuit"))</f>
        <v>4</v>
      </c>
      <c r="AU43" s="184">
        <f>IF($A43="","",COUNTIFS(Mars.20!$F$7:$F$48,$B43,Mars.20!$E$7:$E$48,"Jour")+COUNTIFS(Mars.20!$H$7:$H$48,$B43,Mars.20!$E$7:$E$48,"Jour")+COUNTIFS(Mars.20!$J$7:$J$48,$B43,Mars.20!$E$7:$E$48,"Jour")+COUNTIFS(Mars.20!$L$7:$L$48,$B43,Mars.20!$E$7:$E$48,"Jour")+COUNTIFS(Mars.20!$N$7:$N$48,$B43,Mars.20!$E$7:$E$48,"Jour")+COUNTIFS(Mars.20!$P$7:$P$48,$B43,Mars.20!$E$7:$E$48,"Jour")+COUNTIFS(Mars.20!$R$7:$R$48,$B43,Mars.20!$E$7:$E$48,"Jour")+COUNTIFS(Mars.20!$T$7:$T$48,$B43,Mars.20!$E$7:$E$48,"Jour")+COUNTIFS(Mars.20!$V$7:$V$48,$B43,Mars.20!$E$7:$E$48,"Jour")+COUNTIFS(Mars.20!$W$7:$W$48,$B43,Mars.20!$E$7:$E$48,"Jour")+COUNTIFS(Mars.20!$X$7:$X$48,$B43,Mars.20!$E$7:$E$48,"Jour"))</f>
        <v>2</v>
      </c>
      <c r="AV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AW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AX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AY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AZ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BA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BB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BC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BD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BE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BF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BG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BH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BI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BJ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BK43" s="184">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BL43" s="187">
        <f>IF($A43="","",COUNTIFS(AVR.20!$F$7:$F$48,$B43,AVR.20!$E$7:$E$48,"Nuit")+COUNTIFS(AVR.20!$H$7:$H$48,$B43,AVR.20!$E$7:$E$48,"Nuit")+COUNTIFS(AVR.20!$J$7:$J$48,$B43,AVR.20!$E$7:$E$48,"Nuit")+COUNTIFS(AVR.20!$L$7:$L$48,$B43,AVR.20!$E$7:$E$48,"Nuit")+COUNTIFS(AVR.20!$N$7:$N$48,$B43,AVR.20!$E$7:$E$48,"Nuit")+COUNTIFS(AVR.20!$P$7:$P$48,$B43,AVR.20!$E$7:$E$48,"Nuit")+COUNTIFS(AVR.20!$R$7:$R$48,$B43,AVR.20!$E$7:$E$48,"Nuit")+COUNTIFS(AVR.20!$T$7:$T$48,$B43,AVR.20!$E$7:$E$48,"Nuit")+COUNTIFS(AVR.20!$V$7:$V$48,$B43,AVR.20!$E$7:$E$48,"Nuit")+COUNTIFS(AVR.20!$W$7:$W$48,$B43,AVR.20!$E$7:$E$48,"Nuit")+COUNTIFS(AVR.20!$X$7:$X$48,$B43,AVR.20!$E$7:$E$48,"Nuit"))</f>
        <v>0</v>
      </c>
      <c r="BM43" s="190">
        <f>IF($A43="","",COUNTIFS(AVR.20!$F$7:$F$48,$B43,AVR.20!$E$7:$E$48,"Jour")+COUNTIFS(AVR.20!$H$7:$H$48,$B43,AVR.20!$E$7:$E$48,"Jour")+COUNTIFS(AVR.20!$J$7:$J$48,$B43,AVR.20!$E$7:$E$48,"Jour")+COUNTIFS(AVR.20!$L$7:$L$48,$B43,AVR.20!$E$7:$E$48,"Jour")+COUNTIFS(AVR.20!$N$7:$N$48,$B43,AVR.20!$E$7:$E$48,"Jour")+COUNTIFS(AVR.20!$P$7:$P$48,$B43,AVR.20!$E$7:$E$48,"Jour")+COUNTIFS(AVR.20!$R$7:$R$48,$B43,AVR.20!$E$7:$E$48,"Jour")+COUNTIFS(AVR.20!$T$7:$T$48,$B43,AVR.20!$E$7:$E$48,"Jour")+COUNTIFS(AVR.20!$V$7:$V$48,$B43,AVR.20!$E$7:$E$48,"Jour")+COUNTIFS(AVR.20!$W$7:$W$48,$B43,AVR.20!$E$7:$E$48,"Jour")+COUNTIFS(AVR.20!$X$7:$X$48,$B43,AVR.20!$E$7:$E$48,"Jour"))</f>
        <v>0</v>
      </c>
      <c r="BN43" s="177"/>
      <c r="BO43" s="176">
        <f t="shared" si="3"/>
        <v>7</v>
      </c>
      <c r="BP43" s="176">
        <f t="shared" si="4"/>
        <v>3</v>
      </c>
    </row>
    <row r="44" spans="1:68" ht="15" customHeight="1" x14ac:dyDescent="0.25">
      <c r="A44" s="268" t="s">
        <v>233</v>
      </c>
      <c r="B44" s="269" t="s">
        <v>437</v>
      </c>
      <c r="C44" s="264" t="s">
        <v>85</v>
      </c>
      <c r="D44" s="264" t="s">
        <v>83</v>
      </c>
      <c r="E44" s="265" t="s">
        <v>407</v>
      </c>
      <c r="F44" s="266"/>
      <c r="G44" s="266"/>
      <c r="H44" s="266"/>
      <c r="I44" s="266"/>
      <c r="J44" s="266" t="s">
        <v>79</v>
      </c>
      <c r="K44" s="266" t="s">
        <v>72</v>
      </c>
      <c r="L44" s="267" t="s">
        <v>73</v>
      </c>
      <c r="N44" s="183" t="e">
        <f>IF($A44="","",COUNTIFS(#REF!,B44,#REF!,"Nuit")+COUNTIFS(#REF!,B44,#REF!,"Nuit")+COUNTIFS(#REF!,B44,#REF!,"Nuit")+COUNTIFS(#REF!,B44,#REF!,"Nuit")+COUNTIFS(#REF!,B44,#REF!,"Nuit")+COUNTIFS(#REF!,B44,#REF!,"Nuit")+COUNTIFS(#REF!,B44,#REF!,"Nuit")+COUNTIFS(#REF!,B44,#REF!,"Nuit")+COUNTIFS(#REF!,B44,#REF!,"Nuit")+COUNTIFS(#REF!,B44,#REF!,"Nuit")+COUNTIFS(#REF!,B44,#REF!,"Nuit"))</f>
        <v>#REF!</v>
      </c>
      <c r="O44" s="184" t="e">
        <f>IF($A44="","",COUNTIFS(#REF!,B44,#REF!,"Jour")+COUNTIFS(#REF!,B44,#REF!,"Jour")+COUNTIFS(#REF!,B44,#REF!,"Jour")+COUNTIFS(#REF!,B44,#REF!,"Jour")+COUNTIFS(#REF!,B44,#REF!,"Jour")+COUNTIFS(#REF!,B44,#REF!,"Jour")+COUNTIFS(#REF!,B44,#REF!,"Jour")+COUNTIFS(#REF!,B44,#REF!,"Jour")+COUNTIFS(#REF!,B44,#REF!,"Jour")+COUNTIFS(#REF!,B44,#REF!,"Jour")+COUNTIFS(#REF!,B44,#REF!,"Jour"))</f>
        <v>#REF!</v>
      </c>
      <c r="P44" s="187" t="e">
        <f>IF($A44="","",COUNTIFS(#REF!,B44,#REF!,"Nuit")+COUNTIFS(#REF!,B44,#REF!,"Nuit")+COUNTIFS(#REF!,B44,#REF!,"Nuit")+COUNTIFS(#REF!,B44,#REF!,"Nuit")+COUNTIFS(#REF!,B44,#REF!,"Nuit")+COUNTIFS(#REF!,B44,#REF!,"Nuit")+COUNTIFS(#REF!,B44,#REF!,"Nuit")+COUNTIFS(#REF!,B44,#REF!,"Nuit")+COUNTIFS(#REF!,B44,#REF!,"Nuit")+COUNTIFS(#REF!,B44,#REF!,"Nuit")+COUNTIFS(#REF!,B44,#REF!,"Nuit"))</f>
        <v>#REF!</v>
      </c>
      <c r="Q44" s="184" t="e">
        <f>IF($A44="","",COUNTIFS(#REF!,B44,#REF!,"Jour")+COUNTIFS(#REF!,B44,#REF!,"Jour")+COUNTIFS(#REF!,B44,#REF!,"Jour")+COUNTIFS(#REF!,B44,#REF!,"Jour")+COUNTIFS(#REF!,B44,#REF!,"Jour")+COUNTIFS(#REF!,B44,#REF!,"Jour")+COUNTIFS(#REF!,B44,#REF!,"Jour")+COUNTIFS(#REF!,B44,#REF!,"Jour")+COUNTIFS(#REF!,B44,#REF!,"Jour")+COUNTIFS(#REF!,B44,#REF!,"Jour")+COUNTIFS(#REF!,B44,#REF!,"Jour"))</f>
        <v>#REF!</v>
      </c>
      <c r="R44" s="187" t="e">
        <f>IF($A44="","",COUNTIFS(#REF!,B44,#REF!,"Nuit")+COUNTIFS(#REF!,B44,#REF!,"Nuit")+COUNTIFS(#REF!,B44,#REF!,"Nuit")+COUNTIFS(#REF!,B44,#REF!,"Nuit")+COUNTIFS(#REF!,B44,#REF!,"Nuit")+COUNTIFS(#REF!,B44,#REF!,"Nuit")+COUNTIFS(#REF!,B44,#REF!,"Nuit")+COUNTIFS(#REF!,B44,#REF!,"Nuit")+COUNTIFS(#REF!,B44,#REF!,"Nuit")+COUNTIFS(#REF!,B44,#REF!,"Nuit")+COUNTIFS(#REF!,B44,#REF!,"Nuit"))</f>
        <v>#REF!</v>
      </c>
      <c r="S44" s="184" t="e">
        <f>IF($A44="","",COUNTIFS(#REF!,B44,#REF!,"Jour")+COUNTIFS(#REF!,B44,#REF!,"Jour")+COUNTIFS(#REF!,B44,#REF!,"Jour")+COUNTIFS(#REF!,B44,#REF!,"Jour")+COUNTIFS(#REF!,B44,#REF!,"Jour")+COUNTIFS(#REF!,B44,#REF!,"Jour")+COUNTIFS(#REF!,B44,#REF!,"Jour")+COUNTIFS(#REF!,B44,#REF!,"Jour")+COUNTIFS(#REF!,B44,#REF!,"Jour")+COUNTIFS(#REF!,B44,#REF!,"Jour")+COUNTIFS(#REF!,B44,#REF!,"Jour"))</f>
        <v>#REF!</v>
      </c>
      <c r="T44" s="187" t="e">
        <f>IF($A44="","",COUNTIFS(#REF!,B44,#REF!,"Nuit")+COUNTIFS(#REF!,B44,#REF!,"Nuit")+COUNTIFS(#REF!,B44,#REF!,"Nuit")+COUNTIFS(#REF!,B44,#REF!,"Nuit")+COUNTIFS(#REF!,B44,#REF!,"Nuit")+COUNTIFS(#REF!,B44,#REF!,"Nuit")+COUNTIFS(#REF!,B44,#REF!,"Nuit")+COUNTIFS(#REF!,B44,#REF!,"Nuit")+COUNTIFS(#REF!,B44,#REF!,"Nuit")+COUNTIFS(#REF!,B44,#REF!,"Nuit")+COUNTIFS(#REF!,B44,#REF!,"Nuit"))</f>
        <v>#REF!</v>
      </c>
      <c r="U44" s="184" t="e">
        <f>IF($A44="","",COUNTIFS(#REF!,B44,#REF!,"Jour")+COUNTIFS(#REF!,B44,#REF!,"Jour")+COUNTIFS(#REF!,B44,#REF!,"Jour")+COUNTIFS(#REF!,B44,#REF!,"Jour")+COUNTIFS(#REF!,B44,#REF!,"Jour")+COUNTIFS(#REF!,B44,#REF!,"Jour")+COUNTIFS(#REF!,B44,#REF!,"Jour")+COUNTIFS(#REF!,B44,#REF!,"Jour")+COUNTIFS(#REF!,B44,#REF!,"Jour")+COUNTIFS(#REF!,B44,#REF!,"Jour")+COUNTIFS(#REF!,B44,#REF!,"Jour"))</f>
        <v>#REF!</v>
      </c>
      <c r="V44" s="187" t="e">
        <f>IF($A44="","",COUNTIFS(#REF!,B44,#REF!,"Nuit")+COUNTIFS(#REF!,B44,#REF!,"Nuit")+COUNTIFS(#REF!,B44,#REF!,"Nuit")+COUNTIFS(#REF!,B44,#REF!,"Nuit")+COUNTIFS(#REF!,B44,#REF!,"Nuit")+COUNTIFS(#REF!,B44,#REF!,"Nuit")+COUNTIFS(#REF!,B44,#REF!,"Nuit")+COUNTIFS(#REF!,B44,#REF!,"Nuit")+COUNTIFS(#REF!,B44,#REF!,"Nuit")+COUNTIFS(#REF!,B44,#REF!,"Nuit")+COUNTIFS(#REF!,B44,#REF!,"Nuit"))</f>
        <v>#REF!</v>
      </c>
      <c r="W44" s="184" t="e">
        <f>IF($A44="","",COUNTIFS(#REF!,B44,#REF!,"Jour")+COUNTIFS(#REF!,B44,#REF!,"Jour")+COUNTIFS(#REF!,B44,#REF!,"Jour")+COUNTIFS(#REF!,B44,#REF!,"Jour")+COUNTIFS(#REF!,B44,#REF!,"Jour")+COUNTIFS(#REF!,B44,#REF!,"Jour")+COUNTIFS(#REF!,B44,#REF!,"Jour")+COUNTIFS(#REF!,B44,#REF!,"Jour")+COUNTIFS(#REF!,B44,#REF!,"Jour")+COUNTIFS(#REF!,B44,#REF!,"Jour")+COUNTIFS(#REF!,B44,#REF!,"Jour"))</f>
        <v>#REF!</v>
      </c>
      <c r="X44" s="187" t="e">
        <f>IF($A44="","",COUNTIFS(#REF!,B44,#REF!,"Nuit")+COUNTIFS(#REF!,B44,#REF!,"Nuit")+COUNTIFS(#REF!,B44,#REF!,"Nuit")+COUNTIFS(#REF!,B44,#REF!,"Nuit")+COUNTIFS(#REF!,B44,#REF!,"Nuit")+COUNTIFS(#REF!,B44,#REF!,"Nuit")+COUNTIFS(#REF!,B44,#REF!,"Nuit")+COUNTIFS(#REF!,B44,#REF!,"Nuit")+COUNTIFS(#REF!,B44,#REF!,"Nuit")+COUNTIFS(#REF!,B44,#REF!,"Nuit")+COUNTIFS(#REF!,B44,#REF!,"Nuit"))</f>
        <v>#REF!</v>
      </c>
      <c r="Y44" s="184" t="e">
        <f>IF($A44="","",COUNTIFS(#REF!,B44,#REF!,"Jour")+COUNTIFS(#REF!,B44,#REF!,"Jour")+COUNTIFS(#REF!,B44,#REF!,"Jour")+COUNTIFS(#REF!,B44,#REF!,"Jour")+COUNTIFS(#REF!,B44,#REF!,"Jour")+COUNTIFS(#REF!,B44,#REF!,"Jour")+COUNTIFS(#REF!,B44,#REF!,"Jour")+COUNTIFS(#REF!,B44,#REF!,"Jour")+COUNTIFS(#REF!,B44,#REF!,"Jour")+COUNTIFS(#REF!,B44,#REF!,"Jour")+COUNTIFS(#REF!,B44,#REF!,"Jour"))</f>
        <v>#REF!</v>
      </c>
      <c r="Z44" s="187" t="e">
        <f>IF($A44="","",COUNTIFS(#REF!,$B44,#REF!,"Nuit")+COUNTIFS(#REF!,B44,#REF!,"Nuit")+COUNTIFS(#REF!,B44,#REF!,"Nuit")+COUNTIFS(#REF!,B44,#REF!,"Nuit")+COUNTIFS(#REF!,B44,#REF!,"Nuit")+COUNTIFS(#REF!,B44,#REF!,"Nuit")+COUNTIFS(#REF!,B44,#REF!,"Nuit")+COUNTIFS(#REF!,B44,#REF!,"Nuit")+COUNTIFS(#REF!,B44,#REF!,"Nuit")+COUNTIFS(#REF!,B44,#REF!,"Nuit")+COUNTIFS(#REF!,B44,#REF!,"Nuit"))</f>
        <v>#REF!</v>
      </c>
      <c r="AA44" s="184" t="e">
        <f>IF($A44="","",COUNTIFS(#REF!,$B44,#REF!,"Jour")+COUNTIFS(#REF!,$B44,#REF!,"Jour")+COUNTIFS(#REF!,$B44,#REF!,"Jour")+COUNTIFS(#REF!,$B44,#REF!,"Jour")+COUNTIFS(#REF!,$B44,#REF!,"Jour")+COUNTIFS(#REF!,$B44,#REF!,"Jour")+COUNTIFS(#REF!,$B44,#REF!,"Jour")+COUNTIFS(#REF!,$B44,#REF!,"Jour")+COUNTIFS(#REF!,$B44,#REF!,"Jour")+COUNTIFS(#REF!,$B44,#REF!,"Jour")+COUNTIFS(#REF!,$B44,#REF!,"Jour"))</f>
        <v>#REF!</v>
      </c>
      <c r="AB44" s="187" t="e">
        <f>IF($A44="","",COUNTIFS(#REF!,$B44,#REF!,"Nuit")+COUNTIFS(#REF!,$B44,#REF!,"Nuit")+COUNTIFS(#REF!,$B44,#REF!,"Nuit")+COUNTIFS(#REF!,$B44,#REF!,"Nuit")+COUNTIFS(#REF!,$B44,#REF!,"Nuit")+COUNTIFS(#REF!,$B44,#REF!,"Nuit")+COUNTIFS(#REF!,$B44,#REF!,"Nuit")+COUNTIFS(#REF!,$B44,#REF!,"Nuit")+COUNTIFS(#REF!,$B44,#REF!,"Nuit")+COUNTIFS(#REF!,$B44,#REF!,"Nuit")+COUNTIFS(#REF!,$B44,#REF!,"Nuit"))</f>
        <v>#REF!</v>
      </c>
      <c r="AC44" s="184" t="e">
        <f>IF($A44="","",COUNTIFS(#REF!,$B44,#REF!,"Jour")+COUNTIFS(#REF!,$B44,#REF!,"Jour")+COUNTIFS(#REF!,$B44,#REF!,"Jour")+COUNTIFS(#REF!,$B44,#REF!,"Jour")+COUNTIFS(#REF!,$B44,#REF!,"Jour")+COUNTIFS(#REF!,$B44,#REF!,"Jour")+COUNTIFS(#REF!,$B44,#REF!,"Jour")+COUNTIFS(#REF!,$B44,#REF!,"Jour")+COUNTIFS(#REF!,$B44,#REF!,"Jour")+COUNTIFS(#REF!,$B44,#REF!,"Jour")+COUNTIFS(#REF!,$B44,#REF!,"Jour"))</f>
        <v>#REF!</v>
      </c>
      <c r="AD44" s="187" t="e">
        <f>IF($A44="","",COUNTIFS(#REF!,$B44,#REF!,"Nuit")+COUNTIFS(#REF!,$B44,#REF!,"Nuit")+COUNTIFS(#REF!,$B44,#REF!,"Nuit")+COUNTIFS(#REF!,$B44,#REF!,"Nuit")+COUNTIFS(#REF!,$B44,#REF!,"Nuit")+COUNTIFS(#REF!,$B44,#REF!,"Nuit")+COUNTIFS(#REF!,$B44,#REF!,"Nuit")+COUNTIFS(#REF!,$B44,#REF!,"Nuit")+COUNTIFS(#REF!,$B44,#REF!,"Nuit")+COUNTIFS(#REF!,$B44,#REF!,"Nuit")+COUNTIFS(#REF!,$B44,#REF!,"Nuit"))</f>
        <v>#REF!</v>
      </c>
      <c r="AE44" s="184" t="e">
        <f>IF($A44="","",COUNTIFS(#REF!,$B44,#REF!,"Jour")+COUNTIFS(#REF!,$B44,#REF!,"Jour")+COUNTIFS(#REF!,$B44,#REF!,"Jour")+COUNTIFS(#REF!,$B44,#REF!,"Jour")+COUNTIFS(#REF!,$B44,#REF!,"Jour")+COUNTIFS(#REF!,$B44,#REF!,"Jour")+COUNTIFS(#REF!,$B44,#REF!,"Jour")+COUNTIFS(#REF!,$B44,#REF!,"Jour")+COUNTIFS(#REF!,$B44,#REF!,"Jour")+COUNTIFS(#REF!,$B44,#REF!,"Jour")+COUNTIFS(#REF!,$B44,#REF!,"Jour"))</f>
        <v>#REF!</v>
      </c>
      <c r="AF44" s="187" t="e">
        <f>IF($A44="","",COUNTIFS(#REF!,$B44,#REF!,"Nuit")+COUNTIFS(#REF!,$B44,#REF!,"Nuit")+COUNTIFS(#REF!,$B44,#REF!,"Nuit")+COUNTIFS(#REF!,$B44,#REF!,"Nuit")+COUNTIFS(#REF!,$B44,#REF!,"Nuit")+COUNTIFS(#REF!,$B44,#REF!,"Nuit")+COUNTIFS(#REF!,$B44,#REF!,"Nuit")+COUNTIFS(#REF!,$B44,#REF!,"Nuit")+COUNTIFS(#REF!,$B44,#REF!,"Nuit")+COUNTIFS(#REF!,$B44,#REF!,"Nuit")+COUNTIFS(#REF!,$B44,#REF!,"Nuit"))</f>
        <v>#REF!</v>
      </c>
      <c r="AG44" s="184" t="e">
        <f>IF($A44="","",COUNTIFS(#REF!,$B44,#REF!,"Jour")+COUNTIFS(#REF!,$B44,#REF!,"Jour")+COUNTIFS(#REF!,$B44,#REF!,"Jour")+COUNTIFS(#REF!,$B44,#REF!,"Jour")+COUNTIFS(#REF!,$B44,#REF!,"Jour")+COUNTIFS(#REF!,$B44,#REF!,"Jour")+COUNTIFS(#REF!,$B44,#REF!,"Jour")+COUNTIFS(#REF!,$B44,#REF!,"Jour")+COUNTIFS(#REF!,$B44,#REF!,"Jour")+COUNTIFS(#REF!,$B44,#REF!,"Jour")+COUNTIFS(#REF!,$B44,#REF!,"Jour"))</f>
        <v>#REF!</v>
      </c>
      <c r="AH44" s="187" t="e">
        <f>IF($A44="","",COUNTIFS(#REF!,$B44,#REF!,"Nuit")+COUNTIFS(#REF!,$B44,#REF!,"Nuit")+COUNTIFS(#REF!,$B44,#REF!,"Nuit")+COUNTIFS(#REF!,$B44,#REF!,"Nuit")+COUNTIFS(#REF!,$B44,#REF!,"Nuit")+COUNTIFS(#REF!,$B44,#REF!,"Nuit")+COUNTIFS(#REF!,$B44,#REF!,"Nuit")+COUNTIFS(#REF!,$B44,#REF!,"Nuit")+COUNTIFS(#REF!,$B44,#REF!,"Nuit")+COUNTIFS(#REF!,$B44,#REF!,"Nuit")+COUNTIFS(#REF!,$B44,#REF!,"Nuit"))</f>
        <v>#REF!</v>
      </c>
      <c r="AI44" s="184" t="e">
        <f>IF($A44="","",COUNTIFS(#REF!,$B44,#REF!,"Jour")+COUNTIFS(#REF!,$B44,#REF!,"Jour")+COUNTIFS(#REF!,$B44,#REF!,"Jour")+COUNTIFS(#REF!,$B44,#REF!,"Jour")+COUNTIFS(#REF!,$B44,#REF!,"Jour")+COUNTIFS(#REF!,$B44,#REF!,"Jour")+COUNTIFS(#REF!,$B44,#REF!,"Jour")+COUNTIFS(#REF!,$B44,#REF!,"Jour")+COUNTIFS(#REF!,$B44,#REF!,"Jour")+COUNTIFS(#REF!,$B44,#REF!,"Jour")+COUNTIFS(#REF!,$B44,#REF!,"Jour"))</f>
        <v>#REF!</v>
      </c>
      <c r="AJ44" s="187" t="e">
        <f>IF($A44="","",COUNTIFS(#REF!,$B44,#REF!,"Nuit")+COUNTIFS(#REF!,$B44,#REF!,"Nuit")+COUNTIFS(#REF!,$B44,#REF!,"Nuit")+COUNTIFS(#REF!,$B44,#REF!,"Nuit")+COUNTIFS(#REF!,$B44,#REF!,"Nuit")+COUNTIFS(#REF!,$B44,#REF!,"Nuit")+COUNTIFS(#REF!,$B44,#REF!,"Nuit")+COUNTIFS(#REF!,$B44,#REF!,"Nuit")+COUNTIFS(#REF!,$B44,#REF!,"Nuit")+COUNTIFS(#REF!,$B44,#REF!,"Nuit")+COUNTIFS(#REF!,$B44,#REF!,"Nuit"))</f>
        <v>#REF!</v>
      </c>
      <c r="AK44" s="190" t="e">
        <f>IF($A44="","",COUNTIFS(#REF!,$B44,#REF!,"Jour")+COUNTIFS(#REF!,$B44,#REF!,"Jour")+COUNTIFS(#REF!,$B44,#REF!,"Jour")+COUNTIFS(#REF!,$B44,#REF!,"Jour")+COUNTIFS(#REF!,$B44,#REF!,"Jour")+COUNTIFS(#REF!,$B44,#REF!,"Jour")+COUNTIFS(#REF!,$B44,#REF!,"Jour")+COUNTIFS(#REF!,$B44,#REF!,"Jour")+COUNTIFS(#REF!,$B44,#REF!,"Jour")+COUNTIFS(#REF!,$B44,#REF!,"Jour")+COUNTIFS(#REF!,$B44,#REF!,"Jour"))</f>
        <v>#REF!</v>
      </c>
      <c r="AL44" s="177"/>
      <c r="AM44" s="176" t="e">
        <f t="shared" si="1"/>
        <v>#REF!</v>
      </c>
      <c r="AN44" s="176" t="e">
        <f t="shared" si="2"/>
        <v>#REF!</v>
      </c>
      <c r="AO44" s="424" t="e">
        <f t="shared" si="5"/>
        <v>#REF!</v>
      </c>
      <c r="AP44" s="183">
        <f>IF($A44="","",COUNTIFS(JAN.20!$F$7:$F$48,$B44,JAN.20!$E$7:$E$48,"Nuit")+COUNTIFS(JAN.20!$H$7:$H$48,$B44,JAN.20!$E$7:$E$48,"Nuit")+COUNTIFS(JAN.20!$J$7:$J$48,$B44,JAN.20!$E$7:$E$48,"Nuit")+COUNTIFS(JAN.20!$L$7:$L$48,$B44,JAN.20!$E$7:$E$48,"Nuit")+COUNTIFS(JAN.20!$N$7:$N$48,$B44,JAN.20!$E$7:$E$48,"Nuit")+COUNTIFS(JAN.20!$P$7:$P$48,$B44,JAN.20!$E$7:$E$48,"Nuit")+COUNTIFS(JAN.20!$R$7:$R$48,$B44,JAN.20!$E$7:$E$48,"Nuit")+COUNTIFS(JAN.20!$T$7:$T$48,$B44,JAN.20!$E$7:$E$48,"Nuit")+COUNTIFS(JAN.20!$V$7:$V$48,$B44,JAN.20!$E$7:$E$48,"Nuit")+COUNTIFS(JAN.20!$W$7:$W$48,$B44,JAN.20!$E$7:$E$48,"Nuit")+COUNTIFS(JAN.20!$X$7:$X$48,$B44,JAN.20!$E$7:$E$48,"Nuit"))</f>
        <v>0</v>
      </c>
      <c r="AQ44" s="184">
        <f>IF($A44="","",COUNTIFS(JAN.20!$F$7:$F$48,$B44,JAN.20!$E$7:$E$48,"Jour")+COUNTIFS(JAN.20!$H$7:$H$48,$B44,JAN.20!$E$7:$E$48,"Jour")+COUNTIFS(JAN.20!$J$7:$J$48,$B44,JAN.20!$E$7:$E$48,"Jour")+COUNTIFS(JAN.20!$L$7:$L$48,$B44,JAN.20!$E$7:$E$48,"Jour")+COUNTIFS(JAN.20!$N$7:$N$48,$B44,JAN.20!$E$7:$E$48,"Jour")+COUNTIFS(JAN.20!$P$7:$P$48,$B44,JAN.20!$E$7:$E$48,"Jour")+COUNTIFS(JAN.20!$R$7:$R$48,$B44,JAN.20!$E$7:$E$48,"Jour")+COUNTIFS(JAN.20!$T$7:$T$48,$B44,JAN.20!$E$7:$E$48,"Jour")+COUNTIFS(JAN.20!$V$7:$V$48,$B44,JAN.20!$E$7:$E$48,"Jour")+COUNTIFS(JAN.20!$W$7:$W$48,$B44,JAN.20!$E$7:$E$48,"Jour")+COUNTIFS(JAN.20!$X$7:$X$48,$B44,JAN.20!$E$7:$E$48,"Jour"))</f>
        <v>0</v>
      </c>
      <c r="AR44" s="187">
        <f>IF($A44="","",COUNTIFS(FEV.20!$F$7:$F$48,$B44,FEV.20!$E$7:$E$48,"Nuit")+COUNTIFS(FEV.20!$H$7:$H$48,$B44,FEV.20!$E$7:$E$48,"Nuit")+COUNTIFS(FEV.20!$J$7:$J$48,$B44,FEV.20!$E$7:$E$48,"Nuit")+COUNTIFS(FEV.20!$L$7:$L$48,$B44,FEV.20!$E$7:$E$48,"Nuit")+COUNTIFS(FEV.20!$N$7:$N$48,$B44,FEV.20!$E$7:$E$48,"Nuit")+COUNTIFS(FEV.20!$P$7:$P$48,$B44,FEV.20!$E$7:$E$48,"Nuit")+COUNTIFS(FEV.20!$R$7:$R$48,$B44,FEV.20!$E$7:$E$48,"Nuit")+COUNTIFS(FEV.20!$T$7:$T$48,$B44,FEV.20!$E$7:$E$48,"Nuit")+COUNTIFS(FEV.20!$V$7:$V$48,$B44,FEV.20!$E$7:$E$48,"Nuit")+COUNTIFS(FEV.20!$W$7:$W$48,$B44,FEV.20!$E$7:$E$48,"Nuit")+COUNTIFS(FEV.20!$X$7:$X$48,$B44,FEV.20!$E$7:$E$48,"Nuit"))</f>
        <v>0</v>
      </c>
      <c r="AS44" s="184">
        <f>IF($A44="","",COUNTIFS(FEV.20!$F$7:$F$48,$B44,FEV.20!$E$7:$E$48,"Jour")+COUNTIFS(FEV.20!$H$7:$H$48,$B44,FEV.20!$E$7:$E$48,"Jour")+COUNTIFS(FEV.20!$J$7:$J$48,$B44,FEV.20!$E$7:$E$48,"Jour")+COUNTIFS(FEV.20!$L$7:$L$48,$B44,FEV.20!$E$7:$E$48,"Jour")+COUNTIFS(FEV.20!$N$7:$N$48,$B44,FEV.20!$E$7:$E$48,"Jour")+COUNTIFS(FEV.20!$P$7:$P$48,$B44,FEV.20!$E$7:$E$48,"Jour")+COUNTIFS(FEV.20!$R$7:$R$48,$B44,FEV.20!$E$7:$E$48,"Jour")+COUNTIFS(FEV.20!$T$7:$T$48,$B44,FEV.20!$E$7:$E$48,"Jour")+COUNTIFS(FEV.20!$V$7:$V$48,$B44,FEV.20!$E$7:$E$48,"Jour")+COUNTIFS(FEV.20!$W$7:$W$48,$B44,FEV.20!$E$7:$E$48,"Jour")+COUNTIFS(FEV.20!$X$7:$X$48,$B44,FEV.20!$E$7:$E$48,"Jour"))</f>
        <v>0</v>
      </c>
      <c r="AT44" s="187">
        <f>IF($A44="","",COUNTIFS(Mars.20!$F$7:$F$48,$B44,Mars.20!$E$7:$E$48,"Nuit")+COUNTIFS(Mars.20!$H$7:$H$48,$B44,Mars.20!$E$7:$E$48,"Nuit")+COUNTIFS(Mars.20!$J$7:$J$48,$B44,Mars.20!$E$7:$E$48,"Nuit")+COUNTIFS(Mars.20!$L$7:$L$48,$B44,Mars.20!$E$7:$E$48,"Nuit")+COUNTIFS(Mars.20!$N$7:$N$48,$B44,Mars.20!$E$7:$E$48,"Nuit")+COUNTIFS(Mars.20!$P$7:$P$48,$B44,Mars.20!$E$7:$E$48,"Nuit")+COUNTIFS(Mars.20!$R$7:$R$48,$B44,Mars.20!$E$7:$E$48,"Nuit")+COUNTIFS(Mars.20!$T$7:$T$48,$B44,Mars.20!$E$7:$E$48,"Nuit")+COUNTIFS(Mars.20!$V$7:$V$48,$B44,Mars.20!$E$7:$E$48,"Nuit")+COUNTIFS(Mars.20!$W$7:$W$48,$B44,Mars.20!$E$7:$E$48,"Nuit")+COUNTIFS(Mars.20!$X$7:$X$48,$B44,Mars.20!$E$7:$E$48,"Nuit"))</f>
        <v>8</v>
      </c>
      <c r="AU44" s="184">
        <f>IF($A44="","",COUNTIFS(Mars.20!$F$7:$F$48,$B44,Mars.20!$E$7:$E$48,"Jour")+COUNTIFS(Mars.20!$H$7:$H$48,$B44,Mars.20!$E$7:$E$48,"Jour")+COUNTIFS(Mars.20!$J$7:$J$48,$B44,Mars.20!$E$7:$E$48,"Jour")+COUNTIFS(Mars.20!$L$7:$L$48,$B44,Mars.20!$E$7:$E$48,"Jour")+COUNTIFS(Mars.20!$N$7:$N$48,$B44,Mars.20!$E$7:$E$48,"Jour")+COUNTIFS(Mars.20!$P$7:$P$48,$B44,Mars.20!$E$7:$E$48,"Jour")+COUNTIFS(Mars.20!$R$7:$R$48,$B44,Mars.20!$E$7:$E$48,"Jour")+COUNTIFS(Mars.20!$T$7:$T$48,$B44,Mars.20!$E$7:$E$48,"Jour")+COUNTIFS(Mars.20!$V$7:$V$48,$B44,Mars.20!$E$7:$E$48,"Jour")+COUNTIFS(Mars.20!$W$7:$W$48,$B44,Mars.20!$E$7:$E$48,"Jour")+COUNTIFS(Mars.20!$X$7:$X$48,$B44,Mars.20!$E$7:$E$48,"Jour"))</f>
        <v>1</v>
      </c>
      <c r="AV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AW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AX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AY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AZ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BA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BB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BC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BD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BE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BF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BG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BH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BI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BJ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BK44" s="184">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BL44" s="187">
        <f>IF($A44="","",COUNTIFS(AVR.20!$F$7:$F$48,$B44,AVR.20!$E$7:$E$48,"Nuit")+COUNTIFS(AVR.20!$H$7:$H$48,$B44,AVR.20!$E$7:$E$48,"Nuit")+COUNTIFS(AVR.20!$J$7:$J$48,$B44,AVR.20!$E$7:$E$48,"Nuit")+COUNTIFS(AVR.20!$L$7:$L$48,$B44,AVR.20!$E$7:$E$48,"Nuit")+COUNTIFS(AVR.20!$N$7:$N$48,$B44,AVR.20!$E$7:$E$48,"Nuit")+COUNTIFS(AVR.20!$P$7:$P$48,$B44,AVR.20!$E$7:$E$48,"Nuit")+COUNTIFS(AVR.20!$R$7:$R$48,$B44,AVR.20!$E$7:$E$48,"Nuit")+COUNTIFS(AVR.20!$T$7:$T$48,$B44,AVR.20!$E$7:$E$48,"Nuit")+COUNTIFS(AVR.20!$V$7:$V$48,$B44,AVR.20!$E$7:$E$48,"Nuit")+COUNTIFS(AVR.20!$W$7:$W$48,$B44,AVR.20!$E$7:$E$48,"Nuit")+COUNTIFS(AVR.20!$X$7:$X$48,$B44,AVR.20!$E$7:$E$48,"Nuit"))</f>
        <v>0</v>
      </c>
      <c r="BM44" s="190">
        <f>IF($A44="","",COUNTIFS(AVR.20!$F$7:$F$48,$B44,AVR.20!$E$7:$E$48,"Jour")+COUNTIFS(AVR.20!$H$7:$H$48,$B44,AVR.20!$E$7:$E$48,"Jour")+COUNTIFS(AVR.20!$J$7:$J$48,$B44,AVR.20!$E$7:$E$48,"Jour")+COUNTIFS(AVR.20!$L$7:$L$48,$B44,AVR.20!$E$7:$E$48,"Jour")+COUNTIFS(AVR.20!$N$7:$N$48,$B44,AVR.20!$E$7:$E$48,"Jour")+COUNTIFS(AVR.20!$P$7:$P$48,$B44,AVR.20!$E$7:$E$48,"Jour")+COUNTIFS(AVR.20!$R$7:$R$48,$B44,AVR.20!$E$7:$E$48,"Jour")+COUNTIFS(AVR.20!$T$7:$T$48,$B44,AVR.20!$E$7:$E$48,"Jour")+COUNTIFS(AVR.20!$V$7:$V$48,$B44,AVR.20!$E$7:$E$48,"Jour")+COUNTIFS(AVR.20!$W$7:$W$48,$B44,AVR.20!$E$7:$E$48,"Jour")+COUNTIFS(AVR.20!$X$7:$X$48,$B44,AVR.20!$E$7:$E$48,"Jour"))</f>
        <v>0</v>
      </c>
      <c r="BN44" s="177"/>
      <c r="BO44" s="176">
        <f t="shared" si="3"/>
        <v>8</v>
      </c>
      <c r="BP44" s="176">
        <f t="shared" si="4"/>
        <v>1</v>
      </c>
    </row>
    <row r="45" spans="1:68" ht="15" customHeight="1" x14ac:dyDescent="0.25">
      <c r="A45" s="268" t="s">
        <v>332</v>
      </c>
      <c r="B45" s="275" t="s">
        <v>387</v>
      </c>
      <c r="C45" s="264" t="s">
        <v>296</v>
      </c>
      <c r="D45" s="264" t="s">
        <v>382</v>
      </c>
      <c r="E45" s="265" t="s">
        <v>296</v>
      </c>
      <c r="F45" s="266"/>
      <c r="G45" s="266"/>
      <c r="H45" s="266"/>
      <c r="I45" s="266"/>
      <c r="J45" s="266"/>
      <c r="K45" s="266"/>
      <c r="L45" s="267"/>
      <c r="N45" s="183" t="e">
        <f>IF($A45="","",COUNTIFS(#REF!,B45,#REF!,"Nuit")+COUNTIFS(#REF!,B45,#REF!,"Nuit")+COUNTIFS(#REF!,B45,#REF!,"Nuit")+COUNTIFS(#REF!,B45,#REF!,"Nuit")+COUNTIFS(#REF!,B45,#REF!,"Nuit")+COUNTIFS(#REF!,B45,#REF!,"Nuit")+COUNTIFS(#REF!,B45,#REF!,"Nuit")+COUNTIFS(#REF!,B45,#REF!,"Nuit")+COUNTIFS(#REF!,B45,#REF!,"Nuit")+COUNTIFS(#REF!,B45,#REF!,"Nuit")+COUNTIFS(#REF!,B45,#REF!,"Nuit"))</f>
        <v>#REF!</v>
      </c>
      <c r="O45" s="184" t="e">
        <f>IF($A45="","",COUNTIFS(#REF!,B45,#REF!,"Jour")+COUNTIFS(#REF!,B45,#REF!,"Jour")+COUNTIFS(#REF!,B45,#REF!,"Jour")+COUNTIFS(#REF!,B45,#REF!,"Jour")+COUNTIFS(#REF!,B45,#REF!,"Jour")+COUNTIFS(#REF!,B45,#REF!,"Jour")+COUNTIFS(#REF!,B45,#REF!,"Jour")+COUNTIFS(#REF!,B45,#REF!,"Jour")+COUNTIFS(#REF!,B45,#REF!,"Jour")+COUNTIFS(#REF!,B45,#REF!,"Jour")+COUNTIFS(#REF!,B45,#REF!,"Jour"))</f>
        <v>#REF!</v>
      </c>
      <c r="P45" s="187" t="e">
        <f>IF($A45="","",COUNTIFS(#REF!,B45,#REF!,"Nuit")+COUNTIFS(#REF!,B45,#REF!,"Nuit")+COUNTIFS(#REF!,B45,#REF!,"Nuit")+COUNTIFS(#REF!,B45,#REF!,"Nuit")+COUNTIFS(#REF!,B45,#REF!,"Nuit")+COUNTIFS(#REF!,B45,#REF!,"Nuit")+COUNTIFS(#REF!,B45,#REF!,"Nuit")+COUNTIFS(#REF!,B45,#REF!,"Nuit")+COUNTIFS(#REF!,B45,#REF!,"Nuit")+COUNTIFS(#REF!,B45,#REF!,"Nuit")+COUNTIFS(#REF!,B45,#REF!,"Nuit"))</f>
        <v>#REF!</v>
      </c>
      <c r="Q45" s="184" t="e">
        <f>IF($A45="","",COUNTIFS(#REF!,B45,#REF!,"Jour")+COUNTIFS(#REF!,B45,#REF!,"Jour")+COUNTIFS(#REF!,B45,#REF!,"Jour")+COUNTIFS(#REF!,B45,#REF!,"Jour")+COUNTIFS(#REF!,B45,#REF!,"Jour")+COUNTIFS(#REF!,B45,#REF!,"Jour")+COUNTIFS(#REF!,B45,#REF!,"Jour")+COUNTIFS(#REF!,B45,#REF!,"Jour")+COUNTIFS(#REF!,B45,#REF!,"Jour")+COUNTIFS(#REF!,B45,#REF!,"Jour")+COUNTIFS(#REF!,B45,#REF!,"Jour"))</f>
        <v>#REF!</v>
      </c>
      <c r="R45" s="187" t="e">
        <f>IF($A45="","",COUNTIFS(#REF!,B45,#REF!,"Nuit")+COUNTIFS(#REF!,B45,#REF!,"Nuit")+COUNTIFS(#REF!,B45,#REF!,"Nuit")+COUNTIFS(#REF!,B45,#REF!,"Nuit")+COUNTIFS(#REF!,B45,#REF!,"Nuit")+COUNTIFS(#REF!,B45,#REF!,"Nuit")+COUNTIFS(#REF!,B45,#REF!,"Nuit")+COUNTIFS(#REF!,B45,#REF!,"Nuit")+COUNTIFS(#REF!,B45,#REF!,"Nuit")+COUNTIFS(#REF!,B45,#REF!,"Nuit")+COUNTIFS(#REF!,B45,#REF!,"Nuit"))</f>
        <v>#REF!</v>
      </c>
      <c r="S45" s="184" t="e">
        <f>IF($A45="","",COUNTIFS(#REF!,B45,#REF!,"Jour")+COUNTIFS(#REF!,B45,#REF!,"Jour")+COUNTIFS(#REF!,B45,#REF!,"Jour")+COUNTIFS(#REF!,B45,#REF!,"Jour")+COUNTIFS(#REF!,B45,#REF!,"Jour")+COUNTIFS(#REF!,B45,#REF!,"Jour")+COUNTIFS(#REF!,B45,#REF!,"Jour")+COUNTIFS(#REF!,B45,#REF!,"Jour")+COUNTIFS(#REF!,B45,#REF!,"Jour")+COUNTIFS(#REF!,B45,#REF!,"Jour")+COUNTIFS(#REF!,B45,#REF!,"Jour"))</f>
        <v>#REF!</v>
      </c>
      <c r="T45" s="187" t="e">
        <f>IF($A45="","",COUNTIFS(#REF!,B45,#REF!,"Nuit")+COUNTIFS(#REF!,B45,#REF!,"Nuit")+COUNTIFS(#REF!,B45,#REF!,"Nuit")+COUNTIFS(#REF!,B45,#REF!,"Nuit")+COUNTIFS(#REF!,B45,#REF!,"Nuit")+COUNTIFS(#REF!,B45,#REF!,"Nuit")+COUNTIFS(#REF!,B45,#REF!,"Nuit")+COUNTIFS(#REF!,B45,#REF!,"Nuit")+COUNTIFS(#REF!,B45,#REF!,"Nuit")+COUNTIFS(#REF!,B45,#REF!,"Nuit")+COUNTIFS(#REF!,B45,#REF!,"Nuit"))</f>
        <v>#REF!</v>
      </c>
      <c r="U45" s="184" t="e">
        <f>IF($A45="","",COUNTIFS(#REF!,B45,#REF!,"Jour")+COUNTIFS(#REF!,B45,#REF!,"Jour")+COUNTIFS(#REF!,B45,#REF!,"Jour")+COUNTIFS(#REF!,B45,#REF!,"Jour")+COUNTIFS(#REF!,B45,#REF!,"Jour")+COUNTIFS(#REF!,B45,#REF!,"Jour")+COUNTIFS(#REF!,B45,#REF!,"Jour")+COUNTIFS(#REF!,B45,#REF!,"Jour")+COUNTIFS(#REF!,B45,#REF!,"Jour")+COUNTIFS(#REF!,B45,#REF!,"Jour")+COUNTIFS(#REF!,B45,#REF!,"Jour"))</f>
        <v>#REF!</v>
      </c>
      <c r="V45" s="187" t="e">
        <f>IF($A45="","",COUNTIFS(#REF!,B45,#REF!,"Nuit")+COUNTIFS(#REF!,B45,#REF!,"Nuit")+COUNTIFS(#REF!,B45,#REF!,"Nuit")+COUNTIFS(#REF!,B45,#REF!,"Nuit")+COUNTIFS(#REF!,B45,#REF!,"Nuit")+COUNTIFS(#REF!,B45,#REF!,"Nuit")+COUNTIFS(#REF!,B45,#REF!,"Nuit")+COUNTIFS(#REF!,B45,#REF!,"Nuit")+COUNTIFS(#REF!,B45,#REF!,"Nuit")+COUNTIFS(#REF!,B45,#REF!,"Nuit")+COUNTIFS(#REF!,B45,#REF!,"Nuit"))</f>
        <v>#REF!</v>
      </c>
      <c r="W45" s="184" t="e">
        <f>IF($A45="","",COUNTIFS(#REF!,B45,#REF!,"Jour")+COUNTIFS(#REF!,B45,#REF!,"Jour")+COUNTIFS(#REF!,B45,#REF!,"Jour")+COUNTIFS(#REF!,B45,#REF!,"Jour")+COUNTIFS(#REF!,B45,#REF!,"Jour")+COUNTIFS(#REF!,B45,#REF!,"Jour")+COUNTIFS(#REF!,B45,#REF!,"Jour")+COUNTIFS(#REF!,B45,#REF!,"Jour")+COUNTIFS(#REF!,B45,#REF!,"Jour")+COUNTIFS(#REF!,B45,#REF!,"Jour")+COUNTIFS(#REF!,B45,#REF!,"Jour"))</f>
        <v>#REF!</v>
      </c>
      <c r="X45" s="187" t="e">
        <f>IF($A45="","",COUNTIFS(#REF!,B45,#REF!,"Nuit")+COUNTIFS(#REF!,B45,#REF!,"Nuit")+COUNTIFS(#REF!,B45,#REF!,"Nuit")+COUNTIFS(#REF!,B45,#REF!,"Nuit")+COUNTIFS(#REF!,B45,#REF!,"Nuit")+COUNTIFS(#REF!,B45,#REF!,"Nuit")+COUNTIFS(#REF!,B45,#REF!,"Nuit")+COUNTIFS(#REF!,B45,#REF!,"Nuit")+COUNTIFS(#REF!,B45,#REF!,"Nuit")+COUNTIFS(#REF!,B45,#REF!,"Nuit")+COUNTIFS(#REF!,B45,#REF!,"Nuit"))</f>
        <v>#REF!</v>
      </c>
      <c r="Y45" s="184" t="e">
        <f>IF($A45="","",COUNTIFS(#REF!,B45,#REF!,"Jour")+COUNTIFS(#REF!,B45,#REF!,"Jour")+COUNTIFS(#REF!,B45,#REF!,"Jour")+COUNTIFS(#REF!,B45,#REF!,"Jour")+COUNTIFS(#REF!,B45,#REF!,"Jour")+COUNTIFS(#REF!,B45,#REF!,"Jour")+COUNTIFS(#REF!,B45,#REF!,"Jour")+COUNTIFS(#REF!,B45,#REF!,"Jour")+COUNTIFS(#REF!,B45,#REF!,"Jour")+COUNTIFS(#REF!,B45,#REF!,"Jour")+COUNTIFS(#REF!,B45,#REF!,"Jour"))</f>
        <v>#REF!</v>
      </c>
      <c r="Z45" s="187" t="e">
        <f>IF($A45="","",COUNTIFS(#REF!,$B45,#REF!,"Nuit")+COUNTIFS(#REF!,B45,#REF!,"Nuit")+COUNTIFS(#REF!,B45,#REF!,"Nuit")+COUNTIFS(#REF!,B45,#REF!,"Nuit")+COUNTIFS(#REF!,B45,#REF!,"Nuit")+COUNTIFS(#REF!,B45,#REF!,"Nuit")+COUNTIFS(#REF!,B45,#REF!,"Nuit")+COUNTIFS(#REF!,B45,#REF!,"Nuit")+COUNTIFS(#REF!,B45,#REF!,"Nuit")+COUNTIFS(#REF!,B45,#REF!,"Nuit")+COUNTIFS(#REF!,B45,#REF!,"Nuit"))</f>
        <v>#REF!</v>
      </c>
      <c r="AA45" s="184" t="e">
        <f>IF($A45="","",COUNTIFS(#REF!,$B45,#REF!,"Jour")+COUNTIFS(#REF!,$B45,#REF!,"Jour")+COUNTIFS(#REF!,$B45,#REF!,"Jour")+COUNTIFS(#REF!,$B45,#REF!,"Jour")+COUNTIFS(#REF!,$B45,#REF!,"Jour")+COUNTIFS(#REF!,$B45,#REF!,"Jour")+COUNTIFS(#REF!,$B45,#REF!,"Jour")+COUNTIFS(#REF!,$B45,#REF!,"Jour")+COUNTIFS(#REF!,$B45,#REF!,"Jour")+COUNTIFS(#REF!,$B45,#REF!,"Jour")+COUNTIFS(#REF!,$B45,#REF!,"Jour"))</f>
        <v>#REF!</v>
      </c>
      <c r="AB45" s="187" t="e">
        <f>IF($A45="","",COUNTIFS(#REF!,$B45,#REF!,"Nuit")+COUNTIFS(#REF!,$B45,#REF!,"Nuit")+COUNTIFS(#REF!,$B45,#REF!,"Nuit")+COUNTIFS(#REF!,$B45,#REF!,"Nuit")+COUNTIFS(#REF!,$B45,#REF!,"Nuit")+COUNTIFS(#REF!,$B45,#REF!,"Nuit")+COUNTIFS(#REF!,$B45,#REF!,"Nuit")+COUNTIFS(#REF!,$B45,#REF!,"Nuit")+COUNTIFS(#REF!,$B45,#REF!,"Nuit")+COUNTIFS(#REF!,$B45,#REF!,"Nuit")+COUNTIFS(#REF!,$B45,#REF!,"Nuit"))</f>
        <v>#REF!</v>
      </c>
      <c r="AC45" s="184" t="e">
        <f>IF($A45="","",COUNTIFS(#REF!,$B45,#REF!,"Jour")+COUNTIFS(#REF!,$B45,#REF!,"Jour")+COUNTIFS(#REF!,$B45,#REF!,"Jour")+COUNTIFS(#REF!,$B45,#REF!,"Jour")+COUNTIFS(#REF!,$B45,#REF!,"Jour")+COUNTIFS(#REF!,$B45,#REF!,"Jour")+COUNTIFS(#REF!,$B45,#REF!,"Jour")+COUNTIFS(#REF!,$B45,#REF!,"Jour")+COUNTIFS(#REF!,$B45,#REF!,"Jour")+COUNTIFS(#REF!,$B45,#REF!,"Jour")+COUNTIFS(#REF!,$B45,#REF!,"Jour"))</f>
        <v>#REF!</v>
      </c>
      <c r="AD45" s="187" t="e">
        <f>IF($A45="","",COUNTIFS(#REF!,$B45,#REF!,"Nuit")+COUNTIFS(#REF!,$B45,#REF!,"Nuit")+COUNTIFS(#REF!,$B45,#REF!,"Nuit")+COUNTIFS(#REF!,$B45,#REF!,"Nuit")+COUNTIFS(#REF!,$B45,#REF!,"Nuit")+COUNTIFS(#REF!,$B45,#REF!,"Nuit")+COUNTIFS(#REF!,$B45,#REF!,"Nuit")+COUNTIFS(#REF!,$B45,#REF!,"Nuit")+COUNTIFS(#REF!,$B45,#REF!,"Nuit")+COUNTIFS(#REF!,$B45,#REF!,"Nuit")+COUNTIFS(#REF!,$B45,#REF!,"Nuit"))</f>
        <v>#REF!</v>
      </c>
      <c r="AE45" s="184" t="e">
        <f>IF($A45="","",COUNTIFS(#REF!,$B45,#REF!,"Jour")+COUNTIFS(#REF!,$B45,#REF!,"Jour")+COUNTIFS(#REF!,$B45,#REF!,"Jour")+COUNTIFS(#REF!,$B45,#REF!,"Jour")+COUNTIFS(#REF!,$B45,#REF!,"Jour")+COUNTIFS(#REF!,$B45,#REF!,"Jour")+COUNTIFS(#REF!,$B45,#REF!,"Jour")+COUNTIFS(#REF!,$B45,#REF!,"Jour")+COUNTIFS(#REF!,$B45,#REF!,"Jour")+COUNTIFS(#REF!,$B45,#REF!,"Jour")+COUNTIFS(#REF!,$B45,#REF!,"Jour"))</f>
        <v>#REF!</v>
      </c>
      <c r="AF45" s="187" t="e">
        <f>IF($A45="","",COUNTIFS(#REF!,$B45,#REF!,"Nuit")+COUNTIFS(#REF!,$B45,#REF!,"Nuit")+COUNTIFS(#REF!,$B45,#REF!,"Nuit")+COUNTIFS(#REF!,$B45,#REF!,"Nuit")+COUNTIFS(#REF!,$B45,#REF!,"Nuit")+COUNTIFS(#REF!,$B45,#REF!,"Nuit")+COUNTIFS(#REF!,$B45,#REF!,"Nuit")+COUNTIFS(#REF!,$B45,#REF!,"Nuit")+COUNTIFS(#REF!,$B45,#REF!,"Nuit")+COUNTIFS(#REF!,$B45,#REF!,"Nuit")+COUNTIFS(#REF!,$B45,#REF!,"Nuit"))</f>
        <v>#REF!</v>
      </c>
      <c r="AG45" s="184" t="e">
        <f>IF($A45="","",COUNTIFS(#REF!,$B45,#REF!,"Jour")+COUNTIFS(#REF!,$B45,#REF!,"Jour")+COUNTIFS(#REF!,$B45,#REF!,"Jour")+COUNTIFS(#REF!,$B45,#REF!,"Jour")+COUNTIFS(#REF!,$B45,#REF!,"Jour")+COUNTIFS(#REF!,$B45,#REF!,"Jour")+COUNTIFS(#REF!,$B45,#REF!,"Jour")+COUNTIFS(#REF!,$B45,#REF!,"Jour")+COUNTIFS(#REF!,$B45,#REF!,"Jour")+COUNTIFS(#REF!,$B45,#REF!,"Jour")+COUNTIFS(#REF!,$B45,#REF!,"Jour"))</f>
        <v>#REF!</v>
      </c>
      <c r="AH45" s="187" t="e">
        <f>IF($A45="","",COUNTIFS(#REF!,$B45,#REF!,"Nuit")+COUNTIFS(#REF!,$B45,#REF!,"Nuit")+COUNTIFS(#REF!,$B45,#REF!,"Nuit")+COUNTIFS(#REF!,$B45,#REF!,"Nuit")+COUNTIFS(#REF!,$B45,#REF!,"Nuit")+COUNTIFS(#REF!,$B45,#REF!,"Nuit")+COUNTIFS(#REF!,$B45,#REF!,"Nuit")+COUNTIFS(#REF!,$B45,#REF!,"Nuit")+COUNTIFS(#REF!,$B45,#REF!,"Nuit")+COUNTIFS(#REF!,$B45,#REF!,"Nuit")+COUNTIFS(#REF!,$B45,#REF!,"Nuit"))</f>
        <v>#REF!</v>
      </c>
      <c r="AI45" s="184" t="e">
        <f>IF($A45="","",COUNTIFS(#REF!,$B45,#REF!,"Jour")+COUNTIFS(#REF!,$B45,#REF!,"Jour")+COUNTIFS(#REF!,$B45,#REF!,"Jour")+COUNTIFS(#REF!,$B45,#REF!,"Jour")+COUNTIFS(#REF!,$B45,#REF!,"Jour")+COUNTIFS(#REF!,$B45,#REF!,"Jour")+COUNTIFS(#REF!,$B45,#REF!,"Jour")+COUNTIFS(#REF!,$B45,#REF!,"Jour")+COUNTIFS(#REF!,$B45,#REF!,"Jour")+COUNTIFS(#REF!,$B45,#REF!,"Jour")+COUNTIFS(#REF!,$B45,#REF!,"Jour"))</f>
        <v>#REF!</v>
      </c>
      <c r="AJ45" s="187" t="e">
        <f>IF($A45="","",COUNTIFS(#REF!,$B45,#REF!,"Nuit")+COUNTIFS(#REF!,$B45,#REF!,"Nuit")+COUNTIFS(#REF!,$B45,#REF!,"Nuit")+COUNTIFS(#REF!,$B45,#REF!,"Nuit")+COUNTIFS(#REF!,$B45,#REF!,"Nuit")+COUNTIFS(#REF!,$B45,#REF!,"Nuit")+COUNTIFS(#REF!,$B45,#REF!,"Nuit")+COUNTIFS(#REF!,$B45,#REF!,"Nuit")+COUNTIFS(#REF!,$B45,#REF!,"Nuit")+COUNTIFS(#REF!,$B45,#REF!,"Nuit")+COUNTIFS(#REF!,$B45,#REF!,"Nuit"))</f>
        <v>#REF!</v>
      </c>
      <c r="AK45" s="190" t="e">
        <f>IF($A45="","",COUNTIFS(#REF!,$B45,#REF!,"Jour")+COUNTIFS(#REF!,$B45,#REF!,"Jour")+COUNTIFS(#REF!,$B45,#REF!,"Jour")+COUNTIFS(#REF!,$B45,#REF!,"Jour")+COUNTIFS(#REF!,$B45,#REF!,"Jour")+COUNTIFS(#REF!,$B45,#REF!,"Jour")+COUNTIFS(#REF!,$B45,#REF!,"Jour")+COUNTIFS(#REF!,$B45,#REF!,"Jour")+COUNTIFS(#REF!,$B45,#REF!,"Jour")+COUNTIFS(#REF!,$B45,#REF!,"Jour")+COUNTIFS(#REF!,$B45,#REF!,"Jour"))</f>
        <v>#REF!</v>
      </c>
      <c r="AL45" s="177"/>
      <c r="AM45" s="176" t="e">
        <f>N45+P45+R45+T45+V45+X45+Z45+AB45+AD45+AF45+AH45+AJ45</f>
        <v>#REF!</v>
      </c>
      <c r="AN45" s="176" t="e">
        <f>O45+Q45+S45+U45+W45+Y45+AA45+AC45+AE45+AG45+AI45+AK45</f>
        <v>#REF!</v>
      </c>
      <c r="AO45" s="424" t="e">
        <f t="shared" si="5"/>
        <v>#REF!</v>
      </c>
      <c r="AP45" s="183">
        <f>IF($A45="","",COUNTIFS(JAN.20!$F$7:$F$48,$B45,JAN.20!$E$7:$E$48,"Nuit")+COUNTIFS(JAN.20!$H$7:$H$48,$B45,JAN.20!$E$7:$E$48,"Nuit")+COUNTIFS(JAN.20!$J$7:$J$48,$B45,JAN.20!$E$7:$E$48,"Nuit")+COUNTIFS(JAN.20!$L$7:$L$48,$B45,JAN.20!$E$7:$E$48,"Nuit")+COUNTIFS(JAN.20!$N$7:$N$48,$B45,JAN.20!$E$7:$E$48,"Nuit")+COUNTIFS(JAN.20!$P$7:$P$48,$B45,JAN.20!$E$7:$E$48,"Nuit")+COUNTIFS(JAN.20!$R$7:$R$48,$B45,JAN.20!$E$7:$E$48,"Nuit")+COUNTIFS(JAN.20!$T$7:$T$48,$B45,JAN.20!$E$7:$E$48,"Nuit")+COUNTIFS(JAN.20!$V$7:$V$48,$B45,JAN.20!$E$7:$E$48,"Nuit")+COUNTIFS(JAN.20!$W$7:$W$48,$B45,JAN.20!$E$7:$E$48,"Nuit")+COUNTIFS(JAN.20!$X$7:$X$48,$B45,JAN.20!$E$7:$E$48,"Nuit"))</f>
        <v>0</v>
      </c>
      <c r="AQ45" s="184">
        <f>IF($A45="","",COUNTIFS(JAN.20!$F$7:$F$48,$B45,JAN.20!$E$7:$E$48,"Jour")+COUNTIFS(JAN.20!$H$7:$H$48,$B45,JAN.20!$E$7:$E$48,"Jour")+COUNTIFS(JAN.20!$J$7:$J$48,$B45,JAN.20!$E$7:$E$48,"Jour")+COUNTIFS(JAN.20!$L$7:$L$48,$B45,JAN.20!$E$7:$E$48,"Jour")+COUNTIFS(JAN.20!$N$7:$N$48,$B45,JAN.20!$E$7:$E$48,"Jour")+COUNTIFS(JAN.20!$P$7:$P$48,$B45,JAN.20!$E$7:$E$48,"Jour")+COUNTIFS(JAN.20!$R$7:$R$48,$B45,JAN.20!$E$7:$E$48,"Jour")+COUNTIFS(JAN.20!$T$7:$T$48,$B45,JAN.20!$E$7:$E$48,"Jour")+COUNTIFS(JAN.20!$V$7:$V$48,$B45,JAN.20!$E$7:$E$48,"Jour")+COUNTIFS(JAN.20!$W$7:$W$48,$B45,JAN.20!$E$7:$E$48,"Jour")+COUNTIFS(JAN.20!$X$7:$X$48,$B45,JAN.20!$E$7:$E$48,"Jour"))</f>
        <v>0</v>
      </c>
      <c r="AR45" s="187">
        <f>IF($A45="","",COUNTIFS(FEV.20!$F$7:$F$48,$B45,FEV.20!$E$7:$E$48,"Nuit")+COUNTIFS(FEV.20!$H$7:$H$48,$B45,FEV.20!$E$7:$E$48,"Nuit")+COUNTIFS(FEV.20!$J$7:$J$48,$B45,FEV.20!$E$7:$E$48,"Nuit")+COUNTIFS(FEV.20!$L$7:$L$48,$B45,FEV.20!$E$7:$E$48,"Nuit")+COUNTIFS(FEV.20!$N$7:$N$48,$B45,FEV.20!$E$7:$E$48,"Nuit")+COUNTIFS(FEV.20!$P$7:$P$48,$B45,FEV.20!$E$7:$E$48,"Nuit")+COUNTIFS(FEV.20!$R$7:$R$48,$B45,FEV.20!$E$7:$E$48,"Nuit")+COUNTIFS(FEV.20!$T$7:$T$48,$B45,FEV.20!$E$7:$E$48,"Nuit")+COUNTIFS(FEV.20!$V$7:$V$48,$B45,FEV.20!$E$7:$E$48,"Nuit")+COUNTIFS(FEV.20!$W$7:$W$48,$B45,FEV.20!$E$7:$E$48,"Nuit")+COUNTIFS(FEV.20!$X$7:$X$48,$B45,FEV.20!$E$7:$E$48,"Nuit"))</f>
        <v>0</v>
      </c>
      <c r="AS45" s="184">
        <f>IF($A45="","",COUNTIFS(FEV.20!$F$7:$F$48,$B45,FEV.20!$E$7:$E$48,"Jour")+COUNTIFS(FEV.20!$H$7:$H$48,$B45,FEV.20!$E$7:$E$48,"Jour")+COUNTIFS(FEV.20!$J$7:$J$48,$B45,FEV.20!$E$7:$E$48,"Jour")+COUNTIFS(FEV.20!$L$7:$L$48,$B45,FEV.20!$E$7:$E$48,"Jour")+COUNTIFS(FEV.20!$N$7:$N$48,$B45,FEV.20!$E$7:$E$48,"Jour")+COUNTIFS(FEV.20!$P$7:$P$48,$B45,FEV.20!$E$7:$E$48,"Jour")+COUNTIFS(FEV.20!$R$7:$R$48,$B45,FEV.20!$E$7:$E$48,"Jour")+COUNTIFS(FEV.20!$T$7:$T$48,$B45,FEV.20!$E$7:$E$48,"Jour")+COUNTIFS(FEV.20!$V$7:$V$48,$B45,FEV.20!$E$7:$E$48,"Jour")+COUNTIFS(FEV.20!$W$7:$W$48,$B45,FEV.20!$E$7:$E$48,"Jour")+COUNTIFS(FEV.20!$X$7:$X$48,$B45,FEV.20!$E$7:$E$48,"Jour"))</f>
        <v>0</v>
      </c>
      <c r="AT45" s="187">
        <f>IF($A45="","",COUNTIFS(Mars.20!$F$7:$F$48,$B45,Mars.20!$E$7:$E$48,"Nuit")+COUNTIFS(Mars.20!$H$7:$H$48,$B45,Mars.20!$E$7:$E$48,"Nuit")+COUNTIFS(Mars.20!$J$7:$J$48,$B45,Mars.20!$E$7:$E$48,"Nuit")+COUNTIFS(Mars.20!$L$7:$L$48,$B45,Mars.20!$E$7:$E$48,"Nuit")+COUNTIFS(Mars.20!$N$7:$N$48,$B45,Mars.20!$E$7:$E$48,"Nuit")+COUNTIFS(Mars.20!$P$7:$P$48,$B45,Mars.20!$E$7:$E$48,"Nuit")+COUNTIFS(Mars.20!$R$7:$R$48,$B45,Mars.20!$E$7:$E$48,"Nuit")+COUNTIFS(Mars.20!$T$7:$T$48,$B45,Mars.20!$E$7:$E$48,"Nuit")+COUNTIFS(Mars.20!$V$7:$V$48,$B45,Mars.20!$E$7:$E$48,"Nuit")+COUNTIFS(Mars.20!$W$7:$W$48,$B45,Mars.20!$E$7:$E$48,"Nuit")+COUNTIFS(Mars.20!$X$7:$X$48,$B45,Mars.20!$E$7:$E$48,"Nuit"))</f>
        <v>0</v>
      </c>
      <c r="AU45" s="184">
        <f>IF($A45="","",COUNTIFS(Mars.20!$F$7:$F$48,$B45,Mars.20!$E$7:$E$48,"Jour")+COUNTIFS(Mars.20!$H$7:$H$48,$B45,Mars.20!$E$7:$E$48,"Jour")+COUNTIFS(Mars.20!$J$7:$J$48,$B45,Mars.20!$E$7:$E$48,"Jour")+COUNTIFS(Mars.20!$L$7:$L$48,$B45,Mars.20!$E$7:$E$48,"Jour")+COUNTIFS(Mars.20!$N$7:$N$48,$B45,Mars.20!$E$7:$E$48,"Jour")+COUNTIFS(Mars.20!$P$7:$P$48,$B45,Mars.20!$E$7:$E$48,"Jour")+COUNTIFS(Mars.20!$R$7:$R$48,$B45,Mars.20!$E$7:$E$48,"Jour")+COUNTIFS(Mars.20!$T$7:$T$48,$B45,Mars.20!$E$7:$E$48,"Jour")+COUNTIFS(Mars.20!$V$7:$V$48,$B45,Mars.20!$E$7:$E$48,"Jour")+COUNTIFS(Mars.20!$W$7:$W$48,$B45,Mars.20!$E$7:$E$48,"Jour")+COUNTIFS(Mars.20!$X$7:$X$48,$B45,Mars.20!$E$7:$E$48,"Jour"))</f>
        <v>0</v>
      </c>
      <c r="AV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AW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AX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AY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AZ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BA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BB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BC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BD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BE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BF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BG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BH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BI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BJ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BK45" s="184">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BL45" s="187">
        <f>IF($A45="","",COUNTIFS(AVR.20!$F$7:$F$48,$B45,AVR.20!$E$7:$E$48,"Nuit")+COUNTIFS(AVR.20!$H$7:$H$48,$B45,AVR.20!$E$7:$E$48,"Nuit")+COUNTIFS(AVR.20!$J$7:$J$48,$B45,AVR.20!$E$7:$E$48,"Nuit")+COUNTIFS(AVR.20!$L$7:$L$48,$B45,AVR.20!$E$7:$E$48,"Nuit")+COUNTIFS(AVR.20!$N$7:$N$48,$B45,AVR.20!$E$7:$E$48,"Nuit")+COUNTIFS(AVR.20!$P$7:$P$48,$B45,AVR.20!$E$7:$E$48,"Nuit")+COUNTIFS(AVR.20!$R$7:$R$48,$B45,AVR.20!$E$7:$E$48,"Nuit")+COUNTIFS(AVR.20!$T$7:$T$48,$B45,AVR.20!$E$7:$E$48,"Nuit")+COUNTIFS(AVR.20!$V$7:$V$48,$B45,AVR.20!$E$7:$E$48,"Nuit")+COUNTIFS(AVR.20!$W$7:$W$48,$B45,AVR.20!$E$7:$E$48,"Nuit")+COUNTIFS(AVR.20!$X$7:$X$48,$B45,AVR.20!$E$7:$E$48,"Nuit"))</f>
        <v>0</v>
      </c>
      <c r="BM45" s="190">
        <f>IF($A45="","",COUNTIFS(AVR.20!$F$7:$F$48,$B45,AVR.20!$E$7:$E$48,"Jour")+COUNTIFS(AVR.20!$H$7:$H$48,$B45,AVR.20!$E$7:$E$48,"Jour")+COUNTIFS(AVR.20!$J$7:$J$48,$B45,AVR.20!$E$7:$E$48,"Jour")+COUNTIFS(AVR.20!$L$7:$L$48,$B45,AVR.20!$E$7:$E$48,"Jour")+COUNTIFS(AVR.20!$N$7:$N$48,$B45,AVR.20!$E$7:$E$48,"Jour")+COUNTIFS(AVR.20!$P$7:$P$48,$B45,AVR.20!$E$7:$E$48,"Jour")+COUNTIFS(AVR.20!$R$7:$R$48,$B45,AVR.20!$E$7:$E$48,"Jour")+COUNTIFS(AVR.20!$T$7:$T$48,$B45,AVR.20!$E$7:$E$48,"Jour")+COUNTIFS(AVR.20!$V$7:$V$48,$B45,AVR.20!$E$7:$E$48,"Jour")+COUNTIFS(AVR.20!$W$7:$W$48,$B45,AVR.20!$E$7:$E$48,"Jour")+COUNTIFS(AVR.20!$X$7:$X$48,$B45,AVR.20!$E$7:$E$48,"Jour"))</f>
        <v>0</v>
      </c>
      <c r="BN45" s="177"/>
      <c r="BO45" s="176">
        <f>AP45+AR45+AT45+AV45+AX45+AZ45+BB45+BD45+BF45+BH45+BJ45+BL45</f>
        <v>0</v>
      </c>
      <c r="BP45" s="176">
        <f>AQ45+AS45+AU45+AW45+AY45+BA45+BC45+BE45+BG45+BI45+BK45+BM45</f>
        <v>0</v>
      </c>
    </row>
    <row r="46" spans="1:68" ht="16.5" customHeight="1" x14ac:dyDescent="0.3">
      <c r="A46" s="268" t="s">
        <v>232</v>
      </c>
      <c r="B46" s="269" t="s">
        <v>98</v>
      </c>
      <c r="C46" s="264" t="s">
        <v>198</v>
      </c>
      <c r="D46" s="264" t="s">
        <v>83</v>
      </c>
      <c r="E46" s="265" t="s">
        <v>17</v>
      </c>
      <c r="F46" s="266"/>
      <c r="G46" s="266"/>
      <c r="H46" s="266"/>
      <c r="I46" s="272"/>
      <c r="J46" s="266"/>
      <c r="K46" s="266" t="s">
        <v>72</v>
      </c>
      <c r="L46" s="267"/>
      <c r="N46" s="183" t="e">
        <f>IF($A46="","",COUNTIFS(#REF!,B46,#REF!,"Nuit")+COUNTIFS(#REF!,B46,#REF!,"Nuit")+COUNTIFS(#REF!,B46,#REF!,"Nuit")+COUNTIFS(#REF!,B46,#REF!,"Nuit")+COUNTIFS(#REF!,B46,#REF!,"Nuit")+COUNTIFS(#REF!,B46,#REF!,"Nuit")+COUNTIFS(#REF!,B46,#REF!,"Nuit")+COUNTIFS(#REF!,B46,#REF!,"Nuit")+COUNTIFS(#REF!,B46,#REF!,"Nuit")+COUNTIFS(#REF!,B46,#REF!,"Nuit")+COUNTIFS(#REF!,B46,#REF!,"Nuit"))</f>
        <v>#REF!</v>
      </c>
      <c r="O46" s="184" t="e">
        <f>IF($A46="","",COUNTIFS(#REF!,B46,#REF!,"Jour")+COUNTIFS(#REF!,B46,#REF!,"Jour")+COUNTIFS(#REF!,B46,#REF!,"Jour")+COUNTIFS(#REF!,B46,#REF!,"Jour")+COUNTIFS(#REF!,B46,#REF!,"Jour")+COUNTIFS(#REF!,B46,#REF!,"Jour")+COUNTIFS(#REF!,B46,#REF!,"Jour")+COUNTIFS(#REF!,B46,#REF!,"Jour")+COUNTIFS(#REF!,B46,#REF!,"Jour")+COUNTIFS(#REF!,B46,#REF!,"Jour")+COUNTIFS(#REF!,B46,#REF!,"Jour"))</f>
        <v>#REF!</v>
      </c>
      <c r="P46" s="187" t="e">
        <f>IF($A46="","",COUNTIFS(#REF!,B46,#REF!,"Nuit")+COUNTIFS(#REF!,B46,#REF!,"Nuit")+COUNTIFS(#REF!,B46,#REF!,"Nuit")+COUNTIFS(#REF!,B46,#REF!,"Nuit")+COUNTIFS(#REF!,B46,#REF!,"Nuit")+COUNTIFS(#REF!,B46,#REF!,"Nuit")+COUNTIFS(#REF!,B46,#REF!,"Nuit")+COUNTIFS(#REF!,B46,#REF!,"Nuit")+COUNTIFS(#REF!,B46,#REF!,"Nuit")+COUNTIFS(#REF!,B46,#REF!,"Nuit")+COUNTIFS(#REF!,B46,#REF!,"Nuit"))</f>
        <v>#REF!</v>
      </c>
      <c r="Q46" s="184" t="e">
        <f>IF($A46="","",COUNTIFS(#REF!,B46,#REF!,"Jour")+COUNTIFS(#REF!,B46,#REF!,"Jour")+COUNTIFS(#REF!,B46,#REF!,"Jour")+COUNTIFS(#REF!,B46,#REF!,"Jour")+COUNTIFS(#REF!,B46,#REF!,"Jour")+COUNTIFS(#REF!,B46,#REF!,"Jour")+COUNTIFS(#REF!,B46,#REF!,"Jour")+COUNTIFS(#REF!,B46,#REF!,"Jour")+COUNTIFS(#REF!,B46,#REF!,"Jour")+COUNTIFS(#REF!,B46,#REF!,"Jour")+COUNTIFS(#REF!,B46,#REF!,"Jour"))</f>
        <v>#REF!</v>
      </c>
      <c r="R46" s="187" t="e">
        <f>IF($A46="","",COUNTIFS(#REF!,B46,#REF!,"Nuit")+COUNTIFS(#REF!,B46,#REF!,"Nuit")+COUNTIFS(#REF!,B46,#REF!,"Nuit")+COUNTIFS(#REF!,B46,#REF!,"Nuit")+COUNTIFS(#REF!,B46,#REF!,"Nuit")+COUNTIFS(#REF!,B46,#REF!,"Nuit")+COUNTIFS(#REF!,B46,#REF!,"Nuit")+COUNTIFS(#REF!,B46,#REF!,"Nuit")+COUNTIFS(#REF!,B46,#REF!,"Nuit")+COUNTIFS(#REF!,B46,#REF!,"Nuit")+COUNTIFS(#REF!,B46,#REF!,"Nuit"))</f>
        <v>#REF!</v>
      </c>
      <c r="S46" s="184" t="e">
        <f>IF($A46="","",COUNTIFS(#REF!,B46,#REF!,"Jour")+COUNTIFS(#REF!,B46,#REF!,"Jour")+COUNTIFS(#REF!,B46,#REF!,"Jour")+COUNTIFS(#REF!,B46,#REF!,"Jour")+COUNTIFS(#REF!,B46,#REF!,"Jour")+COUNTIFS(#REF!,B46,#REF!,"Jour")+COUNTIFS(#REF!,B46,#REF!,"Jour")+COUNTIFS(#REF!,B46,#REF!,"Jour")+COUNTIFS(#REF!,B46,#REF!,"Jour")+COUNTIFS(#REF!,B46,#REF!,"Jour")+COUNTIFS(#REF!,B46,#REF!,"Jour"))</f>
        <v>#REF!</v>
      </c>
      <c r="T46" s="187" t="e">
        <f>IF($A46="","",COUNTIFS(#REF!,B46,#REF!,"Nuit")+COUNTIFS(#REF!,B46,#REF!,"Nuit")+COUNTIFS(#REF!,B46,#REF!,"Nuit")+COUNTIFS(#REF!,B46,#REF!,"Nuit")+COUNTIFS(#REF!,B46,#REF!,"Nuit")+COUNTIFS(#REF!,B46,#REF!,"Nuit")+COUNTIFS(#REF!,B46,#REF!,"Nuit")+COUNTIFS(#REF!,B46,#REF!,"Nuit")+COUNTIFS(#REF!,B46,#REF!,"Nuit")+COUNTIFS(#REF!,B46,#REF!,"Nuit")+COUNTIFS(#REF!,B46,#REF!,"Nuit"))</f>
        <v>#REF!</v>
      </c>
      <c r="U46" s="184" t="e">
        <f>IF($A46="","",COUNTIFS(#REF!,B46,#REF!,"Jour")+COUNTIFS(#REF!,B46,#REF!,"Jour")+COUNTIFS(#REF!,B46,#REF!,"Jour")+COUNTIFS(#REF!,B46,#REF!,"Jour")+COUNTIFS(#REF!,B46,#REF!,"Jour")+COUNTIFS(#REF!,B46,#REF!,"Jour")+COUNTIFS(#REF!,B46,#REF!,"Jour")+COUNTIFS(#REF!,B46,#REF!,"Jour")+COUNTIFS(#REF!,B46,#REF!,"Jour")+COUNTIFS(#REF!,B46,#REF!,"Jour")+COUNTIFS(#REF!,B46,#REF!,"Jour"))</f>
        <v>#REF!</v>
      </c>
      <c r="V46" s="187" t="e">
        <f>IF($A46="","",COUNTIFS(#REF!,B46,#REF!,"Nuit")+COUNTIFS(#REF!,B46,#REF!,"Nuit")+COUNTIFS(#REF!,B46,#REF!,"Nuit")+COUNTIFS(#REF!,B46,#REF!,"Nuit")+COUNTIFS(#REF!,B46,#REF!,"Nuit")+COUNTIFS(#REF!,B46,#REF!,"Nuit")+COUNTIFS(#REF!,B46,#REF!,"Nuit")+COUNTIFS(#REF!,B46,#REF!,"Nuit")+COUNTIFS(#REF!,B46,#REF!,"Nuit")+COUNTIFS(#REF!,B46,#REF!,"Nuit")+COUNTIFS(#REF!,B46,#REF!,"Nuit"))</f>
        <v>#REF!</v>
      </c>
      <c r="W46" s="184" t="e">
        <f>IF($A46="","",COUNTIFS(#REF!,B46,#REF!,"Jour")+COUNTIFS(#REF!,B46,#REF!,"Jour")+COUNTIFS(#REF!,B46,#REF!,"Jour")+COUNTIFS(#REF!,B46,#REF!,"Jour")+COUNTIFS(#REF!,B46,#REF!,"Jour")+COUNTIFS(#REF!,B46,#REF!,"Jour")+COUNTIFS(#REF!,B46,#REF!,"Jour")+COUNTIFS(#REF!,B46,#REF!,"Jour")+COUNTIFS(#REF!,B46,#REF!,"Jour")+COUNTIFS(#REF!,B46,#REF!,"Jour")+COUNTIFS(#REF!,B46,#REF!,"Jour"))</f>
        <v>#REF!</v>
      </c>
      <c r="X46" s="187" t="e">
        <f>IF($A46="","",COUNTIFS(#REF!,B46,#REF!,"Nuit")+COUNTIFS(#REF!,B46,#REF!,"Nuit")+COUNTIFS(#REF!,B46,#REF!,"Nuit")+COUNTIFS(#REF!,B46,#REF!,"Nuit")+COUNTIFS(#REF!,B46,#REF!,"Nuit")+COUNTIFS(#REF!,B46,#REF!,"Nuit")+COUNTIFS(#REF!,B46,#REF!,"Nuit")+COUNTIFS(#REF!,B46,#REF!,"Nuit")+COUNTIFS(#REF!,B46,#REF!,"Nuit")+COUNTIFS(#REF!,B46,#REF!,"Nuit")+COUNTIFS(#REF!,B46,#REF!,"Nuit"))</f>
        <v>#REF!</v>
      </c>
      <c r="Y46" s="184" t="e">
        <f>IF($A46="","",COUNTIFS(#REF!,B46,#REF!,"Jour")+COUNTIFS(#REF!,B46,#REF!,"Jour")+COUNTIFS(#REF!,B46,#REF!,"Jour")+COUNTIFS(#REF!,B46,#REF!,"Jour")+COUNTIFS(#REF!,B46,#REF!,"Jour")+COUNTIFS(#REF!,B46,#REF!,"Jour")+COUNTIFS(#REF!,B46,#REF!,"Jour")+COUNTIFS(#REF!,B46,#REF!,"Jour")+COUNTIFS(#REF!,B46,#REF!,"Jour")+COUNTIFS(#REF!,B46,#REF!,"Jour")+COUNTIFS(#REF!,B46,#REF!,"Jour"))</f>
        <v>#REF!</v>
      </c>
      <c r="Z46" s="187" t="e">
        <f>IF($A46="","",COUNTIFS(#REF!,$B46,#REF!,"Nuit")+COUNTIFS(#REF!,B46,#REF!,"Nuit")+COUNTIFS(#REF!,B46,#REF!,"Nuit")+COUNTIFS(#REF!,B46,#REF!,"Nuit")+COUNTIFS(#REF!,B46,#REF!,"Nuit")+COUNTIFS(#REF!,B46,#REF!,"Nuit")+COUNTIFS(#REF!,B46,#REF!,"Nuit")+COUNTIFS(#REF!,B46,#REF!,"Nuit")+COUNTIFS(#REF!,B46,#REF!,"Nuit")+COUNTIFS(#REF!,B46,#REF!,"Nuit")+COUNTIFS(#REF!,B46,#REF!,"Nuit"))</f>
        <v>#REF!</v>
      </c>
      <c r="AA46" s="184" t="e">
        <f>IF($A46="","",COUNTIFS(#REF!,$B46,#REF!,"Jour")+COUNTIFS(#REF!,$B46,#REF!,"Jour")+COUNTIFS(#REF!,$B46,#REF!,"Jour")+COUNTIFS(#REF!,$B46,#REF!,"Jour")+COUNTIFS(#REF!,$B46,#REF!,"Jour")+COUNTIFS(#REF!,$B46,#REF!,"Jour")+COUNTIFS(#REF!,$B46,#REF!,"Jour")+COUNTIFS(#REF!,$B46,#REF!,"Jour")+COUNTIFS(#REF!,$B46,#REF!,"Jour")+COUNTIFS(#REF!,$B46,#REF!,"Jour")+COUNTIFS(#REF!,$B46,#REF!,"Jour"))</f>
        <v>#REF!</v>
      </c>
      <c r="AB46" s="187" t="e">
        <f>IF($A46="","",COUNTIFS(#REF!,$B46,#REF!,"Nuit")+COUNTIFS(#REF!,$B46,#REF!,"Nuit")+COUNTIFS(#REF!,$B46,#REF!,"Nuit")+COUNTIFS(#REF!,$B46,#REF!,"Nuit")+COUNTIFS(#REF!,$B46,#REF!,"Nuit")+COUNTIFS(#REF!,$B46,#REF!,"Nuit")+COUNTIFS(#REF!,$B46,#REF!,"Nuit")+COUNTIFS(#REF!,$B46,#REF!,"Nuit")+COUNTIFS(#REF!,$B46,#REF!,"Nuit")+COUNTIFS(#REF!,$B46,#REF!,"Nuit")+COUNTIFS(#REF!,$B46,#REF!,"Nuit"))</f>
        <v>#REF!</v>
      </c>
      <c r="AC46" s="184" t="e">
        <f>IF($A46="","",COUNTIFS(#REF!,$B46,#REF!,"Jour")+COUNTIFS(#REF!,$B46,#REF!,"Jour")+COUNTIFS(#REF!,$B46,#REF!,"Jour")+COUNTIFS(#REF!,$B46,#REF!,"Jour")+COUNTIFS(#REF!,$B46,#REF!,"Jour")+COUNTIFS(#REF!,$B46,#REF!,"Jour")+COUNTIFS(#REF!,$B46,#REF!,"Jour")+COUNTIFS(#REF!,$B46,#REF!,"Jour")+COUNTIFS(#REF!,$B46,#REF!,"Jour")+COUNTIFS(#REF!,$B46,#REF!,"Jour")+COUNTIFS(#REF!,$B46,#REF!,"Jour"))</f>
        <v>#REF!</v>
      </c>
      <c r="AD46" s="187" t="e">
        <f>IF($A46="","",COUNTIFS(#REF!,$B46,#REF!,"Nuit")+COUNTIFS(#REF!,$B46,#REF!,"Nuit")+COUNTIFS(#REF!,$B46,#REF!,"Nuit")+COUNTIFS(#REF!,$B46,#REF!,"Nuit")+COUNTIFS(#REF!,$B46,#REF!,"Nuit")+COUNTIFS(#REF!,$B46,#REF!,"Nuit")+COUNTIFS(#REF!,$B46,#REF!,"Nuit")+COUNTIFS(#REF!,$B46,#REF!,"Nuit")+COUNTIFS(#REF!,$B46,#REF!,"Nuit")+COUNTIFS(#REF!,$B46,#REF!,"Nuit")+COUNTIFS(#REF!,$B46,#REF!,"Nuit"))</f>
        <v>#REF!</v>
      </c>
      <c r="AE46" s="184" t="e">
        <f>IF($A46="","",COUNTIFS(#REF!,$B46,#REF!,"Jour")+COUNTIFS(#REF!,$B46,#REF!,"Jour")+COUNTIFS(#REF!,$B46,#REF!,"Jour")+COUNTIFS(#REF!,$B46,#REF!,"Jour")+COUNTIFS(#REF!,$B46,#REF!,"Jour")+COUNTIFS(#REF!,$B46,#REF!,"Jour")+COUNTIFS(#REF!,$B46,#REF!,"Jour")+COUNTIFS(#REF!,$B46,#REF!,"Jour")+COUNTIFS(#REF!,$B46,#REF!,"Jour")+COUNTIFS(#REF!,$B46,#REF!,"Jour")+COUNTIFS(#REF!,$B46,#REF!,"Jour"))</f>
        <v>#REF!</v>
      </c>
      <c r="AF46" s="187" t="e">
        <f>IF($A46="","",COUNTIFS(#REF!,$B46,#REF!,"Nuit")+COUNTIFS(#REF!,$B46,#REF!,"Nuit")+COUNTIFS(#REF!,$B46,#REF!,"Nuit")+COUNTIFS(#REF!,$B46,#REF!,"Nuit")+COUNTIFS(#REF!,$B46,#REF!,"Nuit")+COUNTIFS(#REF!,$B46,#REF!,"Nuit")+COUNTIFS(#REF!,$B46,#REF!,"Nuit")+COUNTIFS(#REF!,$B46,#REF!,"Nuit")+COUNTIFS(#REF!,$B46,#REF!,"Nuit")+COUNTIFS(#REF!,$B46,#REF!,"Nuit")+COUNTIFS(#REF!,$B46,#REF!,"Nuit"))</f>
        <v>#REF!</v>
      </c>
      <c r="AG46" s="184" t="e">
        <f>IF($A46="","",COUNTIFS(#REF!,$B46,#REF!,"Jour")+COUNTIFS(#REF!,$B46,#REF!,"Jour")+COUNTIFS(#REF!,$B46,#REF!,"Jour")+COUNTIFS(#REF!,$B46,#REF!,"Jour")+COUNTIFS(#REF!,$B46,#REF!,"Jour")+COUNTIFS(#REF!,$B46,#REF!,"Jour")+COUNTIFS(#REF!,$B46,#REF!,"Jour")+COUNTIFS(#REF!,$B46,#REF!,"Jour")+COUNTIFS(#REF!,$B46,#REF!,"Jour")+COUNTIFS(#REF!,$B46,#REF!,"Jour")+COUNTIFS(#REF!,$B46,#REF!,"Jour"))</f>
        <v>#REF!</v>
      </c>
      <c r="AH46" s="187" t="e">
        <f>IF($A46="","",COUNTIFS(#REF!,$B46,#REF!,"Nuit")+COUNTIFS(#REF!,$B46,#REF!,"Nuit")+COUNTIFS(#REF!,$B46,#REF!,"Nuit")+COUNTIFS(#REF!,$B46,#REF!,"Nuit")+COUNTIFS(#REF!,$B46,#REF!,"Nuit")+COUNTIFS(#REF!,$B46,#REF!,"Nuit")+COUNTIFS(#REF!,$B46,#REF!,"Nuit")+COUNTIFS(#REF!,$B46,#REF!,"Nuit")+COUNTIFS(#REF!,$B46,#REF!,"Nuit")+COUNTIFS(#REF!,$B46,#REF!,"Nuit")+COUNTIFS(#REF!,$B46,#REF!,"Nuit"))</f>
        <v>#REF!</v>
      </c>
      <c r="AI46" s="184" t="e">
        <f>IF($A46="","",COUNTIFS(#REF!,$B46,#REF!,"Jour")+COUNTIFS(#REF!,$B46,#REF!,"Jour")+COUNTIFS(#REF!,$B46,#REF!,"Jour")+COUNTIFS(#REF!,$B46,#REF!,"Jour")+COUNTIFS(#REF!,$B46,#REF!,"Jour")+COUNTIFS(#REF!,$B46,#REF!,"Jour")+COUNTIFS(#REF!,$B46,#REF!,"Jour")+COUNTIFS(#REF!,$B46,#REF!,"Jour")+COUNTIFS(#REF!,$B46,#REF!,"Jour")+COUNTIFS(#REF!,$B46,#REF!,"Jour")+COUNTIFS(#REF!,$B46,#REF!,"Jour"))</f>
        <v>#REF!</v>
      </c>
      <c r="AJ46" s="187" t="e">
        <f>IF($A46="","",COUNTIFS(#REF!,$B46,#REF!,"Nuit")+COUNTIFS(#REF!,$B46,#REF!,"Nuit")+COUNTIFS(#REF!,$B46,#REF!,"Nuit")+COUNTIFS(#REF!,$B46,#REF!,"Nuit")+COUNTIFS(#REF!,$B46,#REF!,"Nuit")+COUNTIFS(#REF!,$B46,#REF!,"Nuit")+COUNTIFS(#REF!,$B46,#REF!,"Nuit")+COUNTIFS(#REF!,$B46,#REF!,"Nuit")+COUNTIFS(#REF!,$B46,#REF!,"Nuit")+COUNTIFS(#REF!,$B46,#REF!,"Nuit")+COUNTIFS(#REF!,$B46,#REF!,"Nuit"))</f>
        <v>#REF!</v>
      </c>
      <c r="AK46" s="190" t="e">
        <f>IF($A46="","",COUNTIFS(#REF!,$B46,#REF!,"Jour")+COUNTIFS(#REF!,$B46,#REF!,"Jour")+COUNTIFS(#REF!,$B46,#REF!,"Jour")+COUNTIFS(#REF!,$B46,#REF!,"Jour")+COUNTIFS(#REF!,$B46,#REF!,"Jour")+COUNTIFS(#REF!,$B46,#REF!,"Jour")+COUNTIFS(#REF!,$B46,#REF!,"Jour")+COUNTIFS(#REF!,$B46,#REF!,"Jour")+COUNTIFS(#REF!,$B46,#REF!,"Jour")+COUNTIFS(#REF!,$B46,#REF!,"Jour")+COUNTIFS(#REF!,$B46,#REF!,"Jour"))</f>
        <v>#REF!</v>
      </c>
      <c r="AL46" s="177"/>
      <c r="AM46" s="176" t="e">
        <f t="shared" si="1"/>
        <v>#REF!</v>
      </c>
      <c r="AN46" s="176" t="e">
        <f t="shared" si="2"/>
        <v>#REF!</v>
      </c>
      <c r="AO46" s="424" t="e">
        <f t="shared" si="5"/>
        <v>#REF!</v>
      </c>
      <c r="AP46" s="183">
        <f>IF($A46="","",COUNTIFS(JAN.20!$F$7:$F$48,$B46,JAN.20!$E$7:$E$48,"Nuit")+COUNTIFS(JAN.20!$H$7:$H$48,$B46,JAN.20!$E$7:$E$48,"Nuit")+COUNTIFS(JAN.20!$J$7:$J$48,$B46,JAN.20!$E$7:$E$48,"Nuit")+COUNTIFS(JAN.20!$L$7:$L$48,$B46,JAN.20!$E$7:$E$48,"Nuit")+COUNTIFS(JAN.20!$N$7:$N$48,$B46,JAN.20!$E$7:$E$48,"Nuit")+COUNTIFS(JAN.20!$P$7:$P$48,$B46,JAN.20!$E$7:$E$48,"Nuit")+COUNTIFS(JAN.20!$R$7:$R$48,$B46,JAN.20!$E$7:$E$48,"Nuit")+COUNTIFS(JAN.20!$T$7:$T$48,$B46,JAN.20!$E$7:$E$48,"Nuit")+COUNTIFS(JAN.20!$V$7:$V$48,$B46,JAN.20!$E$7:$E$48,"Nuit")+COUNTIFS(JAN.20!$W$7:$W$48,$B46,JAN.20!$E$7:$E$48,"Nuit")+COUNTIFS(JAN.20!$X$7:$X$48,$B46,JAN.20!$E$7:$E$48,"Nuit"))</f>
        <v>0</v>
      </c>
      <c r="AQ46" s="184">
        <f>IF($A46="","",COUNTIFS(JAN.20!$F$7:$F$48,$B46,JAN.20!$E$7:$E$48,"Jour")+COUNTIFS(JAN.20!$H$7:$H$48,$B46,JAN.20!$E$7:$E$48,"Jour")+COUNTIFS(JAN.20!$J$7:$J$48,$B46,JAN.20!$E$7:$E$48,"Jour")+COUNTIFS(JAN.20!$L$7:$L$48,$B46,JAN.20!$E$7:$E$48,"Jour")+COUNTIFS(JAN.20!$N$7:$N$48,$B46,JAN.20!$E$7:$E$48,"Jour")+COUNTIFS(JAN.20!$P$7:$P$48,$B46,JAN.20!$E$7:$E$48,"Jour")+COUNTIFS(JAN.20!$R$7:$R$48,$B46,JAN.20!$E$7:$E$48,"Jour")+COUNTIFS(JAN.20!$T$7:$T$48,$B46,JAN.20!$E$7:$E$48,"Jour")+COUNTIFS(JAN.20!$V$7:$V$48,$B46,JAN.20!$E$7:$E$48,"Jour")+COUNTIFS(JAN.20!$W$7:$W$48,$B46,JAN.20!$E$7:$E$48,"Jour")+COUNTIFS(JAN.20!$X$7:$X$48,$B46,JAN.20!$E$7:$E$48,"Jour"))</f>
        <v>0</v>
      </c>
      <c r="AR46" s="187">
        <f>IF($A46="","",COUNTIFS(FEV.20!$F$7:$F$48,$B46,FEV.20!$E$7:$E$48,"Nuit")+COUNTIFS(FEV.20!$H$7:$H$48,$B46,FEV.20!$E$7:$E$48,"Nuit")+COUNTIFS(FEV.20!$J$7:$J$48,$B46,FEV.20!$E$7:$E$48,"Nuit")+COUNTIFS(FEV.20!$L$7:$L$48,$B46,FEV.20!$E$7:$E$48,"Nuit")+COUNTIFS(FEV.20!$N$7:$N$48,$B46,FEV.20!$E$7:$E$48,"Nuit")+COUNTIFS(FEV.20!$P$7:$P$48,$B46,FEV.20!$E$7:$E$48,"Nuit")+COUNTIFS(FEV.20!$R$7:$R$48,$B46,FEV.20!$E$7:$E$48,"Nuit")+COUNTIFS(FEV.20!$T$7:$T$48,$B46,FEV.20!$E$7:$E$48,"Nuit")+COUNTIFS(FEV.20!$V$7:$V$48,$B46,FEV.20!$E$7:$E$48,"Nuit")+COUNTIFS(FEV.20!$W$7:$W$48,$B46,FEV.20!$E$7:$E$48,"Nuit")+COUNTIFS(FEV.20!$X$7:$X$48,$B46,FEV.20!$E$7:$E$48,"Nuit"))</f>
        <v>0</v>
      </c>
      <c r="AS46" s="184">
        <f>IF($A46="","",COUNTIFS(FEV.20!$F$7:$F$48,$B46,FEV.20!$E$7:$E$48,"Jour")+COUNTIFS(FEV.20!$H$7:$H$48,$B46,FEV.20!$E$7:$E$48,"Jour")+COUNTIFS(FEV.20!$J$7:$J$48,$B46,FEV.20!$E$7:$E$48,"Jour")+COUNTIFS(FEV.20!$L$7:$L$48,$B46,FEV.20!$E$7:$E$48,"Jour")+COUNTIFS(FEV.20!$N$7:$N$48,$B46,FEV.20!$E$7:$E$48,"Jour")+COUNTIFS(FEV.20!$P$7:$P$48,$B46,FEV.20!$E$7:$E$48,"Jour")+COUNTIFS(FEV.20!$R$7:$R$48,$B46,FEV.20!$E$7:$E$48,"Jour")+COUNTIFS(FEV.20!$T$7:$T$48,$B46,FEV.20!$E$7:$E$48,"Jour")+COUNTIFS(FEV.20!$V$7:$V$48,$B46,FEV.20!$E$7:$E$48,"Jour")+COUNTIFS(FEV.20!$W$7:$W$48,$B46,FEV.20!$E$7:$E$48,"Jour")+COUNTIFS(FEV.20!$X$7:$X$48,$B46,FEV.20!$E$7:$E$48,"Jour"))</f>
        <v>0</v>
      </c>
      <c r="AT46" s="187">
        <f>IF($A46="","",COUNTIFS(Mars.20!$F$7:$F$48,$B46,Mars.20!$E$7:$E$48,"Nuit")+COUNTIFS(Mars.20!$H$7:$H$48,$B46,Mars.20!$E$7:$E$48,"Nuit")+COUNTIFS(Mars.20!$J$7:$J$48,$B46,Mars.20!$E$7:$E$48,"Nuit")+COUNTIFS(Mars.20!$L$7:$L$48,$B46,Mars.20!$E$7:$E$48,"Nuit")+COUNTIFS(Mars.20!$N$7:$N$48,$B46,Mars.20!$E$7:$E$48,"Nuit")+COUNTIFS(Mars.20!$P$7:$P$48,$B46,Mars.20!$E$7:$E$48,"Nuit")+COUNTIFS(Mars.20!$R$7:$R$48,$B46,Mars.20!$E$7:$E$48,"Nuit")+COUNTIFS(Mars.20!$T$7:$T$48,$B46,Mars.20!$E$7:$E$48,"Nuit")+COUNTIFS(Mars.20!$V$7:$V$48,$B46,Mars.20!$E$7:$E$48,"Nuit")+COUNTIFS(Mars.20!$W$7:$W$48,$B46,Mars.20!$E$7:$E$48,"Nuit")+COUNTIFS(Mars.20!$X$7:$X$48,$B46,Mars.20!$E$7:$E$48,"Nuit"))</f>
        <v>0</v>
      </c>
      <c r="AU46" s="184">
        <f>IF($A46="","",COUNTIFS(Mars.20!$F$7:$F$48,$B46,Mars.20!$E$7:$E$48,"Jour")+COUNTIFS(Mars.20!$H$7:$H$48,$B46,Mars.20!$E$7:$E$48,"Jour")+COUNTIFS(Mars.20!$J$7:$J$48,$B46,Mars.20!$E$7:$E$48,"Jour")+COUNTIFS(Mars.20!$L$7:$L$48,$B46,Mars.20!$E$7:$E$48,"Jour")+COUNTIFS(Mars.20!$N$7:$N$48,$B46,Mars.20!$E$7:$E$48,"Jour")+COUNTIFS(Mars.20!$P$7:$P$48,$B46,Mars.20!$E$7:$E$48,"Jour")+COUNTIFS(Mars.20!$R$7:$R$48,$B46,Mars.20!$E$7:$E$48,"Jour")+COUNTIFS(Mars.20!$T$7:$T$48,$B46,Mars.20!$E$7:$E$48,"Jour")+COUNTIFS(Mars.20!$V$7:$V$48,$B46,Mars.20!$E$7:$E$48,"Jour")+COUNTIFS(Mars.20!$W$7:$W$48,$B46,Mars.20!$E$7:$E$48,"Jour")+COUNTIFS(Mars.20!$X$7:$X$48,$B46,Mars.20!$E$7:$E$48,"Jour"))</f>
        <v>0</v>
      </c>
      <c r="AV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AW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AX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AY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AZ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BA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BB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BC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BD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BE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BF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BG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BH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BI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BJ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BK46" s="184">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BL46" s="187">
        <f>IF($A46="","",COUNTIFS(AVR.20!$F$7:$F$48,$B46,AVR.20!$E$7:$E$48,"Nuit")+COUNTIFS(AVR.20!$H$7:$H$48,$B46,AVR.20!$E$7:$E$48,"Nuit")+COUNTIFS(AVR.20!$J$7:$J$48,$B46,AVR.20!$E$7:$E$48,"Nuit")+COUNTIFS(AVR.20!$L$7:$L$48,$B46,AVR.20!$E$7:$E$48,"Nuit")+COUNTIFS(AVR.20!$N$7:$N$48,$B46,AVR.20!$E$7:$E$48,"Nuit")+COUNTIFS(AVR.20!$P$7:$P$48,$B46,AVR.20!$E$7:$E$48,"Nuit")+COUNTIFS(AVR.20!$R$7:$R$48,$B46,AVR.20!$E$7:$E$48,"Nuit")+COUNTIFS(AVR.20!$T$7:$T$48,$B46,AVR.20!$E$7:$E$48,"Nuit")+COUNTIFS(AVR.20!$V$7:$V$48,$B46,AVR.20!$E$7:$E$48,"Nuit")+COUNTIFS(AVR.20!$W$7:$W$48,$B46,AVR.20!$E$7:$E$48,"Nuit")+COUNTIFS(AVR.20!$X$7:$X$48,$B46,AVR.20!$E$7:$E$48,"Nuit"))</f>
        <v>0</v>
      </c>
      <c r="BM46" s="190">
        <f>IF($A46="","",COUNTIFS(AVR.20!$F$7:$F$48,$B46,AVR.20!$E$7:$E$48,"Jour")+COUNTIFS(AVR.20!$H$7:$H$48,$B46,AVR.20!$E$7:$E$48,"Jour")+COUNTIFS(AVR.20!$J$7:$J$48,$B46,AVR.20!$E$7:$E$48,"Jour")+COUNTIFS(AVR.20!$L$7:$L$48,$B46,AVR.20!$E$7:$E$48,"Jour")+COUNTIFS(AVR.20!$N$7:$N$48,$B46,AVR.20!$E$7:$E$48,"Jour")+COUNTIFS(AVR.20!$P$7:$P$48,$B46,AVR.20!$E$7:$E$48,"Jour")+COUNTIFS(AVR.20!$R$7:$R$48,$B46,AVR.20!$E$7:$E$48,"Jour")+COUNTIFS(AVR.20!$T$7:$T$48,$B46,AVR.20!$E$7:$E$48,"Jour")+COUNTIFS(AVR.20!$V$7:$V$48,$B46,AVR.20!$E$7:$E$48,"Jour")+COUNTIFS(AVR.20!$W$7:$W$48,$B46,AVR.20!$E$7:$E$48,"Jour")+COUNTIFS(AVR.20!$X$7:$X$48,$B46,AVR.20!$E$7:$E$48,"Jour"))</f>
        <v>0</v>
      </c>
      <c r="BN46" s="177"/>
      <c r="BO46" s="176">
        <f t="shared" si="3"/>
        <v>0</v>
      </c>
      <c r="BP46" s="176">
        <f t="shared" si="4"/>
        <v>0</v>
      </c>
    </row>
    <row r="47" spans="1:68" ht="16.5" x14ac:dyDescent="0.3">
      <c r="A47" s="268" t="s">
        <v>380</v>
      </c>
      <c r="B47" s="269" t="s">
        <v>132</v>
      </c>
      <c r="C47" s="264" t="s">
        <v>198</v>
      </c>
      <c r="D47" s="264" t="s">
        <v>124</v>
      </c>
      <c r="E47" s="265" t="s">
        <v>17</v>
      </c>
      <c r="F47" s="266"/>
      <c r="G47" s="266"/>
      <c r="H47" s="266"/>
      <c r="I47" s="272"/>
      <c r="J47" s="266"/>
      <c r="K47" s="266" t="s">
        <v>72</v>
      </c>
      <c r="L47" s="267"/>
      <c r="N47" s="183" t="e">
        <f>IF($A47="","",COUNTIFS(#REF!,B47,#REF!,"Nuit")+COUNTIFS(#REF!,B47,#REF!,"Nuit")+COUNTIFS(#REF!,B47,#REF!,"Nuit")+COUNTIFS(#REF!,B47,#REF!,"Nuit")+COUNTIFS(#REF!,B47,#REF!,"Nuit")+COUNTIFS(#REF!,B47,#REF!,"Nuit")+COUNTIFS(#REF!,B47,#REF!,"Nuit")+COUNTIFS(#REF!,B47,#REF!,"Nuit")+COUNTIFS(#REF!,B47,#REF!,"Nuit")+COUNTIFS(#REF!,B47,#REF!,"Nuit")+COUNTIFS(#REF!,B47,#REF!,"Nuit"))</f>
        <v>#REF!</v>
      </c>
      <c r="O47" s="184" t="e">
        <f>IF($A47="","",COUNTIFS(#REF!,B47,#REF!,"Jour")+COUNTIFS(#REF!,B47,#REF!,"Jour")+COUNTIFS(#REF!,B47,#REF!,"Jour")+COUNTIFS(#REF!,B47,#REF!,"Jour")+COUNTIFS(#REF!,B47,#REF!,"Jour")+COUNTIFS(#REF!,B47,#REF!,"Jour")+COUNTIFS(#REF!,B47,#REF!,"Jour")+COUNTIFS(#REF!,B47,#REF!,"Jour")+COUNTIFS(#REF!,B47,#REF!,"Jour")+COUNTIFS(#REF!,B47,#REF!,"Jour")+COUNTIFS(#REF!,B47,#REF!,"Jour"))</f>
        <v>#REF!</v>
      </c>
      <c r="P47" s="187" t="e">
        <f>IF($A47="","",COUNTIFS(#REF!,B47,#REF!,"Nuit")+COUNTIFS(#REF!,B47,#REF!,"Nuit")+COUNTIFS(#REF!,B47,#REF!,"Nuit")+COUNTIFS(#REF!,B47,#REF!,"Nuit")+COUNTIFS(#REF!,B47,#REF!,"Nuit")+COUNTIFS(#REF!,B47,#REF!,"Nuit")+COUNTIFS(#REF!,B47,#REF!,"Nuit")+COUNTIFS(#REF!,B47,#REF!,"Nuit")+COUNTIFS(#REF!,B47,#REF!,"Nuit")+COUNTIFS(#REF!,B47,#REF!,"Nuit")+COUNTIFS(#REF!,B47,#REF!,"Nuit"))</f>
        <v>#REF!</v>
      </c>
      <c r="Q47" s="184" t="e">
        <f>IF($A47="","",COUNTIFS(#REF!,B47,#REF!,"Jour")+COUNTIFS(#REF!,B47,#REF!,"Jour")+COUNTIFS(#REF!,B47,#REF!,"Jour")+COUNTIFS(#REF!,B47,#REF!,"Jour")+COUNTIFS(#REF!,B47,#REF!,"Jour")+COUNTIFS(#REF!,B47,#REF!,"Jour")+COUNTIFS(#REF!,B47,#REF!,"Jour")+COUNTIFS(#REF!,B47,#REF!,"Jour")+COUNTIFS(#REF!,B47,#REF!,"Jour")+COUNTIFS(#REF!,B47,#REF!,"Jour")+COUNTIFS(#REF!,B47,#REF!,"Jour"))</f>
        <v>#REF!</v>
      </c>
      <c r="R47" s="187" t="e">
        <f>IF($A47="","",COUNTIFS(#REF!,B47,#REF!,"Nuit")+COUNTIFS(#REF!,B47,#REF!,"Nuit")+COUNTIFS(#REF!,B47,#REF!,"Nuit")+COUNTIFS(#REF!,B47,#REF!,"Nuit")+COUNTIFS(#REF!,B47,#REF!,"Nuit")+COUNTIFS(#REF!,B47,#REF!,"Nuit")+COUNTIFS(#REF!,B47,#REF!,"Nuit")+COUNTIFS(#REF!,B47,#REF!,"Nuit")+COUNTIFS(#REF!,B47,#REF!,"Nuit")+COUNTIFS(#REF!,B47,#REF!,"Nuit")+COUNTIFS(#REF!,B47,#REF!,"Nuit"))</f>
        <v>#REF!</v>
      </c>
      <c r="S47" s="184" t="e">
        <f>IF($A47="","",COUNTIFS(#REF!,B47,#REF!,"Jour")+COUNTIFS(#REF!,B47,#REF!,"Jour")+COUNTIFS(#REF!,B47,#REF!,"Jour")+COUNTIFS(#REF!,B47,#REF!,"Jour")+COUNTIFS(#REF!,B47,#REF!,"Jour")+COUNTIFS(#REF!,B47,#REF!,"Jour")+COUNTIFS(#REF!,B47,#REF!,"Jour")+COUNTIFS(#REF!,B47,#REF!,"Jour")+COUNTIFS(#REF!,B47,#REF!,"Jour")+COUNTIFS(#REF!,B47,#REF!,"Jour")+COUNTIFS(#REF!,B47,#REF!,"Jour"))</f>
        <v>#REF!</v>
      </c>
      <c r="T47" s="187" t="e">
        <f>IF($A47="","",COUNTIFS(#REF!,B47,#REF!,"Nuit")+COUNTIFS(#REF!,B47,#REF!,"Nuit")+COUNTIFS(#REF!,B47,#REF!,"Nuit")+COUNTIFS(#REF!,B47,#REF!,"Nuit")+COUNTIFS(#REF!,B47,#REF!,"Nuit")+COUNTIFS(#REF!,B47,#REF!,"Nuit")+COUNTIFS(#REF!,B47,#REF!,"Nuit")+COUNTIFS(#REF!,B47,#REF!,"Nuit")+COUNTIFS(#REF!,B47,#REF!,"Nuit")+COUNTIFS(#REF!,B47,#REF!,"Nuit")+COUNTIFS(#REF!,B47,#REF!,"Nuit"))</f>
        <v>#REF!</v>
      </c>
      <c r="U47" s="184" t="e">
        <f>IF($A47="","",COUNTIFS(#REF!,B47,#REF!,"Jour")+COUNTIFS(#REF!,B47,#REF!,"Jour")+COUNTIFS(#REF!,B47,#REF!,"Jour")+COUNTIFS(#REF!,B47,#REF!,"Jour")+COUNTIFS(#REF!,B47,#REF!,"Jour")+COUNTIFS(#REF!,B47,#REF!,"Jour")+COUNTIFS(#REF!,B47,#REF!,"Jour")+COUNTIFS(#REF!,B47,#REF!,"Jour")+COUNTIFS(#REF!,B47,#REF!,"Jour")+COUNTIFS(#REF!,B47,#REF!,"Jour")+COUNTIFS(#REF!,B47,#REF!,"Jour"))</f>
        <v>#REF!</v>
      </c>
      <c r="V47" s="187" t="e">
        <f>IF($A47="","",COUNTIFS(#REF!,B47,#REF!,"Nuit")+COUNTIFS(#REF!,B47,#REF!,"Nuit")+COUNTIFS(#REF!,B47,#REF!,"Nuit")+COUNTIFS(#REF!,B47,#REF!,"Nuit")+COUNTIFS(#REF!,B47,#REF!,"Nuit")+COUNTIFS(#REF!,B47,#REF!,"Nuit")+COUNTIFS(#REF!,B47,#REF!,"Nuit")+COUNTIFS(#REF!,B47,#REF!,"Nuit")+COUNTIFS(#REF!,B47,#REF!,"Nuit")+COUNTIFS(#REF!,B47,#REF!,"Nuit")+COUNTIFS(#REF!,B47,#REF!,"Nuit"))</f>
        <v>#REF!</v>
      </c>
      <c r="W47" s="184" t="e">
        <f>IF($A47="","",COUNTIFS(#REF!,B47,#REF!,"Jour")+COUNTIFS(#REF!,B47,#REF!,"Jour")+COUNTIFS(#REF!,B47,#REF!,"Jour")+COUNTIFS(#REF!,B47,#REF!,"Jour")+COUNTIFS(#REF!,B47,#REF!,"Jour")+COUNTIFS(#REF!,B47,#REF!,"Jour")+COUNTIFS(#REF!,B47,#REF!,"Jour")+COUNTIFS(#REF!,B47,#REF!,"Jour")+COUNTIFS(#REF!,B47,#REF!,"Jour")+COUNTIFS(#REF!,B47,#REF!,"Jour")+COUNTIFS(#REF!,B47,#REF!,"Jour"))</f>
        <v>#REF!</v>
      </c>
      <c r="X47" s="187" t="e">
        <f>IF($A47="","",COUNTIFS(#REF!,B47,#REF!,"Nuit")+COUNTIFS(#REF!,B47,#REF!,"Nuit")+COUNTIFS(#REF!,B47,#REF!,"Nuit")+COUNTIFS(#REF!,B47,#REF!,"Nuit")+COUNTIFS(#REF!,B47,#REF!,"Nuit")+COUNTIFS(#REF!,B47,#REF!,"Nuit")+COUNTIFS(#REF!,B47,#REF!,"Nuit")+COUNTIFS(#REF!,B47,#REF!,"Nuit")+COUNTIFS(#REF!,B47,#REF!,"Nuit")+COUNTIFS(#REF!,B47,#REF!,"Nuit")+COUNTIFS(#REF!,B47,#REF!,"Nuit"))</f>
        <v>#REF!</v>
      </c>
      <c r="Y47" s="184" t="e">
        <f>IF($A47="","",COUNTIFS(#REF!,B47,#REF!,"Jour")+COUNTIFS(#REF!,B47,#REF!,"Jour")+COUNTIFS(#REF!,B47,#REF!,"Jour")+COUNTIFS(#REF!,B47,#REF!,"Jour")+COUNTIFS(#REF!,B47,#REF!,"Jour")+COUNTIFS(#REF!,B47,#REF!,"Jour")+COUNTIFS(#REF!,B47,#REF!,"Jour")+COUNTIFS(#REF!,B47,#REF!,"Jour")+COUNTIFS(#REF!,B47,#REF!,"Jour")+COUNTIFS(#REF!,B47,#REF!,"Jour")+COUNTIFS(#REF!,B47,#REF!,"Jour"))</f>
        <v>#REF!</v>
      </c>
      <c r="Z47" s="187" t="e">
        <f>IF($A47="","",COUNTIFS(#REF!,$B47,#REF!,"Nuit")+COUNTIFS(#REF!,B47,#REF!,"Nuit")+COUNTIFS(#REF!,B47,#REF!,"Nuit")+COUNTIFS(#REF!,B47,#REF!,"Nuit")+COUNTIFS(#REF!,B47,#REF!,"Nuit")+COUNTIFS(#REF!,B47,#REF!,"Nuit")+COUNTIFS(#REF!,B47,#REF!,"Nuit")+COUNTIFS(#REF!,B47,#REF!,"Nuit")+COUNTIFS(#REF!,B47,#REF!,"Nuit")+COUNTIFS(#REF!,B47,#REF!,"Nuit")+COUNTIFS(#REF!,B47,#REF!,"Nuit"))</f>
        <v>#REF!</v>
      </c>
      <c r="AA47" s="184" t="e">
        <f>IF($A47="","",COUNTIFS(#REF!,$B47,#REF!,"Jour")+COUNTIFS(#REF!,$B47,#REF!,"Jour")+COUNTIFS(#REF!,$B47,#REF!,"Jour")+COUNTIFS(#REF!,$B47,#REF!,"Jour")+COUNTIFS(#REF!,$B47,#REF!,"Jour")+COUNTIFS(#REF!,$B47,#REF!,"Jour")+COUNTIFS(#REF!,$B47,#REF!,"Jour")+COUNTIFS(#REF!,$B47,#REF!,"Jour")+COUNTIFS(#REF!,$B47,#REF!,"Jour")+COUNTIFS(#REF!,$B47,#REF!,"Jour")+COUNTIFS(#REF!,$B47,#REF!,"Jour"))</f>
        <v>#REF!</v>
      </c>
      <c r="AB47" s="187" t="e">
        <f>IF($A47="","",COUNTIFS(#REF!,$B47,#REF!,"Nuit")+COUNTIFS(#REF!,$B47,#REF!,"Nuit")+COUNTIFS(#REF!,$B47,#REF!,"Nuit")+COUNTIFS(#REF!,$B47,#REF!,"Nuit")+COUNTIFS(#REF!,$B47,#REF!,"Nuit")+COUNTIFS(#REF!,$B47,#REF!,"Nuit")+COUNTIFS(#REF!,$B47,#REF!,"Nuit")+COUNTIFS(#REF!,$B47,#REF!,"Nuit")+COUNTIFS(#REF!,$B47,#REF!,"Nuit")+COUNTIFS(#REF!,$B47,#REF!,"Nuit")+COUNTIFS(#REF!,$B47,#REF!,"Nuit"))</f>
        <v>#REF!</v>
      </c>
      <c r="AC47" s="184" t="e">
        <f>IF($A47="","",COUNTIFS(#REF!,$B47,#REF!,"Jour")+COUNTIFS(#REF!,$B47,#REF!,"Jour")+COUNTIFS(#REF!,$B47,#REF!,"Jour")+COUNTIFS(#REF!,$B47,#REF!,"Jour")+COUNTIFS(#REF!,$B47,#REF!,"Jour")+COUNTIFS(#REF!,$B47,#REF!,"Jour")+COUNTIFS(#REF!,$B47,#REF!,"Jour")+COUNTIFS(#REF!,$B47,#REF!,"Jour")+COUNTIFS(#REF!,$B47,#REF!,"Jour")+COUNTIFS(#REF!,$B47,#REF!,"Jour")+COUNTIFS(#REF!,$B47,#REF!,"Jour"))</f>
        <v>#REF!</v>
      </c>
      <c r="AD47" s="187" t="e">
        <f>IF($A47="","",COUNTIFS(#REF!,$B47,#REF!,"Nuit")+COUNTIFS(#REF!,$B47,#REF!,"Nuit")+COUNTIFS(#REF!,$B47,#REF!,"Nuit")+COUNTIFS(#REF!,$B47,#REF!,"Nuit")+COUNTIFS(#REF!,$B47,#REF!,"Nuit")+COUNTIFS(#REF!,$B47,#REF!,"Nuit")+COUNTIFS(#REF!,$B47,#REF!,"Nuit")+COUNTIFS(#REF!,$B47,#REF!,"Nuit")+COUNTIFS(#REF!,$B47,#REF!,"Nuit")+COUNTIFS(#REF!,$B47,#REF!,"Nuit")+COUNTIFS(#REF!,$B47,#REF!,"Nuit"))</f>
        <v>#REF!</v>
      </c>
      <c r="AE47" s="184" t="e">
        <f>IF($A47="","",COUNTIFS(#REF!,$B47,#REF!,"Jour")+COUNTIFS(#REF!,$B47,#REF!,"Jour")+COUNTIFS(#REF!,$B47,#REF!,"Jour")+COUNTIFS(#REF!,$B47,#REF!,"Jour")+COUNTIFS(#REF!,$B47,#REF!,"Jour")+COUNTIFS(#REF!,$B47,#REF!,"Jour")+COUNTIFS(#REF!,$B47,#REF!,"Jour")+COUNTIFS(#REF!,$B47,#REF!,"Jour")+COUNTIFS(#REF!,$B47,#REF!,"Jour")+COUNTIFS(#REF!,$B47,#REF!,"Jour")+COUNTIFS(#REF!,$B47,#REF!,"Jour"))</f>
        <v>#REF!</v>
      </c>
      <c r="AF47" s="187" t="e">
        <f>IF($A47="","",COUNTIFS(#REF!,$B47,#REF!,"Nuit")+COUNTIFS(#REF!,$B47,#REF!,"Nuit")+COUNTIFS(#REF!,$B47,#REF!,"Nuit")+COUNTIFS(#REF!,$B47,#REF!,"Nuit")+COUNTIFS(#REF!,$B47,#REF!,"Nuit")+COUNTIFS(#REF!,$B47,#REF!,"Nuit")+COUNTIFS(#REF!,$B47,#REF!,"Nuit")+COUNTIFS(#REF!,$B47,#REF!,"Nuit")+COUNTIFS(#REF!,$B47,#REF!,"Nuit")+COUNTIFS(#REF!,$B47,#REF!,"Nuit")+COUNTIFS(#REF!,$B47,#REF!,"Nuit"))</f>
        <v>#REF!</v>
      </c>
      <c r="AG47" s="184" t="e">
        <f>IF($A47="","",COUNTIFS(#REF!,$B47,#REF!,"Jour")+COUNTIFS(#REF!,$B47,#REF!,"Jour")+COUNTIFS(#REF!,$B47,#REF!,"Jour")+COUNTIFS(#REF!,$B47,#REF!,"Jour")+COUNTIFS(#REF!,$B47,#REF!,"Jour")+COUNTIFS(#REF!,$B47,#REF!,"Jour")+COUNTIFS(#REF!,$B47,#REF!,"Jour")+COUNTIFS(#REF!,$B47,#REF!,"Jour")+COUNTIFS(#REF!,$B47,#REF!,"Jour")+COUNTIFS(#REF!,$B47,#REF!,"Jour")+COUNTIFS(#REF!,$B47,#REF!,"Jour"))</f>
        <v>#REF!</v>
      </c>
      <c r="AH47" s="187" t="e">
        <f>IF($A47="","",COUNTIFS(#REF!,$B47,#REF!,"Nuit")+COUNTIFS(#REF!,$B47,#REF!,"Nuit")+COUNTIFS(#REF!,$B47,#REF!,"Nuit")+COUNTIFS(#REF!,$B47,#REF!,"Nuit")+COUNTIFS(#REF!,$B47,#REF!,"Nuit")+COUNTIFS(#REF!,$B47,#REF!,"Nuit")+COUNTIFS(#REF!,$B47,#REF!,"Nuit")+COUNTIFS(#REF!,$B47,#REF!,"Nuit")+COUNTIFS(#REF!,$B47,#REF!,"Nuit")+COUNTIFS(#REF!,$B47,#REF!,"Nuit")+COUNTIFS(#REF!,$B47,#REF!,"Nuit"))</f>
        <v>#REF!</v>
      </c>
      <c r="AI47" s="184" t="e">
        <f>IF($A47="","",COUNTIFS(#REF!,$B47,#REF!,"Jour")+COUNTIFS(#REF!,$B47,#REF!,"Jour")+COUNTIFS(#REF!,$B47,#REF!,"Jour")+COUNTIFS(#REF!,$B47,#REF!,"Jour")+COUNTIFS(#REF!,$B47,#REF!,"Jour")+COUNTIFS(#REF!,$B47,#REF!,"Jour")+COUNTIFS(#REF!,$B47,#REF!,"Jour")+COUNTIFS(#REF!,$B47,#REF!,"Jour")+COUNTIFS(#REF!,$B47,#REF!,"Jour")+COUNTIFS(#REF!,$B47,#REF!,"Jour")+COUNTIFS(#REF!,$B47,#REF!,"Jour"))</f>
        <v>#REF!</v>
      </c>
      <c r="AJ47" s="187" t="e">
        <f>IF($A47="","",COUNTIFS(#REF!,$B47,#REF!,"Nuit")+COUNTIFS(#REF!,$B47,#REF!,"Nuit")+COUNTIFS(#REF!,$B47,#REF!,"Nuit")+COUNTIFS(#REF!,$B47,#REF!,"Nuit")+COUNTIFS(#REF!,$B47,#REF!,"Nuit")+COUNTIFS(#REF!,$B47,#REF!,"Nuit")+COUNTIFS(#REF!,$B47,#REF!,"Nuit")+COUNTIFS(#REF!,$B47,#REF!,"Nuit")+COUNTIFS(#REF!,$B47,#REF!,"Nuit")+COUNTIFS(#REF!,$B47,#REF!,"Nuit")+COUNTIFS(#REF!,$B47,#REF!,"Nuit"))</f>
        <v>#REF!</v>
      </c>
      <c r="AK47" s="190" t="e">
        <f>IF($A47="","",COUNTIFS(#REF!,$B47,#REF!,"Jour")+COUNTIFS(#REF!,$B47,#REF!,"Jour")+COUNTIFS(#REF!,$B47,#REF!,"Jour")+COUNTIFS(#REF!,$B47,#REF!,"Jour")+COUNTIFS(#REF!,$B47,#REF!,"Jour")+COUNTIFS(#REF!,$B47,#REF!,"Jour")+COUNTIFS(#REF!,$B47,#REF!,"Jour")+COUNTIFS(#REF!,$B47,#REF!,"Jour")+COUNTIFS(#REF!,$B47,#REF!,"Jour")+COUNTIFS(#REF!,$B47,#REF!,"Jour")+COUNTIFS(#REF!,$B47,#REF!,"Jour"))</f>
        <v>#REF!</v>
      </c>
      <c r="AL47" s="177"/>
      <c r="AM47" s="176" t="e">
        <f t="shared" si="1"/>
        <v>#REF!</v>
      </c>
      <c r="AN47" s="176" t="e">
        <f t="shared" si="2"/>
        <v>#REF!</v>
      </c>
      <c r="AO47" s="424" t="e">
        <f t="shared" si="5"/>
        <v>#REF!</v>
      </c>
      <c r="AP47" s="183">
        <f>IF($A47="","",COUNTIFS(JAN.20!$F$7:$F$48,$B47,JAN.20!$E$7:$E$48,"Nuit")+COUNTIFS(JAN.20!$H$7:$H$48,$B47,JAN.20!$E$7:$E$48,"Nuit")+COUNTIFS(JAN.20!$J$7:$J$48,$B47,JAN.20!$E$7:$E$48,"Nuit")+COUNTIFS(JAN.20!$L$7:$L$48,$B47,JAN.20!$E$7:$E$48,"Nuit")+COUNTIFS(JAN.20!$N$7:$N$48,$B47,JAN.20!$E$7:$E$48,"Nuit")+COUNTIFS(JAN.20!$P$7:$P$48,$B47,JAN.20!$E$7:$E$48,"Nuit")+COUNTIFS(JAN.20!$R$7:$R$48,$B47,JAN.20!$E$7:$E$48,"Nuit")+COUNTIFS(JAN.20!$T$7:$T$48,$B47,JAN.20!$E$7:$E$48,"Nuit")+COUNTIFS(JAN.20!$V$7:$V$48,$B47,JAN.20!$E$7:$E$48,"Nuit")+COUNTIFS(JAN.20!$W$7:$W$48,$B47,JAN.20!$E$7:$E$48,"Nuit")+COUNTIFS(JAN.20!$X$7:$X$48,$B47,JAN.20!$E$7:$E$48,"Nuit"))</f>
        <v>0</v>
      </c>
      <c r="AQ47" s="184">
        <f>IF($A47="","",COUNTIFS(JAN.20!$F$7:$F$48,$B47,JAN.20!$E$7:$E$48,"Jour")+COUNTIFS(JAN.20!$H$7:$H$48,$B47,JAN.20!$E$7:$E$48,"Jour")+COUNTIFS(JAN.20!$J$7:$J$48,$B47,JAN.20!$E$7:$E$48,"Jour")+COUNTIFS(JAN.20!$L$7:$L$48,$B47,JAN.20!$E$7:$E$48,"Jour")+COUNTIFS(JAN.20!$N$7:$N$48,$B47,JAN.20!$E$7:$E$48,"Jour")+COUNTIFS(JAN.20!$P$7:$P$48,$B47,JAN.20!$E$7:$E$48,"Jour")+COUNTIFS(JAN.20!$R$7:$R$48,$B47,JAN.20!$E$7:$E$48,"Jour")+COUNTIFS(JAN.20!$T$7:$T$48,$B47,JAN.20!$E$7:$E$48,"Jour")+COUNTIFS(JAN.20!$V$7:$V$48,$B47,JAN.20!$E$7:$E$48,"Jour")+COUNTIFS(JAN.20!$W$7:$W$48,$B47,JAN.20!$E$7:$E$48,"Jour")+COUNTIFS(JAN.20!$X$7:$X$48,$B47,JAN.20!$E$7:$E$48,"Jour"))</f>
        <v>0</v>
      </c>
      <c r="AR47" s="187">
        <f>IF($A47="","",COUNTIFS(FEV.20!$F$7:$F$48,$B47,FEV.20!$E$7:$E$48,"Nuit")+COUNTIFS(FEV.20!$H$7:$H$48,$B47,FEV.20!$E$7:$E$48,"Nuit")+COUNTIFS(FEV.20!$J$7:$J$48,$B47,FEV.20!$E$7:$E$48,"Nuit")+COUNTIFS(FEV.20!$L$7:$L$48,$B47,FEV.20!$E$7:$E$48,"Nuit")+COUNTIFS(FEV.20!$N$7:$N$48,$B47,FEV.20!$E$7:$E$48,"Nuit")+COUNTIFS(FEV.20!$P$7:$P$48,$B47,FEV.20!$E$7:$E$48,"Nuit")+COUNTIFS(FEV.20!$R$7:$R$48,$B47,FEV.20!$E$7:$E$48,"Nuit")+COUNTIFS(FEV.20!$T$7:$T$48,$B47,FEV.20!$E$7:$E$48,"Nuit")+COUNTIFS(FEV.20!$V$7:$V$48,$B47,FEV.20!$E$7:$E$48,"Nuit")+COUNTIFS(FEV.20!$W$7:$W$48,$B47,FEV.20!$E$7:$E$48,"Nuit")+COUNTIFS(FEV.20!$X$7:$X$48,$B47,FEV.20!$E$7:$E$48,"Nuit"))</f>
        <v>0</v>
      </c>
      <c r="AS47" s="184">
        <f>IF($A47="","",COUNTIFS(FEV.20!$F$7:$F$48,$B47,FEV.20!$E$7:$E$48,"Jour")+COUNTIFS(FEV.20!$H$7:$H$48,$B47,FEV.20!$E$7:$E$48,"Jour")+COUNTIFS(FEV.20!$J$7:$J$48,$B47,FEV.20!$E$7:$E$48,"Jour")+COUNTIFS(FEV.20!$L$7:$L$48,$B47,FEV.20!$E$7:$E$48,"Jour")+COUNTIFS(FEV.20!$N$7:$N$48,$B47,FEV.20!$E$7:$E$48,"Jour")+COUNTIFS(FEV.20!$P$7:$P$48,$B47,FEV.20!$E$7:$E$48,"Jour")+COUNTIFS(FEV.20!$R$7:$R$48,$B47,FEV.20!$E$7:$E$48,"Jour")+COUNTIFS(FEV.20!$T$7:$T$48,$B47,FEV.20!$E$7:$E$48,"Jour")+COUNTIFS(FEV.20!$V$7:$V$48,$B47,FEV.20!$E$7:$E$48,"Jour")+COUNTIFS(FEV.20!$W$7:$W$48,$B47,FEV.20!$E$7:$E$48,"Jour")+COUNTIFS(FEV.20!$X$7:$X$48,$B47,FEV.20!$E$7:$E$48,"Jour"))</f>
        <v>0</v>
      </c>
      <c r="AT47" s="187">
        <f>IF($A47="","",COUNTIFS(Mars.20!$F$7:$F$48,$B47,Mars.20!$E$7:$E$48,"Nuit")+COUNTIFS(Mars.20!$H$7:$H$48,$B47,Mars.20!$E$7:$E$48,"Nuit")+COUNTIFS(Mars.20!$J$7:$J$48,$B47,Mars.20!$E$7:$E$48,"Nuit")+COUNTIFS(Mars.20!$L$7:$L$48,$B47,Mars.20!$E$7:$E$48,"Nuit")+COUNTIFS(Mars.20!$N$7:$N$48,$B47,Mars.20!$E$7:$E$48,"Nuit")+COUNTIFS(Mars.20!$P$7:$P$48,$B47,Mars.20!$E$7:$E$48,"Nuit")+COUNTIFS(Mars.20!$R$7:$R$48,$B47,Mars.20!$E$7:$E$48,"Nuit")+COUNTIFS(Mars.20!$T$7:$T$48,$B47,Mars.20!$E$7:$E$48,"Nuit")+COUNTIFS(Mars.20!$V$7:$V$48,$B47,Mars.20!$E$7:$E$48,"Nuit")+COUNTIFS(Mars.20!$W$7:$W$48,$B47,Mars.20!$E$7:$E$48,"Nuit")+COUNTIFS(Mars.20!$X$7:$X$48,$B47,Mars.20!$E$7:$E$48,"Nuit"))</f>
        <v>0</v>
      </c>
      <c r="AU47" s="184">
        <f>IF($A47="","",COUNTIFS(Mars.20!$F$7:$F$48,$B47,Mars.20!$E$7:$E$48,"Jour")+COUNTIFS(Mars.20!$H$7:$H$48,$B47,Mars.20!$E$7:$E$48,"Jour")+COUNTIFS(Mars.20!$J$7:$J$48,$B47,Mars.20!$E$7:$E$48,"Jour")+COUNTIFS(Mars.20!$L$7:$L$48,$B47,Mars.20!$E$7:$E$48,"Jour")+COUNTIFS(Mars.20!$N$7:$N$48,$B47,Mars.20!$E$7:$E$48,"Jour")+COUNTIFS(Mars.20!$P$7:$P$48,$B47,Mars.20!$E$7:$E$48,"Jour")+COUNTIFS(Mars.20!$R$7:$R$48,$B47,Mars.20!$E$7:$E$48,"Jour")+COUNTIFS(Mars.20!$T$7:$T$48,$B47,Mars.20!$E$7:$E$48,"Jour")+COUNTIFS(Mars.20!$V$7:$V$48,$B47,Mars.20!$E$7:$E$48,"Jour")+COUNTIFS(Mars.20!$W$7:$W$48,$B47,Mars.20!$E$7:$E$48,"Jour")+COUNTIFS(Mars.20!$X$7:$X$48,$B47,Mars.20!$E$7:$E$48,"Jour"))</f>
        <v>0</v>
      </c>
      <c r="AV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AW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AX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AY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AZ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BA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BB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BC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BD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BE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BF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BG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BH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BI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BJ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BK47" s="184">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BL47" s="187">
        <f>IF($A47="","",COUNTIFS(AVR.20!$F$7:$F$48,$B47,AVR.20!$E$7:$E$48,"Nuit")+COUNTIFS(AVR.20!$H$7:$H$48,$B47,AVR.20!$E$7:$E$48,"Nuit")+COUNTIFS(AVR.20!$J$7:$J$48,$B47,AVR.20!$E$7:$E$48,"Nuit")+COUNTIFS(AVR.20!$L$7:$L$48,$B47,AVR.20!$E$7:$E$48,"Nuit")+COUNTIFS(AVR.20!$N$7:$N$48,$B47,AVR.20!$E$7:$E$48,"Nuit")+COUNTIFS(AVR.20!$P$7:$P$48,$B47,AVR.20!$E$7:$E$48,"Nuit")+COUNTIFS(AVR.20!$R$7:$R$48,$B47,AVR.20!$E$7:$E$48,"Nuit")+COUNTIFS(AVR.20!$T$7:$T$48,$B47,AVR.20!$E$7:$E$48,"Nuit")+COUNTIFS(AVR.20!$V$7:$V$48,$B47,AVR.20!$E$7:$E$48,"Nuit")+COUNTIFS(AVR.20!$W$7:$W$48,$B47,AVR.20!$E$7:$E$48,"Nuit")+COUNTIFS(AVR.20!$X$7:$X$48,$B47,AVR.20!$E$7:$E$48,"Nuit"))</f>
        <v>0</v>
      </c>
      <c r="BM47" s="190">
        <f>IF($A47="","",COUNTIFS(AVR.20!$F$7:$F$48,$B47,AVR.20!$E$7:$E$48,"Jour")+COUNTIFS(AVR.20!$H$7:$H$48,$B47,AVR.20!$E$7:$E$48,"Jour")+COUNTIFS(AVR.20!$J$7:$J$48,$B47,AVR.20!$E$7:$E$48,"Jour")+COUNTIFS(AVR.20!$L$7:$L$48,$B47,AVR.20!$E$7:$E$48,"Jour")+COUNTIFS(AVR.20!$N$7:$N$48,$B47,AVR.20!$E$7:$E$48,"Jour")+COUNTIFS(AVR.20!$P$7:$P$48,$B47,AVR.20!$E$7:$E$48,"Jour")+COUNTIFS(AVR.20!$R$7:$R$48,$B47,AVR.20!$E$7:$E$48,"Jour")+COUNTIFS(AVR.20!$T$7:$T$48,$B47,AVR.20!$E$7:$E$48,"Jour")+COUNTIFS(AVR.20!$V$7:$V$48,$B47,AVR.20!$E$7:$E$48,"Jour")+COUNTIFS(AVR.20!$W$7:$W$48,$B47,AVR.20!$E$7:$E$48,"Jour")+COUNTIFS(AVR.20!$X$7:$X$48,$B47,AVR.20!$E$7:$E$48,"Jour"))</f>
        <v>0</v>
      </c>
      <c r="BN47" s="177"/>
      <c r="BO47" s="176">
        <f t="shared" si="3"/>
        <v>0</v>
      </c>
      <c r="BP47" s="176">
        <f t="shared" si="4"/>
        <v>0</v>
      </c>
    </row>
    <row r="48" spans="1:68" ht="16.5" x14ac:dyDescent="0.3">
      <c r="A48" s="268" t="s">
        <v>231</v>
      </c>
      <c r="B48" s="269" t="s">
        <v>93</v>
      </c>
      <c r="C48" s="264" t="s">
        <v>80</v>
      </c>
      <c r="D48" s="264" t="s">
        <v>83</v>
      </c>
      <c r="E48" s="265" t="s">
        <v>17</v>
      </c>
      <c r="F48" s="266"/>
      <c r="G48" s="266"/>
      <c r="H48" s="266"/>
      <c r="I48" s="272"/>
      <c r="J48" s="266"/>
      <c r="K48" s="266" t="s">
        <v>72</v>
      </c>
      <c r="L48" s="267"/>
      <c r="N48" s="183" t="e">
        <f>IF($A48="","",COUNTIFS(#REF!,B48,#REF!,"Nuit")+COUNTIFS(#REF!,B48,#REF!,"Nuit")+COUNTIFS(#REF!,B48,#REF!,"Nuit")+COUNTIFS(#REF!,B48,#REF!,"Nuit")+COUNTIFS(#REF!,B48,#REF!,"Nuit")+COUNTIFS(#REF!,B48,#REF!,"Nuit")+COUNTIFS(#REF!,B48,#REF!,"Nuit")+COUNTIFS(#REF!,B48,#REF!,"Nuit")+COUNTIFS(#REF!,B48,#REF!,"Nuit")+COUNTIFS(#REF!,B48,#REF!,"Nuit")+COUNTIFS(#REF!,B48,#REF!,"Nuit"))</f>
        <v>#REF!</v>
      </c>
      <c r="O48" s="184" t="e">
        <f>IF($A48="","",COUNTIFS(#REF!,B48,#REF!,"Jour")+COUNTIFS(#REF!,B48,#REF!,"Jour")+COUNTIFS(#REF!,B48,#REF!,"Jour")+COUNTIFS(#REF!,B48,#REF!,"Jour")+COUNTIFS(#REF!,B48,#REF!,"Jour")+COUNTIFS(#REF!,B48,#REF!,"Jour")+COUNTIFS(#REF!,B48,#REF!,"Jour")+COUNTIFS(#REF!,B48,#REF!,"Jour")+COUNTIFS(#REF!,B48,#REF!,"Jour")+COUNTIFS(#REF!,B48,#REF!,"Jour")+COUNTIFS(#REF!,B48,#REF!,"Jour"))</f>
        <v>#REF!</v>
      </c>
      <c r="P48" s="187" t="e">
        <f>IF($A48="","",COUNTIFS(#REF!,B48,#REF!,"Nuit")+COUNTIFS(#REF!,B48,#REF!,"Nuit")+COUNTIFS(#REF!,B48,#REF!,"Nuit")+COUNTIFS(#REF!,B48,#REF!,"Nuit")+COUNTIFS(#REF!,B48,#REF!,"Nuit")+COUNTIFS(#REF!,B48,#REF!,"Nuit")+COUNTIFS(#REF!,B48,#REF!,"Nuit")+COUNTIFS(#REF!,B48,#REF!,"Nuit")+COUNTIFS(#REF!,B48,#REF!,"Nuit")+COUNTIFS(#REF!,B48,#REF!,"Nuit")+COUNTIFS(#REF!,B48,#REF!,"Nuit"))</f>
        <v>#REF!</v>
      </c>
      <c r="Q48" s="184" t="e">
        <f>IF($A48="","",COUNTIFS(#REF!,B48,#REF!,"Jour")+COUNTIFS(#REF!,B48,#REF!,"Jour")+COUNTIFS(#REF!,B48,#REF!,"Jour")+COUNTIFS(#REF!,B48,#REF!,"Jour")+COUNTIFS(#REF!,B48,#REF!,"Jour")+COUNTIFS(#REF!,B48,#REF!,"Jour")+COUNTIFS(#REF!,B48,#REF!,"Jour")+COUNTIFS(#REF!,B48,#REF!,"Jour")+COUNTIFS(#REF!,B48,#REF!,"Jour")+COUNTIFS(#REF!,B48,#REF!,"Jour")+COUNTIFS(#REF!,B48,#REF!,"Jour"))</f>
        <v>#REF!</v>
      </c>
      <c r="R48" s="187" t="e">
        <f>IF($A48="","",COUNTIFS(#REF!,B48,#REF!,"Nuit")+COUNTIFS(#REF!,B48,#REF!,"Nuit")+COUNTIFS(#REF!,B48,#REF!,"Nuit")+COUNTIFS(#REF!,B48,#REF!,"Nuit")+COUNTIFS(#REF!,B48,#REF!,"Nuit")+COUNTIFS(#REF!,B48,#REF!,"Nuit")+COUNTIFS(#REF!,B48,#REF!,"Nuit")+COUNTIFS(#REF!,B48,#REF!,"Nuit")+COUNTIFS(#REF!,B48,#REF!,"Nuit")+COUNTIFS(#REF!,B48,#REF!,"Nuit")+COUNTIFS(#REF!,B48,#REF!,"Nuit"))</f>
        <v>#REF!</v>
      </c>
      <c r="S48" s="184" t="e">
        <f>IF($A48="","",COUNTIFS(#REF!,B48,#REF!,"Jour")+COUNTIFS(#REF!,B48,#REF!,"Jour")+COUNTIFS(#REF!,B48,#REF!,"Jour")+COUNTIFS(#REF!,B48,#REF!,"Jour")+COUNTIFS(#REF!,B48,#REF!,"Jour")+COUNTIFS(#REF!,B48,#REF!,"Jour")+COUNTIFS(#REF!,B48,#REF!,"Jour")+COUNTIFS(#REF!,B48,#REF!,"Jour")+COUNTIFS(#REF!,B48,#REF!,"Jour")+COUNTIFS(#REF!,B48,#REF!,"Jour")+COUNTIFS(#REF!,B48,#REF!,"Jour"))</f>
        <v>#REF!</v>
      </c>
      <c r="T48" s="187" t="e">
        <f>IF($A48="","",COUNTIFS(#REF!,B48,#REF!,"Nuit")+COUNTIFS(#REF!,B48,#REF!,"Nuit")+COUNTIFS(#REF!,B48,#REF!,"Nuit")+COUNTIFS(#REF!,B48,#REF!,"Nuit")+COUNTIFS(#REF!,B48,#REF!,"Nuit")+COUNTIFS(#REF!,B48,#REF!,"Nuit")+COUNTIFS(#REF!,B48,#REF!,"Nuit")+COUNTIFS(#REF!,B48,#REF!,"Nuit")+COUNTIFS(#REF!,B48,#REF!,"Nuit")+COUNTIFS(#REF!,B48,#REF!,"Nuit")+COUNTIFS(#REF!,B48,#REF!,"Nuit"))</f>
        <v>#REF!</v>
      </c>
      <c r="U48" s="184" t="e">
        <f>IF($A48="","",COUNTIFS(#REF!,B48,#REF!,"Jour")+COUNTIFS(#REF!,B48,#REF!,"Jour")+COUNTIFS(#REF!,B48,#REF!,"Jour")+COUNTIFS(#REF!,B48,#REF!,"Jour")+COUNTIFS(#REF!,B48,#REF!,"Jour")+COUNTIFS(#REF!,B48,#REF!,"Jour")+COUNTIFS(#REF!,B48,#REF!,"Jour")+COUNTIFS(#REF!,B48,#REF!,"Jour")+COUNTIFS(#REF!,B48,#REF!,"Jour")+COUNTIFS(#REF!,B48,#REF!,"Jour")+COUNTIFS(#REF!,B48,#REF!,"Jour"))</f>
        <v>#REF!</v>
      </c>
      <c r="V48" s="187" t="e">
        <f>IF($A48="","",COUNTIFS(#REF!,B48,#REF!,"Nuit")+COUNTIFS(#REF!,B48,#REF!,"Nuit")+COUNTIFS(#REF!,B48,#REF!,"Nuit")+COUNTIFS(#REF!,B48,#REF!,"Nuit")+COUNTIFS(#REF!,B48,#REF!,"Nuit")+COUNTIFS(#REF!,B48,#REF!,"Nuit")+COUNTIFS(#REF!,B48,#REF!,"Nuit")+COUNTIFS(#REF!,B48,#REF!,"Nuit")+COUNTIFS(#REF!,B48,#REF!,"Nuit")+COUNTIFS(#REF!,B48,#REF!,"Nuit")+COUNTIFS(#REF!,B48,#REF!,"Nuit"))</f>
        <v>#REF!</v>
      </c>
      <c r="W48" s="184" t="e">
        <f>IF($A48="","",COUNTIFS(#REF!,B48,#REF!,"Jour")+COUNTIFS(#REF!,B48,#REF!,"Jour")+COUNTIFS(#REF!,B48,#REF!,"Jour")+COUNTIFS(#REF!,B48,#REF!,"Jour")+COUNTIFS(#REF!,B48,#REF!,"Jour")+COUNTIFS(#REF!,B48,#REF!,"Jour")+COUNTIFS(#REF!,B48,#REF!,"Jour")+COUNTIFS(#REF!,B48,#REF!,"Jour")+COUNTIFS(#REF!,B48,#REF!,"Jour")+COUNTIFS(#REF!,B48,#REF!,"Jour")+COUNTIFS(#REF!,B48,#REF!,"Jour"))</f>
        <v>#REF!</v>
      </c>
      <c r="X48" s="187" t="e">
        <f>IF($A48="","",COUNTIFS(#REF!,B48,#REF!,"Nuit")+COUNTIFS(#REF!,B48,#REF!,"Nuit")+COUNTIFS(#REF!,B48,#REF!,"Nuit")+COUNTIFS(#REF!,B48,#REF!,"Nuit")+COUNTIFS(#REF!,B48,#REF!,"Nuit")+COUNTIFS(#REF!,B48,#REF!,"Nuit")+COUNTIFS(#REF!,B48,#REF!,"Nuit")+COUNTIFS(#REF!,B48,#REF!,"Nuit")+COUNTIFS(#REF!,B48,#REF!,"Nuit")+COUNTIFS(#REF!,B48,#REF!,"Nuit")+COUNTIFS(#REF!,B48,#REF!,"Nuit"))</f>
        <v>#REF!</v>
      </c>
      <c r="Y48" s="184" t="e">
        <f>IF($A48="","",COUNTIFS(#REF!,B48,#REF!,"Jour")+COUNTIFS(#REF!,B48,#REF!,"Jour")+COUNTIFS(#REF!,B48,#REF!,"Jour")+COUNTIFS(#REF!,B48,#REF!,"Jour")+COUNTIFS(#REF!,B48,#REF!,"Jour")+COUNTIFS(#REF!,B48,#REF!,"Jour")+COUNTIFS(#REF!,B48,#REF!,"Jour")+COUNTIFS(#REF!,B48,#REF!,"Jour")+COUNTIFS(#REF!,B48,#REF!,"Jour")+COUNTIFS(#REF!,B48,#REF!,"Jour")+COUNTIFS(#REF!,B48,#REF!,"Jour"))</f>
        <v>#REF!</v>
      </c>
      <c r="Z48" s="187" t="e">
        <f>IF($A48="","",COUNTIFS(#REF!,$B48,#REF!,"Nuit")+COUNTIFS(#REF!,B48,#REF!,"Nuit")+COUNTIFS(#REF!,B48,#REF!,"Nuit")+COUNTIFS(#REF!,B48,#REF!,"Nuit")+COUNTIFS(#REF!,B48,#REF!,"Nuit")+COUNTIFS(#REF!,B48,#REF!,"Nuit")+COUNTIFS(#REF!,B48,#REF!,"Nuit")+COUNTIFS(#REF!,B48,#REF!,"Nuit")+COUNTIFS(#REF!,B48,#REF!,"Nuit")+COUNTIFS(#REF!,B48,#REF!,"Nuit")+COUNTIFS(#REF!,B48,#REF!,"Nuit"))</f>
        <v>#REF!</v>
      </c>
      <c r="AA48" s="184" t="e">
        <f>IF($A48="","",COUNTIFS(#REF!,$B48,#REF!,"Jour")+COUNTIFS(#REF!,$B48,#REF!,"Jour")+COUNTIFS(#REF!,$B48,#REF!,"Jour")+COUNTIFS(#REF!,$B48,#REF!,"Jour")+COUNTIFS(#REF!,$B48,#REF!,"Jour")+COUNTIFS(#REF!,$B48,#REF!,"Jour")+COUNTIFS(#REF!,$B48,#REF!,"Jour")+COUNTIFS(#REF!,$B48,#REF!,"Jour")+COUNTIFS(#REF!,$B48,#REF!,"Jour")+COUNTIFS(#REF!,$B48,#REF!,"Jour")+COUNTIFS(#REF!,$B48,#REF!,"Jour"))</f>
        <v>#REF!</v>
      </c>
      <c r="AB48" s="187" t="e">
        <f>IF($A48="","",COUNTIFS(#REF!,$B48,#REF!,"Nuit")+COUNTIFS(#REF!,$B48,#REF!,"Nuit")+COUNTIFS(#REF!,$B48,#REF!,"Nuit")+COUNTIFS(#REF!,$B48,#REF!,"Nuit")+COUNTIFS(#REF!,$B48,#REF!,"Nuit")+COUNTIFS(#REF!,$B48,#REF!,"Nuit")+COUNTIFS(#REF!,$B48,#REF!,"Nuit")+COUNTIFS(#REF!,$B48,#REF!,"Nuit")+COUNTIFS(#REF!,$B48,#REF!,"Nuit")+COUNTIFS(#REF!,$B48,#REF!,"Nuit")+COUNTIFS(#REF!,$B48,#REF!,"Nuit"))</f>
        <v>#REF!</v>
      </c>
      <c r="AC48" s="184" t="e">
        <f>IF($A48="","",COUNTIFS(#REF!,$B48,#REF!,"Jour")+COUNTIFS(#REF!,$B48,#REF!,"Jour")+COUNTIFS(#REF!,$B48,#REF!,"Jour")+COUNTIFS(#REF!,$B48,#REF!,"Jour")+COUNTIFS(#REF!,$B48,#REF!,"Jour")+COUNTIFS(#REF!,$B48,#REF!,"Jour")+COUNTIFS(#REF!,$B48,#REF!,"Jour")+COUNTIFS(#REF!,$B48,#REF!,"Jour")+COUNTIFS(#REF!,$B48,#REF!,"Jour")+COUNTIFS(#REF!,$B48,#REF!,"Jour")+COUNTIFS(#REF!,$B48,#REF!,"Jour"))</f>
        <v>#REF!</v>
      </c>
      <c r="AD48" s="187" t="e">
        <f>IF($A48="","",COUNTIFS(#REF!,$B48,#REF!,"Nuit")+COUNTIFS(#REF!,$B48,#REF!,"Nuit")+COUNTIFS(#REF!,$B48,#REF!,"Nuit")+COUNTIFS(#REF!,$B48,#REF!,"Nuit")+COUNTIFS(#REF!,$B48,#REF!,"Nuit")+COUNTIFS(#REF!,$B48,#REF!,"Nuit")+COUNTIFS(#REF!,$B48,#REF!,"Nuit")+COUNTIFS(#REF!,$B48,#REF!,"Nuit")+COUNTIFS(#REF!,$B48,#REF!,"Nuit")+COUNTIFS(#REF!,$B48,#REF!,"Nuit")+COUNTIFS(#REF!,$B48,#REF!,"Nuit"))</f>
        <v>#REF!</v>
      </c>
      <c r="AE48" s="184" t="e">
        <f>IF($A48="","",COUNTIFS(#REF!,$B48,#REF!,"Jour")+COUNTIFS(#REF!,$B48,#REF!,"Jour")+COUNTIFS(#REF!,$B48,#REF!,"Jour")+COUNTIFS(#REF!,$B48,#REF!,"Jour")+COUNTIFS(#REF!,$B48,#REF!,"Jour")+COUNTIFS(#REF!,$B48,#REF!,"Jour")+COUNTIFS(#REF!,$B48,#REF!,"Jour")+COUNTIFS(#REF!,$B48,#REF!,"Jour")+COUNTIFS(#REF!,$B48,#REF!,"Jour")+COUNTIFS(#REF!,$B48,#REF!,"Jour")+COUNTIFS(#REF!,$B48,#REF!,"Jour"))</f>
        <v>#REF!</v>
      </c>
      <c r="AF48" s="187" t="e">
        <f>IF($A48="","",COUNTIFS(#REF!,$B48,#REF!,"Nuit")+COUNTIFS(#REF!,$B48,#REF!,"Nuit")+COUNTIFS(#REF!,$B48,#REF!,"Nuit")+COUNTIFS(#REF!,$B48,#REF!,"Nuit")+COUNTIFS(#REF!,$B48,#REF!,"Nuit")+COUNTIFS(#REF!,$B48,#REF!,"Nuit")+COUNTIFS(#REF!,$B48,#REF!,"Nuit")+COUNTIFS(#REF!,$B48,#REF!,"Nuit")+COUNTIFS(#REF!,$B48,#REF!,"Nuit")+COUNTIFS(#REF!,$B48,#REF!,"Nuit")+COUNTIFS(#REF!,$B48,#REF!,"Nuit"))</f>
        <v>#REF!</v>
      </c>
      <c r="AG48" s="184" t="e">
        <f>IF($A48="","",COUNTIFS(#REF!,$B48,#REF!,"Jour")+COUNTIFS(#REF!,$B48,#REF!,"Jour")+COUNTIFS(#REF!,$B48,#REF!,"Jour")+COUNTIFS(#REF!,$B48,#REF!,"Jour")+COUNTIFS(#REF!,$B48,#REF!,"Jour")+COUNTIFS(#REF!,$B48,#REF!,"Jour")+COUNTIFS(#REF!,$B48,#REF!,"Jour")+COUNTIFS(#REF!,$B48,#REF!,"Jour")+COUNTIFS(#REF!,$B48,#REF!,"Jour")+COUNTIFS(#REF!,$B48,#REF!,"Jour")+COUNTIFS(#REF!,$B48,#REF!,"Jour"))</f>
        <v>#REF!</v>
      </c>
      <c r="AH48" s="187" t="e">
        <f>IF($A48="","",COUNTIFS(#REF!,$B48,#REF!,"Nuit")+COUNTIFS(#REF!,$B48,#REF!,"Nuit")+COUNTIFS(#REF!,$B48,#REF!,"Nuit")+COUNTIFS(#REF!,$B48,#REF!,"Nuit")+COUNTIFS(#REF!,$B48,#REF!,"Nuit")+COUNTIFS(#REF!,$B48,#REF!,"Nuit")+COUNTIFS(#REF!,$B48,#REF!,"Nuit")+COUNTIFS(#REF!,$B48,#REF!,"Nuit")+COUNTIFS(#REF!,$B48,#REF!,"Nuit")+COUNTIFS(#REF!,$B48,#REF!,"Nuit")+COUNTIFS(#REF!,$B48,#REF!,"Nuit"))</f>
        <v>#REF!</v>
      </c>
      <c r="AI48" s="184" t="e">
        <f>IF($A48="","",COUNTIFS(#REF!,$B48,#REF!,"Jour")+COUNTIFS(#REF!,$B48,#REF!,"Jour")+COUNTIFS(#REF!,$B48,#REF!,"Jour")+COUNTIFS(#REF!,$B48,#REF!,"Jour")+COUNTIFS(#REF!,$B48,#REF!,"Jour")+COUNTIFS(#REF!,$B48,#REF!,"Jour")+COUNTIFS(#REF!,$B48,#REF!,"Jour")+COUNTIFS(#REF!,$B48,#REF!,"Jour")+COUNTIFS(#REF!,$B48,#REF!,"Jour")+COUNTIFS(#REF!,$B48,#REF!,"Jour")+COUNTIFS(#REF!,$B48,#REF!,"Jour"))</f>
        <v>#REF!</v>
      </c>
      <c r="AJ48" s="187" t="e">
        <f>IF($A48="","",COUNTIFS(#REF!,$B48,#REF!,"Nuit")+COUNTIFS(#REF!,$B48,#REF!,"Nuit")+COUNTIFS(#REF!,$B48,#REF!,"Nuit")+COUNTIFS(#REF!,$B48,#REF!,"Nuit")+COUNTIFS(#REF!,$B48,#REF!,"Nuit")+COUNTIFS(#REF!,$B48,#REF!,"Nuit")+COUNTIFS(#REF!,$B48,#REF!,"Nuit")+COUNTIFS(#REF!,$B48,#REF!,"Nuit")+COUNTIFS(#REF!,$B48,#REF!,"Nuit")+COUNTIFS(#REF!,$B48,#REF!,"Nuit")+COUNTIFS(#REF!,$B48,#REF!,"Nuit"))</f>
        <v>#REF!</v>
      </c>
      <c r="AK48" s="190" t="e">
        <f>IF($A48="","",COUNTIFS(#REF!,$B48,#REF!,"Jour")+COUNTIFS(#REF!,$B48,#REF!,"Jour")+COUNTIFS(#REF!,$B48,#REF!,"Jour")+COUNTIFS(#REF!,$B48,#REF!,"Jour")+COUNTIFS(#REF!,$B48,#REF!,"Jour")+COUNTIFS(#REF!,$B48,#REF!,"Jour")+COUNTIFS(#REF!,$B48,#REF!,"Jour")+COUNTIFS(#REF!,$B48,#REF!,"Jour")+COUNTIFS(#REF!,$B48,#REF!,"Jour")+COUNTIFS(#REF!,$B48,#REF!,"Jour")+COUNTIFS(#REF!,$B48,#REF!,"Jour"))</f>
        <v>#REF!</v>
      </c>
      <c r="AL48" s="177"/>
      <c r="AM48" s="176" t="e">
        <f t="shared" si="1"/>
        <v>#REF!</v>
      </c>
      <c r="AN48" s="176" t="e">
        <f t="shared" si="2"/>
        <v>#REF!</v>
      </c>
      <c r="AO48" s="424" t="e">
        <f t="shared" si="5"/>
        <v>#REF!</v>
      </c>
      <c r="AP48" s="183">
        <f>IF($A48="","",COUNTIFS(JAN.20!$F$7:$F$48,$B48,JAN.20!$E$7:$E$48,"Nuit")+COUNTIFS(JAN.20!$H$7:$H$48,$B48,JAN.20!$E$7:$E$48,"Nuit")+COUNTIFS(JAN.20!$J$7:$J$48,$B48,JAN.20!$E$7:$E$48,"Nuit")+COUNTIFS(JAN.20!$L$7:$L$48,$B48,JAN.20!$E$7:$E$48,"Nuit")+COUNTIFS(JAN.20!$N$7:$N$48,$B48,JAN.20!$E$7:$E$48,"Nuit")+COUNTIFS(JAN.20!$P$7:$P$48,$B48,JAN.20!$E$7:$E$48,"Nuit")+COUNTIFS(JAN.20!$R$7:$R$48,$B48,JAN.20!$E$7:$E$48,"Nuit")+COUNTIFS(JAN.20!$T$7:$T$48,$B48,JAN.20!$E$7:$E$48,"Nuit")+COUNTIFS(JAN.20!$V$7:$V$48,$B48,JAN.20!$E$7:$E$48,"Nuit")+COUNTIFS(JAN.20!$W$7:$W$48,$B48,JAN.20!$E$7:$E$48,"Nuit")+COUNTIFS(JAN.20!$X$7:$X$48,$B48,JAN.20!$E$7:$E$48,"Nuit"))</f>
        <v>0</v>
      </c>
      <c r="AQ48" s="184">
        <f>IF($A48="","",COUNTIFS(JAN.20!$F$7:$F$48,$B48,JAN.20!$E$7:$E$48,"Jour")+COUNTIFS(JAN.20!$H$7:$H$48,$B48,JAN.20!$E$7:$E$48,"Jour")+COUNTIFS(JAN.20!$J$7:$J$48,$B48,JAN.20!$E$7:$E$48,"Jour")+COUNTIFS(JAN.20!$L$7:$L$48,$B48,JAN.20!$E$7:$E$48,"Jour")+COUNTIFS(JAN.20!$N$7:$N$48,$B48,JAN.20!$E$7:$E$48,"Jour")+COUNTIFS(JAN.20!$P$7:$P$48,$B48,JAN.20!$E$7:$E$48,"Jour")+COUNTIFS(JAN.20!$R$7:$R$48,$B48,JAN.20!$E$7:$E$48,"Jour")+COUNTIFS(JAN.20!$T$7:$T$48,$B48,JAN.20!$E$7:$E$48,"Jour")+COUNTIFS(JAN.20!$V$7:$V$48,$B48,JAN.20!$E$7:$E$48,"Jour")+COUNTIFS(JAN.20!$W$7:$W$48,$B48,JAN.20!$E$7:$E$48,"Jour")+COUNTIFS(JAN.20!$X$7:$X$48,$B48,JAN.20!$E$7:$E$48,"Jour"))</f>
        <v>0</v>
      </c>
      <c r="AR48" s="187">
        <f>IF($A48="","",COUNTIFS(FEV.20!$F$7:$F$48,$B48,FEV.20!$E$7:$E$48,"Nuit")+COUNTIFS(FEV.20!$H$7:$H$48,$B48,FEV.20!$E$7:$E$48,"Nuit")+COUNTIFS(FEV.20!$J$7:$J$48,$B48,FEV.20!$E$7:$E$48,"Nuit")+COUNTIFS(FEV.20!$L$7:$L$48,$B48,FEV.20!$E$7:$E$48,"Nuit")+COUNTIFS(FEV.20!$N$7:$N$48,$B48,FEV.20!$E$7:$E$48,"Nuit")+COUNTIFS(FEV.20!$P$7:$P$48,$B48,FEV.20!$E$7:$E$48,"Nuit")+COUNTIFS(FEV.20!$R$7:$R$48,$B48,FEV.20!$E$7:$E$48,"Nuit")+COUNTIFS(FEV.20!$T$7:$T$48,$B48,FEV.20!$E$7:$E$48,"Nuit")+COUNTIFS(FEV.20!$V$7:$V$48,$B48,FEV.20!$E$7:$E$48,"Nuit")+COUNTIFS(FEV.20!$W$7:$W$48,$B48,FEV.20!$E$7:$E$48,"Nuit")+COUNTIFS(FEV.20!$X$7:$X$48,$B48,FEV.20!$E$7:$E$48,"Nuit"))</f>
        <v>0</v>
      </c>
      <c r="AS48" s="184">
        <f>IF($A48="","",COUNTIFS(FEV.20!$F$7:$F$48,$B48,FEV.20!$E$7:$E$48,"Jour")+COUNTIFS(FEV.20!$H$7:$H$48,$B48,FEV.20!$E$7:$E$48,"Jour")+COUNTIFS(FEV.20!$J$7:$J$48,$B48,FEV.20!$E$7:$E$48,"Jour")+COUNTIFS(FEV.20!$L$7:$L$48,$B48,FEV.20!$E$7:$E$48,"Jour")+COUNTIFS(FEV.20!$N$7:$N$48,$B48,FEV.20!$E$7:$E$48,"Jour")+COUNTIFS(FEV.20!$P$7:$P$48,$B48,FEV.20!$E$7:$E$48,"Jour")+COUNTIFS(FEV.20!$R$7:$R$48,$B48,FEV.20!$E$7:$E$48,"Jour")+COUNTIFS(FEV.20!$T$7:$T$48,$B48,FEV.20!$E$7:$E$48,"Jour")+COUNTIFS(FEV.20!$V$7:$V$48,$B48,FEV.20!$E$7:$E$48,"Jour")+COUNTIFS(FEV.20!$W$7:$W$48,$B48,FEV.20!$E$7:$E$48,"Jour")+COUNTIFS(FEV.20!$X$7:$X$48,$B48,FEV.20!$E$7:$E$48,"Jour"))</f>
        <v>0</v>
      </c>
      <c r="AT48" s="187">
        <f>IF($A48="","",COUNTIFS(Mars.20!$F$7:$F$48,$B48,Mars.20!$E$7:$E$48,"Nuit")+COUNTIFS(Mars.20!$H$7:$H$48,$B48,Mars.20!$E$7:$E$48,"Nuit")+COUNTIFS(Mars.20!$J$7:$J$48,$B48,Mars.20!$E$7:$E$48,"Nuit")+COUNTIFS(Mars.20!$L$7:$L$48,$B48,Mars.20!$E$7:$E$48,"Nuit")+COUNTIFS(Mars.20!$N$7:$N$48,$B48,Mars.20!$E$7:$E$48,"Nuit")+COUNTIFS(Mars.20!$P$7:$P$48,$B48,Mars.20!$E$7:$E$48,"Nuit")+COUNTIFS(Mars.20!$R$7:$R$48,$B48,Mars.20!$E$7:$E$48,"Nuit")+COUNTIFS(Mars.20!$T$7:$T$48,$B48,Mars.20!$E$7:$E$48,"Nuit")+COUNTIFS(Mars.20!$V$7:$V$48,$B48,Mars.20!$E$7:$E$48,"Nuit")+COUNTIFS(Mars.20!$W$7:$W$48,$B48,Mars.20!$E$7:$E$48,"Nuit")+COUNTIFS(Mars.20!$X$7:$X$48,$B48,Mars.20!$E$7:$E$48,"Nuit"))</f>
        <v>0</v>
      </c>
      <c r="AU48" s="184">
        <f>IF($A48="","",COUNTIFS(Mars.20!$F$7:$F$48,$B48,Mars.20!$E$7:$E$48,"Jour")+COUNTIFS(Mars.20!$H$7:$H$48,$B48,Mars.20!$E$7:$E$48,"Jour")+COUNTIFS(Mars.20!$J$7:$J$48,$B48,Mars.20!$E$7:$E$48,"Jour")+COUNTIFS(Mars.20!$L$7:$L$48,$B48,Mars.20!$E$7:$E$48,"Jour")+COUNTIFS(Mars.20!$N$7:$N$48,$B48,Mars.20!$E$7:$E$48,"Jour")+COUNTIFS(Mars.20!$P$7:$P$48,$B48,Mars.20!$E$7:$E$48,"Jour")+COUNTIFS(Mars.20!$R$7:$R$48,$B48,Mars.20!$E$7:$E$48,"Jour")+COUNTIFS(Mars.20!$T$7:$T$48,$B48,Mars.20!$E$7:$E$48,"Jour")+COUNTIFS(Mars.20!$V$7:$V$48,$B48,Mars.20!$E$7:$E$48,"Jour")+COUNTIFS(Mars.20!$W$7:$W$48,$B48,Mars.20!$E$7:$E$48,"Jour")+COUNTIFS(Mars.20!$X$7:$X$48,$B48,Mars.20!$E$7:$E$48,"Jour"))</f>
        <v>0</v>
      </c>
      <c r="AV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AW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AX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AY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AZ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BA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BB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BC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BD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BE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BF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BG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BH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BI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BJ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BK48" s="184">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BL48" s="187">
        <f>IF($A48="","",COUNTIFS(AVR.20!$F$7:$F$48,$B48,AVR.20!$E$7:$E$48,"Nuit")+COUNTIFS(AVR.20!$H$7:$H$48,$B48,AVR.20!$E$7:$E$48,"Nuit")+COUNTIFS(AVR.20!$J$7:$J$48,$B48,AVR.20!$E$7:$E$48,"Nuit")+COUNTIFS(AVR.20!$L$7:$L$48,$B48,AVR.20!$E$7:$E$48,"Nuit")+COUNTIFS(AVR.20!$N$7:$N$48,$B48,AVR.20!$E$7:$E$48,"Nuit")+COUNTIFS(AVR.20!$P$7:$P$48,$B48,AVR.20!$E$7:$E$48,"Nuit")+COUNTIFS(AVR.20!$R$7:$R$48,$B48,AVR.20!$E$7:$E$48,"Nuit")+COUNTIFS(AVR.20!$T$7:$T$48,$B48,AVR.20!$E$7:$E$48,"Nuit")+COUNTIFS(AVR.20!$V$7:$V$48,$B48,AVR.20!$E$7:$E$48,"Nuit")+COUNTIFS(AVR.20!$W$7:$W$48,$B48,AVR.20!$E$7:$E$48,"Nuit")+COUNTIFS(AVR.20!$X$7:$X$48,$B48,AVR.20!$E$7:$E$48,"Nuit"))</f>
        <v>0</v>
      </c>
      <c r="BM48" s="190">
        <f>IF($A48="","",COUNTIFS(AVR.20!$F$7:$F$48,$B48,AVR.20!$E$7:$E$48,"Jour")+COUNTIFS(AVR.20!$H$7:$H$48,$B48,AVR.20!$E$7:$E$48,"Jour")+COUNTIFS(AVR.20!$J$7:$J$48,$B48,AVR.20!$E$7:$E$48,"Jour")+COUNTIFS(AVR.20!$L$7:$L$48,$B48,AVR.20!$E$7:$E$48,"Jour")+COUNTIFS(AVR.20!$N$7:$N$48,$B48,AVR.20!$E$7:$E$48,"Jour")+COUNTIFS(AVR.20!$P$7:$P$48,$B48,AVR.20!$E$7:$E$48,"Jour")+COUNTIFS(AVR.20!$R$7:$R$48,$B48,AVR.20!$E$7:$E$48,"Jour")+COUNTIFS(AVR.20!$T$7:$T$48,$B48,AVR.20!$E$7:$E$48,"Jour")+COUNTIFS(AVR.20!$V$7:$V$48,$B48,AVR.20!$E$7:$E$48,"Jour")+COUNTIFS(AVR.20!$W$7:$W$48,$B48,AVR.20!$E$7:$E$48,"Jour")+COUNTIFS(AVR.20!$X$7:$X$48,$B48,AVR.20!$E$7:$E$48,"Jour"))</f>
        <v>0</v>
      </c>
      <c r="BN48" s="177"/>
      <c r="BO48" s="176">
        <f t="shared" si="3"/>
        <v>0</v>
      </c>
      <c r="BP48" s="176">
        <f t="shared" si="4"/>
        <v>0</v>
      </c>
    </row>
    <row r="49" spans="1:68" ht="16.5" x14ac:dyDescent="0.3">
      <c r="A49" s="268" t="s">
        <v>230</v>
      </c>
      <c r="B49" s="269" t="s">
        <v>38</v>
      </c>
      <c r="C49" s="264" t="s">
        <v>201</v>
      </c>
      <c r="D49" s="264" t="s">
        <v>67</v>
      </c>
      <c r="E49" s="265" t="s">
        <v>296</v>
      </c>
      <c r="F49" s="266"/>
      <c r="G49" s="266"/>
      <c r="H49" s="266"/>
      <c r="I49" s="272"/>
      <c r="J49" s="266"/>
      <c r="K49" s="266"/>
      <c r="L49" s="267"/>
      <c r="N49" s="183" t="e">
        <f>IF($A49="","",COUNTIFS(#REF!,B49,#REF!,"Nuit")+COUNTIFS(#REF!,B49,#REF!,"Nuit")+COUNTIFS(#REF!,B49,#REF!,"Nuit")+COUNTIFS(#REF!,B49,#REF!,"Nuit")+COUNTIFS(#REF!,B49,#REF!,"Nuit")+COUNTIFS(#REF!,B49,#REF!,"Nuit")+COUNTIFS(#REF!,B49,#REF!,"Nuit")+COUNTIFS(#REF!,B49,#REF!,"Nuit")+COUNTIFS(#REF!,B49,#REF!,"Nuit")+COUNTIFS(#REF!,B49,#REF!,"Nuit")+COUNTIFS(#REF!,B49,#REF!,"Nuit"))</f>
        <v>#REF!</v>
      </c>
      <c r="O49" s="184" t="e">
        <f>IF($A49="","",COUNTIFS(#REF!,B49,#REF!,"Jour")+COUNTIFS(#REF!,B49,#REF!,"Jour")+COUNTIFS(#REF!,B49,#REF!,"Jour")+COUNTIFS(#REF!,B49,#REF!,"Jour")+COUNTIFS(#REF!,B49,#REF!,"Jour")+COUNTIFS(#REF!,B49,#REF!,"Jour")+COUNTIFS(#REF!,B49,#REF!,"Jour")+COUNTIFS(#REF!,B49,#REF!,"Jour")+COUNTIFS(#REF!,B49,#REF!,"Jour")+COUNTIFS(#REF!,B49,#REF!,"Jour")+COUNTIFS(#REF!,B49,#REF!,"Jour"))</f>
        <v>#REF!</v>
      </c>
      <c r="P49" s="187" t="e">
        <f>IF($A49="","",COUNTIFS(#REF!,B49,#REF!,"Nuit")+COUNTIFS(#REF!,B49,#REF!,"Nuit")+COUNTIFS(#REF!,B49,#REF!,"Nuit")+COUNTIFS(#REF!,B49,#REF!,"Nuit")+COUNTIFS(#REF!,B49,#REF!,"Nuit")+COUNTIFS(#REF!,B49,#REF!,"Nuit")+COUNTIFS(#REF!,B49,#REF!,"Nuit")+COUNTIFS(#REF!,B49,#REF!,"Nuit")+COUNTIFS(#REF!,B49,#REF!,"Nuit")+COUNTIFS(#REF!,B49,#REF!,"Nuit")+COUNTIFS(#REF!,B49,#REF!,"Nuit"))</f>
        <v>#REF!</v>
      </c>
      <c r="Q49" s="184" t="e">
        <f>IF($A49="","",COUNTIFS(#REF!,B49,#REF!,"Jour")+COUNTIFS(#REF!,B49,#REF!,"Jour")+COUNTIFS(#REF!,B49,#REF!,"Jour")+COUNTIFS(#REF!,B49,#REF!,"Jour")+COUNTIFS(#REF!,B49,#REF!,"Jour")+COUNTIFS(#REF!,B49,#REF!,"Jour")+COUNTIFS(#REF!,B49,#REF!,"Jour")+COUNTIFS(#REF!,B49,#REF!,"Jour")+COUNTIFS(#REF!,B49,#REF!,"Jour")+COUNTIFS(#REF!,B49,#REF!,"Jour")+COUNTIFS(#REF!,B49,#REF!,"Jour"))</f>
        <v>#REF!</v>
      </c>
      <c r="R49" s="187" t="e">
        <f>IF($A49="","",COUNTIFS(#REF!,B49,#REF!,"Nuit")+COUNTIFS(#REF!,B49,#REF!,"Nuit")+COUNTIFS(#REF!,B49,#REF!,"Nuit")+COUNTIFS(#REF!,B49,#REF!,"Nuit")+COUNTIFS(#REF!,B49,#REF!,"Nuit")+COUNTIFS(#REF!,B49,#REF!,"Nuit")+COUNTIFS(#REF!,B49,#REF!,"Nuit")+COUNTIFS(#REF!,B49,#REF!,"Nuit")+COUNTIFS(#REF!,B49,#REF!,"Nuit")+COUNTIFS(#REF!,B49,#REF!,"Nuit")+COUNTIFS(#REF!,B49,#REF!,"Nuit"))</f>
        <v>#REF!</v>
      </c>
      <c r="S49" s="184" t="e">
        <f>IF($A49="","",COUNTIFS(#REF!,B49,#REF!,"Jour")+COUNTIFS(#REF!,B49,#REF!,"Jour")+COUNTIFS(#REF!,B49,#REF!,"Jour")+COUNTIFS(#REF!,B49,#REF!,"Jour")+COUNTIFS(#REF!,B49,#REF!,"Jour")+COUNTIFS(#REF!,B49,#REF!,"Jour")+COUNTIFS(#REF!,B49,#REF!,"Jour")+COUNTIFS(#REF!,B49,#REF!,"Jour")+COUNTIFS(#REF!,B49,#REF!,"Jour")+COUNTIFS(#REF!,B49,#REF!,"Jour")+COUNTIFS(#REF!,B49,#REF!,"Jour"))</f>
        <v>#REF!</v>
      </c>
      <c r="T49" s="187" t="e">
        <f>IF($A49="","",COUNTIFS(#REF!,B49,#REF!,"Nuit")+COUNTIFS(#REF!,B49,#REF!,"Nuit")+COUNTIFS(#REF!,B49,#REF!,"Nuit")+COUNTIFS(#REF!,B49,#REF!,"Nuit")+COUNTIFS(#REF!,B49,#REF!,"Nuit")+COUNTIFS(#REF!,B49,#REF!,"Nuit")+COUNTIFS(#REF!,B49,#REF!,"Nuit")+COUNTIFS(#REF!,B49,#REF!,"Nuit")+COUNTIFS(#REF!,B49,#REF!,"Nuit")+COUNTIFS(#REF!,B49,#REF!,"Nuit")+COUNTIFS(#REF!,B49,#REF!,"Nuit"))</f>
        <v>#REF!</v>
      </c>
      <c r="U49" s="184" t="e">
        <f>IF($A49="","",COUNTIFS(#REF!,B49,#REF!,"Jour")+COUNTIFS(#REF!,B49,#REF!,"Jour")+COUNTIFS(#REF!,B49,#REF!,"Jour")+COUNTIFS(#REF!,B49,#REF!,"Jour")+COUNTIFS(#REF!,B49,#REF!,"Jour")+COUNTIFS(#REF!,B49,#REF!,"Jour")+COUNTIFS(#REF!,B49,#REF!,"Jour")+COUNTIFS(#REF!,B49,#REF!,"Jour")+COUNTIFS(#REF!,B49,#REF!,"Jour")+COUNTIFS(#REF!,B49,#REF!,"Jour")+COUNTIFS(#REF!,B49,#REF!,"Jour"))</f>
        <v>#REF!</v>
      </c>
      <c r="V49" s="187" t="e">
        <f>IF($A49="","",COUNTIFS(#REF!,B49,#REF!,"Nuit")+COUNTIFS(#REF!,B49,#REF!,"Nuit")+COUNTIFS(#REF!,B49,#REF!,"Nuit")+COUNTIFS(#REF!,B49,#REF!,"Nuit")+COUNTIFS(#REF!,B49,#REF!,"Nuit")+COUNTIFS(#REF!,B49,#REF!,"Nuit")+COUNTIFS(#REF!,B49,#REF!,"Nuit")+COUNTIFS(#REF!,B49,#REF!,"Nuit")+COUNTIFS(#REF!,B49,#REF!,"Nuit")+COUNTIFS(#REF!,B49,#REF!,"Nuit")+COUNTIFS(#REF!,B49,#REF!,"Nuit"))</f>
        <v>#REF!</v>
      </c>
      <c r="W49" s="184" t="e">
        <f>IF($A49="","",COUNTIFS(#REF!,B49,#REF!,"Jour")+COUNTIFS(#REF!,B49,#REF!,"Jour")+COUNTIFS(#REF!,B49,#REF!,"Jour")+COUNTIFS(#REF!,B49,#REF!,"Jour")+COUNTIFS(#REF!,B49,#REF!,"Jour")+COUNTIFS(#REF!,B49,#REF!,"Jour")+COUNTIFS(#REF!,B49,#REF!,"Jour")+COUNTIFS(#REF!,B49,#REF!,"Jour")+COUNTIFS(#REF!,B49,#REF!,"Jour")+COUNTIFS(#REF!,B49,#REF!,"Jour")+COUNTIFS(#REF!,B49,#REF!,"Jour"))</f>
        <v>#REF!</v>
      </c>
      <c r="X49" s="187" t="e">
        <f>IF($A49="","",COUNTIFS(#REF!,B49,#REF!,"Nuit")+COUNTIFS(#REF!,B49,#REF!,"Nuit")+COUNTIFS(#REF!,B49,#REF!,"Nuit")+COUNTIFS(#REF!,B49,#REF!,"Nuit")+COUNTIFS(#REF!,B49,#REF!,"Nuit")+COUNTIFS(#REF!,B49,#REF!,"Nuit")+COUNTIFS(#REF!,B49,#REF!,"Nuit")+COUNTIFS(#REF!,B49,#REF!,"Nuit")+COUNTIFS(#REF!,B49,#REF!,"Nuit")+COUNTIFS(#REF!,B49,#REF!,"Nuit")+COUNTIFS(#REF!,B49,#REF!,"Nuit"))</f>
        <v>#REF!</v>
      </c>
      <c r="Y49" s="184" t="e">
        <f>IF($A49="","",COUNTIFS(#REF!,B49,#REF!,"Jour")+COUNTIFS(#REF!,B49,#REF!,"Jour")+COUNTIFS(#REF!,B49,#REF!,"Jour")+COUNTIFS(#REF!,B49,#REF!,"Jour")+COUNTIFS(#REF!,B49,#REF!,"Jour")+COUNTIFS(#REF!,B49,#REF!,"Jour")+COUNTIFS(#REF!,B49,#REF!,"Jour")+COUNTIFS(#REF!,B49,#REF!,"Jour")+COUNTIFS(#REF!,B49,#REF!,"Jour")+COUNTIFS(#REF!,B49,#REF!,"Jour")+COUNTIFS(#REF!,B49,#REF!,"Jour"))</f>
        <v>#REF!</v>
      </c>
      <c r="Z49" s="187" t="e">
        <f>IF($A49="","",COUNTIFS(#REF!,$B49,#REF!,"Nuit")+COUNTIFS(#REF!,B49,#REF!,"Nuit")+COUNTIFS(#REF!,B49,#REF!,"Nuit")+COUNTIFS(#REF!,B49,#REF!,"Nuit")+COUNTIFS(#REF!,B49,#REF!,"Nuit")+COUNTIFS(#REF!,B49,#REF!,"Nuit")+COUNTIFS(#REF!,B49,#REF!,"Nuit")+COUNTIFS(#REF!,B49,#REF!,"Nuit")+COUNTIFS(#REF!,B49,#REF!,"Nuit")+COUNTIFS(#REF!,B49,#REF!,"Nuit")+COUNTIFS(#REF!,B49,#REF!,"Nuit"))</f>
        <v>#REF!</v>
      </c>
      <c r="AA49" s="184" t="e">
        <f>IF($A49="","",COUNTIFS(#REF!,$B49,#REF!,"Jour")+COUNTIFS(#REF!,$B49,#REF!,"Jour")+COUNTIFS(#REF!,$B49,#REF!,"Jour")+COUNTIFS(#REF!,$B49,#REF!,"Jour")+COUNTIFS(#REF!,$B49,#REF!,"Jour")+COUNTIFS(#REF!,$B49,#REF!,"Jour")+COUNTIFS(#REF!,$B49,#REF!,"Jour")+COUNTIFS(#REF!,$B49,#REF!,"Jour")+COUNTIFS(#REF!,$B49,#REF!,"Jour")+COUNTIFS(#REF!,$B49,#REF!,"Jour")+COUNTIFS(#REF!,$B49,#REF!,"Jour"))</f>
        <v>#REF!</v>
      </c>
      <c r="AB49" s="187" t="e">
        <f>IF($A49="","",COUNTIFS(#REF!,$B49,#REF!,"Nuit")+COUNTIFS(#REF!,$B49,#REF!,"Nuit")+COUNTIFS(#REF!,$B49,#REF!,"Nuit")+COUNTIFS(#REF!,$B49,#REF!,"Nuit")+COUNTIFS(#REF!,$B49,#REF!,"Nuit")+COUNTIFS(#REF!,$B49,#REF!,"Nuit")+COUNTIFS(#REF!,$B49,#REF!,"Nuit")+COUNTIFS(#REF!,$B49,#REF!,"Nuit")+COUNTIFS(#REF!,$B49,#REF!,"Nuit")+COUNTIFS(#REF!,$B49,#REF!,"Nuit")+COUNTIFS(#REF!,$B49,#REF!,"Nuit"))</f>
        <v>#REF!</v>
      </c>
      <c r="AC49" s="184" t="e">
        <f>IF($A49="","",COUNTIFS(#REF!,$B49,#REF!,"Jour")+COUNTIFS(#REF!,$B49,#REF!,"Jour")+COUNTIFS(#REF!,$B49,#REF!,"Jour")+COUNTIFS(#REF!,$B49,#REF!,"Jour")+COUNTIFS(#REF!,$B49,#REF!,"Jour")+COUNTIFS(#REF!,$B49,#REF!,"Jour")+COUNTIFS(#REF!,$B49,#REF!,"Jour")+COUNTIFS(#REF!,$B49,#REF!,"Jour")+COUNTIFS(#REF!,$B49,#REF!,"Jour")+COUNTIFS(#REF!,$B49,#REF!,"Jour")+COUNTIFS(#REF!,$B49,#REF!,"Jour"))</f>
        <v>#REF!</v>
      </c>
      <c r="AD49" s="187" t="e">
        <f>IF($A49="","",COUNTIFS(#REF!,$B49,#REF!,"Nuit")+COUNTIFS(#REF!,$B49,#REF!,"Nuit")+COUNTIFS(#REF!,$B49,#REF!,"Nuit")+COUNTIFS(#REF!,$B49,#REF!,"Nuit")+COUNTIFS(#REF!,$B49,#REF!,"Nuit")+COUNTIFS(#REF!,$B49,#REF!,"Nuit")+COUNTIFS(#REF!,$B49,#REF!,"Nuit")+COUNTIFS(#REF!,$B49,#REF!,"Nuit")+COUNTIFS(#REF!,$B49,#REF!,"Nuit")+COUNTIFS(#REF!,$B49,#REF!,"Nuit")+COUNTIFS(#REF!,$B49,#REF!,"Nuit"))</f>
        <v>#REF!</v>
      </c>
      <c r="AE49" s="184" t="e">
        <f>IF($A49="","",COUNTIFS(#REF!,$B49,#REF!,"Jour")+COUNTIFS(#REF!,$B49,#REF!,"Jour")+COUNTIFS(#REF!,$B49,#REF!,"Jour")+COUNTIFS(#REF!,$B49,#REF!,"Jour")+COUNTIFS(#REF!,$B49,#REF!,"Jour")+COUNTIFS(#REF!,$B49,#REF!,"Jour")+COUNTIFS(#REF!,$B49,#REF!,"Jour")+COUNTIFS(#REF!,$B49,#REF!,"Jour")+COUNTIFS(#REF!,$B49,#REF!,"Jour")+COUNTIFS(#REF!,$B49,#REF!,"Jour")+COUNTIFS(#REF!,$B49,#REF!,"Jour"))</f>
        <v>#REF!</v>
      </c>
      <c r="AF49" s="187" t="e">
        <f>IF($A49="","",COUNTIFS(#REF!,$B49,#REF!,"Nuit")+COUNTIFS(#REF!,$B49,#REF!,"Nuit")+COUNTIFS(#REF!,$B49,#REF!,"Nuit")+COUNTIFS(#REF!,$B49,#REF!,"Nuit")+COUNTIFS(#REF!,$B49,#REF!,"Nuit")+COUNTIFS(#REF!,$B49,#REF!,"Nuit")+COUNTIFS(#REF!,$B49,#REF!,"Nuit")+COUNTIFS(#REF!,$B49,#REF!,"Nuit")+COUNTIFS(#REF!,$B49,#REF!,"Nuit")+COUNTIFS(#REF!,$B49,#REF!,"Nuit")+COUNTIFS(#REF!,$B49,#REF!,"Nuit"))</f>
        <v>#REF!</v>
      </c>
      <c r="AG49" s="184" t="e">
        <f>IF($A49="","",COUNTIFS(#REF!,$B49,#REF!,"Jour")+COUNTIFS(#REF!,$B49,#REF!,"Jour")+COUNTIFS(#REF!,$B49,#REF!,"Jour")+COUNTIFS(#REF!,$B49,#REF!,"Jour")+COUNTIFS(#REF!,$B49,#REF!,"Jour")+COUNTIFS(#REF!,$B49,#REF!,"Jour")+COUNTIFS(#REF!,$B49,#REF!,"Jour")+COUNTIFS(#REF!,$B49,#REF!,"Jour")+COUNTIFS(#REF!,$B49,#REF!,"Jour")+COUNTIFS(#REF!,$B49,#REF!,"Jour")+COUNTIFS(#REF!,$B49,#REF!,"Jour"))</f>
        <v>#REF!</v>
      </c>
      <c r="AH49" s="187" t="e">
        <f>IF($A49="","",COUNTIFS(#REF!,$B49,#REF!,"Nuit")+COUNTIFS(#REF!,$B49,#REF!,"Nuit")+COUNTIFS(#REF!,$B49,#REF!,"Nuit")+COUNTIFS(#REF!,$B49,#REF!,"Nuit")+COUNTIFS(#REF!,$B49,#REF!,"Nuit")+COUNTIFS(#REF!,$B49,#REF!,"Nuit")+COUNTIFS(#REF!,$B49,#REF!,"Nuit")+COUNTIFS(#REF!,$B49,#REF!,"Nuit")+COUNTIFS(#REF!,$B49,#REF!,"Nuit")+COUNTIFS(#REF!,$B49,#REF!,"Nuit")+COUNTIFS(#REF!,$B49,#REF!,"Nuit"))</f>
        <v>#REF!</v>
      </c>
      <c r="AI49" s="184" t="e">
        <f>IF($A49="","",COUNTIFS(#REF!,$B49,#REF!,"Jour")+COUNTIFS(#REF!,$B49,#REF!,"Jour")+COUNTIFS(#REF!,$B49,#REF!,"Jour")+COUNTIFS(#REF!,$B49,#REF!,"Jour")+COUNTIFS(#REF!,$B49,#REF!,"Jour")+COUNTIFS(#REF!,$B49,#REF!,"Jour")+COUNTIFS(#REF!,$B49,#REF!,"Jour")+COUNTIFS(#REF!,$B49,#REF!,"Jour")+COUNTIFS(#REF!,$B49,#REF!,"Jour")+COUNTIFS(#REF!,$B49,#REF!,"Jour")+COUNTIFS(#REF!,$B49,#REF!,"Jour"))</f>
        <v>#REF!</v>
      </c>
      <c r="AJ49" s="187" t="e">
        <f>IF($A49="","",COUNTIFS(#REF!,$B49,#REF!,"Nuit")+COUNTIFS(#REF!,$B49,#REF!,"Nuit")+COUNTIFS(#REF!,$B49,#REF!,"Nuit")+COUNTIFS(#REF!,$B49,#REF!,"Nuit")+COUNTIFS(#REF!,$B49,#REF!,"Nuit")+COUNTIFS(#REF!,$B49,#REF!,"Nuit")+COUNTIFS(#REF!,$B49,#REF!,"Nuit")+COUNTIFS(#REF!,$B49,#REF!,"Nuit")+COUNTIFS(#REF!,$B49,#REF!,"Nuit")+COUNTIFS(#REF!,$B49,#REF!,"Nuit")+COUNTIFS(#REF!,$B49,#REF!,"Nuit"))</f>
        <v>#REF!</v>
      </c>
      <c r="AK49" s="190" t="e">
        <f>IF($A49="","",COUNTIFS(#REF!,$B49,#REF!,"Jour")+COUNTIFS(#REF!,$B49,#REF!,"Jour")+COUNTIFS(#REF!,$B49,#REF!,"Jour")+COUNTIFS(#REF!,$B49,#REF!,"Jour")+COUNTIFS(#REF!,$B49,#REF!,"Jour")+COUNTIFS(#REF!,$B49,#REF!,"Jour")+COUNTIFS(#REF!,$B49,#REF!,"Jour")+COUNTIFS(#REF!,$B49,#REF!,"Jour")+COUNTIFS(#REF!,$B49,#REF!,"Jour")+COUNTIFS(#REF!,$B49,#REF!,"Jour")+COUNTIFS(#REF!,$B49,#REF!,"Jour"))</f>
        <v>#REF!</v>
      </c>
      <c r="AL49" s="177"/>
      <c r="AM49" s="176" t="e">
        <f t="shared" si="1"/>
        <v>#REF!</v>
      </c>
      <c r="AN49" s="176" t="e">
        <f t="shared" si="2"/>
        <v>#REF!</v>
      </c>
      <c r="AO49" s="424" t="e">
        <f t="shared" si="5"/>
        <v>#REF!</v>
      </c>
      <c r="AP49" s="183">
        <f>IF($A49="","",COUNTIFS(JAN.20!$F$7:$F$48,$B49,JAN.20!$E$7:$E$48,"Nuit")+COUNTIFS(JAN.20!$H$7:$H$48,$B49,JAN.20!$E$7:$E$48,"Nuit")+COUNTIFS(JAN.20!$J$7:$J$48,$B49,JAN.20!$E$7:$E$48,"Nuit")+COUNTIFS(JAN.20!$L$7:$L$48,$B49,JAN.20!$E$7:$E$48,"Nuit")+COUNTIFS(JAN.20!$N$7:$N$48,$B49,JAN.20!$E$7:$E$48,"Nuit")+COUNTIFS(JAN.20!$P$7:$P$48,$B49,JAN.20!$E$7:$E$48,"Nuit")+COUNTIFS(JAN.20!$R$7:$R$48,$B49,JAN.20!$E$7:$E$48,"Nuit")+COUNTIFS(JAN.20!$T$7:$T$48,$B49,JAN.20!$E$7:$E$48,"Nuit")+COUNTIFS(JAN.20!$V$7:$V$48,$B49,JAN.20!$E$7:$E$48,"Nuit")+COUNTIFS(JAN.20!$W$7:$W$48,$B49,JAN.20!$E$7:$E$48,"Nuit")+COUNTIFS(JAN.20!$X$7:$X$48,$B49,JAN.20!$E$7:$E$48,"Nuit"))</f>
        <v>0</v>
      </c>
      <c r="AQ49" s="184">
        <f>IF($A49="","",COUNTIFS(JAN.20!$F$7:$F$48,$B49,JAN.20!$E$7:$E$48,"Jour")+COUNTIFS(JAN.20!$H$7:$H$48,$B49,JAN.20!$E$7:$E$48,"Jour")+COUNTIFS(JAN.20!$J$7:$J$48,$B49,JAN.20!$E$7:$E$48,"Jour")+COUNTIFS(JAN.20!$L$7:$L$48,$B49,JAN.20!$E$7:$E$48,"Jour")+COUNTIFS(JAN.20!$N$7:$N$48,$B49,JAN.20!$E$7:$E$48,"Jour")+COUNTIFS(JAN.20!$P$7:$P$48,$B49,JAN.20!$E$7:$E$48,"Jour")+COUNTIFS(JAN.20!$R$7:$R$48,$B49,JAN.20!$E$7:$E$48,"Jour")+COUNTIFS(JAN.20!$T$7:$T$48,$B49,JAN.20!$E$7:$E$48,"Jour")+COUNTIFS(JAN.20!$V$7:$V$48,$B49,JAN.20!$E$7:$E$48,"Jour")+COUNTIFS(JAN.20!$W$7:$W$48,$B49,JAN.20!$E$7:$E$48,"Jour")+COUNTIFS(JAN.20!$X$7:$X$48,$B49,JAN.20!$E$7:$E$48,"Jour"))</f>
        <v>0</v>
      </c>
      <c r="AR49" s="187">
        <f>IF($A49="","",COUNTIFS(FEV.20!$F$7:$F$48,$B49,FEV.20!$E$7:$E$48,"Nuit")+COUNTIFS(FEV.20!$H$7:$H$48,$B49,FEV.20!$E$7:$E$48,"Nuit")+COUNTIFS(FEV.20!$J$7:$J$48,$B49,FEV.20!$E$7:$E$48,"Nuit")+COUNTIFS(FEV.20!$L$7:$L$48,$B49,FEV.20!$E$7:$E$48,"Nuit")+COUNTIFS(FEV.20!$N$7:$N$48,$B49,FEV.20!$E$7:$E$48,"Nuit")+COUNTIFS(FEV.20!$P$7:$P$48,$B49,FEV.20!$E$7:$E$48,"Nuit")+COUNTIFS(FEV.20!$R$7:$R$48,$B49,FEV.20!$E$7:$E$48,"Nuit")+COUNTIFS(FEV.20!$T$7:$T$48,$B49,FEV.20!$E$7:$E$48,"Nuit")+COUNTIFS(FEV.20!$V$7:$V$48,$B49,FEV.20!$E$7:$E$48,"Nuit")+COUNTIFS(FEV.20!$W$7:$W$48,$B49,FEV.20!$E$7:$E$48,"Nuit")+COUNTIFS(FEV.20!$X$7:$X$48,$B49,FEV.20!$E$7:$E$48,"Nuit"))</f>
        <v>0</v>
      </c>
      <c r="AS49" s="184">
        <f>IF($A49="","",COUNTIFS(FEV.20!$F$7:$F$48,$B49,FEV.20!$E$7:$E$48,"Jour")+COUNTIFS(FEV.20!$H$7:$H$48,$B49,FEV.20!$E$7:$E$48,"Jour")+COUNTIFS(FEV.20!$J$7:$J$48,$B49,FEV.20!$E$7:$E$48,"Jour")+COUNTIFS(FEV.20!$L$7:$L$48,$B49,FEV.20!$E$7:$E$48,"Jour")+COUNTIFS(FEV.20!$N$7:$N$48,$B49,FEV.20!$E$7:$E$48,"Jour")+COUNTIFS(FEV.20!$P$7:$P$48,$B49,FEV.20!$E$7:$E$48,"Jour")+COUNTIFS(FEV.20!$R$7:$R$48,$B49,FEV.20!$E$7:$E$48,"Jour")+COUNTIFS(FEV.20!$T$7:$T$48,$B49,FEV.20!$E$7:$E$48,"Jour")+COUNTIFS(FEV.20!$V$7:$V$48,$B49,FEV.20!$E$7:$E$48,"Jour")+COUNTIFS(FEV.20!$W$7:$W$48,$B49,FEV.20!$E$7:$E$48,"Jour")+COUNTIFS(FEV.20!$X$7:$X$48,$B49,FEV.20!$E$7:$E$48,"Jour"))</f>
        <v>0</v>
      </c>
      <c r="AT49" s="187">
        <f>IF($A49="","",COUNTIFS(Mars.20!$F$7:$F$48,$B49,Mars.20!$E$7:$E$48,"Nuit")+COUNTIFS(Mars.20!$H$7:$H$48,$B49,Mars.20!$E$7:$E$48,"Nuit")+COUNTIFS(Mars.20!$J$7:$J$48,$B49,Mars.20!$E$7:$E$48,"Nuit")+COUNTIFS(Mars.20!$L$7:$L$48,$B49,Mars.20!$E$7:$E$48,"Nuit")+COUNTIFS(Mars.20!$N$7:$N$48,$B49,Mars.20!$E$7:$E$48,"Nuit")+COUNTIFS(Mars.20!$P$7:$P$48,$B49,Mars.20!$E$7:$E$48,"Nuit")+COUNTIFS(Mars.20!$R$7:$R$48,$B49,Mars.20!$E$7:$E$48,"Nuit")+COUNTIFS(Mars.20!$T$7:$T$48,$B49,Mars.20!$E$7:$E$48,"Nuit")+COUNTIFS(Mars.20!$V$7:$V$48,$B49,Mars.20!$E$7:$E$48,"Nuit")+COUNTIFS(Mars.20!$W$7:$W$48,$B49,Mars.20!$E$7:$E$48,"Nuit")+COUNTIFS(Mars.20!$X$7:$X$48,$B49,Mars.20!$E$7:$E$48,"Nuit"))</f>
        <v>0</v>
      </c>
      <c r="AU49" s="184">
        <f>IF($A49="","",COUNTIFS(Mars.20!$F$7:$F$48,$B49,Mars.20!$E$7:$E$48,"Jour")+COUNTIFS(Mars.20!$H$7:$H$48,$B49,Mars.20!$E$7:$E$48,"Jour")+COUNTIFS(Mars.20!$J$7:$J$48,$B49,Mars.20!$E$7:$E$48,"Jour")+COUNTIFS(Mars.20!$L$7:$L$48,$B49,Mars.20!$E$7:$E$48,"Jour")+COUNTIFS(Mars.20!$N$7:$N$48,$B49,Mars.20!$E$7:$E$48,"Jour")+COUNTIFS(Mars.20!$P$7:$P$48,$B49,Mars.20!$E$7:$E$48,"Jour")+COUNTIFS(Mars.20!$R$7:$R$48,$B49,Mars.20!$E$7:$E$48,"Jour")+COUNTIFS(Mars.20!$T$7:$T$48,$B49,Mars.20!$E$7:$E$48,"Jour")+COUNTIFS(Mars.20!$V$7:$V$48,$B49,Mars.20!$E$7:$E$48,"Jour")+COUNTIFS(Mars.20!$W$7:$W$48,$B49,Mars.20!$E$7:$E$48,"Jour")+COUNTIFS(Mars.20!$X$7:$X$48,$B49,Mars.20!$E$7:$E$48,"Jour"))</f>
        <v>0</v>
      </c>
      <c r="AV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AW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AX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AY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AZ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BA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BB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BC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BD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BE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BF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BG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BH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BI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BJ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BK49" s="184">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BL49" s="187">
        <f>IF($A49="","",COUNTIFS(AVR.20!$F$7:$F$48,$B49,AVR.20!$E$7:$E$48,"Nuit")+COUNTIFS(AVR.20!$H$7:$H$48,$B49,AVR.20!$E$7:$E$48,"Nuit")+COUNTIFS(AVR.20!$J$7:$J$48,$B49,AVR.20!$E$7:$E$48,"Nuit")+COUNTIFS(AVR.20!$L$7:$L$48,$B49,AVR.20!$E$7:$E$48,"Nuit")+COUNTIFS(AVR.20!$N$7:$N$48,$B49,AVR.20!$E$7:$E$48,"Nuit")+COUNTIFS(AVR.20!$P$7:$P$48,$B49,AVR.20!$E$7:$E$48,"Nuit")+COUNTIFS(AVR.20!$R$7:$R$48,$B49,AVR.20!$E$7:$E$48,"Nuit")+COUNTIFS(AVR.20!$T$7:$T$48,$B49,AVR.20!$E$7:$E$48,"Nuit")+COUNTIFS(AVR.20!$V$7:$V$48,$B49,AVR.20!$E$7:$E$48,"Nuit")+COUNTIFS(AVR.20!$W$7:$W$48,$B49,AVR.20!$E$7:$E$48,"Nuit")+COUNTIFS(AVR.20!$X$7:$X$48,$B49,AVR.20!$E$7:$E$48,"Nuit"))</f>
        <v>0</v>
      </c>
      <c r="BM49" s="190">
        <f>IF($A49="","",COUNTIFS(AVR.20!$F$7:$F$48,$B49,AVR.20!$E$7:$E$48,"Jour")+COUNTIFS(AVR.20!$H$7:$H$48,$B49,AVR.20!$E$7:$E$48,"Jour")+COUNTIFS(AVR.20!$J$7:$J$48,$B49,AVR.20!$E$7:$E$48,"Jour")+COUNTIFS(AVR.20!$L$7:$L$48,$B49,AVR.20!$E$7:$E$48,"Jour")+COUNTIFS(AVR.20!$N$7:$N$48,$B49,AVR.20!$E$7:$E$48,"Jour")+COUNTIFS(AVR.20!$P$7:$P$48,$B49,AVR.20!$E$7:$E$48,"Jour")+COUNTIFS(AVR.20!$R$7:$R$48,$B49,AVR.20!$E$7:$E$48,"Jour")+COUNTIFS(AVR.20!$T$7:$T$48,$B49,AVR.20!$E$7:$E$48,"Jour")+COUNTIFS(AVR.20!$V$7:$V$48,$B49,AVR.20!$E$7:$E$48,"Jour")+COUNTIFS(AVR.20!$W$7:$W$48,$B49,AVR.20!$E$7:$E$48,"Jour")+COUNTIFS(AVR.20!$X$7:$X$48,$B49,AVR.20!$E$7:$E$48,"Jour"))</f>
        <v>0</v>
      </c>
      <c r="BN49" s="177"/>
      <c r="BO49" s="176">
        <f t="shared" si="3"/>
        <v>0</v>
      </c>
      <c r="BP49" s="176">
        <f t="shared" si="4"/>
        <v>0</v>
      </c>
    </row>
    <row r="50" spans="1:68" ht="16.5" x14ac:dyDescent="0.3">
      <c r="A50" s="268" t="s">
        <v>229</v>
      </c>
      <c r="B50" s="269" t="s">
        <v>37</v>
      </c>
      <c r="C50" s="264" t="s">
        <v>198</v>
      </c>
      <c r="D50" s="264" t="s">
        <v>67</v>
      </c>
      <c r="E50" s="265" t="s">
        <v>17</v>
      </c>
      <c r="F50" s="266"/>
      <c r="G50" s="266"/>
      <c r="H50" s="266"/>
      <c r="I50" s="272"/>
      <c r="J50" s="266"/>
      <c r="K50" s="266" t="s">
        <v>72</v>
      </c>
      <c r="L50" s="267"/>
      <c r="N50" s="183" t="e">
        <f>IF($A50="","",COUNTIFS(#REF!,B50,#REF!,"Nuit")+COUNTIFS(#REF!,B50,#REF!,"Nuit")+COUNTIFS(#REF!,B50,#REF!,"Nuit")+COUNTIFS(#REF!,B50,#REF!,"Nuit")+COUNTIFS(#REF!,B50,#REF!,"Nuit")+COUNTIFS(#REF!,B50,#REF!,"Nuit")+COUNTIFS(#REF!,B50,#REF!,"Nuit")+COUNTIFS(#REF!,B50,#REF!,"Nuit")+COUNTIFS(#REF!,B50,#REF!,"Nuit")+COUNTIFS(#REF!,B50,#REF!,"Nuit")+COUNTIFS(#REF!,B50,#REF!,"Nuit"))</f>
        <v>#REF!</v>
      </c>
      <c r="O50" s="184" t="e">
        <f>IF($A50="","",COUNTIFS(#REF!,B50,#REF!,"Jour")+COUNTIFS(#REF!,B50,#REF!,"Jour")+COUNTIFS(#REF!,B50,#REF!,"Jour")+COUNTIFS(#REF!,B50,#REF!,"Jour")+COUNTIFS(#REF!,B50,#REF!,"Jour")+COUNTIFS(#REF!,B50,#REF!,"Jour")+COUNTIFS(#REF!,B50,#REF!,"Jour")+COUNTIFS(#REF!,B50,#REF!,"Jour")+COUNTIFS(#REF!,B50,#REF!,"Jour")+COUNTIFS(#REF!,B50,#REF!,"Jour")+COUNTIFS(#REF!,B50,#REF!,"Jour"))</f>
        <v>#REF!</v>
      </c>
      <c r="P50" s="187" t="e">
        <f>IF($A50="","",COUNTIFS(#REF!,B50,#REF!,"Nuit")+COUNTIFS(#REF!,B50,#REF!,"Nuit")+COUNTIFS(#REF!,B50,#REF!,"Nuit")+COUNTIFS(#REF!,B50,#REF!,"Nuit")+COUNTIFS(#REF!,B50,#REF!,"Nuit")+COUNTIFS(#REF!,B50,#REF!,"Nuit")+COUNTIFS(#REF!,B50,#REF!,"Nuit")+COUNTIFS(#REF!,B50,#REF!,"Nuit")+COUNTIFS(#REF!,B50,#REF!,"Nuit")+COUNTIFS(#REF!,B50,#REF!,"Nuit")+COUNTIFS(#REF!,B50,#REF!,"Nuit"))</f>
        <v>#REF!</v>
      </c>
      <c r="Q50" s="184" t="e">
        <f>IF($A50="","",COUNTIFS(#REF!,B50,#REF!,"Jour")+COUNTIFS(#REF!,B50,#REF!,"Jour")+COUNTIFS(#REF!,B50,#REF!,"Jour")+COUNTIFS(#REF!,B50,#REF!,"Jour")+COUNTIFS(#REF!,B50,#REF!,"Jour")+COUNTIFS(#REF!,B50,#REF!,"Jour")+COUNTIFS(#REF!,B50,#REF!,"Jour")+COUNTIFS(#REF!,B50,#REF!,"Jour")+COUNTIFS(#REF!,B50,#REF!,"Jour")+COUNTIFS(#REF!,B50,#REF!,"Jour")+COUNTIFS(#REF!,B50,#REF!,"Jour"))</f>
        <v>#REF!</v>
      </c>
      <c r="R50" s="187" t="e">
        <f>IF($A50="","",COUNTIFS(#REF!,B50,#REF!,"Nuit")+COUNTIFS(#REF!,B50,#REF!,"Nuit")+COUNTIFS(#REF!,B50,#REF!,"Nuit")+COUNTIFS(#REF!,B50,#REF!,"Nuit")+COUNTIFS(#REF!,B50,#REF!,"Nuit")+COUNTIFS(#REF!,B50,#REF!,"Nuit")+COUNTIFS(#REF!,B50,#REF!,"Nuit")+COUNTIFS(#REF!,B50,#REF!,"Nuit")+COUNTIFS(#REF!,B50,#REF!,"Nuit")+COUNTIFS(#REF!,B50,#REF!,"Nuit")+COUNTIFS(#REF!,B50,#REF!,"Nuit"))</f>
        <v>#REF!</v>
      </c>
      <c r="S50" s="184" t="e">
        <f>IF($A50="","",COUNTIFS(#REF!,B50,#REF!,"Jour")+COUNTIFS(#REF!,B50,#REF!,"Jour")+COUNTIFS(#REF!,B50,#REF!,"Jour")+COUNTIFS(#REF!,B50,#REF!,"Jour")+COUNTIFS(#REF!,B50,#REF!,"Jour")+COUNTIFS(#REF!,B50,#REF!,"Jour")+COUNTIFS(#REF!,B50,#REF!,"Jour")+COUNTIFS(#REF!,B50,#REF!,"Jour")+COUNTIFS(#REF!,B50,#REF!,"Jour")+COUNTIFS(#REF!,B50,#REF!,"Jour")+COUNTIFS(#REF!,B50,#REF!,"Jour"))</f>
        <v>#REF!</v>
      </c>
      <c r="T50" s="187" t="e">
        <f>IF($A50="","",COUNTIFS(#REF!,B50,#REF!,"Nuit")+COUNTIFS(#REF!,B50,#REF!,"Nuit")+COUNTIFS(#REF!,B50,#REF!,"Nuit")+COUNTIFS(#REF!,B50,#REF!,"Nuit")+COUNTIFS(#REF!,B50,#REF!,"Nuit")+COUNTIFS(#REF!,B50,#REF!,"Nuit")+COUNTIFS(#REF!,B50,#REF!,"Nuit")+COUNTIFS(#REF!,B50,#REF!,"Nuit")+COUNTIFS(#REF!,B50,#REF!,"Nuit")+COUNTIFS(#REF!,B50,#REF!,"Nuit")+COUNTIFS(#REF!,B50,#REF!,"Nuit"))</f>
        <v>#REF!</v>
      </c>
      <c r="U50" s="184" t="e">
        <f>IF($A50="","",COUNTIFS(#REF!,B50,#REF!,"Jour")+COUNTIFS(#REF!,B50,#REF!,"Jour")+COUNTIFS(#REF!,B50,#REF!,"Jour")+COUNTIFS(#REF!,B50,#REF!,"Jour")+COUNTIFS(#REF!,B50,#REF!,"Jour")+COUNTIFS(#REF!,B50,#REF!,"Jour")+COUNTIFS(#REF!,B50,#REF!,"Jour")+COUNTIFS(#REF!,B50,#REF!,"Jour")+COUNTIFS(#REF!,B50,#REF!,"Jour")+COUNTIFS(#REF!,B50,#REF!,"Jour")+COUNTIFS(#REF!,B50,#REF!,"Jour"))</f>
        <v>#REF!</v>
      </c>
      <c r="V50" s="187" t="e">
        <f>IF($A50="","",COUNTIFS(#REF!,B50,#REF!,"Nuit")+COUNTIFS(#REF!,B50,#REF!,"Nuit")+COUNTIFS(#REF!,B50,#REF!,"Nuit")+COUNTIFS(#REF!,B50,#REF!,"Nuit")+COUNTIFS(#REF!,B50,#REF!,"Nuit")+COUNTIFS(#REF!,B50,#REF!,"Nuit")+COUNTIFS(#REF!,B50,#REF!,"Nuit")+COUNTIFS(#REF!,B50,#REF!,"Nuit")+COUNTIFS(#REF!,B50,#REF!,"Nuit")+COUNTIFS(#REF!,B50,#REF!,"Nuit")+COUNTIFS(#REF!,B50,#REF!,"Nuit"))</f>
        <v>#REF!</v>
      </c>
      <c r="W50" s="184" t="e">
        <f>IF($A50="","",COUNTIFS(#REF!,B50,#REF!,"Jour")+COUNTIFS(#REF!,B50,#REF!,"Jour")+COUNTIFS(#REF!,B50,#REF!,"Jour")+COUNTIFS(#REF!,B50,#REF!,"Jour")+COUNTIFS(#REF!,B50,#REF!,"Jour")+COUNTIFS(#REF!,B50,#REF!,"Jour")+COUNTIFS(#REF!,B50,#REF!,"Jour")+COUNTIFS(#REF!,B50,#REF!,"Jour")+COUNTIFS(#REF!,B50,#REF!,"Jour")+COUNTIFS(#REF!,B50,#REF!,"Jour")+COUNTIFS(#REF!,B50,#REF!,"Jour"))</f>
        <v>#REF!</v>
      </c>
      <c r="X50" s="187" t="e">
        <f>IF($A50="","",COUNTIFS(#REF!,B50,#REF!,"Nuit")+COUNTIFS(#REF!,B50,#REF!,"Nuit")+COUNTIFS(#REF!,B50,#REF!,"Nuit")+COUNTIFS(#REF!,B50,#REF!,"Nuit")+COUNTIFS(#REF!,B50,#REF!,"Nuit")+COUNTIFS(#REF!,B50,#REF!,"Nuit")+COUNTIFS(#REF!,B50,#REF!,"Nuit")+COUNTIFS(#REF!,B50,#REF!,"Nuit")+COUNTIFS(#REF!,B50,#REF!,"Nuit")+COUNTIFS(#REF!,B50,#REF!,"Nuit")+COUNTIFS(#REF!,B50,#REF!,"Nuit"))</f>
        <v>#REF!</v>
      </c>
      <c r="Y50" s="184" t="e">
        <f>IF($A50="","",COUNTIFS(#REF!,B50,#REF!,"Jour")+COUNTIFS(#REF!,B50,#REF!,"Jour")+COUNTIFS(#REF!,B50,#REF!,"Jour")+COUNTIFS(#REF!,B50,#REF!,"Jour")+COUNTIFS(#REF!,B50,#REF!,"Jour")+COUNTIFS(#REF!,B50,#REF!,"Jour")+COUNTIFS(#REF!,B50,#REF!,"Jour")+COUNTIFS(#REF!,B50,#REF!,"Jour")+COUNTIFS(#REF!,B50,#REF!,"Jour")+COUNTIFS(#REF!,B50,#REF!,"Jour")+COUNTIFS(#REF!,B50,#REF!,"Jour"))</f>
        <v>#REF!</v>
      </c>
      <c r="Z50" s="187" t="e">
        <f>IF($A50="","",COUNTIFS(#REF!,$B50,#REF!,"Nuit")+COUNTIFS(#REF!,B50,#REF!,"Nuit")+COUNTIFS(#REF!,B50,#REF!,"Nuit")+COUNTIFS(#REF!,B50,#REF!,"Nuit")+COUNTIFS(#REF!,B50,#REF!,"Nuit")+COUNTIFS(#REF!,B50,#REF!,"Nuit")+COUNTIFS(#REF!,B50,#REF!,"Nuit")+COUNTIFS(#REF!,B50,#REF!,"Nuit")+COUNTIFS(#REF!,B50,#REF!,"Nuit")+COUNTIFS(#REF!,B50,#REF!,"Nuit")+COUNTIFS(#REF!,B50,#REF!,"Nuit"))</f>
        <v>#REF!</v>
      </c>
      <c r="AA50" s="184" t="e">
        <f>IF($A50="","",COUNTIFS(#REF!,$B50,#REF!,"Jour")+COUNTIFS(#REF!,$B50,#REF!,"Jour")+COUNTIFS(#REF!,$B50,#REF!,"Jour")+COUNTIFS(#REF!,$B50,#REF!,"Jour")+COUNTIFS(#REF!,$B50,#REF!,"Jour")+COUNTIFS(#REF!,$B50,#REF!,"Jour")+COUNTIFS(#REF!,$B50,#REF!,"Jour")+COUNTIFS(#REF!,$B50,#REF!,"Jour")+COUNTIFS(#REF!,$B50,#REF!,"Jour")+COUNTIFS(#REF!,$B50,#REF!,"Jour")+COUNTIFS(#REF!,$B50,#REF!,"Jour"))</f>
        <v>#REF!</v>
      </c>
      <c r="AB50" s="187" t="e">
        <f>IF($A50="","",COUNTIFS(#REF!,$B50,#REF!,"Nuit")+COUNTIFS(#REF!,$B50,#REF!,"Nuit")+COUNTIFS(#REF!,$B50,#REF!,"Nuit")+COUNTIFS(#REF!,$B50,#REF!,"Nuit")+COUNTIFS(#REF!,$B50,#REF!,"Nuit")+COUNTIFS(#REF!,$B50,#REF!,"Nuit")+COUNTIFS(#REF!,$B50,#REF!,"Nuit")+COUNTIFS(#REF!,$B50,#REF!,"Nuit")+COUNTIFS(#REF!,$B50,#REF!,"Nuit")+COUNTIFS(#REF!,$B50,#REF!,"Nuit")+COUNTIFS(#REF!,$B50,#REF!,"Nuit"))</f>
        <v>#REF!</v>
      </c>
      <c r="AC50" s="184" t="e">
        <f>IF($A50="","",COUNTIFS(#REF!,$B50,#REF!,"Jour")+COUNTIFS(#REF!,$B50,#REF!,"Jour")+COUNTIFS(#REF!,$B50,#REF!,"Jour")+COUNTIFS(#REF!,$B50,#REF!,"Jour")+COUNTIFS(#REF!,$B50,#REF!,"Jour")+COUNTIFS(#REF!,$B50,#REF!,"Jour")+COUNTIFS(#REF!,$B50,#REF!,"Jour")+COUNTIFS(#REF!,$B50,#REF!,"Jour")+COUNTIFS(#REF!,$B50,#REF!,"Jour")+COUNTIFS(#REF!,$B50,#REF!,"Jour")+COUNTIFS(#REF!,$B50,#REF!,"Jour"))</f>
        <v>#REF!</v>
      </c>
      <c r="AD50" s="187" t="e">
        <f>IF($A50="","",COUNTIFS(#REF!,$B50,#REF!,"Nuit")+COUNTIFS(#REF!,$B50,#REF!,"Nuit")+COUNTIFS(#REF!,$B50,#REF!,"Nuit")+COUNTIFS(#REF!,$B50,#REF!,"Nuit")+COUNTIFS(#REF!,$B50,#REF!,"Nuit")+COUNTIFS(#REF!,$B50,#REF!,"Nuit")+COUNTIFS(#REF!,$B50,#REF!,"Nuit")+COUNTIFS(#REF!,$B50,#REF!,"Nuit")+COUNTIFS(#REF!,$B50,#REF!,"Nuit")+COUNTIFS(#REF!,$B50,#REF!,"Nuit")+COUNTIFS(#REF!,$B50,#REF!,"Nuit"))</f>
        <v>#REF!</v>
      </c>
      <c r="AE50" s="184" t="e">
        <f>IF($A50="","",COUNTIFS(#REF!,$B50,#REF!,"Jour")+COUNTIFS(#REF!,$B50,#REF!,"Jour")+COUNTIFS(#REF!,$B50,#REF!,"Jour")+COUNTIFS(#REF!,$B50,#REF!,"Jour")+COUNTIFS(#REF!,$B50,#REF!,"Jour")+COUNTIFS(#REF!,$B50,#REF!,"Jour")+COUNTIFS(#REF!,$B50,#REF!,"Jour")+COUNTIFS(#REF!,$B50,#REF!,"Jour")+COUNTIFS(#REF!,$B50,#REF!,"Jour")+COUNTIFS(#REF!,$B50,#REF!,"Jour")+COUNTIFS(#REF!,$B50,#REF!,"Jour"))</f>
        <v>#REF!</v>
      </c>
      <c r="AF50" s="187" t="e">
        <f>IF($A50="","",COUNTIFS(#REF!,$B50,#REF!,"Nuit")+COUNTIFS(#REF!,$B50,#REF!,"Nuit")+COUNTIFS(#REF!,$B50,#REF!,"Nuit")+COUNTIFS(#REF!,$B50,#REF!,"Nuit")+COUNTIFS(#REF!,$B50,#REF!,"Nuit")+COUNTIFS(#REF!,$B50,#REF!,"Nuit")+COUNTIFS(#REF!,$B50,#REF!,"Nuit")+COUNTIFS(#REF!,$B50,#REF!,"Nuit")+COUNTIFS(#REF!,$B50,#REF!,"Nuit")+COUNTIFS(#REF!,$B50,#REF!,"Nuit")+COUNTIFS(#REF!,$B50,#REF!,"Nuit"))</f>
        <v>#REF!</v>
      </c>
      <c r="AG50" s="184" t="e">
        <f>IF($A50="","",COUNTIFS(#REF!,$B50,#REF!,"Jour")+COUNTIFS(#REF!,$B50,#REF!,"Jour")+COUNTIFS(#REF!,$B50,#REF!,"Jour")+COUNTIFS(#REF!,$B50,#REF!,"Jour")+COUNTIFS(#REF!,$B50,#REF!,"Jour")+COUNTIFS(#REF!,$B50,#REF!,"Jour")+COUNTIFS(#REF!,$B50,#REF!,"Jour")+COUNTIFS(#REF!,$B50,#REF!,"Jour")+COUNTIFS(#REF!,$B50,#REF!,"Jour")+COUNTIFS(#REF!,$B50,#REF!,"Jour")+COUNTIFS(#REF!,$B50,#REF!,"Jour"))</f>
        <v>#REF!</v>
      </c>
      <c r="AH50" s="187" t="e">
        <f>IF($A50="","",COUNTIFS(#REF!,$B50,#REF!,"Nuit")+COUNTIFS(#REF!,$B50,#REF!,"Nuit")+COUNTIFS(#REF!,$B50,#REF!,"Nuit")+COUNTIFS(#REF!,$B50,#REF!,"Nuit")+COUNTIFS(#REF!,$B50,#REF!,"Nuit")+COUNTIFS(#REF!,$B50,#REF!,"Nuit")+COUNTIFS(#REF!,$B50,#REF!,"Nuit")+COUNTIFS(#REF!,$B50,#REF!,"Nuit")+COUNTIFS(#REF!,$B50,#REF!,"Nuit")+COUNTIFS(#REF!,$B50,#REF!,"Nuit")+COUNTIFS(#REF!,$B50,#REF!,"Nuit"))</f>
        <v>#REF!</v>
      </c>
      <c r="AI50" s="184" t="e">
        <f>IF($A50="","",COUNTIFS(#REF!,$B50,#REF!,"Jour")+COUNTIFS(#REF!,$B50,#REF!,"Jour")+COUNTIFS(#REF!,$B50,#REF!,"Jour")+COUNTIFS(#REF!,$B50,#REF!,"Jour")+COUNTIFS(#REF!,$B50,#REF!,"Jour")+COUNTIFS(#REF!,$B50,#REF!,"Jour")+COUNTIFS(#REF!,$B50,#REF!,"Jour")+COUNTIFS(#REF!,$B50,#REF!,"Jour")+COUNTIFS(#REF!,$B50,#REF!,"Jour")+COUNTIFS(#REF!,$B50,#REF!,"Jour")+COUNTIFS(#REF!,$B50,#REF!,"Jour"))</f>
        <v>#REF!</v>
      </c>
      <c r="AJ50" s="187" t="e">
        <f>IF($A50="","",COUNTIFS(#REF!,$B50,#REF!,"Nuit")+COUNTIFS(#REF!,$B50,#REF!,"Nuit")+COUNTIFS(#REF!,$B50,#REF!,"Nuit")+COUNTIFS(#REF!,$B50,#REF!,"Nuit")+COUNTIFS(#REF!,$B50,#REF!,"Nuit")+COUNTIFS(#REF!,$B50,#REF!,"Nuit")+COUNTIFS(#REF!,$B50,#REF!,"Nuit")+COUNTIFS(#REF!,$B50,#REF!,"Nuit")+COUNTIFS(#REF!,$B50,#REF!,"Nuit")+COUNTIFS(#REF!,$B50,#REF!,"Nuit")+COUNTIFS(#REF!,$B50,#REF!,"Nuit"))</f>
        <v>#REF!</v>
      </c>
      <c r="AK50" s="190" t="e">
        <f>IF($A50="","",COUNTIFS(#REF!,$B50,#REF!,"Jour")+COUNTIFS(#REF!,$B50,#REF!,"Jour")+COUNTIFS(#REF!,$B50,#REF!,"Jour")+COUNTIFS(#REF!,$B50,#REF!,"Jour")+COUNTIFS(#REF!,$B50,#REF!,"Jour")+COUNTIFS(#REF!,$B50,#REF!,"Jour")+COUNTIFS(#REF!,$B50,#REF!,"Jour")+COUNTIFS(#REF!,$B50,#REF!,"Jour")+COUNTIFS(#REF!,$B50,#REF!,"Jour")+COUNTIFS(#REF!,$B50,#REF!,"Jour")+COUNTIFS(#REF!,$B50,#REF!,"Jour"))</f>
        <v>#REF!</v>
      </c>
      <c r="AL50" s="177"/>
      <c r="AM50" s="176" t="e">
        <f t="shared" si="1"/>
        <v>#REF!</v>
      </c>
      <c r="AN50" s="176" t="e">
        <f t="shared" si="2"/>
        <v>#REF!</v>
      </c>
      <c r="AO50" s="424" t="e">
        <f t="shared" si="5"/>
        <v>#REF!</v>
      </c>
      <c r="AP50" s="183">
        <f>IF($A50="","",COUNTIFS(JAN.20!$F$7:$F$48,$B50,JAN.20!$E$7:$E$48,"Nuit")+COUNTIFS(JAN.20!$H$7:$H$48,$B50,JAN.20!$E$7:$E$48,"Nuit")+COUNTIFS(JAN.20!$J$7:$J$48,$B50,JAN.20!$E$7:$E$48,"Nuit")+COUNTIFS(JAN.20!$L$7:$L$48,$B50,JAN.20!$E$7:$E$48,"Nuit")+COUNTIFS(JAN.20!$N$7:$N$48,$B50,JAN.20!$E$7:$E$48,"Nuit")+COUNTIFS(JAN.20!$P$7:$P$48,$B50,JAN.20!$E$7:$E$48,"Nuit")+COUNTIFS(JAN.20!$R$7:$R$48,$B50,JAN.20!$E$7:$E$48,"Nuit")+COUNTIFS(JAN.20!$T$7:$T$48,$B50,JAN.20!$E$7:$E$48,"Nuit")+COUNTIFS(JAN.20!$V$7:$V$48,$B50,JAN.20!$E$7:$E$48,"Nuit")+COUNTIFS(JAN.20!$W$7:$W$48,$B50,JAN.20!$E$7:$E$48,"Nuit")+COUNTIFS(JAN.20!$X$7:$X$48,$B50,JAN.20!$E$7:$E$48,"Nuit"))</f>
        <v>0</v>
      </c>
      <c r="AQ50" s="184">
        <f>IF($A50="","",COUNTIFS(JAN.20!$F$7:$F$48,$B50,JAN.20!$E$7:$E$48,"Jour")+COUNTIFS(JAN.20!$H$7:$H$48,$B50,JAN.20!$E$7:$E$48,"Jour")+COUNTIFS(JAN.20!$J$7:$J$48,$B50,JAN.20!$E$7:$E$48,"Jour")+COUNTIFS(JAN.20!$L$7:$L$48,$B50,JAN.20!$E$7:$E$48,"Jour")+COUNTIFS(JAN.20!$N$7:$N$48,$B50,JAN.20!$E$7:$E$48,"Jour")+COUNTIFS(JAN.20!$P$7:$P$48,$B50,JAN.20!$E$7:$E$48,"Jour")+COUNTIFS(JAN.20!$R$7:$R$48,$B50,JAN.20!$E$7:$E$48,"Jour")+COUNTIFS(JAN.20!$T$7:$T$48,$B50,JAN.20!$E$7:$E$48,"Jour")+COUNTIFS(JAN.20!$V$7:$V$48,$B50,JAN.20!$E$7:$E$48,"Jour")+COUNTIFS(JAN.20!$W$7:$W$48,$B50,JAN.20!$E$7:$E$48,"Jour")+COUNTIFS(JAN.20!$X$7:$X$48,$B50,JAN.20!$E$7:$E$48,"Jour"))</f>
        <v>0</v>
      </c>
      <c r="AR50" s="187">
        <f>IF($A50="","",COUNTIFS(FEV.20!$F$7:$F$48,$B50,FEV.20!$E$7:$E$48,"Nuit")+COUNTIFS(FEV.20!$H$7:$H$48,$B50,FEV.20!$E$7:$E$48,"Nuit")+COUNTIFS(FEV.20!$J$7:$J$48,$B50,FEV.20!$E$7:$E$48,"Nuit")+COUNTIFS(FEV.20!$L$7:$L$48,$B50,FEV.20!$E$7:$E$48,"Nuit")+COUNTIFS(FEV.20!$N$7:$N$48,$B50,FEV.20!$E$7:$E$48,"Nuit")+COUNTIFS(FEV.20!$P$7:$P$48,$B50,FEV.20!$E$7:$E$48,"Nuit")+COUNTIFS(FEV.20!$R$7:$R$48,$B50,FEV.20!$E$7:$E$48,"Nuit")+COUNTIFS(FEV.20!$T$7:$T$48,$B50,FEV.20!$E$7:$E$48,"Nuit")+COUNTIFS(FEV.20!$V$7:$V$48,$B50,FEV.20!$E$7:$E$48,"Nuit")+COUNTIFS(FEV.20!$W$7:$W$48,$B50,FEV.20!$E$7:$E$48,"Nuit")+COUNTIFS(FEV.20!$X$7:$X$48,$B50,FEV.20!$E$7:$E$48,"Nuit"))</f>
        <v>0</v>
      </c>
      <c r="AS50" s="184">
        <f>IF($A50="","",COUNTIFS(FEV.20!$F$7:$F$48,$B50,FEV.20!$E$7:$E$48,"Jour")+COUNTIFS(FEV.20!$H$7:$H$48,$B50,FEV.20!$E$7:$E$48,"Jour")+COUNTIFS(FEV.20!$J$7:$J$48,$B50,FEV.20!$E$7:$E$48,"Jour")+COUNTIFS(FEV.20!$L$7:$L$48,$B50,FEV.20!$E$7:$E$48,"Jour")+COUNTIFS(FEV.20!$N$7:$N$48,$B50,FEV.20!$E$7:$E$48,"Jour")+COUNTIFS(FEV.20!$P$7:$P$48,$B50,FEV.20!$E$7:$E$48,"Jour")+COUNTIFS(FEV.20!$R$7:$R$48,$B50,FEV.20!$E$7:$E$48,"Jour")+COUNTIFS(FEV.20!$T$7:$T$48,$B50,FEV.20!$E$7:$E$48,"Jour")+COUNTIFS(FEV.20!$V$7:$V$48,$B50,FEV.20!$E$7:$E$48,"Jour")+COUNTIFS(FEV.20!$W$7:$W$48,$B50,FEV.20!$E$7:$E$48,"Jour")+COUNTIFS(FEV.20!$X$7:$X$48,$B50,FEV.20!$E$7:$E$48,"Jour"))</f>
        <v>0</v>
      </c>
      <c r="AT50" s="187">
        <f>IF($A50="","",COUNTIFS(Mars.20!$F$7:$F$48,$B50,Mars.20!$E$7:$E$48,"Nuit")+COUNTIFS(Mars.20!$H$7:$H$48,$B50,Mars.20!$E$7:$E$48,"Nuit")+COUNTIFS(Mars.20!$J$7:$J$48,$B50,Mars.20!$E$7:$E$48,"Nuit")+COUNTIFS(Mars.20!$L$7:$L$48,$B50,Mars.20!$E$7:$E$48,"Nuit")+COUNTIFS(Mars.20!$N$7:$N$48,$B50,Mars.20!$E$7:$E$48,"Nuit")+COUNTIFS(Mars.20!$P$7:$P$48,$B50,Mars.20!$E$7:$E$48,"Nuit")+COUNTIFS(Mars.20!$R$7:$R$48,$B50,Mars.20!$E$7:$E$48,"Nuit")+COUNTIFS(Mars.20!$T$7:$T$48,$B50,Mars.20!$E$7:$E$48,"Nuit")+COUNTIFS(Mars.20!$V$7:$V$48,$B50,Mars.20!$E$7:$E$48,"Nuit")+COUNTIFS(Mars.20!$W$7:$W$48,$B50,Mars.20!$E$7:$E$48,"Nuit")+COUNTIFS(Mars.20!$X$7:$X$48,$B50,Mars.20!$E$7:$E$48,"Nuit"))</f>
        <v>0</v>
      </c>
      <c r="AU50" s="184">
        <f>IF($A50="","",COUNTIFS(Mars.20!$F$7:$F$48,$B50,Mars.20!$E$7:$E$48,"Jour")+COUNTIFS(Mars.20!$H$7:$H$48,$B50,Mars.20!$E$7:$E$48,"Jour")+COUNTIFS(Mars.20!$J$7:$J$48,$B50,Mars.20!$E$7:$E$48,"Jour")+COUNTIFS(Mars.20!$L$7:$L$48,$B50,Mars.20!$E$7:$E$48,"Jour")+COUNTIFS(Mars.20!$N$7:$N$48,$B50,Mars.20!$E$7:$E$48,"Jour")+COUNTIFS(Mars.20!$P$7:$P$48,$B50,Mars.20!$E$7:$E$48,"Jour")+COUNTIFS(Mars.20!$R$7:$R$48,$B50,Mars.20!$E$7:$E$48,"Jour")+COUNTIFS(Mars.20!$T$7:$T$48,$B50,Mars.20!$E$7:$E$48,"Jour")+COUNTIFS(Mars.20!$V$7:$V$48,$B50,Mars.20!$E$7:$E$48,"Jour")+COUNTIFS(Mars.20!$W$7:$W$48,$B50,Mars.20!$E$7:$E$48,"Jour")+COUNTIFS(Mars.20!$X$7:$X$48,$B50,Mars.20!$E$7:$E$48,"Jour"))</f>
        <v>0</v>
      </c>
      <c r="AV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AW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AX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AY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AZ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BA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BB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BC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BD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BE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BF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BG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BH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BI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BJ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BK50" s="184">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BL50" s="187">
        <f>IF($A50="","",COUNTIFS(AVR.20!$F$7:$F$48,$B50,AVR.20!$E$7:$E$48,"Nuit")+COUNTIFS(AVR.20!$H$7:$H$48,$B50,AVR.20!$E$7:$E$48,"Nuit")+COUNTIFS(AVR.20!$J$7:$J$48,$B50,AVR.20!$E$7:$E$48,"Nuit")+COUNTIFS(AVR.20!$L$7:$L$48,$B50,AVR.20!$E$7:$E$48,"Nuit")+COUNTIFS(AVR.20!$N$7:$N$48,$B50,AVR.20!$E$7:$E$48,"Nuit")+COUNTIFS(AVR.20!$P$7:$P$48,$B50,AVR.20!$E$7:$E$48,"Nuit")+COUNTIFS(AVR.20!$R$7:$R$48,$B50,AVR.20!$E$7:$E$48,"Nuit")+COUNTIFS(AVR.20!$T$7:$T$48,$B50,AVR.20!$E$7:$E$48,"Nuit")+COUNTIFS(AVR.20!$V$7:$V$48,$B50,AVR.20!$E$7:$E$48,"Nuit")+COUNTIFS(AVR.20!$W$7:$W$48,$B50,AVR.20!$E$7:$E$48,"Nuit")+COUNTIFS(AVR.20!$X$7:$X$48,$B50,AVR.20!$E$7:$E$48,"Nuit"))</f>
        <v>0</v>
      </c>
      <c r="BM50" s="190">
        <f>IF($A50="","",COUNTIFS(AVR.20!$F$7:$F$48,$B50,AVR.20!$E$7:$E$48,"Jour")+COUNTIFS(AVR.20!$H$7:$H$48,$B50,AVR.20!$E$7:$E$48,"Jour")+COUNTIFS(AVR.20!$J$7:$J$48,$B50,AVR.20!$E$7:$E$48,"Jour")+COUNTIFS(AVR.20!$L$7:$L$48,$B50,AVR.20!$E$7:$E$48,"Jour")+COUNTIFS(AVR.20!$N$7:$N$48,$B50,AVR.20!$E$7:$E$48,"Jour")+COUNTIFS(AVR.20!$P$7:$P$48,$B50,AVR.20!$E$7:$E$48,"Jour")+COUNTIFS(AVR.20!$R$7:$R$48,$B50,AVR.20!$E$7:$E$48,"Jour")+COUNTIFS(AVR.20!$T$7:$T$48,$B50,AVR.20!$E$7:$E$48,"Jour")+COUNTIFS(AVR.20!$V$7:$V$48,$B50,AVR.20!$E$7:$E$48,"Jour")+COUNTIFS(AVR.20!$W$7:$W$48,$B50,AVR.20!$E$7:$E$48,"Jour")+COUNTIFS(AVR.20!$X$7:$X$48,$B50,AVR.20!$E$7:$E$48,"Jour"))</f>
        <v>0</v>
      </c>
      <c r="BN50" s="177"/>
      <c r="BO50" s="176">
        <f t="shared" si="3"/>
        <v>0</v>
      </c>
      <c r="BP50" s="176">
        <f t="shared" si="4"/>
        <v>0</v>
      </c>
    </row>
    <row r="51" spans="1:68" ht="16.5" x14ac:dyDescent="0.3">
      <c r="A51" s="268" t="s">
        <v>228</v>
      </c>
      <c r="B51" s="269" t="s">
        <v>109</v>
      </c>
      <c r="C51" s="264" t="s">
        <v>78</v>
      </c>
      <c r="D51" s="264" t="s">
        <v>103</v>
      </c>
      <c r="E51" s="265" t="s">
        <v>16</v>
      </c>
      <c r="F51" s="266" t="s">
        <v>8</v>
      </c>
      <c r="G51" s="266" t="s">
        <v>70</v>
      </c>
      <c r="H51" s="266"/>
      <c r="I51" s="272"/>
      <c r="J51" s="266"/>
      <c r="K51" s="266" t="s">
        <v>72</v>
      </c>
      <c r="L51" s="267"/>
      <c r="N51" s="183" t="e">
        <f>IF($A51="","",COUNTIFS(#REF!,B51,#REF!,"Nuit")+COUNTIFS(#REF!,B51,#REF!,"Nuit")+COUNTIFS(#REF!,B51,#REF!,"Nuit")+COUNTIFS(#REF!,B51,#REF!,"Nuit")+COUNTIFS(#REF!,B51,#REF!,"Nuit")+COUNTIFS(#REF!,B51,#REF!,"Nuit")+COUNTIFS(#REF!,B51,#REF!,"Nuit")+COUNTIFS(#REF!,B51,#REF!,"Nuit")+COUNTIFS(#REF!,B51,#REF!,"Nuit")+COUNTIFS(#REF!,B51,#REF!,"Nuit")+COUNTIFS(#REF!,B51,#REF!,"Nuit"))</f>
        <v>#REF!</v>
      </c>
      <c r="O51" s="184" t="e">
        <f>IF($A51="","",COUNTIFS(#REF!,B51,#REF!,"Jour")+COUNTIFS(#REF!,B51,#REF!,"Jour")+COUNTIFS(#REF!,B51,#REF!,"Jour")+COUNTIFS(#REF!,B51,#REF!,"Jour")+COUNTIFS(#REF!,B51,#REF!,"Jour")+COUNTIFS(#REF!,B51,#REF!,"Jour")+COUNTIFS(#REF!,B51,#REF!,"Jour")+COUNTIFS(#REF!,B51,#REF!,"Jour")+COUNTIFS(#REF!,B51,#REF!,"Jour")+COUNTIFS(#REF!,B51,#REF!,"Jour")+COUNTIFS(#REF!,B51,#REF!,"Jour"))</f>
        <v>#REF!</v>
      </c>
      <c r="P51" s="187" t="e">
        <f>IF($A51="","",COUNTIFS(#REF!,B51,#REF!,"Nuit")+COUNTIFS(#REF!,B51,#REF!,"Nuit")+COUNTIFS(#REF!,B51,#REF!,"Nuit")+COUNTIFS(#REF!,B51,#REF!,"Nuit")+COUNTIFS(#REF!,B51,#REF!,"Nuit")+COUNTIFS(#REF!,B51,#REF!,"Nuit")+COUNTIFS(#REF!,B51,#REF!,"Nuit")+COUNTIFS(#REF!,B51,#REF!,"Nuit")+COUNTIFS(#REF!,B51,#REF!,"Nuit")+COUNTIFS(#REF!,B51,#REF!,"Nuit")+COUNTIFS(#REF!,B51,#REF!,"Nuit"))</f>
        <v>#REF!</v>
      </c>
      <c r="Q51" s="184" t="e">
        <f>IF($A51="","",COUNTIFS(#REF!,B51,#REF!,"Jour")+COUNTIFS(#REF!,B51,#REF!,"Jour")+COUNTIFS(#REF!,B51,#REF!,"Jour")+COUNTIFS(#REF!,B51,#REF!,"Jour")+COUNTIFS(#REF!,B51,#REF!,"Jour")+COUNTIFS(#REF!,B51,#REF!,"Jour")+COUNTIFS(#REF!,B51,#REF!,"Jour")+COUNTIFS(#REF!,B51,#REF!,"Jour")+COUNTIFS(#REF!,B51,#REF!,"Jour")+COUNTIFS(#REF!,B51,#REF!,"Jour")+COUNTIFS(#REF!,B51,#REF!,"Jour"))</f>
        <v>#REF!</v>
      </c>
      <c r="R51" s="187" t="e">
        <f>IF($A51="","",COUNTIFS(#REF!,B51,#REF!,"Nuit")+COUNTIFS(#REF!,B51,#REF!,"Nuit")+COUNTIFS(#REF!,B51,#REF!,"Nuit")+COUNTIFS(#REF!,B51,#REF!,"Nuit")+COUNTIFS(#REF!,B51,#REF!,"Nuit")+COUNTIFS(#REF!,B51,#REF!,"Nuit")+COUNTIFS(#REF!,B51,#REF!,"Nuit")+COUNTIFS(#REF!,B51,#REF!,"Nuit")+COUNTIFS(#REF!,B51,#REF!,"Nuit")+COUNTIFS(#REF!,B51,#REF!,"Nuit")+COUNTIFS(#REF!,B51,#REF!,"Nuit"))</f>
        <v>#REF!</v>
      </c>
      <c r="S51" s="184" t="e">
        <f>IF($A51="","",COUNTIFS(#REF!,B51,#REF!,"Jour")+COUNTIFS(#REF!,B51,#REF!,"Jour")+COUNTIFS(#REF!,B51,#REF!,"Jour")+COUNTIFS(#REF!,B51,#REF!,"Jour")+COUNTIFS(#REF!,B51,#REF!,"Jour")+COUNTIFS(#REF!,B51,#REF!,"Jour")+COUNTIFS(#REF!,B51,#REF!,"Jour")+COUNTIFS(#REF!,B51,#REF!,"Jour")+COUNTIFS(#REF!,B51,#REF!,"Jour")+COUNTIFS(#REF!,B51,#REF!,"Jour")+COUNTIFS(#REF!,B51,#REF!,"Jour"))</f>
        <v>#REF!</v>
      </c>
      <c r="T51" s="187" t="e">
        <f>IF($A51="","",COUNTIFS(#REF!,B51,#REF!,"Nuit")+COUNTIFS(#REF!,B51,#REF!,"Nuit")+COUNTIFS(#REF!,B51,#REF!,"Nuit")+COUNTIFS(#REF!,B51,#REF!,"Nuit")+COUNTIFS(#REF!,B51,#REF!,"Nuit")+COUNTIFS(#REF!,B51,#REF!,"Nuit")+COUNTIFS(#REF!,B51,#REF!,"Nuit")+COUNTIFS(#REF!,B51,#REF!,"Nuit")+COUNTIFS(#REF!,B51,#REF!,"Nuit")+COUNTIFS(#REF!,B51,#REF!,"Nuit")+COUNTIFS(#REF!,B51,#REF!,"Nuit"))</f>
        <v>#REF!</v>
      </c>
      <c r="U51" s="184" t="e">
        <f>IF($A51="","",COUNTIFS(#REF!,B51,#REF!,"Jour")+COUNTIFS(#REF!,B51,#REF!,"Jour")+COUNTIFS(#REF!,B51,#REF!,"Jour")+COUNTIFS(#REF!,B51,#REF!,"Jour")+COUNTIFS(#REF!,B51,#REF!,"Jour")+COUNTIFS(#REF!,B51,#REF!,"Jour")+COUNTIFS(#REF!,B51,#REF!,"Jour")+COUNTIFS(#REF!,B51,#REF!,"Jour")+COUNTIFS(#REF!,B51,#REF!,"Jour")+COUNTIFS(#REF!,B51,#REF!,"Jour")+COUNTIFS(#REF!,B51,#REF!,"Jour"))</f>
        <v>#REF!</v>
      </c>
      <c r="V51" s="187" t="e">
        <f>IF($A51="","",COUNTIFS(#REF!,B51,#REF!,"Nuit")+COUNTIFS(#REF!,B51,#REF!,"Nuit")+COUNTIFS(#REF!,B51,#REF!,"Nuit")+COUNTIFS(#REF!,B51,#REF!,"Nuit")+COUNTIFS(#REF!,B51,#REF!,"Nuit")+COUNTIFS(#REF!,B51,#REF!,"Nuit")+COUNTIFS(#REF!,B51,#REF!,"Nuit")+COUNTIFS(#REF!,B51,#REF!,"Nuit")+COUNTIFS(#REF!,B51,#REF!,"Nuit")+COUNTIFS(#REF!,B51,#REF!,"Nuit")+COUNTIFS(#REF!,B51,#REF!,"Nuit"))</f>
        <v>#REF!</v>
      </c>
      <c r="W51" s="184" t="e">
        <f>IF($A51="","",COUNTIFS(#REF!,B51,#REF!,"Jour")+COUNTIFS(#REF!,B51,#REF!,"Jour")+COUNTIFS(#REF!,B51,#REF!,"Jour")+COUNTIFS(#REF!,B51,#REF!,"Jour")+COUNTIFS(#REF!,B51,#REF!,"Jour")+COUNTIFS(#REF!,B51,#REF!,"Jour")+COUNTIFS(#REF!,B51,#REF!,"Jour")+COUNTIFS(#REF!,B51,#REF!,"Jour")+COUNTIFS(#REF!,B51,#REF!,"Jour")+COUNTIFS(#REF!,B51,#REF!,"Jour")+COUNTIFS(#REF!,B51,#REF!,"Jour"))</f>
        <v>#REF!</v>
      </c>
      <c r="X51" s="187" t="e">
        <f>IF($A51="","",COUNTIFS(#REF!,B51,#REF!,"Nuit")+COUNTIFS(#REF!,B51,#REF!,"Nuit")+COUNTIFS(#REF!,B51,#REF!,"Nuit")+COUNTIFS(#REF!,B51,#REF!,"Nuit")+COUNTIFS(#REF!,B51,#REF!,"Nuit")+COUNTIFS(#REF!,B51,#REF!,"Nuit")+COUNTIFS(#REF!,B51,#REF!,"Nuit")+COUNTIFS(#REF!,B51,#REF!,"Nuit")+COUNTIFS(#REF!,B51,#REF!,"Nuit")+COUNTIFS(#REF!,B51,#REF!,"Nuit")+COUNTIFS(#REF!,B51,#REF!,"Nuit"))</f>
        <v>#REF!</v>
      </c>
      <c r="Y51" s="184" t="e">
        <f>IF($A51="","",COUNTIFS(#REF!,B51,#REF!,"Jour")+COUNTIFS(#REF!,B51,#REF!,"Jour")+COUNTIFS(#REF!,B51,#REF!,"Jour")+COUNTIFS(#REF!,B51,#REF!,"Jour")+COUNTIFS(#REF!,B51,#REF!,"Jour")+COUNTIFS(#REF!,B51,#REF!,"Jour")+COUNTIFS(#REF!,B51,#REF!,"Jour")+COUNTIFS(#REF!,B51,#REF!,"Jour")+COUNTIFS(#REF!,B51,#REF!,"Jour")+COUNTIFS(#REF!,B51,#REF!,"Jour")+COUNTIFS(#REF!,B51,#REF!,"Jour"))</f>
        <v>#REF!</v>
      </c>
      <c r="Z51" s="187" t="e">
        <f>IF($A51="","",COUNTIFS(#REF!,$B51,#REF!,"Nuit")+COUNTIFS(#REF!,B51,#REF!,"Nuit")+COUNTIFS(#REF!,B51,#REF!,"Nuit")+COUNTIFS(#REF!,B51,#REF!,"Nuit")+COUNTIFS(#REF!,B51,#REF!,"Nuit")+COUNTIFS(#REF!,B51,#REF!,"Nuit")+COUNTIFS(#REF!,B51,#REF!,"Nuit")+COUNTIFS(#REF!,B51,#REF!,"Nuit")+COUNTIFS(#REF!,B51,#REF!,"Nuit")+COUNTIFS(#REF!,B51,#REF!,"Nuit")+COUNTIFS(#REF!,B51,#REF!,"Nuit"))</f>
        <v>#REF!</v>
      </c>
      <c r="AA51" s="184" t="e">
        <f>IF($A51="","",COUNTIFS(#REF!,$B51,#REF!,"Jour")+COUNTIFS(#REF!,$B51,#REF!,"Jour")+COUNTIFS(#REF!,$B51,#REF!,"Jour")+COUNTIFS(#REF!,$B51,#REF!,"Jour")+COUNTIFS(#REF!,$B51,#REF!,"Jour")+COUNTIFS(#REF!,$B51,#REF!,"Jour")+COUNTIFS(#REF!,$B51,#REF!,"Jour")+COUNTIFS(#REF!,$B51,#REF!,"Jour")+COUNTIFS(#REF!,$B51,#REF!,"Jour")+COUNTIFS(#REF!,$B51,#REF!,"Jour")+COUNTIFS(#REF!,$B51,#REF!,"Jour"))</f>
        <v>#REF!</v>
      </c>
      <c r="AB51" s="187" t="e">
        <f>IF($A51="","",COUNTIFS(#REF!,$B51,#REF!,"Nuit")+COUNTIFS(#REF!,$B51,#REF!,"Nuit")+COUNTIFS(#REF!,$B51,#REF!,"Nuit")+COUNTIFS(#REF!,$B51,#REF!,"Nuit")+COUNTIFS(#REF!,$B51,#REF!,"Nuit")+COUNTIFS(#REF!,$B51,#REF!,"Nuit")+COUNTIFS(#REF!,$B51,#REF!,"Nuit")+COUNTIFS(#REF!,$B51,#REF!,"Nuit")+COUNTIFS(#REF!,$B51,#REF!,"Nuit")+COUNTIFS(#REF!,$B51,#REF!,"Nuit")+COUNTIFS(#REF!,$B51,#REF!,"Nuit"))</f>
        <v>#REF!</v>
      </c>
      <c r="AC51" s="184" t="e">
        <f>IF($A51="","",COUNTIFS(#REF!,$B51,#REF!,"Jour")+COUNTIFS(#REF!,$B51,#REF!,"Jour")+COUNTIFS(#REF!,$B51,#REF!,"Jour")+COUNTIFS(#REF!,$B51,#REF!,"Jour")+COUNTIFS(#REF!,$B51,#REF!,"Jour")+COUNTIFS(#REF!,$B51,#REF!,"Jour")+COUNTIFS(#REF!,$B51,#REF!,"Jour")+COUNTIFS(#REF!,$B51,#REF!,"Jour")+COUNTIFS(#REF!,$B51,#REF!,"Jour")+COUNTIFS(#REF!,$B51,#REF!,"Jour")+COUNTIFS(#REF!,$B51,#REF!,"Jour"))</f>
        <v>#REF!</v>
      </c>
      <c r="AD51" s="187" t="e">
        <f>IF($A51="","",COUNTIFS(#REF!,$B51,#REF!,"Nuit")+COUNTIFS(#REF!,$B51,#REF!,"Nuit")+COUNTIFS(#REF!,$B51,#REF!,"Nuit")+COUNTIFS(#REF!,$B51,#REF!,"Nuit")+COUNTIFS(#REF!,$B51,#REF!,"Nuit")+COUNTIFS(#REF!,$B51,#REF!,"Nuit")+COUNTIFS(#REF!,$B51,#REF!,"Nuit")+COUNTIFS(#REF!,$B51,#REF!,"Nuit")+COUNTIFS(#REF!,$B51,#REF!,"Nuit")+COUNTIFS(#REF!,$B51,#REF!,"Nuit")+COUNTIFS(#REF!,$B51,#REF!,"Nuit"))</f>
        <v>#REF!</v>
      </c>
      <c r="AE51" s="184" t="e">
        <f>IF($A51="","",COUNTIFS(#REF!,$B51,#REF!,"Jour")+COUNTIFS(#REF!,$B51,#REF!,"Jour")+COUNTIFS(#REF!,$B51,#REF!,"Jour")+COUNTIFS(#REF!,$B51,#REF!,"Jour")+COUNTIFS(#REF!,$B51,#REF!,"Jour")+COUNTIFS(#REF!,$B51,#REF!,"Jour")+COUNTIFS(#REF!,$B51,#REF!,"Jour")+COUNTIFS(#REF!,$B51,#REF!,"Jour")+COUNTIFS(#REF!,$B51,#REF!,"Jour")+COUNTIFS(#REF!,$B51,#REF!,"Jour")+COUNTIFS(#REF!,$B51,#REF!,"Jour"))</f>
        <v>#REF!</v>
      </c>
      <c r="AF51" s="187" t="e">
        <f>IF($A51="","",COUNTIFS(#REF!,$B51,#REF!,"Nuit")+COUNTIFS(#REF!,$B51,#REF!,"Nuit")+COUNTIFS(#REF!,$B51,#REF!,"Nuit")+COUNTIFS(#REF!,$B51,#REF!,"Nuit")+COUNTIFS(#REF!,$B51,#REF!,"Nuit")+COUNTIFS(#REF!,$B51,#REF!,"Nuit")+COUNTIFS(#REF!,$B51,#REF!,"Nuit")+COUNTIFS(#REF!,$B51,#REF!,"Nuit")+COUNTIFS(#REF!,$B51,#REF!,"Nuit")+COUNTIFS(#REF!,$B51,#REF!,"Nuit")+COUNTIFS(#REF!,$B51,#REF!,"Nuit"))</f>
        <v>#REF!</v>
      </c>
      <c r="AG51" s="184" t="e">
        <f>IF($A51="","",COUNTIFS(#REF!,$B51,#REF!,"Jour")+COUNTIFS(#REF!,$B51,#REF!,"Jour")+COUNTIFS(#REF!,$B51,#REF!,"Jour")+COUNTIFS(#REF!,$B51,#REF!,"Jour")+COUNTIFS(#REF!,$B51,#REF!,"Jour")+COUNTIFS(#REF!,$B51,#REF!,"Jour")+COUNTIFS(#REF!,$B51,#REF!,"Jour")+COUNTIFS(#REF!,$B51,#REF!,"Jour")+COUNTIFS(#REF!,$B51,#REF!,"Jour")+COUNTIFS(#REF!,$B51,#REF!,"Jour")+COUNTIFS(#REF!,$B51,#REF!,"Jour"))</f>
        <v>#REF!</v>
      </c>
      <c r="AH51" s="187" t="e">
        <f>IF($A51="","",COUNTIFS(#REF!,$B51,#REF!,"Nuit")+COUNTIFS(#REF!,$B51,#REF!,"Nuit")+COUNTIFS(#REF!,$B51,#REF!,"Nuit")+COUNTIFS(#REF!,$B51,#REF!,"Nuit")+COUNTIFS(#REF!,$B51,#REF!,"Nuit")+COUNTIFS(#REF!,$B51,#REF!,"Nuit")+COUNTIFS(#REF!,$B51,#REF!,"Nuit")+COUNTIFS(#REF!,$B51,#REF!,"Nuit")+COUNTIFS(#REF!,$B51,#REF!,"Nuit")+COUNTIFS(#REF!,$B51,#REF!,"Nuit")+COUNTIFS(#REF!,$B51,#REF!,"Nuit"))</f>
        <v>#REF!</v>
      </c>
      <c r="AI51" s="184" t="e">
        <f>IF($A51="","",COUNTIFS(#REF!,$B51,#REF!,"Jour")+COUNTIFS(#REF!,$B51,#REF!,"Jour")+COUNTIFS(#REF!,$B51,#REF!,"Jour")+COUNTIFS(#REF!,$B51,#REF!,"Jour")+COUNTIFS(#REF!,$B51,#REF!,"Jour")+COUNTIFS(#REF!,$B51,#REF!,"Jour")+COUNTIFS(#REF!,$B51,#REF!,"Jour")+COUNTIFS(#REF!,$B51,#REF!,"Jour")+COUNTIFS(#REF!,$B51,#REF!,"Jour")+COUNTIFS(#REF!,$B51,#REF!,"Jour")+COUNTIFS(#REF!,$B51,#REF!,"Jour"))</f>
        <v>#REF!</v>
      </c>
      <c r="AJ51" s="187" t="e">
        <f>IF($A51="","",COUNTIFS(#REF!,$B51,#REF!,"Nuit")+COUNTIFS(#REF!,$B51,#REF!,"Nuit")+COUNTIFS(#REF!,$B51,#REF!,"Nuit")+COUNTIFS(#REF!,$B51,#REF!,"Nuit")+COUNTIFS(#REF!,$B51,#REF!,"Nuit")+COUNTIFS(#REF!,$B51,#REF!,"Nuit")+COUNTIFS(#REF!,$B51,#REF!,"Nuit")+COUNTIFS(#REF!,$B51,#REF!,"Nuit")+COUNTIFS(#REF!,$B51,#REF!,"Nuit")+COUNTIFS(#REF!,$B51,#REF!,"Nuit")+COUNTIFS(#REF!,$B51,#REF!,"Nuit"))</f>
        <v>#REF!</v>
      </c>
      <c r="AK51" s="190" t="e">
        <f>IF($A51="","",COUNTIFS(#REF!,$B51,#REF!,"Jour")+COUNTIFS(#REF!,$B51,#REF!,"Jour")+COUNTIFS(#REF!,$B51,#REF!,"Jour")+COUNTIFS(#REF!,$B51,#REF!,"Jour")+COUNTIFS(#REF!,$B51,#REF!,"Jour")+COUNTIFS(#REF!,$B51,#REF!,"Jour")+COUNTIFS(#REF!,$B51,#REF!,"Jour")+COUNTIFS(#REF!,$B51,#REF!,"Jour")+COUNTIFS(#REF!,$B51,#REF!,"Jour")+COUNTIFS(#REF!,$B51,#REF!,"Jour")+COUNTIFS(#REF!,$B51,#REF!,"Jour"))</f>
        <v>#REF!</v>
      </c>
      <c r="AL51" s="177"/>
      <c r="AM51" s="176" t="e">
        <f t="shared" si="1"/>
        <v>#REF!</v>
      </c>
      <c r="AN51" s="176" t="e">
        <f t="shared" si="2"/>
        <v>#REF!</v>
      </c>
      <c r="AO51" s="424" t="e">
        <f t="shared" si="5"/>
        <v>#REF!</v>
      </c>
      <c r="AP51" s="183">
        <f>IF($A51="","",COUNTIFS(JAN.20!$F$7:$F$48,$B51,JAN.20!$E$7:$E$48,"Nuit")+COUNTIFS(JAN.20!$H$7:$H$48,$B51,JAN.20!$E$7:$E$48,"Nuit")+COUNTIFS(JAN.20!$J$7:$J$48,$B51,JAN.20!$E$7:$E$48,"Nuit")+COUNTIFS(JAN.20!$L$7:$L$48,$B51,JAN.20!$E$7:$E$48,"Nuit")+COUNTIFS(JAN.20!$N$7:$N$48,$B51,JAN.20!$E$7:$E$48,"Nuit")+COUNTIFS(JAN.20!$P$7:$P$48,$B51,JAN.20!$E$7:$E$48,"Nuit")+COUNTIFS(JAN.20!$R$7:$R$48,$B51,JAN.20!$E$7:$E$48,"Nuit")+COUNTIFS(JAN.20!$T$7:$T$48,$B51,JAN.20!$E$7:$E$48,"Nuit")+COUNTIFS(JAN.20!$V$7:$V$48,$B51,JAN.20!$E$7:$E$48,"Nuit")+COUNTIFS(JAN.20!$W$7:$W$48,$B51,JAN.20!$E$7:$E$48,"Nuit")+COUNTIFS(JAN.20!$X$7:$X$48,$B51,JAN.20!$E$7:$E$48,"Nuit"))</f>
        <v>3</v>
      </c>
      <c r="AQ51" s="184">
        <f>IF($A51="","",COUNTIFS(JAN.20!$F$7:$F$48,$B51,JAN.20!$E$7:$E$48,"Jour")+COUNTIFS(JAN.20!$H$7:$H$48,$B51,JAN.20!$E$7:$E$48,"Jour")+COUNTIFS(JAN.20!$J$7:$J$48,$B51,JAN.20!$E$7:$E$48,"Jour")+COUNTIFS(JAN.20!$L$7:$L$48,$B51,JAN.20!$E$7:$E$48,"Jour")+COUNTIFS(JAN.20!$N$7:$N$48,$B51,JAN.20!$E$7:$E$48,"Jour")+COUNTIFS(JAN.20!$P$7:$P$48,$B51,JAN.20!$E$7:$E$48,"Jour")+COUNTIFS(JAN.20!$R$7:$R$48,$B51,JAN.20!$E$7:$E$48,"Jour")+COUNTIFS(JAN.20!$T$7:$T$48,$B51,JAN.20!$E$7:$E$48,"Jour")+COUNTIFS(JAN.20!$V$7:$V$48,$B51,JAN.20!$E$7:$E$48,"Jour")+COUNTIFS(JAN.20!$W$7:$W$48,$B51,JAN.20!$E$7:$E$48,"Jour")+COUNTIFS(JAN.20!$X$7:$X$48,$B51,JAN.20!$E$7:$E$48,"Jour"))</f>
        <v>1</v>
      </c>
      <c r="AR51" s="187">
        <f>IF($A51="","",COUNTIFS(FEV.20!$F$7:$F$48,$B51,FEV.20!$E$7:$E$48,"Nuit")+COUNTIFS(FEV.20!$H$7:$H$48,$B51,FEV.20!$E$7:$E$48,"Nuit")+COUNTIFS(FEV.20!$J$7:$J$48,$B51,FEV.20!$E$7:$E$48,"Nuit")+COUNTIFS(FEV.20!$L$7:$L$48,$B51,FEV.20!$E$7:$E$48,"Nuit")+COUNTIFS(FEV.20!$N$7:$N$48,$B51,FEV.20!$E$7:$E$48,"Nuit")+COUNTIFS(FEV.20!$P$7:$P$48,$B51,FEV.20!$E$7:$E$48,"Nuit")+COUNTIFS(FEV.20!$R$7:$R$48,$B51,FEV.20!$E$7:$E$48,"Nuit")+COUNTIFS(FEV.20!$T$7:$T$48,$B51,FEV.20!$E$7:$E$48,"Nuit")+COUNTIFS(FEV.20!$V$7:$V$48,$B51,FEV.20!$E$7:$E$48,"Nuit")+COUNTIFS(FEV.20!$W$7:$W$48,$B51,FEV.20!$E$7:$E$48,"Nuit")+COUNTIFS(FEV.20!$X$7:$X$48,$B51,FEV.20!$E$7:$E$48,"Nuit"))</f>
        <v>3</v>
      </c>
      <c r="AS51" s="184">
        <f>IF($A51="","",COUNTIFS(FEV.20!$F$7:$F$48,$B51,FEV.20!$E$7:$E$48,"Jour")+COUNTIFS(FEV.20!$H$7:$H$48,$B51,FEV.20!$E$7:$E$48,"Jour")+COUNTIFS(FEV.20!$J$7:$J$48,$B51,FEV.20!$E$7:$E$48,"Jour")+COUNTIFS(FEV.20!$L$7:$L$48,$B51,FEV.20!$E$7:$E$48,"Jour")+COUNTIFS(FEV.20!$N$7:$N$48,$B51,FEV.20!$E$7:$E$48,"Jour")+COUNTIFS(FEV.20!$P$7:$P$48,$B51,FEV.20!$E$7:$E$48,"Jour")+COUNTIFS(FEV.20!$R$7:$R$48,$B51,FEV.20!$E$7:$E$48,"Jour")+COUNTIFS(FEV.20!$T$7:$T$48,$B51,FEV.20!$E$7:$E$48,"Jour")+COUNTIFS(FEV.20!$V$7:$V$48,$B51,FEV.20!$E$7:$E$48,"Jour")+COUNTIFS(FEV.20!$W$7:$W$48,$B51,FEV.20!$E$7:$E$48,"Jour")+COUNTIFS(FEV.20!$X$7:$X$48,$B51,FEV.20!$E$7:$E$48,"Jour"))</f>
        <v>1</v>
      </c>
      <c r="AT51" s="187">
        <f>IF($A51="","",COUNTIFS(Mars.20!$F$7:$F$48,$B51,Mars.20!$E$7:$E$48,"Nuit")+COUNTIFS(Mars.20!$H$7:$H$48,$B51,Mars.20!$E$7:$E$48,"Nuit")+COUNTIFS(Mars.20!$J$7:$J$48,$B51,Mars.20!$E$7:$E$48,"Nuit")+COUNTIFS(Mars.20!$L$7:$L$48,$B51,Mars.20!$E$7:$E$48,"Nuit")+COUNTIFS(Mars.20!$N$7:$N$48,$B51,Mars.20!$E$7:$E$48,"Nuit")+COUNTIFS(Mars.20!$P$7:$P$48,$B51,Mars.20!$E$7:$E$48,"Nuit")+COUNTIFS(Mars.20!$R$7:$R$48,$B51,Mars.20!$E$7:$E$48,"Nuit")+COUNTIFS(Mars.20!$T$7:$T$48,$B51,Mars.20!$E$7:$E$48,"Nuit")+COUNTIFS(Mars.20!$V$7:$V$48,$B51,Mars.20!$E$7:$E$48,"Nuit")+COUNTIFS(Mars.20!$W$7:$W$48,$B51,Mars.20!$E$7:$E$48,"Nuit")+COUNTIFS(Mars.20!$X$7:$X$48,$B51,Mars.20!$E$7:$E$48,"Nuit"))</f>
        <v>2</v>
      </c>
      <c r="AU51" s="184">
        <f>IF($A51="","",COUNTIFS(Mars.20!$F$7:$F$48,$B51,Mars.20!$E$7:$E$48,"Jour")+COUNTIFS(Mars.20!$H$7:$H$48,$B51,Mars.20!$E$7:$E$48,"Jour")+COUNTIFS(Mars.20!$J$7:$J$48,$B51,Mars.20!$E$7:$E$48,"Jour")+COUNTIFS(Mars.20!$L$7:$L$48,$B51,Mars.20!$E$7:$E$48,"Jour")+COUNTIFS(Mars.20!$N$7:$N$48,$B51,Mars.20!$E$7:$E$48,"Jour")+COUNTIFS(Mars.20!$P$7:$P$48,$B51,Mars.20!$E$7:$E$48,"Jour")+COUNTIFS(Mars.20!$R$7:$R$48,$B51,Mars.20!$E$7:$E$48,"Jour")+COUNTIFS(Mars.20!$T$7:$T$48,$B51,Mars.20!$E$7:$E$48,"Jour")+COUNTIFS(Mars.20!$V$7:$V$48,$B51,Mars.20!$E$7:$E$48,"Jour")+COUNTIFS(Mars.20!$W$7:$W$48,$B51,Mars.20!$E$7:$E$48,"Jour")+COUNTIFS(Mars.20!$X$7:$X$48,$B51,Mars.20!$E$7:$E$48,"Jour"))</f>
        <v>1</v>
      </c>
      <c r="AV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AW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AX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AY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AZ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BA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BB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BC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BD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BE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BF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BG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BH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BI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BJ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BK51" s="184">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BL51" s="187">
        <f>IF($A51="","",COUNTIFS(AVR.20!$F$7:$F$48,$B51,AVR.20!$E$7:$E$48,"Nuit")+COUNTIFS(AVR.20!$H$7:$H$48,$B51,AVR.20!$E$7:$E$48,"Nuit")+COUNTIFS(AVR.20!$J$7:$J$48,$B51,AVR.20!$E$7:$E$48,"Nuit")+COUNTIFS(AVR.20!$L$7:$L$48,$B51,AVR.20!$E$7:$E$48,"Nuit")+COUNTIFS(AVR.20!$N$7:$N$48,$B51,AVR.20!$E$7:$E$48,"Nuit")+COUNTIFS(AVR.20!$P$7:$P$48,$B51,AVR.20!$E$7:$E$48,"Nuit")+COUNTIFS(AVR.20!$R$7:$R$48,$B51,AVR.20!$E$7:$E$48,"Nuit")+COUNTIFS(AVR.20!$T$7:$T$48,$B51,AVR.20!$E$7:$E$48,"Nuit")+COUNTIFS(AVR.20!$V$7:$V$48,$B51,AVR.20!$E$7:$E$48,"Nuit")+COUNTIFS(AVR.20!$W$7:$W$48,$B51,AVR.20!$E$7:$E$48,"Nuit")+COUNTIFS(AVR.20!$X$7:$X$48,$B51,AVR.20!$E$7:$E$48,"Nuit"))</f>
        <v>0</v>
      </c>
      <c r="BM51" s="190">
        <f>IF($A51="","",COUNTIFS(AVR.20!$F$7:$F$48,$B51,AVR.20!$E$7:$E$48,"Jour")+COUNTIFS(AVR.20!$H$7:$H$48,$B51,AVR.20!$E$7:$E$48,"Jour")+COUNTIFS(AVR.20!$J$7:$J$48,$B51,AVR.20!$E$7:$E$48,"Jour")+COUNTIFS(AVR.20!$L$7:$L$48,$B51,AVR.20!$E$7:$E$48,"Jour")+COUNTIFS(AVR.20!$N$7:$N$48,$B51,AVR.20!$E$7:$E$48,"Jour")+COUNTIFS(AVR.20!$P$7:$P$48,$B51,AVR.20!$E$7:$E$48,"Jour")+COUNTIFS(AVR.20!$R$7:$R$48,$B51,AVR.20!$E$7:$E$48,"Jour")+COUNTIFS(AVR.20!$T$7:$T$48,$B51,AVR.20!$E$7:$E$48,"Jour")+COUNTIFS(AVR.20!$V$7:$V$48,$B51,AVR.20!$E$7:$E$48,"Jour")+COUNTIFS(AVR.20!$W$7:$W$48,$B51,AVR.20!$E$7:$E$48,"Jour")+COUNTIFS(AVR.20!$X$7:$X$48,$B51,AVR.20!$E$7:$E$48,"Jour"))</f>
        <v>0</v>
      </c>
      <c r="BN51" s="177"/>
      <c r="BO51" s="176">
        <f t="shared" si="3"/>
        <v>8</v>
      </c>
      <c r="BP51" s="176">
        <f t="shared" si="4"/>
        <v>3</v>
      </c>
    </row>
    <row r="52" spans="1:68" ht="16.5" x14ac:dyDescent="0.3">
      <c r="A52" s="268" t="s">
        <v>335</v>
      </c>
      <c r="B52" s="269" t="s">
        <v>302</v>
      </c>
      <c r="C52" s="264" t="s">
        <v>201</v>
      </c>
      <c r="D52" s="264" t="s">
        <v>67</v>
      </c>
      <c r="E52" s="265" t="s">
        <v>81</v>
      </c>
      <c r="F52" s="266"/>
      <c r="G52" s="266"/>
      <c r="H52" s="266"/>
      <c r="I52" s="272"/>
      <c r="J52" s="266"/>
      <c r="K52" s="266"/>
      <c r="L52" s="267"/>
      <c r="N52" s="183" t="e">
        <f>IF($A52="","",COUNTIFS(#REF!,B52,#REF!,"Nuit")+COUNTIFS(#REF!,B52,#REF!,"Nuit")+COUNTIFS(#REF!,B52,#REF!,"Nuit")+COUNTIFS(#REF!,B52,#REF!,"Nuit")+COUNTIFS(#REF!,B52,#REF!,"Nuit")+COUNTIFS(#REF!,B52,#REF!,"Nuit")+COUNTIFS(#REF!,B52,#REF!,"Nuit")+COUNTIFS(#REF!,B52,#REF!,"Nuit")+COUNTIFS(#REF!,B52,#REF!,"Nuit")+COUNTIFS(#REF!,B52,#REF!,"Nuit")+COUNTIFS(#REF!,B52,#REF!,"Nuit"))</f>
        <v>#REF!</v>
      </c>
      <c r="O52" s="184" t="e">
        <f>IF($A52="","",COUNTIFS(#REF!,B52,#REF!,"Jour")+COUNTIFS(#REF!,B52,#REF!,"Jour")+COUNTIFS(#REF!,B52,#REF!,"Jour")+COUNTIFS(#REF!,B52,#REF!,"Jour")+COUNTIFS(#REF!,B52,#REF!,"Jour")+COUNTIFS(#REF!,B52,#REF!,"Jour")+COUNTIFS(#REF!,B52,#REF!,"Jour")+COUNTIFS(#REF!,B52,#REF!,"Jour")+COUNTIFS(#REF!,B52,#REF!,"Jour")+COUNTIFS(#REF!,B52,#REF!,"Jour")+COUNTIFS(#REF!,B52,#REF!,"Jour"))</f>
        <v>#REF!</v>
      </c>
      <c r="P52" s="187" t="e">
        <f>IF($A52="","",COUNTIFS(#REF!,B52,#REF!,"Nuit")+COUNTIFS(#REF!,B52,#REF!,"Nuit")+COUNTIFS(#REF!,B52,#REF!,"Nuit")+COUNTIFS(#REF!,B52,#REF!,"Nuit")+COUNTIFS(#REF!,B52,#REF!,"Nuit")+COUNTIFS(#REF!,B52,#REF!,"Nuit")+COUNTIFS(#REF!,B52,#REF!,"Nuit")+COUNTIFS(#REF!,B52,#REF!,"Nuit")+COUNTIFS(#REF!,B52,#REF!,"Nuit")+COUNTIFS(#REF!,B52,#REF!,"Nuit")+COUNTIFS(#REF!,B52,#REF!,"Nuit"))</f>
        <v>#REF!</v>
      </c>
      <c r="Q52" s="184" t="e">
        <f>IF($A52="","",COUNTIFS(#REF!,B52,#REF!,"Jour")+COUNTIFS(#REF!,B52,#REF!,"Jour")+COUNTIFS(#REF!,B52,#REF!,"Jour")+COUNTIFS(#REF!,B52,#REF!,"Jour")+COUNTIFS(#REF!,B52,#REF!,"Jour")+COUNTIFS(#REF!,B52,#REF!,"Jour")+COUNTIFS(#REF!,B52,#REF!,"Jour")+COUNTIFS(#REF!,B52,#REF!,"Jour")+COUNTIFS(#REF!,B52,#REF!,"Jour")+COUNTIFS(#REF!,B52,#REF!,"Jour")+COUNTIFS(#REF!,B52,#REF!,"Jour"))</f>
        <v>#REF!</v>
      </c>
      <c r="R52" s="187" t="e">
        <f>IF($A52="","",COUNTIFS(#REF!,B52,#REF!,"Nuit")+COUNTIFS(#REF!,B52,#REF!,"Nuit")+COUNTIFS(#REF!,B52,#REF!,"Nuit")+COUNTIFS(#REF!,B52,#REF!,"Nuit")+COUNTIFS(#REF!,B52,#REF!,"Nuit")+COUNTIFS(#REF!,B52,#REF!,"Nuit")+COUNTIFS(#REF!,B52,#REF!,"Nuit")+COUNTIFS(#REF!,B52,#REF!,"Nuit")+COUNTIFS(#REF!,B52,#REF!,"Nuit")+COUNTIFS(#REF!,B52,#REF!,"Nuit")+COUNTIFS(#REF!,B52,#REF!,"Nuit"))</f>
        <v>#REF!</v>
      </c>
      <c r="S52" s="184" t="e">
        <f>IF($A52="","",COUNTIFS(#REF!,B52,#REF!,"Jour")+COUNTIFS(#REF!,B52,#REF!,"Jour")+COUNTIFS(#REF!,B52,#REF!,"Jour")+COUNTIFS(#REF!,B52,#REF!,"Jour")+COUNTIFS(#REF!,B52,#REF!,"Jour")+COUNTIFS(#REF!,B52,#REF!,"Jour")+COUNTIFS(#REF!,B52,#REF!,"Jour")+COUNTIFS(#REF!,B52,#REF!,"Jour")+COUNTIFS(#REF!,B52,#REF!,"Jour")+COUNTIFS(#REF!,B52,#REF!,"Jour")+COUNTIFS(#REF!,B52,#REF!,"Jour"))</f>
        <v>#REF!</v>
      </c>
      <c r="T52" s="187" t="e">
        <f>IF($A52="","",COUNTIFS(#REF!,B52,#REF!,"Nuit")+COUNTIFS(#REF!,B52,#REF!,"Nuit")+COUNTIFS(#REF!,B52,#REF!,"Nuit")+COUNTIFS(#REF!,B52,#REF!,"Nuit")+COUNTIFS(#REF!,B52,#REF!,"Nuit")+COUNTIFS(#REF!,B52,#REF!,"Nuit")+COUNTIFS(#REF!,B52,#REF!,"Nuit")+COUNTIFS(#REF!,B52,#REF!,"Nuit")+COUNTIFS(#REF!,B52,#REF!,"Nuit")+COUNTIFS(#REF!,B52,#REF!,"Nuit")+COUNTIFS(#REF!,B52,#REF!,"Nuit"))</f>
        <v>#REF!</v>
      </c>
      <c r="U52" s="184" t="e">
        <f>IF($A52="","",COUNTIFS(#REF!,B52,#REF!,"Jour")+COUNTIFS(#REF!,B52,#REF!,"Jour")+COUNTIFS(#REF!,B52,#REF!,"Jour")+COUNTIFS(#REF!,B52,#REF!,"Jour")+COUNTIFS(#REF!,B52,#REF!,"Jour")+COUNTIFS(#REF!,B52,#REF!,"Jour")+COUNTIFS(#REF!,B52,#REF!,"Jour")+COUNTIFS(#REF!,B52,#REF!,"Jour")+COUNTIFS(#REF!,B52,#REF!,"Jour")+COUNTIFS(#REF!,B52,#REF!,"Jour")+COUNTIFS(#REF!,B52,#REF!,"Jour"))</f>
        <v>#REF!</v>
      </c>
      <c r="V52" s="187" t="e">
        <f>IF($A52="","",COUNTIFS(#REF!,B52,#REF!,"Nuit")+COUNTIFS(#REF!,B52,#REF!,"Nuit")+COUNTIFS(#REF!,B52,#REF!,"Nuit")+COUNTIFS(#REF!,B52,#REF!,"Nuit")+COUNTIFS(#REF!,B52,#REF!,"Nuit")+COUNTIFS(#REF!,B52,#REF!,"Nuit")+COUNTIFS(#REF!,B52,#REF!,"Nuit")+COUNTIFS(#REF!,B52,#REF!,"Nuit")+COUNTIFS(#REF!,B52,#REF!,"Nuit")+COUNTIFS(#REF!,B52,#REF!,"Nuit")+COUNTIFS(#REF!,B52,#REF!,"Nuit"))</f>
        <v>#REF!</v>
      </c>
      <c r="W52" s="184" t="e">
        <f>IF($A52="","",COUNTIFS(#REF!,B52,#REF!,"Jour")+COUNTIFS(#REF!,B52,#REF!,"Jour")+COUNTIFS(#REF!,B52,#REF!,"Jour")+COUNTIFS(#REF!,B52,#REF!,"Jour")+COUNTIFS(#REF!,B52,#REF!,"Jour")+COUNTIFS(#REF!,B52,#REF!,"Jour")+COUNTIFS(#REF!,B52,#REF!,"Jour")+COUNTIFS(#REF!,B52,#REF!,"Jour")+COUNTIFS(#REF!,B52,#REF!,"Jour")+COUNTIFS(#REF!,B52,#REF!,"Jour")+COUNTIFS(#REF!,B52,#REF!,"Jour"))</f>
        <v>#REF!</v>
      </c>
      <c r="X52" s="187" t="e">
        <f>IF($A52="","",COUNTIFS(#REF!,B52,#REF!,"Nuit")+COUNTIFS(#REF!,B52,#REF!,"Nuit")+COUNTIFS(#REF!,B52,#REF!,"Nuit")+COUNTIFS(#REF!,B52,#REF!,"Nuit")+COUNTIFS(#REF!,B52,#REF!,"Nuit")+COUNTIFS(#REF!,B52,#REF!,"Nuit")+COUNTIFS(#REF!,B52,#REF!,"Nuit")+COUNTIFS(#REF!,B52,#REF!,"Nuit")+COUNTIFS(#REF!,B52,#REF!,"Nuit")+COUNTIFS(#REF!,B52,#REF!,"Nuit")+COUNTIFS(#REF!,B52,#REF!,"Nuit"))</f>
        <v>#REF!</v>
      </c>
      <c r="Y52" s="184" t="e">
        <f>IF($A52="","",COUNTIFS(#REF!,B52,#REF!,"Jour")+COUNTIFS(#REF!,B52,#REF!,"Jour")+COUNTIFS(#REF!,B52,#REF!,"Jour")+COUNTIFS(#REF!,B52,#REF!,"Jour")+COUNTIFS(#REF!,B52,#REF!,"Jour")+COUNTIFS(#REF!,B52,#REF!,"Jour")+COUNTIFS(#REF!,B52,#REF!,"Jour")+COUNTIFS(#REF!,B52,#REF!,"Jour")+COUNTIFS(#REF!,B52,#REF!,"Jour")+COUNTIFS(#REF!,B52,#REF!,"Jour")+COUNTIFS(#REF!,B52,#REF!,"Jour"))</f>
        <v>#REF!</v>
      </c>
      <c r="Z52" s="187" t="e">
        <f>IF($A52="","",COUNTIFS(#REF!,$B52,#REF!,"Nuit")+COUNTIFS(#REF!,B52,#REF!,"Nuit")+COUNTIFS(#REF!,B52,#REF!,"Nuit")+COUNTIFS(#REF!,B52,#REF!,"Nuit")+COUNTIFS(#REF!,B52,#REF!,"Nuit")+COUNTIFS(#REF!,B52,#REF!,"Nuit")+COUNTIFS(#REF!,B52,#REF!,"Nuit")+COUNTIFS(#REF!,B52,#REF!,"Nuit")+COUNTIFS(#REF!,B52,#REF!,"Nuit")+COUNTIFS(#REF!,B52,#REF!,"Nuit")+COUNTIFS(#REF!,B52,#REF!,"Nuit"))</f>
        <v>#REF!</v>
      </c>
      <c r="AA52" s="184" t="e">
        <f>IF($A52="","",COUNTIFS(#REF!,$B52,#REF!,"Jour")+COUNTIFS(#REF!,$B52,#REF!,"Jour")+COUNTIFS(#REF!,$B52,#REF!,"Jour")+COUNTIFS(#REF!,$B52,#REF!,"Jour")+COUNTIFS(#REF!,$B52,#REF!,"Jour")+COUNTIFS(#REF!,$B52,#REF!,"Jour")+COUNTIFS(#REF!,$B52,#REF!,"Jour")+COUNTIFS(#REF!,$B52,#REF!,"Jour")+COUNTIFS(#REF!,$B52,#REF!,"Jour")+COUNTIFS(#REF!,$B52,#REF!,"Jour")+COUNTIFS(#REF!,$B52,#REF!,"Jour"))</f>
        <v>#REF!</v>
      </c>
      <c r="AB52" s="187" t="e">
        <f>IF($A52="","",COUNTIFS(#REF!,$B52,#REF!,"Nuit")+COUNTIFS(#REF!,$B52,#REF!,"Nuit")+COUNTIFS(#REF!,$B52,#REF!,"Nuit")+COUNTIFS(#REF!,$B52,#REF!,"Nuit")+COUNTIFS(#REF!,$B52,#REF!,"Nuit")+COUNTIFS(#REF!,$B52,#REF!,"Nuit")+COUNTIFS(#REF!,$B52,#REF!,"Nuit")+COUNTIFS(#REF!,$B52,#REF!,"Nuit")+COUNTIFS(#REF!,$B52,#REF!,"Nuit")+COUNTIFS(#REF!,$B52,#REF!,"Nuit")+COUNTIFS(#REF!,$B52,#REF!,"Nuit"))</f>
        <v>#REF!</v>
      </c>
      <c r="AC52" s="184" t="e">
        <f>IF($A52="","",COUNTIFS(#REF!,$B52,#REF!,"Jour")+COUNTIFS(#REF!,$B52,#REF!,"Jour")+COUNTIFS(#REF!,$B52,#REF!,"Jour")+COUNTIFS(#REF!,$B52,#REF!,"Jour")+COUNTIFS(#REF!,$B52,#REF!,"Jour")+COUNTIFS(#REF!,$B52,#REF!,"Jour")+COUNTIFS(#REF!,$B52,#REF!,"Jour")+COUNTIFS(#REF!,$B52,#REF!,"Jour")+COUNTIFS(#REF!,$B52,#REF!,"Jour")+COUNTIFS(#REF!,$B52,#REF!,"Jour")+COUNTIFS(#REF!,$B52,#REF!,"Jour"))</f>
        <v>#REF!</v>
      </c>
      <c r="AD52" s="187" t="e">
        <f>IF($A52="","",COUNTIFS(#REF!,$B52,#REF!,"Nuit")+COUNTIFS(#REF!,$B52,#REF!,"Nuit")+COUNTIFS(#REF!,$B52,#REF!,"Nuit")+COUNTIFS(#REF!,$B52,#REF!,"Nuit")+COUNTIFS(#REF!,$B52,#REF!,"Nuit")+COUNTIFS(#REF!,$B52,#REF!,"Nuit")+COUNTIFS(#REF!,$B52,#REF!,"Nuit")+COUNTIFS(#REF!,$B52,#REF!,"Nuit")+COUNTIFS(#REF!,$B52,#REF!,"Nuit")+COUNTIFS(#REF!,$B52,#REF!,"Nuit")+COUNTIFS(#REF!,$B52,#REF!,"Nuit"))</f>
        <v>#REF!</v>
      </c>
      <c r="AE52" s="184" t="e">
        <f>IF($A52="","",COUNTIFS(#REF!,$B52,#REF!,"Jour")+COUNTIFS(#REF!,$B52,#REF!,"Jour")+COUNTIFS(#REF!,$B52,#REF!,"Jour")+COUNTIFS(#REF!,$B52,#REF!,"Jour")+COUNTIFS(#REF!,$B52,#REF!,"Jour")+COUNTIFS(#REF!,$B52,#REF!,"Jour")+COUNTIFS(#REF!,$B52,#REF!,"Jour")+COUNTIFS(#REF!,$B52,#REF!,"Jour")+COUNTIFS(#REF!,$B52,#REF!,"Jour")+COUNTIFS(#REF!,$B52,#REF!,"Jour")+COUNTIFS(#REF!,$B52,#REF!,"Jour"))</f>
        <v>#REF!</v>
      </c>
      <c r="AF52" s="187" t="e">
        <f>IF($A52="","",COUNTIFS(#REF!,$B52,#REF!,"Nuit")+COUNTIFS(#REF!,$B52,#REF!,"Nuit")+COUNTIFS(#REF!,$B52,#REF!,"Nuit")+COUNTIFS(#REF!,$B52,#REF!,"Nuit")+COUNTIFS(#REF!,$B52,#REF!,"Nuit")+COUNTIFS(#REF!,$B52,#REF!,"Nuit")+COUNTIFS(#REF!,$B52,#REF!,"Nuit")+COUNTIFS(#REF!,$B52,#REF!,"Nuit")+COUNTIFS(#REF!,$B52,#REF!,"Nuit")+COUNTIFS(#REF!,$B52,#REF!,"Nuit")+COUNTIFS(#REF!,$B52,#REF!,"Nuit"))</f>
        <v>#REF!</v>
      </c>
      <c r="AG52" s="184" t="e">
        <f>IF($A52="","",COUNTIFS(#REF!,$B52,#REF!,"Jour")+COUNTIFS(#REF!,$B52,#REF!,"Jour")+COUNTIFS(#REF!,$B52,#REF!,"Jour")+COUNTIFS(#REF!,$B52,#REF!,"Jour")+COUNTIFS(#REF!,$B52,#REF!,"Jour")+COUNTIFS(#REF!,$B52,#REF!,"Jour")+COUNTIFS(#REF!,$B52,#REF!,"Jour")+COUNTIFS(#REF!,$B52,#REF!,"Jour")+COUNTIFS(#REF!,$B52,#REF!,"Jour")+COUNTIFS(#REF!,$B52,#REF!,"Jour")+COUNTIFS(#REF!,$B52,#REF!,"Jour"))</f>
        <v>#REF!</v>
      </c>
      <c r="AH52" s="187" t="e">
        <f>IF($A52="","",COUNTIFS(#REF!,$B52,#REF!,"Nuit")+COUNTIFS(#REF!,$B52,#REF!,"Nuit")+COUNTIFS(#REF!,$B52,#REF!,"Nuit")+COUNTIFS(#REF!,$B52,#REF!,"Nuit")+COUNTIFS(#REF!,$B52,#REF!,"Nuit")+COUNTIFS(#REF!,$B52,#REF!,"Nuit")+COUNTIFS(#REF!,$B52,#REF!,"Nuit")+COUNTIFS(#REF!,$B52,#REF!,"Nuit")+COUNTIFS(#REF!,$B52,#REF!,"Nuit")+COUNTIFS(#REF!,$B52,#REF!,"Nuit")+COUNTIFS(#REF!,$B52,#REF!,"Nuit"))</f>
        <v>#REF!</v>
      </c>
      <c r="AI52" s="184" t="e">
        <f>IF($A52="","",COUNTIFS(#REF!,$B52,#REF!,"Jour")+COUNTIFS(#REF!,$B52,#REF!,"Jour")+COUNTIFS(#REF!,$B52,#REF!,"Jour")+COUNTIFS(#REF!,$B52,#REF!,"Jour")+COUNTIFS(#REF!,$B52,#REF!,"Jour")+COUNTIFS(#REF!,$B52,#REF!,"Jour")+COUNTIFS(#REF!,$B52,#REF!,"Jour")+COUNTIFS(#REF!,$B52,#REF!,"Jour")+COUNTIFS(#REF!,$B52,#REF!,"Jour")+COUNTIFS(#REF!,$B52,#REF!,"Jour")+COUNTIFS(#REF!,$B52,#REF!,"Jour"))</f>
        <v>#REF!</v>
      </c>
      <c r="AJ52" s="187" t="e">
        <f>IF($A52="","",COUNTIFS(#REF!,$B52,#REF!,"Nuit")+COUNTIFS(#REF!,$B52,#REF!,"Nuit")+COUNTIFS(#REF!,$B52,#REF!,"Nuit")+COUNTIFS(#REF!,$B52,#REF!,"Nuit")+COUNTIFS(#REF!,$B52,#REF!,"Nuit")+COUNTIFS(#REF!,$B52,#REF!,"Nuit")+COUNTIFS(#REF!,$B52,#REF!,"Nuit")+COUNTIFS(#REF!,$B52,#REF!,"Nuit")+COUNTIFS(#REF!,$B52,#REF!,"Nuit")+COUNTIFS(#REF!,$B52,#REF!,"Nuit")+COUNTIFS(#REF!,$B52,#REF!,"Nuit"))</f>
        <v>#REF!</v>
      </c>
      <c r="AK52" s="190" t="e">
        <f>IF($A52="","",COUNTIFS(#REF!,$B52,#REF!,"Jour")+COUNTIFS(#REF!,$B52,#REF!,"Jour")+COUNTIFS(#REF!,$B52,#REF!,"Jour")+COUNTIFS(#REF!,$B52,#REF!,"Jour")+COUNTIFS(#REF!,$B52,#REF!,"Jour")+COUNTIFS(#REF!,$B52,#REF!,"Jour")+COUNTIFS(#REF!,$B52,#REF!,"Jour")+COUNTIFS(#REF!,$B52,#REF!,"Jour")+COUNTIFS(#REF!,$B52,#REF!,"Jour")+COUNTIFS(#REF!,$B52,#REF!,"Jour")+COUNTIFS(#REF!,$B52,#REF!,"Jour"))</f>
        <v>#REF!</v>
      </c>
      <c r="AL52" s="177"/>
      <c r="AM52" s="176" t="e">
        <f>N52+P52+R52+T52+V52+X52+Z52+AB52+AD52+AF52+AH52+AJ52</f>
        <v>#REF!</v>
      </c>
      <c r="AN52" s="176" t="e">
        <f>O52+Q52+S52+U52+W52+Y52+AA52+AC52+AE52+AG52+AI52+AK52</f>
        <v>#REF!</v>
      </c>
      <c r="AO52" s="424" t="e">
        <f t="shared" si="5"/>
        <v>#REF!</v>
      </c>
      <c r="AP52" s="183">
        <f>IF($A52="","",COUNTIFS(JAN.20!$F$7:$F$48,$B52,JAN.20!$E$7:$E$48,"Nuit")+COUNTIFS(JAN.20!$H$7:$H$48,$B52,JAN.20!$E$7:$E$48,"Nuit")+COUNTIFS(JAN.20!$J$7:$J$48,$B52,JAN.20!$E$7:$E$48,"Nuit")+COUNTIFS(JAN.20!$L$7:$L$48,$B52,JAN.20!$E$7:$E$48,"Nuit")+COUNTIFS(JAN.20!$N$7:$N$48,$B52,JAN.20!$E$7:$E$48,"Nuit")+COUNTIFS(JAN.20!$P$7:$P$48,$B52,JAN.20!$E$7:$E$48,"Nuit")+COUNTIFS(JAN.20!$R$7:$R$48,$B52,JAN.20!$E$7:$E$48,"Nuit")+COUNTIFS(JAN.20!$T$7:$T$48,$B52,JAN.20!$E$7:$E$48,"Nuit")+COUNTIFS(JAN.20!$V$7:$V$48,$B52,JAN.20!$E$7:$E$48,"Nuit")+COUNTIFS(JAN.20!$W$7:$W$48,$B52,JAN.20!$E$7:$E$48,"Nuit")+COUNTIFS(JAN.20!$X$7:$X$48,$B52,JAN.20!$E$7:$E$48,"Nuit"))</f>
        <v>1</v>
      </c>
      <c r="AQ52" s="184">
        <f>IF($A52="","",COUNTIFS(JAN.20!$F$7:$F$48,$B52,JAN.20!$E$7:$E$48,"Jour")+COUNTIFS(JAN.20!$H$7:$H$48,$B52,JAN.20!$E$7:$E$48,"Jour")+COUNTIFS(JAN.20!$J$7:$J$48,$B52,JAN.20!$E$7:$E$48,"Jour")+COUNTIFS(JAN.20!$L$7:$L$48,$B52,JAN.20!$E$7:$E$48,"Jour")+COUNTIFS(JAN.20!$N$7:$N$48,$B52,JAN.20!$E$7:$E$48,"Jour")+COUNTIFS(JAN.20!$P$7:$P$48,$B52,JAN.20!$E$7:$E$48,"Jour")+COUNTIFS(JAN.20!$R$7:$R$48,$B52,JAN.20!$E$7:$E$48,"Jour")+COUNTIFS(JAN.20!$T$7:$T$48,$B52,JAN.20!$E$7:$E$48,"Jour")+COUNTIFS(JAN.20!$V$7:$V$48,$B52,JAN.20!$E$7:$E$48,"Jour")+COUNTIFS(JAN.20!$W$7:$W$48,$B52,JAN.20!$E$7:$E$48,"Jour")+COUNTIFS(JAN.20!$X$7:$X$48,$B52,JAN.20!$E$7:$E$48,"Jour"))</f>
        <v>1</v>
      </c>
      <c r="AR52" s="187">
        <f>IF($A52="","",COUNTIFS(FEV.20!$F$7:$F$48,$B52,FEV.20!$E$7:$E$48,"Nuit")+COUNTIFS(FEV.20!$H$7:$H$48,$B52,FEV.20!$E$7:$E$48,"Nuit")+COUNTIFS(FEV.20!$J$7:$J$48,$B52,FEV.20!$E$7:$E$48,"Nuit")+COUNTIFS(FEV.20!$L$7:$L$48,$B52,FEV.20!$E$7:$E$48,"Nuit")+COUNTIFS(FEV.20!$N$7:$N$48,$B52,FEV.20!$E$7:$E$48,"Nuit")+COUNTIFS(FEV.20!$P$7:$P$48,$B52,FEV.20!$E$7:$E$48,"Nuit")+COUNTIFS(FEV.20!$R$7:$R$48,$B52,FEV.20!$E$7:$E$48,"Nuit")+COUNTIFS(FEV.20!$T$7:$T$48,$B52,FEV.20!$E$7:$E$48,"Nuit")+COUNTIFS(FEV.20!$V$7:$V$48,$B52,FEV.20!$E$7:$E$48,"Nuit")+COUNTIFS(FEV.20!$W$7:$W$48,$B52,FEV.20!$E$7:$E$48,"Nuit")+COUNTIFS(FEV.20!$X$7:$X$48,$B52,FEV.20!$E$7:$E$48,"Nuit"))</f>
        <v>1</v>
      </c>
      <c r="AS52" s="184">
        <f>IF($A52="","",COUNTIFS(FEV.20!$F$7:$F$48,$B52,FEV.20!$E$7:$E$48,"Jour")+COUNTIFS(FEV.20!$H$7:$H$48,$B52,FEV.20!$E$7:$E$48,"Jour")+COUNTIFS(FEV.20!$J$7:$J$48,$B52,FEV.20!$E$7:$E$48,"Jour")+COUNTIFS(FEV.20!$L$7:$L$48,$B52,FEV.20!$E$7:$E$48,"Jour")+COUNTIFS(FEV.20!$N$7:$N$48,$B52,FEV.20!$E$7:$E$48,"Jour")+COUNTIFS(FEV.20!$P$7:$P$48,$B52,FEV.20!$E$7:$E$48,"Jour")+COUNTIFS(FEV.20!$R$7:$R$48,$B52,FEV.20!$E$7:$E$48,"Jour")+COUNTIFS(FEV.20!$T$7:$T$48,$B52,FEV.20!$E$7:$E$48,"Jour")+COUNTIFS(FEV.20!$V$7:$V$48,$B52,FEV.20!$E$7:$E$48,"Jour")+COUNTIFS(FEV.20!$W$7:$W$48,$B52,FEV.20!$E$7:$E$48,"Jour")+COUNTIFS(FEV.20!$X$7:$X$48,$B52,FEV.20!$E$7:$E$48,"Jour"))</f>
        <v>1</v>
      </c>
      <c r="AT52" s="187">
        <f>IF($A52="","",COUNTIFS(Mars.20!$F$7:$F$48,$B52,Mars.20!$E$7:$E$48,"Nuit")+COUNTIFS(Mars.20!$H$7:$H$48,$B52,Mars.20!$E$7:$E$48,"Nuit")+COUNTIFS(Mars.20!$J$7:$J$48,$B52,Mars.20!$E$7:$E$48,"Nuit")+COUNTIFS(Mars.20!$L$7:$L$48,$B52,Mars.20!$E$7:$E$48,"Nuit")+COUNTIFS(Mars.20!$N$7:$N$48,$B52,Mars.20!$E$7:$E$48,"Nuit")+COUNTIFS(Mars.20!$P$7:$P$48,$B52,Mars.20!$E$7:$E$48,"Nuit")+COUNTIFS(Mars.20!$R$7:$R$48,$B52,Mars.20!$E$7:$E$48,"Nuit")+COUNTIFS(Mars.20!$T$7:$T$48,$B52,Mars.20!$E$7:$E$48,"Nuit")+COUNTIFS(Mars.20!$V$7:$V$48,$B52,Mars.20!$E$7:$E$48,"Nuit")+COUNTIFS(Mars.20!$W$7:$W$48,$B52,Mars.20!$E$7:$E$48,"Nuit")+COUNTIFS(Mars.20!$X$7:$X$48,$B52,Mars.20!$E$7:$E$48,"Nuit"))</f>
        <v>2</v>
      </c>
      <c r="AU52" s="184">
        <f>IF($A52="","",COUNTIFS(Mars.20!$F$7:$F$48,$B52,Mars.20!$E$7:$E$48,"Jour")+COUNTIFS(Mars.20!$H$7:$H$48,$B52,Mars.20!$E$7:$E$48,"Jour")+COUNTIFS(Mars.20!$J$7:$J$48,$B52,Mars.20!$E$7:$E$48,"Jour")+COUNTIFS(Mars.20!$L$7:$L$48,$B52,Mars.20!$E$7:$E$48,"Jour")+COUNTIFS(Mars.20!$N$7:$N$48,$B52,Mars.20!$E$7:$E$48,"Jour")+COUNTIFS(Mars.20!$P$7:$P$48,$B52,Mars.20!$E$7:$E$48,"Jour")+COUNTIFS(Mars.20!$R$7:$R$48,$B52,Mars.20!$E$7:$E$48,"Jour")+COUNTIFS(Mars.20!$T$7:$T$48,$B52,Mars.20!$E$7:$E$48,"Jour")+COUNTIFS(Mars.20!$V$7:$V$48,$B52,Mars.20!$E$7:$E$48,"Jour")+COUNTIFS(Mars.20!$W$7:$W$48,$B52,Mars.20!$E$7:$E$48,"Jour")+COUNTIFS(Mars.20!$X$7:$X$48,$B52,Mars.20!$E$7:$E$48,"Jour"))</f>
        <v>1</v>
      </c>
      <c r="AV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AW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AX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AY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AZ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BA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BB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BC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BD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BE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BF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BG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BH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BI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BJ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BK52" s="184">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BL52" s="187">
        <f>IF($A52="","",COUNTIFS(AVR.20!$F$7:$F$48,$B52,AVR.20!$E$7:$E$48,"Nuit")+COUNTIFS(AVR.20!$H$7:$H$48,$B52,AVR.20!$E$7:$E$48,"Nuit")+COUNTIFS(AVR.20!$J$7:$J$48,$B52,AVR.20!$E$7:$E$48,"Nuit")+COUNTIFS(AVR.20!$L$7:$L$48,$B52,AVR.20!$E$7:$E$48,"Nuit")+COUNTIFS(AVR.20!$N$7:$N$48,$B52,AVR.20!$E$7:$E$48,"Nuit")+COUNTIFS(AVR.20!$P$7:$P$48,$B52,AVR.20!$E$7:$E$48,"Nuit")+COUNTIFS(AVR.20!$R$7:$R$48,$B52,AVR.20!$E$7:$E$48,"Nuit")+COUNTIFS(AVR.20!$T$7:$T$48,$B52,AVR.20!$E$7:$E$48,"Nuit")+COUNTIFS(AVR.20!$V$7:$V$48,$B52,AVR.20!$E$7:$E$48,"Nuit")+COUNTIFS(AVR.20!$W$7:$W$48,$B52,AVR.20!$E$7:$E$48,"Nuit")+COUNTIFS(AVR.20!$X$7:$X$48,$B52,AVR.20!$E$7:$E$48,"Nuit"))</f>
        <v>0</v>
      </c>
      <c r="BM52" s="190">
        <f>IF($A52="","",COUNTIFS(AVR.20!$F$7:$F$48,$B52,AVR.20!$E$7:$E$48,"Jour")+COUNTIFS(AVR.20!$H$7:$H$48,$B52,AVR.20!$E$7:$E$48,"Jour")+COUNTIFS(AVR.20!$J$7:$J$48,$B52,AVR.20!$E$7:$E$48,"Jour")+COUNTIFS(AVR.20!$L$7:$L$48,$B52,AVR.20!$E$7:$E$48,"Jour")+COUNTIFS(AVR.20!$N$7:$N$48,$B52,AVR.20!$E$7:$E$48,"Jour")+COUNTIFS(AVR.20!$P$7:$P$48,$B52,AVR.20!$E$7:$E$48,"Jour")+COUNTIFS(AVR.20!$R$7:$R$48,$B52,AVR.20!$E$7:$E$48,"Jour")+COUNTIFS(AVR.20!$T$7:$T$48,$B52,AVR.20!$E$7:$E$48,"Jour")+COUNTIFS(AVR.20!$V$7:$V$48,$B52,AVR.20!$E$7:$E$48,"Jour")+COUNTIFS(AVR.20!$W$7:$W$48,$B52,AVR.20!$E$7:$E$48,"Jour")+COUNTIFS(AVR.20!$X$7:$X$48,$B52,AVR.20!$E$7:$E$48,"Jour"))</f>
        <v>0</v>
      </c>
      <c r="BN52" s="177"/>
      <c r="BO52" s="176">
        <f>AP52+AR52+AT52+AV52+AX52+AZ52+BB52+BD52+BF52+BH52+BJ52+BL52</f>
        <v>4</v>
      </c>
      <c r="BP52" s="176">
        <f>AQ52+AS52+AU52+AW52+AY52+BA52+BC52+BE52+BG52+BI52+BK52+BM52</f>
        <v>3</v>
      </c>
    </row>
    <row r="53" spans="1:68" ht="16.5" customHeight="1" x14ac:dyDescent="0.3">
      <c r="A53" s="268" t="s">
        <v>227</v>
      </c>
      <c r="B53" s="269" t="s">
        <v>119</v>
      </c>
      <c r="C53" s="264" t="s">
        <v>198</v>
      </c>
      <c r="D53" s="264" t="s">
        <v>103</v>
      </c>
      <c r="E53" s="265" t="s">
        <v>17</v>
      </c>
      <c r="F53" s="266"/>
      <c r="G53" s="266"/>
      <c r="H53" s="266"/>
      <c r="I53" s="272"/>
      <c r="J53" s="266"/>
      <c r="K53" s="266" t="s">
        <v>72</v>
      </c>
      <c r="L53" s="267"/>
      <c r="N53" s="183" t="e">
        <f>IF($A53="","",COUNTIFS(#REF!,B53,#REF!,"Nuit")+COUNTIFS(#REF!,B53,#REF!,"Nuit")+COUNTIFS(#REF!,B53,#REF!,"Nuit")+COUNTIFS(#REF!,B53,#REF!,"Nuit")+COUNTIFS(#REF!,B53,#REF!,"Nuit")+COUNTIFS(#REF!,B53,#REF!,"Nuit")+COUNTIFS(#REF!,B53,#REF!,"Nuit")+COUNTIFS(#REF!,B53,#REF!,"Nuit")+COUNTIFS(#REF!,B53,#REF!,"Nuit")+COUNTIFS(#REF!,B53,#REF!,"Nuit")+COUNTIFS(#REF!,B53,#REF!,"Nuit"))</f>
        <v>#REF!</v>
      </c>
      <c r="O53" s="184" t="e">
        <f>IF($A53="","",COUNTIFS(#REF!,B53,#REF!,"Jour")+COUNTIFS(#REF!,B53,#REF!,"Jour")+COUNTIFS(#REF!,B53,#REF!,"Jour")+COUNTIFS(#REF!,B53,#REF!,"Jour")+COUNTIFS(#REF!,B53,#REF!,"Jour")+COUNTIFS(#REF!,B53,#REF!,"Jour")+COUNTIFS(#REF!,B53,#REF!,"Jour")+COUNTIFS(#REF!,B53,#REF!,"Jour")+COUNTIFS(#REF!,B53,#REF!,"Jour")+COUNTIFS(#REF!,B53,#REF!,"Jour")+COUNTIFS(#REF!,B53,#REF!,"Jour"))</f>
        <v>#REF!</v>
      </c>
      <c r="P53" s="187" t="e">
        <f>IF($A53="","",COUNTIFS(#REF!,B53,#REF!,"Nuit")+COUNTIFS(#REF!,B53,#REF!,"Nuit")+COUNTIFS(#REF!,B53,#REF!,"Nuit")+COUNTIFS(#REF!,B53,#REF!,"Nuit")+COUNTIFS(#REF!,B53,#REF!,"Nuit")+COUNTIFS(#REF!,B53,#REF!,"Nuit")+COUNTIFS(#REF!,B53,#REF!,"Nuit")+COUNTIFS(#REF!,B53,#REF!,"Nuit")+COUNTIFS(#REF!,B53,#REF!,"Nuit")+COUNTIFS(#REF!,B53,#REF!,"Nuit")+COUNTIFS(#REF!,B53,#REF!,"Nuit"))</f>
        <v>#REF!</v>
      </c>
      <c r="Q53" s="184" t="e">
        <f>IF($A53="","",COUNTIFS(#REF!,B53,#REF!,"Jour")+COUNTIFS(#REF!,B53,#REF!,"Jour")+COUNTIFS(#REF!,B53,#REF!,"Jour")+COUNTIFS(#REF!,B53,#REF!,"Jour")+COUNTIFS(#REF!,B53,#REF!,"Jour")+COUNTIFS(#REF!,B53,#REF!,"Jour")+COUNTIFS(#REF!,B53,#REF!,"Jour")+COUNTIFS(#REF!,B53,#REF!,"Jour")+COUNTIFS(#REF!,B53,#REF!,"Jour")+COUNTIFS(#REF!,B53,#REF!,"Jour")+COUNTIFS(#REF!,B53,#REF!,"Jour"))</f>
        <v>#REF!</v>
      </c>
      <c r="R53" s="187" t="e">
        <f>IF($A53="","",COUNTIFS(#REF!,B53,#REF!,"Nuit")+COUNTIFS(#REF!,B53,#REF!,"Nuit")+COUNTIFS(#REF!,B53,#REF!,"Nuit")+COUNTIFS(#REF!,B53,#REF!,"Nuit")+COUNTIFS(#REF!,B53,#REF!,"Nuit")+COUNTIFS(#REF!,B53,#REF!,"Nuit")+COUNTIFS(#REF!,B53,#REF!,"Nuit")+COUNTIFS(#REF!,B53,#REF!,"Nuit")+COUNTIFS(#REF!,B53,#REF!,"Nuit")+COUNTIFS(#REF!,B53,#REF!,"Nuit")+COUNTIFS(#REF!,B53,#REF!,"Nuit"))</f>
        <v>#REF!</v>
      </c>
      <c r="S53" s="184" t="e">
        <f>IF($A53="","",COUNTIFS(#REF!,B53,#REF!,"Jour")+COUNTIFS(#REF!,B53,#REF!,"Jour")+COUNTIFS(#REF!,B53,#REF!,"Jour")+COUNTIFS(#REF!,B53,#REF!,"Jour")+COUNTIFS(#REF!,B53,#REF!,"Jour")+COUNTIFS(#REF!,B53,#REF!,"Jour")+COUNTIFS(#REF!,B53,#REF!,"Jour")+COUNTIFS(#REF!,B53,#REF!,"Jour")+COUNTIFS(#REF!,B53,#REF!,"Jour")+COUNTIFS(#REF!,B53,#REF!,"Jour")+COUNTIFS(#REF!,B53,#REF!,"Jour"))</f>
        <v>#REF!</v>
      </c>
      <c r="T53" s="187" t="e">
        <f>IF($A53="","",COUNTIFS(#REF!,B53,#REF!,"Nuit")+COUNTIFS(#REF!,B53,#REF!,"Nuit")+COUNTIFS(#REF!,B53,#REF!,"Nuit")+COUNTIFS(#REF!,B53,#REF!,"Nuit")+COUNTIFS(#REF!,B53,#REF!,"Nuit")+COUNTIFS(#REF!,B53,#REF!,"Nuit")+COUNTIFS(#REF!,B53,#REF!,"Nuit")+COUNTIFS(#REF!,B53,#REF!,"Nuit")+COUNTIFS(#REF!,B53,#REF!,"Nuit")+COUNTIFS(#REF!,B53,#REF!,"Nuit")+COUNTIFS(#REF!,B53,#REF!,"Nuit"))</f>
        <v>#REF!</v>
      </c>
      <c r="U53" s="184" t="e">
        <f>IF($A53="","",COUNTIFS(#REF!,B53,#REF!,"Jour")+COUNTIFS(#REF!,B53,#REF!,"Jour")+COUNTIFS(#REF!,B53,#REF!,"Jour")+COUNTIFS(#REF!,B53,#REF!,"Jour")+COUNTIFS(#REF!,B53,#REF!,"Jour")+COUNTIFS(#REF!,B53,#REF!,"Jour")+COUNTIFS(#REF!,B53,#REF!,"Jour")+COUNTIFS(#REF!,B53,#REF!,"Jour")+COUNTIFS(#REF!,B53,#REF!,"Jour")+COUNTIFS(#REF!,B53,#REF!,"Jour")+COUNTIFS(#REF!,B53,#REF!,"Jour"))</f>
        <v>#REF!</v>
      </c>
      <c r="V53" s="187" t="e">
        <f>IF($A53="","",COUNTIFS(#REF!,B53,#REF!,"Nuit")+COUNTIFS(#REF!,B53,#REF!,"Nuit")+COUNTIFS(#REF!,B53,#REF!,"Nuit")+COUNTIFS(#REF!,B53,#REF!,"Nuit")+COUNTIFS(#REF!,B53,#REF!,"Nuit")+COUNTIFS(#REF!,B53,#REF!,"Nuit")+COUNTIFS(#REF!,B53,#REF!,"Nuit")+COUNTIFS(#REF!,B53,#REF!,"Nuit")+COUNTIFS(#REF!,B53,#REF!,"Nuit")+COUNTIFS(#REF!,B53,#REF!,"Nuit")+COUNTIFS(#REF!,B53,#REF!,"Nuit"))</f>
        <v>#REF!</v>
      </c>
      <c r="W53" s="184" t="e">
        <f>IF($A53="","",COUNTIFS(#REF!,B53,#REF!,"Jour")+COUNTIFS(#REF!,B53,#REF!,"Jour")+COUNTIFS(#REF!,B53,#REF!,"Jour")+COUNTIFS(#REF!,B53,#REF!,"Jour")+COUNTIFS(#REF!,B53,#REF!,"Jour")+COUNTIFS(#REF!,B53,#REF!,"Jour")+COUNTIFS(#REF!,B53,#REF!,"Jour")+COUNTIFS(#REF!,B53,#REF!,"Jour")+COUNTIFS(#REF!,B53,#REF!,"Jour")+COUNTIFS(#REF!,B53,#REF!,"Jour")+COUNTIFS(#REF!,B53,#REF!,"Jour"))</f>
        <v>#REF!</v>
      </c>
      <c r="X53" s="187" t="e">
        <f>IF($A53="","",COUNTIFS(#REF!,B53,#REF!,"Nuit")+COUNTIFS(#REF!,B53,#REF!,"Nuit")+COUNTIFS(#REF!,B53,#REF!,"Nuit")+COUNTIFS(#REF!,B53,#REF!,"Nuit")+COUNTIFS(#REF!,B53,#REF!,"Nuit")+COUNTIFS(#REF!,B53,#REF!,"Nuit")+COUNTIFS(#REF!,B53,#REF!,"Nuit")+COUNTIFS(#REF!,B53,#REF!,"Nuit")+COUNTIFS(#REF!,B53,#REF!,"Nuit")+COUNTIFS(#REF!,B53,#REF!,"Nuit")+COUNTIFS(#REF!,B53,#REF!,"Nuit"))</f>
        <v>#REF!</v>
      </c>
      <c r="Y53" s="184" t="e">
        <f>IF($A53="","",COUNTIFS(#REF!,B53,#REF!,"Jour")+COUNTIFS(#REF!,B53,#REF!,"Jour")+COUNTIFS(#REF!,B53,#REF!,"Jour")+COUNTIFS(#REF!,B53,#REF!,"Jour")+COUNTIFS(#REF!,B53,#REF!,"Jour")+COUNTIFS(#REF!,B53,#REF!,"Jour")+COUNTIFS(#REF!,B53,#REF!,"Jour")+COUNTIFS(#REF!,B53,#REF!,"Jour")+COUNTIFS(#REF!,B53,#REF!,"Jour")+COUNTIFS(#REF!,B53,#REF!,"Jour")+COUNTIFS(#REF!,B53,#REF!,"Jour"))</f>
        <v>#REF!</v>
      </c>
      <c r="Z53" s="187" t="e">
        <f>IF($A53="","",COUNTIFS(#REF!,$B53,#REF!,"Nuit")+COUNTIFS(#REF!,B53,#REF!,"Nuit")+COUNTIFS(#REF!,B53,#REF!,"Nuit")+COUNTIFS(#REF!,B53,#REF!,"Nuit")+COUNTIFS(#REF!,B53,#REF!,"Nuit")+COUNTIFS(#REF!,B53,#REF!,"Nuit")+COUNTIFS(#REF!,B53,#REF!,"Nuit")+COUNTIFS(#REF!,B53,#REF!,"Nuit")+COUNTIFS(#REF!,B53,#REF!,"Nuit")+COUNTIFS(#REF!,B53,#REF!,"Nuit")+COUNTIFS(#REF!,B53,#REF!,"Nuit"))</f>
        <v>#REF!</v>
      </c>
      <c r="AA53" s="184" t="e">
        <f>IF($A53="","",COUNTIFS(#REF!,$B53,#REF!,"Jour")+COUNTIFS(#REF!,$B53,#REF!,"Jour")+COUNTIFS(#REF!,$B53,#REF!,"Jour")+COUNTIFS(#REF!,$B53,#REF!,"Jour")+COUNTIFS(#REF!,$B53,#REF!,"Jour")+COUNTIFS(#REF!,$B53,#REF!,"Jour")+COUNTIFS(#REF!,$B53,#REF!,"Jour")+COUNTIFS(#REF!,$B53,#REF!,"Jour")+COUNTIFS(#REF!,$B53,#REF!,"Jour")+COUNTIFS(#REF!,$B53,#REF!,"Jour")+COUNTIFS(#REF!,$B53,#REF!,"Jour"))</f>
        <v>#REF!</v>
      </c>
      <c r="AB53" s="187" t="e">
        <f>IF($A53="","",COUNTIFS(#REF!,$B53,#REF!,"Nuit")+COUNTIFS(#REF!,$B53,#REF!,"Nuit")+COUNTIFS(#REF!,$B53,#REF!,"Nuit")+COUNTIFS(#REF!,$B53,#REF!,"Nuit")+COUNTIFS(#REF!,$B53,#REF!,"Nuit")+COUNTIFS(#REF!,$B53,#REF!,"Nuit")+COUNTIFS(#REF!,$B53,#REF!,"Nuit")+COUNTIFS(#REF!,$B53,#REF!,"Nuit")+COUNTIFS(#REF!,$B53,#REF!,"Nuit")+COUNTIFS(#REF!,$B53,#REF!,"Nuit")+COUNTIFS(#REF!,$B53,#REF!,"Nuit"))</f>
        <v>#REF!</v>
      </c>
      <c r="AC53" s="184" t="e">
        <f>IF($A53="","",COUNTIFS(#REF!,$B53,#REF!,"Jour")+COUNTIFS(#REF!,$B53,#REF!,"Jour")+COUNTIFS(#REF!,$B53,#REF!,"Jour")+COUNTIFS(#REF!,$B53,#REF!,"Jour")+COUNTIFS(#REF!,$B53,#REF!,"Jour")+COUNTIFS(#REF!,$B53,#REF!,"Jour")+COUNTIFS(#REF!,$B53,#REF!,"Jour")+COUNTIFS(#REF!,$B53,#REF!,"Jour")+COUNTIFS(#REF!,$B53,#REF!,"Jour")+COUNTIFS(#REF!,$B53,#REF!,"Jour")+COUNTIFS(#REF!,$B53,#REF!,"Jour"))</f>
        <v>#REF!</v>
      </c>
      <c r="AD53" s="187" t="e">
        <f>IF($A53="","",COUNTIFS(#REF!,$B53,#REF!,"Nuit")+COUNTIFS(#REF!,$B53,#REF!,"Nuit")+COUNTIFS(#REF!,$B53,#REF!,"Nuit")+COUNTIFS(#REF!,$B53,#REF!,"Nuit")+COUNTIFS(#REF!,$B53,#REF!,"Nuit")+COUNTIFS(#REF!,$B53,#REF!,"Nuit")+COUNTIFS(#REF!,$B53,#REF!,"Nuit")+COUNTIFS(#REF!,$B53,#REF!,"Nuit")+COUNTIFS(#REF!,$B53,#REF!,"Nuit")+COUNTIFS(#REF!,$B53,#REF!,"Nuit")+COUNTIFS(#REF!,$B53,#REF!,"Nuit"))</f>
        <v>#REF!</v>
      </c>
      <c r="AE53" s="184" t="e">
        <f>IF($A53="","",COUNTIFS(#REF!,$B53,#REF!,"Jour")+COUNTIFS(#REF!,$B53,#REF!,"Jour")+COUNTIFS(#REF!,$B53,#REF!,"Jour")+COUNTIFS(#REF!,$B53,#REF!,"Jour")+COUNTIFS(#REF!,$B53,#REF!,"Jour")+COUNTIFS(#REF!,$B53,#REF!,"Jour")+COUNTIFS(#REF!,$B53,#REF!,"Jour")+COUNTIFS(#REF!,$B53,#REF!,"Jour")+COUNTIFS(#REF!,$B53,#REF!,"Jour")+COUNTIFS(#REF!,$B53,#REF!,"Jour")+COUNTIFS(#REF!,$B53,#REF!,"Jour"))</f>
        <v>#REF!</v>
      </c>
      <c r="AF53" s="187" t="e">
        <f>IF($A53="","",COUNTIFS(#REF!,$B53,#REF!,"Nuit")+COUNTIFS(#REF!,$B53,#REF!,"Nuit")+COUNTIFS(#REF!,$B53,#REF!,"Nuit")+COUNTIFS(#REF!,$B53,#REF!,"Nuit")+COUNTIFS(#REF!,$B53,#REF!,"Nuit")+COUNTIFS(#REF!,$B53,#REF!,"Nuit")+COUNTIFS(#REF!,$B53,#REF!,"Nuit")+COUNTIFS(#REF!,$B53,#REF!,"Nuit")+COUNTIFS(#REF!,$B53,#REF!,"Nuit")+COUNTIFS(#REF!,$B53,#REF!,"Nuit")+COUNTIFS(#REF!,$B53,#REF!,"Nuit"))</f>
        <v>#REF!</v>
      </c>
      <c r="AG53" s="184" t="e">
        <f>IF($A53="","",COUNTIFS(#REF!,$B53,#REF!,"Jour")+COUNTIFS(#REF!,$B53,#REF!,"Jour")+COUNTIFS(#REF!,$B53,#REF!,"Jour")+COUNTIFS(#REF!,$B53,#REF!,"Jour")+COUNTIFS(#REF!,$B53,#REF!,"Jour")+COUNTIFS(#REF!,$B53,#REF!,"Jour")+COUNTIFS(#REF!,$B53,#REF!,"Jour")+COUNTIFS(#REF!,$B53,#REF!,"Jour")+COUNTIFS(#REF!,$B53,#REF!,"Jour")+COUNTIFS(#REF!,$B53,#REF!,"Jour")+COUNTIFS(#REF!,$B53,#REF!,"Jour"))</f>
        <v>#REF!</v>
      </c>
      <c r="AH53" s="187" t="e">
        <f>IF($A53="","",COUNTIFS(#REF!,$B53,#REF!,"Nuit")+COUNTIFS(#REF!,$B53,#REF!,"Nuit")+COUNTIFS(#REF!,$B53,#REF!,"Nuit")+COUNTIFS(#REF!,$B53,#REF!,"Nuit")+COUNTIFS(#REF!,$B53,#REF!,"Nuit")+COUNTIFS(#REF!,$B53,#REF!,"Nuit")+COUNTIFS(#REF!,$B53,#REF!,"Nuit")+COUNTIFS(#REF!,$B53,#REF!,"Nuit")+COUNTIFS(#REF!,$B53,#REF!,"Nuit")+COUNTIFS(#REF!,$B53,#REF!,"Nuit")+COUNTIFS(#REF!,$B53,#REF!,"Nuit"))</f>
        <v>#REF!</v>
      </c>
      <c r="AI53" s="184" t="e">
        <f>IF($A53="","",COUNTIFS(#REF!,$B53,#REF!,"Jour")+COUNTIFS(#REF!,$B53,#REF!,"Jour")+COUNTIFS(#REF!,$B53,#REF!,"Jour")+COUNTIFS(#REF!,$B53,#REF!,"Jour")+COUNTIFS(#REF!,$B53,#REF!,"Jour")+COUNTIFS(#REF!,$B53,#REF!,"Jour")+COUNTIFS(#REF!,$B53,#REF!,"Jour")+COUNTIFS(#REF!,$B53,#REF!,"Jour")+COUNTIFS(#REF!,$B53,#REF!,"Jour")+COUNTIFS(#REF!,$B53,#REF!,"Jour")+COUNTIFS(#REF!,$B53,#REF!,"Jour"))</f>
        <v>#REF!</v>
      </c>
      <c r="AJ53" s="187" t="e">
        <f>IF($A53="","",COUNTIFS(#REF!,$B53,#REF!,"Nuit")+COUNTIFS(#REF!,$B53,#REF!,"Nuit")+COUNTIFS(#REF!,$B53,#REF!,"Nuit")+COUNTIFS(#REF!,$B53,#REF!,"Nuit")+COUNTIFS(#REF!,$B53,#REF!,"Nuit")+COUNTIFS(#REF!,$B53,#REF!,"Nuit")+COUNTIFS(#REF!,$B53,#REF!,"Nuit")+COUNTIFS(#REF!,$B53,#REF!,"Nuit")+COUNTIFS(#REF!,$B53,#REF!,"Nuit")+COUNTIFS(#REF!,$B53,#REF!,"Nuit")+COUNTIFS(#REF!,$B53,#REF!,"Nuit"))</f>
        <v>#REF!</v>
      </c>
      <c r="AK53" s="190" t="e">
        <f>IF($A53="","",COUNTIFS(#REF!,$B53,#REF!,"Jour")+COUNTIFS(#REF!,$B53,#REF!,"Jour")+COUNTIFS(#REF!,$B53,#REF!,"Jour")+COUNTIFS(#REF!,$B53,#REF!,"Jour")+COUNTIFS(#REF!,$B53,#REF!,"Jour")+COUNTIFS(#REF!,$B53,#REF!,"Jour")+COUNTIFS(#REF!,$B53,#REF!,"Jour")+COUNTIFS(#REF!,$B53,#REF!,"Jour")+COUNTIFS(#REF!,$B53,#REF!,"Jour")+COUNTIFS(#REF!,$B53,#REF!,"Jour")+COUNTIFS(#REF!,$B53,#REF!,"Jour"))</f>
        <v>#REF!</v>
      </c>
      <c r="AL53" s="177"/>
      <c r="AM53" s="176" t="e">
        <f t="shared" si="1"/>
        <v>#REF!</v>
      </c>
      <c r="AN53" s="176" t="e">
        <f t="shared" si="2"/>
        <v>#REF!</v>
      </c>
      <c r="AO53" s="424" t="e">
        <f t="shared" si="5"/>
        <v>#REF!</v>
      </c>
      <c r="AP53" s="183">
        <f>IF($A53="","",COUNTIFS(JAN.20!$F$7:$F$48,$B53,JAN.20!$E$7:$E$48,"Nuit")+COUNTIFS(JAN.20!$H$7:$H$48,$B53,JAN.20!$E$7:$E$48,"Nuit")+COUNTIFS(JAN.20!$J$7:$J$48,$B53,JAN.20!$E$7:$E$48,"Nuit")+COUNTIFS(JAN.20!$L$7:$L$48,$B53,JAN.20!$E$7:$E$48,"Nuit")+COUNTIFS(JAN.20!$N$7:$N$48,$B53,JAN.20!$E$7:$E$48,"Nuit")+COUNTIFS(JAN.20!$P$7:$P$48,$B53,JAN.20!$E$7:$E$48,"Nuit")+COUNTIFS(JAN.20!$R$7:$R$48,$B53,JAN.20!$E$7:$E$48,"Nuit")+COUNTIFS(JAN.20!$T$7:$T$48,$B53,JAN.20!$E$7:$E$48,"Nuit")+COUNTIFS(JAN.20!$V$7:$V$48,$B53,JAN.20!$E$7:$E$48,"Nuit")+COUNTIFS(JAN.20!$W$7:$W$48,$B53,JAN.20!$E$7:$E$48,"Nuit")+COUNTIFS(JAN.20!$X$7:$X$48,$B53,JAN.20!$E$7:$E$48,"Nuit"))</f>
        <v>0</v>
      </c>
      <c r="AQ53" s="184">
        <f>IF($A53="","",COUNTIFS(JAN.20!$F$7:$F$48,$B53,JAN.20!$E$7:$E$48,"Jour")+COUNTIFS(JAN.20!$H$7:$H$48,$B53,JAN.20!$E$7:$E$48,"Jour")+COUNTIFS(JAN.20!$J$7:$J$48,$B53,JAN.20!$E$7:$E$48,"Jour")+COUNTIFS(JAN.20!$L$7:$L$48,$B53,JAN.20!$E$7:$E$48,"Jour")+COUNTIFS(JAN.20!$N$7:$N$48,$B53,JAN.20!$E$7:$E$48,"Jour")+COUNTIFS(JAN.20!$P$7:$P$48,$B53,JAN.20!$E$7:$E$48,"Jour")+COUNTIFS(JAN.20!$R$7:$R$48,$B53,JAN.20!$E$7:$E$48,"Jour")+COUNTIFS(JAN.20!$T$7:$T$48,$B53,JAN.20!$E$7:$E$48,"Jour")+COUNTIFS(JAN.20!$V$7:$V$48,$B53,JAN.20!$E$7:$E$48,"Jour")+COUNTIFS(JAN.20!$W$7:$W$48,$B53,JAN.20!$E$7:$E$48,"Jour")+COUNTIFS(JAN.20!$X$7:$X$48,$B53,JAN.20!$E$7:$E$48,"Jour"))</f>
        <v>0</v>
      </c>
      <c r="AR53" s="187">
        <f>IF($A53="","",COUNTIFS(FEV.20!$F$7:$F$48,$B53,FEV.20!$E$7:$E$48,"Nuit")+COUNTIFS(FEV.20!$H$7:$H$48,$B53,FEV.20!$E$7:$E$48,"Nuit")+COUNTIFS(FEV.20!$J$7:$J$48,$B53,FEV.20!$E$7:$E$48,"Nuit")+COUNTIFS(FEV.20!$L$7:$L$48,$B53,FEV.20!$E$7:$E$48,"Nuit")+COUNTIFS(FEV.20!$N$7:$N$48,$B53,FEV.20!$E$7:$E$48,"Nuit")+COUNTIFS(FEV.20!$P$7:$P$48,$B53,FEV.20!$E$7:$E$48,"Nuit")+COUNTIFS(FEV.20!$R$7:$R$48,$B53,FEV.20!$E$7:$E$48,"Nuit")+COUNTIFS(FEV.20!$T$7:$T$48,$B53,FEV.20!$E$7:$E$48,"Nuit")+COUNTIFS(FEV.20!$V$7:$V$48,$B53,FEV.20!$E$7:$E$48,"Nuit")+COUNTIFS(FEV.20!$W$7:$W$48,$B53,FEV.20!$E$7:$E$48,"Nuit")+COUNTIFS(FEV.20!$X$7:$X$48,$B53,FEV.20!$E$7:$E$48,"Nuit"))</f>
        <v>2</v>
      </c>
      <c r="AS53" s="184">
        <f>IF($A53="","",COUNTIFS(FEV.20!$F$7:$F$48,$B53,FEV.20!$E$7:$E$48,"Jour")+COUNTIFS(FEV.20!$H$7:$H$48,$B53,FEV.20!$E$7:$E$48,"Jour")+COUNTIFS(FEV.20!$J$7:$J$48,$B53,FEV.20!$E$7:$E$48,"Jour")+COUNTIFS(FEV.20!$L$7:$L$48,$B53,FEV.20!$E$7:$E$48,"Jour")+COUNTIFS(FEV.20!$N$7:$N$48,$B53,FEV.20!$E$7:$E$48,"Jour")+COUNTIFS(FEV.20!$P$7:$P$48,$B53,FEV.20!$E$7:$E$48,"Jour")+COUNTIFS(FEV.20!$R$7:$R$48,$B53,FEV.20!$E$7:$E$48,"Jour")+COUNTIFS(FEV.20!$T$7:$T$48,$B53,FEV.20!$E$7:$E$48,"Jour")+COUNTIFS(FEV.20!$V$7:$V$48,$B53,FEV.20!$E$7:$E$48,"Jour")+COUNTIFS(FEV.20!$W$7:$W$48,$B53,FEV.20!$E$7:$E$48,"Jour")+COUNTIFS(FEV.20!$X$7:$X$48,$B53,FEV.20!$E$7:$E$48,"Jour"))</f>
        <v>1</v>
      </c>
      <c r="AT53" s="187">
        <f>IF($A53="","",COUNTIFS(Mars.20!$F$7:$F$48,$B53,Mars.20!$E$7:$E$48,"Nuit")+COUNTIFS(Mars.20!$H$7:$H$48,$B53,Mars.20!$E$7:$E$48,"Nuit")+COUNTIFS(Mars.20!$J$7:$J$48,$B53,Mars.20!$E$7:$E$48,"Nuit")+COUNTIFS(Mars.20!$L$7:$L$48,$B53,Mars.20!$E$7:$E$48,"Nuit")+COUNTIFS(Mars.20!$N$7:$N$48,$B53,Mars.20!$E$7:$E$48,"Nuit")+COUNTIFS(Mars.20!$P$7:$P$48,$B53,Mars.20!$E$7:$E$48,"Nuit")+COUNTIFS(Mars.20!$R$7:$R$48,$B53,Mars.20!$E$7:$E$48,"Nuit")+COUNTIFS(Mars.20!$T$7:$T$48,$B53,Mars.20!$E$7:$E$48,"Nuit")+COUNTIFS(Mars.20!$V$7:$V$48,$B53,Mars.20!$E$7:$E$48,"Nuit")+COUNTIFS(Mars.20!$W$7:$W$48,$B53,Mars.20!$E$7:$E$48,"Nuit")+COUNTIFS(Mars.20!$X$7:$X$48,$B53,Mars.20!$E$7:$E$48,"Nuit"))</f>
        <v>3</v>
      </c>
      <c r="AU53" s="184">
        <f>IF($A53="","",COUNTIFS(Mars.20!$F$7:$F$48,$B53,Mars.20!$E$7:$E$48,"Jour")+COUNTIFS(Mars.20!$H$7:$H$48,$B53,Mars.20!$E$7:$E$48,"Jour")+COUNTIFS(Mars.20!$J$7:$J$48,$B53,Mars.20!$E$7:$E$48,"Jour")+COUNTIFS(Mars.20!$L$7:$L$48,$B53,Mars.20!$E$7:$E$48,"Jour")+COUNTIFS(Mars.20!$N$7:$N$48,$B53,Mars.20!$E$7:$E$48,"Jour")+COUNTIFS(Mars.20!$P$7:$P$48,$B53,Mars.20!$E$7:$E$48,"Jour")+COUNTIFS(Mars.20!$R$7:$R$48,$B53,Mars.20!$E$7:$E$48,"Jour")+COUNTIFS(Mars.20!$T$7:$T$48,$B53,Mars.20!$E$7:$E$48,"Jour")+COUNTIFS(Mars.20!$V$7:$V$48,$B53,Mars.20!$E$7:$E$48,"Jour")+COUNTIFS(Mars.20!$W$7:$W$48,$B53,Mars.20!$E$7:$E$48,"Jour")+COUNTIFS(Mars.20!$X$7:$X$48,$B53,Mars.20!$E$7:$E$48,"Jour"))</f>
        <v>1</v>
      </c>
      <c r="AV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AW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AX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AY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AZ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BA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BB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BC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BD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BE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BF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BG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BH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BI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BJ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BK53" s="184">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BL53" s="187">
        <f>IF($A53="","",COUNTIFS(AVR.20!$F$7:$F$48,$B53,AVR.20!$E$7:$E$48,"Nuit")+COUNTIFS(AVR.20!$H$7:$H$48,$B53,AVR.20!$E$7:$E$48,"Nuit")+COUNTIFS(AVR.20!$J$7:$J$48,$B53,AVR.20!$E$7:$E$48,"Nuit")+COUNTIFS(AVR.20!$L$7:$L$48,$B53,AVR.20!$E$7:$E$48,"Nuit")+COUNTIFS(AVR.20!$N$7:$N$48,$B53,AVR.20!$E$7:$E$48,"Nuit")+COUNTIFS(AVR.20!$P$7:$P$48,$B53,AVR.20!$E$7:$E$48,"Nuit")+COUNTIFS(AVR.20!$R$7:$R$48,$B53,AVR.20!$E$7:$E$48,"Nuit")+COUNTIFS(AVR.20!$T$7:$T$48,$B53,AVR.20!$E$7:$E$48,"Nuit")+COUNTIFS(AVR.20!$V$7:$V$48,$B53,AVR.20!$E$7:$E$48,"Nuit")+COUNTIFS(AVR.20!$W$7:$W$48,$B53,AVR.20!$E$7:$E$48,"Nuit")+COUNTIFS(AVR.20!$X$7:$X$48,$B53,AVR.20!$E$7:$E$48,"Nuit"))</f>
        <v>0</v>
      </c>
      <c r="BM53" s="190">
        <f>IF($A53="","",COUNTIFS(AVR.20!$F$7:$F$48,$B53,AVR.20!$E$7:$E$48,"Jour")+COUNTIFS(AVR.20!$H$7:$H$48,$B53,AVR.20!$E$7:$E$48,"Jour")+COUNTIFS(AVR.20!$J$7:$J$48,$B53,AVR.20!$E$7:$E$48,"Jour")+COUNTIFS(AVR.20!$L$7:$L$48,$B53,AVR.20!$E$7:$E$48,"Jour")+COUNTIFS(AVR.20!$N$7:$N$48,$B53,AVR.20!$E$7:$E$48,"Jour")+COUNTIFS(AVR.20!$P$7:$P$48,$B53,AVR.20!$E$7:$E$48,"Jour")+COUNTIFS(AVR.20!$R$7:$R$48,$B53,AVR.20!$E$7:$E$48,"Jour")+COUNTIFS(AVR.20!$T$7:$T$48,$B53,AVR.20!$E$7:$E$48,"Jour")+COUNTIFS(AVR.20!$V$7:$V$48,$B53,AVR.20!$E$7:$E$48,"Jour")+COUNTIFS(AVR.20!$W$7:$W$48,$B53,AVR.20!$E$7:$E$48,"Jour")+COUNTIFS(AVR.20!$X$7:$X$48,$B53,AVR.20!$E$7:$E$48,"Jour"))</f>
        <v>0</v>
      </c>
      <c r="BN53" s="177"/>
      <c r="BO53" s="176">
        <f t="shared" si="3"/>
        <v>5</v>
      </c>
      <c r="BP53" s="176">
        <f t="shared" si="4"/>
        <v>2</v>
      </c>
    </row>
    <row r="54" spans="1:68" ht="16.5" customHeight="1" x14ac:dyDescent="0.3">
      <c r="A54" s="268" t="s">
        <v>226</v>
      </c>
      <c r="B54" s="263" t="s">
        <v>32</v>
      </c>
      <c r="C54" s="264" t="s">
        <v>198</v>
      </c>
      <c r="D54" s="264" t="s">
        <v>67</v>
      </c>
      <c r="E54" s="265" t="s">
        <v>17</v>
      </c>
      <c r="F54" s="266"/>
      <c r="G54" s="266"/>
      <c r="H54" s="266"/>
      <c r="I54" s="272"/>
      <c r="J54" s="266"/>
      <c r="K54" s="266" t="s">
        <v>72</v>
      </c>
      <c r="L54" s="267"/>
      <c r="N54" s="183" t="e">
        <f>IF($A54="","",COUNTIFS(#REF!,B54,#REF!,"Nuit")+COUNTIFS(#REF!,B54,#REF!,"Nuit")+COUNTIFS(#REF!,B54,#REF!,"Nuit")+COUNTIFS(#REF!,B54,#REF!,"Nuit")+COUNTIFS(#REF!,B54,#REF!,"Nuit")+COUNTIFS(#REF!,B54,#REF!,"Nuit")+COUNTIFS(#REF!,B54,#REF!,"Nuit")+COUNTIFS(#REF!,B54,#REF!,"Nuit")+COUNTIFS(#REF!,B54,#REF!,"Nuit")+COUNTIFS(#REF!,B54,#REF!,"Nuit")+COUNTIFS(#REF!,B54,#REF!,"Nuit"))</f>
        <v>#REF!</v>
      </c>
      <c r="O54" s="184" t="e">
        <f>IF($A54="","",COUNTIFS(#REF!,B54,#REF!,"Jour")+COUNTIFS(#REF!,B54,#REF!,"Jour")+COUNTIFS(#REF!,B54,#REF!,"Jour")+COUNTIFS(#REF!,B54,#REF!,"Jour")+COUNTIFS(#REF!,B54,#REF!,"Jour")+COUNTIFS(#REF!,B54,#REF!,"Jour")+COUNTIFS(#REF!,B54,#REF!,"Jour")+COUNTIFS(#REF!,B54,#REF!,"Jour")+COUNTIFS(#REF!,B54,#REF!,"Jour")+COUNTIFS(#REF!,B54,#REF!,"Jour")+COUNTIFS(#REF!,B54,#REF!,"Jour"))</f>
        <v>#REF!</v>
      </c>
      <c r="P54" s="187" t="e">
        <f>IF($A54="","",COUNTIFS(#REF!,B54,#REF!,"Nuit")+COUNTIFS(#REF!,B54,#REF!,"Nuit")+COUNTIFS(#REF!,B54,#REF!,"Nuit")+COUNTIFS(#REF!,B54,#REF!,"Nuit")+COUNTIFS(#REF!,B54,#REF!,"Nuit")+COUNTIFS(#REF!,B54,#REF!,"Nuit")+COUNTIFS(#REF!,B54,#REF!,"Nuit")+COUNTIFS(#REF!,B54,#REF!,"Nuit")+COUNTIFS(#REF!,B54,#REF!,"Nuit")+COUNTIFS(#REF!,B54,#REF!,"Nuit")+COUNTIFS(#REF!,B54,#REF!,"Nuit"))</f>
        <v>#REF!</v>
      </c>
      <c r="Q54" s="184" t="e">
        <f>IF($A54="","",COUNTIFS(#REF!,B54,#REF!,"Jour")+COUNTIFS(#REF!,B54,#REF!,"Jour")+COUNTIFS(#REF!,B54,#REF!,"Jour")+COUNTIFS(#REF!,B54,#REF!,"Jour")+COUNTIFS(#REF!,B54,#REF!,"Jour")+COUNTIFS(#REF!,B54,#REF!,"Jour")+COUNTIFS(#REF!,B54,#REF!,"Jour")+COUNTIFS(#REF!,B54,#REF!,"Jour")+COUNTIFS(#REF!,B54,#REF!,"Jour")+COUNTIFS(#REF!,B54,#REF!,"Jour")+COUNTIFS(#REF!,B54,#REF!,"Jour"))</f>
        <v>#REF!</v>
      </c>
      <c r="R54" s="187" t="e">
        <f>IF($A54="","",COUNTIFS(#REF!,B54,#REF!,"Nuit")+COUNTIFS(#REF!,B54,#REF!,"Nuit")+COUNTIFS(#REF!,B54,#REF!,"Nuit")+COUNTIFS(#REF!,B54,#REF!,"Nuit")+COUNTIFS(#REF!,B54,#REF!,"Nuit")+COUNTIFS(#REF!,B54,#REF!,"Nuit")+COUNTIFS(#REF!,B54,#REF!,"Nuit")+COUNTIFS(#REF!,B54,#REF!,"Nuit")+COUNTIFS(#REF!,B54,#REF!,"Nuit")+COUNTIFS(#REF!,B54,#REF!,"Nuit")+COUNTIFS(#REF!,B54,#REF!,"Nuit"))</f>
        <v>#REF!</v>
      </c>
      <c r="S54" s="184" t="e">
        <f>IF($A54="","",COUNTIFS(#REF!,B54,#REF!,"Jour")+COUNTIFS(#REF!,B54,#REF!,"Jour")+COUNTIFS(#REF!,B54,#REF!,"Jour")+COUNTIFS(#REF!,B54,#REF!,"Jour")+COUNTIFS(#REF!,B54,#REF!,"Jour")+COUNTIFS(#REF!,B54,#REF!,"Jour")+COUNTIFS(#REF!,B54,#REF!,"Jour")+COUNTIFS(#REF!,B54,#REF!,"Jour")+COUNTIFS(#REF!,B54,#REF!,"Jour")+COUNTIFS(#REF!,B54,#REF!,"Jour")+COUNTIFS(#REF!,B54,#REF!,"Jour"))</f>
        <v>#REF!</v>
      </c>
      <c r="T54" s="187" t="e">
        <f>IF($A54="","",COUNTIFS(#REF!,B54,#REF!,"Nuit")+COUNTIFS(#REF!,B54,#REF!,"Nuit")+COUNTIFS(#REF!,B54,#REF!,"Nuit")+COUNTIFS(#REF!,B54,#REF!,"Nuit")+COUNTIFS(#REF!,B54,#REF!,"Nuit")+COUNTIFS(#REF!,B54,#REF!,"Nuit")+COUNTIFS(#REF!,B54,#REF!,"Nuit")+COUNTIFS(#REF!,B54,#REF!,"Nuit")+COUNTIFS(#REF!,B54,#REF!,"Nuit")+COUNTIFS(#REF!,B54,#REF!,"Nuit")+COUNTIFS(#REF!,B54,#REF!,"Nuit"))</f>
        <v>#REF!</v>
      </c>
      <c r="U54" s="184" t="e">
        <f>IF($A54="","",COUNTIFS(#REF!,B54,#REF!,"Jour")+COUNTIFS(#REF!,B54,#REF!,"Jour")+COUNTIFS(#REF!,B54,#REF!,"Jour")+COUNTIFS(#REF!,B54,#REF!,"Jour")+COUNTIFS(#REF!,B54,#REF!,"Jour")+COUNTIFS(#REF!,B54,#REF!,"Jour")+COUNTIFS(#REF!,B54,#REF!,"Jour")+COUNTIFS(#REF!,B54,#REF!,"Jour")+COUNTIFS(#REF!,B54,#REF!,"Jour")+COUNTIFS(#REF!,B54,#REF!,"Jour")+COUNTIFS(#REF!,B54,#REF!,"Jour"))</f>
        <v>#REF!</v>
      </c>
      <c r="V54" s="187" t="e">
        <f>IF($A54="","",COUNTIFS(#REF!,B54,#REF!,"Nuit")+COUNTIFS(#REF!,B54,#REF!,"Nuit")+COUNTIFS(#REF!,B54,#REF!,"Nuit")+COUNTIFS(#REF!,B54,#REF!,"Nuit")+COUNTIFS(#REF!,B54,#REF!,"Nuit")+COUNTIFS(#REF!,B54,#REF!,"Nuit")+COUNTIFS(#REF!,B54,#REF!,"Nuit")+COUNTIFS(#REF!,B54,#REF!,"Nuit")+COUNTIFS(#REF!,B54,#REF!,"Nuit")+COUNTIFS(#REF!,B54,#REF!,"Nuit")+COUNTIFS(#REF!,B54,#REF!,"Nuit"))</f>
        <v>#REF!</v>
      </c>
      <c r="W54" s="184" t="e">
        <f>IF($A54="","",COUNTIFS(#REF!,B54,#REF!,"Jour")+COUNTIFS(#REF!,B54,#REF!,"Jour")+COUNTIFS(#REF!,B54,#REF!,"Jour")+COUNTIFS(#REF!,B54,#REF!,"Jour")+COUNTIFS(#REF!,B54,#REF!,"Jour")+COUNTIFS(#REF!,B54,#REF!,"Jour")+COUNTIFS(#REF!,B54,#REF!,"Jour")+COUNTIFS(#REF!,B54,#REF!,"Jour")+COUNTIFS(#REF!,B54,#REF!,"Jour")+COUNTIFS(#REF!,B54,#REF!,"Jour")+COUNTIFS(#REF!,B54,#REF!,"Jour"))</f>
        <v>#REF!</v>
      </c>
      <c r="X54" s="187" t="e">
        <f>IF($A54="","",COUNTIFS(#REF!,B54,#REF!,"Nuit")+COUNTIFS(#REF!,B54,#REF!,"Nuit")+COUNTIFS(#REF!,B54,#REF!,"Nuit")+COUNTIFS(#REF!,B54,#REF!,"Nuit")+COUNTIFS(#REF!,B54,#REF!,"Nuit")+COUNTIFS(#REF!,B54,#REF!,"Nuit")+COUNTIFS(#REF!,B54,#REF!,"Nuit")+COUNTIFS(#REF!,B54,#REF!,"Nuit")+COUNTIFS(#REF!,B54,#REF!,"Nuit")+COUNTIFS(#REF!,B54,#REF!,"Nuit")+COUNTIFS(#REF!,B54,#REF!,"Nuit"))</f>
        <v>#REF!</v>
      </c>
      <c r="Y54" s="184" t="e">
        <f>IF($A54="","",COUNTIFS(#REF!,B54,#REF!,"Jour")+COUNTIFS(#REF!,B54,#REF!,"Jour")+COUNTIFS(#REF!,B54,#REF!,"Jour")+COUNTIFS(#REF!,B54,#REF!,"Jour")+COUNTIFS(#REF!,B54,#REF!,"Jour")+COUNTIFS(#REF!,B54,#REF!,"Jour")+COUNTIFS(#REF!,B54,#REF!,"Jour")+COUNTIFS(#REF!,B54,#REF!,"Jour")+COUNTIFS(#REF!,B54,#REF!,"Jour")+COUNTIFS(#REF!,B54,#REF!,"Jour")+COUNTIFS(#REF!,B54,#REF!,"Jour"))</f>
        <v>#REF!</v>
      </c>
      <c r="Z54" s="187" t="e">
        <f>IF($A54="","",COUNTIFS(#REF!,$B54,#REF!,"Nuit")+COUNTIFS(#REF!,B54,#REF!,"Nuit")+COUNTIFS(#REF!,B54,#REF!,"Nuit")+COUNTIFS(#REF!,B54,#REF!,"Nuit")+COUNTIFS(#REF!,B54,#REF!,"Nuit")+COUNTIFS(#REF!,B54,#REF!,"Nuit")+COUNTIFS(#REF!,B54,#REF!,"Nuit")+COUNTIFS(#REF!,B54,#REF!,"Nuit")+COUNTIFS(#REF!,B54,#REF!,"Nuit")+COUNTIFS(#REF!,B54,#REF!,"Nuit")+COUNTIFS(#REF!,B54,#REF!,"Nuit"))</f>
        <v>#REF!</v>
      </c>
      <c r="AA54" s="184" t="e">
        <f>IF($A54="","",COUNTIFS(#REF!,$B54,#REF!,"Jour")+COUNTIFS(#REF!,$B54,#REF!,"Jour")+COUNTIFS(#REF!,$B54,#REF!,"Jour")+COUNTIFS(#REF!,$B54,#REF!,"Jour")+COUNTIFS(#REF!,$B54,#REF!,"Jour")+COUNTIFS(#REF!,$B54,#REF!,"Jour")+COUNTIFS(#REF!,$B54,#REF!,"Jour")+COUNTIFS(#REF!,$B54,#REF!,"Jour")+COUNTIFS(#REF!,$B54,#REF!,"Jour")+COUNTIFS(#REF!,$B54,#REF!,"Jour")+COUNTIFS(#REF!,$B54,#REF!,"Jour"))</f>
        <v>#REF!</v>
      </c>
      <c r="AB54" s="187" t="e">
        <f>IF($A54="","",COUNTIFS(#REF!,$B54,#REF!,"Nuit")+COUNTIFS(#REF!,$B54,#REF!,"Nuit")+COUNTIFS(#REF!,$B54,#REF!,"Nuit")+COUNTIFS(#REF!,$B54,#REF!,"Nuit")+COUNTIFS(#REF!,$B54,#REF!,"Nuit")+COUNTIFS(#REF!,$B54,#REF!,"Nuit")+COUNTIFS(#REF!,$B54,#REF!,"Nuit")+COUNTIFS(#REF!,$B54,#REF!,"Nuit")+COUNTIFS(#REF!,$B54,#REF!,"Nuit")+COUNTIFS(#REF!,$B54,#REF!,"Nuit")+COUNTIFS(#REF!,$B54,#REF!,"Nuit"))</f>
        <v>#REF!</v>
      </c>
      <c r="AC54" s="184" t="e">
        <f>IF($A54="","",COUNTIFS(#REF!,$B54,#REF!,"Jour")+COUNTIFS(#REF!,$B54,#REF!,"Jour")+COUNTIFS(#REF!,$B54,#REF!,"Jour")+COUNTIFS(#REF!,$B54,#REF!,"Jour")+COUNTIFS(#REF!,$B54,#REF!,"Jour")+COUNTIFS(#REF!,$B54,#REF!,"Jour")+COUNTIFS(#REF!,$B54,#REF!,"Jour")+COUNTIFS(#REF!,$B54,#REF!,"Jour")+COUNTIFS(#REF!,$B54,#REF!,"Jour")+COUNTIFS(#REF!,$B54,#REF!,"Jour")+COUNTIFS(#REF!,$B54,#REF!,"Jour"))</f>
        <v>#REF!</v>
      </c>
      <c r="AD54" s="187" t="e">
        <f>IF($A54="","",COUNTIFS(#REF!,$B54,#REF!,"Nuit")+COUNTIFS(#REF!,$B54,#REF!,"Nuit")+COUNTIFS(#REF!,$B54,#REF!,"Nuit")+COUNTIFS(#REF!,$B54,#REF!,"Nuit")+COUNTIFS(#REF!,$B54,#REF!,"Nuit")+COUNTIFS(#REF!,$B54,#REF!,"Nuit")+COUNTIFS(#REF!,$B54,#REF!,"Nuit")+COUNTIFS(#REF!,$B54,#REF!,"Nuit")+COUNTIFS(#REF!,$B54,#REF!,"Nuit")+COUNTIFS(#REF!,$B54,#REF!,"Nuit")+COUNTIFS(#REF!,$B54,#REF!,"Nuit"))</f>
        <v>#REF!</v>
      </c>
      <c r="AE54" s="184" t="e">
        <f>IF($A54="","",COUNTIFS(#REF!,$B54,#REF!,"Jour")+COUNTIFS(#REF!,$B54,#REF!,"Jour")+COUNTIFS(#REF!,$B54,#REF!,"Jour")+COUNTIFS(#REF!,$B54,#REF!,"Jour")+COUNTIFS(#REF!,$B54,#REF!,"Jour")+COUNTIFS(#REF!,$B54,#REF!,"Jour")+COUNTIFS(#REF!,$B54,#REF!,"Jour")+COUNTIFS(#REF!,$B54,#REF!,"Jour")+COUNTIFS(#REF!,$B54,#REF!,"Jour")+COUNTIFS(#REF!,$B54,#REF!,"Jour")+COUNTIFS(#REF!,$B54,#REF!,"Jour"))</f>
        <v>#REF!</v>
      </c>
      <c r="AF54" s="187" t="e">
        <f>IF($A54="","",COUNTIFS(#REF!,$B54,#REF!,"Nuit")+COUNTIFS(#REF!,$B54,#REF!,"Nuit")+COUNTIFS(#REF!,$B54,#REF!,"Nuit")+COUNTIFS(#REF!,$B54,#REF!,"Nuit")+COUNTIFS(#REF!,$B54,#REF!,"Nuit")+COUNTIFS(#REF!,$B54,#REF!,"Nuit")+COUNTIFS(#REF!,$B54,#REF!,"Nuit")+COUNTIFS(#REF!,$B54,#REF!,"Nuit")+COUNTIFS(#REF!,$B54,#REF!,"Nuit")+COUNTIFS(#REF!,$B54,#REF!,"Nuit")+COUNTIFS(#REF!,$B54,#REF!,"Nuit"))</f>
        <v>#REF!</v>
      </c>
      <c r="AG54" s="184" t="e">
        <f>IF($A54="","",COUNTIFS(#REF!,$B54,#REF!,"Jour")+COUNTIFS(#REF!,$B54,#REF!,"Jour")+COUNTIFS(#REF!,$B54,#REF!,"Jour")+COUNTIFS(#REF!,$B54,#REF!,"Jour")+COUNTIFS(#REF!,$B54,#REF!,"Jour")+COUNTIFS(#REF!,$B54,#REF!,"Jour")+COUNTIFS(#REF!,$B54,#REF!,"Jour")+COUNTIFS(#REF!,$B54,#REF!,"Jour")+COUNTIFS(#REF!,$B54,#REF!,"Jour")+COUNTIFS(#REF!,$B54,#REF!,"Jour")+COUNTIFS(#REF!,$B54,#REF!,"Jour"))</f>
        <v>#REF!</v>
      </c>
      <c r="AH54" s="187" t="e">
        <f>IF($A54="","",COUNTIFS(#REF!,$B54,#REF!,"Nuit")+COUNTIFS(#REF!,$B54,#REF!,"Nuit")+COUNTIFS(#REF!,$B54,#REF!,"Nuit")+COUNTIFS(#REF!,$B54,#REF!,"Nuit")+COUNTIFS(#REF!,$B54,#REF!,"Nuit")+COUNTIFS(#REF!,$B54,#REF!,"Nuit")+COUNTIFS(#REF!,$B54,#REF!,"Nuit")+COUNTIFS(#REF!,$B54,#REF!,"Nuit")+COUNTIFS(#REF!,$B54,#REF!,"Nuit")+COUNTIFS(#REF!,$B54,#REF!,"Nuit")+COUNTIFS(#REF!,$B54,#REF!,"Nuit"))</f>
        <v>#REF!</v>
      </c>
      <c r="AI54" s="184" t="e">
        <f>IF($A54="","",COUNTIFS(#REF!,$B54,#REF!,"Jour")+COUNTIFS(#REF!,$B54,#REF!,"Jour")+COUNTIFS(#REF!,$B54,#REF!,"Jour")+COUNTIFS(#REF!,$B54,#REF!,"Jour")+COUNTIFS(#REF!,$B54,#REF!,"Jour")+COUNTIFS(#REF!,$B54,#REF!,"Jour")+COUNTIFS(#REF!,$B54,#REF!,"Jour")+COUNTIFS(#REF!,$B54,#REF!,"Jour")+COUNTIFS(#REF!,$B54,#REF!,"Jour")+COUNTIFS(#REF!,$B54,#REF!,"Jour")+COUNTIFS(#REF!,$B54,#REF!,"Jour"))</f>
        <v>#REF!</v>
      </c>
      <c r="AJ54" s="187" t="e">
        <f>IF($A54="","",COUNTIFS(#REF!,$B54,#REF!,"Nuit")+COUNTIFS(#REF!,$B54,#REF!,"Nuit")+COUNTIFS(#REF!,$B54,#REF!,"Nuit")+COUNTIFS(#REF!,$B54,#REF!,"Nuit")+COUNTIFS(#REF!,$B54,#REF!,"Nuit")+COUNTIFS(#REF!,$B54,#REF!,"Nuit")+COUNTIFS(#REF!,$B54,#REF!,"Nuit")+COUNTIFS(#REF!,$B54,#REF!,"Nuit")+COUNTIFS(#REF!,$B54,#REF!,"Nuit")+COUNTIFS(#REF!,$B54,#REF!,"Nuit")+COUNTIFS(#REF!,$B54,#REF!,"Nuit"))</f>
        <v>#REF!</v>
      </c>
      <c r="AK54" s="190" t="e">
        <f>IF($A54="","",COUNTIFS(#REF!,$B54,#REF!,"Jour")+COUNTIFS(#REF!,$B54,#REF!,"Jour")+COUNTIFS(#REF!,$B54,#REF!,"Jour")+COUNTIFS(#REF!,$B54,#REF!,"Jour")+COUNTIFS(#REF!,$B54,#REF!,"Jour")+COUNTIFS(#REF!,$B54,#REF!,"Jour")+COUNTIFS(#REF!,$B54,#REF!,"Jour")+COUNTIFS(#REF!,$B54,#REF!,"Jour")+COUNTIFS(#REF!,$B54,#REF!,"Jour")+COUNTIFS(#REF!,$B54,#REF!,"Jour")+COUNTIFS(#REF!,$B54,#REF!,"Jour"))</f>
        <v>#REF!</v>
      </c>
      <c r="AL54" s="177"/>
      <c r="AM54" s="176" t="e">
        <f t="shared" si="1"/>
        <v>#REF!</v>
      </c>
      <c r="AN54" s="176" t="e">
        <f t="shared" si="2"/>
        <v>#REF!</v>
      </c>
      <c r="AO54" s="424" t="e">
        <f t="shared" si="5"/>
        <v>#REF!</v>
      </c>
      <c r="AP54" s="183">
        <f>IF($A54="","",COUNTIFS(JAN.20!$F$7:$F$48,$B54,JAN.20!$E$7:$E$48,"Nuit")+COUNTIFS(JAN.20!$H$7:$H$48,$B54,JAN.20!$E$7:$E$48,"Nuit")+COUNTIFS(JAN.20!$J$7:$J$48,$B54,JAN.20!$E$7:$E$48,"Nuit")+COUNTIFS(JAN.20!$L$7:$L$48,$B54,JAN.20!$E$7:$E$48,"Nuit")+COUNTIFS(JAN.20!$N$7:$N$48,$B54,JAN.20!$E$7:$E$48,"Nuit")+COUNTIFS(JAN.20!$P$7:$P$48,$B54,JAN.20!$E$7:$E$48,"Nuit")+COUNTIFS(JAN.20!$R$7:$R$48,$B54,JAN.20!$E$7:$E$48,"Nuit")+COUNTIFS(JAN.20!$T$7:$T$48,$B54,JAN.20!$E$7:$E$48,"Nuit")+COUNTIFS(JAN.20!$V$7:$V$48,$B54,JAN.20!$E$7:$E$48,"Nuit")+COUNTIFS(JAN.20!$W$7:$W$48,$B54,JAN.20!$E$7:$E$48,"Nuit")+COUNTIFS(JAN.20!$X$7:$X$48,$B54,JAN.20!$E$7:$E$48,"Nuit"))</f>
        <v>0</v>
      </c>
      <c r="AQ54" s="184">
        <f>IF($A54="","",COUNTIFS(JAN.20!$F$7:$F$48,$B54,JAN.20!$E$7:$E$48,"Jour")+COUNTIFS(JAN.20!$H$7:$H$48,$B54,JAN.20!$E$7:$E$48,"Jour")+COUNTIFS(JAN.20!$J$7:$J$48,$B54,JAN.20!$E$7:$E$48,"Jour")+COUNTIFS(JAN.20!$L$7:$L$48,$B54,JAN.20!$E$7:$E$48,"Jour")+COUNTIFS(JAN.20!$N$7:$N$48,$B54,JAN.20!$E$7:$E$48,"Jour")+COUNTIFS(JAN.20!$P$7:$P$48,$B54,JAN.20!$E$7:$E$48,"Jour")+COUNTIFS(JAN.20!$R$7:$R$48,$B54,JAN.20!$E$7:$E$48,"Jour")+COUNTIFS(JAN.20!$T$7:$T$48,$B54,JAN.20!$E$7:$E$48,"Jour")+COUNTIFS(JAN.20!$V$7:$V$48,$B54,JAN.20!$E$7:$E$48,"Jour")+COUNTIFS(JAN.20!$W$7:$W$48,$B54,JAN.20!$E$7:$E$48,"Jour")+COUNTIFS(JAN.20!$X$7:$X$48,$B54,JAN.20!$E$7:$E$48,"Jour"))</f>
        <v>0</v>
      </c>
      <c r="AR54" s="187">
        <f>IF($A54="","",COUNTIFS(FEV.20!$F$7:$F$48,$B54,FEV.20!$E$7:$E$48,"Nuit")+COUNTIFS(FEV.20!$H$7:$H$48,$B54,FEV.20!$E$7:$E$48,"Nuit")+COUNTIFS(FEV.20!$J$7:$J$48,$B54,FEV.20!$E$7:$E$48,"Nuit")+COUNTIFS(FEV.20!$L$7:$L$48,$B54,FEV.20!$E$7:$E$48,"Nuit")+COUNTIFS(FEV.20!$N$7:$N$48,$B54,FEV.20!$E$7:$E$48,"Nuit")+COUNTIFS(FEV.20!$P$7:$P$48,$B54,FEV.20!$E$7:$E$48,"Nuit")+COUNTIFS(FEV.20!$R$7:$R$48,$B54,FEV.20!$E$7:$E$48,"Nuit")+COUNTIFS(FEV.20!$T$7:$T$48,$B54,FEV.20!$E$7:$E$48,"Nuit")+COUNTIFS(FEV.20!$V$7:$V$48,$B54,FEV.20!$E$7:$E$48,"Nuit")+COUNTIFS(FEV.20!$W$7:$W$48,$B54,FEV.20!$E$7:$E$48,"Nuit")+COUNTIFS(FEV.20!$X$7:$X$48,$B54,FEV.20!$E$7:$E$48,"Nuit"))</f>
        <v>0</v>
      </c>
      <c r="AS54" s="184">
        <f>IF($A54="","",COUNTIFS(FEV.20!$F$7:$F$48,$B54,FEV.20!$E$7:$E$48,"Jour")+COUNTIFS(FEV.20!$H$7:$H$48,$B54,FEV.20!$E$7:$E$48,"Jour")+COUNTIFS(FEV.20!$J$7:$J$48,$B54,FEV.20!$E$7:$E$48,"Jour")+COUNTIFS(FEV.20!$L$7:$L$48,$B54,FEV.20!$E$7:$E$48,"Jour")+COUNTIFS(FEV.20!$N$7:$N$48,$B54,FEV.20!$E$7:$E$48,"Jour")+COUNTIFS(FEV.20!$P$7:$P$48,$B54,FEV.20!$E$7:$E$48,"Jour")+COUNTIFS(FEV.20!$R$7:$R$48,$B54,FEV.20!$E$7:$E$48,"Jour")+COUNTIFS(FEV.20!$T$7:$T$48,$B54,FEV.20!$E$7:$E$48,"Jour")+COUNTIFS(FEV.20!$V$7:$V$48,$B54,FEV.20!$E$7:$E$48,"Jour")+COUNTIFS(FEV.20!$W$7:$W$48,$B54,FEV.20!$E$7:$E$48,"Jour")+COUNTIFS(FEV.20!$X$7:$X$48,$B54,FEV.20!$E$7:$E$48,"Jour"))</f>
        <v>0</v>
      </c>
      <c r="AT54" s="187">
        <f>IF($A54="","",COUNTIFS(Mars.20!$F$7:$F$48,$B54,Mars.20!$E$7:$E$48,"Nuit")+COUNTIFS(Mars.20!$H$7:$H$48,$B54,Mars.20!$E$7:$E$48,"Nuit")+COUNTIFS(Mars.20!$J$7:$J$48,$B54,Mars.20!$E$7:$E$48,"Nuit")+COUNTIFS(Mars.20!$L$7:$L$48,$B54,Mars.20!$E$7:$E$48,"Nuit")+COUNTIFS(Mars.20!$N$7:$N$48,$B54,Mars.20!$E$7:$E$48,"Nuit")+COUNTIFS(Mars.20!$P$7:$P$48,$B54,Mars.20!$E$7:$E$48,"Nuit")+COUNTIFS(Mars.20!$R$7:$R$48,$B54,Mars.20!$E$7:$E$48,"Nuit")+COUNTIFS(Mars.20!$T$7:$T$48,$B54,Mars.20!$E$7:$E$48,"Nuit")+COUNTIFS(Mars.20!$V$7:$V$48,$B54,Mars.20!$E$7:$E$48,"Nuit")+COUNTIFS(Mars.20!$W$7:$W$48,$B54,Mars.20!$E$7:$E$48,"Nuit")+COUNTIFS(Mars.20!$X$7:$X$48,$B54,Mars.20!$E$7:$E$48,"Nuit"))</f>
        <v>0</v>
      </c>
      <c r="AU54" s="184">
        <f>IF($A54="","",COUNTIFS(Mars.20!$F$7:$F$48,$B54,Mars.20!$E$7:$E$48,"Jour")+COUNTIFS(Mars.20!$H$7:$H$48,$B54,Mars.20!$E$7:$E$48,"Jour")+COUNTIFS(Mars.20!$J$7:$J$48,$B54,Mars.20!$E$7:$E$48,"Jour")+COUNTIFS(Mars.20!$L$7:$L$48,$B54,Mars.20!$E$7:$E$48,"Jour")+COUNTIFS(Mars.20!$N$7:$N$48,$B54,Mars.20!$E$7:$E$48,"Jour")+COUNTIFS(Mars.20!$P$7:$P$48,$B54,Mars.20!$E$7:$E$48,"Jour")+COUNTIFS(Mars.20!$R$7:$R$48,$B54,Mars.20!$E$7:$E$48,"Jour")+COUNTIFS(Mars.20!$T$7:$T$48,$B54,Mars.20!$E$7:$E$48,"Jour")+COUNTIFS(Mars.20!$V$7:$V$48,$B54,Mars.20!$E$7:$E$48,"Jour")+COUNTIFS(Mars.20!$W$7:$W$48,$B54,Mars.20!$E$7:$E$48,"Jour")+COUNTIFS(Mars.20!$X$7:$X$48,$B54,Mars.20!$E$7:$E$48,"Jour"))</f>
        <v>0</v>
      </c>
      <c r="AV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AW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AX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AY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AZ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BA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BB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BC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BD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BE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BF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BG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BH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BI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BJ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BK54" s="184">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BL54" s="187">
        <f>IF($A54="","",COUNTIFS(AVR.20!$F$7:$F$48,$B54,AVR.20!$E$7:$E$48,"Nuit")+COUNTIFS(AVR.20!$H$7:$H$48,$B54,AVR.20!$E$7:$E$48,"Nuit")+COUNTIFS(AVR.20!$J$7:$J$48,$B54,AVR.20!$E$7:$E$48,"Nuit")+COUNTIFS(AVR.20!$L$7:$L$48,$B54,AVR.20!$E$7:$E$48,"Nuit")+COUNTIFS(AVR.20!$N$7:$N$48,$B54,AVR.20!$E$7:$E$48,"Nuit")+COUNTIFS(AVR.20!$P$7:$P$48,$B54,AVR.20!$E$7:$E$48,"Nuit")+COUNTIFS(AVR.20!$R$7:$R$48,$B54,AVR.20!$E$7:$E$48,"Nuit")+COUNTIFS(AVR.20!$T$7:$T$48,$B54,AVR.20!$E$7:$E$48,"Nuit")+COUNTIFS(AVR.20!$V$7:$V$48,$B54,AVR.20!$E$7:$E$48,"Nuit")+COUNTIFS(AVR.20!$W$7:$W$48,$B54,AVR.20!$E$7:$E$48,"Nuit")+COUNTIFS(AVR.20!$X$7:$X$48,$B54,AVR.20!$E$7:$E$48,"Nuit"))</f>
        <v>0</v>
      </c>
      <c r="BM54" s="190">
        <f>IF($A54="","",COUNTIFS(AVR.20!$F$7:$F$48,$B54,AVR.20!$E$7:$E$48,"Jour")+COUNTIFS(AVR.20!$H$7:$H$48,$B54,AVR.20!$E$7:$E$48,"Jour")+COUNTIFS(AVR.20!$J$7:$J$48,$B54,AVR.20!$E$7:$E$48,"Jour")+COUNTIFS(AVR.20!$L$7:$L$48,$B54,AVR.20!$E$7:$E$48,"Jour")+COUNTIFS(AVR.20!$N$7:$N$48,$B54,AVR.20!$E$7:$E$48,"Jour")+COUNTIFS(AVR.20!$P$7:$P$48,$B54,AVR.20!$E$7:$E$48,"Jour")+COUNTIFS(AVR.20!$R$7:$R$48,$B54,AVR.20!$E$7:$E$48,"Jour")+COUNTIFS(AVR.20!$T$7:$T$48,$B54,AVR.20!$E$7:$E$48,"Jour")+COUNTIFS(AVR.20!$V$7:$V$48,$B54,AVR.20!$E$7:$E$48,"Jour")+COUNTIFS(AVR.20!$W$7:$W$48,$B54,AVR.20!$E$7:$E$48,"Jour")+COUNTIFS(AVR.20!$X$7:$X$48,$B54,AVR.20!$E$7:$E$48,"Jour"))</f>
        <v>0</v>
      </c>
      <c r="BN54" s="177"/>
      <c r="BO54" s="176">
        <f t="shared" si="3"/>
        <v>0</v>
      </c>
      <c r="BP54" s="176">
        <f t="shared" si="4"/>
        <v>0</v>
      </c>
    </row>
    <row r="55" spans="1:68" ht="16.5" x14ac:dyDescent="0.3">
      <c r="A55" s="268" t="s">
        <v>225</v>
      </c>
      <c r="B55" s="269" t="s">
        <v>25</v>
      </c>
      <c r="C55" s="264" t="s">
        <v>76</v>
      </c>
      <c r="D55" s="264" t="s">
        <v>67</v>
      </c>
      <c r="E55" s="265" t="s">
        <v>16</v>
      </c>
      <c r="F55" s="266" t="s">
        <v>8</v>
      </c>
      <c r="G55" s="266" t="s">
        <v>70</v>
      </c>
      <c r="H55" s="266" t="s">
        <v>71</v>
      </c>
      <c r="I55" s="272"/>
      <c r="J55" s="266"/>
      <c r="K55" s="266" t="s">
        <v>72</v>
      </c>
      <c r="L55" s="267"/>
      <c r="N55" s="183" t="e">
        <f>IF($A55="","",COUNTIFS(#REF!,B55,#REF!,"Nuit")+COUNTIFS(#REF!,B55,#REF!,"Nuit")+COUNTIFS(#REF!,B55,#REF!,"Nuit")+COUNTIFS(#REF!,B55,#REF!,"Nuit")+COUNTIFS(#REF!,B55,#REF!,"Nuit")+COUNTIFS(#REF!,B55,#REF!,"Nuit")+COUNTIFS(#REF!,B55,#REF!,"Nuit")+COUNTIFS(#REF!,B55,#REF!,"Nuit")+COUNTIFS(#REF!,B55,#REF!,"Nuit")+COUNTIFS(#REF!,B55,#REF!,"Nuit")+COUNTIFS(#REF!,B55,#REF!,"Nuit"))</f>
        <v>#REF!</v>
      </c>
      <c r="O55" s="184" t="e">
        <f>IF($A55="","",COUNTIFS(#REF!,B55,#REF!,"Jour")+COUNTIFS(#REF!,B55,#REF!,"Jour")+COUNTIFS(#REF!,B55,#REF!,"Jour")+COUNTIFS(#REF!,B55,#REF!,"Jour")+COUNTIFS(#REF!,B55,#REF!,"Jour")+COUNTIFS(#REF!,B55,#REF!,"Jour")+COUNTIFS(#REF!,B55,#REF!,"Jour")+COUNTIFS(#REF!,B55,#REF!,"Jour")+COUNTIFS(#REF!,B55,#REF!,"Jour")+COUNTIFS(#REF!,B55,#REF!,"Jour")+COUNTIFS(#REF!,B55,#REF!,"Jour"))</f>
        <v>#REF!</v>
      </c>
      <c r="P55" s="187" t="e">
        <f>IF($A55="","",COUNTIFS(#REF!,B55,#REF!,"Nuit")+COUNTIFS(#REF!,B55,#REF!,"Nuit")+COUNTIFS(#REF!,B55,#REF!,"Nuit")+COUNTIFS(#REF!,B55,#REF!,"Nuit")+COUNTIFS(#REF!,B55,#REF!,"Nuit")+COUNTIFS(#REF!,B55,#REF!,"Nuit")+COUNTIFS(#REF!,B55,#REF!,"Nuit")+COUNTIFS(#REF!,B55,#REF!,"Nuit")+COUNTIFS(#REF!,B55,#REF!,"Nuit")+COUNTIFS(#REF!,B55,#REF!,"Nuit")+COUNTIFS(#REF!,B55,#REF!,"Nuit"))</f>
        <v>#REF!</v>
      </c>
      <c r="Q55" s="184" t="e">
        <f>IF($A55="","",COUNTIFS(#REF!,B55,#REF!,"Jour")+COUNTIFS(#REF!,B55,#REF!,"Jour")+COUNTIFS(#REF!,B55,#REF!,"Jour")+COUNTIFS(#REF!,B55,#REF!,"Jour")+COUNTIFS(#REF!,B55,#REF!,"Jour")+COUNTIFS(#REF!,B55,#REF!,"Jour")+COUNTIFS(#REF!,B55,#REF!,"Jour")+COUNTIFS(#REF!,B55,#REF!,"Jour")+COUNTIFS(#REF!,B55,#REF!,"Jour")+COUNTIFS(#REF!,B55,#REF!,"Jour")+COUNTIFS(#REF!,B55,#REF!,"Jour"))</f>
        <v>#REF!</v>
      </c>
      <c r="R55" s="187" t="e">
        <f>IF($A55="","",COUNTIFS(#REF!,B55,#REF!,"Nuit")+COUNTIFS(#REF!,B55,#REF!,"Nuit")+COUNTIFS(#REF!,B55,#REF!,"Nuit")+COUNTIFS(#REF!,B55,#REF!,"Nuit")+COUNTIFS(#REF!,B55,#REF!,"Nuit")+COUNTIFS(#REF!,B55,#REF!,"Nuit")+COUNTIFS(#REF!,B55,#REF!,"Nuit")+COUNTIFS(#REF!,B55,#REF!,"Nuit")+COUNTIFS(#REF!,B55,#REF!,"Nuit")+COUNTIFS(#REF!,B55,#REF!,"Nuit")+COUNTIFS(#REF!,B55,#REF!,"Nuit"))</f>
        <v>#REF!</v>
      </c>
      <c r="S55" s="184" t="e">
        <f>IF($A55="","",COUNTIFS(#REF!,B55,#REF!,"Jour")+COUNTIFS(#REF!,B55,#REF!,"Jour")+COUNTIFS(#REF!,B55,#REF!,"Jour")+COUNTIFS(#REF!,B55,#REF!,"Jour")+COUNTIFS(#REF!,B55,#REF!,"Jour")+COUNTIFS(#REF!,B55,#REF!,"Jour")+COUNTIFS(#REF!,B55,#REF!,"Jour")+COUNTIFS(#REF!,B55,#REF!,"Jour")+COUNTIFS(#REF!,B55,#REF!,"Jour")+COUNTIFS(#REF!,B55,#REF!,"Jour")+COUNTIFS(#REF!,B55,#REF!,"Jour"))</f>
        <v>#REF!</v>
      </c>
      <c r="T55" s="187" t="e">
        <f>IF($A55="","",COUNTIFS(#REF!,B55,#REF!,"Nuit")+COUNTIFS(#REF!,B55,#REF!,"Nuit")+COUNTIFS(#REF!,B55,#REF!,"Nuit")+COUNTIFS(#REF!,B55,#REF!,"Nuit")+COUNTIFS(#REF!,B55,#REF!,"Nuit")+COUNTIFS(#REF!,B55,#REF!,"Nuit")+COUNTIFS(#REF!,B55,#REF!,"Nuit")+COUNTIFS(#REF!,B55,#REF!,"Nuit")+COUNTIFS(#REF!,B55,#REF!,"Nuit")+COUNTIFS(#REF!,B55,#REF!,"Nuit")+COUNTIFS(#REF!,B55,#REF!,"Nuit"))</f>
        <v>#REF!</v>
      </c>
      <c r="U55" s="184" t="e">
        <f>IF($A55="","",COUNTIFS(#REF!,B55,#REF!,"Jour")+COUNTIFS(#REF!,B55,#REF!,"Jour")+COUNTIFS(#REF!,B55,#REF!,"Jour")+COUNTIFS(#REF!,B55,#REF!,"Jour")+COUNTIFS(#REF!,B55,#REF!,"Jour")+COUNTIFS(#REF!,B55,#REF!,"Jour")+COUNTIFS(#REF!,B55,#REF!,"Jour")+COUNTIFS(#REF!,B55,#REF!,"Jour")+COUNTIFS(#REF!,B55,#REF!,"Jour")+COUNTIFS(#REF!,B55,#REF!,"Jour")+COUNTIFS(#REF!,B55,#REF!,"Jour"))</f>
        <v>#REF!</v>
      </c>
      <c r="V55" s="187" t="e">
        <f>IF($A55="","",COUNTIFS(#REF!,B55,#REF!,"Nuit")+COUNTIFS(#REF!,B55,#REF!,"Nuit")+COUNTIFS(#REF!,B55,#REF!,"Nuit")+COUNTIFS(#REF!,B55,#REF!,"Nuit")+COUNTIFS(#REF!,B55,#REF!,"Nuit")+COUNTIFS(#REF!,B55,#REF!,"Nuit")+COUNTIFS(#REF!,B55,#REF!,"Nuit")+COUNTIFS(#REF!,B55,#REF!,"Nuit")+COUNTIFS(#REF!,B55,#REF!,"Nuit")+COUNTIFS(#REF!,B55,#REF!,"Nuit")+COUNTIFS(#REF!,B55,#REF!,"Nuit"))</f>
        <v>#REF!</v>
      </c>
      <c r="W55" s="184" t="e">
        <f>IF($A55="","",COUNTIFS(#REF!,B55,#REF!,"Jour")+COUNTIFS(#REF!,B55,#REF!,"Jour")+COUNTIFS(#REF!,B55,#REF!,"Jour")+COUNTIFS(#REF!,B55,#REF!,"Jour")+COUNTIFS(#REF!,B55,#REF!,"Jour")+COUNTIFS(#REF!,B55,#REF!,"Jour")+COUNTIFS(#REF!,B55,#REF!,"Jour")+COUNTIFS(#REF!,B55,#REF!,"Jour")+COUNTIFS(#REF!,B55,#REF!,"Jour")+COUNTIFS(#REF!,B55,#REF!,"Jour")+COUNTIFS(#REF!,B55,#REF!,"Jour"))</f>
        <v>#REF!</v>
      </c>
      <c r="X55" s="187" t="e">
        <f>IF($A55="","",COUNTIFS(#REF!,B55,#REF!,"Nuit")+COUNTIFS(#REF!,B55,#REF!,"Nuit")+COUNTIFS(#REF!,B55,#REF!,"Nuit")+COUNTIFS(#REF!,B55,#REF!,"Nuit")+COUNTIFS(#REF!,B55,#REF!,"Nuit")+COUNTIFS(#REF!,B55,#REF!,"Nuit")+COUNTIFS(#REF!,B55,#REF!,"Nuit")+COUNTIFS(#REF!,B55,#REF!,"Nuit")+COUNTIFS(#REF!,B55,#REF!,"Nuit")+COUNTIFS(#REF!,B55,#REF!,"Nuit")+COUNTIFS(#REF!,B55,#REF!,"Nuit"))</f>
        <v>#REF!</v>
      </c>
      <c r="Y55" s="184" t="e">
        <f>IF($A55="","",COUNTIFS(#REF!,B55,#REF!,"Jour")+COUNTIFS(#REF!,B55,#REF!,"Jour")+COUNTIFS(#REF!,B55,#REF!,"Jour")+COUNTIFS(#REF!,B55,#REF!,"Jour")+COUNTIFS(#REF!,B55,#REF!,"Jour")+COUNTIFS(#REF!,B55,#REF!,"Jour")+COUNTIFS(#REF!,B55,#REF!,"Jour")+COUNTIFS(#REF!,B55,#REF!,"Jour")+COUNTIFS(#REF!,B55,#REF!,"Jour")+COUNTIFS(#REF!,B55,#REF!,"Jour")+COUNTIFS(#REF!,B55,#REF!,"Jour"))</f>
        <v>#REF!</v>
      </c>
      <c r="Z55" s="187" t="e">
        <f>IF($A55="","",COUNTIFS(#REF!,$B55,#REF!,"Nuit")+COUNTIFS(#REF!,B55,#REF!,"Nuit")+COUNTIFS(#REF!,B55,#REF!,"Nuit")+COUNTIFS(#REF!,B55,#REF!,"Nuit")+COUNTIFS(#REF!,B55,#REF!,"Nuit")+COUNTIFS(#REF!,B55,#REF!,"Nuit")+COUNTIFS(#REF!,B55,#REF!,"Nuit")+COUNTIFS(#REF!,B55,#REF!,"Nuit")+COUNTIFS(#REF!,B55,#REF!,"Nuit")+COUNTIFS(#REF!,B55,#REF!,"Nuit")+COUNTIFS(#REF!,B55,#REF!,"Nuit"))</f>
        <v>#REF!</v>
      </c>
      <c r="AA55" s="184" t="e">
        <f>IF($A55="","",COUNTIFS(#REF!,$B55,#REF!,"Jour")+COUNTIFS(#REF!,$B55,#REF!,"Jour")+COUNTIFS(#REF!,$B55,#REF!,"Jour")+COUNTIFS(#REF!,$B55,#REF!,"Jour")+COUNTIFS(#REF!,$B55,#REF!,"Jour")+COUNTIFS(#REF!,$B55,#REF!,"Jour")+COUNTIFS(#REF!,$B55,#REF!,"Jour")+COUNTIFS(#REF!,$B55,#REF!,"Jour")+COUNTIFS(#REF!,$B55,#REF!,"Jour")+COUNTIFS(#REF!,$B55,#REF!,"Jour")+COUNTIFS(#REF!,$B55,#REF!,"Jour"))</f>
        <v>#REF!</v>
      </c>
      <c r="AB55" s="187" t="e">
        <f>IF($A55="","",COUNTIFS(#REF!,$B55,#REF!,"Nuit")+COUNTIFS(#REF!,$B55,#REF!,"Nuit")+COUNTIFS(#REF!,$B55,#REF!,"Nuit")+COUNTIFS(#REF!,$B55,#REF!,"Nuit")+COUNTIFS(#REF!,$B55,#REF!,"Nuit")+COUNTIFS(#REF!,$B55,#REF!,"Nuit")+COUNTIFS(#REF!,$B55,#REF!,"Nuit")+COUNTIFS(#REF!,$B55,#REF!,"Nuit")+COUNTIFS(#REF!,$B55,#REF!,"Nuit")+COUNTIFS(#REF!,$B55,#REF!,"Nuit")+COUNTIFS(#REF!,$B55,#REF!,"Nuit"))</f>
        <v>#REF!</v>
      </c>
      <c r="AC55" s="184" t="e">
        <f>IF($A55="","",COUNTIFS(#REF!,$B55,#REF!,"Jour")+COUNTIFS(#REF!,$B55,#REF!,"Jour")+COUNTIFS(#REF!,$B55,#REF!,"Jour")+COUNTIFS(#REF!,$B55,#REF!,"Jour")+COUNTIFS(#REF!,$B55,#REF!,"Jour")+COUNTIFS(#REF!,$B55,#REF!,"Jour")+COUNTIFS(#REF!,$B55,#REF!,"Jour")+COUNTIFS(#REF!,$B55,#REF!,"Jour")+COUNTIFS(#REF!,$B55,#REF!,"Jour")+COUNTIFS(#REF!,$B55,#REF!,"Jour")+COUNTIFS(#REF!,$B55,#REF!,"Jour"))</f>
        <v>#REF!</v>
      </c>
      <c r="AD55" s="187" t="e">
        <f>IF($A55="","",COUNTIFS(#REF!,$B55,#REF!,"Nuit")+COUNTIFS(#REF!,$B55,#REF!,"Nuit")+COUNTIFS(#REF!,$B55,#REF!,"Nuit")+COUNTIFS(#REF!,$B55,#REF!,"Nuit")+COUNTIFS(#REF!,$B55,#REF!,"Nuit")+COUNTIFS(#REF!,$B55,#REF!,"Nuit")+COUNTIFS(#REF!,$B55,#REF!,"Nuit")+COUNTIFS(#REF!,$B55,#REF!,"Nuit")+COUNTIFS(#REF!,$B55,#REF!,"Nuit")+COUNTIFS(#REF!,$B55,#REF!,"Nuit")+COUNTIFS(#REF!,$B55,#REF!,"Nuit"))</f>
        <v>#REF!</v>
      </c>
      <c r="AE55" s="184" t="e">
        <f>IF($A55="","",COUNTIFS(#REF!,$B55,#REF!,"Jour")+COUNTIFS(#REF!,$B55,#REF!,"Jour")+COUNTIFS(#REF!,$B55,#REF!,"Jour")+COUNTIFS(#REF!,$B55,#REF!,"Jour")+COUNTIFS(#REF!,$B55,#REF!,"Jour")+COUNTIFS(#REF!,$B55,#REF!,"Jour")+COUNTIFS(#REF!,$B55,#REF!,"Jour")+COUNTIFS(#REF!,$B55,#REF!,"Jour")+COUNTIFS(#REF!,$B55,#REF!,"Jour")+COUNTIFS(#REF!,$B55,#REF!,"Jour")+COUNTIFS(#REF!,$B55,#REF!,"Jour"))</f>
        <v>#REF!</v>
      </c>
      <c r="AF55" s="187" t="e">
        <f>IF($A55="","",COUNTIFS(#REF!,$B55,#REF!,"Nuit")+COUNTIFS(#REF!,$B55,#REF!,"Nuit")+COUNTIFS(#REF!,$B55,#REF!,"Nuit")+COUNTIFS(#REF!,$B55,#REF!,"Nuit")+COUNTIFS(#REF!,$B55,#REF!,"Nuit")+COUNTIFS(#REF!,$B55,#REF!,"Nuit")+COUNTIFS(#REF!,$B55,#REF!,"Nuit")+COUNTIFS(#REF!,$B55,#REF!,"Nuit")+COUNTIFS(#REF!,$B55,#REF!,"Nuit")+COUNTIFS(#REF!,$B55,#REF!,"Nuit")+COUNTIFS(#REF!,$B55,#REF!,"Nuit"))</f>
        <v>#REF!</v>
      </c>
      <c r="AG55" s="184" t="e">
        <f>IF($A55="","",COUNTIFS(#REF!,$B55,#REF!,"Jour")+COUNTIFS(#REF!,$B55,#REF!,"Jour")+COUNTIFS(#REF!,$B55,#REF!,"Jour")+COUNTIFS(#REF!,$B55,#REF!,"Jour")+COUNTIFS(#REF!,$B55,#REF!,"Jour")+COUNTIFS(#REF!,$B55,#REF!,"Jour")+COUNTIFS(#REF!,$B55,#REF!,"Jour")+COUNTIFS(#REF!,$B55,#REF!,"Jour")+COUNTIFS(#REF!,$B55,#REF!,"Jour")+COUNTIFS(#REF!,$B55,#REF!,"Jour")+COUNTIFS(#REF!,$B55,#REF!,"Jour"))</f>
        <v>#REF!</v>
      </c>
      <c r="AH55" s="187" t="e">
        <f>IF($A55="","",COUNTIFS(#REF!,$B55,#REF!,"Nuit")+COUNTIFS(#REF!,$B55,#REF!,"Nuit")+COUNTIFS(#REF!,$B55,#REF!,"Nuit")+COUNTIFS(#REF!,$B55,#REF!,"Nuit")+COUNTIFS(#REF!,$B55,#REF!,"Nuit")+COUNTIFS(#REF!,$B55,#REF!,"Nuit")+COUNTIFS(#REF!,$B55,#REF!,"Nuit")+COUNTIFS(#REF!,$B55,#REF!,"Nuit")+COUNTIFS(#REF!,$B55,#REF!,"Nuit")+COUNTIFS(#REF!,$B55,#REF!,"Nuit")+COUNTIFS(#REF!,$B55,#REF!,"Nuit"))</f>
        <v>#REF!</v>
      </c>
      <c r="AI55" s="184" t="e">
        <f>IF($A55="","",COUNTIFS(#REF!,$B55,#REF!,"Jour")+COUNTIFS(#REF!,$B55,#REF!,"Jour")+COUNTIFS(#REF!,$B55,#REF!,"Jour")+COUNTIFS(#REF!,$B55,#REF!,"Jour")+COUNTIFS(#REF!,$B55,#REF!,"Jour")+COUNTIFS(#REF!,$B55,#REF!,"Jour")+COUNTIFS(#REF!,$B55,#REF!,"Jour")+COUNTIFS(#REF!,$B55,#REF!,"Jour")+COUNTIFS(#REF!,$B55,#REF!,"Jour")+COUNTIFS(#REF!,$B55,#REF!,"Jour")+COUNTIFS(#REF!,$B55,#REF!,"Jour"))</f>
        <v>#REF!</v>
      </c>
      <c r="AJ55" s="187" t="e">
        <f>IF($A55="","",COUNTIFS(#REF!,$B55,#REF!,"Nuit")+COUNTIFS(#REF!,$B55,#REF!,"Nuit")+COUNTIFS(#REF!,$B55,#REF!,"Nuit")+COUNTIFS(#REF!,$B55,#REF!,"Nuit")+COUNTIFS(#REF!,$B55,#REF!,"Nuit")+COUNTIFS(#REF!,$B55,#REF!,"Nuit")+COUNTIFS(#REF!,$B55,#REF!,"Nuit")+COUNTIFS(#REF!,$B55,#REF!,"Nuit")+COUNTIFS(#REF!,$B55,#REF!,"Nuit")+COUNTIFS(#REF!,$B55,#REF!,"Nuit")+COUNTIFS(#REF!,$B55,#REF!,"Nuit"))</f>
        <v>#REF!</v>
      </c>
      <c r="AK55" s="190" t="e">
        <f>IF($A55="","",COUNTIFS(#REF!,$B55,#REF!,"Jour")+COUNTIFS(#REF!,$B55,#REF!,"Jour")+COUNTIFS(#REF!,$B55,#REF!,"Jour")+COUNTIFS(#REF!,$B55,#REF!,"Jour")+COUNTIFS(#REF!,$B55,#REF!,"Jour")+COUNTIFS(#REF!,$B55,#REF!,"Jour")+COUNTIFS(#REF!,$B55,#REF!,"Jour")+COUNTIFS(#REF!,$B55,#REF!,"Jour")+COUNTIFS(#REF!,$B55,#REF!,"Jour")+COUNTIFS(#REF!,$B55,#REF!,"Jour")+COUNTIFS(#REF!,$B55,#REF!,"Jour"))</f>
        <v>#REF!</v>
      </c>
      <c r="AL55" s="177"/>
      <c r="AM55" s="176" t="e">
        <f t="shared" si="1"/>
        <v>#REF!</v>
      </c>
      <c r="AN55" s="176" t="e">
        <f t="shared" si="2"/>
        <v>#REF!</v>
      </c>
      <c r="AO55" s="424" t="e">
        <f t="shared" si="5"/>
        <v>#REF!</v>
      </c>
      <c r="AP55" s="183">
        <f>IF($A55="","",COUNTIFS(JAN.20!$F$7:$F$48,$B55,JAN.20!$E$7:$E$48,"Nuit")+COUNTIFS(JAN.20!$H$7:$H$48,$B55,JAN.20!$E$7:$E$48,"Nuit")+COUNTIFS(JAN.20!$J$7:$J$48,$B55,JAN.20!$E$7:$E$48,"Nuit")+COUNTIFS(JAN.20!$L$7:$L$48,$B55,JAN.20!$E$7:$E$48,"Nuit")+COUNTIFS(JAN.20!$N$7:$N$48,$B55,JAN.20!$E$7:$E$48,"Nuit")+COUNTIFS(JAN.20!$P$7:$P$48,$B55,JAN.20!$E$7:$E$48,"Nuit")+COUNTIFS(JAN.20!$R$7:$R$48,$B55,JAN.20!$E$7:$E$48,"Nuit")+COUNTIFS(JAN.20!$T$7:$T$48,$B55,JAN.20!$E$7:$E$48,"Nuit")+COUNTIFS(JAN.20!$V$7:$V$48,$B55,JAN.20!$E$7:$E$48,"Nuit")+COUNTIFS(JAN.20!$W$7:$W$48,$B55,JAN.20!$E$7:$E$48,"Nuit")+COUNTIFS(JAN.20!$X$7:$X$48,$B55,JAN.20!$E$7:$E$48,"Nuit"))</f>
        <v>0</v>
      </c>
      <c r="AQ55" s="184">
        <f>IF($A55="","",COUNTIFS(JAN.20!$F$7:$F$48,$B55,JAN.20!$E$7:$E$48,"Jour")+COUNTIFS(JAN.20!$H$7:$H$48,$B55,JAN.20!$E$7:$E$48,"Jour")+COUNTIFS(JAN.20!$J$7:$J$48,$B55,JAN.20!$E$7:$E$48,"Jour")+COUNTIFS(JAN.20!$L$7:$L$48,$B55,JAN.20!$E$7:$E$48,"Jour")+COUNTIFS(JAN.20!$N$7:$N$48,$B55,JAN.20!$E$7:$E$48,"Jour")+COUNTIFS(JAN.20!$P$7:$P$48,$B55,JAN.20!$E$7:$E$48,"Jour")+COUNTIFS(JAN.20!$R$7:$R$48,$B55,JAN.20!$E$7:$E$48,"Jour")+COUNTIFS(JAN.20!$T$7:$T$48,$B55,JAN.20!$E$7:$E$48,"Jour")+COUNTIFS(JAN.20!$V$7:$V$48,$B55,JAN.20!$E$7:$E$48,"Jour")+COUNTIFS(JAN.20!$W$7:$W$48,$B55,JAN.20!$E$7:$E$48,"Jour")+COUNTIFS(JAN.20!$X$7:$X$48,$B55,JAN.20!$E$7:$E$48,"Jour"))</f>
        <v>0</v>
      </c>
      <c r="AR55" s="187">
        <f>IF($A55="","",COUNTIFS(FEV.20!$F$7:$F$48,$B55,FEV.20!$E$7:$E$48,"Nuit")+COUNTIFS(FEV.20!$H$7:$H$48,$B55,FEV.20!$E$7:$E$48,"Nuit")+COUNTIFS(FEV.20!$J$7:$J$48,$B55,FEV.20!$E$7:$E$48,"Nuit")+COUNTIFS(FEV.20!$L$7:$L$48,$B55,FEV.20!$E$7:$E$48,"Nuit")+COUNTIFS(FEV.20!$N$7:$N$48,$B55,FEV.20!$E$7:$E$48,"Nuit")+COUNTIFS(FEV.20!$P$7:$P$48,$B55,FEV.20!$E$7:$E$48,"Nuit")+COUNTIFS(FEV.20!$R$7:$R$48,$B55,FEV.20!$E$7:$E$48,"Nuit")+COUNTIFS(FEV.20!$T$7:$T$48,$B55,FEV.20!$E$7:$E$48,"Nuit")+COUNTIFS(FEV.20!$V$7:$V$48,$B55,FEV.20!$E$7:$E$48,"Nuit")+COUNTIFS(FEV.20!$W$7:$W$48,$B55,FEV.20!$E$7:$E$48,"Nuit")+COUNTIFS(FEV.20!$X$7:$X$48,$B55,FEV.20!$E$7:$E$48,"Nuit"))</f>
        <v>0</v>
      </c>
      <c r="AS55" s="184">
        <f>IF($A55="","",COUNTIFS(FEV.20!$F$7:$F$48,$B55,FEV.20!$E$7:$E$48,"Jour")+COUNTIFS(FEV.20!$H$7:$H$48,$B55,FEV.20!$E$7:$E$48,"Jour")+COUNTIFS(FEV.20!$J$7:$J$48,$B55,FEV.20!$E$7:$E$48,"Jour")+COUNTIFS(FEV.20!$L$7:$L$48,$B55,FEV.20!$E$7:$E$48,"Jour")+COUNTIFS(FEV.20!$N$7:$N$48,$B55,FEV.20!$E$7:$E$48,"Jour")+COUNTIFS(FEV.20!$P$7:$P$48,$B55,FEV.20!$E$7:$E$48,"Jour")+COUNTIFS(FEV.20!$R$7:$R$48,$B55,FEV.20!$E$7:$E$48,"Jour")+COUNTIFS(FEV.20!$T$7:$T$48,$B55,FEV.20!$E$7:$E$48,"Jour")+COUNTIFS(FEV.20!$V$7:$V$48,$B55,FEV.20!$E$7:$E$48,"Jour")+COUNTIFS(FEV.20!$W$7:$W$48,$B55,FEV.20!$E$7:$E$48,"Jour")+COUNTIFS(FEV.20!$X$7:$X$48,$B55,FEV.20!$E$7:$E$48,"Jour"))</f>
        <v>0</v>
      </c>
      <c r="AT55" s="187">
        <f>IF($A55="","",COUNTIFS(Mars.20!$F$7:$F$48,$B55,Mars.20!$E$7:$E$48,"Nuit")+COUNTIFS(Mars.20!$H$7:$H$48,$B55,Mars.20!$E$7:$E$48,"Nuit")+COUNTIFS(Mars.20!$J$7:$J$48,$B55,Mars.20!$E$7:$E$48,"Nuit")+COUNTIFS(Mars.20!$L$7:$L$48,$B55,Mars.20!$E$7:$E$48,"Nuit")+COUNTIFS(Mars.20!$N$7:$N$48,$B55,Mars.20!$E$7:$E$48,"Nuit")+COUNTIFS(Mars.20!$P$7:$P$48,$B55,Mars.20!$E$7:$E$48,"Nuit")+COUNTIFS(Mars.20!$R$7:$R$48,$B55,Mars.20!$E$7:$E$48,"Nuit")+COUNTIFS(Mars.20!$T$7:$T$48,$B55,Mars.20!$E$7:$E$48,"Nuit")+COUNTIFS(Mars.20!$V$7:$V$48,$B55,Mars.20!$E$7:$E$48,"Nuit")+COUNTIFS(Mars.20!$W$7:$W$48,$B55,Mars.20!$E$7:$E$48,"Nuit")+COUNTIFS(Mars.20!$X$7:$X$48,$B55,Mars.20!$E$7:$E$48,"Nuit"))</f>
        <v>0</v>
      </c>
      <c r="AU55" s="184">
        <f>IF($A55="","",COUNTIFS(Mars.20!$F$7:$F$48,$B55,Mars.20!$E$7:$E$48,"Jour")+COUNTIFS(Mars.20!$H$7:$H$48,$B55,Mars.20!$E$7:$E$48,"Jour")+COUNTIFS(Mars.20!$J$7:$J$48,$B55,Mars.20!$E$7:$E$48,"Jour")+COUNTIFS(Mars.20!$L$7:$L$48,$B55,Mars.20!$E$7:$E$48,"Jour")+COUNTIFS(Mars.20!$N$7:$N$48,$B55,Mars.20!$E$7:$E$48,"Jour")+COUNTIFS(Mars.20!$P$7:$P$48,$B55,Mars.20!$E$7:$E$48,"Jour")+COUNTIFS(Mars.20!$R$7:$R$48,$B55,Mars.20!$E$7:$E$48,"Jour")+COUNTIFS(Mars.20!$T$7:$T$48,$B55,Mars.20!$E$7:$E$48,"Jour")+COUNTIFS(Mars.20!$V$7:$V$48,$B55,Mars.20!$E$7:$E$48,"Jour")+COUNTIFS(Mars.20!$W$7:$W$48,$B55,Mars.20!$E$7:$E$48,"Jour")+COUNTIFS(Mars.20!$X$7:$X$48,$B55,Mars.20!$E$7:$E$48,"Jour"))</f>
        <v>0</v>
      </c>
      <c r="AV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AW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AX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AY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AZ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BA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BB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BC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BD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BE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BF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BG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BH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BI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BJ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BK55" s="184">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BL55" s="187">
        <f>IF($A55="","",COUNTIFS(AVR.20!$F$7:$F$48,$B55,AVR.20!$E$7:$E$48,"Nuit")+COUNTIFS(AVR.20!$H$7:$H$48,$B55,AVR.20!$E$7:$E$48,"Nuit")+COUNTIFS(AVR.20!$J$7:$J$48,$B55,AVR.20!$E$7:$E$48,"Nuit")+COUNTIFS(AVR.20!$L$7:$L$48,$B55,AVR.20!$E$7:$E$48,"Nuit")+COUNTIFS(AVR.20!$N$7:$N$48,$B55,AVR.20!$E$7:$E$48,"Nuit")+COUNTIFS(AVR.20!$P$7:$P$48,$B55,AVR.20!$E$7:$E$48,"Nuit")+COUNTIFS(AVR.20!$R$7:$R$48,$B55,AVR.20!$E$7:$E$48,"Nuit")+COUNTIFS(AVR.20!$T$7:$T$48,$B55,AVR.20!$E$7:$E$48,"Nuit")+COUNTIFS(AVR.20!$V$7:$V$48,$B55,AVR.20!$E$7:$E$48,"Nuit")+COUNTIFS(AVR.20!$W$7:$W$48,$B55,AVR.20!$E$7:$E$48,"Nuit")+COUNTIFS(AVR.20!$X$7:$X$48,$B55,AVR.20!$E$7:$E$48,"Nuit"))</f>
        <v>0</v>
      </c>
      <c r="BM55" s="190">
        <f>IF($A55="","",COUNTIFS(AVR.20!$F$7:$F$48,$B55,AVR.20!$E$7:$E$48,"Jour")+COUNTIFS(AVR.20!$H$7:$H$48,$B55,AVR.20!$E$7:$E$48,"Jour")+COUNTIFS(AVR.20!$J$7:$J$48,$B55,AVR.20!$E$7:$E$48,"Jour")+COUNTIFS(AVR.20!$L$7:$L$48,$B55,AVR.20!$E$7:$E$48,"Jour")+COUNTIFS(AVR.20!$N$7:$N$48,$B55,AVR.20!$E$7:$E$48,"Jour")+COUNTIFS(AVR.20!$P$7:$P$48,$B55,AVR.20!$E$7:$E$48,"Jour")+COUNTIFS(AVR.20!$R$7:$R$48,$B55,AVR.20!$E$7:$E$48,"Jour")+COUNTIFS(AVR.20!$T$7:$T$48,$B55,AVR.20!$E$7:$E$48,"Jour")+COUNTIFS(AVR.20!$V$7:$V$48,$B55,AVR.20!$E$7:$E$48,"Jour")+COUNTIFS(AVR.20!$W$7:$W$48,$B55,AVR.20!$E$7:$E$48,"Jour")+COUNTIFS(AVR.20!$X$7:$X$48,$B55,AVR.20!$E$7:$E$48,"Jour"))</f>
        <v>0</v>
      </c>
      <c r="BN55" s="177"/>
      <c r="BO55" s="176">
        <f t="shared" si="3"/>
        <v>0</v>
      </c>
      <c r="BP55" s="176">
        <f t="shared" si="4"/>
        <v>0</v>
      </c>
    </row>
    <row r="56" spans="1:68" ht="16.5" x14ac:dyDescent="0.3">
      <c r="A56" s="268" t="s">
        <v>337</v>
      </c>
      <c r="B56" s="269" t="s">
        <v>99</v>
      </c>
      <c r="C56" s="264" t="s">
        <v>198</v>
      </c>
      <c r="D56" s="264" t="s">
        <v>83</v>
      </c>
      <c r="E56" s="265" t="s">
        <v>17</v>
      </c>
      <c r="F56" s="266"/>
      <c r="G56" s="266"/>
      <c r="H56" s="266"/>
      <c r="I56" s="272"/>
      <c r="J56" s="266"/>
      <c r="K56" s="266" t="s">
        <v>72</v>
      </c>
      <c r="L56" s="267"/>
      <c r="N56" s="183" t="e">
        <f>IF($A56="","",COUNTIFS(#REF!,B56,#REF!,"Nuit")+COUNTIFS(#REF!,B56,#REF!,"Nuit")+COUNTIFS(#REF!,B56,#REF!,"Nuit")+COUNTIFS(#REF!,B56,#REF!,"Nuit")+COUNTIFS(#REF!,B56,#REF!,"Nuit")+COUNTIFS(#REF!,B56,#REF!,"Nuit")+COUNTIFS(#REF!,B56,#REF!,"Nuit")+COUNTIFS(#REF!,B56,#REF!,"Nuit")+COUNTIFS(#REF!,B56,#REF!,"Nuit")+COUNTIFS(#REF!,B56,#REF!,"Nuit")+COUNTIFS(#REF!,B56,#REF!,"Nuit"))</f>
        <v>#REF!</v>
      </c>
      <c r="O56" s="184" t="e">
        <f>IF($A56="","",COUNTIFS(#REF!,B56,#REF!,"Jour")+COUNTIFS(#REF!,B56,#REF!,"Jour")+COUNTIFS(#REF!,B56,#REF!,"Jour")+COUNTIFS(#REF!,B56,#REF!,"Jour")+COUNTIFS(#REF!,B56,#REF!,"Jour")+COUNTIFS(#REF!,B56,#REF!,"Jour")+COUNTIFS(#REF!,B56,#REF!,"Jour")+COUNTIFS(#REF!,B56,#REF!,"Jour")+COUNTIFS(#REF!,B56,#REF!,"Jour")+COUNTIFS(#REF!,B56,#REF!,"Jour")+COUNTIFS(#REF!,B56,#REF!,"Jour"))</f>
        <v>#REF!</v>
      </c>
      <c r="P56" s="187" t="e">
        <f>IF($A56="","",COUNTIFS(#REF!,B56,#REF!,"Nuit")+COUNTIFS(#REF!,B56,#REF!,"Nuit")+COUNTIFS(#REF!,B56,#REF!,"Nuit")+COUNTIFS(#REF!,B56,#REF!,"Nuit")+COUNTIFS(#REF!,B56,#REF!,"Nuit")+COUNTIFS(#REF!,B56,#REF!,"Nuit")+COUNTIFS(#REF!,B56,#REF!,"Nuit")+COUNTIFS(#REF!,B56,#REF!,"Nuit")+COUNTIFS(#REF!,B56,#REF!,"Nuit")+COUNTIFS(#REF!,B56,#REF!,"Nuit")+COUNTIFS(#REF!,B56,#REF!,"Nuit"))</f>
        <v>#REF!</v>
      </c>
      <c r="Q56" s="184" t="e">
        <f>IF($A56="","",COUNTIFS(#REF!,B56,#REF!,"Jour")+COUNTIFS(#REF!,B56,#REF!,"Jour")+COUNTIFS(#REF!,B56,#REF!,"Jour")+COUNTIFS(#REF!,B56,#REF!,"Jour")+COUNTIFS(#REF!,B56,#REF!,"Jour")+COUNTIFS(#REF!,B56,#REF!,"Jour")+COUNTIFS(#REF!,B56,#REF!,"Jour")+COUNTIFS(#REF!,B56,#REF!,"Jour")+COUNTIFS(#REF!,B56,#REF!,"Jour")+COUNTIFS(#REF!,B56,#REF!,"Jour")+COUNTIFS(#REF!,B56,#REF!,"Jour"))</f>
        <v>#REF!</v>
      </c>
      <c r="R56" s="187" t="e">
        <f>IF($A56="","",COUNTIFS(#REF!,B56,#REF!,"Nuit")+COUNTIFS(#REF!,B56,#REF!,"Nuit")+COUNTIFS(#REF!,B56,#REF!,"Nuit")+COUNTIFS(#REF!,B56,#REF!,"Nuit")+COUNTIFS(#REF!,B56,#REF!,"Nuit")+COUNTIFS(#REF!,B56,#REF!,"Nuit")+COUNTIFS(#REF!,B56,#REF!,"Nuit")+COUNTIFS(#REF!,B56,#REF!,"Nuit")+COUNTIFS(#REF!,B56,#REF!,"Nuit")+COUNTIFS(#REF!,B56,#REF!,"Nuit")+COUNTIFS(#REF!,B56,#REF!,"Nuit"))</f>
        <v>#REF!</v>
      </c>
      <c r="S56" s="184" t="e">
        <f>IF($A56="","",COUNTIFS(#REF!,B56,#REF!,"Jour")+COUNTIFS(#REF!,B56,#REF!,"Jour")+COUNTIFS(#REF!,B56,#REF!,"Jour")+COUNTIFS(#REF!,B56,#REF!,"Jour")+COUNTIFS(#REF!,B56,#REF!,"Jour")+COUNTIFS(#REF!,B56,#REF!,"Jour")+COUNTIFS(#REF!,B56,#REF!,"Jour")+COUNTIFS(#REF!,B56,#REF!,"Jour")+COUNTIFS(#REF!,B56,#REF!,"Jour")+COUNTIFS(#REF!,B56,#REF!,"Jour")+COUNTIFS(#REF!,B56,#REF!,"Jour"))</f>
        <v>#REF!</v>
      </c>
      <c r="T56" s="187" t="e">
        <f>IF($A56="","",COUNTIFS(#REF!,B56,#REF!,"Nuit")+COUNTIFS(#REF!,B56,#REF!,"Nuit")+COUNTIFS(#REF!,B56,#REF!,"Nuit")+COUNTIFS(#REF!,B56,#REF!,"Nuit")+COUNTIFS(#REF!,B56,#REF!,"Nuit")+COUNTIFS(#REF!,B56,#REF!,"Nuit")+COUNTIFS(#REF!,B56,#REF!,"Nuit")+COUNTIFS(#REF!,B56,#REF!,"Nuit")+COUNTIFS(#REF!,B56,#REF!,"Nuit")+COUNTIFS(#REF!,B56,#REF!,"Nuit")+COUNTIFS(#REF!,B56,#REF!,"Nuit"))</f>
        <v>#REF!</v>
      </c>
      <c r="U56" s="184" t="e">
        <f>IF($A56="","",COUNTIFS(#REF!,B56,#REF!,"Jour")+COUNTIFS(#REF!,B56,#REF!,"Jour")+COUNTIFS(#REF!,B56,#REF!,"Jour")+COUNTIFS(#REF!,B56,#REF!,"Jour")+COUNTIFS(#REF!,B56,#REF!,"Jour")+COUNTIFS(#REF!,B56,#REF!,"Jour")+COUNTIFS(#REF!,B56,#REF!,"Jour")+COUNTIFS(#REF!,B56,#REF!,"Jour")+COUNTIFS(#REF!,B56,#REF!,"Jour")+COUNTIFS(#REF!,B56,#REF!,"Jour")+COUNTIFS(#REF!,B56,#REF!,"Jour"))</f>
        <v>#REF!</v>
      </c>
      <c r="V56" s="187" t="e">
        <f>IF($A56="","",COUNTIFS(#REF!,B56,#REF!,"Nuit")+COUNTIFS(#REF!,B56,#REF!,"Nuit")+COUNTIFS(#REF!,B56,#REF!,"Nuit")+COUNTIFS(#REF!,B56,#REF!,"Nuit")+COUNTIFS(#REF!,B56,#REF!,"Nuit")+COUNTIFS(#REF!,B56,#REF!,"Nuit")+COUNTIFS(#REF!,B56,#REF!,"Nuit")+COUNTIFS(#REF!,B56,#REF!,"Nuit")+COUNTIFS(#REF!,B56,#REF!,"Nuit")+COUNTIFS(#REF!,B56,#REF!,"Nuit")+COUNTIFS(#REF!,B56,#REF!,"Nuit"))</f>
        <v>#REF!</v>
      </c>
      <c r="W56" s="184" t="e">
        <f>IF($A56="","",COUNTIFS(#REF!,B56,#REF!,"Jour")+COUNTIFS(#REF!,B56,#REF!,"Jour")+COUNTIFS(#REF!,B56,#REF!,"Jour")+COUNTIFS(#REF!,B56,#REF!,"Jour")+COUNTIFS(#REF!,B56,#REF!,"Jour")+COUNTIFS(#REF!,B56,#REF!,"Jour")+COUNTIFS(#REF!,B56,#REF!,"Jour")+COUNTIFS(#REF!,B56,#REF!,"Jour")+COUNTIFS(#REF!,B56,#REF!,"Jour")+COUNTIFS(#REF!,B56,#REF!,"Jour")+COUNTIFS(#REF!,B56,#REF!,"Jour"))</f>
        <v>#REF!</v>
      </c>
      <c r="X56" s="187" t="e">
        <f>IF($A56="","",COUNTIFS(#REF!,B56,#REF!,"Nuit")+COUNTIFS(#REF!,B56,#REF!,"Nuit")+COUNTIFS(#REF!,B56,#REF!,"Nuit")+COUNTIFS(#REF!,B56,#REF!,"Nuit")+COUNTIFS(#REF!,B56,#REF!,"Nuit")+COUNTIFS(#REF!,B56,#REF!,"Nuit")+COUNTIFS(#REF!,B56,#REF!,"Nuit")+COUNTIFS(#REF!,B56,#REF!,"Nuit")+COUNTIFS(#REF!,B56,#REF!,"Nuit")+COUNTIFS(#REF!,B56,#REF!,"Nuit")+COUNTIFS(#REF!,B56,#REF!,"Nuit"))</f>
        <v>#REF!</v>
      </c>
      <c r="Y56" s="184" t="e">
        <f>IF($A56="","",COUNTIFS(#REF!,B56,#REF!,"Jour")+COUNTIFS(#REF!,B56,#REF!,"Jour")+COUNTIFS(#REF!,B56,#REF!,"Jour")+COUNTIFS(#REF!,B56,#REF!,"Jour")+COUNTIFS(#REF!,B56,#REF!,"Jour")+COUNTIFS(#REF!,B56,#REF!,"Jour")+COUNTIFS(#REF!,B56,#REF!,"Jour")+COUNTIFS(#REF!,B56,#REF!,"Jour")+COUNTIFS(#REF!,B56,#REF!,"Jour")+COUNTIFS(#REF!,B56,#REF!,"Jour")+COUNTIFS(#REF!,B56,#REF!,"Jour"))</f>
        <v>#REF!</v>
      </c>
      <c r="Z56" s="187" t="e">
        <f>IF($A56="","",COUNTIFS(#REF!,$B56,#REF!,"Nuit")+COUNTIFS(#REF!,B56,#REF!,"Nuit")+COUNTIFS(#REF!,B56,#REF!,"Nuit")+COUNTIFS(#REF!,B56,#REF!,"Nuit")+COUNTIFS(#REF!,B56,#REF!,"Nuit")+COUNTIFS(#REF!,B56,#REF!,"Nuit")+COUNTIFS(#REF!,B56,#REF!,"Nuit")+COUNTIFS(#REF!,B56,#REF!,"Nuit")+COUNTIFS(#REF!,B56,#REF!,"Nuit")+COUNTIFS(#REF!,B56,#REF!,"Nuit")+COUNTIFS(#REF!,B56,#REF!,"Nuit"))</f>
        <v>#REF!</v>
      </c>
      <c r="AA56" s="184" t="e">
        <f>IF($A56="","",COUNTIFS(#REF!,$B56,#REF!,"Jour")+COUNTIFS(#REF!,$B56,#REF!,"Jour")+COUNTIFS(#REF!,$B56,#REF!,"Jour")+COUNTIFS(#REF!,$B56,#REF!,"Jour")+COUNTIFS(#REF!,$B56,#REF!,"Jour")+COUNTIFS(#REF!,$B56,#REF!,"Jour")+COUNTIFS(#REF!,$B56,#REF!,"Jour")+COUNTIFS(#REF!,$B56,#REF!,"Jour")+COUNTIFS(#REF!,$B56,#REF!,"Jour")+COUNTIFS(#REF!,$B56,#REF!,"Jour")+COUNTIFS(#REF!,$B56,#REF!,"Jour"))</f>
        <v>#REF!</v>
      </c>
      <c r="AB56" s="187" t="e">
        <f>IF($A56="","",COUNTIFS(#REF!,$B56,#REF!,"Nuit")+COUNTIFS(#REF!,$B56,#REF!,"Nuit")+COUNTIFS(#REF!,$B56,#REF!,"Nuit")+COUNTIFS(#REF!,$B56,#REF!,"Nuit")+COUNTIFS(#REF!,$B56,#REF!,"Nuit")+COUNTIFS(#REF!,$B56,#REF!,"Nuit")+COUNTIFS(#REF!,$B56,#REF!,"Nuit")+COUNTIFS(#REF!,$B56,#REF!,"Nuit")+COUNTIFS(#REF!,$B56,#REF!,"Nuit")+COUNTIFS(#REF!,$B56,#REF!,"Nuit")+COUNTIFS(#REF!,$B56,#REF!,"Nuit"))</f>
        <v>#REF!</v>
      </c>
      <c r="AC56" s="184" t="e">
        <f>IF($A56="","",COUNTIFS(#REF!,$B56,#REF!,"Jour")+COUNTIFS(#REF!,$B56,#REF!,"Jour")+COUNTIFS(#REF!,$B56,#REF!,"Jour")+COUNTIFS(#REF!,$B56,#REF!,"Jour")+COUNTIFS(#REF!,$B56,#REF!,"Jour")+COUNTIFS(#REF!,$B56,#REF!,"Jour")+COUNTIFS(#REF!,$B56,#REF!,"Jour")+COUNTIFS(#REF!,$B56,#REF!,"Jour")+COUNTIFS(#REF!,$B56,#REF!,"Jour")+COUNTIFS(#REF!,$B56,#REF!,"Jour")+COUNTIFS(#REF!,$B56,#REF!,"Jour"))</f>
        <v>#REF!</v>
      </c>
      <c r="AD56" s="187" t="e">
        <f>IF($A56="","",COUNTIFS(#REF!,$B56,#REF!,"Nuit")+COUNTIFS(#REF!,$B56,#REF!,"Nuit")+COUNTIFS(#REF!,$B56,#REF!,"Nuit")+COUNTIFS(#REF!,$B56,#REF!,"Nuit")+COUNTIFS(#REF!,$B56,#REF!,"Nuit")+COUNTIFS(#REF!,$B56,#REF!,"Nuit")+COUNTIFS(#REF!,$B56,#REF!,"Nuit")+COUNTIFS(#REF!,$B56,#REF!,"Nuit")+COUNTIFS(#REF!,$B56,#REF!,"Nuit")+COUNTIFS(#REF!,$B56,#REF!,"Nuit")+COUNTIFS(#REF!,$B56,#REF!,"Nuit"))</f>
        <v>#REF!</v>
      </c>
      <c r="AE56" s="184" t="e">
        <f>IF($A56="","",COUNTIFS(#REF!,$B56,#REF!,"Jour")+COUNTIFS(#REF!,$B56,#REF!,"Jour")+COUNTIFS(#REF!,$B56,#REF!,"Jour")+COUNTIFS(#REF!,$B56,#REF!,"Jour")+COUNTIFS(#REF!,$B56,#REF!,"Jour")+COUNTIFS(#REF!,$B56,#REF!,"Jour")+COUNTIFS(#REF!,$B56,#REF!,"Jour")+COUNTIFS(#REF!,$B56,#REF!,"Jour")+COUNTIFS(#REF!,$B56,#REF!,"Jour")+COUNTIFS(#REF!,$B56,#REF!,"Jour")+COUNTIFS(#REF!,$B56,#REF!,"Jour"))</f>
        <v>#REF!</v>
      </c>
      <c r="AF56" s="187" t="e">
        <f>IF($A56="","",COUNTIFS(#REF!,$B56,#REF!,"Nuit")+COUNTIFS(#REF!,$B56,#REF!,"Nuit")+COUNTIFS(#REF!,$B56,#REF!,"Nuit")+COUNTIFS(#REF!,$B56,#REF!,"Nuit")+COUNTIFS(#REF!,$B56,#REF!,"Nuit")+COUNTIFS(#REF!,$B56,#REF!,"Nuit")+COUNTIFS(#REF!,$B56,#REF!,"Nuit")+COUNTIFS(#REF!,$B56,#REF!,"Nuit")+COUNTIFS(#REF!,$B56,#REF!,"Nuit")+COUNTIFS(#REF!,$B56,#REF!,"Nuit")+COUNTIFS(#REF!,$B56,#REF!,"Nuit"))</f>
        <v>#REF!</v>
      </c>
      <c r="AG56" s="184" t="e">
        <f>IF($A56="","",COUNTIFS(#REF!,$B56,#REF!,"Jour")+COUNTIFS(#REF!,$B56,#REF!,"Jour")+COUNTIFS(#REF!,$B56,#REF!,"Jour")+COUNTIFS(#REF!,$B56,#REF!,"Jour")+COUNTIFS(#REF!,$B56,#REF!,"Jour")+COUNTIFS(#REF!,$B56,#REF!,"Jour")+COUNTIFS(#REF!,$B56,#REF!,"Jour")+COUNTIFS(#REF!,$B56,#REF!,"Jour")+COUNTIFS(#REF!,$B56,#REF!,"Jour")+COUNTIFS(#REF!,$B56,#REF!,"Jour")+COUNTIFS(#REF!,$B56,#REF!,"Jour"))</f>
        <v>#REF!</v>
      </c>
      <c r="AH56" s="187" t="e">
        <f>IF($A56="","",COUNTIFS(#REF!,$B56,#REF!,"Nuit")+COUNTIFS(#REF!,$B56,#REF!,"Nuit")+COUNTIFS(#REF!,$B56,#REF!,"Nuit")+COUNTIFS(#REF!,$B56,#REF!,"Nuit")+COUNTIFS(#REF!,$B56,#REF!,"Nuit")+COUNTIFS(#REF!,$B56,#REF!,"Nuit")+COUNTIFS(#REF!,$B56,#REF!,"Nuit")+COUNTIFS(#REF!,$B56,#REF!,"Nuit")+COUNTIFS(#REF!,$B56,#REF!,"Nuit")+COUNTIFS(#REF!,$B56,#REF!,"Nuit")+COUNTIFS(#REF!,$B56,#REF!,"Nuit"))</f>
        <v>#REF!</v>
      </c>
      <c r="AI56" s="184" t="e">
        <f>IF($A56="","",COUNTIFS(#REF!,$B56,#REF!,"Jour")+COUNTIFS(#REF!,$B56,#REF!,"Jour")+COUNTIFS(#REF!,$B56,#REF!,"Jour")+COUNTIFS(#REF!,$B56,#REF!,"Jour")+COUNTIFS(#REF!,$B56,#REF!,"Jour")+COUNTIFS(#REF!,$B56,#REF!,"Jour")+COUNTIFS(#REF!,$B56,#REF!,"Jour")+COUNTIFS(#REF!,$B56,#REF!,"Jour")+COUNTIFS(#REF!,$B56,#REF!,"Jour")+COUNTIFS(#REF!,$B56,#REF!,"Jour")+COUNTIFS(#REF!,$B56,#REF!,"Jour"))</f>
        <v>#REF!</v>
      </c>
      <c r="AJ56" s="187" t="e">
        <f>IF($A56="","",COUNTIFS(#REF!,$B56,#REF!,"Nuit")+COUNTIFS(#REF!,$B56,#REF!,"Nuit")+COUNTIFS(#REF!,$B56,#REF!,"Nuit")+COUNTIFS(#REF!,$B56,#REF!,"Nuit")+COUNTIFS(#REF!,$B56,#REF!,"Nuit")+COUNTIFS(#REF!,$B56,#REF!,"Nuit")+COUNTIFS(#REF!,$B56,#REF!,"Nuit")+COUNTIFS(#REF!,$B56,#REF!,"Nuit")+COUNTIFS(#REF!,$B56,#REF!,"Nuit")+COUNTIFS(#REF!,$B56,#REF!,"Nuit")+COUNTIFS(#REF!,$B56,#REF!,"Nuit"))</f>
        <v>#REF!</v>
      </c>
      <c r="AK56" s="190" t="e">
        <f>IF($A56="","",COUNTIFS(#REF!,$B56,#REF!,"Jour")+COUNTIFS(#REF!,$B56,#REF!,"Jour")+COUNTIFS(#REF!,$B56,#REF!,"Jour")+COUNTIFS(#REF!,$B56,#REF!,"Jour")+COUNTIFS(#REF!,$B56,#REF!,"Jour")+COUNTIFS(#REF!,$B56,#REF!,"Jour")+COUNTIFS(#REF!,$B56,#REF!,"Jour")+COUNTIFS(#REF!,$B56,#REF!,"Jour")+COUNTIFS(#REF!,$B56,#REF!,"Jour")+COUNTIFS(#REF!,$B56,#REF!,"Jour")+COUNTIFS(#REF!,$B56,#REF!,"Jour"))</f>
        <v>#REF!</v>
      </c>
      <c r="AL56" s="177"/>
      <c r="AM56" s="176" t="e">
        <f t="shared" si="1"/>
        <v>#REF!</v>
      </c>
      <c r="AN56" s="176" t="e">
        <f t="shared" si="2"/>
        <v>#REF!</v>
      </c>
      <c r="AO56" s="424" t="e">
        <f t="shared" si="5"/>
        <v>#REF!</v>
      </c>
      <c r="AP56" s="183">
        <f>IF($A56="","",COUNTIFS(JAN.20!$F$7:$F$48,$B56,JAN.20!$E$7:$E$48,"Nuit")+COUNTIFS(JAN.20!$H$7:$H$48,$B56,JAN.20!$E$7:$E$48,"Nuit")+COUNTIFS(JAN.20!$J$7:$J$48,$B56,JAN.20!$E$7:$E$48,"Nuit")+COUNTIFS(JAN.20!$L$7:$L$48,$B56,JAN.20!$E$7:$E$48,"Nuit")+COUNTIFS(JAN.20!$N$7:$N$48,$B56,JAN.20!$E$7:$E$48,"Nuit")+COUNTIFS(JAN.20!$P$7:$P$48,$B56,JAN.20!$E$7:$E$48,"Nuit")+COUNTIFS(JAN.20!$R$7:$R$48,$B56,JAN.20!$E$7:$E$48,"Nuit")+COUNTIFS(JAN.20!$T$7:$T$48,$B56,JAN.20!$E$7:$E$48,"Nuit")+COUNTIFS(JAN.20!$V$7:$V$48,$B56,JAN.20!$E$7:$E$48,"Nuit")+COUNTIFS(JAN.20!$W$7:$W$48,$B56,JAN.20!$E$7:$E$48,"Nuit")+COUNTIFS(JAN.20!$X$7:$X$48,$B56,JAN.20!$E$7:$E$48,"Nuit"))</f>
        <v>14</v>
      </c>
      <c r="AQ56" s="184">
        <f>IF($A56="","",COUNTIFS(JAN.20!$F$7:$F$48,$B56,JAN.20!$E$7:$E$48,"Jour")+COUNTIFS(JAN.20!$H$7:$H$48,$B56,JAN.20!$E$7:$E$48,"Jour")+COUNTIFS(JAN.20!$J$7:$J$48,$B56,JAN.20!$E$7:$E$48,"Jour")+COUNTIFS(JAN.20!$L$7:$L$48,$B56,JAN.20!$E$7:$E$48,"Jour")+COUNTIFS(JAN.20!$N$7:$N$48,$B56,JAN.20!$E$7:$E$48,"Jour")+COUNTIFS(JAN.20!$P$7:$P$48,$B56,JAN.20!$E$7:$E$48,"Jour")+COUNTIFS(JAN.20!$R$7:$R$48,$B56,JAN.20!$E$7:$E$48,"Jour")+COUNTIFS(JAN.20!$T$7:$T$48,$B56,JAN.20!$E$7:$E$48,"Jour")+COUNTIFS(JAN.20!$V$7:$V$48,$B56,JAN.20!$E$7:$E$48,"Jour")+COUNTIFS(JAN.20!$W$7:$W$48,$B56,JAN.20!$E$7:$E$48,"Jour")+COUNTIFS(JAN.20!$X$7:$X$48,$B56,JAN.20!$E$7:$E$48,"Jour"))</f>
        <v>3</v>
      </c>
      <c r="AR56" s="187">
        <f>IF($A56="","",COUNTIFS(FEV.20!$F$7:$F$48,$B56,FEV.20!$E$7:$E$48,"Nuit")+COUNTIFS(FEV.20!$H$7:$H$48,$B56,FEV.20!$E$7:$E$48,"Nuit")+COUNTIFS(FEV.20!$J$7:$J$48,$B56,FEV.20!$E$7:$E$48,"Nuit")+COUNTIFS(FEV.20!$L$7:$L$48,$B56,FEV.20!$E$7:$E$48,"Nuit")+COUNTIFS(FEV.20!$N$7:$N$48,$B56,FEV.20!$E$7:$E$48,"Nuit")+COUNTIFS(FEV.20!$P$7:$P$48,$B56,FEV.20!$E$7:$E$48,"Nuit")+COUNTIFS(FEV.20!$R$7:$R$48,$B56,FEV.20!$E$7:$E$48,"Nuit")+COUNTIFS(FEV.20!$T$7:$T$48,$B56,FEV.20!$E$7:$E$48,"Nuit")+COUNTIFS(FEV.20!$V$7:$V$48,$B56,FEV.20!$E$7:$E$48,"Nuit")+COUNTIFS(FEV.20!$W$7:$W$48,$B56,FEV.20!$E$7:$E$48,"Nuit")+COUNTIFS(FEV.20!$X$7:$X$48,$B56,FEV.20!$E$7:$E$48,"Nuit"))</f>
        <v>15</v>
      </c>
      <c r="AS56" s="184">
        <f>IF($A56="","",COUNTIFS(FEV.20!$F$7:$F$48,$B56,FEV.20!$E$7:$E$48,"Jour")+COUNTIFS(FEV.20!$H$7:$H$48,$B56,FEV.20!$E$7:$E$48,"Jour")+COUNTIFS(FEV.20!$J$7:$J$48,$B56,FEV.20!$E$7:$E$48,"Jour")+COUNTIFS(FEV.20!$L$7:$L$48,$B56,FEV.20!$E$7:$E$48,"Jour")+COUNTIFS(FEV.20!$N$7:$N$48,$B56,FEV.20!$E$7:$E$48,"Jour")+COUNTIFS(FEV.20!$P$7:$P$48,$B56,FEV.20!$E$7:$E$48,"Jour")+COUNTIFS(FEV.20!$R$7:$R$48,$B56,FEV.20!$E$7:$E$48,"Jour")+COUNTIFS(FEV.20!$T$7:$T$48,$B56,FEV.20!$E$7:$E$48,"Jour")+COUNTIFS(FEV.20!$V$7:$V$48,$B56,FEV.20!$E$7:$E$48,"Jour")+COUNTIFS(FEV.20!$W$7:$W$48,$B56,FEV.20!$E$7:$E$48,"Jour")+COUNTIFS(FEV.20!$X$7:$X$48,$B56,FEV.20!$E$7:$E$48,"Jour"))</f>
        <v>4</v>
      </c>
      <c r="AT56" s="187">
        <f>IF($A56="","",COUNTIFS(Mars.20!$F$7:$F$48,$B56,Mars.20!$E$7:$E$48,"Nuit")+COUNTIFS(Mars.20!$H$7:$H$48,$B56,Mars.20!$E$7:$E$48,"Nuit")+COUNTIFS(Mars.20!$J$7:$J$48,$B56,Mars.20!$E$7:$E$48,"Nuit")+COUNTIFS(Mars.20!$L$7:$L$48,$B56,Mars.20!$E$7:$E$48,"Nuit")+COUNTIFS(Mars.20!$N$7:$N$48,$B56,Mars.20!$E$7:$E$48,"Nuit")+COUNTIFS(Mars.20!$P$7:$P$48,$B56,Mars.20!$E$7:$E$48,"Nuit")+COUNTIFS(Mars.20!$R$7:$R$48,$B56,Mars.20!$E$7:$E$48,"Nuit")+COUNTIFS(Mars.20!$T$7:$T$48,$B56,Mars.20!$E$7:$E$48,"Nuit")+COUNTIFS(Mars.20!$V$7:$V$48,$B56,Mars.20!$E$7:$E$48,"Nuit")+COUNTIFS(Mars.20!$W$7:$W$48,$B56,Mars.20!$E$7:$E$48,"Nuit")+COUNTIFS(Mars.20!$X$7:$X$48,$B56,Mars.20!$E$7:$E$48,"Nuit"))</f>
        <v>0</v>
      </c>
      <c r="AU56" s="184">
        <f>IF($A56="","",COUNTIFS(Mars.20!$F$7:$F$48,$B56,Mars.20!$E$7:$E$48,"Jour")+COUNTIFS(Mars.20!$H$7:$H$48,$B56,Mars.20!$E$7:$E$48,"Jour")+COUNTIFS(Mars.20!$J$7:$J$48,$B56,Mars.20!$E$7:$E$48,"Jour")+COUNTIFS(Mars.20!$L$7:$L$48,$B56,Mars.20!$E$7:$E$48,"Jour")+COUNTIFS(Mars.20!$N$7:$N$48,$B56,Mars.20!$E$7:$E$48,"Jour")+COUNTIFS(Mars.20!$P$7:$P$48,$B56,Mars.20!$E$7:$E$48,"Jour")+COUNTIFS(Mars.20!$R$7:$R$48,$B56,Mars.20!$E$7:$E$48,"Jour")+COUNTIFS(Mars.20!$T$7:$T$48,$B56,Mars.20!$E$7:$E$48,"Jour")+COUNTIFS(Mars.20!$V$7:$V$48,$B56,Mars.20!$E$7:$E$48,"Jour")+COUNTIFS(Mars.20!$W$7:$W$48,$B56,Mars.20!$E$7:$E$48,"Jour")+COUNTIFS(Mars.20!$X$7:$X$48,$B56,Mars.20!$E$7:$E$48,"Jour"))</f>
        <v>1</v>
      </c>
      <c r="AV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AW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AX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AY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AZ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BA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BB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BC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BD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BE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BF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BG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BH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BI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BJ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BK56" s="184">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BL56" s="187">
        <f>IF($A56="","",COUNTIFS(AVR.20!$F$7:$F$48,$B56,AVR.20!$E$7:$E$48,"Nuit")+COUNTIFS(AVR.20!$H$7:$H$48,$B56,AVR.20!$E$7:$E$48,"Nuit")+COUNTIFS(AVR.20!$J$7:$J$48,$B56,AVR.20!$E$7:$E$48,"Nuit")+COUNTIFS(AVR.20!$L$7:$L$48,$B56,AVR.20!$E$7:$E$48,"Nuit")+COUNTIFS(AVR.20!$N$7:$N$48,$B56,AVR.20!$E$7:$E$48,"Nuit")+COUNTIFS(AVR.20!$P$7:$P$48,$B56,AVR.20!$E$7:$E$48,"Nuit")+COUNTIFS(AVR.20!$R$7:$R$48,$B56,AVR.20!$E$7:$E$48,"Nuit")+COUNTIFS(AVR.20!$T$7:$T$48,$B56,AVR.20!$E$7:$E$48,"Nuit")+COUNTIFS(AVR.20!$V$7:$V$48,$B56,AVR.20!$E$7:$E$48,"Nuit")+COUNTIFS(AVR.20!$W$7:$W$48,$B56,AVR.20!$E$7:$E$48,"Nuit")+COUNTIFS(AVR.20!$X$7:$X$48,$B56,AVR.20!$E$7:$E$48,"Nuit"))</f>
        <v>0</v>
      </c>
      <c r="BM56" s="190">
        <f>IF($A56="","",COUNTIFS(AVR.20!$F$7:$F$48,$B56,AVR.20!$E$7:$E$48,"Jour")+COUNTIFS(AVR.20!$H$7:$H$48,$B56,AVR.20!$E$7:$E$48,"Jour")+COUNTIFS(AVR.20!$J$7:$J$48,$B56,AVR.20!$E$7:$E$48,"Jour")+COUNTIFS(AVR.20!$L$7:$L$48,$B56,AVR.20!$E$7:$E$48,"Jour")+COUNTIFS(AVR.20!$N$7:$N$48,$B56,AVR.20!$E$7:$E$48,"Jour")+COUNTIFS(AVR.20!$P$7:$P$48,$B56,AVR.20!$E$7:$E$48,"Jour")+COUNTIFS(AVR.20!$R$7:$R$48,$B56,AVR.20!$E$7:$E$48,"Jour")+COUNTIFS(AVR.20!$T$7:$T$48,$B56,AVR.20!$E$7:$E$48,"Jour")+COUNTIFS(AVR.20!$V$7:$V$48,$B56,AVR.20!$E$7:$E$48,"Jour")+COUNTIFS(AVR.20!$W$7:$W$48,$B56,AVR.20!$E$7:$E$48,"Jour")+COUNTIFS(AVR.20!$X$7:$X$48,$B56,AVR.20!$E$7:$E$48,"Jour"))</f>
        <v>0</v>
      </c>
      <c r="BN56" s="177"/>
      <c r="BO56" s="176">
        <f t="shared" si="3"/>
        <v>29</v>
      </c>
      <c r="BP56" s="176">
        <f t="shared" si="4"/>
        <v>8</v>
      </c>
    </row>
    <row r="57" spans="1:68" ht="16.5" x14ac:dyDescent="0.3">
      <c r="A57" s="268" t="s">
        <v>224</v>
      </c>
      <c r="B57" s="269" t="s">
        <v>23</v>
      </c>
      <c r="C57" s="264" t="s">
        <v>68</v>
      </c>
      <c r="D57" s="264" t="s">
        <v>67</v>
      </c>
      <c r="E57" s="265" t="s">
        <v>407</v>
      </c>
      <c r="F57" s="266"/>
      <c r="G57" s="266"/>
      <c r="H57" s="266"/>
      <c r="I57" s="272"/>
      <c r="J57" s="266"/>
      <c r="K57" s="266" t="s">
        <v>72</v>
      </c>
      <c r="L57" s="267" t="s">
        <v>73</v>
      </c>
      <c r="N57" s="183" t="e">
        <f>IF($A57="","",COUNTIFS(#REF!,B57,#REF!,"Nuit")+COUNTIFS(#REF!,B57,#REF!,"Nuit")+COUNTIFS(#REF!,B57,#REF!,"Nuit")+COUNTIFS(#REF!,B57,#REF!,"Nuit")+COUNTIFS(#REF!,B57,#REF!,"Nuit")+COUNTIFS(#REF!,B57,#REF!,"Nuit")+COUNTIFS(#REF!,B57,#REF!,"Nuit")+COUNTIFS(#REF!,B57,#REF!,"Nuit")+COUNTIFS(#REF!,B57,#REF!,"Nuit")+COUNTIFS(#REF!,B57,#REF!,"Nuit")+COUNTIFS(#REF!,B57,#REF!,"Nuit"))</f>
        <v>#REF!</v>
      </c>
      <c r="O57" s="184" t="e">
        <f>IF($A57="","",COUNTIFS(#REF!,B57,#REF!,"Jour")+COUNTIFS(#REF!,B57,#REF!,"Jour")+COUNTIFS(#REF!,B57,#REF!,"Jour")+COUNTIFS(#REF!,B57,#REF!,"Jour")+COUNTIFS(#REF!,B57,#REF!,"Jour")+COUNTIFS(#REF!,B57,#REF!,"Jour")+COUNTIFS(#REF!,B57,#REF!,"Jour")+COUNTIFS(#REF!,B57,#REF!,"Jour")+COUNTIFS(#REF!,B57,#REF!,"Jour")+COUNTIFS(#REF!,B57,#REF!,"Jour")+COUNTIFS(#REF!,B57,#REF!,"Jour"))</f>
        <v>#REF!</v>
      </c>
      <c r="P57" s="187" t="e">
        <f>IF($A57="","",COUNTIFS(#REF!,B57,#REF!,"Nuit")+COUNTIFS(#REF!,B57,#REF!,"Nuit")+COUNTIFS(#REF!,B57,#REF!,"Nuit")+COUNTIFS(#REF!,B57,#REF!,"Nuit")+COUNTIFS(#REF!,B57,#REF!,"Nuit")+COUNTIFS(#REF!,B57,#REF!,"Nuit")+COUNTIFS(#REF!,B57,#REF!,"Nuit")+COUNTIFS(#REF!,B57,#REF!,"Nuit")+COUNTIFS(#REF!,B57,#REF!,"Nuit")+COUNTIFS(#REF!,B57,#REF!,"Nuit")+COUNTIFS(#REF!,B57,#REF!,"Nuit"))</f>
        <v>#REF!</v>
      </c>
      <c r="Q57" s="184" t="e">
        <f>IF($A57="","",COUNTIFS(#REF!,B57,#REF!,"Jour")+COUNTIFS(#REF!,B57,#REF!,"Jour")+COUNTIFS(#REF!,B57,#REF!,"Jour")+COUNTIFS(#REF!,B57,#REF!,"Jour")+COUNTIFS(#REF!,B57,#REF!,"Jour")+COUNTIFS(#REF!,B57,#REF!,"Jour")+COUNTIFS(#REF!,B57,#REF!,"Jour")+COUNTIFS(#REF!,B57,#REF!,"Jour")+COUNTIFS(#REF!,B57,#REF!,"Jour")+COUNTIFS(#REF!,B57,#REF!,"Jour")+COUNTIFS(#REF!,B57,#REF!,"Jour"))</f>
        <v>#REF!</v>
      </c>
      <c r="R57" s="187" t="e">
        <f>IF($A57="","",COUNTIFS(#REF!,B57,#REF!,"Nuit")+COUNTIFS(#REF!,B57,#REF!,"Nuit")+COUNTIFS(#REF!,B57,#REF!,"Nuit")+COUNTIFS(#REF!,B57,#REF!,"Nuit")+COUNTIFS(#REF!,B57,#REF!,"Nuit")+COUNTIFS(#REF!,B57,#REF!,"Nuit")+COUNTIFS(#REF!,B57,#REF!,"Nuit")+COUNTIFS(#REF!,B57,#REF!,"Nuit")+COUNTIFS(#REF!,B57,#REF!,"Nuit")+COUNTIFS(#REF!,B57,#REF!,"Nuit")+COUNTIFS(#REF!,B57,#REF!,"Nuit"))</f>
        <v>#REF!</v>
      </c>
      <c r="S57" s="184" t="e">
        <f>IF($A57="","",COUNTIFS(#REF!,B57,#REF!,"Jour")+COUNTIFS(#REF!,B57,#REF!,"Jour")+COUNTIFS(#REF!,B57,#REF!,"Jour")+COUNTIFS(#REF!,B57,#REF!,"Jour")+COUNTIFS(#REF!,B57,#REF!,"Jour")+COUNTIFS(#REF!,B57,#REF!,"Jour")+COUNTIFS(#REF!,B57,#REF!,"Jour")+COUNTIFS(#REF!,B57,#REF!,"Jour")+COUNTIFS(#REF!,B57,#REF!,"Jour")+COUNTIFS(#REF!,B57,#REF!,"Jour")+COUNTIFS(#REF!,B57,#REF!,"Jour"))</f>
        <v>#REF!</v>
      </c>
      <c r="T57" s="187" t="e">
        <f>IF($A57="","",COUNTIFS(#REF!,B57,#REF!,"Nuit")+COUNTIFS(#REF!,B57,#REF!,"Nuit")+COUNTIFS(#REF!,B57,#REF!,"Nuit")+COUNTIFS(#REF!,B57,#REF!,"Nuit")+COUNTIFS(#REF!,B57,#REF!,"Nuit")+COUNTIFS(#REF!,B57,#REF!,"Nuit")+COUNTIFS(#REF!,B57,#REF!,"Nuit")+COUNTIFS(#REF!,B57,#REF!,"Nuit")+COUNTIFS(#REF!,B57,#REF!,"Nuit")+COUNTIFS(#REF!,B57,#REF!,"Nuit")+COUNTIFS(#REF!,B57,#REF!,"Nuit"))</f>
        <v>#REF!</v>
      </c>
      <c r="U57" s="184" t="e">
        <f>IF($A57="","",COUNTIFS(#REF!,B57,#REF!,"Jour")+COUNTIFS(#REF!,B57,#REF!,"Jour")+COUNTIFS(#REF!,B57,#REF!,"Jour")+COUNTIFS(#REF!,B57,#REF!,"Jour")+COUNTIFS(#REF!,B57,#REF!,"Jour")+COUNTIFS(#REF!,B57,#REF!,"Jour")+COUNTIFS(#REF!,B57,#REF!,"Jour")+COUNTIFS(#REF!,B57,#REF!,"Jour")+COUNTIFS(#REF!,B57,#REF!,"Jour")+COUNTIFS(#REF!,B57,#REF!,"Jour")+COUNTIFS(#REF!,B57,#REF!,"Jour"))</f>
        <v>#REF!</v>
      </c>
      <c r="V57" s="187" t="e">
        <f>IF($A57="","",COUNTIFS(#REF!,B57,#REF!,"Nuit")+COUNTIFS(#REF!,B57,#REF!,"Nuit")+COUNTIFS(#REF!,B57,#REF!,"Nuit")+COUNTIFS(#REF!,B57,#REF!,"Nuit")+COUNTIFS(#REF!,B57,#REF!,"Nuit")+COUNTIFS(#REF!,B57,#REF!,"Nuit")+COUNTIFS(#REF!,B57,#REF!,"Nuit")+COUNTIFS(#REF!,B57,#REF!,"Nuit")+COUNTIFS(#REF!,B57,#REF!,"Nuit")+COUNTIFS(#REF!,B57,#REF!,"Nuit")+COUNTIFS(#REF!,B57,#REF!,"Nuit"))</f>
        <v>#REF!</v>
      </c>
      <c r="W57" s="184" t="e">
        <f>IF($A57="","",COUNTIFS(#REF!,B57,#REF!,"Jour")+COUNTIFS(#REF!,B57,#REF!,"Jour")+COUNTIFS(#REF!,B57,#REF!,"Jour")+COUNTIFS(#REF!,B57,#REF!,"Jour")+COUNTIFS(#REF!,B57,#REF!,"Jour")+COUNTIFS(#REF!,B57,#REF!,"Jour")+COUNTIFS(#REF!,B57,#REF!,"Jour")+COUNTIFS(#REF!,B57,#REF!,"Jour")+COUNTIFS(#REF!,B57,#REF!,"Jour")+COUNTIFS(#REF!,B57,#REF!,"Jour")+COUNTIFS(#REF!,B57,#REF!,"Jour"))</f>
        <v>#REF!</v>
      </c>
      <c r="X57" s="187" t="e">
        <f>IF($A57="","",COUNTIFS(#REF!,B57,#REF!,"Nuit")+COUNTIFS(#REF!,B57,#REF!,"Nuit")+COUNTIFS(#REF!,B57,#REF!,"Nuit")+COUNTIFS(#REF!,B57,#REF!,"Nuit")+COUNTIFS(#REF!,B57,#REF!,"Nuit")+COUNTIFS(#REF!,B57,#REF!,"Nuit")+COUNTIFS(#REF!,B57,#REF!,"Nuit")+COUNTIFS(#REF!,B57,#REF!,"Nuit")+COUNTIFS(#REF!,B57,#REF!,"Nuit")+COUNTIFS(#REF!,B57,#REF!,"Nuit")+COUNTIFS(#REF!,B57,#REF!,"Nuit"))</f>
        <v>#REF!</v>
      </c>
      <c r="Y57" s="184" t="e">
        <f>IF($A57="","",COUNTIFS(#REF!,B57,#REF!,"Jour")+COUNTIFS(#REF!,B57,#REF!,"Jour")+COUNTIFS(#REF!,B57,#REF!,"Jour")+COUNTIFS(#REF!,B57,#REF!,"Jour")+COUNTIFS(#REF!,B57,#REF!,"Jour")+COUNTIFS(#REF!,B57,#REF!,"Jour")+COUNTIFS(#REF!,B57,#REF!,"Jour")+COUNTIFS(#REF!,B57,#REF!,"Jour")+COUNTIFS(#REF!,B57,#REF!,"Jour")+COUNTIFS(#REF!,B57,#REF!,"Jour")+COUNTIFS(#REF!,B57,#REF!,"Jour"))</f>
        <v>#REF!</v>
      </c>
      <c r="Z57" s="187" t="e">
        <f>IF($A57="","",COUNTIFS(#REF!,$B57,#REF!,"Nuit")+COUNTIFS(#REF!,B57,#REF!,"Nuit")+COUNTIFS(#REF!,B57,#REF!,"Nuit")+COUNTIFS(#REF!,B57,#REF!,"Nuit")+COUNTIFS(#REF!,B57,#REF!,"Nuit")+COUNTIFS(#REF!,B57,#REF!,"Nuit")+COUNTIFS(#REF!,B57,#REF!,"Nuit")+COUNTIFS(#REF!,B57,#REF!,"Nuit")+COUNTIFS(#REF!,B57,#REF!,"Nuit")+COUNTIFS(#REF!,B57,#REF!,"Nuit")+COUNTIFS(#REF!,B57,#REF!,"Nuit"))</f>
        <v>#REF!</v>
      </c>
      <c r="AA57" s="184" t="e">
        <f>IF($A57="","",COUNTIFS(#REF!,$B57,#REF!,"Jour")+COUNTIFS(#REF!,$B57,#REF!,"Jour")+COUNTIFS(#REF!,$B57,#REF!,"Jour")+COUNTIFS(#REF!,$B57,#REF!,"Jour")+COUNTIFS(#REF!,$B57,#REF!,"Jour")+COUNTIFS(#REF!,$B57,#REF!,"Jour")+COUNTIFS(#REF!,$B57,#REF!,"Jour")+COUNTIFS(#REF!,$B57,#REF!,"Jour")+COUNTIFS(#REF!,$B57,#REF!,"Jour")+COUNTIFS(#REF!,$B57,#REF!,"Jour")+COUNTIFS(#REF!,$B57,#REF!,"Jour"))</f>
        <v>#REF!</v>
      </c>
      <c r="AB57" s="187" t="e">
        <f>IF($A57="","",COUNTIFS(#REF!,$B57,#REF!,"Nuit")+COUNTIFS(#REF!,$B57,#REF!,"Nuit")+COUNTIFS(#REF!,$B57,#REF!,"Nuit")+COUNTIFS(#REF!,$B57,#REF!,"Nuit")+COUNTIFS(#REF!,$B57,#REF!,"Nuit")+COUNTIFS(#REF!,$B57,#REF!,"Nuit")+COUNTIFS(#REF!,$B57,#REF!,"Nuit")+COUNTIFS(#REF!,$B57,#REF!,"Nuit")+COUNTIFS(#REF!,$B57,#REF!,"Nuit")+COUNTIFS(#REF!,$B57,#REF!,"Nuit")+COUNTIFS(#REF!,$B57,#REF!,"Nuit"))</f>
        <v>#REF!</v>
      </c>
      <c r="AC57" s="184" t="e">
        <f>IF($A57="","",COUNTIFS(#REF!,$B57,#REF!,"Jour")+COUNTIFS(#REF!,$B57,#REF!,"Jour")+COUNTIFS(#REF!,$B57,#REF!,"Jour")+COUNTIFS(#REF!,$B57,#REF!,"Jour")+COUNTIFS(#REF!,$B57,#REF!,"Jour")+COUNTIFS(#REF!,$B57,#REF!,"Jour")+COUNTIFS(#REF!,$B57,#REF!,"Jour")+COUNTIFS(#REF!,$B57,#REF!,"Jour")+COUNTIFS(#REF!,$B57,#REF!,"Jour")+COUNTIFS(#REF!,$B57,#REF!,"Jour")+COUNTIFS(#REF!,$B57,#REF!,"Jour"))</f>
        <v>#REF!</v>
      </c>
      <c r="AD57" s="187" t="e">
        <f>IF($A57="","",COUNTIFS(#REF!,$B57,#REF!,"Nuit")+COUNTIFS(#REF!,$B57,#REF!,"Nuit")+COUNTIFS(#REF!,$B57,#REF!,"Nuit")+COUNTIFS(#REF!,$B57,#REF!,"Nuit")+COUNTIFS(#REF!,$B57,#REF!,"Nuit")+COUNTIFS(#REF!,$B57,#REF!,"Nuit")+COUNTIFS(#REF!,$B57,#REF!,"Nuit")+COUNTIFS(#REF!,$B57,#REF!,"Nuit")+COUNTIFS(#REF!,$B57,#REF!,"Nuit")+COUNTIFS(#REF!,$B57,#REF!,"Nuit")+COUNTIFS(#REF!,$B57,#REF!,"Nuit"))</f>
        <v>#REF!</v>
      </c>
      <c r="AE57" s="184" t="e">
        <f>IF($A57="","",COUNTIFS(#REF!,$B57,#REF!,"Jour")+COUNTIFS(#REF!,$B57,#REF!,"Jour")+COUNTIFS(#REF!,$B57,#REF!,"Jour")+COUNTIFS(#REF!,$B57,#REF!,"Jour")+COUNTIFS(#REF!,$B57,#REF!,"Jour")+COUNTIFS(#REF!,$B57,#REF!,"Jour")+COUNTIFS(#REF!,$B57,#REF!,"Jour")+COUNTIFS(#REF!,$B57,#REF!,"Jour")+COUNTIFS(#REF!,$B57,#REF!,"Jour")+COUNTIFS(#REF!,$B57,#REF!,"Jour")+COUNTIFS(#REF!,$B57,#REF!,"Jour"))</f>
        <v>#REF!</v>
      </c>
      <c r="AF57" s="187" t="e">
        <f>IF($A57="","",COUNTIFS(#REF!,$B57,#REF!,"Nuit")+COUNTIFS(#REF!,$B57,#REF!,"Nuit")+COUNTIFS(#REF!,$B57,#REF!,"Nuit")+COUNTIFS(#REF!,$B57,#REF!,"Nuit")+COUNTIFS(#REF!,$B57,#REF!,"Nuit")+COUNTIFS(#REF!,$B57,#REF!,"Nuit")+COUNTIFS(#REF!,$B57,#REF!,"Nuit")+COUNTIFS(#REF!,$B57,#REF!,"Nuit")+COUNTIFS(#REF!,$B57,#REF!,"Nuit")+COUNTIFS(#REF!,$B57,#REF!,"Nuit")+COUNTIFS(#REF!,$B57,#REF!,"Nuit"))</f>
        <v>#REF!</v>
      </c>
      <c r="AG57" s="184" t="e">
        <f>IF($A57="","",COUNTIFS(#REF!,$B57,#REF!,"Jour")+COUNTIFS(#REF!,$B57,#REF!,"Jour")+COUNTIFS(#REF!,$B57,#REF!,"Jour")+COUNTIFS(#REF!,$B57,#REF!,"Jour")+COUNTIFS(#REF!,$B57,#REF!,"Jour")+COUNTIFS(#REF!,$B57,#REF!,"Jour")+COUNTIFS(#REF!,$B57,#REF!,"Jour")+COUNTIFS(#REF!,$B57,#REF!,"Jour")+COUNTIFS(#REF!,$B57,#REF!,"Jour")+COUNTIFS(#REF!,$B57,#REF!,"Jour")+COUNTIFS(#REF!,$B57,#REF!,"Jour"))</f>
        <v>#REF!</v>
      </c>
      <c r="AH57" s="187" t="e">
        <f>IF($A57="","",COUNTIFS(#REF!,$B57,#REF!,"Nuit")+COUNTIFS(#REF!,$B57,#REF!,"Nuit")+COUNTIFS(#REF!,$B57,#REF!,"Nuit")+COUNTIFS(#REF!,$B57,#REF!,"Nuit")+COUNTIFS(#REF!,$B57,#REF!,"Nuit")+COUNTIFS(#REF!,$B57,#REF!,"Nuit")+COUNTIFS(#REF!,$B57,#REF!,"Nuit")+COUNTIFS(#REF!,$B57,#REF!,"Nuit")+COUNTIFS(#REF!,$B57,#REF!,"Nuit")+COUNTIFS(#REF!,$B57,#REF!,"Nuit")+COUNTIFS(#REF!,$B57,#REF!,"Nuit"))</f>
        <v>#REF!</v>
      </c>
      <c r="AI57" s="184" t="e">
        <f>IF($A57="","",COUNTIFS(#REF!,$B57,#REF!,"Jour")+COUNTIFS(#REF!,$B57,#REF!,"Jour")+COUNTIFS(#REF!,$B57,#REF!,"Jour")+COUNTIFS(#REF!,$B57,#REF!,"Jour")+COUNTIFS(#REF!,$B57,#REF!,"Jour")+COUNTIFS(#REF!,$B57,#REF!,"Jour")+COUNTIFS(#REF!,$B57,#REF!,"Jour")+COUNTIFS(#REF!,$B57,#REF!,"Jour")+COUNTIFS(#REF!,$B57,#REF!,"Jour")+COUNTIFS(#REF!,$B57,#REF!,"Jour")+COUNTIFS(#REF!,$B57,#REF!,"Jour"))</f>
        <v>#REF!</v>
      </c>
      <c r="AJ57" s="187" t="e">
        <f>IF($A57="","",COUNTIFS(#REF!,$B57,#REF!,"Nuit")+COUNTIFS(#REF!,$B57,#REF!,"Nuit")+COUNTIFS(#REF!,$B57,#REF!,"Nuit")+COUNTIFS(#REF!,$B57,#REF!,"Nuit")+COUNTIFS(#REF!,$B57,#REF!,"Nuit")+COUNTIFS(#REF!,$B57,#REF!,"Nuit")+COUNTIFS(#REF!,$B57,#REF!,"Nuit")+COUNTIFS(#REF!,$B57,#REF!,"Nuit")+COUNTIFS(#REF!,$B57,#REF!,"Nuit")+COUNTIFS(#REF!,$B57,#REF!,"Nuit")+COUNTIFS(#REF!,$B57,#REF!,"Nuit"))</f>
        <v>#REF!</v>
      </c>
      <c r="AK57" s="190" t="e">
        <f>IF($A57="","",COUNTIFS(#REF!,$B57,#REF!,"Jour")+COUNTIFS(#REF!,$B57,#REF!,"Jour")+COUNTIFS(#REF!,$B57,#REF!,"Jour")+COUNTIFS(#REF!,$B57,#REF!,"Jour")+COUNTIFS(#REF!,$B57,#REF!,"Jour")+COUNTIFS(#REF!,$B57,#REF!,"Jour")+COUNTIFS(#REF!,$B57,#REF!,"Jour")+COUNTIFS(#REF!,$B57,#REF!,"Jour")+COUNTIFS(#REF!,$B57,#REF!,"Jour")+COUNTIFS(#REF!,$B57,#REF!,"Jour")+COUNTIFS(#REF!,$B57,#REF!,"Jour"))</f>
        <v>#REF!</v>
      </c>
      <c r="AL57" s="177"/>
      <c r="AM57" s="176" t="e">
        <f t="shared" si="1"/>
        <v>#REF!</v>
      </c>
      <c r="AN57" s="176" t="e">
        <f t="shared" si="2"/>
        <v>#REF!</v>
      </c>
      <c r="AO57" s="424" t="e">
        <f t="shared" si="5"/>
        <v>#REF!</v>
      </c>
      <c r="AP57" s="183">
        <f>IF($A57="","",COUNTIFS(JAN.20!$F$7:$F$48,$B57,JAN.20!$E$7:$E$48,"Nuit")+COUNTIFS(JAN.20!$H$7:$H$48,$B57,JAN.20!$E$7:$E$48,"Nuit")+COUNTIFS(JAN.20!$J$7:$J$48,$B57,JAN.20!$E$7:$E$48,"Nuit")+COUNTIFS(JAN.20!$L$7:$L$48,$B57,JAN.20!$E$7:$E$48,"Nuit")+COUNTIFS(JAN.20!$N$7:$N$48,$B57,JAN.20!$E$7:$E$48,"Nuit")+COUNTIFS(JAN.20!$P$7:$P$48,$B57,JAN.20!$E$7:$E$48,"Nuit")+COUNTIFS(JAN.20!$R$7:$R$48,$B57,JAN.20!$E$7:$E$48,"Nuit")+COUNTIFS(JAN.20!$T$7:$T$48,$B57,JAN.20!$E$7:$E$48,"Nuit")+COUNTIFS(JAN.20!$V$7:$V$48,$B57,JAN.20!$E$7:$E$48,"Nuit")+COUNTIFS(JAN.20!$W$7:$W$48,$B57,JAN.20!$E$7:$E$48,"Nuit")+COUNTIFS(JAN.20!$X$7:$X$48,$B57,JAN.20!$E$7:$E$48,"Nuit"))</f>
        <v>1</v>
      </c>
      <c r="AQ57" s="184">
        <f>IF($A57="","",COUNTIFS(JAN.20!$F$7:$F$48,$B57,JAN.20!$E$7:$E$48,"Jour")+COUNTIFS(JAN.20!$H$7:$H$48,$B57,JAN.20!$E$7:$E$48,"Jour")+COUNTIFS(JAN.20!$J$7:$J$48,$B57,JAN.20!$E$7:$E$48,"Jour")+COUNTIFS(JAN.20!$L$7:$L$48,$B57,JAN.20!$E$7:$E$48,"Jour")+COUNTIFS(JAN.20!$N$7:$N$48,$B57,JAN.20!$E$7:$E$48,"Jour")+COUNTIFS(JAN.20!$P$7:$P$48,$B57,JAN.20!$E$7:$E$48,"Jour")+COUNTIFS(JAN.20!$R$7:$R$48,$B57,JAN.20!$E$7:$E$48,"Jour")+COUNTIFS(JAN.20!$T$7:$T$48,$B57,JAN.20!$E$7:$E$48,"Jour")+COUNTIFS(JAN.20!$V$7:$V$48,$B57,JAN.20!$E$7:$E$48,"Jour")+COUNTIFS(JAN.20!$W$7:$W$48,$B57,JAN.20!$E$7:$E$48,"Jour")+COUNTIFS(JAN.20!$X$7:$X$48,$B57,JAN.20!$E$7:$E$48,"Jour"))</f>
        <v>3</v>
      </c>
      <c r="AR57" s="187">
        <f>IF($A57="","",COUNTIFS(FEV.20!$F$7:$F$48,$B57,FEV.20!$E$7:$E$48,"Nuit")+COUNTIFS(FEV.20!$H$7:$H$48,$B57,FEV.20!$E$7:$E$48,"Nuit")+COUNTIFS(FEV.20!$J$7:$J$48,$B57,FEV.20!$E$7:$E$48,"Nuit")+COUNTIFS(FEV.20!$L$7:$L$48,$B57,FEV.20!$E$7:$E$48,"Nuit")+COUNTIFS(FEV.20!$N$7:$N$48,$B57,FEV.20!$E$7:$E$48,"Nuit")+COUNTIFS(FEV.20!$P$7:$P$48,$B57,FEV.20!$E$7:$E$48,"Nuit")+COUNTIFS(FEV.20!$R$7:$R$48,$B57,FEV.20!$E$7:$E$48,"Nuit")+COUNTIFS(FEV.20!$T$7:$T$48,$B57,FEV.20!$E$7:$E$48,"Nuit")+COUNTIFS(FEV.20!$V$7:$V$48,$B57,FEV.20!$E$7:$E$48,"Nuit")+COUNTIFS(FEV.20!$W$7:$W$48,$B57,FEV.20!$E$7:$E$48,"Nuit")+COUNTIFS(FEV.20!$X$7:$X$48,$B57,FEV.20!$E$7:$E$48,"Nuit"))</f>
        <v>3</v>
      </c>
      <c r="AS57" s="184">
        <f>IF($A57="","",COUNTIFS(FEV.20!$F$7:$F$48,$B57,FEV.20!$E$7:$E$48,"Jour")+COUNTIFS(FEV.20!$H$7:$H$48,$B57,FEV.20!$E$7:$E$48,"Jour")+COUNTIFS(FEV.20!$J$7:$J$48,$B57,FEV.20!$E$7:$E$48,"Jour")+COUNTIFS(FEV.20!$L$7:$L$48,$B57,FEV.20!$E$7:$E$48,"Jour")+COUNTIFS(FEV.20!$N$7:$N$48,$B57,FEV.20!$E$7:$E$48,"Jour")+COUNTIFS(FEV.20!$P$7:$P$48,$B57,FEV.20!$E$7:$E$48,"Jour")+COUNTIFS(FEV.20!$R$7:$R$48,$B57,FEV.20!$E$7:$E$48,"Jour")+COUNTIFS(FEV.20!$T$7:$T$48,$B57,FEV.20!$E$7:$E$48,"Jour")+COUNTIFS(FEV.20!$V$7:$V$48,$B57,FEV.20!$E$7:$E$48,"Jour")+COUNTIFS(FEV.20!$W$7:$W$48,$B57,FEV.20!$E$7:$E$48,"Jour")+COUNTIFS(FEV.20!$X$7:$X$48,$B57,FEV.20!$E$7:$E$48,"Jour"))</f>
        <v>4</v>
      </c>
      <c r="AT57" s="187">
        <f>IF($A57="","",COUNTIFS(Mars.20!$F$7:$F$48,$B57,Mars.20!$E$7:$E$48,"Nuit")+COUNTIFS(Mars.20!$H$7:$H$48,$B57,Mars.20!$E$7:$E$48,"Nuit")+COUNTIFS(Mars.20!$J$7:$J$48,$B57,Mars.20!$E$7:$E$48,"Nuit")+COUNTIFS(Mars.20!$L$7:$L$48,$B57,Mars.20!$E$7:$E$48,"Nuit")+COUNTIFS(Mars.20!$N$7:$N$48,$B57,Mars.20!$E$7:$E$48,"Nuit")+COUNTIFS(Mars.20!$P$7:$P$48,$B57,Mars.20!$E$7:$E$48,"Nuit")+COUNTIFS(Mars.20!$R$7:$R$48,$B57,Mars.20!$E$7:$E$48,"Nuit")+COUNTIFS(Mars.20!$T$7:$T$48,$B57,Mars.20!$E$7:$E$48,"Nuit")+COUNTIFS(Mars.20!$V$7:$V$48,$B57,Mars.20!$E$7:$E$48,"Nuit")+COUNTIFS(Mars.20!$W$7:$W$48,$B57,Mars.20!$E$7:$E$48,"Nuit")+COUNTIFS(Mars.20!$X$7:$X$48,$B57,Mars.20!$E$7:$E$48,"Nuit"))</f>
        <v>3</v>
      </c>
      <c r="AU57" s="184">
        <f>IF($A57="","",COUNTIFS(Mars.20!$F$7:$F$48,$B57,Mars.20!$E$7:$E$48,"Jour")+COUNTIFS(Mars.20!$H$7:$H$48,$B57,Mars.20!$E$7:$E$48,"Jour")+COUNTIFS(Mars.20!$J$7:$J$48,$B57,Mars.20!$E$7:$E$48,"Jour")+COUNTIFS(Mars.20!$L$7:$L$48,$B57,Mars.20!$E$7:$E$48,"Jour")+COUNTIFS(Mars.20!$N$7:$N$48,$B57,Mars.20!$E$7:$E$48,"Jour")+COUNTIFS(Mars.20!$P$7:$P$48,$B57,Mars.20!$E$7:$E$48,"Jour")+COUNTIFS(Mars.20!$R$7:$R$48,$B57,Mars.20!$E$7:$E$48,"Jour")+COUNTIFS(Mars.20!$T$7:$T$48,$B57,Mars.20!$E$7:$E$48,"Jour")+COUNTIFS(Mars.20!$V$7:$V$48,$B57,Mars.20!$E$7:$E$48,"Jour")+COUNTIFS(Mars.20!$W$7:$W$48,$B57,Mars.20!$E$7:$E$48,"Jour")+COUNTIFS(Mars.20!$X$7:$X$48,$B57,Mars.20!$E$7:$E$48,"Jour"))</f>
        <v>5</v>
      </c>
      <c r="AV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AW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AX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AY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AZ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BA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BB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BC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BD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BE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BF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BG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BH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BI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BJ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BK57" s="184">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BL57" s="187">
        <f>IF($A57="","",COUNTIFS(AVR.20!$F$7:$F$48,$B57,AVR.20!$E$7:$E$48,"Nuit")+COUNTIFS(AVR.20!$H$7:$H$48,$B57,AVR.20!$E$7:$E$48,"Nuit")+COUNTIFS(AVR.20!$J$7:$J$48,$B57,AVR.20!$E$7:$E$48,"Nuit")+COUNTIFS(AVR.20!$L$7:$L$48,$B57,AVR.20!$E$7:$E$48,"Nuit")+COUNTIFS(AVR.20!$N$7:$N$48,$B57,AVR.20!$E$7:$E$48,"Nuit")+COUNTIFS(AVR.20!$P$7:$P$48,$B57,AVR.20!$E$7:$E$48,"Nuit")+COUNTIFS(AVR.20!$R$7:$R$48,$B57,AVR.20!$E$7:$E$48,"Nuit")+COUNTIFS(AVR.20!$T$7:$T$48,$B57,AVR.20!$E$7:$E$48,"Nuit")+COUNTIFS(AVR.20!$V$7:$V$48,$B57,AVR.20!$E$7:$E$48,"Nuit")+COUNTIFS(AVR.20!$W$7:$W$48,$B57,AVR.20!$E$7:$E$48,"Nuit")+COUNTIFS(AVR.20!$X$7:$X$48,$B57,AVR.20!$E$7:$E$48,"Nuit"))</f>
        <v>0</v>
      </c>
      <c r="BM57" s="190">
        <f>IF($A57="","",COUNTIFS(AVR.20!$F$7:$F$48,$B57,AVR.20!$E$7:$E$48,"Jour")+COUNTIFS(AVR.20!$H$7:$H$48,$B57,AVR.20!$E$7:$E$48,"Jour")+COUNTIFS(AVR.20!$J$7:$J$48,$B57,AVR.20!$E$7:$E$48,"Jour")+COUNTIFS(AVR.20!$L$7:$L$48,$B57,AVR.20!$E$7:$E$48,"Jour")+COUNTIFS(AVR.20!$N$7:$N$48,$B57,AVR.20!$E$7:$E$48,"Jour")+COUNTIFS(AVR.20!$P$7:$P$48,$B57,AVR.20!$E$7:$E$48,"Jour")+COUNTIFS(AVR.20!$R$7:$R$48,$B57,AVR.20!$E$7:$E$48,"Jour")+COUNTIFS(AVR.20!$T$7:$T$48,$B57,AVR.20!$E$7:$E$48,"Jour")+COUNTIFS(AVR.20!$V$7:$V$48,$B57,AVR.20!$E$7:$E$48,"Jour")+COUNTIFS(AVR.20!$W$7:$W$48,$B57,AVR.20!$E$7:$E$48,"Jour")+COUNTIFS(AVR.20!$X$7:$X$48,$B57,AVR.20!$E$7:$E$48,"Jour"))</f>
        <v>0</v>
      </c>
      <c r="BN57" s="177"/>
      <c r="BO57" s="176">
        <f t="shared" si="3"/>
        <v>7</v>
      </c>
      <c r="BP57" s="176">
        <f t="shared" si="4"/>
        <v>12</v>
      </c>
    </row>
    <row r="58" spans="1:68" ht="16.5" customHeight="1" x14ac:dyDescent="0.3">
      <c r="A58" s="268" t="s">
        <v>223</v>
      </c>
      <c r="B58" s="269" t="s">
        <v>413</v>
      </c>
      <c r="C58" s="264" t="s">
        <v>198</v>
      </c>
      <c r="D58" s="264" t="s">
        <v>124</v>
      </c>
      <c r="E58" s="265" t="s">
        <v>17</v>
      </c>
      <c r="F58" s="266" t="s">
        <v>8</v>
      </c>
      <c r="G58" s="266" t="s">
        <v>70</v>
      </c>
      <c r="H58" s="266"/>
      <c r="I58" s="272"/>
      <c r="J58" s="266"/>
      <c r="K58" s="266" t="s">
        <v>72</v>
      </c>
      <c r="L58" s="267"/>
      <c r="N58" s="183" t="e">
        <f>IF($A58="","",COUNTIFS(#REF!,B58,#REF!,"Nuit")+COUNTIFS(#REF!,B58,#REF!,"Nuit")+COUNTIFS(#REF!,B58,#REF!,"Nuit")+COUNTIFS(#REF!,B58,#REF!,"Nuit")+COUNTIFS(#REF!,B58,#REF!,"Nuit")+COUNTIFS(#REF!,B58,#REF!,"Nuit")+COUNTIFS(#REF!,B58,#REF!,"Nuit")+COUNTIFS(#REF!,B58,#REF!,"Nuit")+COUNTIFS(#REF!,B58,#REF!,"Nuit")+COUNTIFS(#REF!,B58,#REF!,"Nuit")+COUNTIFS(#REF!,B58,#REF!,"Nuit"))</f>
        <v>#REF!</v>
      </c>
      <c r="O58" s="184" t="e">
        <f>IF($A58="","",COUNTIFS(#REF!,B58,#REF!,"Jour")+COUNTIFS(#REF!,B58,#REF!,"Jour")+COUNTIFS(#REF!,B58,#REF!,"Jour")+COUNTIFS(#REF!,B58,#REF!,"Jour")+COUNTIFS(#REF!,B58,#REF!,"Jour")+COUNTIFS(#REF!,B58,#REF!,"Jour")+COUNTIFS(#REF!,B58,#REF!,"Jour")+COUNTIFS(#REF!,B58,#REF!,"Jour")+COUNTIFS(#REF!,B58,#REF!,"Jour")+COUNTIFS(#REF!,B58,#REF!,"Jour")+COUNTIFS(#REF!,B58,#REF!,"Jour"))</f>
        <v>#REF!</v>
      </c>
      <c r="P58" s="187" t="e">
        <f>IF($A58="","",COUNTIFS(#REF!,B58,#REF!,"Nuit")+COUNTIFS(#REF!,B58,#REF!,"Nuit")+COUNTIFS(#REF!,B58,#REF!,"Nuit")+COUNTIFS(#REF!,B58,#REF!,"Nuit")+COUNTIFS(#REF!,B58,#REF!,"Nuit")+COUNTIFS(#REF!,B58,#REF!,"Nuit")+COUNTIFS(#REF!,B58,#REF!,"Nuit")+COUNTIFS(#REF!,B58,#REF!,"Nuit")+COUNTIFS(#REF!,B58,#REF!,"Nuit")+COUNTIFS(#REF!,B58,#REF!,"Nuit")+COUNTIFS(#REF!,B58,#REF!,"Nuit"))</f>
        <v>#REF!</v>
      </c>
      <c r="Q58" s="184" t="e">
        <f>IF($A58="","",COUNTIFS(#REF!,B58,#REF!,"Jour")+COUNTIFS(#REF!,B58,#REF!,"Jour")+COUNTIFS(#REF!,B58,#REF!,"Jour")+COUNTIFS(#REF!,B58,#REF!,"Jour")+COUNTIFS(#REF!,B58,#REF!,"Jour")+COUNTIFS(#REF!,B58,#REF!,"Jour")+COUNTIFS(#REF!,B58,#REF!,"Jour")+COUNTIFS(#REF!,B58,#REF!,"Jour")+COUNTIFS(#REF!,B58,#REF!,"Jour")+COUNTIFS(#REF!,B58,#REF!,"Jour")+COUNTIFS(#REF!,B58,#REF!,"Jour"))</f>
        <v>#REF!</v>
      </c>
      <c r="R58" s="187" t="e">
        <f>IF($A58="","",COUNTIFS(#REF!,B58,#REF!,"Nuit")+COUNTIFS(#REF!,B58,#REF!,"Nuit")+COUNTIFS(#REF!,B58,#REF!,"Nuit")+COUNTIFS(#REF!,B58,#REF!,"Nuit")+COUNTIFS(#REF!,B58,#REF!,"Nuit")+COUNTIFS(#REF!,B58,#REF!,"Nuit")+COUNTIFS(#REF!,B58,#REF!,"Nuit")+COUNTIFS(#REF!,B58,#REF!,"Nuit")+COUNTIFS(#REF!,B58,#REF!,"Nuit")+COUNTIFS(#REF!,B58,#REF!,"Nuit")+COUNTIFS(#REF!,B58,#REF!,"Nuit"))</f>
        <v>#REF!</v>
      </c>
      <c r="S58" s="184" t="e">
        <f>IF($A58="","",COUNTIFS(#REF!,B58,#REF!,"Jour")+COUNTIFS(#REF!,B58,#REF!,"Jour")+COUNTIFS(#REF!,B58,#REF!,"Jour")+COUNTIFS(#REF!,B58,#REF!,"Jour")+COUNTIFS(#REF!,B58,#REF!,"Jour")+COUNTIFS(#REF!,B58,#REF!,"Jour")+COUNTIFS(#REF!,B58,#REF!,"Jour")+COUNTIFS(#REF!,B58,#REF!,"Jour")+COUNTIFS(#REF!,B58,#REF!,"Jour")+COUNTIFS(#REF!,B58,#REF!,"Jour")+COUNTIFS(#REF!,B58,#REF!,"Jour"))</f>
        <v>#REF!</v>
      </c>
      <c r="T58" s="187" t="e">
        <f>IF($A58="","",COUNTIFS(#REF!,B58,#REF!,"Nuit")+COUNTIFS(#REF!,B58,#REF!,"Nuit")+COUNTIFS(#REF!,B58,#REF!,"Nuit")+COUNTIFS(#REF!,B58,#REF!,"Nuit")+COUNTIFS(#REF!,B58,#REF!,"Nuit")+COUNTIFS(#REF!,B58,#REF!,"Nuit")+COUNTIFS(#REF!,B58,#REF!,"Nuit")+COUNTIFS(#REF!,B58,#REF!,"Nuit")+COUNTIFS(#REF!,B58,#REF!,"Nuit")+COUNTIFS(#REF!,B58,#REF!,"Nuit")+COUNTIFS(#REF!,B58,#REF!,"Nuit"))</f>
        <v>#REF!</v>
      </c>
      <c r="U58" s="184" t="e">
        <f>IF($A58="","",COUNTIFS(#REF!,B58,#REF!,"Jour")+COUNTIFS(#REF!,B58,#REF!,"Jour")+COUNTIFS(#REF!,B58,#REF!,"Jour")+COUNTIFS(#REF!,B58,#REF!,"Jour")+COUNTIFS(#REF!,B58,#REF!,"Jour")+COUNTIFS(#REF!,B58,#REF!,"Jour")+COUNTIFS(#REF!,B58,#REF!,"Jour")+COUNTIFS(#REF!,B58,#REF!,"Jour")+COUNTIFS(#REF!,B58,#REF!,"Jour")+COUNTIFS(#REF!,B58,#REF!,"Jour")+COUNTIFS(#REF!,B58,#REF!,"Jour"))</f>
        <v>#REF!</v>
      </c>
      <c r="V58" s="187" t="e">
        <f>IF($A58="","",COUNTIFS(#REF!,B58,#REF!,"Nuit")+COUNTIFS(#REF!,B58,#REF!,"Nuit")+COUNTIFS(#REF!,B58,#REF!,"Nuit")+COUNTIFS(#REF!,B58,#REF!,"Nuit")+COUNTIFS(#REF!,B58,#REF!,"Nuit")+COUNTIFS(#REF!,B58,#REF!,"Nuit")+COUNTIFS(#REF!,B58,#REF!,"Nuit")+COUNTIFS(#REF!,B58,#REF!,"Nuit")+COUNTIFS(#REF!,B58,#REF!,"Nuit")+COUNTIFS(#REF!,B58,#REF!,"Nuit")+COUNTIFS(#REF!,B58,#REF!,"Nuit"))</f>
        <v>#REF!</v>
      </c>
      <c r="W58" s="184" t="e">
        <f>IF($A58="","",COUNTIFS(#REF!,B58,#REF!,"Jour")+COUNTIFS(#REF!,B58,#REF!,"Jour")+COUNTIFS(#REF!,B58,#REF!,"Jour")+COUNTIFS(#REF!,B58,#REF!,"Jour")+COUNTIFS(#REF!,B58,#REF!,"Jour")+COUNTIFS(#REF!,B58,#REF!,"Jour")+COUNTIFS(#REF!,B58,#REF!,"Jour")+COUNTIFS(#REF!,B58,#REF!,"Jour")+COUNTIFS(#REF!,B58,#REF!,"Jour")+COUNTIFS(#REF!,B58,#REF!,"Jour")+COUNTIFS(#REF!,B58,#REF!,"Jour"))</f>
        <v>#REF!</v>
      </c>
      <c r="X58" s="187" t="e">
        <f>IF($A58="","",COUNTIFS(#REF!,B58,#REF!,"Nuit")+COUNTIFS(#REF!,B58,#REF!,"Nuit")+COUNTIFS(#REF!,B58,#REF!,"Nuit")+COUNTIFS(#REF!,B58,#REF!,"Nuit")+COUNTIFS(#REF!,B58,#REF!,"Nuit")+COUNTIFS(#REF!,B58,#REF!,"Nuit")+COUNTIFS(#REF!,B58,#REF!,"Nuit")+COUNTIFS(#REF!,B58,#REF!,"Nuit")+COUNTIFS(#REF!,B58,#REF!,"Nuit")+COUNTIFS(#REF!,B58,#REF!,"Nuit")+COUNTIFS(#REF!,B58,#REF!,"Nuit"))</f>
        <v>#REF!</v>
      </c>
      <c r="Y58" s="184" t="e">
        <f>IF($A58="","",COUNTIFS(#REF!,B58,#REF!,"Jour")+COUNTIFS(#REF!,B58,#REF!,"Jour")+COUNTIFS(#REF!,B58,#REF!,"Jour")+COUNTIFS(#REF!,B58,#REF!,"Jour")+COUNTIFS(#REF!,B58,#REF!,"Jour")+COUNTIFS(#REF!,B58,#REF!,"Jour")+COUNTIFS(#REF!,B58,#REF!,"Jour")+COUNTIFS(#REF!,B58,#REF!,"Jour")+COUNTIFS(#REF!,B58,#REF!,"Jour")+COUNTIFS(#REF!,B58,#REF!,"Jour")+COUNTIFS(#REF!,B58,#REF!,"Jour"))</f>
        <v>#REF!</v>
      </c>
      <c r="Z58" s="187" t="e">
        <f>IF($A58="","",COUNTIFS(#REF!,$B58,#REF!,"Nuit")+COUNTIFS(#REF!,B58,#REF!,"Nuit")+COUNTIFS(#REF!,B58,#REF!,"Nuit")+COUNTIFS(#REF!,B58,#REF!,"Nuit")+COUNTIFS(#REF!,B58,#REF!,"Nuit")+COUNTIFS(#REF!,B58,#REF!,"Nuit")+COUNTIFS(#REF!,B58,#REF!,"Nuit")+COUNTIFS(#REF!,B58,#REF!,"Nuit")+COUNTIFS(#REF!,B58,#REF!,"Nuit")+COUNTIFS(#REF!,B58,#REF!,"Nuit")+COUNTIFS(#REF!,B58,#REF!,"Nuit"))</f>
        <v>#REF!</v>
      </c>
      <c r="AA58" s="184" t="e">
        <f>IF($A58="","",COUNTIFS(#REF!,$B58,#REF!,"Jour")+COUNTIFS(#REF!,$B58,#REF!,"Jour")+COUNTIFS(#REF!,$B58,#REF!,"Jour")+COUNTIFS(#REF!,$B58,#REF!,"Jour")+COUNTIFS(#REF!,$B58,#REF!,"Jour")+COUNTIFS(#REF!,$B58,#REF!,"Jour")+COUNTIFS(#REF!,$B58,#REF!,"Jour")+COUNTIFS(#REF!,$B58,#REF!,"Jour")+COUNTIFS(#REF!,$B58,#REF!,"Jour")+COUNTIFS(#REF!,$B58,#REF!,"Jour")+COUNTIFS(#REF!,$B58,#REF!,"Jour"))</f>
        <v>#REF!</v>
      </c>
      <c r="AB58" s="187" t="e">
        <f>IF($A58="","",COUNTIFS(#REF!,$B58,#REF!,"Nuit")+COUNTIFS(#REF!,$B58,#REF!,"Nuit")+COUNTIFS(#REF!,$B58,#REF!,"Nuit")+COUNTIFS(#REF!,$B58,#REF!,"Nuit")+COUNTIFS(#REF!,$B58,#REF!,"Nuit")+COUNTIFS(#REF!,$B58,#REF!,"Nuit")+COUNTIFS(#REF!,$B58,#REF!,"Nuit")+COUNTIFS(#REF!,$B58,#REF!,"Nuit")+COUNTIFS(#REF!,$B58,#REF!,"Nuit")+COUNTIFS(#REF!,$B58,#REF!,"Nuit")+COUNTIFS(#REF!,$B58,#REF!,"Nuit"))</f>
        <v>#REF!</v>
      </c>
      <c r="AC58" s="184" t="e">
        <f>IF($A58="","",COUNTIFS(#REF!,$B58,#REF!,"Jour")+COUNTIFS(#REF!,$B58,#REF!,"Jour")+COUNTIFS(#REF!,$B58,#REF!,"Jour")+COUNTIFS(#REF!,$B58,#REF!,"Jour")+COUNTIFS(#REF!,$B58,#REF!,"Jour")+COUNTIFS(#REF!,$B58,#REF!,"Jour")+COUNTIFS(#REF!,$B58,#REF!,"Jour")+COUNTIFS(#REF!,$B58,#REF!,"Jour")+COUNTIFS(#REF!,$B58,#REF!,"Jour")+COUNTIFS(#REF!,$B58,#REF!,"Jour")+COUNTIFS(#REF!,$B58,#REF!,"Jour"))</f>
        <v>#REF!</v>
      </c>
      <c r="AD58" s="187" t="e">
        <f>IF($A58="","",COUNTIFS(#REF!,$B58,#REF!,"Nuit")+COUNTIFS(#REF!,$B58,#REF!,"Nuit")+COUNTIFS(#REF!,$B58,#REF!,"Nuit")+COUNTIFS(#REF!,$B58,#REF!,"Nuit")+COUNTIFS(#REF!,$B58,#REF!,"Nuit")+COUNTIFS(#REF!,$B58,#REF!,"Nuit")+COUNTIFS(#REF!,$B58,#REF!,"Nuit")+COUNTIFS(#REF!,$B58,#REF!,"Nuit")+COUNTIFS(#REF!,$B58,#REF!,"Nuit")+COUNTIFS(#REF!,$B58,#REF!,"Nuit")+COUNTIFS(#REF!,$B58,#REF!,"Nuit"))</f>
        <v>#REF!</v>
      </c>
      <c r="AE58" s="184" t="e">
        <f>IF($A58="","",COUNTIFS(#REF!,$B58,#REF!,"Jour")+COUNTIFS(#REF!,$B58,#REF!,"Jour")+COUNTIFS(#REF!,$B58,#REF!,"Jour")+COUNTIFS(#REF!,$B58,#REF!,"Jour")+COUNTIFS(#REF!,$B58,#REF!,"Jour")+COUNTIFS(#REF!,$B58,#REF!,"Jour")+COUNTIFS(#REF!,$B58,#REF!,"Jour")+COUNTIFS(#REF!,$B58,#REF!,"Jour")+COUNTIFS(#REF!,$B58,#REF!,"Jour")+COUNTIFS(#REF!,$B58,#REF!,"Jour")+COUNTIFS(#REF!,$B58,#REF!,"Jour"))</f>
        <v>#REF!</v>
      </c>
      <c r="AF58" s="187" t="e">
        <f>IF($A58="","",COUNTIFS(#REF!,$B58,#REF!,"Nuit")+COUNTIFS(#REF!,$B58,#REF!,"Nuit")+COUNTIFS(#REF!,$B58,#REF!,"Nuit")+COUNTIFS(#REF!,$B58,#REF!,"Nuit")+COUNTIFS(#REF!,$B58,#REF!,"Nuit")+COUNTIFS(#REF!,$B58,#REF!,"Nuit")+COUNTIFS(#REF!,$B58,#REF!,"Nuit")+COUNTIFS(#REF!,$B58,#REF!,"Nuit")+COUNTIFS(#REF!,$B58,#REF!,"Nuit")+COUNTIFS(#REF!,$B58,#REF!,"Nuit")+COUNTIFS(#REF!,$B58,#REF!,"Nuit"))</f>
        <v>#REF!</v>
      </c>
      <c r="AG58" s="184" t="e">
        <f>IF($A58="","",COUNTIFS(#REF!,$B58,#REF!,"Jour")+COUNTIFS(#REF!,$B58,#REF!,"Jour")+COUNTIFS(#REF!,$B58,#REF!,"Jour")+COUNTIFS(#REF!,$B58,#REF!,"Jour")+COUNTIFS(#REF!,$B58,#REF!,"Jour")+COUNTIFS(#REF!,$B58,#REF!,"Jour")+COUNTIFS(#REF!,$B58,#REF!,"Jour")+COUNTIFS(#REF!,$B58,#REF!,"Jour")+COUNTIFS(#REF!,$B58,#REF!,"Jour")+COUNTIFS(#REF!,$B58,#REF!,"Jour")+COUNTIFS(#REF!,$B58,#REF!,"Jour"))</f>
        <v>#REF!</v>
      </c>
      <c r="AH58" s="187" t="e">
        <f>IF($A58="","",COUNTIFS(#REF!,$B58,#REF!,"Nuit")+COUNTIFS(#REF!,$B58,#REF!,"Nuit")+COUNTIFS(#REF!,$B58,#REF!,"Nuit")+COUNTIFS(#REF!,$B58,#REF!,"Nuit")+COUNTIFS(#REF!,$B58,#REF!,"Nuit")+COUNTIFS(#REF!,$B58,#REF!,"Nuit")+COUNTIFS(#REF!,$B58,#REF!,"Nuit")+COUNTIFS(#REF!,$B58,#REF!,"Nuit")+COUNTIFS(#REF!,$B58,#REF!,"Nuit")+COUNTIFS(#REF!,$B58,#REF!,"Nuit")+COUNTIFS(#REF!,$B58,#REF!,"Nuit"))</f>
        <v>#REF!</v>
      </c>
      <c r="AI58" s="184" t="e">
        <f>IF($A58="","",COUNTIFS(#REF!,$B58,#REF!,"Jour")+COUNTIFS(#REF!,$B58,#REF!,"Jour")+COUNTIFS(#REF!,$B58,#REF!,"Jour")+COUNTIFS(#REF!,$B58,#REF!,"Jour")+COUNTIFS(#REF!,$B58,#REF!,"Jour")+COUNTIFS(#REF!,$B58,#REF!,"Jour")+COUNTIFS(#REF!,$B58,#REF!,"Jour")+COUNTIFS(#REF!,$B58,#REF!,"Jour")+COUNTIFS(#REF!,$B58,#REF!,"Jour")+COUNTIFS(#REF!,$B58,#REF!,"Jour")+COUNTIFS(#REF!,$B58,#REF!,"Jour"))</f>
        <v>#REF!</v>
      </c>
      <c r="AJ58" s="187" t="e">
        <f>IF($A58="","",COUNTIFS(#REF!,$B58,#REF!,"Nuit")+COUNTIFS(#REF!,$B58,#REF!,"Nuit")+COUNTIFS(#REF!,$B58,#REF!,"Nuit")+COUNTIFS(#REF!,$B58,#REF!,"Nuit")+COUNTIFS(#REF!,$B58,#REF!,"Nuit")+COUNTIFS(#REF!,$B58,#REF!,"Nuit")+COUNTIFS(#REF!,$B58,#REF!,"Nuit")+COUNTIFS(#REF!,$B58,#REF!,"Nuit")+COUNTIFS(#REF!,$B58,#REF!,"Nuit")+COUNTIFS(#REF!,$B58,#REF!,"Nuit")+COUNTIFS(#REF!,$B58,#REF!,"Nuit"))</f>
        <v>#REF!</v>
      </c>
      <c r="AK58" s="190" t="e">
        <f>IF($A58="","",COUNTIFS(#REF!,$B58,#REF!,"Jour")+COUNTIFS(#REF!,$B58,#REF!,"Jour")+COUNTIFS(#REF!,$B58,#REF!,"Jour")+COUNTIFS(#REF!,$B58,#REF!,"Jour")+COUNTIFS(#REF!,$B58,#REF!,"Jour")+COUNTIFS(#REF!,$B58,#REF!,"Jour")+COUNTIFS(#REF!,$B58,#REF!,"Jour")+COUNTIFS(#REF!,$B58,#REF!,"Jour")+COUNTIFS(#REF!,$B58,#REF!,"Jour")+COUNTIFS(#REF!,$B58,#REF!,"Jour")+COUNTIFS(#REF!,$B58,#REF!,"Jour"))</f>
        <v>#REF!</v>
      </c>
      <c r="AL58" s="177"/>
      <c r="AM58" s="176" t="e">
        <f t="shared" si="1"/>
        <v>#REF!</v>
      </c>
      <c r="AN58" s="176" t="e">
        <f t="shared" si="2"/>
        <v>#REF!</v>
      </c>
      <c r="AO58" s="424" t="e">
        <f t="shared" si="5"/>
        <v>#REF!</v>
      </c>
      <c r="AP58" s="183">
        <f>IF($A58="","",COUNTIFS(JAN.20!$F$7:$F$48,$B58,JAN.20!$E$7:$E$48,"Nuit")+COUNTIFS(JAN.20!$H$7:$H$48,$B58,JAN.20!$E$7:$E$48,"Nuit")+COUNTIFS(JAN.20!$J$7:$J$48,$B58,JAN.20!$E$7:$E$48,"Nuit")+COUNTIFS(JAN.20!$L$7:$L$48,$B58,JAN.20!$E$7:$E$48,"Nuit")+COUNTIFS(JAN.20!$N$7:$N$48,$B58,JAN.20!$E$7:$E$48,"Nuit")+COUNTIFS(JAN.20!$P$7:$P$48,$B58,JAN.20!$E$7:$E$48,"Nuit")+COUNTIFS(JAN.20!$R$7:$R$48,$B58,JAN.20!$E$7:$E$48,"Nuit")+COUNTIFS(JAN.20!$T$7:$T$48,$B58,JAN.20!$E$7:$E$48,"Nuit")+COUNTIFS(JAN.20!$V$7:$V$48,$B58,JAN.20!$E$7:$E$48,"Nuit")+COUNTIFS(JAN.20!$W$7:$W$48,$B58,JAN.20!$E$7:$E$48,"Nuit")+COUNTIFS(JAN.20!$X$7:$X$48,$B58,JAN.20!$E$7:$E$48,"Nuit"))</f>
        <v>2</v>
      </c>
      <c r="AQ58" s="184">
        <f>IF($A58="","",COUNTIFS(JAN.20!$F$7:$F$48,$B58,JAN.20!$E$7:$E$48,"Jour")+COUNTIFS(JAN.20!$H$7:$H$48,$B58,JAN.20!$E$7:$E$48,"Jour")+COUNTIFS(JAN.20!$J$7:$J$48,$B58,JAN.20!$E$7:$E$48,"Jour")+COUNTIFS(JAN.20!$L$7:$L$48,$B58,JAN.20!$E$7:$E$48,"Jour")+COUNTIFS(JAN.20!$N$7:$N$48,$B58,JAN.20!$E$7:$E$48,"Jour")+COUNTIFS(JAN.20!$P$7:$P$48,$B58,JAN.20!$E$7:$E$48,"Jour")+COUNTIFS(JAN.20!$R$7:$R$48,$B58,JAN.20!$E$7:$E$48,"Jour")+COUNTIFS(JAN.20!$T$7:$T$48,$B58,JAN.20!$E$7:$E$48,"Jour")+COUNTIFS(JAN.20!$V$7:$V$48,$B58,JAN.20!$E$7:$E$48,"Jour")+COUNTIFS(JAN.20!$W$7:$W$48,$B58,JAN.20!$E$7:$E$48,"Jour")+COUNTIFS(JAN.20!$X$7:$X$48,$B58,JAN.20!$E$7:$E$48,"Jour"))</f>
        <v>0</v>
      </c>
      <c r="AR58" s="187">
        <f>IF($A58="","",COUNTIFS(FEV.20!$F$7:$F$48,$B58,FEV.20!$E$7:$E$48,"Nuit")+COUNTIFS(FEV.20!$H$7:$H$48,$B58,FEV.20!$E$7:$E$48,"Nuit")+COUNTIFS(FEV.20!$J$7:$J$48,$B58,FEV.20!$E$7:$E$48,"Nuit")+COUNTIFS(FEV.20!$L$7:$L$48,$B58,FEV.20!$E$7:$E$48,"Nuit")+COUNTIFS(FEV.20!$N$7:$N$48,$B58,FEV.20!$E$7:$E$48,"Nuit")+COUNTIFS(FEV.20!$P$7:$P$48,$B58,FEV.20!$E$7:$E$48,"Nuit")+COUNTIFS(FEV.20!$R$7:$R$48,$B58,FEV.20!$E$7:$E$48,"Nuit")+COUNTIFS(FEV.20!$T$7:$T$48,$B58,FEV.20!$E$7:$E$48,"Nuit")+COUNTIFS(FEV.20!$V$7:$V$48,$B58,FEV.20!$E$7:$E$48,"Nuit")+COUNTIFS(FEV.20!$W$7:$W$48,$B58,FEV.20!$E$7:$E$48,"Nuit")+COUNTIFS(FEV.20!$X$7:$X$48,$B58,FEV.20!$E$7:$E$48,"Nuit"))</f>
        <v>8</v>
      </c>
      <c r="AS58" s="184">
        <f>IF($A58="","",COUNTIFS(FEV.20!$F$7:$F$48,$B58,FEV.20!$E$7:$E$48,"Jour")+COUNTIFS(FEV.20!$H$7:$H$48,$B58,FEV.20!$E$7:$E$48,"Jour")+COUNTIFS(FEV.20!$J$7:$J$48,$B58,FEV.20!$E$7:$E$48,"Jour")+COUNTIFS(FEV.20!$L$7:$L$48,$B58,FEV.20!$E$7:$E$48,"Jour")+COUNTIFS(FEV.20!$N$7:$N$48,$B58,FEV.20!$E$7:$E$48,"Jour")+COUNTIFS(FEV.20!$P$7:$P$48,$B58,FEV.20!$E$7:$E$48,"Jour")+COUNTIFS(FEV.20!$R$7:$R$48,$B58,FEV.20!$E$7:$E$48,"Jour")+COUNTIFS(FEV.20!$T$7:$T$48,$B58,FEV.20!$E$7:$E$48,"Jour")+COUNTIFS(FEV.20!$V$7:$V$48,$B58,FEV.20!$E$7:$E$48,"Jour")+COUNTIFS(FEV.20!$W$7:$W$48,$B58,FEV.20!$E$7:$E$48,"Jour")+COUNTIFS(FEV.20!$X$7:$X$48,$B58,FEV.20!$E$7:$E$48,"Jour"))</f>
        <v>1</v>
      </c>
      <c r="AT58" s="187">
        <f>IF($A58="","",COUNTIFS(Mars.20!$F$7:$F$48,$B58,Mars.20!$E$7:$E$48,"Nuit")+COUNTIFS(Mars.20!$H$7:$H$48,$B58,Mars.20!$E$7:$E$48,"Nuit")+COUNTIFS(Mars.20!$J$7:$J$48,$B58,Mars.20!$E$7:$E$48,"Nuit")+COUNTIFS(Mars.20!$L$7:$L$48,$B58,Mars.20!$E$7:$E$48,"Nuit")+COUNTIFS(Mars.20!$N$7:$N$48,$B58,Mars.20!$E$7:$E$48,"Nuit")+COUNTIFS(Mars.20!$P$7:$P$48,$B58,Mars.20!$E$7:$E$48,"Nuit")+COUNTIFS(Mars.20!$R$7:$R$48,$B58,Mars.20!$E$7:$E$48,"Nuit")+COUNTIFS(Mars.20!$T$7:$T$48,$B58,Mars.20!$E$7:$E$48,"Nuit")+COUNTIFS(Mars.20!$V$7:$V$48,$B58,Mars.20!$E$7:$E$48,"Nuit")+COUNTIFS(Mars.20!$W$7:$W$48,$B58,Mars.20!$E$7:$E$48,"Nuit")+COUNTIFS(Mars.20!$X$7:$X$48,$B58,Mars.20!$E$7:$E$48,"Nuit"))</f>
        <v>6</v>
      </c>
      <c r="AU58" s="184">
        <f>IF($A58="","",COUNTIFS(Mars.20!$F$7:$F$48,$B58,Mars.20!$E$7:$E$48,"Jour")+COUNTIFS(Mars.20!$H$7:$H$48,$B58,Mars.20!$E$7:$E$48,"Jour")+COUNTIFS(Mars.20!$J$7:$J$48,$B58,Mars.20!$E$7:$E$48,"Jour")+COUNTIFS(Mars.20!$L$7:$L$48,$B58,Mars.20!$E$7:$E$48,"Jour")+COUNTIFS(Mars.20!$N$7:$N$48,$B58,Mars.20!$E$7:$E$48,"Jour")+COUNTIFS(Mars.20!$P$7:$P$48,$B58,Mars.20!$E$7:$E$48,"Jour")+COUNTIFS(Mars.20!$R$7:$R$48,$B58,Mars.20!$E$7:$E$48,"Jour")+COUNTIFS(Mars.20!$T$7:$T$48,$B58,Mars.20!$E$7:$E$48,"Jour")+COUNTIFS(Mars.20!$V$7:$V$48,$B58,Mars.20!$E$7:$E$48,"Jour")+COUNTIFS(Mars.20!$W$7:$W$48,$B58,Mars.20!$E$7:$E$48,"Jour")+COUNTIFS(Mars.20!$X$7:$X$48,$B58,Mars.20!$E$7:$E$48,"Jour"))</f>
        <v>1</v>
      </c>
      <c r="AV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AW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AX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AY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AZ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BA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BB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BC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BD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BE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BF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BG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BH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BI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BJ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BK58" s="184">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BL58" s="187">
        <f>IF($A58="","",COUNTIFS(AVR.20!$F$7:$F$48,$B58,AVR.20!$E$7:$E$48,"Nuit")+COUNTIFS(AVR.20!$H$7:$H$48,$B58,AVR.20!$E$7:$E$48,"Nuit")+COUNTIFS(AVR.20!$J$7:$J$48,$B58,AVR.20!$E$7:$E$48,"Nuit")+COUNTIFS(AVR.20!$L$7:$L$48,$B58,AVR.20!$E$7:$E$48,"Nuit")+COUNTIFS(AVR.20!$N$7:$N$48,$B58,AVR.20!$E$7:$E$48,"Nuit")+COUNTIFS(AVR.20!$P$7:$P$48,$B58,AVR.20!$E$7:$E$48,"Nuit")+COUNTIFS(AVR.20!$R$7:$R$48,$B58,AVR.20!$E$7:$E$48,"Nuit")+COUNTIFS(AVR.20!$T$7:$T$48,$B58,AVR.20!$E$7:$E$48,"Nuit")+COUNTIFS(AVR.20!$V$7:$V$48,$B58,AVR.20!$E$7:$E$48,"Nuit")+COUNTIFS(AVR.20!$W$7:$W$48,$B58,AVR.20!$E$7:$E$48,"Nuit")+COUNTIFS(AVR.20!$X$7:$X$48,$B58,AVR.20!$E$7:$E$48,"Nuit"))</f>
        <v>0</v>
      </c>
      <c r="BM58" s="190">
        <f>IF($A58="","",COUNTIFS(AVR.20!$F$7:$F$48,$B58,AVR.20!$E$7:$E$48,"Jour")+COUNTIFS(AVR.20!$H$7:$H$48,$B58,AVR.20!$E$7:$E$48,"Jour")+COUNTIFS(AVR.20!$J$7:$J$48,$B58,AVR.20!$E$7:$E$48,"Jour")+COUNTIFS(AVR.20!$L$7:$L$48,$B58,AVR.20!$E$7:$E$48,"Jour")+COUNTIFS(AVR.20!$N$7:$N$48,$B58,AVR.20!$E$7:$E$48,"Jour")+COUNTIFS(AVR.20!$P$7:$P$48,$B58,AVR.20!$E$7:$E$48,"Jour")+COUNTIFS(AVR.20!$R$7:$R$48,$B58,AVR.20!$E$7:$E$48,"Jour")+COUNTIFS(AVR.20!$T$7:$T$48,$B58,AVR.20!$E$7:$E$48,"Jour")+COUNTIFS(AVR.20!$V$7:$V$48,$B58,AVR.20!$E$7:$E$48,"Jour")+COUNTIFS(AVR.20!$W$7:$W$48,$B58,AVR.20!$E$7:$E$48,"Jour")+COUNTIFS(AVR.20!$X$7:$X$48,$B58,AVR.20!$E$7:$E$48,"Jour"))</f>
        <v>0</v>
      </c>
      <c r="BN58" s="177"/>
      <c r="BO58" s="176">
        <f t="shared" si="3"/>
        <v>16</v>
      </c>
      <c r="BP58" s="176">
        <f t="shared" si="4"/>
        <v>2</v>
      </c>
    </row>
    <row r="59" spans="1:68" ht="15" customHeight="1" x14ac:dyDescent="0.25">
      <c r="A59" s="268" t="s">
        <v>222</v>
      </c>
      <c r="B59" s="269" t="s">
        <v>84</v>
      </c>
      <c r="C59" s="264" t="s">
        <v>85</v>
      </c>
      <c r="D59" s="264" t="s">
        <v>83</v>
      </c>
      <c r="E59" s="265" t="s">
        <v>406</v>
      </c>
      <c r="F59" s="266" t="s">
        <v>8</v>
      </c>
      <c r="G59" s="266" t="s">
        <v>70</v>
      </c>
      <c r="H59" s="266" t="s">
        <v>71</v>
      </c>
      <c r="I59" s="266"/>
      <c r="J59" s="266" t="s">
        <v>79</v>
      </c>
      <c r="K59" s="266" t="s">
        <v>72</v>
      </c>
      <c r="L59" s="267" t="s">
        <v>73</v>
      </c>
      <c r="N59" s="183" t="e">
        <f>IF($A59="","",COUNTIFS(#REF!,B59,#REF!,"Nuit")+COUNTIFS(#REF!,B59,#REF!,"Nuit")+COUNTIFS(#REF!,B59,#REF!,"Nuit")+COUNTIFS(#REF!,B59,#REF!,"Nuit")+COUNTIFS(#REF!,B59,#REF!,"Nuit")+COUNTIFS(#REF!,B59,#REF!,"Nuit")+COUNTIFS(#REF!,B59,#REF!,"Nuit")+COUNTIFS(#REF!,B59,#REF!,"Nuit")+COUNTIFS(#REF!,B59,#REF!,"Nuit")+COUNTIFS(#REF!,B59,#REF!,"Nuit")+COUNTIFS(#REF!,B59,#REF!,"Nuit"))</f>
        <v>#REF!</v>
      </c>
      <c r="O59" s="184" t="e">
        <f>IF($A59="","",COUNTIFS(#REF!,B59,#REF!,"Jour")+COUNTIFS(#REF!,B59,#REF!,"Jour")+COUNTIFS(#REF!,B59,#REF!,"Jour")+COUNTIFS(#REF!,B59,#REF!,"Jour")+COUNTIFS(#REF!,B59,#REF!,"Jour")+COUNTIFS(#REF!,B59,#REF!,"Jour")+COUNTIFS(#REF!,B59,#REF!,"Jour")+COUNTIFS(#REF!,B59,#REF!,"Jour")+COUNTIFS(#REF!,B59,#REF!,"Jour")+COUNTIFS(#REF!,B59,#REF!,"Jour")+COUNTIFS(#REF!,B59,#REF!,"Jour"))</f>
        <v>#REF!</v>
      </c>
      <c r="P59" s="187" t="e">
        <f>IF($A59="","",COUNTIFS(#REF!,B59,#REF!,"Nuit")+COUNTIFS(#REF!,B59,#REF!,"Nuit")+COUNTIFS(#REF!,B59,#REF!,"Nuit")+COUNTIFS(#REF!,B59,#REF!,"Nuit")+COUNTIFS(#REF!,B59,#REF!,"Nuit")+COUNTIFS(#REF!,B59,#REF!,"Nuit")+COUNTIFS(#REF!,B59,#REF!,"Nuit")+COUNTIFS(#REF!,B59,#REF!,"Nuit")+COUNTIFS(#REF!,B59,#REF!,"Nuit")+COUNTIFS(#REF!,B59,#REF!,"Nuit")+COUNTIFS(#REF!,B59,#REF!,"Nuit"))</f>
        <v>#REF!</v>
      </c>
      <c r="Q59" s="184" t="e">
        <f>IF($A59="","",COUNTIFS(#REF!,B59,#REF!,"Jour")+COUNTIFS(#REF!,B59,#REF!,"Jour")+COUNTIFS(#REF!,B59,#REF!,"Jour")+COUNTIFS(#REF!,B59,#REF!,"Jour")+COUNTIFS(#REF!,B59,#REF!,"Jour")+COUNTIFS(#REF!,B59,#REF!,"Jour")+COUNTIFS(#REF!,B59,#REF!,"Jour")+COUNTIFS(#REF!,B59,#REF!,"Jour")+COUNTIFS(#REF!,B59,#REF!,"Jour")+COUNTIFS(#REF!,B59,#REF!,"Jour")+COUNTIFS(#REF!,B59,#REF!,"Jour"))</f>
        <v>#REF!</v>
      </c>
      <c r="R59" s="187" t="e">
        <f>IF($A59="","",COUNTIFS(#REF!,B59,#REF!,"Nuit")+COUNTIFS(#REF!,B59,#REF!,"Nuit")+COUNTIFS(#REF!,B59,#REF!,"Nuit")+COUNTIFS(#REF!,B59,#REF!,"Nuit")+COUNTIFS(#REF!,B59,#REF!,"Nuit")+COUNTIFS(#REF!,B59,#REF!,"Nuit")+COUNTIFS(#REF!,B59,#REF!,"Nuit")+COUNTIFS(#REF!,B59,#REF!,"Nuit")+COUNTIFS(#REF!,B59,#REF!,"Nuit")+COUNTIFS(#REF!,B59,#REF!,"Nuit")+COUNTIFS(#REF!,B59,#REF!,"Nuit"))</f>
        <v>#REF!</v>
      </c>
      <c r="S59" s="184" t="e">
        <f>IF($A59="","",COUNTIFS(#REF!,B59,#REF!,"Jour")+COUNTIFS(#REF!,B59,#REF!,"Jour")+COUNTIFS(#REF!,B59,#REF!,"Jour")+COUNTIFS(#REF!,B59,#REF!,"Jour")+COUNTIFS(#REF!,B59,#REF!,"Jour")+COUNTIFS(#REF!,B59,#REF!,"Jour")+COUNTIFS(#REF!,B59,#REF!,"Jour")+COUNTIFS(#REF!,B59,#REF!,"Jour")+COUNTIFS(#REF!,B59,#REF!,"Jour")+COUNTIFS(#REF!,B59,#REF!,"Jour")+COUNTIFS(#REF!,B59,#REF!,"Jour"))</f>
        <v>#REF!</v>
      </c>
      <c r="T59" s="187" t="e">
        <f>IF($A59="","",COUNTIFS(#REF!,B59,#REF!,"Nuit")+COUNTIFS(#REF!,B59,#REF!,"Nuit")+COUNTIFS(#REF!,B59,#REF!,"Nuit")+COUNTIFS(#REF!,B59,#REF!,"Nuit")+COUNTIFS(#REF!,B59,#REF!,"Nuit")+COUNTIFS(#REF!,B59,#REF!,"Nuit")+COUNTIFS(#REF!,B59,#REF!,"Nuit")+COUNTIFS(#REF!,B59,#REF!,"Nuit")+COUNTIFS(#REF!,B59,#REF!,"Nuit")+COUNTIFS(#REF!,B59,#REF!,"Nuit")+COUNTIFS(#REF!,B59,#REF!,"Nuit"))</f>
        <v>#REF!</v>
      </c>
      <c r="U59" s="184" t="e">
        <f>IF($A59="","",COUNTIFS(#REF!,B59,#REF!,"Jour")+COUNTIFS(#REF!,B59,#REF!,"Jour")+COUNTIFS(#REF!,B59,#REF!,"Jour")+COUNTIFS(#REF!,B59,#REF!,"Jour")+COUNTIFS(#REF!,B59,#REF!,"Jour")+COUNTIFS(#REF!,B59,#REF!,"Jour")+COUNTIFS(#REF!,B59,#REF!,"Jour")+COUNTIFS(#REF!,B59,#REF!,"Jour")+COUNTIFS(#REF!,B59,#REF!,"Jour")+COUNTIFS(#REF!,B59,#REF!,"Jour")+COUNTIFS(#REF!,B59,#REF!,"Jour"))</f>
        <v>#REF!</v>
      </c>
      <c r="V59" s="187" t="e">
        <f>IF($A59="","",COUNTIFS(#REF!,B59,#REF!,"Nuit")+COUNTIFS(#REF!,B59,#REF!,"Nuit")+COUNTIFS(#REF!,B59,#REF!,"Nuit")+COUNTIFS(#REF!,B59,#REF!,"Nuit")+COUNTIFS(#REF!,B59,#REF!,"Nuit")+COUNTIFS(#REF!,B59,#REF!,"Nuit")+COUNTIFS(#REF!,B59,#REF!,"Nuit")+COUNTIFS(#REF!,B59,#REF!,"Nuit")+COUNTIFS(#REF!,B59,#REF!,"Nuit")+COUNTIFS(#REF!,B59,#REF!,"Nuit")+COUNTIFS(#REF!,B59,#REF!,"Nuit"))</f>
        <v>#REF!</v>
      </c>
      <c r="W59" s="184" t="e">
        <f>IF($A59="","",COUNTIFS(#REF!,B59,#REF!,"Jour")+COUNTIFS(#REF!,B59,#REF!,"Jour")+COUNTIFS(#REF!,B59,#REF!,"Jour")+COUNTIFS(#REF!,B59,#REF!,"Jour")+COUNTIFS(#REF!,B59,#REF!,"Jour")+COUNTIFS(#REF!,B59,#REF!,"Jour")+COUNTIFS(#REF!,B59,#REF!,"Jour")+COUNTIFS(#REF!,B59,#REF!,"Jour")+COUNTIFS(#REF!,B59,#REF!,"Jour")+COUNTIFS(#REF!,B59,#REF!,"Jour")+COUNTIFS(#REF!,B59,#REF!,"Jour"))</f>
        <v>#REF!</v>
      </c>
      <c r="X59" s="187" t="e">
        <f>IF($A59="","",COUNTIFS(#REF!,B59,#REF!,"Nuit")+COUNTIFS(#REF!,B59,#REF!,"Nuit")+COUNTIFS(#REF!,B59,#REF!,"Nuit")+COUNTIFS(#REF!,B59,#REF!,"Nuit")+COUNTIFS(#REF!,B59,#REF!,"Nuit")+COUNTIFS(#REF!,B59,#REF!,"Nuit")+COUNTIFS(#REF!,B59,#REF!,"Nuit")+COUNTIFS(#REF!,B59,#REF!,"Nuit")+COUNTIFS(#REF!,B59,#REF!,"Nuit")+COUNTIFS(#REF!,B59,#REF!,"Nuit")+COUNTIFS(#REF!,B59,#REF!,"Nuit"))</f>
        <v>#REF!</v>
      </c>
      <c r="Y59" s="184" t="e">
        <f>IF($A59="","",COUNTIFS(#REF!,B59,#REF!,"Jour")+COUNTIFS(#REF!,B59,#REF!,"Jour")+COUNTIFS(#REF!,B59,#REF!,"Jour")+COUNTIFS(#REF!,B59,#REF!,"Jour")+COUNTIFS(#REF!,B59,#REF!,"Jour")+COUNTIFS(#REF!,B59,#REF!,"Jour")+COUNTIFS(#REF!,B59,#REF!,"Jour")+COUNTIFS(#REF!,B59,#REF!,"Jour")+COUNTIFS(#REF!,B59,#REF!,"Jour")+COUNTIFS(#REF!,B59,#REF!,"Jour")+COUNTIFS(#REF!,B59,#REF!,"Jour"))</f>
        <v>#REF!</v>
      </c>
      <c r="Z59" s="187" t="e">
        <f>IF($A59="","",COUNTIFS(#REF!,$B59,#REF!,"Nuit")+COUNTIFS(#REF!,B59,#REF!,"Nuit")+COUNTIFS(#REF!,B59,#REF!,"Nuit")+COUNTIFS(#REF!,B59,#REF!,"Nuit")+COUNTIFS(#REF!,B59,#REF!,"Nuit")+COUNTIFS(#REF!,B59,#REF!,"Nuit")+COUNTIFS(#REF!,B59,#REF!,"Nuit")+COUNTIFS(#REF!,B59,#REF!,"Nuit")+COUNTIFS(#REF!,B59,#REF!,"Nuit")+COUNTIFS(#REF!,B59,#REF!,"Nuit")+COUNTIFS(#REF!,B59,#REF!,"Nuit"))</f>
        <v>#REF!</v>
      </c>
      <c r="AA59" s="184" t="e">
        <f>IF($A59="","",COUNTIFS(#REF!,$B59,#REF!,"Jour")+COUNTIFS(#REF!,$B59,#REF!,"Jour")+COUNTIFS(#REF!,$B59,#REF!,"Jour")+COUNTIFS(#REF!,$B59,#REF!,"Jour")+COUNTIFS(#REF!,$B59,#REF!,"Jour")+COUNTIFS(#REF!,$B59,#REF!,"Jour")+COUNTIFS(#REF!,$B59,#REF!,"Jour")+COUNTIFS(#REF!,$B59,#REF!,"Jour")+COUNTIFS(#REF!,$B59,#REF!,"Jour")+COUNTIFS(#REF!,$B59,#REF!,"Jour")+COUNTIFS(#REF!,$B59,#REF!,"Jour"))</f>
        <v>#REF!</v>
      </c>
      <c r="AB59" s="187" t="e">
        <f>IF($A59="","",COUNTIFS(#REF!,$B59,#REF!,"Nuit")+COUNTIFS(#REF!,$B59,#REF!,"Nuit")+COUNTIFS(#REF!,$B59,#REF!,"Nuit")+COUNTIFS(#REF!,$B59,#REF!,"Nuit")+COUNTIFS(#REF!,$B59,#REF!,"Nuit")+COUNTIFS(#REF!,$B59,#REF!,"Nuit")+COUNTIFS(#REF!,$B59,#REF!,"Nuit")+COUNTIFS(#REF!,$B59,#REF!,"Nuit")+COUNTIFS(#REF!,$B59,#REF!,"Nuit")+COUNTIFS(#REF!,$B59,#REF!,"Nuit")+COUNTIFS(#REF!,$B59,#REF!,"Nuit"))</f>
        <v>#REF!</v>
      </c>
      <c r="AC59" s="184" t="e">
        <f>IF($A59="","",COUNTIFS(#REF!,$B59,#REF!,"Jour")+COUNTIFS(#REF!,$B59,#REF!,"Jour")+COUNTIFS(#REF!,$B59,#REF!,"Jour")+COUNTIFS(#REF!,$B59,#REF!,"Jour")+COUNTIFS(#REF!,$B59,#REF!,"Jour")+COUNTIFS(#REF!,$B59,#REF!,"Jour")+COUNTIFS(#REF!,$B59,#REF!,"Jour")+COUNTIFS(#REF!,$B59,#REF!,"Jour")+COUNTIFS(#REF!,$B59,#REF!,"Jour")+COUNTIFS(#REF!,$B59,#REF!,"Jour")+COUNTIFS(#REF!,$B59,#REF!,"Jour"))</f>
        <v>#REF!</v>
      </c>
      <c r="AD59" s="187" t="e">
        <f>IF($A59="","",COUNTIFS(#REF!,$B59,#REF!,"Nuit")+COUNTIFS(#REF!,$B59,#REF!,"Nuit")+COUNTIFS(#REF!,$B59,#REF!,"Nuit")+COUNTIFS(#REF!,$B59,#REF!,"Nuit")+COUNTIFS(#REF!,$B59,#REF!,"Nuit")+COUNTIFS(#REF!,$B59,#REF!,"Nuit")+COUNTIFS(#REF!,$B59,#REF!,"Nuit")+COUNTIFS(#REF!,$B59,#REF!,"Nuit")+COUNTIFS(#REF!,$B59,#REF!,"Nuit")+COUNTIFS(#REF!,$B59,#REF!,"Nuit")+COUNTIFS(#REF!,$B59,#REF!,"Nuit"))</f>
        <v>#REF!</v>
      </c>
      <c r="AE59" s="184" t="e">
        <f>IF($A59="","",COUNTIFS(#REF!,$B59,#REF!,"Jour")+COUNTIFS(#REF!,$B59,#REF!,"Jour")+COUNTIFS(#REF!,$B59,#REF!,"Jour")+COUNTIFS(#REF!,$B59,#REF!,"Jour")+COUNTIFS(#REF!,$B59,#REF!,"Jour")+COUNTIFS(#REF!,$B59,#REF!,"Jour")+COUNTIFS(#REF!,$B59,#REF!,"Jour")+COUNTIFS(#REF!,$B59,#REF!,"Jour")+COUNTIFS(#REF!,$B59,#REF!,"Jour")+COUNTIFS(#REF!,$B59,#REF!,"Jour")+COUNTIFS(#REF!,$B59,#REF!,"Jour"))</f>
        <v>#REF!</v>
      </c>
      <c r="AF59" s="187" t="e">
        <f>IF($A59="","",COUNTIFS(#REF!,$B59,#REF!,"Nuit")+COUNTIFS(#REF!,$B59,#REF!,"Nuit")+COUNTIFS(#REF!,$B59,#REF!,"Nuit")+COUNTIFS(#REF!,$B59,#REF!,"Nuit")+COUNTIFS(#REF!,$B59,#REF!,"Nuit")+COUNTIFS(#REF!,$B59,#REF!,"Nuit")+COUNTIFS(#REF!,$B59,#REF!,"Nuit")+COUNTIFS(#REF!,$B59,#REF!,"Nuit")+COUNTIFS(#REF!,$B59,#REF!,"Nuit")+COUNTIFS(#REF!,$B59,#REF!,"Nuit")+COUNTIFS(#REF!,$B59,#REF!,"Nuit"))</f>
        <v>#REF!</v>
      </c>
      <c r="AG59" s="184" t="e">
        <f>IF($A59="","",COUNTIFS(#REF!,$B59,#REF!,"Jour")+COUNTIFS(#REF!,$B59,#REF!,"Jour")+COUNTIFS(#REF!,$B59,#REF!,"Jour")+COUNTIFS(#REF!,$B59,#REF!,"Jour")+COUNTIFS(#REF!,$B59,#REF!,"Jour")+COUNTIFS(#REF!,$B59,#REF!,"Jour")+COUNTIFS(#REF!,$B59,#REF!,"Jour")+COUNTIFS(#REF!,$B59,#REF!,"Jour")+COUNTIFS(#REF!,$B59,#REF!,"Jour")+COUNTIFS(#REF!,$B59,#REF!,"Jour")+COUNTIFS(#REF!,$B59,#REF!,"Jour"))</f>
        <v>#REF!</v>
      </c>
      <c r="AH59" s="187" t="e">
        <f>IF($A59="","",COUNTIFS(#REF!,$B59,#REF!,"Nuit")+COUNTIFS(#REF!,$B59,#REF!,"Nuit")+COUNTIFS(#REF!,$B59,#REF!,"Nuit")+COUNTIFS(#REF!,$B59,#REF!,"Nuit")+COUNTIFS(#REF!,$B59,#REF!,"Nuit")+COUNTIFS(#REF!,$B59,#REF!,"Nuit")+COUNTIFS(#REF!,$B59,#REF!,"Nuit")+COUNTIFS(#REF!,$B59,#REF!,"Nuit")+COUNTIFS(#REF!,$B59,#REF!,"Nuit")+COUNTIFS(#REF!,$B59,#REF!,"Nuit")+COUNTIFS(#REF!,$B59,#REF!,"Nuit"))</f>
        <v>#REF!</v>
      </c>
      <c r="AI59" s="184" t="e">
        <f>IF($A59="","",COUNTIFS(#REF!,$B59,#REF!,"Jour")+COUNTIFS(#REF!,$B59,#REF!,"Jour")+COUNTIFS(#REF!,$B59,#REF!,"Jour")+COUNTIFS(#REF!,$B59,#REF!,"Jour")+COUNTIFS(#REF!,$B59,#REF!,"Jour")+COUNTIFS(#REF!,$B59,#REF!,"Jour")+COUNTIFS(#REF!,$B59,#REF!,"Jour")+COUNTIFS(#REF!,$B59,#REF!,"Jour")+COUNTIFS(#REF!,$B59,#REF!,"Jour")+COUNTIFS(#REF!,$B59,#REF!,"Jour")+COUNTIFS(#REF!,$B59,#REF!,"Jour"))</f>
        <v>#REF!</v>
      </c>
      <c r="AJ59" s="187" t="e">
        <f>IF($A59="","",COUNTIFS(#REF!,$B59,#REF!,"Nuit")+COUNTIFS(#REF!,$B59,#REF!,"Nuit")+COUNTIFS(#REF!,$B59,#REF!,"Nuit")+COUNTIFS(#REF!,$B59,#REF!,"Nuit")+COUNTIFS(#REF!,$B59,#REF!,"Nuit")+COUNTIFS(#REF!,$B59,#REF!,"Nuit")+COUNTIFS(#REF!,$B59,#REF!,"Nuit")+COUNTIFS(#REF!,$B59,#REF!,"Nuit")+COUNTIFS(#REF!,$B59,#REF!,"Nuit")+COUNTIFS(#REF!,$B59,#REF!,"Nuit")+COUNTIFS(#REF!,$B59,#REF!,"Nuit"))</f>
        <v>#REF!</v>
      </c>
      <c r="AK59" s="190" t="e">
        <f>IF($A59="","",COUNTIFS(#REF!,$B59,#REF!,"Jour")+COUNTIFS(#REF!,$B59,#REF!,"Jour")+COUNTIFS(#REF!,$B59,#REF!,"Jour")+COUNTIFS(#REF!,$B59,#REF!,"Jour")+COUNTIFS(#REF!,$B59,#REF!,"Jour")+COUNTIFS(#REF!,$B59,#REF!,"Jour")+COUNTIFS(#REF!,$B59,#REF!,"Jour")+COUNTIFS(#REF!,$B59,#REF!,"Jour")+COUNTIFS(#REF!,$B59,#REF!,"Jour")+COUNTIFS(#REF!,$B59,#REF!,"Jour")+COUNTIFS(#REF!,$B59,#REF!,"Jour"))</f>
        <v>#REF!</v>
      </c>
      <c r="AL59" s="177"/>
      <c r="AM59" s="176" t="e">
        <f t="shared" si="1"/>
        <v>#REF!</v>
      </c>
      <c r="AN59" s="176" t="e">
        <f t="shared" si="2"/>
        <v>#REF!</v>
      </c>
      <c r="AO59" s="424" t="e">
        <f t="shared" si="5"/>
        <v>#REF!</v>
      </c>
      <c r="AP59" s="183">
        <f>IF($A59="","",COUNTIFS(JAN.20!$F$7:$F$48,$B59,JAN.20!$E$7:$E$48,"Nuit")+COUNTIFS(JAN.20!$H$7:$H$48,$B59,JAN.20!$E$7:$E$48,"Nuit")+COUNTIFS(JAN.20!$J$7:$J$48,$B59,JAN.20!$E$7:$E$48,"Nuit")+COUNTIFS(JAN.20!$L$7:$L$48,$B59,JAN.20!$E$7:$E$48,"Nuit")+COUNTIFS(JAN.20!$N$7:$N$48,$B59,JAN.20!$E$7:$E$48,"Nuit")+COUNTIFS(JAN.20!$P$7:$P$48,$B59,JAN.20!$E$7:$E$48,"Nuit")+COUNTIFS(JAN.20!$R$7:$R$48,$B59,JAN.20!$E$7:$E$48,"Nuit")+COUNTIFS(JAN.20!$T$7:$T$48,$B59,JAN.20!$E$7:$E$48,"Nuit")+COUNTIFS(JAN.20!$V$7:$V$48,$B59,JAN.20!$E$7:$E$48,"Nuit")+COUNTIFS(JAN.20!$W$7:$W$48,$B59,JAN.20!$E$7:$E$48,"Nuit")+COUNTIFS(JAN.20!$X$7:$X$48,$B59,JAN.20!$E$7:$E$48,"Nuit"))</f>
        <v>6</v>
      </c>
      <c r="AQ59" s="184">
        <f>IF($A59="","",COUNTIFS(JAN.20!$F$7:$F$48,$B59,JAN.20!$E$7:$E$48,"Jour")+COUNTIFS(JAN.20!$H$7:$H$48,$B59,JAN.20!$E$7:$E$48,"Jour")+COUNTIFS(JAN.20!$J$7:$J$48,$B59,JAN.20!$E$7:$E$48,"Jour")+COUNTIFS(JAN.20!$L$7:$L$48,$B59,JAN.20!$E$7:$E$48,"Jour")+COUNTIFS(JAN.20!$N$7:$N$48,$B59,JAN.20!$E$7:$E$48,"Jour")+COUNTIFS(JAN.20!$P$7:$P$48,$B59,JAN.20!$E$7:$E$48,"Jour")+COUNTIFS(JAN.20!$R$7:$R$48,$B59,JAN.20!$E$7:$E$48,"Jour")+COUNTIFS(JAN.20!$T$7:$T$48,$B59,JAN.20!$E$7:$E$48,"Jour")+COUNTIFS(JAN.20!$V$7:$V$48,$B59,JAN.20!$E$7:$E$48,"Jour")+COUNTIFS(JAN.20!$W$7:$W$48,$B59,JAN.20!$E$7:$E$48,"Jour")+COUNTIFS(JAN.20!$X$7:$X$48,$B59,JAN.20!$E$7:$E$48,"Jour"))</f>
        <v>0</v>
      </c>
      <c r="AR59" s="187">
        <f>IF($A59="","",COUNTIFS(FEV.20!$F$7:$F$48,$B59,FEV.20!$E$7:$E$48,"Nuit")+COUNTIFS(FEV.20!$H$7:$H$48,$B59,FEV.20!$E$7:$E$48,"Nuit")+COUNTIFS(FEV.20!$J$7:$J$48,$B59,FEV.20!$E$7:$E$48,"Nuit")+COUNTIFS(FEV.20!$L$7:$L$48,$B59,FEV.20!$E$7:$E$48,"Nuit")+COUNTIFS(FEV.20!$N$7:$N$48,$B59,FEV.20!$E$7:$E$48,"Nuit")+COUNTIFS(FEV.20!$P$7:$P$48,$B59,FEV.20!$E$7:$E$48,"Nuit")+COUNTIFS(FEV.20!$R$7:$R$48,$B59,FEV.20!$E$7:$E$48,"Nuit")+COUNTIFS(FEV.20!$T$7:$T$48,$B59,FEV.20!$E$7:$E$48,"Nuit")+COUNTIFS(FEV.20!$V$7:$V$48,$B59,FEV.20!$E$7:$E$48,"Nuit")+COUNTIFS(FEV.20!$W$7:$W$48,$B59,FEV.20!$E$7:$E$48,"Nuit")+COUNTIFS(FEV.20!$X$7:$X$48,$B59,FEV.20!$E$7:$E$48,"Nuit"))</f>
        <v>6</v>
      </c>
      <c r="AS59" s="184">
        <f>IF($A59="","",COUNTIFS(FEV.20!$F$7:$F$48,$B59,FEV.20!$E$7:$E$48,"Jour")+COUNTIFS(FEV.20!$H$7:$H$48,$B59,FEV.20!$E$7:$E$48,"Jour")+COUNTIFS(FEV.20!$J$7:$J$48,$B59,FEV.20!$E$7:$E$48,"Jour")+COUNTIFS(FEV.20!$L$7:$L$48,$B59,FEV.20!$E$7:$E$48,"Jour")+COUNTIFS(FEV.20!$N$7:$N$48,$B59,FEV.20!$E$7:$E$48,"Jour")+COUNTIFS(FEV.20!$P$7:$P$48,$B59,FEV.20!$E$7:$E$48,"Jour")+COUNTIFS(FEV.20!$R$7:$R$48,$B59,FEV.20!$E$7:$E$48,"Jour")+COUNTIFS(FEV.20!$T$7:$T$48,$B59,FEV.20!$E$7:$E$48,"Jour")+COUNTIFS(FEV.20!$V$7:$V$48,$B59,FEV.20!$E$7:$E$48,"Jour")+COUNTIFS(FEV.20!$W$7:$W$48,$B59,FEV.20!$E$7:$E$48,"Jour")+COUNTIFS(FEV.20!$X$7:$X$48,$B59,FEV.20!$E$7:$E$48,"Jour"))</f>
        <v>0</v>
      </c>
      <c r="AT59" s="187">
        <f>IF($A59="","",COUNTIFS(Mars.20!$F$7:$F$48,$B59,Mars.20!$E$7:$E$48,"Nuit")+COUNTIFS(Mars.20!$H$7:$H$48,$B59,Mars.20!$E$7:$E$48,"Nuit")+COUNTIFS(Mars.20!$J$7:$J$48,$B59,Mars.20!$E$7:$E$48,"Nuit")+COUNTIFS(Mars.20!$L$7:$L$48,$B59,Mars.20!$E$7:$E$48,"Nuit")+COUNTIFS(Mars.20!$N$7:$N$48,$B59,Mars.20!$E$7:$E$48,"Nuit")+COUNTIFS(Mars.20!$P$7:$P$48,$B59,Mars.20!$E$7:$E$48,"Nuit")+COUNTIFS(Mars.20!$R$7:$R$48,$B59,Mars.20!$E$7:$E$48,"Nuit")+COUNTIFS(Mars.20!$T$7:$T$48,$B59,Mars.20!$E$7:$E$48,"Nuit")+COUNTIFS(Mars.20!$V$7:$V$48,$B59,Mars.20!$E$7:$E$48,"Nuit")+COUNTIFS(Mars.20!$W$7:$W$48,$B59,Mars.20!$E$7:$E$48,"Nuit")+COUNTIFS(Mars.20!$X$7:$X$48,$B59,Mars.20!$E$7:$E$48,"Nuit"))</f>
        <v>4</v>
      </c>
      <c r="AU59" s="184">
        <f>IF($A59="","",COUNTIFS(Mars.20!$F$7:$F$48,$B59,Mars.20!$E$7:$E$48,"Jour")+COUNTIFS(Mars.20!$H$7:$H$48,$B59,Mars.20!$E$7:$E$48,"Jour")+COUNTIFS(Mars.20!$J$7:$J$48,$B59,Mars.20!$E$7:$E$48,"Jour")+COUNTIFS(Mars.20!$L$7:$L$48,$B59,Mars.20!$E$7:$E$48,"Jour")+COUNTIFS(Mars.20!$N$7:$N$48,$B59,Mars.20!$E$7:$E$48,"Jour")+COUNTIFS(Mars.20!$P$7:$P$48,$B59,Mars.20!$E$7:$E$48,"Jour")+COUNTIFS(Mars.20!$R$7:$R$48,$B59,Mars.20!$E$7:$E$48,"Jour")+COUNTIFS(Mars.20!$T$7:$T$48,$B59,Mars.20!$E$7:$E$48,"Jour")+COUNTIFS(Mars.20!$V$7:$V$48,$B59,Mars.20!$E$7:$E$48,"Jour")+COUNTIFS(Mars.20!$W$7:$W$48,$B59,Mars.20!$E$7:$E$48,"Jour")+COUNTIFS(Mars.20!$X$7:$X$48,$B59,Mars.20!$E$7:$E$48,"Jour"))</f>
        <v>1</v>
      </c>
      <c r="AV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AW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AX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AY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AZ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BA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BB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BC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BD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BE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BF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BG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BH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BI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BJ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BK59" s="184">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BL59" s="187">
        <f>IF($A59="","",COUNTIFS(AVR.20!$F$7:$F$48,$B59,AVR.20!$E$7:$E$48,"Nuit")+COUNTIFS(AVR.20!$H$7:$H$48,$B59,AVR.20!$E$7:$E$48,"Nuit")+COUNTIFS(AVR.20!$J$7:$J$48,$B59,AVR.20!$E$7:$E$48,"Nuit")+COUNTIFS(AVR.20!$L$7:$L$48,$B59,AVR.20!$E$7:$E$48,"Nuit")+COUNTIFS(AVR.20!$N$7:$N$48,$B59,AVR.20!$E$7:$E$48,"Nuit")+COUNTIFS(AVR.20!$P$7:$P$48,$B59,AVR.20!$E$7:$E$48,"Nuit")+COUNTIFS(AVR.20!$R$7:$R$48,$B59,AVR.20!$E$7:$E$48,"Nuit")+COUNTIFS(AVR.20!$T$7:$T$48,$B59,AVR.20!$E$7:$E$48,"Nuit")+COUNTIFS(AVR.20!$V$7:$V$48,$B59,AVR.20!$E$7:$E$48,"Nuit")+COUNTIFS(AVR.20!$W$7:$W$48,$B59,AVR.20!$E$7:$E$48,"Nuit")+COUNTIFS(AVR.20!$X$7:$X$48,$B59,AVR.20!$E$7:$E$48,"Nuit"))</f>
        <v>0</v>
      </c>
      <c r="BM59" s="190">
        <f>IF($A59="","",COUNTIFS(AVR.20!$F$7:$F$48,$B59,AVR.20!$E$7:$E$48,"Jour")+COUNTIFS(AVR.20!$H$7:$H$48,$B59,AVR.20!$E$7:$E$48,"Jour")+COUNTIFS(AVR.20!$J$7:$J$48,$B59,AVR.20!$E$7:$E$48,"Jour")+COUNTIFS(AVR.20!$L$7:$L$48,$B59,AVR.20!$E$7:$E$48,"Jour")+COUNTIFS(AVR.20!$N$7:$N$48,$B59,AVR.20!$E$7:$E$48,"Jour")+COUNTIFS(AVR.20!$P$7:$P$48,$B59,AVR.20!$E$7:$E$48,"Jour")+COUNTIFS(AVR.20!$R$7:$R$48,$B59,AVR.20!$E$7:$E$48,"Jour")+COUNTIFS(AVR.20!$T$7:$T$48,$B59,AVR.20!$E$7:$E$48,"Jour")+COUNTIFS(AVR.20!$V$7:$V$48,$B59,AVR.20!$E$7:$E$48,"Jour")+COUNTIFS(AVR.20!$W$7:$W$48,$B59,AVR.20!$E$7:$E$48,"Jour")+COUNTIFS(AVR.20!$X$7:$X$48,$B59,AVR.20!$E$7:$E$48,"Jour"))</f>
        <v>0</v>
      </c>
      <c r="BN59" s="177"/>
      <c r="BO59" s="176">
        <f t="shared" si="3"/>
        <v>16</v>
      </c>
      <c r="BP59" s="176">
        <f t="shared" si="4"/>
        <v>1</v>
      </c>
    </row>
    <row r="60" spans="1:68" ht="16.5" x14ac:dyDescent="0.3">
      <c r="A60" s="268" t="s">
        <v>221</v>
      </c>
      <c r="B60" s="269" t="s">
        <v>89</v>
      </c>
      <c r="C60" s="264" t="s">
        <v>76</v>
      </c>
      <c r="D60" s="264" t="s">
        <v>83</v>
      </c>
      <c r="E60" s="265" t="s">
        <v>16</v>
      </c>
      <c r="F60" s="266"/>
      <c r="G60" s="266"/>
      <c r="H60" s="266"/>
      <c r="I60" s="272"/>
      <c r="J60" s="266"/>
      <c r="K60" s="266" t="s">
        <v>72</v>
      </c>
      <c r="L60" s="267"/>
      <c r="N60" s="183" t="e">
        <f>IF($A60="","",COUNTIFS(#REF!,B60,#REF!,"Nuit")+COUNTIFS(#REF!,B60,#REF!,"Nuit")+COUNTIFS(#REF!,B60,#REF!,"Nuit")+COUNTIFS(#REF!,B60,#REF!,"Nuit")+COUNTIFS(#REF!,B60,#REF!,"Nuit")+COUNTIFS(#REF!,B60,#REF!,"Nuit")+COUNTIFS(#REF!,B60,#REF!,"Nuit")+COUNTIFS(#REF!,B60,#REF!,"Nuit")+COUNTIFS(#REF!,B60,#REF!,"Nuit")+COUNTIFS(#REF!,B60,#REF!,"Nuit")+COUNTIFS(#REF!,B60,#REF!,"Nuit"))</f>
        <v>#REF!</v>
      </c>
      <c r="O60" s="184" t="e">
        <f>IF($A60="","",COUNTIFS(#REF!,B60,#REF!,"Jour")+COUNTIFS(#REF!,B60,#REF!,"Jour")+COUNTIFS(#REF!,B60,#REF!,"Jour")+COUNTIFS(#REF!,B60,#REF!,"Jour")+COUNTIFS(#REF!,B60,#REF!,"Jour")+COUNTIFS(#REF!,B60,#REF!,"Jour")+COUNTIFS(#REF!,B60,#REF!,"Jour")+COUNTIFS(#REF!,B60,#REF!,"Jour")+COUNTIFS(#REF!,B60,#REF!,"Jour")+COUNTIFS(#REF!,B60,#REF!,"Jour")+COUNTIFS(#REF!,B60,#REF!,"Jour"))</f>
        <v>#REF!</v>
      </c>
      <c r="P60" s="187" t="e">
        <f>IF($A60="","",COUNTIFS(#REF!,B60,#REF!,"Nuit")+COUNTIFS(#REF!,B60,#REF!,"Nuit")+COUNTIFS(#REF!,B60,#REF!,"Nuit")+COUNTIFS(#REF!,B60,#REF!,"Nuit")+COUNTIFS(#REF!,B60,#REF!,"Nuit")+COUNTIFS(#REF!,B60,#REF!,"Nuit")+COUNTIFS(#REF!,B60,#REF!,"Nuit")+COUNTIFS(#REF!,B60,#REF!,"Nuit")+COUNTIFS(#REF!,B60,#REF!,"Nuit")+COUNTIFS(#REF!,B60,#REF!,"Nuit")+COUNTIFS(#REF!,B60,#REF!,"Nuit"))</f>
        <v>#REF!</v>
      </c>
      <c r="Q60" s="184" t="e">
        <f>IF($A60="","",COUNTIFS(#REF!,B60,#REF!,"Jour")+COUNTIFS(#REF!,B60,#REF!,"Jour")+COUNTIFS(#REF!,B60,#REF!,"Jour")+COUNTIFS(#REF!,B60,#REF!,"Jour")+COUNTIFS(#REF!,B60,#REF!,"Jour")+COUNTIFS(#REF!,B60,#REF!,"Jour")+COUNTIFS(#REF!,B60,#REF!,"Jour")+COUNTIFS(#REF!,B60,#REF!,"Jour")+COUNTIFS(#REF!,B60,#REF!,"Jour")+COUNTIFS(#REF!,B60,#REF!,"Jour")+COUNTIFS(#REF!,B60,#REF!,"Jour"))</f>
        <v>#REF!</v>
      </c>
      <c r="R60" s="187" t="e">
        <f>IF($A60="","",COUNTIFS(#REF!,B60,#REF!,"Nuit")+COUNTIFS(#REF!,B60,#REF!,"Nuit")+COUNTIFS(#REF!,B60,#REF!,"Nuit")+COUNTIFS(#REF!,B60,#REF!,"Nuit")+COUNTIFS(#REF!,B60,#REF!,"Nuit")+COUNTIFS(#REF!,B60,#REF!,"Nuit")+COUNTIFS(#REF!,B60,#REF!,"Nuit")+COUNTIFS(#REF!,B60,#REF!,"Nuit")+COUNTIFS(#REF!,B60,#REF!,"Nuit")+COUNTIFS(#REF!,B60,#REF!,"Nuit")+COUNTIFS(#REF!,B60,#REF!,"Nuit"))</f>
        <v>#REF!</v>
      </c>
      <c r="S60" s="184" t="e">
        <f>IF($A60="","",COUNTIFS(#REF!,B60,#REF!,"Jour")+COUNTIFS(#REF!,B60,#REF!,"Jour")+COUNTIFS(#REF!,B60,#REF!,"Jour")+COUNTIFS(#REF!,B60,#REF!,"Jour")+COUNTIFS(#REF!,B60,#REF!,"Jour")+COUNTIFS(#REF!,B60,#REF!,"Jour")+COUNTIFS(#REF!,B60,#REF!,"Jour")+COUNTIFS(#REF!,B60,#REF!,"Jour")+COUNTIFS(#REF!,B60,#REF!,"Jour")+COUNTIFS(#REF!,B60,#REF!,"Jour")+COUNTIFS(#REF!,B60,#REF!,"Jour"))</f>
        <v>#REF!</v>
      </c>
      <c r="T60" s="187" t="e">
        <f>IF($A60="","",COUNTIFS(#REF!,B60,#REF!,"Nuit")+COUNTIFS(#REF!,B60,#REF!,"Nuit")+COUNTIFS(#REF!,B60,#REF!,"Nuit")+COUNTIFS(#REF!,B60,#REF!,"Nuit")+COUNTIFS(#REF!,B60,#REF!,"Nuit")+COUNTIFS(#REF!,B60,#REF!,"Nuit")+COUNTIFS(#REF!,B60,#REF!,"Nuit")+COUNTIFS(#REF!,B60,#REF!,"Nuit")+COUNTIFS(#REF!,B60,#REF!,"Nuit")+COUNTIFS(#REF!,B60,#REF!,"Nuit")+COUNTIFS(#REF!,B60,#REF!,"Nuit"))</f>
        <v>#REF!</v>
      </c>
      <c r="U60" s="184" t="e">
        <f>IF($A60="","",COUNTIFS(#REF!,B60,#REF!,"Jour")+COUNTIFS(#REF!,B60,#REF!,"Jour")+COUNTIFS(#REF!,B60,#REF!,"Jour")+COUNTIFS(#REF!,B60,#REF!,"Jour")+COUNTIFS(#REF!,B60,#REF!,"Jour")+COUNTIFS(#REF!,B60,#REF!,"Jour")+COUNTIFS(#REF!,B60,#REF!,"Jour")+COUNTIFS(#REF!,B60,#REF!,"Jour")+COUNTIFS(#REF!,B60,#REF!,"Jour")+COUNTIFS(#REF!,B60,#REF!,"Jour")+COUNTIFS(#REF!,B60,#REF!,"Jour"))</f>
        <v>#REF!</v>
      </c>
      <c r="V60" s="187" t="e">
        <f>IF($A60="","",COUNTIFS(#REF!,B60,#REF!,"Nuit")+COUNTIFS(#REF!,B60,#REF!,"Nuit")+COUNTIFS(#REF!,B60,#REF!,"Nuit")+COUNTIFS(#REF!,B60,#REF!,"Nuit")+COUNTIFS(#REF!,B60,#REF!,"Nuit")+COUNTIFS(#REF!,B60,#REF!,"Nuit")+COUNTIFS(#REF!,B60,#REF!,"Nuit")+COUNTIFS(#REF!,B60,#REF!,"Nuit")+COUNTIFS(#REF!,B60,#REF!,"Nuit")+COUNTIFS(#REF!,B60,#REF!,"Nuit")+COUNTIFS(#REF!,B60,#REF!,"Nuit"))</f>
        <v>#REF!</v>
      </c>
      <c r="W60" s="184" t="e">
        <f>IF($A60="","",COUNTIFS(#REF!,B60,#REF!,"Jour")+COUNTIFS(#REF!,B60,#REF!,"Jour")+COUNTIFS(#REF!,B60,#REF!,"Jour")+COUNTIFS(#REF!,B60,#REF!,"Jour")+COUNTIFS(#REF!,B60,#REF!,"Jour")+COUNTIFS(#REF!,B60,#REF!,"Jour")+COUNTIFS(#REF!,B60,#REF!,"Jour")+COUNTIFS(#REF!,B60,#REF!,"Jour")+COUNTIFS(#REF!,B60,#REF!,"Jour")+COUNTIFS(#REF!,B60,#REF!,"Jour")+COUNTIFS(#REF!,B60,#REF!,"Jour"))</f>
        <v>#REF!</v>
      </c>
      <c r="X60" s="187" t="e">
        <f>IF($A60="","",COUNTIFS(#REF!,B60,#REF!,"Nuit")+COUNTIFS(#REF!,B60,#REF!,"Nuit")+COUNTIFS(#REF!,B60,#REF!,"Nuit")+COUNTIFS(#REF!,B60,#REF!,"Nuit")+COUNTIFS(#REF!,B60,#REF!,"Nuit")+COUNTIFS(#REF!,B60,#REF!,"Nuit")+COUNTIFS(#REF!,B60,#REF!,"Nuit")+COUNTIFS(#REF!,B60,#REF!,"Nuit")+COUNTIFS(#REF!,B60,#REF!,"Nuit")+COUNTIFS(#REF!,B60,#REF!,"Nuit")+COUNTIFS(#REF!,B60,#REF!,"Nuit"))</f>
        <v>#REF!</v>
      </c>
      <c r="Y60" s="184" t="e">
        <f>IF($A60="","",COUNTIFS(#REF!,B60,#REF!,"Jour")+COUNTIFS(#REF!,B60,#REF!,"Jour")+COUNTIFS(#REF!,B60,#REF!,"Jour")+COUNTIFS(#REF!,B60,#REF!,"Jour")+COUNTIFS(#REF!,B60,#REF!,"Jour")+COUNTIFS(#REF!,B60,#REF!,"Jour")+COUNTIFS(#REF!,B60,#REF!,"Jour")+COUNTIFS(#REF!,B60,#REF!,"Jour")+COUNTIFS(#REF!,B60,#REF!,"Jour")+COUNTIFS(#REF!,B60,#REF!,"Jour")+COUNTIFS(#REF!,B60,#REF!,"Jour"))</f>
        <v>#REF!</v>
      </c>
      <c r="Z60" s="187" t="e">
        <f>IF($A60="","",COUNTIFS(#REF!,$B60,#REF!,"Nuit")+COUNTIFS(#REF!,B60,#REF!,"Nuit")+COUNTIFS(#REF!,B60,#REF!,"Nuit")+COUNTIFS(#REF!,B60,#REF!,"Nuit")+COUNTIFS(#REF!,B60,#REF!,"Nuit")+COUNTIFS(#REF!,B60,#REF!,"Nuit")+COUNTIFS(#REF!,B60,#REF!,"Nuit")+COUNTIFS(#REF!,B60,#REF!,"Nuit")+COUNTIFS(#REF!,B60,#REF!,"Nuit")+COUNTIFS(#REF!,B60,#REF!,"Nuit")+COUNTIFS(#REF!,B60,#REF!,"Nuit"))</f>
        <v>#REF!</v>
      </c>
      <c r="AA60" s="184" t="e">
        <f>IF($A60="","",COUNTIFS(#REF!,$B60,#REF!,"Jour")+COUNTIFS(#REF!,$B60,#REF!,"Jour")+COUNTIFS(#REF!,$B60,#REF!,"Jour")+COUNTIFS(#REF!,$B60,#REF!,"Jour")+COUNTIFS(#REF!,$B60,#REF!,"Jour")+COUNTIFS(#REF!,$B60,#REF!,"Jour")+COUNTIFS(#REF!,$B60,#REF!,"Jour")+COUNTIFS(#REF!,$B60,#REF!,"Jour")+COUNTIFS(#REF!,$B60,#REF!,"Jour")+COUNTIFS(#REF!,$B60,#REF!,"Jour")+COUNTIFS(#REF!,$B60,#REF!,"Jour"))</f>
        <v>#REF!</v>
      </c>
      <c r="AB60" s="187" t="e">
        <f>IF($A60="","",COUNTIFS(#REF!,$B60,#REF!,"Nuit")+COUNTIFS(#REF!,$B60,#REF!,"Nuit")+COUNTIFS(#REF!,$B60,#REF!,"Nuit")+COUNTIFS(#REF!,$B60,#REF!,"Nuit")+COUNTIFS(#REF!,$B60,#REF!,"Nuit")+COUNTIFS(#REF!,$B60,#REF!,"Nuit")+COUNTIFS(#REF!,$B60,#REF!,"Nuit")+COUNTIFS(#REF!,$B60,#REF!,"Nuit")+COUNTIFS(#REF!,$B60,#REF!,"Nuit")+COUNTIFS(#REF!,$B60,#REF!,"Nuit")+COUNTIFS(#REF!,$B60,#REF!,"Nuit"))</f>
        <v>#REF!</v>
      </c>
      <c r="AC60" s="184" t="e">
        <f>IF($A60="","",COUNTIFS(#REF!,$B60,#REF!,"Jour")+COUNTIFS(#REF!,$B60,#REF!,"Jour")+COUNTIFS(#REF!,$B60,#REF!,"Jour")+COUNTIFS(#REF!,$B60,#REF!,"Jour")+COUNTIFS(#REF!,$B60,#REF!,"Jour")+COUNTIFS(#REF!,$B60,#REF!,"Jour")+COUNTIFS(#REF!,$B60,#REF!,"Jour")+COUNTIFS(#REF!,$B60,#REF!,"Jour")+COUNTIFS(#REF!,$B60,#REF!,"Jour")+COUNTIFS(#REF!,$B60,#REF!,"Jour")+COUNTIFS(#REF!,$B60,#REF!,"Jour"))</f>
        <v>#REF!</v>
      </c>
      <c r="AD60" s="187" t="e">
        <f>IF($A60="","",COUNTIFS(#REF!,$B60,#REF!,"Nuit")+COUNTIFS(#REF!,$B60,#REF!,"Nuit")+COUNTIFS(#REF!,$B60,#REF!,"Nuit")+COUNTIFS(#REF!,$B60,#REF!,"Nuit")+COUNTIFS(#REF!,$B60,#REF!,"Nuit")+COUNTIFS(#REF!,$B60,#REF!,"Nuit")+COUNTIFS(#REF!,$B60,#REF!,"Nuit")+COUNTIFS(#REF!,$B60,#REF!,"Nuit")+COUNTIFS(#REF!,$B60,#REF!,"Nuit")+COUNTIFS(#REF!,$B60,#REF!,"Nuit")+COUNTIFS(#REF!,$B60,#REF!,"Nuit"))</f>
        <v>#REF!</v>
      </c>
      <c r="AE60" s="184" t="e">
        <f>IF($A60="","",COUNTIFS(#REF!,$B60,#REF!,"Jour")+COUNTIFS(#REF!,$B60,#REF!,"Jour")+COUNTIFS(#REF!,$B60,#REF!,"Jour")+COUNTIFS(#REF!,$B60,#REF!,"Jour")+COUNTIFS(#REF!,$B60,#REF!,"Jour")+COUNTIFS(#REF!,$B60,#REF!,"Jour")+COUNTIFS(#REF!,$B60,#REF!,"Jour")+COUNTIFS(#REF!,$B60,#REF!,"Jour")+COUNTIFS(#REF!,$B60,#REF!,"Jour")+COUNTIFS(#REF!,$B60,#REF!,"Jour")+COUNTIFS(#REF!,$B60,#REF!,"Jour"))</f>
        <v>#REF!</v>
      </c>
      <c r="AF60" s="187" t="e">
        <f>IF($A60="","",COUNTIFS(#REF!,$B60,#REF!,"Nuit")+COUNTIFS(#REF!,$B60,#REF!,"Nuit")+COUNTIFS(#REF!,$B60,#REF!,"Nuit")+COUNTIFS(#REF!,$B60,#REF!,"Nuit")+COUNTIFS(#REF!,$B60,#REF!,"Nuit")+COUNTIFS(#REF!,$B60,#REF!,"Nuit")+COUNTIFS(#REF!,$B60,#REF!,"Nuit")+COUNTIFS(#REF!,$B60,#REF!,"Nuit")+COUNTIFS(#REF!,$B60,#REF!,"Nuit")+COUNTIFS(#REF!,$B60,#REF!,"Nuit")+COUNTIFS(#REF!,$B60,#REF!,"Nuit"))</f>
        <v>#REF!</v>
      </c>
      <c r="AG60" s="184" t="e">
        <f>IF($A60="","",COUNTIFS(#REF!,$B60,#REF!,"Jour")+COUNTIFS(#REF!,$B60,#REF!,"Jour")+COUNTIFS(#REF!,$B60,#REF!,"Jour")+COUNTIFS(#REF!,$B60,#REF!,"Jour")+COUNTIFS(#REF!,$B60,#REF!,"Jour")+COUNTIFS(#REF!,$B60,#REF!,"Jour")+COUNTIFS(#REF!,$B60,#REF!,"Jour")+COUNTIFS(#REF!,$B60,#REF!,"Jour")+COUNTIFS(#REF!,$B60,#REF!,"Jour")+COUNTIFS(#REF!,$B60,#REF!,"Jour")+COUNTIFS(#REF!,$B60,#REF!,"Jour"))</f>
        <v>#REF!</v>
      </c>
      <c r="AH60" s="187" t="e">
        <f>IF($A60="","",COUNTIFS(#REF!,$B60,#REF!,"Nuit")+COUNTIFS(#REF!,$B60,#REF!,"Nuit")+COUNTIFS(#REF!,$B60,#REF!,"Nuit")+COUNTIFS(#REF!,$B60,#REF!,"Nuit")+COUNTIFS(#REF!,$B60,#REF!,"Nuit")+COUNTIFS(#REF!,$B60,#REF!,"Nuit")+COUNTIFS(#REF!,$B60,#REF!,"Nuit")+COUNTIFS(#REF!,$B60,#REF!,"Nuit")+COUNTIFS(#REF!,$B60,#REF!,"Nuit")+COUNTIFS(#REF!,$B60,#REF!,"Nuit")+COUNTIFS(#REF!,$B60,#REF!,"Nuit"))</f>
        <v>#REF!</v>
      </c>
      <c r="AI60" s="184" t="e">
        <f>IF($A60="","",COUNTIFS(#REF!,$B60,#REF!,"Jour")+COUNTIFS(#REF!,$B60,#REF!,"Jour")+COUNTIFS(#REF!,$B60,#REF!,"Jour")+COUNTIFS(#REF!,$B60,#REF!,"Jour")+COUNTIFS(#REF!,$B60,#REF!,"Jour")+COUNTIFS(#REF!,$B60,#REF!,"Jour")+COUNTIFS(#REF!,$B60,#REF!,"Jour")+COUNTIFS(#REF!,$B60,#REF!,"Jour")+COUNTIFS(#REF!,$B60,#REF!,"Jour")+COUNTIFS(#REF!,$B60,#REF!,"Jour")+COUNTIFS(#REF!,$B60,#REF!,"Jour"))</f>
        <v>#REF!</v>
      </c>
      <c r="AJ60" s="187" t="e">
        <f>IF($A60="","",COUNTIFS(#REF!,$B60,#REF!,"Nuit")+COUNTIFS(#REF!,$B60,#REF!,"Nuit")+COUNTIFS(#REF!,$B60,#REF!,"Nuit")+COUNTIFS(#REF!,$B60,#REF!,"Nuit")+COUNTIFS(#REF!,$B60,#REF!,"Nuit")+COUNTIFS(#REF!,$B60,#REF!,"Nuit")+COUNTIFS(#REF!,$B60,#REF!,"Nuit")+COUNTIFS(#REF!,$B60,#REF!,"Nuit")+COUNTIFS(#REF!,$B60,#REF!,"Nuit")+COUNTIFS(#REF!,$B60,#REF!,"Nuit")+COUNTIFS(#REF!,$B60,#REF!,"Nuit"))</f>
        <v>#REF!</v>
      </c>
      <c r="AK60" s="190" t="e">
        <f>IF($A60="","",COUNTIFS(#REF!,$B60,#REF!,"Jour")+COUNTIFS(#REF!,$B60,#REF!,"Jour")+COUNTIFS(#REF!,$B60,#REF!,"Jour")+COUNTIFS(#REF!,$B60,#REF!,"Jour")+COUNTIFS(#REF!,$B60,#REF!,"Jour")+COUNTIFS(#REF!,$B60,#REF!,"Jour")+COUNTIFS(#REF!,$B60,#REF!,"Jour")+COUNTIFS(#REF!,$B60,#REF!,"Jour")+COUNTIFS(#REF!,$B60,#REF!,"Jour")+COUNTIFS(#REF!,$B60,#REF!,"Jour")+COUNTIFS(#REF!,$B60,#REF!,"Jour"))</f>
        <v>#REF!</v>
      </c>
      <c r="AL60" s="177"/>
      <c r="AM60" s="176" t="e">
        <f t="shared" si="1"/>
        <v>#REF!</v>
      </c>
      <c r="AN60" s="176" t="e">
        <f t="shared" si="2"/>
        <v>#REF!</v>
      </c>
      <c r="AO60" s="424" t="e">
        <f t="shared" si="5"/>
        <v>#REF!</v>
      </c>
      <c r="AP60" s="183">
        <f>IF($A60="","",COUNTIFS(JAN.20!$F$7:$F$48,$B60,JAN.20!$E$7:$E$48,"Nuit")+COUNTIFS(JAN.20!$H$7:$H$48,$B60,JAN.20!$E$7:$E$48,"Nuit")+COUNTIFS(JAN.20!$J$7:$J$48,$B60,JAN.20!$E$7:$E$48,"Nuit")+COUNTIFS(JAN.20!$L$7:$L$48,$B60,JAN.20!$E$7:$E$48,"Nuit")+COUNTIFS(JAN.20!$N$7:$N$48,$B60,JAN.20!$E$7:$E$48,"Nuit")+COUNTIFS(JAN.20!$P$7:$P$48,$B60,JAN.20!$E$7:$E$48,"Nuit")+COUNTIFS(JAN.20!$R$7:$R$48,$B60,JAN.20!$E$7:$E$48,"Nuit")+COUNTIFS(JAN.20!$T$7:$T$48,$B60,JAN.20!$E$7:$E$48,"Nuit")+COUNTIFS(JAN.20!$V$7:$V$48,$B60,JAN.20!$E$7:$E$48,"Nuit")+COUNTIFS(JAN.20!$W$7:$W$48,$B60,JAN.20!$E$7:$E$48,"Nuit")+COUNTIFS(JAN.20!$X$7:$X$48,$B60,JAN.20!$E$7:$E$48,"Nuit"))</f>
        <v>3</v>
      </c>
      <c r="AQ60" s="184">
        <f>IF($A60="","",COUNTIFS(JAN.20!$F$7:$F$48,$B60,JAN.20!$E$7:$E$48,"Jour")+COUNTIFS(JAN.20!$H$7:$H$48,$B60,JAN.20!$E$7:$E$48,"Jour")+COUNTIFS(JAN.20!$J$7:$J$48,$B60,JAN.20!$E$7:$E$48,"Jour")+COUNTIFS(JAN.20!$L$7:$L$48,$B60,JAN.20!$E$7:$E$48,"Jour")+COUNTIFS(JAN.20!$N$7:$N$48,$B60,JAN.20!$E$7:$E$48,"Jour")+COUNTIFS(JAN.20!$P$7:$P$48,$B60,JAN.20!$E$7:$E$48,"Jour")+COUNTIFS(JAN.20!$R$7:$R$48,$B60,JAN.20!$E$7:$E$48,"Jour")+COUNTIFS(JAN.20!$T$7:$T$48,$B60,JAN.20!$E$7:$E$48,"Jour")+COUNTIFS(JAN.20!$V$7:$V$48,$B60,JAN.20!$E$7:$E$48,"Jour")+COUNTIFS(JAN.20!$W$7:$W$48,$B60,JAN.20!$E$7:$E$48,"Jour")+COUNTIFS(JAN.20!$X$7:$X$48,$B60,JAN.20!$E$7:$E$48,"Jour"))</f>
        <v>0</v>
      </c>
      <c r="AR60" s="187">
        <f>IF($A60="","",COUNTIFS(FEV.20!$F$7:$F$48,$B60,FEV.20!$E$7:$E$48,"Nuit")+COUNTIFS(FEV.20!$H$7:$H$48,$B60,FEV.20!$E$7:$E$48,"Nuit")+COUNTIFS(FEV.20!$J$7:$J$48,$B60,FEV.20!$E$7:$E$48,"Nuit")+COUNTIFS(FEV.20!$L$7:$L$48,$B60,FEV.20!$E$7:$E$48,"Nuit")+COUNTIFS(FEV.20!$N$7:$N$48,$B60,FEV.20!$E$7:$E$48,"Nuit")+COUNTIFS(FEV.20!$P$7:$P$48,$B60,FEV.20!$E$7:$E$48,"Nuit")+COUNTIFS(FEV.20!$R$7:$R$48,$B60,FEV.20!$E$7:$E$48,"Nuit")+COUNTIFS(FEV.20!$T$7:$T$48,$B60,FEV.20!$E$7:$E$48,"Nuit")+COUNTIFS(FEV.20!$V$7:$V$48,$B60,FEV.20!$E$7:$E$48,"Nuit")+COUNTIFS(FEV.20!$W$7:$W$48,$B60,FEV.20!$E$7:$E$48,"Nuit")+COUNTIFS(FEV.20!$X$7:$X$48,$B60,FEV.20!$E$7:$E$48,"Nuit"))</f>
        <v>3</v>
      </c>
      <c r="AS60" s="184">
        <f>IF($A60="","",COUNTIFS(FEV.20!$F$7:$F$48,$B60,FEV.20!$E$7:$E$48,"Jour")+COUNTIFS(FEV.20!$H$7:$H$48,$B60,FEV.20!$E$7:$E$48,"Jour")+COUNTIFS(FEV.20!$J$7:$J$48,$B60,FEV.20!$E$7:$E$48,"Jour")+COUNTIFS(FEV.20!$L$7:$L$48,$B60,FEV.20!$E$7:$E$48,"Jour")+COUNTIFS(FEV.20!$N$7:$N$48,$B60,FEV.20!$E$7:$E$48,"Jour")+COUNTIFS(FEV.20!$P$7:$P$48,$B60,FEV.20!$E$7:$E$48,"Jour")+COUNTIFS(FEV.20!$R$7:$R$48,$B60,FEV.20!$E$7:$E$48,"Jour")+COUNTIFS(FEV.20!$T$7:$T$48,$B60,FEV.20!$E$7:$E$48,"Jour")+COUNTIFS(FEV.20!$V$7:$V$48,$B60,FEV.20!$E$7:$E$48,"Jour")+COUNTIFS(FEV.20!$W$7:$W$48,$B60,FEV.20!$E$7:$E$48,"Jour")+COUNTIFS(FEV.20!$X$7:$X$48,$B60,FEV.20!$E$7:$E$48,"Jour"))</f>
        <v>0</v>
      </c>
      <c r="AT60" s="187">
        <f>IF($A60="","",COUNTIFS(Mars.20!$F$7:$F$48,$B60,Mars.20!$E$7:$E$48,"Nuit")+COUNTIFS(Mars.20!$H$7:$H$48,$B60,Mars.20!$E$7:$E$48,"Nuit")+COUNTIFS(Mars.20!$J$7:$J$48,$B60,Mars.20!$E$7:$E$48,"Nuit")+COUNTIFS(Mars.20!$L$7:$L$48,$B60,Mars.20!$E$7:$E$48,"Nuit")+COUNTIFS(Mars.20!$N$7:$N$48,$B60,Mars.20!$E$7:$E$48,"Nuit")+COUNTIFS(Mars.20!$P$7:$P$48,$B60,Mars.20!$E$7:$E$48,"Nuit")+COUNTIFS(Mars.20!$R$7:$R$48,$B60,Mars.20!$E$7:$E$48,"Nuit")+COUNTIFS(Mars.20!$T$7:$T$48,$B60,Mars.20!$E$7:$E$48,"Nuit")+COUNTIFS(Mars.20!$V$7:$V$48,$B60,Mars.20!$E$7:$E$48,"Nuit")+COUNTIFS(Mars.20!$W$7:$W$48,$B60,Mars.20!$E$7:$E$48,"Nuit")+COUNTIFS(Mars.20!$X$7:$X$48,$B60,Mars.20!$E$7:$E$48,"Nuit"))</f>
        <v>0</v>
      </c>
      <c r="AU60" s="184">
        <f>IF($A60="","",COUNTIFS(Mars.20!$F$7:$F$48,$B60,Mars.20!$E$7:$E$48,"Jour")+COUNTIFS(Mars.20!$H$7:$H$48,$B60,Mars.20!$E$7:$E$48,"Jour")+COUNTIFS(Mars.20!$J$7:$J$48,$B60,Mars.20!$E$7:$E$48,"Jour")+COUNTIFS(Mars.20!$L$7:$L$48,$B60,Mars.20!$E$7:$E$48,"Jour")+COUNTIFS(Mars.20!$N$7:$N$48,$B60,Mars.20!$E$7:$E$48,"Jour")+COUNTIFS(Mars.20!$P$7:$P$48,$B60,Mars.20!$E$7:$E$48,"Jour")+COUNTIFS(Mars.20!$R$7:$R$48,$B60,Mars.20!$E$7:$E$48,"Jour")+COUNTIFS(Mars.20!$T$7:$T$48,$B60,Mars.20!$E$7:$E$48,"Jour")+COUNTIFS(Mars.20!$V$7:$V$48,$B60,Mars.20!$E$7:$E$48,"Jour")+COUNTIFS(Mars.20!$W$7:$W$48,$B60,Mars.20!$E$7:$E$48,"Jour")+COUNTIFS(Mars.20!$X$7:$X$48,$B60,Mars.20!$E$7:$E$48,"Jour"))</f>
        <v>0</v>
      </c>
      <c r="AV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AW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AX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AY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AZ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BA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BB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BC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BD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BE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BF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BG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BH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BI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BJ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BK60" s="184">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BL60" s="187">
        <f>IF($A60="","",COUNTIFS(AVR.20!$F$7:$F$48,$B60,AVR.20!$E$7:$E$48,"Nuit")+COUNTIFS(AVR.20!$H$7:$H$48,$B60,AVR.20!$E$7:$E$48,"Nuit")+COUNTIFS(AVR.20!$J$7:$J$48,$B60,AVR.20!$E$7:$E$48,"Nuit")+COUNTIFS(AVR.20!$L$7:$L$48,$B60,AVR.20!$E$7:$E$48,"Nuit")+COUNTIFS(AVR.20!$N$7:$N$48,$B60,AVR.20!$E$7:$E$48,"Nuit")+COUNTIFS(AVR.20!$P$7:$P$48,$B60,AVR.20!$E$7:$E$48,"Nuit")+COUNTIFS(AVR.20!$R$7:$R$48,$B60,AVR.20!$E$7:$E$48,"Nuit")+COUNTIFS(AVR.20!$T$7:$T$48,$B60,AVR.20!$E$7:$E$48,"Nuit")+COUNTIFS(AVR.20!$V$7:$V$48,$B60,AVR.20!$E$7:$E$48,"Nuit")+COUNTIFS(AVR.20!$W$7:$W$48,$B60,AVR.20!$E$7:$E$48,"Nuit")+COUNTIFS(AVR.20!$X$7:$X$48,$B60,AVR.20!$E$7:$E$48,"Nuit"))</f>
        <v>0</v>
      </c>
      <c r="BM60" s="190">
        <f>IF($A60="","",COUNTIFS(AVR.20!$F$7:$F$48,$B60,AVR.20!$E$7:$E$48,"Jour")+COUNTIFS(AVR.20!$H$7:$H$48,$B60,AVR.20!$E$7:$E$48,"Jour")+COUNTIFS(AVR.20!$J$7:$J$48,$B60,AVR.20!$E$7:$E$48,"Jour")+COUNTIFS(AVR.20!$L$7:$L$48,$B60,AVR.20!$E$7:$E$48,"Jour")+COUNTIFS(AVR.20!$N$7:$N$48,$B60,AVR.20!$E$7:$E$48,"Jour")+COUNTIFS(AVR.20!$P$7:$P$48,$B60,AVR.20!$E$7:$E$48,"Jour")+COUNTIFS(AVR.20!$R$7:$R$48,$B60,AVR.20!$E$7:$E$48,"Jour")+COUNTIFS(AVR.20!$T$7:$T$48,$B60,AVR.20!$E$7:$E$48,"Jour")+COUNTIFS(AVR.20!$V$7:$V$48,$B60,AVR.20!$E$7:$E$48,"Jour")+COUNTIFS(AVR.20!$W$7:$W$48,$B60,AVR.20!$E$7:$E$48,"Jour")+COUNTIFS(AVR.20!$X$7:$X$48,$B60,AVR.20!$E$7:$E$48,"Jour"))</f>
        <v>0</v>
      </c>
      <c r="BN60" s="177"/>
      <c r="BO60" s="176">
        <f t="shared" si="3"/>
        <v>6</v>
      </c>
      <c r="BP60" s="176">
        <f t="shared" si="4"/>
        <v>0</v>
      </c>
    </row>
    <row r="61" spans="1:68" ht="16.5" x14ac:dyDescent="0.3">
      <c r="A61" s="273" t="s">
        <v>440</v>
      </c>
      <c r="B61" s="275" t="s">
        <v>412</v>
      </c>
      <c r="C61" s="264" t="s">
        <v>85</v>
      </c>
      <c r="D61" s="264" t="s">
        <v>83</v>
      </c>
      <c r="E61" s="265" t="s">
        <v>407</v>
      </c>
      <c r="F61" s="266" t="s">
        <v>8</v>
      </c>
      <c r="G61" s="266" t="s">
        <v>70</v>
      </c>
      <c r="H61" s="266"/>
      <c r="I61" s="272"/>
      <c r="J61" s="266"/>
      <c r="K61" s="266"/>
      <c r="L61" s="267"/>
      <c r="N61" s="183" t="e">
        <f>IF($A61="","",COUNTIFS(#REF!,B61,#REF!,"Nuit")+COUNTIFS(#REF!,B61,#REF!,"Nuit")+COUNTIFS(#REF!,B61,#REF!,"Nuit")+COUNTIFS(#REF!,B61,#REF!,"Nuit")+COUNTIFS(#REF!,B61,#REF!,"Nuit")+COUNTIFS(#REF!,B61,#REF!,"Nuit")+COUNTIFS(#REF!,B61,#REF!,"Nuit")+COUNTIFS(#REF!,B61,#REF!,"Nuit")+COUNTIFS(#REF!,B61,#REF!,"Nuit")+COUNTIFS(#REF!,B61,#REF!,"Nuit")+COUNTIFS(#REF!,B61,#REF!,"Nuit"))</f>
        <v>#REF!</v>
      </c>
      <c r="O61" s="184" t="e">
        <f>IF($A61="","",COUNTIFS(#REF!,B61,#REF!,"Jour")+COUNTIFS(#REF!,B61,#REF!,"Jour")+COUNTIFS(#REF!,B61,#REF!,"Jour")+COUNTIFS(#REF!,B61,#REF!,"Jour")+COUNTIFS(#REF!,B61,#REF!,"Jour")+COUNTIFS(#REF!,B61,#REF!,"Jour")+COUNTIFS(#REF!,B61,#REF!,"Jour")+COUNTIFS(#REF!,B61,#REF!,"Jour")+COUNTIFS(#REF!,B61,#REF!,"Jour")+COUNTIFS(#REF!,B61,#REF!,"Jour")+COUNTIFS(#REF!,B61,#REF!,"Jour"))</f>
        <v>#REF!</v>
      </c>
      <c r="P61" s="187" t="e">
        <f>IF($A61="","",COUNTIFS(#REF!,B61,#REF!,"Nuit")+COUNTIFS(#REF!,B61,#REF!,"Nuit")+COUNTIFS(#REF!,B61,#REF!,"Nuit")+COUNTIFS(#REF!,B61,#REF!,"Nuit")+COUNTIFS(#REF!,B61,#REF!,"Nuit")+COUNTIFS(#REF!,B61,#REF!,"Nuit")+COUNTIFS(#REF!,B61,#REF!,"Nuit")+COUNTIFS(#REF!,B61,#REF!,"Nuit")+COUNTIFS(#REF!,B61,#REF!,"Nuit")+COUNTIFS(#REF!,B61,#REF!,"Nuit")+COUNTIFS(#REF!,B61,#REF!,"Nuit"))</f>
        <v>#REF!</v>
      </c>
      <c r="Q61" s="184" t="e">
        <f>IF($A61="","",COUNTIFS(#REF!,B61,#REF!,"Jour")+COUNTIFS(#REF!,B61,#REF!,"Jour")+COUNTIFS(#REF!,B61,#REF!,"Jour")+COUNTIFS(#REF!,B61,#REF!,"Jour")+COUNTIFS(#REF!,B61,#REF!,"Jour")+COUNTIFS(#REF!,B61,#REF!,"Jour")+COUNTIFS(#REF!,B61,#REF!,"Jour")+COUNTIFS(#REF!,B61,#REF!,"Jour")+COUNTIFS(#REF!,B61,#REF!,"Jour")+COUNTIFS(#REF!,B61,#REF!,"Jour")+COUNTIFS(#REF!,B61,#REF!,"Jour"))</f>
        <v>#REF!</v>
      </c>
      <c r="R61" s="187" t="e">
        <f>IF($A61="","",COUNTIFS(#REF!,B61,#REF!,"Nuit")+COUNTIFS(#REF!,B61,#REF!,"Nuit")+COUNTIFS(#REF!,B61,#REF!,"Nuit")+COUNTIFS(#REF!,B61,#REF!,"Nuit")+COUNTIFS(#REF!,B61,#REF!,"Nuit")+COUNTIFS(#REF!,B61,#REF!,"Nuit")+COUNTIFS(#REF!,B61,#REF!,"Nuit")+COUNTIFS(#REF!,B61,#REF!,"Nuit")+COUNTIFS(#REF!,B61,#REF!,"Nuit")+COUNTIFS(#REF!,B61,#REF!,"Nuit")+COUNTIFS(#REF!,B61,#REF!,"Nuit"))</f>
        <v>#REF!</v>
      </c>
      <c r="S61" s="184" t="e">
        <f>IF($A61="","",COUNTIFS(#REF!,B61,#REF!,"Jour")+COUNTIFS(#REF!,B61,#REF!,"Jour")+COUNTIFS(#REF!,B61,#REF!,"Jour")+COUNTIFS(#REF!,B61,#REF!,"Jour")+COUNTIFS(#REF!,B61,#REF!,"Jour")+COUNTIFS(#REF!,B61,#REF!,"Jour")+COUNTIFS(#REF!,B61,#REF!,"Jour")+COUNTIFS(#REF!,B61,#REF!,"Jour")+COUNTIFS(#REF!,B61,#REF!,"Jour")+COUNTIFS(#REF!,B61,#REF!,"Jour")+COUNTIFS(#REF!,B61,#REF!,"Jour"))</f>
        <v>#REF!</v>
      </c>
      <c r="T61" s="187" t="e">
        <f>IF($A61="","",COUNTIFS(#REF!,B61,#REF!,"Nuit")+COUNTIFS(#REF!,B61,#REF!,"Nuit")+COUNTIFS(#REF!,B61,#REF!,"Nuit")+COUNTIFS(#REF!,B61,#REF!,"Nuit")+COUNTIFS(#REF!,B61,#REF!,"Nuit")+COUNTIFS(#REF!,B61,#REF!,"Nuit")+COUNTIFS(#REF!,B61,#REF!,"Nuit")+COUNTIFS(#REF!,B61,#REF!,"Nuit")+COUNTIFS(#REF!,B61,#REF!,"Nuit")+COUNTIFS(#REF!,B61,#REF!,"Nuit")+COUNTIFS(#REF!,B61,#REF!,"Nuit"))</f>
        <v>#REF!</v>
      </c>
      <c r="U61" s="184" t="e">
        <f>IF($A61="","",COUNTIFS(#REF!,B61,#REF!,"Jour")+COUNTIFS(#REF!,B61,#REF!,"Jour")+COUNTIFS(#REF!,B61,#REF!,"Jour")+COUNTIFS(#REF!,B61,#REF!,"Jour")+COUNTIFS(#REF!,B61,#REF!,"Jour")+COUNTIFS(#REF!,B61,#REF!,"Jour")+COUNTIFS(#REF!,B61,#REF!,"Jour")+COUNTIFS(#REF!,B61,#REF!,"Jour")+COUNTIFS(#REF!,B61,#REF!,"Jour")+COUNTIFS(#REF!,B61,#REF!,"Jour")+COUNTIFS(#REF!,B61,#REF!,"Jour"))</f>
        <v>#REF!</v>
      </c>
      <c r="V61" s="187" t="e">
        <f>IF($A61="","",COUNTIFS(#REF!,B61,#REF!,"Nuit")+COUNTIFS(#REF!,B61,#REF!,"Nuit")+COUNTIFS(#REF!,B61,#REF!,"Nuit")+COUNTIFS(#REF!,B61,#REF!,"Nuit")+COUNTIFS(#REF!,B61,#REF!,"Nuit")+COUNTIFS(#REF!,B61,#REF!,"Nuit")+COUNTIFS(#REF!,B61,#REF!,"Nuit")+COUNTIFS(#REF!,B61,#REF!,"Nuit")+COUNTIFS(#REF!,B61,#REF!,"Nuit")+COUNTIFS(#REF!,B61,#REF!,"Nuit")+COUNTIFS(#REF!,B61,#REF!,"Nuit"))</f>
        <v>#REF!</v>
      </c>
      <c r="W61" s="184" t="e">
        <f>IF($A61="","",COUNTIFS(#REF!,B61,#REF!,"Jour")+COUNTIFS(#REF!,B61,#REF!,"Jour")+COUNTIFS(#REF!,B61,#REF!,"Jour")+COUNTIFS(#REF!,B61,#REF!,"Jour")+COUNTIFS(#REF!,B61,#REF!,"Jour")+COUNTIFS(#REF!,B61,#REF!,"Jour")+COUNTIFS(#REF!,B61,#REF!,"Jour")+COUNTIFS(#REF!,B61,#REF!,"Jour")+COUNTIFS(#REF!,B61,#REF!,"Jour")+COUNTIFS(#REF!,B61,#REF!,"Jour")+COUNTIFS(#REF!,B61,#REF!,"Jour"))</f>
        <v>#REF!</v>
      </c>
      <c r="X61" s="187" t="e">
        <f>IF($A61="","",COUNTIFS(#REF!,B61,#REF!,"Nuit")+COUNTIFS(#REF!,B61,#REF!,"Nuit")+COUNTIFS(#REF!,B61,#REF!,"Nuit")+COUNTIFS(#REF!,B61,#REF!,"Nuit")+COUNTIFS(#REF!,B61,#REF!,"Nuit")+COUNTIFS(#REF!,B61,#REF!,"Nuit")+COUNTIFS(#REF!,B61,#REF!,"Nuit")+COUNTIFS(#REF!,B61,#REF!,"Nuit")+COUNTIFS(#REF!,B61,#REF!,"Nuit")+COUNTIFS(#REF!,B61,#REF!,"Nuit")+COUNTIFS(#REF!,B61,#REF!,"Nuit"))</f>
        <v>#REF!</v>
      </c>
      <c r="Y61" s="184" t="e">
        <f>IF($A61="","",COUNTIFS(#REF!,B61,#REF!,"Jour")+COUNTIFS(#REF!,B61,#REF!,"Jour")+COUNTIFS(#REF!,B61,#REF!,"Jour")+COUNTIFS(#REF!,B61,#REF!,"Jour")+COUNTIFS(#REF!,B61,#REF!,"Jour")+COUNTIFS(#REF!,B61,#REF!,"Jour")+COUNTIFS(#REF!,B61,#REF!,"Jour")+COUNTIFS(#REF!,B61,#REF!,"Jour")+COUNTIFS(#REF!,B61,#REF!,"Jour")+COUNTIFS(#REF!,B61,#REF!,"Jour")+COUNTIFS(#REF!,B61,#REF!,"Jour"))</f>
        <v>#REF!</v>
      </c>
      <c r="Z61" s="187" t="e">
        <f>IF($A61="","",COUNTIFS(#REF!,$B61,#REF!,"Nuit")+COUNTIFS(#REF!,B61,#REF!,"Nuit")+COUNTIFS(#REF!,B61,#REF!,"Nuit")+COUNTIFS(#REF!,B61,#REF!,"Nuit")+COUNTIFS(#REF!,B61,#REF!,"Nuit")+COUNTIFS(#REF!,B61,#REF!,"Nuit")+COUNTIFS(#REF!,B61,#REF!,"Nuit")+COUNTIFS(#REF!,B61,#REF!,"Nuit")+COUNTIFS(#REF!,B61,#REF!,"Nuit")+COUNTIFS(#REF!,B61,#REF!,"Nuit")+COUNTIFS(#REF!,B61,#REF!,"Nuit"))</f>
        <v>#REF!</v>
      </c>
      <c r="AA61" s="184" t="e">
        <f>IF($A61="","",COUNTIFS(#REF!,$B61,#REF!,"Jour")+COUNTIFS(#REF!,$B61,#REF!,"Jour")+COUNTIFS(#REF!,$B61,#REF!,"Jour")+COUNTIFS(#REF!,$B61,#REF!,"Jour")+COUNTIFS(#REF!,$B61,#REF!,"Jour")+COUNTIFS(#REF!,$B61,#REF!,"Jour")+COUNTIFS(#REF!,$B61,#REF!,"Jour")+COUNTIFS(#REF!,$B61,#REF!,"Jour")+COUNTIFS(#REF!,$B61,#REF!,"Jour")+COUNTIFS(#REF!,$B61,#REF!,"Jour")+COUNTIFS(#REF!,$B61,#REF!,"Jour"))</f>
        <v>#REF!</v>
      </c>
      <c r="AB61" s="187" t="e">
        <f>IF($A61="","",COUNTIFS(#REF!,$B61,#REF!,"Nuit")+COUNTIFS(#REF!,$B61,#REF!,"Nuit")+COUNTIFS(#REF!,$B61,#REF!,"Nuit")+COUNTIFS(#REF!,$B61,#REF!,"Nuit")+COUNTIFS(#REF!,$B61,#REF!,"Nuit")+COUNTIFS(#REF!,$B61,#REF!,"Nuit")+COUNTIFS(#REF!,$B61,#REF!,"Nuit")+COUNTIFS(#REF!,$B61,#REF!,"Nuit")+COUNTIFS(#REF!,$B61,#REF!,"Nuit")+COUNTIFS(#REF!,$B61,#REF!,"Nuit")+COUNTIFS(#REF!,$B61,#REF!,"Nuit"))</f>
        <v>#REF!</v>
      </c>
      <c r="AC61" s="184" t="e">
        <f>IF($A61="","",COUNTIFS(#REF!,$B61,#REF!,"Jour")+COUNTIFS(#REF!,$B61,#REF!,"Jour")+COUNTIFS(#REF!,$B61,#REF!,"Jour")+COUNTIFS(#REF!,$B61,#REF!,"Jour")+COUNTIFS(#REF!,$B61,#REF!,"Jour")+COUNTIFS(#REF!,$B61,#REF!,"Jour")+COUNTIFS(#REF!,$B61,#REF!,"Jour")+COUNTIFS(#REF!,$B61,#REF!,"Jour")+COUNTIFS(#REF!,$B61,#REF!,"Jour")+COUNTIFS(#REF!,$B61,#REF!,"Jour")+COUNTIFS(#REF!,$B61,#REF!,"Jour"))</f>
        <v>#REF!</v>
      </c>
      <c r="AD61" s="187" t="e">
        <f>IF($A61="","",COUNTIFS(#REF!,$B61,#REF!,"Nuit")+COUNTIFS(#REF!,$B61,#REF!,"Nuit")+COUNTIFS(#REF!,$B61,#REF!,"Nuit")+COUNTIFS(#REF!,$B61,#REF!,"Nuit")+COUNTIFS(#REF!,$B61,#REF!,"Nuit")+COUNTIFS(#REF!,$B61,#REF!,"Nuit")+COUNTIFS(#REF!,$B61,#REF!,"Nuit")+COUNTIFS(#REF!,$B61,#REF!,"Nuit")+COUNTIFS(#REF!,$B61,#REF!,"Nuit")+COUNTIFS(#REF!,$B61,#REF!,"Nuit")+COUNTIFS(#REF!,$B61,#REF!,"Nuit"))</f>
        <v>#REF!</v>
      </c>
      <c r="AE61" s="184" t="e">
        <f>IF($A61="","",COUNTIFS(#REF!,$B61,#REF!,"Jour")+COUNTIFS(#REF!,$B61,#REF!,"Jour")+COUNTIFS(#REF!,$B61,#REF!,"Jour")+COUNTIFS(#REF!,$B61,#REF!,"Jour")+COUNTIFS(#REF!,$B61,#REF!,"Jour")+COUNTIFS(#REF!,$B61,#REF!,"Jour")+COUNTIFS(#REF!,$B61,#REF!,"Jour")+COUNTIFS(#REF!,$B61,#REF!,"Jour")+COUNTIFS(#REF!,$B61,#REF!,"Jour")+COUNTIFS(#REF!,$B61,#REF!,"Jour")+COUNTIFS(#REF!,$B61,#REF!,"Jour"))</f>
        <v>#REF!</v>
      </c>
      <c r="AF61" s="187" t="e">
        <f>IF($A61="","",COUNTIFS(#REF!,$B61,#REF!,"Nuit")+COUNTIFS(#REF!,$B61,#REF!,"Nuit")+COUNTIFS(#REF!,$B61,#REF!,"Nuit")+COUNTIFS(#REF!,$B61,#REF!,"Nuit")+COUNTIFS(#REF!,$B61,#REF!,"Nuit")+COUNTIFS(#REF!,$B61,#REF!,"Nuit")+COUNTIFS(#REF!,$B61,#REF!,"Nuit")+COUNTIFS(#REF!,$B61,#REF!,"Nuit")+COUNTIFS(#REF!,$B61,#REF!,"Nuit")+COUNTIFS(#REF!,$B61,#REF!,"Nuit")+COUNTIFS(#REF!,$B61,#REF!,"Nuit"))</f>
        <v>#REF!</v>
      </c>
      <c r="AG61" s="184" t="e">
        <f>IF($A61="","",COUNTIFS(#REF!,$B61,#REF!,"Jour")+COUNTIFS(#REF!,$B61,#REF!,"Jour")+COUNTIFS(#REF!,$B61,#REF!,"Jour")+COUNTIFS(#REF!,$B61,#REF!,"Jour")+COUNTIFS(#REF!,$B61,#REF!,"Jour")+COUNTIFS(#REF!,$B61,#REF!,"Jour")+COUNTIFS(#REF!,$B61,#REF!,"Jour")+COUNTIFS(#REF!,$B61,#REF!,"Jour")+COUNTIFS(#REF!,$B61,#REF!,"Jour")+COUNTIFS(#REF!,$B61,#REF!,"Jour")+COUNTIFS(#REF!,$B61,#REF!,"Jour"))</f>
        <v>#REF!</v>
      </c>
      <c r="AH61" s="187" t="e">
        <f>IF($A61="","",COUNTIFS(#REF!,$B61,#REF!,"Nuit")+COUNTIFS(#REF!,$B61,#REF!,"Nuit")+COUNTIFS(#REF!,$B61,#REF!,"Nuit")+COUNTIFS(#REF!,$B61,#REF!,"Nuit")+COUNTIFS(#REF!,$B61,#REF!,"Nuit")+COUNTIFS(#REF!,$B61,#REF!,"Nuit")+COUNTIFS(#REF!,$B61,#REF!,"Nuit")+COUNTIFS(#REF!,$B61,#REF!,"Nuit")+COUNTIFS(#REF!,$B61,#REF!,"Nuit")+COUNTIFS(#REF!,$B61,#REF!,"Nuit")+COUNTIFS(#REF!,$B61,#REF!,"Nuit"))</f>
        <v>#REF!</v>
      </c>
      <c r="AI61" s="184" t="e">
        <f>IF($A61="","",COUNTIFS(#REF!,$B61,#REF!,"Jour")+COUNTIFS(#REF!,$B61,#REF!,"Jour")+COUNTIFS(#REF!,$B61,#REF!,"Jour")+COUNTIFS(#REF!,$B61,#REF!,"Jour")+COUNTIFS(#REF!,$B61,#REF!,"Jour")+COUNTIFS(#REF!,$B61,#REF!,"Jour")+COUNTIFS(#REF!,$B61,#REF!,"Jour")+COUNTIFS(#REF!,$B61,#REF!,"Jour")+COUNTIFS(#REF!,$B61,#REF!,"Jour")+COUNTIFS(#REF!,$B61,#REF!,"Jour")+COUNTIFS(#REF!,$B61,#REF!,"Jour"))</f>
        <v>#REF!</v>
      </c>
      <c r="AJ61" s="187" t="e">
        <f>IF($A61="","",COUNTIFS(#REF!,$B61,#REF!,"Nuit")+COUNTIFS(#REF!,$B61,#REF!,"Nuit")+COUNTIFS(#REF!,$B61,#REF!,"Nuit")+COUNTIFS(#REF!,$B61,#REF!,"Nuit")+COUNTIFS(#REF!,$B61,#REF!,"Nuit")+COUNTIFS(#REF!,$B61,#REF!,"Nuit")+COUNTIFS(#REF!,$B61,#REF!,"Nuit")+COUNTIFS(#REF!,$B61,#REF!,"Nuit")+COUNTIFS(#REF!,$B61,#REF!,"Nuit")+COUNTIFS(#REF!,$B61,#REF!,"Nuit")+COUNTIFS(#REF!,$B61,#REF!,"Nuit"))</f>
        <v>#REF!</v>
      </c>
      <c r="AK61" s="190" t="e">
        <f>IF($A61="","",COUNTIFS(#REF!,$B61,#REF!,"Jour")+COUNTIFS(#REF!,$B61,#REF!,"Jour")+COUNTIFS(#REF!,$B61,#REF!,"Jour")+COUNTIFS(#REF!,$B61,#REF!,"Jour")+COUNTIFS(#REF!,$B61,#REF!,"Jour")+COUNTIFS(#REF!,$B61,#REF!,"Jour")+COUNTIFS(#REF!,$B61,#REF!,"Jour")+COUNTIFS(#REF!,$B61,#REF!,"Jour")+COUNTIFS(#REF!,$B61,#REF!,"Jour")+COUNTIFS(#REF!,$B61,#REF!,"Jour")+COUNTIFS(#REF!,$B61,#REF!,"Jour"))</f>
        <v>#REF!</v>
      </c>
      <c r="AL61" s="177"/>
      <c r="AM61" s="176" t="e">
        <f t="shared" si="1"/>
        <v>#REF!</v>
      </c>
      <c r="AN61" s="176" t="e">
        <f t="shared" si="2"/>
        <v>#REF!</v>
      </c>
      <c r="AO61" s="424" t="e">
        <f t="shared" si="5"/>
        <v>#REF!</v>
      </c>
      <c r="AP61" s="183">
        <f>IF($A61="","",COUNTIFS(JAN.20!$F$7:$F$48,$B61,JAN.20!$E$7:$E$48,"Nuit")+COUNTIFS(JAN.20!$H$7:$H$48,$B61,JAN.20!$E$7:$E$48,"Nuit")+COUNTIFS(JAN.20!$J$7:$J$48,$B61,JAN.20!$E$7:$E$48,"Nuit")+COUNTIFS(JAN.20!$L$7:$L$48,$B61,JAN.20!$E$7:$E$48,"Nuit")+COUNTIFS(JAN.20!$N$7:$N$48,$B61,JAN.20!$E$7:$E$48,"Nuit")+COUNTIFS(JAN.20!$P$7:$P$48,$B61,JAN.20!$E$7:$E$48,"Nuit")+COUNTIFS(JAN.20!$R$7:$R$48,$B61,JAN.20!$E$7:$E$48,"Nuit")+COUNTIFS(JAN.20!$T$7:$T$48,$B61,JAN.20!$E$7:$E$48,"Nuit")+COUNTIFS(JAN.20!$V$7:$V$48,$B61,JAN.20!$E$7:$E$48,"Nuit")+COUNTIFS(JAN.20!$W$7:$W$48,$B61,JAN.20!$E$7:$E$48,"Nuit")+COUNTIFS(JAN.20!$X$7:$X$48,$B61,JAN.20!$E$7:$E$48,"Nuit"))</f>
        <v>2</v>
      </c>
      <c r="AQ61" s="184">
        <f>IF($A61="","",COUNTIFS(JAN.20!$F$7:$F$48,$B61,JAN.20!$E$7:$E$48,"Jour")+COUNTIFS(JAN.20!$H$7:$H$48,$B61,JAN.20!$E$7:$E$48,"Jour")+COUNTIFS(JAN.20!$J$7:$J$48,$B61,JAN.20!$E$7:$E$48,"Jour")+COUNTIFS(JAN.20!$L$7:$L$48,$B61,JAN.20!$E$7:$E$48,"Jour")+COUNTIFS(JAN.20!$N$7:$N$48,$B61,JAN.20!$E$7:$E$48,"Jour")+COUNTIFS(JAN.20!$P$7:$P$48,$B61,JAN.20!$E$7:$E$48,"Jour")+COUNTIFS(JAN.20!$R$7:$R$48,$B61,JAN.20!$E$7:$E$48,"Jour")+COUNTIFS(JAN.20!$T$7:$T$48,$B61,JAN.20!$E$7:$E$48,"Jour")+COUNTIFS(JAN.20!$V$7:$V$48,$B61,JAN.20!$E$7:$E$48,"Jour")+COUNTIFS(JAN.20!$W$7:$W$48,$B61,JAN.20!$E$7:$E$48,"Jour")+COUNTIFS(JAN.20!$X$7:$X$48,$B61,JAN.20!$E$7:$E$48,"Jour"))</f>
        <v>1</v>
      </c>
      <c r="AR61" s="187">
        <f>IF($A61="","",COUNTIFS(FEV.20!$F$7:$F$48,$B61,FEV.20!$E$7:$E$48,"Nuit")+COUNTIFS(FEV.20!$H$7:$H$48,$B61,FEV.20!$E$7:$E$48,"Nuit")+COUNTIFS(FEV.20!$J$7:$J$48,$B61,FEV.20!$E$7:$E$48,"Nuit")+COUNTIFS(FEV.20!$L$7:$L$48,$B61,FEV.20!$E$7:$E$48,"Nuit")+COUNTIFS(FEV.20!$N$7:$N$48,$B61,FEV.20!$E$7:$E$48,"Nuit")+COUNTIFS(FEV.20!$P$7:$P$48,$B61,FEV.20!$E$7:$E$48,"Nuit")+COUNTIFS(FEV.20!$R$7:$R$48,$B61,FEV.20!$E$7:$E$48,"Nuit")+COUNTIFS(FEV.20!$T$7:$T$48,$B61,FEV.20!$E$7:$E$48,"Nuit")+COUNTIFS(FEV.20!$V$7:$V$48,$B61,FEV.20!$E$7:$E$48,"Nuit")+COUNTIFS(FEV.20!$W$7:$W$48,$B61,FEV.20!$E$7:$E$48,"Nuit")+COUNTIFS(FEV.20!$X$7:$X$48,$B61,FEV.20!$E$7:$E$48,"Nuit"))</f>
        <v>2</v>
      </c>
      <c r="AS61" s="184">
        <f>IF($A61="","",COUNTIFS(FEV.20!$F$7:$F$48,$B61,FEV.20!$E$7:$E$48,"Jour")+COUNTIFS(FEV.20!$H$7:$H$48,$B61,FEV.20!$E$7:$E$48,"Jour")+COUNTIFS(FEV.20!$J$7:$J$48,$B61,FEV.20!$E$7:$E$48,"Jour")+COUNTIFS(FEV.20!$L$7:$L$48,$B61,FEV.20!$E$7:$E$48,"Jour")+COUNTIFS(FEV.20!$N$7:$N$48,$B61,FEV.20!$E$7:$E$48,"Jour")+COUNTIFS(FEV.20!$P$7:$P$48,$B61,FEV.20!$E$7:$E$48,"Jour")+COUNTIFS(FEV.20!$R$7:$R$48,$B61,FEV.20!$E$7:$E$48,"Jour")+COUNTIFS(FEV.20!$T$7:$T$48,$B61,FEV.20!$E$7:$E$48,"Jour")+COUNTIFS(FEV.20!$V$7:$V$48,$B61,FEV.20!$E$7:$E$48,"Jour")+COUNTIFS(FEV.20!$W$7:$W$48,$B61,FEV.20!$E$7:$E$48,"Jour")+COUNTIFS(FEV.20!$X$7:$X$48,$B61,FEV.20!$E$7:$E$48,"Jour"))</f>
        <v>2</v>
      </c>
      <c r="AT61" s="187">
        <f>IF($A61="","",COUNTIFS(Mars.20!$F$7:$F$48,$B61,Mars.20!$E$7:$E$48,"Nuit")+COUNTIFS(Mars.20!$H$7:$H$48,$B61,Mars.20!$E$7:$E$48,"Nuit")+COUNTIFS(Mars.20!$J$7:$J$48,$B61,Mars.20!$E$7:$E$48,"Nuit")+COUNTIFS(Mars.20!$L$7:$L$48,$B61,Mars.20!$E$7:$E$48,"Nuit")+COUNTIFS(Mars.20!$N$7:$N$48,$B61,Mars.20!$E$7:$E$48,"Nuit")+COUNTIFS(Mars.20!$P$7:$P$48,$B61,Mars.20!$E$7:$E$48,"Nuit")+COUNTIFS(Mars.20!$R$7:$R$48,$B61,Mars.20!$E$7:$E$48,"Nuit")+COUNTIFS(Mars.20!$T$7:$T$48,$B61,Mars.20!$E$7:$E$48,"Nuit")+COUNTIFS(Mars.20!$V$7:$V$48,$B61,Mars.20!$E$7:$E$48,"Nuit")+COUNTIFS(Mars.20!$W$7:$W$48,$B61,Mars.20!$E$7:$E$48,"Nuit")+COUNTIFS(Mars.20!$X$7:$X$48,$B61,Mars.20!$E$7:$E$48,"Nuit"))</f>
        <v>4</v>
      </c>
      <c r="AU61" s="184">
        <f>IF($A61="","",COUNTIFS(Mars.20!$F$7:$F$48,$B61,Mars.20!$E$7:$E$48,"Jour")+COUNTIFS(Mars.20!$H$7:$H$48,$B61,Mars.20!$E$7:$E$48,"Jour")+COUNTIFS(Mars.20!$J$7:$J$48,$B61,Mars.20!$E$7:$E$48,"Jour")+COUNTIFS(Mars.20!$L$7:$L$48,$B61,Mars.20!$E$7:$E$48,"Jour")+COUNTIFS(Mars.20!$N$7:$N$48,$B61,Mars.20!$E$7:$E$48,"Jour")+COUNTIFS(Mars.20!$P$7:$P$48,$B61,Mars.20!$E$7:$E$48,"Jour")+COUNTIFS(Mars.20!$R$7:$R$48,$B61,Mars.20!$E$7:$E$48,"Jour")+COUNTIFS(Mars.20!$T$7:$T$48,$B61,Mars.20!$E$7:$E$48,"Jour")+COUNTIFS(Mars.20!$V$7:$V$48,$B61,Mars.20!$E$7:$E$48,"Jour")+COUNTIFS(Mars.20!$W$7:$W$48,$B61,Mars.20!$E$7:$E$48,"Jour")+COUNTIFS(Mars.20!$X$7:$X$48,$B61,Mars.20!$E$7:$E$48,"Jour"))</f>
        <v>1</v>
      </c>
      <c r="AV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AW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AX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AY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AZ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BA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BB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BC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BD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BE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BF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BG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BH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BI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BJ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BK61" s="184">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BL61" s="187">
        <f>IF($A61="","",COUNTIFS(AVR.20!$F$7:$F$48,$B61,AVR.20!$E$7:$E$48,"Nuit")+COUNTIFS(AVR.20!$H$7:$H$48,$B61,AVR.20!$E$7:$E$48,"Nuit")+COUNTIFS(AVR.20!$J$7:$J$48,$B61,AVR.20!$E$7:$E$48,"Nuit")+COUNTIFS(AVR.20!$L$7:$L$48,$B61,AVR.20!$E$7:$E$48,"Nuit")+COUNTIFS(AVR.20!$N$7:$N$48,$B61,AVR.20!$E$7:$E$48,"Nuit")+COUNTIFS(AVR.20!$P$7:$P$48,$B61,AVR.20!$E$7:$E$48,"Nuit")+COUNTIFS(AVR.20!$R$7:$R$48,$B61,AVR.20!$E$7:$E$48,"Nuit")+COUNTIFS(AVR.20!$T$7:$T$48,$B61,AVR.20!$E$7:$E$48,"Nuit")+COUNTIFS(AVR.20!$V$7:$V$48,$B61,AVR.20!$E$7:$E$48,"Nuit")+COUNTIFS(AVR.20!$W$7:$W$48,$B61,AVR.20!$E$7:$E$48,"Nuit")+COUNTIFS(AVR.20!$X$7:$X$48,$B61,AVR.20!$E$7:$E$48,"Nuit"))</f>
        <v>0</v>
      </c>
      <c r="BM61" s="190">
        <f>IF($A61="","",COUNTIFS(AVR.20!$F$7:$F$48,$B61,AVR.20!$E$7:$E$48,"Jour")+COUNTIFS(AVR.20!$H$7:$H$48,$B61,AVR.20!$E$7:$E$48,"Jour")+COUNTIFS(AVR.20!$J$7:$J$48,$B61,AVR.20!$E$7:$E$48,"Jour")+COUNTIFS(AVR.20!$L$7:$L$48,$B61,AVR.20!$E$7:$E$48,"Jour")+COUNTIFS(AVR.20!$N$7:$N$48,$B61,AVR.20!$E$7:$E$48,"Jour")+COUNTIFS(AVR.20!$P$7:$P$48,$B61,AVR.20!$E$7:$E$48,"Jour")+COUNTIFS(AVR.20!$R$7:$R$48,$B61,AVR.20!$E$7:$E$48,"Jour")+COUNTIFS(AVR.20!$T$7:$T$48,$B61,AVR.20!$E$7:$E$48,"Jour")+COUNTIFS(AVR.20!$V$7:$V$48,$B61,AVR.20!$E$7:$E$48,"Jour")+COUNTIFS(AVR.20!$W$7:$W$48,$B61,AVR.20!$E$7:$E$48,"Jour")+COUNTIFS(AVR.20!$X$7:$X$48,$B61,AVR.20!$E$7:$E$48,"Jour"))</f>
        <v>0</v>
      </c>
      <c r="BN61" s="177"/>
      <c r="BO61" s="176">
        <f t="shared" si="3"/>
        <v>8</v>
      </c>
      <c r="BP61" s="176">
        <f t="shared" si="4"/>
        <v>4</v>
      </c>
    </row>
    <row r="62" spans="1:68" ht="16.5" x14ac:dyDescent="0.3">
      <c r="A62" s="268" t="s">
        <v>220</v>
      </c>
      <c r="B62" s="269" t="s">
        <v>438</v>
      </c>
      <c r="C62" s="264" t="s">
        <v>198</v>
      </c>
      <c r="D62" s="264" t="s">
        <v>83</v>
      </c>
      <c r="E62" s="265" t="s">
        <v>17</v>
      </c>
      <c r="F62" s="266" t="s">
        <v>8</v>
      </c>
      <c r="G62" s="266" t="s">
        <v>70</v>
      </c>
      <c r="H62" s="266" t="s">
        <v>71</v>
      </c>
      <c r="I62" s="272"/>
      <c r="J62" s="266"/>
      <c r="K62" s="266" t="s">
        <v>72</v>
      </c>
      <c r="L62" s="267"/>
      <c r="N62" s="183" t="e">
        <f>IF($A62="","",COUNTIFS(#REF!,B62,#REF!,"Nuit")+COUNTIFS(#REF!,B62,#REF!,"Nuit")+COUNTIFS(#REF!,B62,#REF!,"Nuit")+COUNTIFS(#REF!,B62,#REF!,"Nuit")+COUNTIFS(#REF!,B62,#REF!,"Nuit")+COUNTIFS(#REF!,B62,#REF!,"Nuit")+COUNTIFS(#REF!,B62,#REF!,"Nuit")+COUNTIFS(#REF!,B62,#REF!,"Nuit")+COUNTIFS(#REF!,B62,#REF!,"Nuit")+COUNTIFS(#REF!,B62,#REF!,"Nuit")+COUNTIFS(#REF!,B62,#REF!,"Nuit"))</f>
        <v>#REF!</v>
      </c>
      <c r="O62" s="184" t="e">
        <f>IF($A62="","",COUNTIFS(#REF!,B62,#REF!,"Jour")+COUNTIFS(#REF!,B62,#REF!,"Jour")+COUNTIFS(#REF!,B62,#REF!,"Jour")+COUNTIFS(#REF!,B62,#REF!,"Jour")+COUNTIFS(#REF!,B62,#REF!,"Jour")+COUNTIFS(#REF!,B62,#REF!,"Jour")+COUNTIFS(#REF!,B62,#REF!,"Jour")+COUNTIFS(#REF!,B62,#REF!,"Jour")+COUNTIFS(#REF!,B62,#REF!,"Jour")+COUNTIFS(#REF!,B62,#REF!,"Jour")+COUNTIFS(#REF!,B62,#REF!,"Jour"))</f>
        <v>#REF!</v>
      </c>
      <c r="P62" s="187" t="e">
        <f>IF($A62="","",COUNTIFS(#REF!,B62,#REF!,"Nuit")+COUNTIFS(#REF!,B62,#REF!,"Nuit")+COUNTIFS(#REF!,B62,#REF!,"Nuit")+COUNTIFS(#REF!,B62,#REF!,"Nuit")+COUNTIFS(#REF!,B62,#REF!,"Nuit")+COUNTIFS(#REF!,B62,#REF!,"Nuit")+COUNTIFS(#REF!,B62,#REF!,"Nuit")+COUNTIFS(#REF!,B62,#REF!,"Nuit")+COUNTIFS(#REF!,B62,#REF!,"Nuit")+COUNTIFS(#REF!,B62,#REF!,"Nuit")+COUNTIFS(#REF!,B62,#REF!,"Nuit"))</f>
        <v>#REF!</v>
      </c>
      <c r="Q62" s="184" t="e">
        <f>IF($A62="","",COUNTIFS(#REF!,B62,#REF!,"Jour")+COUNTIFS(#REF!,B62,#REF!,"Jour")+COUNTIFS(#REF!,B62,#REF!,"Jour")+COUNTIFS(#REF!,B62,#REF!,"Jour")+COUNTIFS(#REF!,B62,#REF!,"Jour")+COUNTIFS(#REF!,B62,#REF!,"Jour")+COUNTIFS(#REF!,B62,#REF!,"Jour")+COUNTIFS(#REF!,B62,#REF!,"Jour")+COUNTIFS(#REF!,B62,#REF!,"Jour")+COUNTIFS(#REF!,B62,#REF!,"Jour")+COUNTIFS(#REF!,B62,#REF!,"Jour"))</f>
        <v>#REF!</v>
      </c>
      <c r="R62" s="187" t="e">
        <f>IF($A62="","",COUNTIFS(#REF!,B62,#REF!,"Nuit")+COUNTIFS(#REF!,B62,#REF!,"Nuit")+COUNTIFS(#REF!,B62,#REF!,"Nuit")+COUNTIFS(#REF!,B62,#REF!,"Nuit")+COUNTIFS(#REF!,B62,#REF!,"Nuit")+COUNTIFS(#REF!,B62,#REF!,"Nuit")+COUNTIFS(#REF!,B62,#REF!,"Nuit")+COUNTIFS(#REF!,B62,#REF!,"Nuit")+COUNTIFS(#REF!,B62,#REF!,"Nuit")+COUNTIFS(#REF!,B62,#REF!,"Nuit")+COUNTIFS(#REF!,B62,#REF!,"Nuit"))</f>
        <v>#REF!</v>
      </c>
      <c r="S62" s="184" t="e">
        <f>IF($A62="","",COUNTIFS(#REF!,B62,#REF!,"Jour")+COUNTIFS(#REF!,B62,#REF!,"Jour")+COUNTIFS(#REF!,B62,#REF!,"Jour")+COUNTIFS(#REF!,B62,#REF!,"Jour")+COUNTIFS(#REF!,B62,#REF!,"Jour")+COUNTIFS(#REF!,B62,#REF!,"Jour")+COUNTIFS(#REF!,B62,#REF!,"Jour")+COUNTIFS(#REF!,B62,#REF!,"Jour")+COUNTIFS(#REF!,B62,#REF!,"Jour")+COUNTIFS(#REF!,B62,#REF!,"Jour")+COUNTIFS(#REF!,B62,#REF!,"Jour"))</f>
        <v>#REF!</v>
      </c>
      <c r="T62" s="187" t="e">
        <f>IF($A62="","",COUNTIFS(#REF!,B62,#REF!,"Nuit")+COUNTIFS(#REF!,B62,#REF!,"Nuit")+COUNTIFS(#REF!,B62,#REF!,"Nuit")+COUNTIFS(#REF!,B62,#REF!,"Nuit")+COUNTIFS(#REF!,B62,#REF!,"Nuit")+COUNTIFS(#REF!,B62,#REF!,"Nuit")+COUNTIFS(#REF!,B62,#REF!,"Nuit")+COUNTIFS(#REF!,B62,#REF!,"Nuit")+COUNTIFS(#REF!,B62,#REF!,"Nuit")+COUNTIFS(#REF!,B62,#REF!,"Nuit")+COUNTIFS(#REF!,B62,#REF!,"Nuit"))</f>
        <v>#REF!</v>
      </c>
      <c r="U62" s="184" t="e">
        <f>IF($A62="","",COUNTIFS(#REF!,B62,#REF!,"Jour")+COUNTIFS(#REF!,B62,#REF!,"Jour")+COUNTIFS(#REF!,B62,#REF!,"Jour")+COUNTIFS(#REF!,B62,#REF!,"Jour")+COUNTIFS(#REF!,B62,#REF!,"Jour")+COUNTIFS(#REF!,B62,#REF!,"Jour")+COUNTIFS(#REF!,B62,#REF!,"Jour")+COUNTIFS(#REF!,B62,#REF!,"Jour")+COUNTIFS(#REF!,B62,#REF!,"Jour")+COUNTIFS(#REF!,B62,#REF!,"Jour")+COUNTIFS(#REF!,B62,#REF!,"Jour"))</f>
        <v>#REF!</v>
      </c>
      <c r="V62" s="187" t="e">
        <f>IF($A62="","",COUNTIFS(#REF!,B62,#REF!,"Nuit")+COUNTIFS(#REF!,B62,#REF!,"Nuit")+COUNTIFS(#REF!,B62,#REF!,"Nuit")+COUNTIFS(#REF!,B62,#REF!,"Nuit")+COUNTIFS(#REF!,B62,#REF!,"Nuit")+COUNTIFS(#REF!,B62,#REF!,"Nuit")+COUNTIFS(#REF!,B62,#REF!,"Nuit")+COUNTIFS(#REF!,B62,#REF!,"Nuit")+COUNTIFS(#REF!,B62,#REF!,"Nuit")+COUNTIFS(#REF!,B62,#REF!,"Nuit")+COUNTIFS(#REF!,B62,#REF!,"Nuit"))</f>
        <v>#REF!</v>
      </c>
      <c r="W62" s="184" t="e">
        <f>IF($A62="","",COUNTIFS(#REF!,B62,#REF!,"Jour")+COUNTIFS(#REF!,B62,#REF!,"Jour")+COUNTIFS(#REF!,B62,#REF!,"Jour")+COUNTIFS(#REF!,B62,#REF!,"Jour")+COUNTIFS(#REF!,B62,#REF!,"Jour")+COUNTIFS(#REF!,B62,#REF!,"Jour")+COUNTIFS(#REF!,B62,#REF!,"Jour")+COUNTIFS(#REF!,B62,#REF!,"Jour")+COUNTIFS(#REF!,B62,#REF!,"Jour")+COUNTIFS(#REF!,B62,#REF!,"Jour")+COUNTIFS(#REF!,B62,#REF!,"Jour"))</f>
        <v>#REF!</v>
      </c>
      <c r="X62" s="187" t="e">
        <f>IF($A62="","",COUNTIFS(#REF!,B62,#REF!,"Nuit")+COUNTIFS(#REF!,B62,#REF!,"Nuit")+COUNTIFS(#REF!,B62,#REF!,"Nuit")+COUNTIFS(#REF!,B62,#REF!,"Nuit")+COUNTIFS(#REF!,B62,#REF!,"Nuit")+COUNTIFS(#REF!,B62,#REF!,"Nuit")+COUNTIFS(#REF!,B62,#REF!,"Nuit")+COUNTIFS(#REF!,B62,#REF!,"Nuit")+COUNTIFS(#REF!,B62,#REF!,"Nuit")+COUNTIFS(#REF!,B62,#REF!,"Nuit")+COUNTIFS(#REF!,B62,#REF!,"Nuit"))</f>
        <v>#REF!</v>
      </c>
      <c r="Y62" s="184" t="e">
        <f>IF($A62="","",COUNTIFS(#REF!,B62,#REF!,"Jour")+COUNTIFS(#REF!,B62,#REF!,"Jour")+COUNTIFS(#REF!,B62,#REF!,"Jour")+COUNTIFS(#REF!,B62,#REF!,"Jour")+COUNTIFS(#REF!,B62,#REF!,"Jour")+COUNTIFS(#REF!,B62,#REF!,"Jour")+COUNTIFS(#REF!,B62,#REF!,"Jour")+COUNTIFS(#REF!,B62,#REF!,"Jour")+COUNTIFS(#REF!,B62,#REF!,"Jour")+COUNTIFS(#REF!,B62,#REF!,"Jour")+COUNTIFS(#REF!,B62,#REF!,"Jour"))</f>
        <v>#REF!</v>
      </c>
      <c r="Z62" s="187" t="e">
        <f>IF($A62="","",COUNTIFS(#REF!,$B62,#REF!,"Nuit")+COUNTIFS(#REF!,B62,#REF!,"Nuit")+COUNTIFS(#REF!,B62,#REF!,"Nuit")+COUNTIFS(#REF!,B62,#REF!,"Nuit")+COUNTIFS(#REF!,B62,#REF!,"Nuit")+COUNTIFS(#REF!,B62,#REF!,"Nuit")+COUNTIFS(#REF!,B62,#REF!,"Nuit")+COUNTIFS(#REF!,B62,#REF!,"Nuit")+COUNTIFS(#REF!,B62,#REF!,"Nuit")+COUNTIFS(#REF!,B62,#REF!,"Nuit")+COUNTIFS(#REF!,B62,#REF!,"Nuit"))</f>
        <v>#REF!</v>
      </c>
      <c r="AA62" s="184" t="e">
        <f>IF($A62="","",COUNTIFS(#REF!,$B62,#REF!,"Jour")+COUNTIFS(#REF!,$B62,#REF!,"Jour")+COUNTIFS(#REF!,$B62,#REF!,"Jour")+COUNTIFS(#REF!,$B62,#REF!,"Jour")+COUNTIFS(#REF!,$B62,#REF!,"Jour")+COUNTIFS(#REF!,$B62,#REF!,"Jour")+COUNTIFS(#REF!,$B62,#REF!,"Jour")+COUNTIFS(#REF!,$B62,#REF!,"Jour")+COUNTIFS(#REF!,$B62,#REF!,"Jour")+COUNTIFS(#REF!,$B62,#REF!,"Jour")+COUNTIFS(#REF!,$B62,#REF!,"Jour"))</f>
        <v>#REF!</v>
      </c>
      <c r="AB62" s="187" t="e">
        <f>IF($A62="","",COUNTIFS(#REF!,$B62,#REF!,"Nuit")+COUNTIFS(#REF!,$B62,#REF!,"Nuit")+COUNTIFS(#REF!,$B62,#REF!,"Nuit")+COUNTIFS(#REF!,$B62,#REF!,"Nuit")+COUNTIFS(#REF!,$B62,#REF!,"Nuit")+COUNTIFS(#REF!,$B62,#REF!,"Nuit")+COUNTIFS(#REF!,$B62,#REF!,"Nuit")+COUNTIFS(#REF!,$B62,#REF!,"Nuit")+COUNTIFS(#REF!,$B62,#REF!,"Nuit")+COUNTIFS(#REF!,$B62,#REF!,"Nuit")+COUNTIFS(#REF!,$B62,#REF!,"Nuit"))</f>
        <v>#REF!</v>
      </c>
      <c r="AC62" s="184" t="e">
        <f>IF($A62="","",COUNTIFS(#REF!,$B62,#REF!,"Jour")+COUNTIFS(#REF!,$B62,#REF!,"Jour")+COUNTIFS(#REF!,$B62,#REF!,"Jour")+COUNTIFS(#REF!,$B62,#REF!,"Jour")+COUNTIFS(#REF!,$B62,#REF!,"Jour")+COUNTIFS(#REF!,$B62,#REF!,"Jour")+COUNTIFS(#REF!,$B62,#REF!,"Jour")+COUNTIFS(#REF!,$B62,#REF!,"Jour")+COUNTIFS(#REF!,$B62,#REF!,"Jour")+COUNTIFS(#REF!,$B62,#REF!,"Jour")+COUNTIFS(#REF!,$B62,#REF!,"Jour"))</f>
        <v>#REF!</v>
      </c>
      <c r="AD62" s="187" t="e">
        <f>IF($A62="","",COUNTIFS(#REF!,$B62,#REF!,"Nuit")+COUNTIFS(#REF!,$B62,#REF!,"Nuit")+COUNTIFS(#REF!,$B62,#REF!,"Nuit")+COUNTIFS(#REF!,$B62,#REF!,"Nuit")+COUNTIFS(#REF!,$B62,#REF!,"Nuit")+COUNTIFS(#REF!,$B62,#REF!,"Nuit")+COUNTIFS(#REF!,$B62,#REF!,"Nuit")+COUNTIFS(#REF!,$B62,#REF!,"Nuit")+COUNTIFS(#REF!,$B62,#REF!,"Nuit")+COUNTIFS(#REF!,$B62,#REF!,"Nuit")+COUNTIFS(#REF!,$B62,#REF!,"Nuit"))</f>
        <v>#REF!</v>
      </c>
      <c r="AE62" s="184" t="e">
        <f>IF($A62="","",COUNTIFS(#REF!,$B62,#REF!,"Jour")+COUNTIFS(#REF!,$B62,#REF!,"Jour")+COUNTIFS(#REF!,$B62,#REF!,"Jour")+COUNTIFS(#REF!,$B62,#REF!,"Jour")+COUNTIFS(#REF!,$B62,#REF!,"Jour")+COUNTIFS(#REF!,$B62,#REF!,"Jour")+COUNTIFS(#REF!,$B62,#REF!,"Jour")+COUNTIFS(#REF!,$B62,#REF!,"Jour")+COUNTIFS(#REF!,$B62,#REF!,"Jour")+COUNTIFS(#REF!,$B62,#REF!,"Jour")+COUNTIFS(#REF!,$B62,#REF!,"Jour"))</f>
        <v>#REF!</v>
      </c>
      <c r="AF62" s="187" t="e">
        <f>IF($A62="","",COUNTIFS(#REF!,$B62,#REF!,"Nuit")+COUNTIFS(#REF!,$B62,#REF!,"Nuit")+COUNTIFS(#REF!,$B62,#REF!,"Nuit")+COUNTIFS(#REF!,$B62,#REF!,"Nuit")+COUNTIFS(#REF!,$B62,#REF!,"Nuit")+COUNTIFS(#REF!,$B62,#REF!,"Nuit")+COUNTIFS(#REF!,$B62,#REF!,"Nuit")+COUNTIFS(#REF!,$B62,#REF!,"Nuit")+COUNTIFS(#REF!,$B62,#REF!,"Nuit")+COUNTIFS(#REF!,$B62,#REF!,"Nuit")+COUNTIFS(#REF!,$B62,#REF!,"Nuit"))</f>
        <v>#REF!</v>
      </c>
      <c r="AG62" s="184" t="e">
        <f>IF($A62="","",COUNTIFS(#REF!,$B62,#REF!,"Jour")+COUNTIFS(#REF!,$B62,#REF!,"Jour")+COUNTIFS(#REF!,$B62,#REF!,"Jour")+COUNTIFS(#REF!,$B62,#REF!,"Jour")+COUNTIFS(#REF!,$B62,#REF!,"Jour")+COUNTIFS(#REF!,$B62,#REF!,"Jour")+COUNTIFS(#REF!,$B62,#REF!,"Jour")+COUNTIFS(#REF!,$B62,#REF!,"Jour")+COUNTIFS(#REF!,$B62,#REF!,"Jour")+COUNTIFS(#REF!,$B62,#REF!,"Jour")+COUNTIFS(#REF!,$B62,#REF!,"Jour"))</f>
        <v>#REF!</v>
      </c>
      <c r="AH62" s="187" t="e">
        <f>IF($A62="","",COUNTIFS(#REF!,$B62,#REF!,"Nuit")+COUNTIFS(#REF!,$B62,#REF!,"Nuit")+COUNTIFS(#REF!,$B62,#REF!,"Nuit")+COUNTIFS(#REF!,$B62,#REF!,"Nuit")+COUNTIFS(#REF!,$B62,#REF!,"Nuit")+COUNTIFS(#REF!,$B62,#REF!,"Nuit")+COUNTIFS(#REF!,$B62,#REF!,"Nuit")+COUNTIFS(#REF!,$B62,#REF!,"Nuit")+COUNTIFS(#REF!,$B62,#REF!,"Nuit")+COUNTIFS(#REF!,$B62,#REF!,"Nuit")+COUNTIFS(#REF!,$B62,#REF!,"Nuit"))</f>
        <v>#REF!</v>
      </c>
      <c r="AI62" s="184" t="e">
        <f>IF($A62="","",COUNTIFS(#REF!,$B62,#REF!,"Jour")+COUNTIFS(#REF!,$B62,#REF!,"Jour")+COUNTIFS(#REF!,$B62,#REF!,"Jour")+COUNTIFS(#REF!,$B62,#REF!,"Jour")+COUNTIFS(#REF!,$B62,#REF!,"Jour")+COUNTIFS(#REF!,$B62,#REF!,"Jour")+COUNTIFS(#REF!,$B62,#REF!,"Jour")+COUNTIFS(#REF!,$B62,#REF!,"Jour")+COUNTIFS(#REF!,$B62,#REF!,"Jour")+COUNTIFS(#REF!,$B62,#REF!,"Jour")+COUNTIFS(#REF!,$B62,#REF!,"Jour"))</f>
        <v>#REF!</v>
      </c>
      <c r="AJ62" s="187" t="e">
        <f>IF($A62="","",COUNTIFS(#REF!,$B62,#REF!,"Nuit")+COUNTIFS(#REF!,$B62,#REF!,"Nuit")+COUNTIFS(#REF!,$B62,#REF!,"Nuit")+COUNTIFS(#REF!,$B62,#REF!,"Nuit")+COUNTIFS(#REF!,$B62,#REF!,"Nuit")+COUNTIFS(#REF!,$B62,#REF!,"Nuit")+COUNTIFS(#REF!,$B62,#REF!,"Nuit")+COUNTIFS(#REF!,$B62,#REF!,"Nuit")+COUNTIFS(#REF!,$B62,#REF!,"Nuit")+COUNTIFS(#REF!,$B62,#REF!,"Nuit")+COUNTIFS(#REF!,$B62,#REF!,"Nuit"))</f>
        <v>#REF!</v>
      </c>
      <c r="AK62" s="190" t="e">
        <f>IF($A62="","",COUNTIFS(#REF!,$B62,#REF!,"Jour")+COUNTIFS(#REF!,$B62,#REF!,"Jour")+COUNTIFS(#REF!,$B62,#REF!,"Jour")+COUNTIFS(#REF!,$B62,#REF!,"Jour")+COUNTIFS(#REF!,$B62,#REF!,"Jour")+COUNTIFS(#REF!,$B62,#REF!,"Jour")+COUNTIFS(#REF!,$B62,#REF!,"Jour")+COUNTIFS(#REF!,$B62,#REF!,"Jour")+COUNTIFS(#REF!,$B62,#REF!,"Jour")+COUNTIFS(#REF!,$B62,#REF!,"Jour")+COUNTIFS(#REF!,$B62,#REF!,"Jour"))</f>
        <v>#REF!</v>
      </c>
      <c r="AL62" s="177"/>
      <c r="AM62" s="176" t="e">
        <f t="shared" si="1"/>
        <v>#REF!</v>
      </c>
      <c r="AN62" s="176" t="e">
        <f t="shared" si="2"/>
        <v>#REF!</v>
      </c>
      <c r="AO62" s="424" t="e">
        <f t="shared" si="5"/>
        <v>#REF!</v>
      </c>
      <c r="AP62" s="183">
        <f>IF($A62="","",COUNTIFS(JAN.20!$F$7:$F$48,$B62,JAN.20!$E$7:$E$48,"Nuit")+COUNTIFS(JAN.20!$H$7:$H$48,$B62,JAN.20!$E$7:$E$48,"Nuit")+COUNTIFS(JAN.20!$J$7:$J$48,$B62,JAN.20!$E$7:$E$48,"Nuit")+COUNTIFS(JAN.20!$L$7:$L$48,$B62,JAN.20!$E$7:$E$48,"Nuit")+COUNTIFS(JAN.20!$N$7:$N$48,$B62,JAN.20!$E$7:$E$48,"Nuit")+COUNTIFS(JAN.20!$P$7:$P$48,$B62,JAN.20!$E$7:$E$48,"Nuit")+COUNTIFS(JAN.20!$R$7:$R$48,$B62,JAN.20!$E$7:$E$48,"Nuit")+COUNTIFS(JAN.20!$T$7:$T$48,$B62,JAN.20!$E$7:$E$48,"Nuit")+COUNTIFS(JAN.20!$V$7:$V$48,$B62,JAN.20!$E$7:$E$48,"Nuit")+COUNTIFS(JAN.20!$W$7:$W$48,$B62,JAN.20!$E$7:$E$48,"Nuit")+COUNTIFS(JAN.20!$X$7:$X$48,$B62,JAN.20!$E$7:$E$48,"Nuit"))</f>
        <v>0</v>
      </c>
      <c r="AQ62" s="184">
        <f>IF($A62="","",COUNTIFS(JAN.20!$F$7:$F$48,$B62,JAN.20!$E$7:$E$48,"Jour")+COUNTIFS(JAN.20!$H$7:$H$48,$B62,JAN.20!$E$7:$E$48,"Jour")+COUNTIFS(JAN.20!$J$7:$J$48,$B62,JAN.20!$E$7:$E$48,"Jour")+COUNTIFS(JAN.20!$L$7:$L$48,$B62,JAN.20!$E$7:$E$48,"Jour")+COUNTIFS(JAN.20!$N$7:$N$48,$B62,JAN.20!$E$7:$E$48,"Jour")+COUNTIFS(JAN.20!$P$7:$P$48,$B62,JAN.20!$E$7:$E$48,"Jour")+COUNTIFS(JAN.20!$R$7:$R$48,$B62,JAN.20!$E$7:$E$48,"Jour")+COUNTIFS(JAN.20!$T$7:$T$48,$B62,JAN.20!$E$7:$E$48,"Jour")+COUNTIFS(JAN.20!$V$7:$V$48,$B62,JAN.20!$E$7:$E$48,"Jour")+COUNTIFS(JAN.20!$W$7:$W$48,$B62,JAN.20!$E$7:$E$48,"Jour")+COUNTIFS(JAN.20!$X$7:$X$48,$B62,JAN.20!$E$7:$E$48,"Jour"))</f>
        <v>0</v>
      </c>
      <c r="AR62" s="187">
        <f>IF($A62="","",COUNTIFS(FEV.20!$F$7:$F$48,$B62,FEV.20!$E$7:$E$48,"Nuit")+COUNTIFS(FEV.20!$H$7:$H$48,$B62,FEV.20!$E$7:$E$48,"Nuit")+COUNTIFS(FEV.20!$J$7:$J$48,$B62,FEV.20!$E$7:$E$48,"Nuit")+COUNTIFS(FEV.20!$L$7:$L$48,$B62,FEV.20!$E$7:$E$48,"Nuit")+COUNTIFS(FEV.20!$N$7:$N$48,$B62,FEV.20!$E$7:$E$48,"Nuit")+COUNTIFS(FEV.20!$P$7:$P$48,$B62,FEV.20!$E$7:$E$48,"Nuit")+COUNTIFS(FEV.20!$R$7:$R$48,$B62,FEV.20!$E$7:$E$48,"Nuit")+COUNTIFS(FEV.20!$T$7:$T$48,$B62,FEV.20!$E$7:$E$48,"Nuit")+COUNTIFS(FEV.20!$V$7:$V$48,$B62,FEV.20!$E$7:$E$48,"Nuit")+COUNTIFS(FEV.20!$W$7:$W$48,$B62,FEV.20!$E$7:$E$48,"Nuit")+COUNTIFS(FEV.20!$X$7:$X$48,$B62,FEV.20!$E$7:$E$48,"Nuit"))</f>
        <v>0</v>
      </c>
      <c r="AS62" s="184">
        <f>IF($A62="","",COUNTIFS(FEV.20!$F$7:$F$48,$B62,FEV.20!$E$7:$E$48,"Jour")+COUNTIFS(FEV.20!$H$7:$H$48,$B62,FEV.20!$E$7:$E$48,"Jour")+COUNTIFS(FEV.20!$J$7:$J$48,$B62,FEV.20!$E$7:$E$48,"Jour")+COUNTIFS(FEV.20!$L$7:$L$48,$B62,FEV.20!$E$7:$E$48,"Jour")+COUNTIFS(FEV.20!$N$7:$N$48,$B62,FEV.20!$E$7:$E$48,"Jour")+COUNTIFS(FEV.20!$P$7:$P$48,$B62,FEV.20!$E$7:$E$48,"Jour")+COUNTIFS(FEV.20!$R$7:$R$48,$B62,FEV.20!$E$7:$E$48,"Jour")+COUNTIFS(FEV.20!$T$7:$T$48,$B62,FEV.20!$E$7:$E$48,"Jour")+COUNTIFS(FEV.20!$V$7:$V$48,$B62,FEV.20!$E$7:$E$48,"Jour")+COUNTIFS(FEV.20!$W$7:$W$48,$B62,FEV.20!$E$7:$E$48,"Jour")+COUNTIFS(FEV.20!$X$7:$X$48,$B62,FEV.20!$E$7:$E$48,"Jour"))</f>
        <v>0</v>
      </c>
      <c r="AT62" s="187">
        <f>IF($A62="","",COUNTIFS(Mars.20!$F$7:$F$48,$B62,Mars.20!$E$7:$E$48,"Nuit")+COUNTIFS(Mars.20!$H$7:$H$48,$B62,Mars.20!$E$7:$E$48,"Nuit")+COUNTIFS(Mars.20!$J$7:$J$48,$B62,Mars.20!$E$7:$E$48,"Nuit")+COUNTIFS(Mars.20!$L$7:$L$48,$B62,Mars.20!$E$7:$E$48,"Nuit")+COUNTIFS(Mars.20!$N$7:$N$48,$B62,Mars.20!$E$7:$E$48,"Nuit")+COUNTIFS(Mars.20!$P$7:$P$48,$B62,Mars.20!$E$7:$E$48,"Nuit")+COUNTIFS(Mars.20!$R$7:$R$48,$B62,Mars.20!$E$7:$E$48,"Nuit")+COUNTIFS(Mars.20!$T$7:$T$48,$B62,Mars.20!$E$7:$E$48,"Nuit")+COUNTIFS(Mars.20!$V$7:$V$48,$B62,Mars.20!$E$7:$E$48,"Nuit")+COUNTIFS(Mars.20!$W$7:$W$48,$B62,Mars.20!$E$7:$E$48,"Nuit")+COUNTIFS(Mars.20!$X$7:$X$48,$B62,Mars.20!$E$7:$E$48,"Nuit"))</f>
        <v>3</v>
      </c>
      <c r="AU62" s="184">
        <f>IF($A62="","",COUNTIFS(Mars.20!$F$7:$F$48,$B62,Mars.20!$E$7:$E$48,"Jour")+COUNTIFS(Mars.20!$H$7:$H$48,$B62,Mars.20!$E$7:$E$48,"Jour")+COUNTIFS(Mars.20!$J$7:$J$48,$B62,Mars.20!$E$7:$E$48,"Jour")+COUNTIFS(Mars.20!$L$7:$L$48,$B62,Mars.20!$E$7:$E$48,"Jour")+COUNTIFS(Mars.20!$N$7:$N$48,$B62,Mars.20!$E$7:$E$48,"Jour")+COUNTIFS(Mars.20!$P$7:$P$48,$B62,Mars.20!$E$7:$E$48,"Jour")+COUNTIFS(Mars.20!$R$7:$R$48,$B62,Mars.20!$E$7:$E$48,"Jour")+COUNTIFS(Mars.20!$T$7:$T$48,$B62,Mars.20!$E$7:$E$48,"Jour")+COUNTIFS(Mars.20!$V$7:$V$48,$B62,Mars.20!$E$7:$E$48,"Jour")+COUNTIFS(Mars.20!$W$7:$W$48,$B62,Mars.20!$E$7:$E$48,"Jour")+COUNTIFS(Mars.20!$X$7:$X$48,$B62,Mars.20!$E$7:$E$48,"Jour"))</f>
        <v>1</v>
      </c>
      <c r="AV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AW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AX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AY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AZ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BA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BB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BC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BD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BE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BF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BG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BH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BI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BJ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BK62" s="184">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BL62" s="187">
        <f>IF($A62="","",COUNTIFS(AVR.20!$F$7:$F$48,$B62,AVR.20!$E$7:$E$48,"Nuit")+COUNTIFS(AVR.20!$H$7:$H$48,$B62,AVR.20!$E$7:$E$48,"Nuit")+COUNTIFS(AVR.20!$J$7:$J$48,$B62,AVR.20!$E$7:$E$48,"Nuit")+COUNTIFS(AVR.20!$L$7:$L$48,$B62,AVR.20!$E$7:$E$48,"Nuit")+COUNTIFS(AVR.20!$N$7:$N$48,$B62,AVR.20!$E$7:$E$48,"Nuit")+COUNTIFS(AVR.20!$P$7:$P$48,$B62,AVR.20!$E$7:$E$48,"Nuit")+COUNTIFS(AVR.20!$R$7:$R$48,$B62,AVR.20!$E$7:$E$48,"Nuit")+COUNTIFS(AVR.20!$T$7:$T$48,$B62,AVR.20!$E$7:$E$48,"Nuit")+COUNTIFS(AVR.20!$V$7:$V$48,$B62,AVR.20!$E$7:$E$48,"Nuit")+COUNTIFS(AVR.20!$W$7:$W$48,$B62,AVR.20!$E$7:$E$48,"Nuit")+COUNTIFS(AVR.20!$X$7:$X$48,$B62,AVR.20!$E$7:$E$48,"Nuit"))</f>
        <v>0</v>
      </c>
      <c r="BM62" s="190">
        <f>IF($A62="","",COUNTIFS(AVR.20!$F$7:$F$48,$B62,AVR.20!$E$7:$E$48,"Jour")+COUNTIFS(AVR.20!$H$7:$H$48,$B62,AVR.20!$E$7:$E$48,"Jour")+COUNTIFS(AVR.20!$J$7:$J$48,$B62,AVR.20!$E$7:$E$48,"Jour")+COUNTIFS(AVR.20!$L$7:$L$48,$B62,AVR.20!$E$7:$E$48,"Jour")+COUNTIFS(AVR.20!$N$7:$N$48,$B62,AVR.20!$E$7:$E$48,"Jour")+COUNTIFS(AVR.20!$P$7:$P$48,$B62,AVR.20!$E$7:$E$48,"Jour")+COUNTIFS(AVR.20!$R$7:$R$48,$B62,AVR.20!$E$7:$E$48,"Jour")+COUNTIFS(AVR.20!$T$7:$T$48,$B62,AVR.20!$E$7:$E$48,"Jour")+COUNTIFS(AVR.20!$V$7:$V$48,$B62,AVR.20!$E$7:$E$48,"Jour")+COUNTIFS(AVR.20!$W$7:$W$48,$B62,AVR.20!$E$7:$E$48,"Jour")+COUNTIFS(AVR.20!$X$7:$X$48,$B62,AVR.20!$E$7:$E$48,"Jour"))</f>
        <v>0</v>
      </c>
      <c r="BN62" s="177"/>
      <c r="BO62" s="176">
        <f t="shared" si="3"/>
        <v>3</v>
      </c>
      <c r="BP62" s="176">
        <f t="shared" si="4"/>
        <v>1</v>
      </c>
    </row>
    <row r="63" spans="1:68" ht="16.5" x14ac:dyDescent="0.3">
      <c r="A63" s="268" t="s">
        <v>219</v>
      </c>
      <c r="B63" s="269" t="s">
        <v>419</v>
      </c>
      <c r="C63" s="264" t="s">
        <v>75</v>
      </c>
      <c r="D63" s="264" t="s">
        <v>67</v>
      </c>
      <c r="E63" s="265" t="s">
        <v>69</v>
      </c>
      <c r="F63" s="266"/>
      <c r="G63" s="266"/>
      <c r="H63" s="266"/>
      <c r="I63" s="272"/>
      <c r="J63" s="266"/>
      <c r="K63" s="266" t="s">
        <v>72</v>
      </c>
      <c r="L63" s="267" t="s">
        <v>73</v>
      </c>
      <c r="N63" s="183" t="e">
        <f>IF($A63="","",COUNTIFS(#REF!,B63,#REF!,"Nuit")+COUNTIFS(#REF!,B63,#REF!,"Nuit")+COUNTIFS(#REF!,B63,#REF!,"Nuit")+COUNTIFS(#REF!,B63,#REF!,"Nuit")+COUNTIFS(#REF!,B63,#REF!,"Nuit")+COUNTIFS(#REF!,B63,#REF!,"Nuit")+COUNTIFS(#REF!,B63,#REF!,"Nuit")+COUNTIFS(#REF!,B63,#REF!,"Nuit")+COUNTIFS(#REF!,B63,#REF!,"Nuit")+COUNTIFS(#REF!,B63,#REF!,"Nuit")+COUNTIFS(#REF!,B63,#REF!,"Nuit"))</f>
        <v>#REF!</v>
      </c>
      <c r="O63" s="184" t="e">
        <f>IF($A63="","",COUNTIFS(#REF!,B63,#REF!,"Jour")+COUNTIFS(#REF!,B63,#REF!,"Jour")+COUNTIFS(#REF!,B63,#REF!,"Jour")+COUNTIFS(#REF!,B63,#REF!,"Jour")+COUNTIFS(#REF!,B63,#REF!,"Jour")+COUNTIFS(#REF!,B63,#REF!,"Jour")+COUNTIFS(#REF!,B63,#REF!,"Jour")+COUNTIFS(#REF!,B63,#REF!,"Jour")+COUNTIFS(#REF!,B63,#REF!,"Jour")+COUNTIFS(#REF!,B63,#REF!,"Jour")+COUNTIFS(#REF!,B63,#REF!,"Jour"))</f>
        <v>#REF!</v>
      </c>
      <c r="P63" s="187" t="e">
        <f>IF($A63="","",COUNTIFS(#REF!,B63,#REF!,"Nuit")+COUNTIFS(#REF!,B63,#REF!,"Nuit")+COUNTIFS(#REF!,B63,#REF!,"Nuit")+COUNTIFS(#REF!,B63,#REF!,"Nuit")+COUNTIFS(#REF!,B63,#REF!,"Nuit")+COUNTIFS(#REF!,B63,#REF!,"Nuit")+COUNTIFS(#REF!,B63,#REF!,"Nuit")+COUNTIFS(#REF!,B63,#REF!,"Nuit")+COUNTIFS(#REF!,B63,#REF!,"Nuit")+COUNTIFS(#REF!,B63,#REF!,"Nuit")+COUNTIFS(#REF!,B63,#REF!,"Nuit"))</f>
        <v>#REF!</v>
      </c>
      <c r="Q63" s="184" t="e">
        <f>IF($A63="","",COUNTIFS(#REF!,B63,#REF!,"Jour")+COUNTIFS(#REF!,B63,#REF!,"Jour")+COUNTIFS(#REF!,B63,#REF!,"Jour")+COUNTIFS(#REF!,B63,#REF!,"Jour")+COUNTIFS(#REF!,B63,#REF!,"Jour")+COUNTIFS(#REF!,B63,#REF!,"Jour")+COUNTIFS(#REF!,B63,#REF!,"Jour")+COUNTIFS(#REF!,B63,#REF!,"Jour")+COUNTIFS(#REF!,B63,#REF!,"Jour")+COUNTIFS(#REF!,B63,#REF!,"Jour")+COUNTIFS(#REF!,B63,#REF!,"Jour"))</f>
        <v>#REF!</v>
      </c>
      <c r="R63" s="187" t="e">
        <f>IF($A63="","",COUNTIFS(#REF!,B63,#REF!,"Nuit")+COUNTIFS(#REF!,B63,#REF!,"Nuit")+COUNTIFS(#REF!,B63,#REF!,"Nuit")+COUNTIFS(#REF!,B63,#REF!,"Nuit")+COUNTIFS(#REF!,B63,#REF!,"Nuit")+COUNTIFS(#REF!,B63,#REF!,"Nuit")+COUNTIFS(#REF!,B63,#REF!,"Nuit")+COUNTIFS(#REF!,B63,#REF!,"Nuit")+COUNTIFS(#REF!,B63,#REF!,"Nuit")+COUNTIFS(#REF!,B63,#REF!,"Nuit")+COUNTIFS(#REF!,B63,#REF!,"Nuit"))</f>
        <v>#REF!</v>
      </c>
      <c r="S63" s="184" t="e">
        <f>IF($A63="","",COUNTIFS(#REF!,B63,#REF!,"Jour")+COUNTIFS(#REF!,B63,#REF!,"Jour")+COUNTIFS(#REF!,B63,#REF!,"Jour")+COUNTIFS(#REF!,B63,#REF!,"Jour")+COUNTIFS(#REF!,B63,#REF!,"Jour")+COUNTIFS(#REF!,B63,#REF!,"Jour")+COUNTIFS(#REF!,B63,#REF!,"Jour")+COUNTIFS(#REF!,B63,#REF!,"Jour")+COUNTIFS(#REF!,B63,#REF!,"Jour")+COUNTIFS(#REF!,B63,#REF!,"Jour")+COUNTIFS(#REF!,B63,#REF!,"Jour"))</f>
        <v>#REF!</v>
      </c>
      <c r="T63" s="187" t="e">
        <f>IF($A63="","",COUNTIFS(#REF!,B63,#REF!,"Nuit")+COUNTIFS(#REF!,B63,#REF!,"Nuit")+COUNTIFS(#REF!,B63,#REF!,"Nuit")+COUNTIFS(#REF!,B63,#REF!,"Nuit")+COUNTIFS(#REF!,B63,#REF!,"Nuit")+COUNTIFS(#REF!,B63,#REF!,"Nuit")+COUNTIFS(#REF!,B63,#REF!,"Nuit")+COUNTIFS(#REF!,B63,#REF!,"Nuit")+COUNTIFS(#REF!,B63,#REF!,"Nuit")+COUNTIFS(#REF!,B63,#REF!,"Nuit")+COUNTIFS(#REF!,B63,#REF!,"Nuit"))</f>
        <v>#REF!</v>
      </c>
      <c r="U63" s="184" t="e">
        <f>IF($A63="","",COUNTIFS(#REF!,B63,#REF!,"Jour")+COUNTIFS(#REF!,B63,#REF!,"Jour")+COUNTIFS(#REF!,B63,#REF!,"Jour")+COUNTIFS(#REF!,B63,#REF!,"Jour")+COUNTIFS(#REF!,B63,#REF!,"Jour")+COUNTIFS(#REF!,B63,#REF!,"Jour")+COUNTIFS(#REF!,B63,#REF!,"Jour")+COUNTIFS(#REF!,B63,#REF!,"Jour")+COUNTIFS(#REF!,B63,#REF!,"Jour")+COUNTIFS(#REF!,B63,#REF!,"Jour")+COUNTIFS(#REF!,B63,#REF!,"Jour"))</f>
        <v>#REF!</v>
      </c>
      <c r="V63" s="187" t="e">
        <f>IF($A63="","",COUNTIFS(#REF!,B63,#REF!,"Nuit")+COUNTIFS(#REF!,B63,#REF!,"Nuit")+COUNTIFS(#REF!,B63,#REF!,"Nuit")+COUNTIFS(#REF!,B63,#REF!,"Nuit")+COUNTIFS(#REF!,B63,#REF!,"Nuit")+COUNTIFS(#REF!,B63,#REF!,"Nuit")+COUNTIFS(#REF!,B63,#REF!,"Nuit")+COUNTIFS(#REF!,B63,#REF!,"Nuit")+COUNTIFS(#REF!,B63,#REF!,"Nuit")+COUNTIFS(#REF!,B63,#REF!,"Nuit")+COUNTIFS(#REF!,B63,#REF!,"Nuit"))</f>
        <v>#REF!</v>
      </c>
      <c r="W63" s="184" t="e">
        <f>IF($A63="","",COUNTIFS(#REF!,B63,#REF!,"Jour")+COUNTIFS(#REF!,B63,#REF!,"Jour")+COUNTIFS(#REF!,B63,#REF!,"Jour")+COUNTIFS(#REF!,B63,#REF!,"Jour")+COUNTIFS(#REF!,B63,#REF!,"Jour")+COUNTIFS(#REF!,B63,#REF!,"Jour")+COUNTIFS(#REF!,B63,#REF!,"Jour")+COUNTIFS(#REF!,B63,#REF!,"Jour")+COUNTIFS(#REF!,B63,#REF!,"Jour")+COUNTIFS(#REF!,B63,#REF!,"Jour")+COUNTIFS(#REF!,B63,#REF!,"Jour"))</f>
        <v>#REF!</v>
      </c>
      <c r="X63" s="187" t="e">
        <f>IF($A63="","",COUNTIFS(#REF!,B63,#REF!,"Nuit")+COUNTIFS(#REF!,B63,#REF!,"Nuit")+COUNTIFS(#REF!,B63,#REF!,"Nuit")+COUNTIFS(#REF!,B63,#REF!,"Nuit")+COUNTIFS(#REF!,B63,#REF!,"Nuit")+COUNTIFS(#REF!,B63,#REF!,"Nuit")+COUNTIFS(#REF!,B63,#REF!,"Nuit")+COUNTIFS(#REF!,B63,#REF!,"Nuit")+COUNTIFS(#REF!,B63,#REF!,"Nuit")+COUNTIFS(#REF!,B63,#REF!,"Nuit")+COUNTIFS(#REF!,B63,#REF!,"Nuit"))</f>
        <v>#REF!</v>
      </c>
      <c r="Y63" s="184" t="e">
        <f>IF($A63="","",COUNTIFS(#REF!,B63,#REF!,"Jour")+COUNTIFS(#REF!,B63,#REF!,"Jour")+COUNTIFS(#REF!,B63,#REF!,"Jour")+COUNTIFS(#REF!,B63,#REF!,"Jour")+COUNTIFS(#REF!,B63,#REF!,"Jour")+COUNTIFS(#REF!,B63,#REF!,"Jour")+COUNTIFS(#REF!,B63,#REF!,"Jour")+COUNTIFS(#REF!,B63,#REF!,"Jour")+COUNTIFS(#REF!,B63,#REF!,"Jour")+COUNTIFS(#REF!,B63,#REF!,"Jour")+COUNTIFS(#REF!,B63,#REF!,"Jour"))</f>
        <v>#REF!</v>
      </c>
      <c r="Z63" s="187" t="e">
        <f>IF($A63="","",COUNTIFS(#REF!,$B63,#REF!,"Nuit")+COUNTIFS(#REF!,B63,#REF!,"Nuit")+COUNTIFS(#REF!,B63,#REF!,"Nuit")+COUNTIFS(#REF!,B63,#REF!,"Nuit")+COUNTIFS(#REF!,B63,#REF!,"Nuit")+COUNTIFS(#REF!,B63,#REF!,"Nuit")+COUNTIFS(#REF!,B63,#REF!,"Nuit")+COUNTIFS(#REF!,B63,#REF!,"Nuit")+COUNTIFS(#REF!,B63,#REF!,"Nuit")+COUNTIFS(#REF!,B63,#REF!,"Nuit")+COUNTIFS(#REF!,B63,#REF!,"Nuit"))</f>
        <v>#REF!</v>
      </c>
      <c r="AA63" s="184" t="e">
        <f>IF($A63="","",COUNTIFS(#REF!,$B63,#REF!,"Jour")+COUNTIFS(#REF!,$B63,#REF!,"Jour")+COUNTIFS(#REF!,$B63,#REF!,"Jour")+COUNTIFS(#REF!,$B63,#REF!,"Jour")+COUNTIFS(#REF!,$B63,#REF!,"Jour")+COUNTIFS(#REF!,$B63,#REF!,"Jour")+COUNTIFS(#REF!,$B63,#REF!,"Jour")+COUNTIFS(#REF!,$B63,#REF!,"Jour")+COUNTIFS(#REF!,$B63,#REF!,"Jour")+COUNTIFS(#REF!,$B63,#REF!,"Jour")+COUNTIFS(#REF!,$B63,#REF!,"Jour"))</f>
        <v>#REF!</v>
      </c>
      <c r="AB63" s="187" t="e">
        <f>IF($A63="","",COUNTIFS(#REF!,$B63,#REF!,"Nuit")+COUNTIFS(#REF!,$B63,#REF!,"Nuit")+COUNTIFS(#REF!,$B63,#REF!,"Nuit")+COUNTIFS(#REF!,$B63,#REF!,"Nuit")+COUNTIFS(#REF!,$B63,#REF!,"Nuit")+COUNTIFS(#REF!,$B63,#REF!,"Nuit")+COUNTIFS(#REF!,$B63,#REF!,"Nuit")+COUNTIFS(#REF!,$B63,#REF!,"Nuit")+COUNTIFS(#REF!,$B63,#REF!,"Nuit")+COUNTIFS(#REF!,$B63,#REF!,"Nuit")+COUNTIFS(#REF!,$B63,#REF!,"Nuit"))</f>
        <v>#REF!</v>
      </c>
      <c r="AC63" s="184" t="e">
        <f>IF($A63="","",COUNTIFS(#REF!,$B63,#REF!,"Jour")+COUNTIFS(#REF!,$B63,#REF!,"Jour")+COUNTIFS(#REF!,$B63,#REF!,"Jour")+COUNTIFS(#REF!,$B63,#REF!,"Jour")+COUNTIFS(#REF!,$B63,#REF!,"Jour")+COUNTIFS(#REF!,$B63,#REF!,"Jour")+COUNTIFS(#REF!,$B63,#REF!,"Jour")+COUNTIFS(#REF!,$B63,#REF!,"Jour")+COUNTIFS(#REF!,$B63,#REF!,"Jour")+COUNTIFS(#REF!,$B63,#REF!,"Jour")+COUNTIFS(#REF!,$B63,#REF!,"Jour"))</f>
        <v>#REF!</v>
      </c>
      <c r="AD63" s="187" t="e">
        <f>IF($A63="","",COUNTIFS(#REF!,$B63,#REF!,"Nuit")+COUNTIFS(#REF!,$B63,#REF!,"Nuit")+COUNTIFS(#REF!,$B63,#REF!,"Nuit")+COUNTIFS(#REF!,$B63,#REF!,"Nuit")+COUNTIFS(#REF!,$B63,#REF!,"Nuit")+COUNTIFS(#REF!,$B63,#REF!,"Nuit")+COUNTIFS(#REF!,$B63,#REF!,"Nuit")+COUNTIFS(#REF!,$B63,#REF!,"Nuit")+COUNTIFS(#REF!,$B63,#REF!,"Nuit")+COUNTIFS(#REF!,$B63,#REF!,"Nuit")+COUNTIFS(#REF!,$B63,#REF!,"Nuit"))</f>
        <v>#REF!</v>
      </c>
      <c r="AE63" s="184" t="e">
        <f>IF($A63="","",COUNTIFS(#REF!,$B63,#REF!,"Jour")+COUNTIFS(#REF!,$B63,#REF!,"Jour")+COUNTIFS(#REF!,$B63,#REF!,"Jour")+COUNTIFS(#REF!,$B63,#REF!,"Jour")+COUNTIFS(#REF!,$B63,#REF!,"Jour")+COUNTIFS(#REF!,$B63,#REF!,"Jour")+COUNTIFS(#REF!,$B63,#REF!,"Jour")+COUNTIFS(#REF!,$B63,#REF!,"Jour")+COUNTIFS(#REF!,$B63,#REF!,"Jour")+COUNTIFS(#REF!,$B63,#REF!,"Jour")+COUNTIFS(#REF!,$B63,#REF!,"Jour"))</f>
        <v>#REF!</v>
      </c>
      <c r="AF63" s="187" t="e">
        <f>IF($A63="","",COUNTIFS(#REF!,$B63,#REF!,"Nuit")+COUNTIFS(#REF!,$B63,#REF!,"Nuit")+COUNTIFS(#REF!,$B63,#REF!,"Nuit")+COUNTIFS(#REF!,$B63,#REF!,"Nuit")+COUNTIFS(#REF!,$B63,#REF!,"Nuit")+COUNTIFS(#REF!,$B63,#REF!,"Nuit")+COUNTIFS(#REF!,$B63,#REF!,"Nuit")+COUNTIFS(#REF!,$B63,#REF!,"Nuit")+COUNTIFS(#REF!,$B63,#REF!,"Nuit")+COUNTIFS(#REF!,$B63,#REF!,"Nuit")+COUNTIFS(#REF!,$B63,#REF!,"Nuit"))</f>
        <v>#REF!</v>
      </c>
      <c r="AG63" s="184" t="e">
        <f>IF($A63="","",COUNTIFS(#REF!,$B63,#REF!,"Jour")+COUNTIFS(#REF!,$B63,#REF!,"Jour")+COUNTIFS(#REF!,$B63,#REF!,"Jour")+COUNTIFS(#REF!,$B63,#REF!,"Jour")+COUNTIFS(#REF!,$B63,#REF!,"Jour")+COUNTIFS(#REF!,$B63,#REF!,"Jour")+COUNTIFS(#REF!,$B63,#REF!,"Jour")+COUNTIFS(#REF!,$B63,#REF!,"Jour")+COUNTIFS(#REF!,$B63,#REF!,"Jour")+COUNTIFS(#REF!,$B63,#REF!,"Jour")+COUNTIFS(#REF!,$B63,#REF!,"Jour"))</f>
        <v>#REF!</v>
      </c>
      <c r="AH63" s="187" t="e">
        <f>IF($A63="","",COUNTIFS(#REF!,$B63,#REF!,"Nuit")+COUNTIFS(#REF!,$B63,#REF!,"Nuit")+COUNTIFS(#REF!,$B63,#REF!,"Nuit")+COUNTIFS(#REF!,$B63,#REF!,"Nuit")+COUNTIFS(#REF!,$B63,#REF!,"Nuit")+COUNTIFS(#REF!,$B63,#REF!,"Nuit")+COUNTIFS(#REF!,$B63,#REF!,"Nuit")+COUNTIFS(#REF!,$B63,#REF!,"Nuit")+COUNTIFS(#REF!,$B63,#REF!,"Nuit")+COUNTIFS(#REF!,$B63,#REF!,"Nuit")+COUNTIFS(#REF!,$B63,#REF!,"Nuit"))</f>
        <v>#REF!</v>
      </c>
      <c r="AI63" s="184" t="e">
        <f>IF($A63="","",COUNTIFS(#REF!,$B63,#REF!,"Jour")+COUNTIFS(#REF!,$B63,#REF!,"Jour")+COUNTIFS(#REF!,$B63,#REF!,"Jour")+COUNTIFS(#REF!,$B63,#REF!,"Jour")+COUNTIFS(#REF!,$B63,#REF!,"Jour")+COUNTIFS(#REF!,$B63,#REF!,"Jour")+COUNTIFS(#REF!,$B63,#REF!,"Jour")+COUNTIFS(#REF!,$B63,#REF!,"Jour")+COUNTIFS(#REF!,$B63,#REF!,"Jour")+COUNTIFS(#REF!,$B63,#REF!,"Jour")+COUNTIFS(#REF!,$B63,#REF!,"Jour"))</f>
        <v>#REF!</v>
      </c>
      <c r="AJ63" s="187" t="e">
        <f>IF($A63="","",COUNTIFS(#REF!,$B63,#REF!,"Nuit")+COUNTIFS(#REF!,$B63,#REF!,"Nuit")+COUNTIFS(#REF!,$B63,#REF!,"Nuit")+COUNTIFS(#REF!,$B63,#REF!,"Nuit")+COUNTIFS(#REF!,$B63,#REF!,"Nuit")+COUNTIFS(#REF!,$B63,#REF!,"Nuit")+COUNTIFS(#REF!,$B63,#REF!,"Nuit")+COUNTIFS(#REF!,$B63,#REF!,"Nuit")+COUNTIFS(#REF!,$B63,#REF!,"Nuit")+COUNTIFS(#REF!,$B63,#REF!,"Nuit")+COUNTIFS(#REF!,$B63,#REF!,"Nuit"))</f>
        <v>#REF!</v>
      </c>
      <c r="AK63" s="190" t="e">
        <f>IF($A63="","",COUNTIFS(#REF!,$B63,#REF!,"Jour")+COUNTIFS(#REF!,$B63,#REF!,"Jour")+COUNTIFS(#REF!,$B63,#REF!,"Jour")+COUNTIFS(#REF!,$B63,#REF!,"Jour")+COUNTIFS(#REF!,$B63,#REF!,"Jour")+COUNTIFS(#REF!,$B63,#REF!,"Jour")+COUNTIFS(#REF!,$B63,#REF!,"Jour")+COUNTIFS(#REF!,$B63,#REF!,"Jour")+COUNTIFS(#REF!,$B63,#REF!,"Jour")+COUNTIFS(#REF!,$B63,#REF!,"Jour")+COUNTIFS(#REF!,$B63,#REF!,"Jour"))</f>
        <v>#REF!</v>
      </c>
      <c r="AL63" s="177"/>
      <c r="AM63" s="176" t="e">
        <f t="shared" si="1"/>
        <v>#REF!</v>
      </c>
      <c r="AN63" s="176" t="e">
        <f t="shared" si="2"/>
        <v>#REF!</v>
      </c>
      <c r="AO63" s="424" t="e">
        <f t="shared" si="5"/>
        <v>#REF!</v>
      </c>
      <c r="AP63" s="183">
        <f>IF($A63="","",COUNTIFS(JAN.20!$F$7:$F$48,$B63,JAN.20!$E$7:$E$48,"Nuit")+COUNTIFS(JAN.20!$H$7:$H$48,$B63,JAN.20!$E$7:$E$48,"Nuit")+COUNTIFS(JAN.20!$J$7:$J$48,$B63,JAN.20!$E$7:$E$48,"Nuit")+COUNTIFS(JAN.20!$L$7:$L$48,$B63,JAN.20!$E$7:$E$48,"Nuit")+COUNTIFS(JAN.20!$N$7:$N$48,$B63,JAN.20!$E$7:$E$48,"Nuit")+COUNTIFS(JAN.20!$P$7:$P$48,$B63,JAN.20!$E$7:$E$48,"Nuit")+COUNTIFS(JAN.20!$R$7:$R$48,$B63,JAN.20!$E$7:$E$48,"Nuit")+COUNTIFS(JAN.20!$T$7:$T$48,$B63,JAN.20!$E$7:$E$48,"Nuit")+COUNTIFS(JAN.20!$V$7:$V$48,$B63,JAN.20!$E$7:$E$48,"Nuit")+COUNTIFS(JAN.20!$W$7:$W$48,$B63,JAN.20!$E$7:$E$48,"Nuit")+COUNTIFS(JAN.20!$X$7:$X$48,$B63,JAN.20!$E$7:$E$48,"Nuit"))</f>
        <v>3</v>
      </c>
      <c r="AQ63" s="184">
        <f>IF($A63="","",COUNTIFS(JAN.20!$F$7:$F$48,$B63,JAN.20!$E$7:$E$48,"Jour")+COUNTIFS(JAN.20!$H$7:$H$48,$B63,JAN.20!$E$7:$E$48,"Jour")+COUNTIFS(JAN.20!$J$7:$J$48,$B63,JAN.20!$E$7:$E$48,"Jour")+COUNTIFS(JAN.20!$L$7:$L$48,$B63,JAN.20!$E$7:$E$48,"Jour")+COUNTIFS(JAN.20!$N$7:$N$48,$B63,JAN.20!$E$7:$E$48,"Jour")+COUNTIFS(JAN.20!$P$7:$P$48,$B63,JAN.20!$E$7:$E$48,"Jour")+COUNTIFS(JAN.20!$R$7:$R$48,$B63,JAN.20!$E$7:$E$48,"Jour")+COUNTIFS(JAN.20!$T$7:$T$48,$B63,JAN.20!$E$7:$E$48,"Jour")+COUNTIFS(JAN.20!$V$7:$V$48,$B63,JAN.20!$E$7:$E$48,"Jour")+COUNTIFS(JAN.20!$W$7:$W$48,$B63,JAN.20!$E$7:$E$48,"Jour")+COUNTIFS(JAN.20!$X$7:$X$48,$B63,JAN.20!$E$7:$E$48,"Jour"))</f>
        <v>0</v>
      </c>
      <c r="AR63" s="187">
        <f>IF($A63="","",COUNTIFS(FEV.20!$F$7:$F$48,$B63,FEV.20!$E$7:$E$48,"Nuit")+COUNTIFS(FEV.20!$H$7:$H$48,$B63,FEV.20!$E$7:$E$48,"Nuit")+COUNTIFS(FEV.20!$J$7:$J$48,$B63,FEV.20!$E$7:$E$48,"Nuit")+COUNTIFS(FEV.20!$L$7:$L$48,$B63,FEV.20!$E$7:$E$48,"Nuit")+COUNTIFS(FEV.20!$N$7:$N$48,$B63,FEV.20!$E$7:$E$48,"Nuit")+COUNTIFS(FEV.20!$P$7:$P$48,$B63,FEV.20!$E$7:$E$48,"Nuit")+COUNTIFS(FEV.20!$R$7:$R$48,$B63,FEV.20!$E$7:$E$48,"Nuit")+COUNTIFS(FEV.20!$T$7:$T$48,$B63,FEV.20!$E$7:$E$48,"Nuit")+COUNTIFS(FEV.20!$V$7:$V$48,$B63,FEV.20!$E$7:$E$48,"Nuit")+COUNTIFS(FEV.20!$W$7:$W$48,$B63,FEV.20!$E$7:$E$48,"Nuit")+COUNTIFS(FEV.20!$X$7:$X$48,$B63,FEV.20!$E$7:$E$48,"Nuit"))</f>
        <v>3</v>
      </c>
      <c r="AS63" s="184">
        <f>IF($A63="","",COUNTIFS(FEV.20!$F$7:$F$48,$B63,FEV.20!$E$7:$E$48,"Jour")+COUNTIFS(FEV.20!$H$7:$H$48,$B63,FEV.20!$E$7:$E$48,"Jour")+COUNTIFS(FEV.20!$J$7:$J$48,$B63,FEV.20!$E$7:$E$48,"Jour")+COUNTIFS(FEV.20!$L$7:$L$48,$B63,FEV.20!$E$7:$E$48,"Jour")+COUNTIFS(FEV.20!$N$7:$N$48,$B63,FEV.20!$E$7:$E$48,"Jour")+COUNTIFS(FEV.20!$P$7:$P$48,$B63,FEV.20!$E$7:$E$48,"Jour")+COUNTIFS(FEV.20!$R$7:$R$48,$B63,FEV.20!$E$7:$E$48,"Jour")+COUNTIFS(FEV.20!$T$7:$T$48,$B63,FEV.20!$E$7:$E$48,"Jour")+COUNTIFS(FEV.20!$V$7:$V$48,$B63,FEV.20!$E$7:$E$48,"Jour")+COUNTIFS(FEV.20!$W$7:$W$48,$B63,FEV.20!$E$7:$E$48,"Jour")+COUNTIFS(FEV.20!$X$7:$X$48,$B63,FEV.20!$E$7:$E$48,"Jour"))</f>
        <v>1</v>
      </c>
      <c r="AT63" s="187">
        <f>IF($A63="","",COUNTIFS(Mars.20!$F$7:$F$48,$B63,Mars.20!$E$7:$E$48,"Nuit")+COUNTIFS(Mars.20!$H$7:$H$48,$B63,Mars.20!$E$7:$E$48,"Nuit")+COUNTIFS(Mars.20!$J$7:$J$48,$B63,Mars.20!$E$7:$E$48,"Nuit")+COUNTIFS(Mars.20!$L$7:$L$48,$B63,Mars.20!$E$7:$E$48,"Nuit")+COUNTIFS(Mars.20!$N$7:$N$48,$B63,Mars.20!$E$7:$E$48,"Nuit")+COUNTIFS(Mars.20!$P$7:$P$48,$B63,Mars.20!$E$7:$E$48,"Nuit")+COUNTIFS(Mars.20!$R$7:$R$48,$B63,Mars.20!$E$7:$E$48,"Nuit")+COUNTIFS(Mars.20!$T$7:$T$48,$B63,Mars.20!$E$7:$E$48,"Nuit")+COUNTIFS(Mars.20!$V$7:$V$48,$B63,Mars.20!$E$7:$E$48,"Nuit")+COUNTIFS(Mars.20!$W$7:$W$48,$B63,Mars.20!$E$7:$E$48,"Nuit")+COUNTIFS(Mars.20!$X$7:$X$48,$B63,Mars.20!$E$7:$E$48,"Nuit"))</f>
        <v>0</v>
      </c>
      <c r="AU63" s="184">
        <f>IF($A63="","",COUNTIFS(Mars.20!$F$7:$F$48,$B63,Mars.20!$E$7:$E$48,"Jour")+COUNTIFS(Mars.20!$H$7:$H$48,$B63,Mars.20!$E$7:$E$48,"Jour")+COUNTIFS(Mars.20!$J$7:$J$48,$B63,Mars.20!$E$7:$E$48,"Jour")+COUNTIFS(Mars.20!$L$7:$L$48,$B63,Mars.20!$E$7:$E$48,"Jour")+COUNTIFS(Mars.20!$N$7:$N$48,$B63,Mars.20!$E$7:$E$48,"Jour")+COUNTIFS(Mars.20!$P$7:$P$48,$B63,Mars.20!$E$7:$E$48,"Jour")+COUNTIFS(Mars.20!$R$7:$R$48,$B63,Mars.20!$E$7:$E$48,"Jour")+COUNTIFS(Mars.20!$T$7:$T$48,$B63,Mars.20!$E$7:$E$48,"Jour")+COUNTIFS(Mars.20!$V$7:$V$48,$B63,Mars.20!$E$7:$E$48,"Jour")+COUNTIFS(Mars.20!$W$7:$W$48,$B63,Mars.20!$E$7:$E$48,"Jour")+COUNTIFS(Mars.20!$X$7:$X$48,$B63,Mars.20!$E$7:$E$48,"Jour"))</f>
        <v>0</v>
      </c>
      <c r="AV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AW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AX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AY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AZ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BA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BB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BC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BD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BE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BF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BG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BH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BI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BJ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BK63" s="184">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BL63" s="187">
        <f>IF($A63="","",COUNTIFS(AVR.20!$F$7:$F$48,$B63,AVR.20!$E$7:$E$48,"Nuit")+COUNTIFS(AVR.20!$H$7:$H$48,$B63,AVR.20!$E$7:$E$48,"Nuit")+COUNTIFS(AVR.20!$J$7:$J$48,$B63,AVR.20!$E$7:$E$48,"Nuit")+COUNTIFS(AVR.20!$L$7:$L$48,$B63,AVR.20!$E$7:$E$48,"Nuit")+COUNTIFS(AVR.20!$N$7:$N$48,$B63,AVR.20!$E$7:$E$48,"Nuit")+COUNTIFS(AVR.20!$P$7:$P$48,$B63,AVR.20!$E$7:$E$48,"Nuit")+COUNTIFS(AVR.20!$R$7:$R$48,$B63,AVR.20!$E$7:$E$48,"Nuit")+COUNTIFS(AVR.20!$T$7:$T$48,$B63,AVR.20!$E$7:$E$48,"Nuit")+COUNTIFS(AVR.20!$V$7:$V$48,$B63,AVR.20!$E$7:$E$48,"Nuit")+COUNTIFS(AVR.20!$W$7:$W$48,$B63,AVR.20!$E$7:$E$48,"Nuit")+COUNTIFS(AVR.20!$X$7:$X$48,$B63,AVR.20!$E$7:$E$48,"Nuit"))</f>
        <v>0</v>
      </c>
      <c r="BM63" s="190">
        <f>IF($A63="","",COUNTIFS(AVR.20!$F$7:$F$48,$B63,AVR.20!$E$7:$E$48,"Jour")+COUNTIFS(AVR.20!$H$7:$H$48,$B63,AVR.20!$E$7:$E$48,"Jour")+COUNTIFS(AVR.20!$J$7:$J$48,$B63,AVR.20!$E$7:$E$48,"Jour")+COUNTIFS(AVR.20!$L$7:$L$48,$B63,AVR.20!$E$7:$E$48,"Jour")+COUNTIFS(AVR.20!$N$7:$N$48,$B63,AVR.20!$E$7:$E$48,"Jour")+COUNTIFS(AVR.20!$P$7:$P$48,$B63,AVR.20!$E$7:$E$48,"Jour")+COUNTIFS(AVR.20!$R$7:$R$48,$B63,AVR.20!$E$7:$E$48,"Jour")+COUNTIFS(AVR.20!$T$7:$T$48,$B63,AVR.20!$E$7:$E$48,"Jour")+COUNTIFS(AVR.20!$V$7:$V$48,$B63,AVR.20!$E$7:$E$48,"Jour")+COUNTIFS(AVR.20!$W$7:$W$48,$B63,AVR.20!$E$7:$E$48,"Jour")+COUNTIFS(AVR.20!$X$7:$X$48,$B63,AVR.20!$E$7:$E$48,"Jour"))</f>
        <v>0</v>
      </c>
      <c r="BN63" s="177"/>
      <c r="BO63" s="176">
        <f t="shared" si="3"/>
        <v>6</v>
      </c>
      <c r="BP63" s="176">
        <f t="shared" si="4"/>
        <v>1</v>
      </c>
    </row>
    <row r="64" spans="1:68" ht="16.5" customHeight="1" x14ac:dyDescent="0.3">
      <c r="A64" s="268" t="s">
        <v>218</v>
      </c>
      <c r="B64" s="269" t="s">
        <v>294</v>
      </c>
      <c r="C64" s="264" t="s">
        <v>201</v>
      </c>
      <c r="D64" s="264" t="s">
        <v>67</v>
      </c>
      <c r="E64" s="265" t="s">
        <v>81</v>
      </c>
      <c r="F64" s="266"/>
      <c r="G64" s="266"/>
      <c r="H64" s="266"/>
      <c r="I64" s="272"/>
      <c r="J64" s="266"/>
      <c r="K64" s="266"/>
      <c r="L64" s="267"/>
      <c r="N64" s="183" t="e">
        <f>IF($A64="","",COUNTIFS(#REF!,B64,#REF!,"Nuit")+COUNTIFS(#REF!,B64,#REF!,"Nuit")+COUNTIFS(#REF!,B64,#REF!,"Nuit")+COUNTIFS(#REF!,B64,#REF!,"Nuit")+COUNTIFS(#REF!,B64,#REF!,"Nuit")+COUNTIFS(#REF!,B64,#REF!,"Nuit")+COUNTIFS(#REF!,B64,#REF!,"Nuit")+COUNTIFS(#REF!,B64,#REF!,"Nuit")+COUNTIFS(#REF!,B64,#REF!,"Nuit")+COUNTIFS(#REF!,B64,#REF!,"Nuit")+COUNTIFS(#REF!,B64,#REF!,"Nuit"))</f>
        <v>#REF!</v>
      </c>
      <c r="O64" s="184" t="e">
        <f>IF($A64="","",COUNTIFS(#REF!,B64,#REF!,"Jour")+COUNTIFS(#REF!,B64,#REF!,"Jour")+COUNTIFS(#REF!,B64,#REF!,"Jour")+COUNTIFS(#REF!,B64,#REF!,"Jour")+COUNTIFS(#REF!,B64,#REF!,"Jour")+COUNTIFS(#REF!,B64,#REF!,"Jour")+COUNTIFS(#REF!,B64,#REF!,"Jour")+COUNTIFS(#REF!,B64,#REF!,"Jour")+COUNTIFS(#REF!,B64,#REF!,"Jour")+COUNTIFS(#REF!,B64,#REF!,"Jour")+COUNTIFS(#REF!,B64,#REF!,"Jour"))</f>
        <v>#REF!</v>
      </c>
      <c r="P64" s="187" t="e">
        <f>IF($A64="","",COUNTIFS(#REF!,B64,#REF!,"Nuit")+COUNTIFS(#REF!,B64,#REF!,"Nuit")+COUNTIFS(#REF!,B64,#REF!,"Nuit")+COUNTIFS(#REF!,B64,#REF!,"Nuit")+COUNTIFS(#REF!,B64,#REF!,"Nuit")+COUNTIFS(#REF!,B64,#REF!,"Nuit")+COUNTIFS(#REF!,B64,#REF!,"Nuit")+COUNTIFS(#REF!,B64,#REF!,"Nuit")+COUNTIFS(#REF!,B64,#REF!,"Nuit")+COUNTIFS(#REF!,B64,#REF!,"Nuit")+COUNTIFS(#REF!,B64,#REF!,"Nuit"))</f>
        <v>#REF!</v>
      </c>
      <c r="Q64" s="184" t="e">
        <f>IF($A64="","",COUNTIFS(#REF!,B64,#REF!,"Jour")+COUNTIFS(#REF!,B64,#REF!,"Jour")+COUNTIFS(#REF!,B64,#REF!,"Jour")+COUNTIFS(#REF!,B64,#REF!,"Jour")+COUNTIFS(#REF!,B64,#REF!,"Jour")+COUNTIFS(#REF!,B64,#REF!,"Jour")+COUNTIFS(#REF!,B64,#REF!,"Jour")+COUNTIFS(#REF!,B64,#REF!,"Jour")+COUNTIFS(#REF!,B64,#REF!,"Jour")+COUNTIFS(#REF!,B64,#REF!,"Jour")+COUNTIFS(#REF!,B64,#REF!,"Jour"))</f>
        <v>#REF!</v>
      </c>
      <c r="R64" s="187" t="e">
        <f>IF($A64="","",COUNTIFS(#REF!,B64,#REF!,"Nuit")+COUNTIFS(#REF!,B64,#REF!,"Nuit")+COUNTIFS(#REF!,B64,#REF!,"Nuit")+COUNTIFS(#REF!,B64,#REF!,"Nuit")+COUNTIFS(#REF!,B64,#REF!,"Nuit")+COUNTIFS(#REF!,B64,#REF!,"Nuit")+COUNTIFS(#REF!,B64,#REF!,"Nuit")+COUNTIFS(#REF!,B64,#REF!,"Nuit")+COUNTIFS(#REF!,B64,#REF!,"Nuit")+COUNTIFS(#REF!,B64,#REF!,"Nuit")+COUNTIFS(#REF!,B64,#REF!,"Nuit"))</f>
        <v>#REF!</v>
      </c>
      <c r="S64" s="184" t="e">
        <f>IF($A64="","",COUNTIFS(#REF!,B64,#REF!,"Jour")+COUNTIFS(#REF!,B64,#REF!,"Jour")+COUNTIFS(#REF!,B64,#REF!,"Jour")+COUNTIFS(#REF!,B64,#REF!,"Jour")+COUNTIFS(#REF!,B64,#REF!,"Jour")+COUNTIFS(#REF!,B64,#REF!,"Jour")+COUNTIFS(#REF!,B64,#REF!,"Jour")+COUNTIFS(#REF!,B64,#REF!,"Jour")+COUNTIFS(#REF!,B64,#REF!,"Jour")+COUNTIFS(#REF!,B64,#REF!,"Jour")+COUNTIFS(#REF!,B64,#REF!,"Jour"))</f>
        <v>#REF!</v>
      </c>
      <c r="T64" s="187" t="e">
        <f>IF($A64="","",COUNTIFS(#REF!,B64,#REF!,"Nuit")+COUNTIFS(#REF!,B64,#REF!,"Nuit")+COUNTIFS(#REF!,B64,#REF!,"Nuit")+COUNTIFS(#REF!,B64,#REF!,"Nuit")+COUNTIFS(#REF!,B64,#REF!,"Nuit")+COUNTIFS(#REF!,B64,#REF!,"Nuit")+COUNTIFS(#REF!,B64,#REF!,"Nuit")+COUNTIFS(#REF!,B64,#REF!,"Nuit")+COUNTIFS(#REF!,B64,#REF!,"Nuit")+COUNTIFS(#REF!,B64,#REF!,"Nuit")+COUNTIFS(#REF!,B64,#REF!,"Nuit"))</f>
        <v>#REF!</v>
      </c>
      <c r="U64" s="184" t="e">
        <f>IF($A64="","",COUNTIFS(#REF!,B64,#REF!,"Jour")+COUNTIFS(#REF!,B64,#REF!,"Jour")+COUNTIFS(#REF!,B64,#REF!,"Jour")+COUNTIFS(#REF!,B64,#REF!,"Jour")+COUNTIFS(#REF!,B64,#REF!,"Jour")+COUNTIFS(#REF!,B64,#REF!,"Jour")+COUNTIFS(#REF!,B64,#REF!,"Jour")+COUNTIFS(#REF!,B64,#REF!,"Jour")+COUNTIFS(#REF!,B64,#REF!,"Jour")+COUNTIFS(#REF!,B64,#REF!,"Jour")+COUNTIFS(#REF!,B64,#REF!,"Jour"))</f>
        <v>#REF!</v>
      </c>
      <c r="V64" s="187" t="e">
        <f>IF($A64="","",COUNTIFS(#REF!,B64,#REF!,"Nuit")+COUNTIFS(#REF!,B64,#REF!,"Nuit")+COUNTIFS(#REF!,B64,#REF!,"Nuit")+COUNTIFS(#REF!,B64,#REF!,"Nuit")+COUNTIFS(#REF!,B64,#REF!,"Nuit")+COUNTIFS(#REF!,B64,#REF!,"Nuit")+COUNTIFS(#REF!,B64,#REF!,"Nuit")+COUNTIFS(#REF!,B64,#REF!,"Nuit")+COUNTIFS(#REF!,B64,#REF!,"Nuit")+COUNTIFS(#REF!,B64,#REF!,"Nuit")+COUNTIFS(#REF!,B64,#REF!,"Nuit"))</f>
        <v>#REF!</v>
      </c>
      <c r="W64" s="184" t="e">
        <f>IF($A64="","",COUNTIFS(#REF!,B64,#REF!,"Jour")+COUNTIFS(#REF!,B64,#REF!,"Jour")+COUNTIFS(#REF!,B64,#REF!,"Jour")+COUNTIFS(#REF!,B64,#REF!,"Jour")+COUNTIFS(#REF!,B64,#REF!,"Jour")+COUNTIFS(#REF!,B64,#REF!,"Jour")+COUNTIFS(#REF!,B64,#REF!,"Jour")+COUNTIFS(#REF!,B64,#REF!,"Jour")+COUNTIFS(#REF!,B64,#REF!,"Jour")+COUNTIFS(#REF!,B64,#REF!,"Jour")+COUNTIFS(#REF!,B64,#REF!,"Jour"))</f>
        <v>#REF!</v>
      </c>
      <c r="X64" s="187" t="e">
        <f>IF($A64="","",COUNTIFS(#REF!,B64,#REF!,"Nuit")+COUNTIFS(#REF!,B64,#REF!,"Nuit")+COUNTIFS(#REF!,B64,#REF!,"Nuit")+COUNTIFS(#REF!,B64,#REF!,"Nuit")+COUNTIFS(#REF!,B64,#REF!,"Nuit")+COUNTIFS(#REF!,B64,#REF!,"Nuit")+COUNTIFS(#REF!,B64,#REF!,"Nuit")+COUNTIFS(#REF!,B64,#REF!,"Nuit")+COUNTIFS(#REF!,B64,#REF!,"Nuit")+COUNTIFS(#REF!,B64,#REF!,"Nuit")+COUNTIFS(#REF!,B64,#REF!,"Nuit"))</f>
        <v>#REF!</v>
      </c>
      <c r="Y64" s="184" t="e">
        <f>IF($A64="","",COUNTIFS(#REF!,B64,#REF!,"Jour")+COUNTIFS(#REF!,B64,#REF!,"Jour")+COUNTIFS(#REF!,B64,#REF!,"Jour")+COUNTIFS(#REF!,B64,#REF!,"Jour")+COUNTIFS(#REF!,B64,#REF!,"Jour")+COUNTIFS(#REF!,B64,#REF!,"Jour")+COUNTIFS(#REF!,B64,#REF!,"Jour")+COUNTIFS(#REF!,B64,#REF!,"Jour")+COUNTIFS(#REF!,B64,#REF!,"Jour")+COUNTIFS(#REF!,B64,#REF!,"Jour")+COUNTIFS(#REF!,B64,#REF!,"Jour"))</f>
        <v>#REF!</v>
      </c>
      <c r="Z64" s="187" t="e">
        <f>IF($A64="","",COUNTIFS(#REF!,$B64,#REF!,"Nuit")+COUNTIFS(#REF!,B64,#REF!,"Nuit")+COUNTIFS(#REF!,B64,#REF!,"Nuit")+COUNTIFS(#REF!,B64,#REF!,"Nuit")+COUNTIFS(#REF!,B64,#REF!,"Nuit")+COUNTIFS(#REF!,B64,#REF!,"Nuit")+COUNTIFS(#REF!,B64,#REF!,"Nuit")+COUNTIFS(#REF!,B64,#REF!,"Nuit")+COUNTIFS(#REF!,B64,#REF!,"Nuit")+COUNTIFS(#REF!,B64,#REF!,"Nuit")+COUNTIFS(#REF!,B64,#REF!,"Nuit"))</f>
        <v>#REF!</v>
      </c>
      <c r="AA64" s="184" t="e">
        <f>IF($A64="","",COUNTIFS(#REF!,$B64,#REF!,"Jour")+COUNTIFS(#REF!,$B64,#REF!,"Jour")+COUNTIFS(#REF!,$B64,#REF!,"Jour")+COUNTIFS(#REF!,$B64,#REF!,"Jour")+COUNTIFS(#REF!,$B64,#REF!,"Jour")+COUNTIFS(#REF!,$B64,#REF!,"Jour")+COUNTIFS(#REF!,$B64,#REF!,"Jour")+COUNTIFS(#REF!,$B64,#REF!,"Jour")+COUNTIFS(#REF!,$B64,#REF!,"Jour")+COUNTIFS(#REF!,$B64,#REF!,"Jour")+COUNTIFS(#REF!,$B64,#REF!,"Jour"))</f>
        <v>#REF!</v>
      </c>
      <c r="AB64" s="187" t="e">
        <f>IF($A64="","",COUNTIFS(#REF!,$B64,#REF!,"Nuit")+COUNTIFS(#REF!,$B64,#REF!,"Nuit")+COUNTIFS(#REF!,$B64,#REF!,"Nuit")+COUNTIFS(#REF!,$B64,#REF!,"Nuit")+COUNTIFS(#REF!,$B64,#REF!,"Nuit")+COUNTIFS(#REF!,$B64,#REF!,"Nuit")+COUNTIFS(#REF!,$B64,#REF!,"Nuit")+COUNTIFS(#REF!,$B64,#REF!,"Nuit")+COUNTIFS(#REF!,$B64,#REF!,"Nuit")+COUNTIFS(#REF!,$B64,#REF!,"Nuit")+COUNTIFS(#REF!,$B64,#REF!,"Nuit"))</f>
        <v>#REF!</v>
      </c>
      <c r="AC64" s="184" t="e">
        <f>IF($A64="","",COUNTIFS(#REF!,$B64,#REF!,"Jour")+COUNTIFS(#REF!,$B64,#REF!,"Jour")+COUNTIFS(#REF!,$B64,#REF!,"Jour")+COUNTIFS(#REF!,$B64,#REF!,"Jour")+COUNTIFS(#REF!,$B64,#REF!,"Jour")+COUNTIFS(#REF!,$B64,#REF!,"Jour")+COUNTIFS(#REF!,$B64,#REF!,"Jour")+COUNTIFS(#REF!,$B64,#REF!,"Jour")+COUNTIFS(#REF!,$B64,#REF!,"Jour")+COUNTIFS(#REF!,$B64,#REF!,"Jour")+COUNTIFS(#REF!,$B64,#REF!,"Jour"))</f>
        <v>#REF!</v>
      </c>
      <c r="AD64" s="187" t="e">
        <f>IF($A64="","",COUNTIFS(#REF!,$B64,#REF!,"Nuit")+COUNTIFS(#REF!,$B64,#REF!,"Nuit")+COUNTIFS(#REF!,$B64,#REF!,"Nuit")+COUNTIFS(#REF!,$B64,#REF!,"Nuit")+COUNTIFS(#REF!,$B64,#REF!,"Nuit")+COUNTIFS(#REF!,$B64,#REF!,"Nuit")+COUNTIFS(#REF!,$B64,#REF!,"Nuit")+COUNTIFS(#REF!,$B64,#REF!,"Nuit")+COUNTIFS(#REF!,$B64,#REF!,"Nuit")+COUNTIFS(#REF!,$B64,#REF!,"Nuit")+COUNTIFS(#REF!,$B64,#REF!,"Nuit"))</f>
        <v>#REF!</v>
      </c>
      <c r="AE64" s="184" t="e">
        <f>IF($A64="","",COUNTIFS(#REF!,$B64,#REF!,"Jour")+COUNTIFS(#REF!,$B64,#REF!,"Jour")+COUNTIFS(#REF!,$B64,#REF!,"Jour")+COUNTIFS(#REF!,$B64,#REF!,"Jour")+COUNTIFS(#REF!,$B64,#REF!,"Jour")+COUNTIFS(#REF!,$B64,#REF!,"Jour")+COUNTIFS(#REF!,$B64,#REF!,"Jour")+COUNTIFS(#REF!,$B64,#REF!,"Jour")+COUNTIFS(#REF!,$B64,#REF!,"Jour")+COUNTIFS(#REF!,$B64,#REF!,"Jour")+COUNTIFS(#REF!,$B64,#REF!,"Jour"))</f>
        <v>#REF!</v>
      </c>
      <c r="AF64" s="187" t="e">
        <f>IF($A64="","",COUNTIFS(#REF!,$B64,#REF!,"Nuit")+COUNTIFS(#REF!,$B64,#REF!,"Nuit")+COUNTIFS(#REF!,$B64,#REF!,"Nuit")+COUNTIFS(#REF!,$B64,#REF!,"Nuit")+COUNTIFS(#REF!,$B64,#REF!,"Nuit")+COUNTIFS(#REF!,$B64,#REF!,"Nuit")+COUNTIFS(#REF!,$B64,#REF!,"Nuit")+COUNTIFS(#REF!,$B64,#REF!,"Nuit")+COUNTIFS(#REF!,$B64,#REF!,"Nuit")+COUNTIFS(#REF!,$B64,#REF!,"Nuit")+COUNTIFS(#REF!,$B64,#REF!,"Nuit"))</f>
        <v>#REF!</v>
      </c>
      <c r="AG64" s="184" t="e">
        <f>IF($A64="","",COUNTIFS(#REF!,$B64,#REF!,"Jour")+COUNTIFS(#REF!,$B64,#REF!,"Jour")+COUNTIFS(#REF!,$B64,#REF!,"Jour")+COUNTIFS(#REF!,$B64,#REF!,"Jour")+COUNTIFS(#REF!,$B64,#REF!,"Jour")+COUNTIFS(#REF!,$B64,#REF!,"Jour")+COUNTIFS(#REF!,$B64,#REF!,"Jour")+COUNTIFS(#REF!,$B64,#REF!,"Jour")+COUNTIFS(#REF!,$B64,#REF!,"Jour")+COUNTIFS(#REF!,$B64,#REF!,"Jour")+COUNTIFS(#REF!,$B64,#REF!,"Jour"))</f>
        <v>#REF!</v>
      </c>
      <c r="AH64" s="187" t="e">
        <f>IF($A64="","",COUNTIFS(#REF!,$B64,#REF!,"Nuit")+COUNTIFS(#REF!,$B64,#REF!,"Nuit")+COUNTIFS(#REF!,$B64,#REF!,"Nuit")+COUNTIFS(#REF!,$B64,#REF!,"Nuit")+COUNTIFS(#REF!,$B64,#REF!,"Nuit")+COUNTIFS(#REF!,$B64,#REF!,"Nuit")+COUNTIFS(#REF!,$B64,#REF!,"Nuit")+COUNTIFS(#REF!,$B64,#REF!,"Nuit")+COUNTIFS(#REF!,$B64,#REF!,"Nuit")+COUNTIFS(#REF!,$B64,#REF!,"Nuit")+COUNTIFS(#REF!,$B64,#REF!,"Nuit"))</f>
        <v>#REF!</v>
      </c>
      <c r="AI64" s="184" t="e">
        <f>IF($A64="","",COUNTIFS(#REF!,$B64,#REF!,"Jour")+COUNTIFS(#REF!,$B64,#REF!,"Jour")+COUNTIFS(#REF!,$B64,#REF!,"Jour")+COUNTIFS(#REF!,$B64,#REF!,"Jour")+COUNTIFS(#REF!,$B64,#REF!,"Jour")+COUNTIFS(#REF!,$B64,#REF!,"Jour")+COUNTIFS(#REF!,$B64,#REF!,"Jour")+COUNTIFS(#REF!,$B64,#REF!,"Jour")+COUNTIFS(#REF!,$B64,#REF!,"Jour")+COUNTIFS(#REF!,$B64,#REF!,"Jour")+COUNTIFS(#REF!,$B64,#REF!,"Jour"))</f>
        <v>#REF!</v>
      </c>
      <c r="AJ64" s="187" t="e">
        <f>IF($A64="","",COUNTIFS(#REF!,$B64,#REF!,"Nuit")+COUNTIFS(#REF!,$B64,#REF!,"Nuit")+COUNTIFS(#REF!,$B64,#REF!,"Nuit")+COUNTIFS(#REF!,$B64,#REF!,"Nuit")+COUNTIFS(#REF!,$B64,#REF!,"Nuit")+COUNTIFS(#REF!,$B64,#REF!,"Nuit")+COUNTIFS(#REF!,$B64,#REF!,"Nuit")+COUNTIFS(#REF!,$B64,#REF!,"Nuit")+COUNTIFS(#REF!,$B64,#REF!,"Nuit")+COUNTIFS(#REF!,$B64,#REF!,"Nuit")+COUNTIFS(#REF!,$B64,#REF!,"Nuit"))</f>
        <v>#REF!</v>
      </c>
      <c r="AK64" s="190" t="e">
        <f>IF($A64="","",COUNTIFS(#REF!,$B64,#REF!,"Jour")+COUNTIFS(#REF!,$B64,#REF!,"Jour")+COUNTIFS(#REF!,$B64,#REF!,"Jour")+COUNTIFS(#REF!,$B64,#REF!,"Jour")+COUNTIFS(#REF!,$B64,#REF!,"Jour")+COUNTIFS(#REF!,$B64,#REF!,"Jour")+COUNTIFS(#REF!,$B64,#REF!,"Jour")+COUNTIFS(#REF!,$B64,#REF!,"Jour")+COUNTIFS(#REF!,$B64,#REF!,"Jour")+COUNTIFS(#REF!,$B64,#REF!,"Jour")+COUNTIFS(#REF!,$B64,#REF!,"Jour"))</f>
        <v>#REF!</v>
      </c>
      <c r="AL64" s="177"/>
      <c r="AM64" s="176" t="e">
        <f t="shared" si="1"/>
        <v>#REF!</v>
      </c>
      <c r="AN64" s="176" t="e">
        <f t="shared" si="2"/>
        <v>#REF!</v>
      </c>
      <c r="AO64" s="424" t="e">
        <f t="shared" si="5"/>
        <v>#REF!</v>
      </c>
      <c r="AP64" s="183">
        <f>IF($A64="","",COUNTIFS(JAN.20!$F$7:$F$48,$B64,JAN.20!$E$7:$E$48,"Nuit")+COUNTIFS(JAN.20!$H$7:$H$48,$B64,JAN.20!$E$7:$E$48,"Nuit")+COUNTIFS(JAN.20!$J$7:$J$48,$B64,JAN.20!$E$7:$E$48,"Nuit")+COUNTIFS(JAN.20!$L$7:$L$48,$B64,JAN.20!$E$7:$E$48,"Nuit")+COUNTIFS(JAN.20!$N$7:$N$48,$B64,JAN.20!$E$7:$E$48,"Nuit")+COUNTIFS(JAN.20!$P$7:$P$48,$B64,JAN.20!$E$7:$E$48,"Nuit")+COUNTIFS(JAN.20!$R$7:$R$48,$B64,JAN.20!$E$7:$E$48,"Nuit")+COUNTIFS(JAN.20!$T$7:$T$48,$B64,JAN.20!$E$7:$E$48,"Nuit")+COUNTIFS(JAN.20!$V$7:$V$48,$B64,JAN.20!$E$7:$E$48,"Nuit")+COUNTIFS(JAN.20!$W$7:$W$48,$B64,JAN.20!$E$7:$E$48,"Nuit")+COUNTIFS(JAN.20!$X$7:$X$48,$B64,JAN.20!$E$7:$E$48,"Nuit"))</f>
        <v>0</v>
      </c>
      <c r="AQ64" s="184">
        <f>IF($A64="","",COUNTIFS(JAN.20!$F$7:$F$48,$B64,JAN.20!$E$7:$E$48,"Jour")+COUNTIFS(JAN.20!$H$7:$H$48,$B64,JAN.20!$E$7:$E$48,"Jour")+COUNTIFS(JAN.20!$J$7:$J$48,$B64,JAN.20!$E$7:$E$48,"Jour")+COUNTIFS(JAN.20!$L$7:$L$48,$B64,JAN.20!$E$7:$E$48,"Jour")+COUNTIFS(JAN.20!$N$7:$N$48,$B64,JAN.20!$E$7:$E$48,"Jour")+COUNTIFS(JAN.20!$P$7:$P$48,$B64,JAN.20!$E$7:$E$48,"Jour")+COUNTIFS(JAN.20!$R$7:$R$48,$B64,JAN.20!$E$7:$E$48,"Jour")+COUNTIFS(JAN.20!$T$7:$T$48,$B64,JAN.20!$E$7:$E$48,"Jour")+COUNTIFS(JAN.20!$V$7:$V$48,$B64,JAN.20!$E$7:$E$48,"Jour")+COUNTIFS(JAN.20!$W$7:$W$48,$B64,JAN.20!$E$7:$E$48,"Jour")+COUNTIFS(JAN.20!$X$7:$X$48,$B64,JAN.20!$E$7:$E$48,"Jour"))</f>
        <v>0</v>
      </c>
      <c r="AR64" s="187">
        <f>IF($A64="","",COUNTIFS(FEV.20!$F$7:$F$48,$B64,FEV.20!$E$7:$E$48,"Nuit")+COUNTIFS(FEV.20!$H$7:$H$48,$B64,FEV.20!$E$7:$E$48,"Nuit")+COUNTIFS(FEV.20!$J$7:$J$48,$B64,FEV.20!$E$7:$E$48,"Nuit")+COUNTIFS(FEV.20!$L$7:$L$48,$B64,FEV.20!$E$7:$E$48,"Nuit")+COUNTIFS(FEV.20!$N$7:$N$48,$B64,FEV.20!$E$7:$E$48,"Nuit")+COUNTIFS(FEV.20!$P$7:$P$48,$B64,FEV.20!$E$7:$E$48,"Nuit")+COUNTIFS(FEV.20!$R$7:$R$48,$B64,FEV.20!$E$7:$E$48,"Nuit")+COUNTIFS(FEV.20!$T$7:$T$48,$B64,FEV.20!$E$7:$E$48,"Nuit")+COUNTIFS(FEV.20!$V$7:$V$48,$B64,FEV.20!$E$7:$E$48,"Nuit")+COUNTIFS(FEV.20!$W$7:$W$48,$B64,FEV.20!$E$7:$E$48,"Nuit")+COUNTIFS(FEV.20!$X$7:$X$48,$B64,FEV.20!$E$7:$E$48,"Nuit"))</f>
        <v>0</v>
      </c>
      <c r="AS64" s="184">
        <f>IF($A64="","",COUNTIFS(FEV.20!$F$7:$F$48,$B64,FEV.20!$E$7:$E$48,"Jour")+COUNTIFS(FEV.20!$H$7:$H$48,$B64,FEV.20!$E$7:$E$48,"Jour")+COUNTIFS(FEV.20!$J$7:$J$48,$B64,FEV.20!$E$7:$E$48,"Jour")+COUNTIFS(FEV.20!$L$7:$L$48,$B64,FEV.20!$E$7:$E$48,"Jour")+COUNTIFS(FEV.20!$N$7:$N$48,$B64,FEV.20!$E$7:$E$48,"Jour")+COUNTIFS(FEV.20!$P$7:$P$48,$B64,FEV.20!$E$7:$E$48,"Jour")+COUNTIFS(FEV.20!$R$7:$R$48,$B64,FEV.20!$E$7:$E$48,"Jour")+COUNTIFS(FEV.20!$T$7:$T$48,$B64,FEV.20!$E$7:$E$48,"Jour")+COUNTIFS(FEV.20!$V$7:$V$48,$B64,FEV.20!$E$7:$E$48,"Jour")+COUNTIFS(FEV.20!$W$7:$W$48,$B64,FEV.20!$E$7:$E$48,"Jour")+COUNTIFS(FEV.20!$X$7:$X$48,$B64,FEV.20!$E$7:$E$48,"Jour"))</f>
        <v>0</v>
      </c>
      <c r="AT64" s="187">
        <f>IF($A64="","",COUNTIFS(Mars.20!$F$7:$F$48,$B64,Mars.20!$E$7:$E$48,"Nuit")+COUNTIFS(Mars.20!$H$7:$H$48,$B64,Mars.20!$E$7:$E$48,"Nuit")+COUNTIFS(Mars.20!$J$7:$J$48,$B64,Mars.20!$E$7:$E$48,"Nuit")+COUNTIFS(Mars.20!$L$7:$L$48,$B64,Mars.20!$E$7:$E$48,"Nuit")+COUNTIFS(Mars.20!$N$7:$N$48,$B64,Mars.20!$E$7:$E$48,"Nuit")+COUNTIFS(Mars.20!$P$7:$P$48,$B64,Mars.20!$E$7:$E$48,"Nuit")+COUNTIFS(Mars.20!$R$7:$R$48,$B64,Mars.20!$E$7:$E$48,"Nuit")+COUNTIFS(Mars.20!$T$7:$T$48,$B64,Mars.20!$E$7:$E$48,"Nuit")+COUNTIFS(Mars.20!$V$7:$V$48,$B64,Mars.20!$E$7:$E$48,"Nuit")+COUNTIFS(Mars.20!$W$7:$W$48,$B64,Mars.20!$E$7:$E$48,"Nuit")+COUNTIFS(Mars.20!$X$7:$X$48,$B64,Mars.20!$E$7:$E$48,"Nuit"))</f>
        <v>0</v>
      </c>
      <c r="AU64" s="184">
        <f>IF($A64="","",COUNTIFS(Mars.20!$F$7:$F$48,$B64,Mars.20!$E$7:$E$48,"Jour")+COUNTIFS(Mars.20!$H$7:$H$48,$B64,Mars.20!$E$7:$E$48,"Jour")+COUNTIFS(Mars.20!$J$7:$J$48,$B64,Mars.20!$E$7:$E$48,"Jour")+COUNTIFS(Mars.20!$L$7:$L$48,$B64,Mars.20!$E$7:$E$48,"Jour")+COUNTIFS(Mars.20!$N$7:$N$48,$B64,Mars.20!$E$7:$E$48,"Jour")+COUNTIFS(Mars.20!$P$7:$P$48,$B64,Mars.20!$E$7:$E$48,"Jour")+COUNTIFS(Mars.20!$R$7:$R$48,$B64,Mars.20!$E$7:$E$48,"Jour")+COUNTIFS(Mars.20!$T$7:$T$48,$B64,Mars.20!$E$7:$E$48,"Jour")+COUNTIFS(Mars.20!$V$7:$V$48,$B64,Mars.20!$E$7:$E$48,"Jour")+COUNTIFS(Mars.20!$W$7:$W$48,$B64,Mars.20!$E$7:$E$48,"Jour")+COUNTIFS(Mars.20!$X$7:$X$48,$B64,Mars.20!$E$7:$E$48,"Jour"))</f>
        <v>0</v>
      </c>
      <c r="AV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AW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AX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AY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AZ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BA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BB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BC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BD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BE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BF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BG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BH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BI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BJ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BK64" s="184">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BL64" s="187">
        <f>IF($A64="","",COUNTIFS(AVR.20!$F$7:$F$48,$B64,AVR.20!$E$7:$E$48,"Nuit")+COUNTIFS(AVR.20!$H$7:$H$48,$B64,AVR.20!$E$7:$E$48,"Nuit")+COUNTIFS(AVR.20!$J$7:$J$48,$B64,AVR.20!$E$7:$E$48,"Nuit")+COUNTIFS(AVR.20!$L$7:$L$48,$B64,AVR.20!$E$7:$E$48,"Nuit")+COUNTIFS(AVR.20!$N$7:$N$48,$B64,AVR.20!$E$7:$E$48,"Nuit")+COUNTIFS(AVR.20!$P$7:$P$48,$B64,AVR.20!$E$7:$E$48,"Nuit")+COUNTIFS(AVR.20!$R$7:$R$48,$B64,AVR.20!$E$7:$E$48,"Nuit")+COUNTIFS(AVR.20!$T$7:$T$48,$B64,AVR.20!$E$7:$E$48,"Nuit")+COUNTIFS(AVR.20!$V$7:$V$48,$B64,AVR.20!$E$7:$E$48,"Nuit")+COUNTIFS(AVR.20!$W$7:$W$48,$B64,AVR.20!$E$7:$E$48,"Nuit")+COUNTIFS(AVR.20!$X$7:$X$48,$B64,AVR.20!$E$7:$E$48,"Nuit"))</f>
        <v>0</v>
      </c>
      <c r="BM64" s="190">
        <f>IF($A64="","",COUNTIFS(AVR.20!$F$7:$F$48,$B64,AVR.20!$E$7:$E$48,"Jour")+COUNTIFS(AVR.20!$H$7:$H$48,$B64,AVR.20!$E$7:$E$48,"Jour")+COUNTIFS(AVR.20!$J$7:$J$48,$B64,AVR.20!$E$7:$E$48,"Jour")+COUNTIFS(AVR.20!$L$7:$L$48,$B64,AVR.20!$E$7:$E$48,"Jour")+COUNTIFS(AVR.20!$N$7:$N$48,$B64,AVR.20!$E$7:$E$48,"Jour")+COUNTIFS(AVR.20!$P$7:$P$48,$B64,AVR.20!$E$7:$E$48,"Jour")+COUNTIFS(AVR.20!$R$7:$R$48,$B64,AVR.20!$E$7:$E$48,"Jour")+COUNTIFS(AVR.20!$T$7:$T$48,$B64,AVR.20!$E$7:$E$48,"Jour")+COUNTIFS(AVR.20!$V$7:$V$48,$B64,AVR.20!$E$7:$E$48,"Jour")+COUNTIFS(AVR.20!$W$7:$W$48,$B64,AVR.20!$E$7:$E$48,"Jour")+COUNTIFS(AVR.20!$X$7:$X$48,$B64,AVR.20!$E$7:$E$48,"Jour"))</f>
        <v>0</v>
      </c>
      <c r="BN64" s="177"/>
      <c r="BO64" s="176">
        <f t="shared" si="3"/>
        <v>0</v>
      </c>
      <c r="BP64" s="176">
        <f t="shared" si="4"/>
        <v>0</v>
      </c>
    </row>
    <row r="65" spans="1:68" ht="16.5" customHeight="1" x14ac:dyDescent="0.3">
      <c r="A65" s="268" t="s">
        <v>217</v>
      </c>
      <c r="B65" s="269" t="s">
        <v>116</v>
      </c>
      <c r="C65" s="264" t="s">
        <v>198</v>
      </c>
      <c r="D65" s="264" t="s">
        <v>103</v>
      </c>
      <c r="E65" s="265" t="s">
        <v>17</v>
      </c>
      <c r="F65" s="266"/>
      <c r="G65" s="266"/>
      <c r="H65" s="266"/>
      <c r="I65" s="272"/>
      <c r="J65" s="266"/>
      <c r="K65" s="266" t="s">
        <v>72</v>
      </c>
      <c r="L65" s="267"/>
      <c r="N65" s="183" t="e">
        <f>IF($A65="","",COUNTIFS(#REF!,B65,#REF!,"Nuit")+COUNTIFS(#REF!,B65,#REF!,"Nuit")+COUNTIFS(#REF!,B65,#REF!,"Nuit")+COUNTIFS(#REF!,B65,#REF!,"Nuit")+COUNTIFS(#REF!,B65,#REF!,"Nuit")+COUNTIFS(#REF!,B65,#REF!,"Nuit")+COUNTIFS(#REF!,B65,#REF!,"Nuit")+COUNTIFS(#REF!,B65,#REF!,"Nuit")+COUNTIFS(#REF!,B65,#REF!,"Nuit")+COUNTIFS(#REF!,B65,#REF!,"Nuit")+COUNTIFS(#REF!,B65,#REF!,"Nuit"))</f>
        <v>#REF!</v>
      </c>
      <c r="O65" s="184" t="e">
        <f>IF($A65="","",COUNTIFS(#REF!,B65,#REF!,"Jour")+COUNTIFS(#REF!,B65,#REF!,"Jour")+COUNTIFS(#REF!,B65,#REF!,"Jour")+COUNTIFS(#REF!,B65,#REF!,"Jour")+COUNTIFS(#REF!,B65,#REF!,"Jour")+COUNTIFS(#REF!,B65,#REF!,"Jour")+COUNTIFS(#REF!,B65,#REF!,"Jour")+COUNTIFS(#REF!,B65,#REF!,"Jour")+COUNTIFS(#REF!,B65,#REF!,"Jour")+COUNTIFS(#REF!,B65,#REF!,"Jour")+COUNTIFS(#REF!,B65,#REF!,"Jour"))</f>
        <v>#REF!</v>
      </c>
      <c r="P65" s="187" t="e">
        <f>IF($A65="","",COUNTIFS(#REF!,B65,#REF!,"Nuit")+COUNTIFS(#REF!,B65,#REF!,"Nuit")+COUNTIFS(#REF!,B65,#REF!,"Nuit")+COUNTIFS(#REF!,B65,#REF!,"Nuit")+COUNTIFS(#REF!,B65,#REF!,"Nuit")+COUNTIFS(#REF!,B65,#REF!,"Nuit")+COUNTIFS(#REF!,B65,#REF!,"Nuit")+COUNTIFS(#REF!,B65,#REF!,"Nuit")+COUNTIFS(#REF!,B65,#REF!,"Nuit")+COUNTIFS(#REF!,B65,#REF!,"Nuit")+COUNTIFS(#REF!,B65,#REF!,"Nuit"))</f>
        <v>#REF!</v>
      </c>
      <c r="Q65" s="184" t="e">
        <f>IF($A65="","",COUNTIFS(#REF!,B65,#REF!,"Jour")+COUNTIFS(#REF!,B65,#REF!,"Jour")+COUNTIFS(#REF!,B65,#REF!,"Jour")+COUNTIFS(#REF!,B65,#REF!,"Jour")+COUNTIFS(#REF!,B65,#REF!,"Jour")+COUNTIFS(#REF!,B65,#REF!,"Jour")+COUNTIFS(#REF!,B65,#REF!,"Jour")+COUNTIFS(#REF!,B65,#REF!,"Jour")+COUNTIFS(#REF!,B65,#REF!,"Jour")+COUNTIFS(#REF!,B65,#REF!,"Jour")+COUNTIFS(#REF!,B65,#REF!,"Jour"))</f>
        <v>#REF!</v>
      </c>
      <c r="R65" s="187" t="e">
        <f>IF($A65="","",COUNTIFS(#REF!,B65,#REF!,"Nuit")+COUNTIFS(#REF!,B65,#REF!,"Nuit")+COUNTIFS(#REF!,B65,#REF!,"Nuit")+COUNTIFS(#REF!,B65,#REF!,"Nuit")+COUNTIFS(#REF!,B65,#REF!,"Nuit")+COUNTIFS(#REF!,B65,#REF!,"Nuit")+COUNTIFS(#REF!,B65,#REF!,"Nuit")+COUNTIFS(#REF!,B65,#REF!,"Nuit")+COUNTIFS(#REF!,B65,#REF!,"Nuit")+COUNTIFS(#REF!,B65,#REF!,"Nuit")+COUNTIFS(#REF!,B65,#REF!,"Nuit"))</f>
        <v>#REF!</v>
      </c>
      <c r="S65" s="184" t="e">
        <f>IF($A65="","",COUNTIFS(#REF!,B65,#REF!,"Jour")+COUNTIFS(#REF!,B65,#REF!,"Jour")+COUNTIFS(#REF!,B65,#REF!,"Jour")+COUNTIFS(#REF!,B65,#REF!,"Jour")+COUNTIFS(#REF!,B65,#REF!,"Jour")+COUNTIFS(#REF!,B65,#REF!,"Jour")+COUNTIFS(#REF!,B65,#REF!,"Jour")+COUNTIFS(#REF!,B65,#REF!,"Jour")+COUNTIFS(#REF!,B65,#REF!,"Jour")+COUNTIFS(#REF!,B65,#REF!,"Jour")+COUNTIFS(#REF!,B65,#REF!,"Jour"))</f>
        <v>#REF!</v>
      </c>
      <c r="T65" s="187" t="e">
        <f>IF($A65="","",COUNTIFS(#REF!,B65,#REF!,"Nuit")+COUNTIFS(#REF!,B65,#REF!,"Nuit")+COUNTIFS(#REF!,B65,#REF!,"Nuit")+COUNTIFS(#REF!,B65,#REF!,"Nuit")+COUNTIFS(#REF!,B65,#REF!,"Nuit")+COUNTIFS(#REF!,B65,#REF!,"Nuit")+COUNTIFS(#REF!,B65,#REF!,"Nuit")+COUNTIFS(#REF!,B65,#REF!,"Nuit")+COUNTIFS(#REF!,B65,#REF!,"Nuit")+COUNTIFS(#REF!,B65,#REF!,"Nuit")+COUNTIFS(#REF!,B65,#REF!,"Nuit"))</f>
        <v>#REF!</v>
      </c>
      <c r="U65" s="184" t="e">
        <f>IF($A65="","",COUNTIFS(#REF!,B65,#REF!,"Jour")+COUNTIFS(#REF!,B65,#REF!,"Jour")+COUNTIFS(#REF!,B65,#REF!,"Jour")+COUNTIFS(#REF!,B65,#REF!,"Jour")+COUNTIFS(#REF!,B65,#REF!,"Jour")+COUNTIFS(#REF!,B65,#REF!,"Jour")+COUNTIFS(#REF!,B65,#REF!,"Jour")+COUNTIFS(#REF!,B65,#REF!,"Jour")+COUNTIFS(#REF!,B65,#REF!,"Jour")+COUNTIFS(#REF!,B65,#REF!,"Jour")+COUNTIFS(#REF!,B65,#REF!,"Jour"))</f>
        <v>#REF!</v>
      </c>
      <c r="V65" s="187" t="e">
        <f>IF($A65="","",COUNTIFS(#REF!,B65,#REF!,"Nuit")+COUNTIFS(#REF!,B65,#REF!,"Nuit")+COUNTIFS(#REF!,B65,#REF!,"Nuit")+COUNTIFS(#REF!,B65,#REF!,"Nuit")+COUNTIFS(#REF!,B65,#REF!,"Nuit")+COUNTIFS(#REF!,B65,#REF!,"Nuit")+COUNTIFS(#REF!,B65,#REF!,"Nuit")+COUNTIFS(#REF!,B65,#REF!,"Nuit")+COUNTIFS(#REF!,B65,#REF!,"Nuit")+COUNTIFS(#REF!,B65,#REF!,"Nuit")+COUNTIFS(#REF!,B65,#REF!,"Nuit"))</f>
        <v>#REF!</v>
      </c>
      <c r="W65" s="184" t="e">
        <f>IF($A65="","",COUNTIFS(#REF!,B65,#REF!,"Jour")+COUNTIFS(#REF!,B65,#REF!,"Jour")+COUNTIFS(#REF!,B65,#REF!,"Jour")+COUNTIFS(#REF!,B65,#REF!,"Jour")+COUNTIFS(#REF!,B65,#REF!,"Jour")+COUNTIFS(#REF!,B65,#REF!,"Jour")+COUNTIFS(#REF!,B65,#REF!,"Jour")+COUNTIFS(#REF!,B65,#REF!,"Jour")+COUNTIFS(#REF!,B65,#REF!,"Jour")+COUNTIFS(#REF!,B65,#REF!,"Jour")+COUNTIFS(#REF!,B65,#REF!,"Jour"))</f>
        <v>#REF!</v>
      </c>
      <c r="X65" s="187" t="e">
        <f>IF($A65="","",COUNTIFS(#REF!,B65,#REF!,"Nuit")+COUNTIFS(#REF!,B65,#REF!,"Nuit")+COUNTIFS(#REF!,B65,#REF!,"Nuit")+COUNTIFS(#REF!,B65,#REF!,"Nuit")+COUNTIFS(#REF!,B65,#REF!,"Nuit")+COUNTIFS(#REF!,B65,#REF!,"Nuit")+COUNTIFS(#REF!,B65,#REF!,"Nuit")+COUNTIFS(#REF!,B65,#REF!,"Nuit")+COUNTIFS(#REF!,B65,#REF!,"Nuit")+COUNTIFS(#REF!,B65,#REF!,"Nuit")+COUNTIFS(#REF!,B65,#REF!,"Nuit"))</f>
        <v>#REF!</v>
      </c>
      <c r="Y65" s="184" t="e">
        <f>IF($A65="","",COUNTIFS(#REF!,B65,#REF!,"Jour")+COUNTIFS(#REF!,B65,#REF!,"Jour")+COUNTIFS(#REF!,B65,#REF!,"Jour")+COUNTIFS(#REF!,B65,#REF!,"Jour")+COUNTIFS(#REF!,B65,#REF!,"Jour")+COUNTIFS(#REF!,B65,#REF!,"Jour")+COUNTIFS(#REF!,B65,#REF!,"Jour")+COUNTIFS(#REF!,B65,#REF!,"Jour")+COUNTIFS(#REF!,B65,#REF!,"Jour")+COUNTIFS(#REF!,B65,#REF!,"Jour")+COUNTIFS(#REF!,B65,#REF!,"Jour"))</f>
        <v>#REF!</v>
      </c>
      <c r="Z65" s="187" t="e">
        <f>IF($A65="","",COUNTIFS(#REF!,$B65,#REF!,"Nuit")+COUNTIFS(#REF!,B65,#REF!,"Nuit")+COUNTIFS(#REF!,B65,#REF!,"Nuit")+COUNTIFS(#REF!,B65,#REF!,"Nuit")+COUNTIFS(#REF!,B65,#REF!,"Nuit")+COUNTIFS(#REF!,B65,#REF!,"Nuit")+COUNTIFS(#REF!,B65,#REF!,"Nuit")+COUNTIFS(#REF!,B65,#REF!,"Nuit")+COUNTIFS(#REF!,B65,#REF!,"Nuit")+COUNTIFS(#REF!,B65,#REF!,"Nuit")+COUNTIFS(#REF!,B65,#REF!,"Nuit"))</f>
        <v>#REF!</v>
      </c>
      <c r="AA65" s="184" t="e">
        <f>IF($A65="","",COUNTIFS(#REF!,$B65,#REF!,"Jour")+COUNTIFS(#REF!,$B65,#REF!,"Jour")+COUNTIFS(#REF!,$B65,#REF!,"Jour")+COUNTIFS(#REF!,$B65,#REF!,"Jour")+COUNTIFS(#REF!,$B65,#REF!,"Jour")+COUNTIFS(#REF!,$B65,#REF!,"Jour")+COUNTIFS(#REF!,$B65,#REF!,"Jour")+COUNTIFS(#REF!,$B65,#REF!,"Jour")+COUNTIFS(#REF!,$B65,#REF!,"Jour")+COUNTIFS(#REF!,$B65,#REF!,"Jour")+COUNTIFS(#REF!,$B65,#REF!,"Jour"))</f>
        <v>#REF!</v>
      </c>
      <c r="AB65" s="187" t="e">
        <f>IF($A65="","",COUNTIFS(#REF!,$B65,#REF!,"Nuit")+COUNTIFS(#REF!,$B65,#REF!,"Nuit")+COUNTIFS(#REF!,$B65,#REF!,"Nuit")+COUNTIFS(#REF!,$B65,#REF!,"Nuit")+COUNTIFS(#REF!,$B65,#REF!,"Nuit")+COUNTIFS(#REF!,$B65,#REF!,"Nuit")+COUNTIFS(#REF!,$B65,#REF!,"Nuit")+COUNTIFS(#REF!,$B65,#REF!,"Nuit")+COUNTIFS(#REF!,$B65,#REF!,"Nuit")+COUNTIFS(#REF!,$B65,#REF!,"Nuit")+COUNTIFS(#REF!,$B65,#REF!,"Nuit"))</f>
        <v>#REF!</v>
      </c>
      <c r="AC65" s="184" t="e">
        <f>IF($A65="","",COUNTIFS(#REF!,$B65,#REF!,"Jour")+COUNTIFS(#REF!,$B65,#REF!,"Jour")+COUNTIFS(#REF!,$B65,#REF!,"Jour")+COUNTIFS(#REF!,$B65,#REF!,"Jour")+COUNTIFS(#REF!,$B65,#REF!,"Jour")+COUNTIFS(#REF!,$B65,#REF!,"Jour")+COUNTIFS(#REF!,$B65,#REF!,"Jour")+COUNTIFS(#REF!,$B65,#REF!,"Jour")+COUNTIFS(#REF!,$B65,#REF!,"Jour")+COUNTIFS(#REF!,$B65,#REF!,"Jour")+COUNTIFS(#REF!,$B65,#REF!,"Jour"))</f>
        <v>#REF!</v>
      </c>
      <c r="AD65" s="187" t="e">
        <f>IF($A65="","",COUNTIFS(#REF!,$B65,#REF!,"Nuit")+COUNTIFS(#REF!,$B65,#REF!,"Nuit")+COUNTIFS(#REF!,$B65,#REF!,"Nuit")+COUNTIFS(#REF!,$B65,#REF!,"Nuit")+COUNTIFS(#REF!,$B65,#REF!,"Nuit")+COUNTIFS(#REF!,$B65,#REF!,"Nuit")+COUNTIFS(#REF!,$B65,#REF!,"Nuit")+COUNTIFS(#REF!,$B65,#REF!,"Nuit")+COUNTIFS(#REF!,$B65,#REF!,"Nuit")+COUNTIFS(#REF!,$B65,#REF!,"Nuit")+COUNTIFS(#REF!,$B65,#REF!,"Nuit"))</f>
        <v>#REF!</v>
      </c>
      <c r="AE65" s="184" t="e">
        <f>IF($A65="","",COUNTIFS(#REF!,$B65,#REF!,"Jour")+COUNTIFS(#REF!,$B65,#REF!,"Jour")+COUNTIFS(#REF!,$B65,#REF!,"Jour")+COUNTIFS(#REF!,$B65,#REF!,"Jour")+COUNTIFS(#REF!,$B65,#REF!,"Jour")+COUNTIFS(#REF!,$B65,#REF!,"Jour")+COUNTIFS(#REF!,$B65,#REF!,"Jour")+COUNTIFS(#REF!,$B65,#REF!,"Jour")+COUNTIFS(#REF!,$B65,#REF!,"Jour")+COUNTIFS(#REF!,$B65,#REF!,"Jour")+COUNTIFS(#REF!,$B65,#REF!,"Jour"))</f>
        <v>#REF!</v>
      </c>
      <c r="AF65" s="187" t="e">
        <f>IF($A65="","",COUNTIFS(#REF!,$B65,#REF!,"Nuit")+COUNTIFS(#REF!,$B65,#REF!,"Nuit")+COUNTIFS(#REF!,$B65,#REF!,"Nuit")+COUNTIFS(#REF!,$B65,#REF!,"Nuit")+COUNTIFS(#REF!,$B65,#REF!,"Nuit")+COUNTIFS(#REF!,$B65,#REF!,"Nuit")+COUNTIFS(#REF!,$B65,#REF!,"Nuit")+COUNTIFS(#REF!,$B65,#REF!,"Nuit")+COUNTIFS(#REF!,$B65,#REF!,"Nuit")+COUNTIFS(#REF!,$B65,#REF!,"Nuit")+COUNTIFS(#REF!,$B65,#REF!,"Nuit"))</f>
        <v>#REF!</v>
      </c>
      <c r="AG65" s="184" t="e">
        <f>IF($A65="","",COUNTIFS(#REF!,$B65,#REF!,"Jour")+COUNTIFS(#REF!,$B65,#REF!,"Jour")+COUNTIFS(#REF!,$B65,#REF!,"Jour")+COUNTIFS(#REF!,$B65,#REF!,"Jour")+COUNTIFS(#REF!,$B65,#REF!,"Jour")+COUNTIFS(#REF!,$B65,#REF!,"Jour")+COUNTIFS(#REF!,$B65,#REF!,"Jour")+COUNTIFS(#REF!,$B65,#REF!,"Jour")+COUNTIFS(#REF!,$B65,#REF!,"Jour")+COUNTIFS(#REF!,$B65,#REF!,"Jour")+COUNTIFS(#REF!,$B65,#REF!,"Jour"))</f>
        <v>#REF!</v>
      </c>
      <c r="AH65" s="187" t="e">
        <f>IF($A65="","",COUNTIFS(#REF!,$B65,#REF!,"Nuit")+COUNTIFS(#REF!,$B65,#REF!,"Nuit")+COUNTIFS(#REF!,$B65,#REF!,"Nuit")+COUNTIFS(#REF!,$B65,#REF!,"Nuit")+COUNTIFS(#REF!,$B65,#REF!,"Nuit")+COUNTIFS(#REF!,$B65,#REF!,"Nuit")+COUNTIFS(#REF!,$B65,#REF!,"Nuit")+COUNTIFS(#REF!,$B65,#REF!,"Nuit")+COUNTIFS(#REF!,$B65,#REF!,"Nuit")+COUNTIFS(#REF!,$B65,#REF!,"Nuit")+COUNTIFS(#REF!,$B65,#REF!,"Nuit"))</f>
        <v>#REF!</v>
      </c>
      <c r="AI65" s="184" t="e">
        <f>IF($A65="","",COUNTIFS(#REF!,$B65,#REF!,"Jour")+COUNTIFS(#REF!,$B65,#REF!,"Jour")+COUNTIFS(#REF!,$B65,#REF!,"Jour")+COUNTIFS(#REF!,$B65,#REF!,"Jour")+COUNTIFS(#REF!,$B65,#REF!,"Jour")+COUNTIFS(#REF!,$B65,#REF!,"Jour")+COUNTIFS(#REF!,$B65,#REF!,"Jour")+COUNTIFS(#REF!,$B65,#REF!,"Jour")+COUNTIFS(#REF!,$B65,#REF!,"Jour")+COUNTIFS(#REF!,$B65,#REF!,"Jour")+COUNTIFS(#REF!,$B65,#REF!,"Jour"))</f>
        <v>#REF!</v>
      </c>
      <c r="AJ65" s="187" t="e">
        <f>IF($A65="","",COUNTIFS(#REF!,$B65,#REF!,"Nuit")+COUNTIFS(#REF!,$B65,#REF!,"Nuit")+COUNTIFS(#REF!,$B65,#REF!,"Nuit")+COUNTIFS(#REF!,$B65,#REF!,"Nuit")+COUNTIFS(#REF!,$B65,#REF!,"Nuit")+COUNTIFS(#REF!,$B65,#REF!,"Nuit")+COUNTIFS(#REF!,$B65,#REF!,"Nuit")+COUNTIFS(#REF!,$B65,#REF!,"Nuit")+COUNTIFS(#REF!,$B65,#REF!,"Nuit")+COUNTIFS(#REF!,$B65,#REF!,"Nuit")+COUNTIFS(#REF!,$B65,#REF!,"Nuit"))</f>
        <v>#REF!</v>
      </c>
      <c r="AK65" s="190" t="e">
        <f>IF($A65="","",COUNTIFS(#REF!,$B65,#REF!,"Jour")+COUNTIFS(#REF!,$B65,#REF!,"Jour")+COUNTIFS(#REF!,$B65,#REF!,"Jour")+COUNTIFS(#REF!,$B65,#REF!,"Jour")+COUNTIFS(#REF!,$B65,#REF!,"Jour")+COUNTIFS(#REF!,$B65,#REF!,"Jour")+COUNTIFS(#REF!,$B65,#REF!,"Jour")+COUNTIFS(#REF!,$B65,#REF!,"Jour")+COUNTIFS(#REF!,$B65,#REF!,"Jour")+COUNTIFS(#REF!,$B65,#REF!,"Jour")+COUNTIFS(#REF!,$B65,#REF!,"Jour"))</f>
        <v>#REF!</v>
      </c>
      <c r="AL65" s="177"/>
      <c r="AM65" s="176" t="e">
        <f>N65+P65+R65+T65+V65+X65+Z65+AB65+AD65+AF65+AH65+AJ65</f>
        <v>#REF!</v>
      </c>
      <c r="AN65" s="176" t="e">
        <f>O65+Q65+S65+U65+W65+Y65+AA65+AC65+AE65+AG65+AI65+AK65</f>
        <v>#REF!</v>
      </c>
      <c r="AO65" s="424" t="e">
        <f t="shared" si="5"/>
        <v>#REF!</v>
      </c>
      <c r="AP65" s="183">
        <f>IF($A65="","",COUNTIFS(JAN.20!$F$7:$F$48,$B65,JAN.20!$E$7:$E$48,"Nuit")+COUNTIFS(JAN.20!$H$7:$H$48,$B65,JAN.20!$E$7:$E$48,"Nuit")+COUNTIFS(JAN.20!$J$7:$J$48,$B65,JAN.20!$E$7:$E$48,"Nuit")+COUNTIFS(JAN.20!$L$7:$L$48,$B65,JAN.20!$E$7:$E$48,"Nuit")+COUNTIFS(JAN.20!$N$7:$N$48,$B65,JAN.20!$E$7:$E$48,"Nuit")+COUNTIFS(JAN.20!$P$7:$P$48,$B65,JAN.20!$E$7:$E$48,"Nuit")+COUNTIFS(JAN.20!$R$7:$R$48,$B65,JAN.20!$E$7:$E$48,"Nuit")+COUNTIFS(JAN.20!$T$7:$T$48,$B65,JAN.20!$E$7:$E$48,"Nuit")+COUNTIFS(JAN.20!$V$7:$V$48,$B65,JAN.20!$E$7:$E$48,"Nuit")+COUNTIFS(JAN.20!$W$7:$W$48,$B65,JAN.20!$E$7:$E$48,"Nuit")+COUNTIFS(JAN.20!$X$7:$X$48,$B65,JAN.20!$E$7:$E$48,"Nuit"))</f>
        <v>0</v>
      </c>
      <c r="AQ65" s="184">
        <f>IF($A65="","",COUNTIFS(JAN.20!$F$7:$F$48,$B65,JAN.20!$E$7:$E$48,"Jour")+COUNTIFS(JAN.20!$H$7:$H$48,$B65,JAN.20!$E$7:$E$48,"Jour")+COUNTIFS(JAN.20!$J$7:$J$48,$B65,JAN.20!$E$7:$E$48,"Jour")+COUNTIFS(JAN.20!$L$7:$L$48,$B65,JAN.20!$E$7:$E$48,"Jour")+COUNTIFS(JAN.20!$N$7:$N$48,$B65,JAN.20!$E$7:$E$48,"Jour")+COUNTIFS(JAN.20!$P$7:$P$48,$B65,JAN.20!$E$7:$E$48,"Jour")+COUNTIFS(JAN.20!$R$7:$R$48,$B65,JAN.20!$E$7:$E$48,"Jour")+COUNTIFS(JAN.20!$T$7:$T$48,$B65,JAN.20!$E$7:$E$48,"Jour")+COUNTIFS(JAN.20!$V$7:$V$48,$B65,JAN.20!$E$7:$E$48,"Jour")+COUNTIFS(JAN.20!$W$7:$W$48,$B65,JAN.20!$E$7:$E$48,"Jour")+COUNTIFS(JAN.20!$X$7:$X$48,$B65,JAN.20!$E$7:$E$48,"Jour"))</f>
        <v>0</v>
      </c>
      <c r="AR65" s="187">
        <f>IF($A65="","",COUNTIFS(FEV.20!$F$7:$F$48,$B65,FEV.20!$E$7:$E$48,"Nuit")+COUNTIFS(FEV.20!$H$7:$H$48,$B65,FEV.20!$E$7:$E$48,"Nuit")+COUNTIFS(FEV.20!$J$7:$J$48,$B65,FEV.20!$E$7:$E$48,"Nuit")+COUNTIFS(FEV.20!$L$7:$L$48,$B65,FEV.20!$E$7:$E$48,"Nuit")+COUNTIFS(FEV.20!$N$7:$N$48,$B65,FEV.20!$E$7:$E$48,"Nuit")+COUNTIFS(FEV.20!$P$7:$P$48,$B65,FEV.20!$E$7:$E$48,"Nuit")+COUNTIFS(FEV.20!$R$7:$R$48,$B65,FEV.20!$E$7:$E$48,"Nuit")+COUNTIFS(FEV.20!$T$7:$T$48,$B65,FEV.20!$E$7:$E$48,"Nuit")+COUNTIFS(FEV.20!$V$7:$V$48,$B65,FEV.20!$E$7:$E$48,"Nuit")+COUNTIFS(FEV.20!$W$7:$W$48,$B65,FEV.20!$E$7:$E$48,"Nuit")+COUNTIFS(FEV.20!$X$7:$X$48,$B65,FEV.20!$E$7:$E$48,"Nuit"))</f>
        <v>0</v>
      </c>
      <c r="AS65" s="184">
        <f>IF($A65="","",COUNTIFS(FEV.20!$F$7:$F$48,$B65,FEV.20!$E$7:$E$48,"Jour")+COUNTIFS(FEV.20!$H$7:$H$48,$B65,FEV.20!$E$7:$E$48,"Jour")+COUNTIFS(FEV.20!$J$7:$J$48,$B65,FEV.20!$E$7:$E$48,"Jour")+COUNTIFS(FEV.20!$L$7:$L$48,$B65,FEV.20!$E$7:$E$48,"Jour")+COUNTIFS(FEV.20!$N$7:$N$48,$B65,FEV.20!$E$7:$E$48,"Jour")+COUNTIFS(FEV.20!$P$7:$P$48,$B65,FEV.20!$E$7:$E$48,"Jour")+COUNTIFS(FEV.20!$R$7:$R$48,$B65,FEV.20!$E$7:$E$48,"Jour")+COUNTIFS(FEV.20!$T$7:$T$48,$B65,FEV.20!$E$7:$E$48,"Jour")+COUNTIFS(FEV.20!$V$7:$V$48,$B65,FEV.20!$E$7:$E$48,"Jour")+COUNTIFS(FEV.20!$W$7:$W$48,$B65,FEV.20!$E$7:$E$48,"Jour")+COUNTIFS(FEV.20!$X$7:$X$48,$B65,FEV.20!$E$7:$E$48,"Jour"))</f>
        <v>0</v>
      </c>
      <c r="AT65" s="187">
        <f>IF($A65="","",COUNTIFS(Mars.20!$F$7:$F$48,$B65,Mars.20!$E$7:$E$48,"Nuit")+COUNTIFS(Mars.20!$H$7:$H$48,$B65,Mars.20!$E$7:$E$48,"Nuit")+COUNTIFS(Mars.20!$J$7:$J$48,$B65,Mars.20!$E$7:$E$48,"Nuit")+COUNTIFS(Mars.20!$L$7:$L$48,$B65,Mars.20!$E$7:$E$48,"Nuit")+COUNTIFS(Mars.20!$N$7:$N$48,$B65,Mars.20!$E$7:$E$48,"Nuit")+COUNTIFS(Mars.20!$P$7:$P$48,$B65,Mars.20!$E$7:$E$48,"Nuit")+COUNTIFS(Mars.20!$R$7:$R$48,$B65,Mars.20!$E$7:$E$48,"Nuit")+COUNTIFS(Mars.20!$T$7:$T$48,$B65,Mars.20!$E$7:$E$48,"Nuit")+COUNTIFS(Mars.20!$V$7:$V$48,$B65,Mars.20!$E$7:$E$48,"Nuit")+COUNTIFS(Mars.20!$W$7:$W$48,$B65,Mars.20!$E$7:$E$48,"Nuit")+COUNTIFS(Mars.20!$X$7:$X$48,$B65,Mars.20!$E$7:$E$48,"Nuit"))</f>
        <v>0</v>
      </c>
      <c r="AU65" s="184">
        <f>IF($A65="","",COUNTIFS(Mars.20!$F$7:$F$48,$B65,Mars.20!$E$7:$E$48,"Jour")+COUNTIFS(Mars.20!$H$7:$H$48,$B65,Mars.20!$E$7:$E$48,"Jour")+COUNTIFS(Mars.20!$J$7:$J$48,$B65,Mars.20!$E$7:$E$48,"Jour")+COUNTIFS(Mars.20!$L$7:$L$48,$B65,Mars.20!$E$7:$E$48,"Jour")+COUNTIFS(Mars.20!$N$7:$N$48,$B65,Mars.20!$E$7:$E$48,"Jour")+COUNTIFS(Mars.20!$P$7:$P$48,$B65,Mars.20!$E$7:$E$48,"Jour")+COUNTIFS(Mars.20!$R$7:$R$48,$B65,Mars.20!$E$7:$E$48,"Jour")+COUNTIFS(Mars.20!$T$7:$T$48,$B65,Mars.20!$E$7:$E$48,"Jour")+COUNTIFS(Mars.20!$V$7:$V$48,$B65,Mars.20!$E$7:$E$48,"Jour")+COUNTIFS(Mars.20!$W$7:$W$48,$B65,Mars.20!$E$7:$E$48,"Jour")+COUNTIFS(Mars.20!$X$7:$X$48,$B65,Mars.20!$E$7:$E$48,"Jour"))</f>
        <v>0</v>
      </c>
      <c r="AV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AW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AX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AY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AZ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BA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BB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BC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BD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BE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BF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BG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BH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BI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BJ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BK65" s="184">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BL65" s="187">
        <f>IF($A65="","",COUNTIFS(AVR.20!$F$7:$F$48,$B65,AVR.20!$E$7:$E$48,"Nuit")+COUNTIFS(AVR.20!$H$7:$H$48,$B65,AVR.20!$E$7:$E$48,"Nuit")+COUNTIFS(AVR.20!$J$7:$J$48,$B65,AVR.20!$E$7:$E$48,"Nuit")+COUNTIFS(AVR.20!$L$7:$L$48,$B65,AVR.20!$E$7:$E$48,"Nuit")+COUNTIFS(AVR.20!$N$7:$N$48,$B65,AVR.20!$E$7:$E$48,"Nuit")+COUNTIFS(AVR.20!$P$7:$P$48,$B65,AVR.20!$E$7:$E$48,"Nuit")+COUNTIFS(AVR.20!$R$7:$R$48,$B65,AVR.20!$E$7:$E$48,"Nuit")+COUNTIFS(AVR.20!$T$7:$T$48,$B65,AVR.20!$E$7:$E$48,"Nuit")+COUNTIFS(AVR.20!$V$7:$V$48,$B65,AVR.20!$E$7:$E$48,"Nuit")+COUNTIFS(AVR.20!$W$7:$W$48,$B65,AVR.20!$E$7:$E$48,"Nuit")+COUNTIFS(AVR.20!$X$7:$X$48,$B65,AVR.20!$E$7:$E$48,"Nuit"))</f>
        <v>0</v>
      </c>
      <c r="BM65" s="190">
        <f>IF($A65="","",COUNTIFS(AVR.20!$F$7:$F$48,$B65,AVR.20!$E$7:$E$48,"Jour")+COUNTIFS(AVR.20!$H$7:$H$48,$B65,AVR.20!$E$7:$E$48,"Jour")+COUNTIFS(AVR.20!$J$7:$J$48,$B65,AVR.20!$E$7:$E$48,"Jour")+COUNTIFS(AVR.20!$L$7:$L$48,$B65,AVR.20!$E$7:$E$48,"Jour")+COUNTIFS(AVR.20!$N$7:$N$48,$B65,AVR.20!$E$7:$E$48,"Jour")+COUNTIFS(AVR.20!$P$7:$P$48,$B65,AVR.20!$E$7:$E$48,"Jour")+COUNTIFS(AVR.20!$R$7:$R$48,$B65,AVR.20!$E$7:$E$48,"Jour")+COUNTIFS(AVR.20!$T$7:$T$48,$B65,AVR.20!$E$7:$E$48,"Jour")+COUNTIFS(AVR.20!$V$7:$V$48,$B65,AVR.20!$E$7:$E$48,"Jour")+COUNTIFS(AVR.20!$W$7:$W$48,$B65,AVR.20!$E$7:$E$48,"Jour")+COUNTIFS(AVR.20!$X$7:$X$48,$B65,AVR.20!$E$7:$E$48,"Jour"))</f>
        <v>0</v>
      </c>
      <c r="BN65" s="177"/>
      <c r="BO65" s="176">
        <f>AP65+AR65+AT65+AV65+AX65+AZ65+BB65+BD65+BF65+BH65+BJ65+BL65</f>
        <v>0</v>
      </c>
      <c r="BP65" s="176">
        <f>AQ65+AS65+AU65+AW65+AY65+BA65+BC65+BE65+BG65+BI65+BK65+BM65</f>
        <v>0</v>
      </c>
    </row>
    <row r="66" spans="1:68" ht="15" customHeight="1" x14ac:dyDescent="0.3">
      <c r="A66" s="268" t="s">
        <v>342</v>
      </c>
      <c r="B66" s="269" t="s">
        <v>384</v>
      </c>
      <c r="C66" s="264" t="s">
        <v>296</v>
      </c>
      <c r="D66" s="264" t="s">
        <v>382</v>
      </c>
      <c r="E66" s="265" t="s">
        <v>296</v>
      </c>
      <c r="F66" s="266"/>
      <c r="G66" s="266"/>
      <c r="H66" s="266"/>
      <c r="I66" s="272"/>
      <c r="J66" s="266"/>
      <c r="K66" s="266" t="s">
        <v>73</v>
      </c>
      <c r="L66" s="267"/>
      <c r="N66" s="183" t="e">
        <f>IF($A66="","",COUNTIFS(#REF!,B66,#REF!,"Nuit")+COUNTIFS(#REF!,B66,#REF!,"Nuit")+COUNTIFS(#REF!,B66,#REF!,"Nuit")+COUNTIFS(#REF!,B66,#REF!,"Nuit")+COUNTIFS(#REF!,B66,#REF!,"Nuit")+COUNTIFS(#REF!,B66,#REF!,"Nuit")+COUNTIFS(#REF!,B66,#REF!,"Nuit")+COUNTIFS(#REF!,B66,#REF!,"Nuit")+COUNTIFS(#REF!,B66,#REF!,"Nuit")+COUNTIFS(#REF!,B66,#REF!,"Nuit")+COUNTIFS(#REF!,B66,#REF!,"Nuit"))</f>
        <v>#REF!</v>
      </c>
      <c r="O66" s="184" t="e">
        <f>IF($A66="","",COUNTIFS(#REF!,B66,#REF!,"Jour")+COUNTIFS(#REF!,B66,#REF!,"Jour")+COUNTIFS(#REF!,B66,#REF!,"Jour")+COUNTIFS(#REF!,B66,#REF!,"Jour")+COUNTIFS(#REF!,B66,#REF!,"Jour")+COUNTIFS(#REF!,B66,#REF!,"Jour")+COUNTIFS(#REF!,B66,#REF!,"Jour")+COUNTIFS(#REF!,B66,#REF!,"Jour")+COUNTIFS(#REF!,B66,#REF!,"Jour")+COUNTIFS(#REF!,B66,#REF!,"Jour")+COUNTIFS(#REF!,B66,#REF!,"Jour"))</f>
        <v>#REF!</v>
      </c>
      <c r="P66" s="187" t="e">
        <f>IF($A66="","",COUNTIFS(#REF!,B66,#REF!,"Nuit")+COUNTIFS(#REF!,B66,#REF!,"Nuit")+COUNTIFS(#REF!,B66,#REF!,"Nuit")+COUNTIFS(#REF!,B66,#REF!,"Nuit")+COUNTIFS(#REF!,B66,#REF!,"Nuit")+COUNTIFS(#REF!,B66,#REF!,"Nuit")+COUNTIFS(#REF!,B66,#REF!,"Nuit")+COUNTIFS(#REF!,B66,#REF!,"Nuit")+COUNTIFS(#REF!,B66,#REF!,"Nuit")+COUNTIFS(#REF!,B66,#REF!,"Nuit")+COUNTIFS(#REF!,B66,#REF!,"Nuit"))</f>
        <v>#REF!</v>
      </c>
      <c r="Q66" s="184" t="e">
        <f>IF($A66="","",COUNTIFS(#REF!,B66,#REF!,"Jour")+COUNTIFS(#REF!,B66,#REF!,"Jour")+COUNTIFS(#REF!,B66,#REF!,"Jour")+COUNTIFS(#REF!,B66,#REF!,"Jour")+COUNTIFS(#REF!,B66,#REF!,"Jour")+COUNTIFS(#REF!,B66,#REF!,"Jour")+COUNTIFS(#REF!,B66,#REF!,"Jour")+COUNTIFS(#REF!,B66,#REF!,"Jour")+COUNTIFS(#REF!,B66,#REF!,"Jour")+COUNTIFS(#REF!,B66,#REF!,"Jour")+COUNTIFS(#REF!,B66,#REF!,"Jour"))</f>
        <v>#REF!</v>
      </c>
      <c r="R66" s="187" t="e">
        <f>IF($A66="","",COUNTIFS(#REF!,B66,#REF!,"Nuit")+COUNTIFS(#REF!,B66,#REF!,"Nuit")+COUNTIFS(#REF!,B66,#REF!,"Nuit")+COUNTIFS(#REF!,B66,#REF!,"Nuit")+COUNTIFS(#REF!,B66,#REF!,"Nuit")+COUNTIFS(#REF!,B66,#REF!,"Nuit")+COUNTIFS(#REF!,B66,#REF!,"Nuit")+COUNTIFS(#REF!,B66,#REF!,"Nuit")+COUNTIFS(#REF!,B66,#REF!,"Nuit")+COUNTIFS(#REF!,B66,#REF!,"Nuit")+COUNTIFS(#REF!,B66,#REF!,"Nuit"))</f>
        <v>#REF!</v>
      </c>
      <c r="S66" s="184" t="e">
        <f>IF($A66="","",COUNTIFS(#REF!,B66,#REF!,"Jour")+COUNTIFS(#REF!,B66,#REF!,"Jour")+COUNTIFS(#REF!,B66,#REF!,"Jour")+COUNTIFS(#REF!,B66,#REF!,"Jour")+COUNTIFS(#REF!,B66,#REF!,"Jour")+COUNTIFS(#REF!,B66,#REF!,"Jour")+COUNTIFS(#REF!,B66,#REF!,"Jour")+COUNTIFS(#REF!,B66,#REF!,"Jour")+COUNTIFS(#REF!,B66,#REF!,"Jour")+COUNTIFS(#REF!,B66,#REF!,"Jour")+COUNTIFS(#REF!,B66,#REF!,"Jour"))</f>
        <v>#REF!</v>
      </c>
      <c r="T66" s="187" t="e">
        <f>IF($A66="","",COUNTIFS(#REF!,B66,#REF!,"Nuit")+COUNTIFS(#REF!,B66,#REF!,"Nuit")+COUNTIFS(#REF!,B66,#REF!,"Nuit")+COUNTIFS(#REF!,B66,#REF!,"Nuit")+COUNTIFS(#REF!,B66,#REF!,"Nuit")+COUNTIFS(#REF!,B66,#REF!,"Nuit")+COUNTIFS(#REF!,B66,#REF!,"Nuit")+COUNTIFS(#REF!,B66,#REF!,"Nuit")+COUNTIFS(#REF!,B66,#REF!,"Nuit")+COUNTIFS(#REF!,B66,#REF!,"Nuit")+COUNTIFS(#REF!,B66,#REF!,"Nuit"))</f>
        <v>#REF!</v>
      </c>
      <c r="U66" s="184" t="e">
        <f>IF($A66="","",COUNTIFS(#REF!,B66,#REF!,"Jour")+COUNTIFS(#REF!,B66,#REF!,"Jour")+COUNTIFS(#REF!,B66,#REF!,"Jour")+COUNTIFS(#REF!,B66,#REF!,"Jour")+COUNTIFS(#REF!,B66,#REF!,"Jour")+COUNTIFS(#REF!,B66,#REF!,"Jour")+COUNTIFS(#REF!,B66,#REF!,"Jour")+COUNTIFS(#REF!,B66,#REF!,"Jour")+COUNTIFS(#REF!,B66,#REF!,"Jour")+COUNTIFS(#REF!,B66,#REF!,"Jour")+COUNTIFS(#REF!,B66,#REF!,"Jour"))</f>
        <v>#REF!</v>
      </c>
      <c r="V66" s="187" t="e">
        <f>IF($A66="","",COUNTIFS(#REF!,B66,#REF!,"Nuit")+COUNTIFS(#REF!,B66,#REF!,"Nuit")+COUNTIFS(#REF!,B66,#REF!,"Nuit")+COUNTIFS(#REF!,B66,#REF!,"Nuit")+COUNTIFS(#REF!,B66,#REF!,"Nuit")+COUNTIFS(#REF!,B66,#REF!,"Nuit")+COUNTIFS(#REF!,B66,#REF!,"Nuit")+COUNTIFS(#REF!,B66,#REF!,"Nuit")+COUNTIFS(#REF!,B66,#REF!,"Nuit")+COUNTIFS(#REF!,B66,#REF!,"Nuit")+COUNTIFS(#REF!,B66,#REF!,"Nuit"))</f>
        <v>#REF!</v>
      </c>
      <c r="W66" s="184" t="e">
        <f>IF($A66="","",COUNTIFS(#REF!,B66,#REF!,"Jour")+COUNTIFS(#REF!,B66,#REF!,"Jour")+COUNTIFS(#REF!,B66,#REF!,"Jour")+COUNTIFS(#REF!,B66,#REF!,"Jour")+COUNTIFS(#REF!,B66,#REF!,"Jour")+COUNTIFS(#REF!,B66,#REF!,"Jour")+COUNTIFS(#REF!,B66,#REF!,"Jour")+COUNTIFS(#REF!,B66,#REF!,"Jour")+COUNTIFS(#REF!,B66,#REF!,"Jour")+COUNTIFS(#REF!,B66,#REF!,"Jour")+COUNTIFS(#REF!,B66,#REF!,"Jour"))</f>
        <v>#REF!</v>
      </c>
      <c r="X66" s="187" t="e">
        <f>IF($A66="","",COUNTIFS(#REF!,B66,#REF!,"Nuit")+COUNTIFS(#REF!,B66,#REF!,"Nuit")+COUNTIFS(#REF!,B66,#REF!,"Nuit")+COUNTIFS(#REF!,B66,#REF!,"Nuit")+COUNTIFS(#REF!,B66,#REF!,"Nuit")+COUNTIFS(#REF!,B66,#REF!,"Nuit")+COUNTIFS(#REF!,B66,#REF!,"Nuit")+COUNTIFS(#REF!,B66,#REF!,"Nuit")+COUNTIFS(#REF!,B66,#REF!,"Nuit")+COUNTIFS(#REF!,B66,#REF!,"Nuit")+COUNTIFS(#REF!,B66,#REF!,"Nuit"))</f>
        <v>#REF!</v>
      </c>
      <c r="Y66" s="184" t="e">
        <f>IF($A66="","",COUNTIFS(#REF!,B66,#REF!,"Jour")+COUNTIFS(#REF!,B66,#REF!,"Jour")+COUNTIFS(#REF!,B66,#REF!,"Jour")+COUNTIFS(#REF!,B66,#REF!,"Jour")+COUNTIFS(#REF!,B66,#REF!,"Jour")+COUNTIFS(#REF!,B66,#REF!,"Jour")+COUNTIFS(#REF!,B66,#REF!,"Jour")+COUNTIFS(#REF!,B66,#REF!,"Jour")+COUNTIFS(#REF!,B66,#REF!,"Jour")+COUNTIFS(#REF!,B66,#REF!,"Jour")+COUNTIFS(#REF!,B66,#REF!,"Jour"))</f>
        <v>#REF!</v>
      </c>
      <c r="Z66" s="187" t="e">
        <f>IF($A66="","",COUNTIFS(#REF!,$B66,#REF!,"Nuit")+COUNTIFS(#REF!,B66,#REF!,"Nuit")+COUNTIFS(#REF!,B66,#REF!,"Nuit")+COUNTIFS(#REF!,B66,#REF!,"Nuit")+COUNTIFS(#REF!,B66,#REF!,"Nuit")+COUNTIFS(#REF!,B66,#REF!,"Nuit")+COUNTIFS(#REF!,B66,#REF!,"Nuit")+COUNTIFS(#REF!,B66,#REF!,"Nuit")+COUNTIFS(#REF!,B66,#REF!,"Nuit")+COUNTIFS(#REF!,B66,#REF!,"Nuit")+COUNTIFS(#REF!,B66,#REF!,"Nuit"))</f>
        <v>#REF!</v>
      </c>
      <c r="AA66" s="184" t="e">
        <f>IF($A66="","",COUNTIFS(#REF!,$B66,#REF!,"Jour")+COUNTIFS(#REF!,$B66,#REF!,"Jour")+COUNTIFS(#REF!,$B66,#REF!,"Jour")+COUNTIFS(#REF!,$B66,#REF!,"Jour")+COUNTIFS(#REF!,$B66,#REF!,"Jour")+COUNTIFS(#REF!,$B66,#REF!,"Jour")+COUNTIFS(#REF!,$B66,#REF!,"Jour")+COUNTIFS(#REF!,$B66,#REF!,"Jour")+COUNTIFS(#REF!,$B66,#REF!,"Jour")+COUNTIFS(#REF!,$B66,#REF!,"Jour")+COUNTIFS(#REF!,$B66,#REF!,"Jour"))</f>
        <v>#REF!</v>
      </c>
      <c r="AB66" s="187" t="e">
        <f>IF($A66="","",COUNTIFS(#REF!,$B66,#REF!,"Nuit")+COUNTIFS(#REF!,$B66,#REF!,"Nuit")+COUNTIFS(#REF!,$B66,#REF!,"Nuit")+COUNTIFS(#REF!,$B66,#REF!,"Nuit")+COUNTIFS(#REF!,$B66,#REF!,"Nuit")+COUNTIFS(#REF!,$B66,#REF!,"Nuit")+COUNTIFS(#REF!,$B66,#REF!,"Nuit")+COUNTIFS(#REF!,$B66,#REF!,"Nuit")+COUNTIFS(#REF!,$B66,#REF!,"Nuit")+COUNTIFS(#REF!,$B66,#REF!,"Nuit")+COUNTIFS(#REF!,$B66,#REF!,"Nuit"))</f>
        <v>#REF!</v>
      </c>
      <c r="AC66" s="184" t="e">
        <f>IF($A66="","",COUNTIFS(#REF!,$B66,#REF!,"Jour")+COUNTIFS(#REF!,$B66,#REF!,"Jour")+COUNTIFS(#REF!,$B66,#REF!,"Jour")+COUNTIFS(#REF!,$B66,#REF!,"Jour")+COUNTIFS(#REF!,$B66,#REF!,"Jour")+COUNTIFS(#REF!,$B66,#REF!,"Jour")+COUNTIFS(#REF!,$B66,#REF!,"Jour")+COUNTIFS(#REF!,$B66,#REF!,"Jour")+COUNTIFS(#REF!,$B66,#REF!,"Jour")+COUNTIFS(#REF!,$B66,#REF!,"Jour")+COUNTIFS(#REF!,$B66,#REF!,"Jour"))</f>
        <v>#REF!</v>
      </c>
      <c r="AD66" s="187" t="e">
        <f>IF($A66="","",COUNTIFS(#REF!,$B66,#REF!,"Nuit")+COUNTIFS(#REF!,$B66,#REF!,"Nuit")+COUNTIFS(#REF!,$B66,#REF!,"Nuit")+COUNTIFS(#REF!,$B66,#REF!,"Nuit")+COUNTIFS(#REF!,$B66,#REF!,"Nuit")+COUNTIFS(#REF!,$B66,#REF!,"Nuit")+COUNTIFS(#REF!,$B66,#REF!,"Nuit")+COUNTIFS(#REF!,$B66,#REF!,"Nuit")+COUNTIFS(#REF!,$B66,#REF!,"Nuit")+COUNTIFS(#REF!,$B66,#REF!,"Nuit")+COUNTIFS(#REF!,$B66,#REF!,"Nuit"))</f>
        <v>#REF!</v>
      </c>
      <c r="AE66" s="184" t="e">
        <f>IF($A66="","",COUNTIFS(#REF!,$B66,#REF!,"Jour")+COUNTIFS(#REF!,$B66,#REF!,"Jour")+COUNTIFS(#REF!,$B66,#REF!,"Jour")+COUNTIFS(#REF!,$B66,#REF!,"Jour")+COUNTIFS(#REF!,$B66,#REF!,"Jour")+COUNTIFS(#REF!,$B66,#REF!,"Jour")+COUNTIFS(#REF!,$B66,#REF!,"Jour")+COUNTIFS(#REF!,$B66,#REF!,"Jour")+COUNTIFS(#REF!,$B66,#REF!,"Jour")+COUNTIFS(#REF!,$B66,#REF!,"Jour")+COUNTIFS(#REF!,$B66,#REF!,"Jour"))</f>
        <v>#REF!</v>
      </c>
      <c r="AF66" s="187" t="e">
        <f>IF($A66="","",COUNTIFS(#REF!,$B66,#REF!,"Nuit")+COUNTIFS(#REF!,$B66,#REF!,"Nuit")+COUNTIFS(#REF!,$B66,#REF!,"Nuit")+COUNTIFS(#REF!,$B66,#REF!,"Nuit")+COUNTIFS(#REF!,$B66,#REF!,"Nuit")+COUNTIFS(#REF!,$B66,#REF!,"Nuit")+COUNTIFS(#REF!,$B66,#REF!,"Nuit")+COUNTIFS(#REF!,$B66,#REF!,"Nuit")+COUNTIFS(#REF!,$B66,#REF!,"Nuit")+COUNTIFS(#REF!,$B66,#REF!,"Nuit")+COUNTIFS(#REF!,$B66,#REF!,"Nuit"))</f>
        <v>#REF!</v>
      </c>
      <c r="AG66" s="184" t="e">
        <f>IF($A66="","",COUNTIFS(#REF!,$B66,#REF!,"Jour")+COUNTIFS(#REF!,$B66,#REF!,"Jour")+COUNTIFS(#REF!,$B66,#REF!,"Jour")+COUNTIFS(#REF!,$B66,#REF!,"Jour")+COUNTIFS(#REF!,$B66,#REF!,"Jour")+COUNTIFS(#REF!,$B66,#REF!,"Jour")+COUNTIFS(#REF!,$B66,#REF!,"Jour")+COUNTIFS(#REF!,$B66,#REF!,"Jour")+COUNTIFS(#REF!,$B66,#REF!,"Jour")+COUNTIFS(#REF!,$B66,#REF!,"Jour")+COUNTIFS(#REF!,$B66,#REF!,"Jour"))</f>
        <v>#REF!</v>
      </c>
      <c r="AH66" s="187" t="e">
        <f>IF($A66="","",COUNTIFS(#REF!,$B66,#REF!,"Nuit")+COUNTIFS(#REF!,$B66,#REF!,"Nuit")+COUNTIFS(#REF!,$B66,#REF!,"Nuit")+COUNTIFS(#REF!,$B66,#REF!,"Nuit")+COUNTIFS(#REF!,$B66,#REF!,"Nuit")+COUNTIFS(#REF!,$B66,#REF!,"Nuit")+COUNTIFS(#REF!,$B66,#REF!,"Nuit")+COUNTIFS(#REF!,$B66,#REF!,"Nuit")+COUNTIFS(#REF!,$B66,#REF!,"Nuit")+COUNTIFS(#REF!,$B66,#REF!,"Nuit")+COUNTIFS(#REF!,$B66,#REF!,"Nuit"))</f>
        <v>#REF!</v>
      </c>
      <c r="AI66" s="184" t="e">
        <f>IF($A66="","",COUNTIFS(#REF!,$B66,#REF!,"Jour")+COUNTIFS(#REF!,$B66,#REF!,"Jour")+COUNTIFS(#REF!,$B66,#REF!,"Jour")+COUNTIFS(#REF!,$B66,#REF!,"Jour")+COUNTIFS(#REF!,$B66,#REF!,"Jour")+COUNTIFS(#REF!,$B66,#REF!,"Jour")+COUNTIFS(#REF!,$B66,#REF!,"Jour")+COUNTIFS(#REF!,$B66,#REF!,"Jour")+COUNTIFS(#REF!,$B66,#REF!,"Jour")+COUNTIFS(#REF!,$B66,#REF!,"Jour")+COUNTIFS(#REF!,$B66,#REF!,"Jour"))</f>
        <v>#REF!</v>
      </c>
      <c r="AJ66" s="187" t="e">
        <f>IF($A66="","",COUNTIFS(#REF!,$B66,#REF!,"Nuit")+COUNTIFS(#REF!,$B66,#REF!,"Nuit")+COUNTIFS(#REF!,$B66,#REF!,"Nuit")+COUNTIFS(#REF!,$B66,#REF!,"Nuit")+COUNTIFS(#REF!,$B66,#REF!,"Nuit")+COUNTIFS(#REF!,$B66,#REF!,"Nuit")+COUNTIFS(#REF!,$B66,#REF!,"Nuit")+COUNTIFS(#REF!,$B66,#REF!,"Nuit")+COUNTIFS(#REF!,$B66,#REF!,"Nuit")+COUNTIFS(#REF!,$B66,#REF!,"Nuit")+COUNTIFS(#REF!,$B66,#REF!,"Nuit"))</f>
        <v>#REF!</v>
      </c>
      <c r="AK66" s="190" t="e">
        <f>IF($A66="","",COUNTIFS(#REF!,$B66,#REF!,"Jour")+COUNTIFS(#REF!,$B66,#REF!,"Jour")+COUNTIFS(#REF!,$B66,#REF!,"Jour")+COUNTIFS(#REF!,$B66,#REF!,"Jour")+COUNTIFS(#REF!,$B66,#REF!,"Jour")+COUNTIFS(#REF!,$B66,#REF!,"Jour")+COUNTIFS(#REF!,$B66,#REF!,"Jour")+COUNTIFS(#REF!,$B66,#REF!,"Jour")+COUNTIFS(#REF!,$B66,#REF!,"Jour")+COUNTIFS(#REF!,$B66,#REF!,"Jour")+COUNTIFS(#REF!,$B66,#REF!,"Jour"))</f>
        <v>#REF!</v>
      </c>
      <c r="AL66" s="177"/>
      <c r="AM66" s="176" t="e">
        <f t="shared" si="1"/>
        <v>#REF!</v>
      </c>
      <c r="AN66" s="176" t="e">
        <f t="shared" si="2"/>
        <v>#REF!</v>
      </c>
      <c r="AO66" s="424" t="e">
        <f t="shared" si="5"/>
        <v>#REF!</v>
      </c>
      <c r="AP66" s="183">
        <f>IF($A66="","",COUNTIFS(JAN.20!$F$7:$F$48,$B66,JAN.20!$E$7:$E$48,"Nuit")+COUNTIFS(JAN.20!$H$7:$H$48,$B66,JAN.20!$E$7:$E$48,"Nuit")+COUNTIFS(JAN.20!$J$7:$J$48,$B66,JAN.20!$E$7:$E$48,"Nuit")+COUNTIFS(JAN.20!$L$7:$L$48,$B66,JAN.20!$E$7:$E$48,"Nuit")+COUNTIFS(JAN.20!$N$7:$N$48,$B66,JAN.20!$E$7:$E$48,"Nuit")+COUNTIFS(JAN.20!$P$7:$P$48,$B66,JAN.20!$E$7:$E$48,"Nuit")+COUNTIFS(JAN.20!$R$7:$R$48,$B66,JAN.20!$E$7:$E$48,"Nuit")+COUNTIFS(JAN.20!$T$7:$T$48,$B66,JAN.20!$E$7:$E$48,"Nuit")+COUNTIFS(JAN.20!$V$7:$V$48,$B66,JAN.20!$E$7:$E$48,"Nuit")+COUNTIFS(JAN.20!$W$7:$W$48,$B66,JAN.20!$E$7:$E$48,"Nuit")+COUNTIFS(JAN.20!$X$7:$X$48,$B66,JAN.20!$E$7:$E$48,"Nuit"))</f>
        <v>0</v>
      </c>
      <c r="AQ66" s="184">
        <f>IF($A66="","",COUNTIFS(JAN.20!$F$7:$F$48,$B66,JAN.20!$E$7:$E$48,"Jour")+COUNTIFS(JAN.20!$H$7:$H$48,$B66,JAN.20!$E$7:$E$48,"Jour")+COUNTIFS(JAN.20!$J$7:$J$48,$B66,JAN.20!$E$7:$E$48,"Jour")+COUNTIFS(JAN.20!$L$7:$L$48,$B66,JAN.20!$E$7:$E$48,"Jour")+COUNTIFS(JAN.20!$N$7:$N$48,$B66,JAN.20!$E$7:$E$48,"Jour")+COUNTIFS(JAN.20!$P$7:$P$48,$B66,JAN.20!$E$7:$E$48,"Jour")+COUNTIFS(JAN.20!$R$7:$R$48,$B66,JAN.20!$E$7:$E$48,"Jour")+COUNTIFS(JAN.20!$T$7:$T$48,$B66,JAN.20!$E$7:$E$48,"Jour")+COUNTIFS(JAN.20!$V$7:$V$48,$B66,JAN.20!$E$7:$E$48,"Jour")+COUNTIFS(JAN.20!$W$7:$W$48,$B66,JAN.20!$E$7:$E$48,"Jour")+COUNTIFS(JAN.20!$X$7:$X$48,$B66,JAN.20!$E$7:$E$48,"Jour"))</f>
        <v>0</v>
      </c>
      <c r="AR66" s="187">
        <f>IF($A66="","",COUNTIFS(FEV.20!$F$7:$F$48,$B66,FEV.20!$E$7:$E$48,"Nuit")+COUNTIFS(FEV.20!$H$7:$H$48,$B66,FEV.20!$E$7:$E$48,"Nuit")+COUNTIFS(FEV.20!$J$7:$J$48,$B66,FEV.20!$E$7:$E$48,"Nuit")+COUNTIFS(FEV.20!$L$7:$L$48,$B66,FEV.20!$E$7:$E$48,"Nuit")+COUNTIFS(FEV.20!$N$7:$N$48,$B66,FEV.20!$E$7:$E$48,"Nuit")+COUNTIFS(FEV.20!$P$7:$P$48,$B66,FEV.20!$E$7:$E$48,"Nuit")+COUNTIFS(FEV.20!$R$7:$R$48,$B66,FEV.20!$E$7:$E$48,"Nuit")+COUNTIFS(FEV.20!$T$7:$T$48,$B66,FEV.20!$E$7:$E$48,"Nuit")+COUNTIFS(FEV.20!$V$7:$V$48,$B66,FEV.20!$E$7:$E$48,"Nuit")+COUNTIFS(FEV.20!$W$7:$W$48,$B66,FEV.20!$E$7:$E$48,"Nuit")+COUNTIFS(FEV.20!$X$7:$X$48,$B66,FEV.20!$E$7:$E$48,"Nuit"))</f>
        <v>0</v>
      </c>
      <c r="AS66" s="184">
        <f>IF($A66="","",COUNTIFS(FEV.20!$F$7:$F$48,$B66,FEV.20!$E$7:$E$48,"Jour")+COUNTIFS(FEV.20!$H$7:$H$48,$B66,FEV.20!$E$7:$E$48,"Jour")+COUNTIFS(FEV.20!$J$7:$J$48,$B66,FEV.20!$E$7:$E$48,"Jour")+COUNTIFS(FEV.20!$L$7:$L$48,$B66,FEV.20!$E$7:$E$48,"Jour")+COUNTIFS(FEV.20!$N$7:$N$48,$B66,FEV.20!$E$7:$E$48,"Jour")+COUNTIFS(FEV.20!$P$7:$P$48,$B66,FEV.20!$E$7:$E$48,"Jour")+COUNTIFS(FEV.20!$R$7:$R$48,$B66,FEV.20!$E$7:$E$48,"Jour")+COUNTIFS(FEV.20!$T$7:$T$48,$B66,FEV.20!$E$7:$E$48,"Jour")+COUNTIFS(FEV.20!$V$7:$V$48,$B66,FEV.20!$E$7:$E$48,"Jour")+COUNTIFS(FEV.20!$W$7:$W$48,$B66,FEV.20!$E$7:$E$48,"Jour")+COUNTIFS(FEV.20!$X$7:$X$48,$B66,FEV.20!$E$7:$E$48,"Jour"))</f>
        <v>0</v>
      </c>
      <c r="AT66" s="187">
        <f>IF($A66="","",COUNTIFS(Mars.20!$F$7:$F$48,$B66,Mars.20!$E$7:$E$48,"Nuit")+COUNTIFS(Mars.20!$H$7:$H$48,$B66,Mars.20!$E$7:$E$48,"Nuit")+COUNTIFS(Mars.20!$J$7:$J$48,$B66,Mars.20!$E$7:$E$48,"Nuit")+COUNTIFS(Mars.20!$L$7:$L$48,$B66,Mars.20!$E$7:$E$48,"Nuit")+COUNTIFS(Mars.20!$N$7:$N$48,$B66,Mars.20!$E$7:$E$48,"Nuit")+COUNTIFS(Mars.20!$P$7:$P$48,$B66,Mars.20!$E$7:$E$48,"Nuit")+COUNTIFS(Mars.20!$R$7:$R$48,$B66,Mars.20!$E$7:$E$48,"Nuit")+COUNTIFS(Mars.20!$T$7:$T$48,$B66,Mars.20!$E$7:$E$48,"Nuit")+COUNTIFS(Mars.20!$V$7:$V$48,$B66,Mars.20!$E$7:$E$48,"Nuit")+COUNTIFS(Mars.20!$W$7:$W$48,$B66,Mars.20!$E$7:$E$48,"Nuit")+COUNTIFS(Mars.20!$X$7:$X$48,$B66,Mars.20!$E$7:$E$48,"Nuit"))</f>
        <v>0</v>
      </c>
      <c r="AU66" s="184">
        <f>IF($A66="","",COUNTIFS(Mars.20!$F$7:$F$48,$B66,Mars.20!$E$7:$E$48,"Jour")+COUNTIFS(Mars.20!$H$7:$H$48,$B66,Mars.20!$E$7:$E$48,"Jour")+COUNTIFS(Mars.20!$J$7:$J$48,$B66,Mars.20!$E$7:$E$48,"Jour")+COUNTIFS(Mars.20!$L$7:$L$48,$B66,Mars.20!$E$7:$E$48,"Jour")+COUNTIFS(Mars.20!$N$7:$N$48,$B66,Mars.20!$E$7:$E$48,"Jour")+COUNTIFS(Mars.20!$P$7:$P$48,$B66,Mars.20!$E$7:$E$48,"Jour")+COUNTIFS(Mars.20!$R$7:$R$48,$B66,Mars.20!$E$7:$E$48,"Jour")+COUNTIFS(Mars.20!$T$7:$T$48,$B66,Mars.20!$E$7:$E$48,"Jour")+COUNTIFS(Mars.20!$V$7:$V$48,$B66,Mars.20!$E$7:$E$48,"Jour")+COUNTIFS(Mars.20!$W$7:$W$48,$B66,Mars.20!$E$7:$E$48,"Jour")+COUNTIFS(Mars.20!$X$7:$X$48,$B66,Mars.20!$E$7:$E$48,"Jour"))</f>
        <v>0</v>
      </c>
      <c r="AV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AW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AX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AY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AZ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BA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BB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BC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BD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BE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BF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BG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BH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BI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BJ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BK66" s="184">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BL66" s="187">
        <f>IF($A66="","",COUNTIFS(AVR.20!$F$7:$F$48,$B66,AVR.20!$E$7:$E$48,"Nuit")+COUNTIFS(AVR.20!$H$7:$H$48,$B66,AVR.20!$E$7:$E$48,"Nuit")+COUNTIFS(AVR.20!$J$7:$J$48,$B66,AVR.20!$E$7:$E$48,"Nuit")+COUNTIFS(AVR.20!$L$7:$L$48,$B66,AVR.20!$E$7:$E$48,"Nuit")+COUNTIFS(AVR.20!$N$7:$N$48,$B66,AVR.20!$E$7:$E$48,"Nuit")+COUNTIFS(AVR.20!$P$7:$P$48,$B66,AVR.20!$E$7:$E$48,"Nuit")+COUNTIFS(AVR.20!$R$7:$R$48,$B66,AVR.20!$E$7:$E$48,"Nuit")+COUNTIFS(AVR.20!$T$7:$T$48,$B66,AVR.20!$E$7:$E$48,"Nuit")+COUNTIFS(AVR.20!$V$7:$V$48,$B66,AVR.20!$E$7:$E$48,"Nuit")+COUNTIFS(AVR.20!$W$7:$W$48,$B66,AVR.20!$E$7:$E$48,"Nuit")+COUNTIFS(AVR.20!$X$7:$X$48,$B66,AVR.20!$E$7:$E$48,"Nuit"))</f>
        <v>0</v>
      </c>
      <c r="BM66" s="190">
        <f>IF($A66="","",COUNTIFS(AVR.20!$F$7:$F$48,$B66,AVR.20!$E$7:$E$48,"Jour")+COUNTIFS(AVR.20!$H$7:$H$48,$B66,AVR.20!$E$7:$E$48,"Jour")+COUNTIFS(AVR.20!$J$7:$J$48,$B66,AVR.20!$E$7:$E$48,"Jour")+COUNTIFS(AVR.20!$L$7:$L$48,$B66,AVR.20!$E$7:$E$48,"Jour")+COUNTIFS(AVR.20!$N$7:$N$48,$B66,AVR.20!$E$7:$E$48,"Jour")+COUNTIFS(AVR.20!$P$7:$P$48,$B66,AVR.20!$E$7:$E$48,"Jour")+COUNTIFS(AVR.20!$R$7:$R$48,$B66,AVR.20!$E$7:$E$48,"Jour")+COUNTIFS(AVR.20!$T$7:$T$48,$B66,AVR.20!$E$7:$E$48,"Jour")+COUNTIFS(AVR.20!$V$7:$V$48,$B66,AVR.20!$E$7:$E$48,"Jour")+COUNTIFS(AVR.20!$W$7:$W$48,$B66,AVR.20!$E$7:$E$48,"Jour")+COUNTIFS(AVR.20!$X$7:$X$48,$B66,AVR.20!$E$7:$E$48,"Jour"))</f>
        <v>0</v>
      </c>
      <c r="BN66" s="177"/>
      <c r="BO66" s="176">
        <f t="shared" si="3"/>
        <v>0</v>
      </c>
      <c r="BP66" s="176">
        <f t="shared" si="4"/>
        <v>0</v>
      </c>
    </row>
    <row r="67" spans="1:68" ht="15" customHeight="1" x14ac:dyDescent="0.25">
      <c r="A67" s="268" t="s">
        <v>216</v>
      </c>
      <c r="B67" s="269" t="s">
        <v>86</v>
      </c>
      <c r="C67" s="264" t="s">
        <v>68</v>
      </c>
      <c r="D67" s="264" t="s">
        <v>83</v>
      </c>
      <c r="E67" s="265" t="s">
        <v>407</v>
      </c>
      <c r="F67" s="266" t="s">
        <v>8</v>
      </c>
      <c r="G67" s="266" t="s">
        <v>70</v>
      </c>
      <c r="H67" s="266"/>
      <c r="I67" s="266"/>
      <c r="J67" s="266" t="s">
        <v>79</v>
      </c>
      <c r="K67" s="266" t="s">
        <v>72</v>
      </c>
      <c r="L67" s="267" t="s">
        <v>73</v>
      </c>
      <c r="N67" s="183" t="e">
        <f>IF($A67="","",COUNTIFS(#REF!,B67,#REF!,"Nuit")+COUNTIFS(#REF!,B67,#REF!,"Nuit")+COUNTIFS(#REF!,B67,#REF!,"Nuit")+COUNTIFS(#REF!,B67,#REF!,"Nuit")+COUNTIFS(#REF!,B67,#REF!,"Nuit")+COUNTIFS(#REF!,B67,#REF!,"Nuit")+COUNTIFS(#REF!,B67,#REF!,"Nuit")+COUNTIFS(#REF!,B67,#REF!,"Nuit")+COUNTIFS(#REF!,B67,#REF!,"Nuit")+COUNTIFS(#REF!,B67,#REF!,"Nuit")+COUNTIFS(#REF!,B67,#REF!,"Nuit"))</f>
        <v>#REF!</v>
      </c>
      <c r="O67" s="184" t="e">
        <f>IF($A67="","",COUNTIFS(#REF!,B67,#REF!,"Jour")+COUNTIFS(#REF!,B67,#REF!,"Jour")+COUNTIFS(#REF!,B67,#REF!,"Jour")+COUNTIFS(#REF!,B67,#REF!,"Jour")+COUNTIFS(#REF!,B67,#REF!,"Jour")+COUNTIFS(#REF!,B67,#REF!,"Jour")+COUNTIFS(#REF!,B67,#REF!,"Jour")+COUNTIFS(#REF!,B67,#REF!,"Jour")+COUNTIFS(#REF!,B67,#REF!,"Jour")+COUNTIFS(#REF!,B67,#REF!,"Jour")+COUNTIFS(#REF!,B67,#REF!,"Jour"))</f>
        <v>#REF!</v>
      </c>
      <c r="P67" s="187" t="e">
        <f>IF($A67="","",COUNTIFS(#REF!,B67,#REF!,"Nuit")+COUNTIFS(#REF!,B67,#REF!,"Nuit")+COUNTIFS(#REF!,B67,#REF!,"Nuit")+COUNTIFS(#REF!,B67,#REF!,"Nuit")+COUNTIFS(#REF!,B67,#REF!,"Nuit")+COUNTIFS(#REF!,B67,#REF!,"Nuit")+COUNTIFS(#REF!,B67,#REF!,"Nuit")+COUNTIFS(#REF!,B67,#REF!,"Nuit")+COUNTIFS(#REF!,B67,#REF!,"Nuit")+COUNTIFS(#REF!,B67,#REF!,"Nuit")+COUNTIFS(#REF!,B67,#REF!,"Nuit"))</f>
        <v>#REF!</v>
      </c>
      <c r="Q67" s="184" t="e">
        <f>IF($A67="","",COUNTIFS(#REF!,B67,#REF!,"Jour")+COUNTIFS(#REF!,B67,#REF!,"Jour")+COUNTIFS(#REF!,B67,#REF!,"Jour")+COUNTIFS(#REF!,B67,#REF!,"Jour")+COUNTIFS(#REF!,B67,#REF!,"Jour")+COUNTIFS(#REF!,B67,#REF!,"Jour")+COUNTIFS(#REF!,B67,#REF!,"Jour")+COUNTIFS(#REF!,B67,#REF!,"Jour")+COUNTIFS(#REF!,B67,#REF!,"Jour")+COUNTIFS(#REF!,B67,#REF!,"Jour")+COUNTIFS(#REF!,B67,#REF!,"Jour"))</f>
        <v>#REF!</v>
      </c>
      <c r="R67" s="187" t="e">
        <f>IF($A67="","",COUNTIFS(#REF!,B67,#REF!,"Nuit")+COUNTIFS(#REF!,B67,#REF!,"Nuit")+COUNTIFS(#REF!,B67,#REF!,"Nuit")+COUNTIFS(#REF!,B67,#REF!,"Nuit")+COUNTIFS(#REF!,B67,#REF!,"Nuit")+COUNTIFS(#REF!,B67,#REF!,"Nuit")+COUNTIFS(#REF!,B67,#REF!,"Nuit")+COUNTIFS(#REF!,B67,#REF!,"Nuit")+COUNTIFS(#REF!,B67,#REF!,"Nuit")+COUNTIFS(#REF!,B67,#REF!,"Nuit")+COUNTIFS(#REF!,B67,#REF!,"Nuit"))</f>
        <v>#REF!</v>
      </c>
      <c r="S67" s="184" t="e">
        <f>IF($A67="","",COUNTIFS(#REF!,B67,#REF!,"Jour")+COUNTIFS(#REF!,B67,#REF!,"Jour")+COUNTIFS(#REF!,B67,#REF!,"Jour")+COUNTIFS(#REF!,B67,#REF!,"Jour")+COUNTIFS(#REF!,B67,#REF!,"Jour")+COUNTIFS(#REF!,B67,#REF!,"Jour")+COUNTIFS(#REF!,B67,#REF!,"Jour")+COUNTIFS(#REF!,B67,#REF!,"Jour")+COUNTIFS(#REF!,B67,#REF!,"Jour")+COUNTIFS(#REF!,B67,#REF!,"Jour")+COUNTIFS(#REF!,B67,#REF!,"Jour"))</f>
        <v>#REF!</v>
      </c>
      <c r="T67" s="187" t="e">
        <f>IF($A67="","",COUNTIFS(#REF!,B67,#REF!,"Nuit")+COUNTIFS(#REF!,B67,#REF!,"Nuit")+COUNTIFS(#REF!,B67,#REF!,"Nuit")+COUNTIFS(#REF!,B67,#REF!,"Nuit")+COUNTIFS(#REF!,B67,#REF!,"Nuit")+COUNTIFS(#REF!,B67,#REF!,"Nuit")+COUNTIFS(#REF!,B67,#REF!,"Nuit")+COUNTIFS(#REF!,B67,#REF!,"Nuit")+COUNTIFS(#REF!,B67,#REF!,"Nuit")+COUNTIFS(#REF!,B67,#REF!,"Nuit")+COUNTIFS(#REF!,B67,#REF!,"Nuit"))</f>
        <v>#REF!</v>
      </c>
      <c r="U67" s="184" t="e">
        <f>IF($A67="","",COUNTIFS(#REF!,B67,#REF!,"Jour")+COUNTIFS(#REF!,B67,#REF!,"Jour")+COUNTIFS(#REF!,B67,#REF!,"Jour")+COUNTIFS(#REF!,B67,#REF!,"Jour")+COUNTIFS(#REF!,B67,#REF!,"Jour")+COUNTIFS(#REF!,B67,#REF!,"Jour")+COUNTIFS(#REF!,B67,#REF!,"Jour")+COUNTIFS(#REF!,B67,#REF!,"Jour")+COUNTIFS(#REF!,B67,#REF!,"Jour")+COUNTIFS(#REF!,B67,#REF!,"Jour")+COUNTIFS(#REF!,B67,#REF!,"Jour"))</f>
        <v>#REF!</v>
      </c>
      <c r="V67" s="187" t="e">
        <f>IF($A67="","",COUNTIFS(#REF!,B67,#REF!,"Nuit")+COUNTIFS(#REF!,B67,#REF!,"Nuit")+COUNTIFS(#REF!,B67,#REF!,"Nuit")+COUNTIFS(#REF!,B67,#REF!,"Nuit")+COUNTIFS(#REF!,B67,#REF!,"Nuit")+COUNTIFS(#REF!,B67,#REF!,"Nuit")+COUNTIFS(#REF!,B67,#REF!,"Nuit")+COUNTIFS(#REF!,B67,#REF!,"Nuit")+COUNTIFS(#REF!,B67,#REF!,"Nuit")+COUNTIFS(#REF!,B67,#REF!,"Nuit")+COUNTIFS(#REF!,B67,#REF!,"Nuit"))</f>
        <v>#REF!</v>
      </c>
      <c r="W67" s="184" t="e">
        <f>IF($A67="","",COUNTIFS(#REF!,B67,#REF!,"Jour")+COUNTIFS(#REF!,B67,#REF!,"Jour")+COUNTIFS(#REF!,B67,#REF!,"Jour")+COUNTIFS(#REF!,B67,#REF!,"Jour")+COUNTIFS(#REF!,B67,#REF!,"Jour")+COUNTIFS(#REF!,B67,#REF!,"Jour")+COUNTIFS(#REF!,B67,#REF!,"Jour")+COUNTIFS(#REF!,B67,#REF!,"Jour")+COUNTIFS(#REF!,B67,#REF!,"Jour")+COUNTIFS(#REF!,B67,#REF!,"Jour")+COUNTIFS(#REF!,B67,#REF!,"Jour"))</f>
        <v>#REF!</v>
      </c>
      <c r="X67" s="187" t="e">
        <f>IF($A67="","",COUNTIFS(#REF!,B67,#REF!,"Nuit")+COUNTIFS(#REF!,B67,#REF!,"Nuit")+COUNTIFS(#REF!,B67,#REF!,"Nuit")+COUNTIFS(#REF!,B67,#REF!,"Nuit")+COUNTIFS(#REF!,B67,#REF!,"Nuit")+COUNTIFS(#REF!,B67,#REF!,"Nuit")+COUNTIFS(#REF!,B67,#REF!,"Nuit")+COUNTIFS(#REF!,B67,#REF!,"Nuit")+COUNTIFS(#REF!,B67,#REF!,"Nuit")+COUNTIFS(#REF!,B67,#REF!,"Nuit")+COUNTIFS(#REF!,B67,#REF!,"Nuit"))</f>
        <v>#REF!</v>
      </c>
      <c r="Y67" s="184" t="e">
        <f>IF($A67="","",COUNTIFS(#REF!,B67,#REF!,"Jour")+COUNTIFS(#REF!,B67,#REF!,"Jour")+COUNTIFS(#REF!,B67,#REF!,"Jour")+COUNTIFS(#REF!,B67,#REF!,"Jour")+COUNTIFS(#REF!,B67,#REF!,"Jour")+COUNTIFS(#REF!,B67,#REF!,"Jour")+COUNTIFS(#REF!,B67,#REF!,"Jour")+COUNTIFS(#REF!,B67,#REF!,"Jour")+COUNTIFS(#REF!,B67,#REF!,"Jour")+COUNTIFS(#REF!,B67,#REF!,"Jour")+COUNTIFS(#REF!,B67,#REF!,"Jour"))</f>
        <v>#REF!</v>
      </c>
      <c r="Z67" s="187" t="e">
        <f>IF($A67="","",COUNTIFS(#REF!,$B67,#REF!,"Nuit")+COUNTIFS(#REF!,B67,#REF!,"Nuit")+COUNTIFS(#REF!,B67,#REF!,"Nuit")+COUNTIFS(#REF!,B67,#REF!,"Nuit")+COUNTIFS(#REF!,B67,#REF!,"Nuit")+COUNTIFS(#REF!,B67,#REF!,"Nuit")+COUNTIFS(#REF!,B67,#REF!,"Nuit")+COUNTIFS(#REF!,B67,#REF!,"Nuit")+COUNTIFS(#REF!,B67,#REF!,"Nuit")+COUNTIFS(#REF!,B67,#REF!,"Nuit")+COUNTIFS(#REF!,B67,#REF!,"Nuit"))</f>
        <v>#REF!</v>
      </c>
      <c r="AA67" s="184" t="e">
        <f>IF($A67="","",COUNTIFS(#REF!,$B67,#REF!,"Jour")+COUNTIFS(#REF!,$B67,#REF!,"Jour")+COUNTIFS(#REF!,$B67,#REF!,"Jour")+COUNTIFS(#REF!,$B67,#REF!,"Jour")+COUNTIFS(#REF!,$B67,#REF!,"Jour")+COUNTIFS(#REF!,$B67,#REF!,"Jour")+COUNTIFS(#REF!,$B67,#REF!,"Jour")+COUNTIFS(#REF!,$B67,#REF!,"Jour")+COUNTIFS(#REF!,$B67,#REF!,"Jour")+COUNTIFS(#REF!,$B67,#REF!,"Jour")+COUNTIFS(#REF!,$B67,#REF!,"Jour"))</f>
        <v>#REF!</v>
      </c>
      <c r="AB67" s="187" t="e">
        <f>IF($A67="","",COUNTIFS(#REF!,$B67,#REF!,"Nuit")+COUNTIFS(#REF!,$B67,#REF!,"Nuit")+COUNTIFS(#REF!,$B67,#REF!,"Nuit")+COUNTIFS(#REF!,$B67,#REF!,"Nuit")+COUNTIFS(#REF!,$B67,#REF!,"Nuit")+COUNTIFS(#REF!,$B67,#REF!,"Nuit")+COUNTIFS(#REF!,$B67,#REF!,"Nuit")+COUNTIFS(#REF!,$B67,#REF!,"Nuit")+COUNTIFS(#REF!,$B67,#REF!,"Nuit")+COUNTIFS(#REF!,$B67,#REF!,"Nuit")+COUNTIFS(#REF!,$B67,#REF!,"Nuit"))</f>
        <v>#REF!</v>
      </c>
      <c r="AC67" s="184" t="e">
        <f>IF($A67="","",COUNTIFS(#REF!,$B67,#REF!,"Jour")+COUNTIFS(#REF!,$B67,#REF!,"Jour")+COUNTIFS(#REF!,$B67,#REF!,"Jour")+COUNTIFS(#REF!,$B67,#REF!,"Jour")+COUNTIFS(#REF!,$B67,#REF!,"Jour")+COUNTIFS(#REF!,$B67,#REF!,"Jour")+COUNTIFS(#REF!,$B67,#REF!,"Jour")+COUNTIFS(#REF!,$B67,#REF!,"Jour")+COUNTIFS(#REF!,$B67,#REF!,"Jour")+COUNTIFS(#REF!,$B67,#REF!,"Jour")+COUNTIFS(#REF!,$B67,#REF!,"Jour"))</f>
        <v>#REF!</v>
      </c>
      <c r="AD67" s="187" t="e">
        <f>IF($A67="","",COUNTIFS(#REF!,$B67,#REF!,"Nuit")+COUNTIFS(#REF!,$B67,#REF!,"Nuit")+COUNTIFS(#REF!,$B67,#REF!,"Nuit")+COUNTIFS(#REF!,$B67,#REF!,"Nuit")+COUNTIFS(#REF!,$B67,#REF!,"Nuit")+COUNTIFS(#REF!,$B67,#REF!,"Nuit")+COUNTIFS(#REF!,$B67,#REF!,"Nuit")+COUNTIFS(#REF!,$B67,#REF!,"Nuit")+COUNTIFS(#REF!,$B67,#REF!,"Nuit")+COUNTIFS(#REF!,$B67,#REF!,"Nuit")+COUNTIFS(#REF!,$B67,#REF!,"Nuit"))</f>
        <v>#REF!</v>
      </c>
      <c r="AE67" s="184" t="e">
        <f>IF($A67="","",COUNTIFS(#REF!,$B67,#REF!,"Jour")+COUNTIFS(#REF!,$B67,#REF!,"Jour")+COUNTIFS(#REF!,$B67,#REF!,"Jour")+COUNTIFS(#REF!,$B67,#REF!,"Jour")+COUNTIFS(#REF!,$B67,#REF!,"Jour")+COUNTIFS(#REF!,$B67,#REF!,"Jour")+COUNTIFS(#REF!,$B67,#REF!,"Jour")+COUNTIFS(#REF!,$B67,#REF!,"Jour")+COUNTIFS(#REF!,$B67,#REF!,"Jour")+COUNTIFS(#REF!,$B67,#REF!,"Jour")+COUNTIFS(#REF!,$B67,#REF!,"Jour"))</f>
        <v>#REF!</v>
      </c>
      <c r="AF67" s="187" t="e">
        <f>IF($A67="","",COUNTIFS(#REF!,$B67,#REF!,"Nuit")+COUNTIFS(#REF!,$B67,#REF!,"Nuit")+COUNTIFS(#REF!,$B67,#REF!,"Nuit")+COUNTIFS(#REF!,$B67,#REF!,"Nuit")+COUNTIFS(#REF!,$B67,#REF!,"Nuit")+COUNTIFS(#REF!,$B67,#REF!,"Nuit")+COUNTIFS(#REF!,$B67,#REF!,"Nuit")+COUNTIFS(#REF!,$B67,#REF!,"Nuit")+COUNTIFS(#REF!,$B67,#REF!,"Nuit")+COUNTIFS(#REF!,$B67,#REF!,"Nuit")+COUNTIFS(#REF!,$B67,#REF!,"Nuit"))</f>
        <v>#REF!</v>
      </c>
      <c r="AG67" s="184" t="e">
        <f>IF($A67="","",COUNTIFS(#REF!,$B67,#REF!,"Jour")+COUNTIFS(#REF!,$B67,#REF!,"Jour")+COUNTIFS(#REF!,$B67,#REF!,"Jour")+COUNTIFS(#REF!,$B67,#REF!,"Jour")+COUNTIFS(#REF!,$B67,#REF!,"Jour")+COUNTIFS(#REF!,$B67,#REF!,"Jour")+COUNTIFS(#REF!,$B67,#REF!,"Jour")+COUNTIFS(#REF!,$B67,#REF!,"Jour")+COUNTIFS(#REF!,$B67,#REF!,"Jour")+COUNTIFS(#REF!,$B67,#REF!,"Jour")+COUNTIFS(#REF!,$B67,#REF!,"Jour"))</f>
        <v>#REF!</v>
      </c>
      <c r="AH67" s="187" t="e">
        <f>IF($A67="","",COUNTIFS(#REF!,$B67,#REF!,"Nuit")+COUNTIFS(#REF!,$B67,#REF!,"Nuit")+COUNTIFS(#REF!,$B67,#REF!,"Nuit")+COUNTIFS(#REF!,$B67,#REF!,"Nuit")+COUNTIFS(#REF!,$B67,#REF!,"Nuit")+COUNTIFS(#REF!,$B67,#REF!,"Nuit")+COUNTIFS(#REF!,$B67,#REF!,"Nuit")+COUNTIFS(#REF!,$B67,#REF!,"Nuit")+COUNTIFS(#REF!,$B67,#REF!,"Nuit")+COUNTIFS(#REF!,$B67,#REF!,"Nuit")+COUNTIFS(#REF!,$B67,#REF!,"Nuit"))</f>
        <v>#REF!</v>
      </c>
      <c r="AI67" s="184" t="e">
        <f>IF($A67="","",COUNTIFS(#REF!,$B67,#REF!,"Jour")+COUNTIFS(#REF!,$B67,#REF!,"Jour")+COUNTIFS(#REF!,$B67,#REF!,"Jour")+COUNTIFS(#REF!,$B67,#REF!,"Jour")+COUNTIFS(#REF!,$B67,#REF!,"Jour")+COUNTIFS(#REF!,$B67,#REF!,"Jour")+COUNTIFS(#REF!,$B67,#REF!,"Jour")+COUNTIFS(#REF!,$B67,#REF!,"Jour")+COUNTIFS(#REF!,$B67,#REF!,"Jour")+COUNTIFS(#REF!,$B67,#REF!,"Jour")+COUNTIFS(#REF!,$B67,#REF!,"Jour"))</f>
        <v>#REF!</v>
      </c>
      <c r="AJ67" s="187" t="e">
        <f>IF($A67="","",COUNTIFS(#REF!,$B67,#REF!,"Nuit")+COUNTIFS(#REF!,$B67,#REF!,"Nuit")+COUNTIFS(#REF!,$B67,#REF!,"Nuit")+COUNTIFS(#REF!,$B67,#REF!,"Nuit")+COUNTIFS(#REF!,$B67,#REF!,"Nuit")+COUNTIFS(#REF!,$B67,#REF!,"Nuit")+COUNTIFS(#REF!,$B67,#REF!,"Nuit")+COUNTIFS(#REF!,$B67,#REF!,"Nuit")+COUNTIFS(#REF!,$B67,#REF!,"Nuit")+COUNTIFS(#REF!,$B67,#REF!,"Nuit")+COUNTIFS(#REF!,$B67,#REF!,"Nuit"))</f>
        <v>#REF!</v>
      </c>
      <c r="AK67" s="190" t="e">
        <f>IF($A67="","",COUNTIFS(#REF!,$B67,#REF!,"Jour")+COUNTIFS(#REF!,$B67,#REF!,"Jour")+COUNTIFS(#REF!,$B67,#REF!,"Jour")+COUNTIFS(#REF!,$B67,#REF!,"Jour")+COUNTIFS(#REF!,$B67,#REF!,"Jour")+COUNTIFS(#REF!,$B67,#REF!,"Jour")+COUNTIFS(#REF!,$B67,#REF!,"Jour")+COUNTIFS(#REF!,$B67,#REF!,"Jour")+COUNTIFS(#REF!,$B67,#REF!,"Jour")+COUNTIFS(#REF!,$B67,#REF!,"Jour")+COUNTIFS(#REF!,$B67,#REF!,"Jour"))</f>
        <v>#REF!</v>
      </c>
      <c r="AL67" s="177"/>
      <c r="AM67" s="176" t="e">
        <f>N67+P67+R67+T67+V67+X67+Z67+AB67+AD67+AF67+AH67+AJ67</f>
        <v>#REF!</v>
      </c>
      <c r="AN67" s="176" t="e">
        <f>O67+Q67+S67+U67+W67+Y67+AA67+AC67+AE67+AG67+AI67+AK67</f>
        <v>#REF!</v>
      </c>
      <c r="AO67" s="424" t="e">
        <f t="shared" si="5"/>
        <v>#REF!</v>
      </c>
      <c r="AP67" s="183">
        <f>IF($A67="","",COUNTIFS(JAN.20!$F$7:$F$48,$B67,JAN.20!$E$7:$E$48,"Nuit")+COUNTIFS(JAN.20!$H$7:$H$48,$B67,JAN.20!$E$7:$E$48,"Nuit")+COUNTIFS(JAN.20!$J$7:$J$48,$B67,JAN.20!$E$7:$E$48,"Nuit")+COUNTIFS(JAN.20!$L$7:$L$48,$B67,JAN.20!$E$7:$E$48,"Nuit")+COUNTIFS(JAN.20!$N$7:$N$48,$B67,JAN.20!$E$7:$E$48,"Nuit")+COUNTIFS(JAN.20!$P$7:$P$48,$B67,JAN.20!$E$7:$E$48,"Nuit")+COUNTIFS(JAN.20!$R$7:$R$48,$B67,JAN.20!$E$7:$E$48,"Nuit")+COUNTIFS(JAN.20!$T$7:$T$48,$B67,JAN.20!$E$7:$E$48,"Nuit")+COUNTIFS(JAN.20!$V$7:$V$48,$B67,JAN.20!$E$7:$E$48,"Nuit")+COUNTIFS(JAN.20!$W$7:$W$48,$B67,JAN.20!$E$7:$E$48,"Nuit")+COUNTIFS(JAN.20!$X$7:$X$48,$B67,JAN.20!$E$7:$E$48,"Nuit"))</f>
        <v>0</v>
      </c>
      <c r="AQ67" s="184">
        <f>IF($A67="","",COUNTIFS(JAN.20!$F$7:$F$48,$B67,JAN.20!$E$7:$E$48,"Jour")+COUNTIFS(JAN.20!$H$7:$H$48,$B67,JAN.20!$E$7:$E$48,"Jour")+COUNTIFS(JAN.20!$J$7:$J$48,$B67,JAN.20!$E$7:$E$48,"Jour")+COUNTIFS(JAN.20!$L$7:$L$48,$B67,JAN.20!$E$7:$E$48,"Jour")+COUNTIFS(JAN.20!$N$7:$N$48,$B67,JAN.20!$E$7:$E$48,"Jour")+COUNTIFS(JAN.20!$P$7:$P$48,$B67,JAN.20!$E$7:$E$48,"Jour")+COUNTIFS(JAN.20!$R$7:$R$48,$B67,JAN.20!$E$7:$E$48,"Jour")+COUNTIFS(JAN.20!$T$7:$T$48,$B67,JAN.20!$E$7:$E$48,"Jour")+COUNTIFS(JAN.20!$V$7:$V$48,$B67,JAN.20!$E$7:$E$48,"Jour")+COUNTIFS(JAN.20!$W$7:$W$48,$B67,JAN.20!$E$7:$E$48,"Jour")+COUNTIFS(JAN.20!$X$7:$X$48,$B67,JAN.20!$E$7:$E$48,"Jour"))</f>
        <v>0</v>
      </c>
      <c r="AR67" s="187">
        <f>IF($A67="","",COUNTIFS(FEV.20!$F$7:$F$48,$B67,FEV.20!$E$7:$E$48,"Nuit")+COUNTIFS(FEV.20!$H$7:$H$48,$B67,FEV.20!$E$7:$E$48,"Nuit")+COUNTIFS(FEV.20!$J$7:$J$48,$B67,FEV.20!$E$7:$E$48,"Nuit")+COUNTIFS(FEV.20!$L$7:$L$48,$B67,FEV.20!$E$7:$E$48,"Nuit")+COUNTIFS(FEV.20!$N$7:$N$48,$B67,FEV.20!$E$7:$E$48,"Nuit")+COUNTIFS(FEV.20!$P$7:$P$48,$B67,FEV.20!$E$7:$E$48,"Nuit")+COUNTIFS(FEV.20!$R$7:$R$48,$B67,FEV.20!$E$7:$E$48,"Nuit")+COUNTIFS(FEV.20!$T$7:$T$48,$B67,FEV.20!$E$7:$E$48,"Nuit")+COUNTIFS(FEV.20!$V$7:$V$48,$B67,FEV.20!$E$7:$E$48,"Nuit")+COUNTIFS(FEV.20!$W$7:$W$48,$B67,FEV.20!$E$7:$E$48,"Nuit")+COUNTIFS(FEV.20!$X$7:$X$48,$B67,FEV.20!$E$7:$E$48,"Nuit"))</f>
        <v>3</v>
      </c>
      <c r="AS67" s="184">
        <f>IF($A67="","",COUNTIFS(FEV.20!$F$7:$F$48,$B67,FEV.20!$E$7:$E$48,"Jour")+COUNTIFS(FEV.20!$H$7:$H$48,$B67,FEV.20!$E$7:$E$48,"Jour")+COUNTIFS(FEV.20!$J$7:$J$48,$B67,FEV.20!$E$7:$E$48,"Jour")+COUNTIFS(FEV.20!$L$7:$L$48,$B67,FEV.20!$E$7:$E$48,"Jour")+COUNTIFS(FEV.20!$N$7:$N$48,$B67,FEV.20!$E$7:$E$48,"Jour")+COUNTIFS(FEV.20!$P$7:$P$48,$B67,FEV.20!$E$7:$E$48,"Jour")+COUNTIFS(FEV.20!$R$7:$R$48,$B67,FEV.20!$E$7:$E$48,"Jour")+COUNTIFS(FEV.20!$T$7:$T$48,$B67,FEV.20!$E$7:$E$48,"Jour")+COUNTIFS(FEV.20!$V$7:$V$48,$B67,FEV.20!$E$7:$E$48,"Jour")+COUNTIFS(FEV.20!$W$7:$W$48,$B67,FEV.20!$E$7:$E$48,"Jour")+COUNTIFS(FEV.20!$X$7:$X$48,$B67,FEV.20!$E$7:$E$48,"Jour"))</f>
        <v>0</v>
      </c>
      <c r="AT67" s="187">
        <f>IF($A67="","",COUNTIFS(Mars.20!$F$7:$F$48,$B67,Mars.20!$E$7:$E$48,"Nuit")+COUNTIFS(Mars.20!$H$7:$H$48,$B67,Mars.20!$E$7:$E$48,"Nuit")+COUNTIFS(Mars.20!$J$7:$J$48,$B67,Mars.20!$E$7:$E$48,"Nuit")+COUNTIFS(Mars.20!$L$7:$L$48,$B67,Mars.20!$E$7:$E$48,"Nuit")+COUNTIFS(Mars.20!$N$7:$N$48,$B67,Mars.20!$E$7:$E$48,"Nuit")+COUNTIFS(Mars.20!$P$7:$P$48,$B67,Mars.20!$E$7:$E$48,"Nuit")+COUNTIFS(Mars.20!$R$7:$R$48,$B67,Mars.20!$E$7:$E$48,"Nuit")+COUNTIFS(Mars.20!$T$7:$T$48,$B67,Mars.20!$E$7:$E$48,"Nuit")+COUNTIFS(Mars.20!$V$7:$V$48,$B67,Mars.20!$E$7:$E$48,"Nuit")+COUNTIFS(Mars.20!$W$7:$W$48,$B67,Mars.20!$E$7:$E$48,"Nuit")+COUNTIFS(Mars.20!$X$7:$X$48,$B67,Mars.20!$E$7:$E$48,"Nuit"))</f>
        <v>2</v>
      </c>
      <c r="AU67" s="184">
        <f>IF($A67="","",COUNTIFS(Mars.20!$F$7:$F$48,$B67,Mars.20!$E$7:$E$48,"Jour")+COUNTIFS(Mars.20!$H$7:$H$48,$B67,Mars.20!$E$7:$E$48,"Jour")+COUNTIFS(Mars.20!$J$7:$J$48,$B67,Mars.20!$E$7:$E$48,"Jour")+COUNTIFS(Mars.20!$L$7:$L$48,$B67,Mars.20!$E$7:$E$48,"Jour")+COUNTIFS(Mars.20!$N$7:$N$48,$B67,Mars.20!$E$7:$E$48,"Jour")+COUNTIFS(Mars.20!$P$7:$P$48,$B67,Mars.20!$E$7:$E$48,"Jour")+COUNTIFS(Mars.20!$R$7:$R$48,$B67,Mars.20!$E$7:$E$48,"Jour")+COUNTIFS(Mars.20!$T$7:$T$48,$B67,Mars.20!$E$7:$E$48,"Jour")+COUNTIFS(Mars.20!$V$7:$V$48,$B67,Mars.20!$E$7:$E$48,"Jour")+COUNTIFS(Mars.20!$W$7:$W$48,$B67,Mars.20!$E$7:$E$48,"Jour")+COUNTIFS(Mars.20!$X$7:$X$48,$B67,Mars.20!$E$7:$E$48,"Jour"))</f>
        <v>0</v>
      </c>
      <c r="AV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AW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AX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AY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AZ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BA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BB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BC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BD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BE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BF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BG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BH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BI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BJ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BK67" s="184">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BL67" s="187">
        <f>IF($A67="","",COUNTIFS(AVR.20!$F$7:$F$48,$B67,AVR.20!$E$7:$E$48,"Nuit")+COUNTIFS(AVR.20!$H$7:$H$48,$B67,AVR.20!$E$7:$E$48,"Nuit")+COUNTIFS(AVR.20!$J$7:$J$48,$B67,AVR.20!$E$7:$E$48,"Nuit")+COUNTIFS(AVR.20!$L$7:$L$48,$B67,AVR.20!$E$7:$E$48,"Nuit")+COUNTIFS(AVR.20!$N$7:$N$48,$B67,AVR.20!$E$7:$E$48,"Nuit")+COUNTIFS(AVR.20!$P$7:$P$48,$B67,AVR.20!$E$7:$E$48,"Nuit")+COUNTIFS(AVR.20!$R$7:$R$48,$B67,AVR.20!$E$7:$E$48,"Nuit")+COUNTIFS(AVR.20!$T$7:$T$48,$B67,AVR.20!$E$7:$E$48,"Nuit")+COUNTIFS(AVR.20!$V$7:$V$48,$B67,AVR.20!$E$7:$E$48,"Nuit")+COUNTIFS(AVR.20!$W$7:$W$48,$B67,AVR.20!$E$7:$E$48,"Nuit")+COUNTIFS(AVR.20!$X$7:$X$48,$B67,AVR.20!$E$7:$E$48,"Nuit"))</f>
        <v>0</v>
      </c>
      <c r="BM67" s="190">
        <f>IF($A67="","",COUNTIFS(AVR.20!$F$7:$F$48,$B67,AVR.20!$E$7:$E$48,"Jour")+COUNTIFS(AVR.20!$H$7:$H$48,$B67,AVR.20!$E$7:$E$48,"Jour")+COUNTIFS(AVR.20!$J$7:$J$48,$B67,AVR.20!$E$7:$E$48,"Jour")+COUNTIFS(AVR.20!$L$7:$L$48,$B67,AVR.20!$E$7:$E$48,"Jour")+COUNTIFS(AVR.20!$N$7:$N$48,$B67,AVR.20!$E$7:$E$48,"Jour")+COUNTIFS(AVR.20!$P$7:$P$48,$B67,AVR.20!$E$7:$E$48,"Jour")+COUNTIFS(AVR.20!$R$7:$R$48,$B67,AVR.20!$E$7:$E$48,"Jour")+COUNTIFS(AVR.20!$T$7:$T$48,$B67,AVR.20!$E$7:$E$48,"Jour")+COUNTIFS(AVR.20!$V$7:$V$48,$B67,AVR.20!$E$7:$E$48,"Jour")+COUNTIFS(AVR.20!$W$7:$W$48,$B67,AVR.20!$E$7:$E$48,"Jour")+COUNTIFS(AVR.20!$X$7:$X$48,$B67,AVR.20!$E$7:$E$48,"Jour"))</f>
        <v>0</v>
      </c>
      <c r="BN67" s="177"/>
      <c r="BO67" s="176">
        <f>AP67+AR67+AT67+AV67+AX67+AZ67+BB67+BD67+BF67+BH67+BJ67+BL67</f>
        <v>5</v>
      </c>
      <c r="BP67" s="176">
        <f>AQ67+AS67+AU67+AW67+AY67+BA67+BC67+BE67+BG67+BI67+BK67+BM67</f>
        <v>0</v>
      </c>
    </row>
    <row r="68" spans="1:68" ht="16.5" customHeight="1" x14ac:dyDescent="0.25">
      <c r="A68" s="268" t="s">
        <v>344</v>
      </c>
      <c r="B68" s="269" t="s">
        <v>381</v>
      </c>
      <c r="C68" s="264" t="s">
        <v>296</v>
      </c>
      <c r="D68" s="264" t="s">
        <v>382</v>
      </c>
      <c r="E68" s="265" t="s">
        <v>296</v>
      </c>
      <c r="F68" s="266"/>
      <c r="G68" s="266"/>
      <c r="H68" s="266"/>
      <c r="I68" s="266"/>
      <c r="J68" s="266"/>
      <c r="K68" s="266"/>
      <c r="L68" s="267"/>
      <c r="N68" s="183" t="e">
        <f>IF($A68="","",COUNTIFS(#REF!,B68,#REF!,"Nuit")+COUNTIFS(#REF!,B68,#REF!,"Nuit")+COUNTIFS(#REF!,B68,#REF!,"Nuit")+COUNTIFS(#REF!,B68,#REF!,"Nuit")+COUNTIFS(#REF!,B68,#REF!,"Nuit")+COUNTIFS(#REF!,B68,#REF!,"Nuit")+COUNTIFS(#REF!,B68,#REF!,"Nuit")+COUNTIFS(#REF!,B68,#REF!,"Nuit")+COUNTIFS(#REF!,B68,#REF!,"Nuit")+COUNTIFS(#REF!,B68,#REF!,"Nuit")+COUNTIFS(#REF!,B68,#REF!,"Nuit"))</f>
        <v>#REF!</v>
      </c>
      <c r="O68" s="184" t="e">
        <f>IF($A68="","",COUNTIFS(#REF!,B68,#REF!,"Jour")+COUNTIFS(#REF!,B68,#REF!,"Jour")+COUNTIFS(#REF!,B68,#REF!,"Jour")+COUNTIFS(#REF!,B68,#REF!,"Jour")+COUNTIFS(#REF!,B68,#REF!,"Jour")+COUNTIFS(#REF!,B68,#REF!,"Jour")+COUNTIFS(#REF!,B68,#REF!,"Jour")+COUNTIFS(#REF!,B68,#REF!,"Jour")+COUNTIFS(#REF!,B68,#REF!,"Jour")+COUNTIFS(#REF!,B68,#REF!,"Jour")+COUNTIFS(#REF!,B68,#REF!,"Jour"))</f>
        <v>#REF!</v>
      </c>
      <c r="P68" s="187" t="e">
        <f>IF($A68="","",COUNTIFS(#REF!,B68,#REF!,"Nuit")+COUNTIFS(#REF!,B68,#REF!,"Nuit")+COUNTIFS(#REF!,B68,#REF!,"Nuit")+COUNTIFS(#REF!,B68,#REF!,"Nuit")+COUNTIFS(#REF!,B68,#REF!,"Nuit")+COUNTIFS(#REF!,B68,#REF!,"Nuit")+COUNTIFS(#REF!,B68,#REF!,"Nuit")+COUNTIFS(#REF!,B68,#REF!,"Nuit")+COUNTIFS(#REF!,B68,#REF!,"Nuit")+COUNTIFS(#REF!,B68,#REF!,"Nuit")+COUNTIFS(#REF!,B68,#REF!,"Nuit"))</f>
        <v>#REF!</v>
      </c>
      <c r="Q68" s="184" t="e">
        <f>IF($A68="","",COUNTIFS(#REF!,B68,#REF!,"Jour")+COUNTIFS(#REF!,B68,#REF!,"Jour")+COUNTIFS(#REF!,B68,#REF!,"Jour")+COUNTIFS(#REF!,B68,#REF!,"Jour")+COUNTIFS(#REF!,B68,#REF!,"Jour")+COUNTIFS(#REF!,B68,#REF!,"Jour")+COUNTIFS(#REF!,B68,#REF!,"Jour")+COUNTIFS(#REF!,B68,#REF!,"Jour")+COUNTIFS(#REF!,B68,#REF!,"Jour")+COUNTIFS(#REF!,B68,#REF!,"Jour")+COUNTIFS(#REF!,B68,#REF!,"Jour"))</f>
        <v>#REF!</v>
      </c>
      <c r="R68" s="187" t="e">
        <f>IF($A68="","",COUNTIFS(#REF!,B68,#REF!,"Nuit")+COUNTIFS(#REF!,B68,#REF!,"Nuit")+COUNTIFS(#REF!,B68,#REF!,"Nuit")+COUNTIFS(#REF!,B68,#REF!,"Nuit")+COUNTIFS(#REF!,B68,#REF!,"Nuit")+COUNTIFS(#REF!,B68,#REF!,"Nuit")+COUNTIFS(#REF!,B68,#REF!,"Nuit")+COUNTIFS(#REF!,B68,#REF!,"Nuit")+COUNTIFS(#REF!,B68,#REF!,"Nuit")+COUNTIFS(#REF!,B68,#REF!,"Nuit")+COUNTIFS(#REF!,B68,#REF!,"Nuit"))</f>
        <v>#REF!</v>
      </c>
      <c r="S68" s="184" t="e">
        <f>IF($A68="","",COUNTIFS(#REF!,B68,#REF!,"Jour")+COUNTIFS(#REF!,B68,#REF!,"Jour")+COUNTIFS(#REF!,B68,#REF!,"Jour")+COUNTIFS(#REF!,B68,#REF!,"Jour")+COUNTIFS(#REF!,B68,#REF!,"Jour")+COUNTIFS(#REF!,B68,#REF!,"Jour")+COUNTIFS(#REF!,B68,#REF!,"Jour")+COUNTIFS(#REF!,B68,#REF!,"Jour")+COUNTIFS(#REF!,B68,#REF!,"Jour")+COUNTIFS(#REF!,B68,#REF!,"Jour")+COUNTIFS(#REF!,B68,#REF!,"Jour"))</f>
        <v>#REF!</v>
      </c>
      <c r="T68" s="187" t="e">
        <f>IF($A68="","",COUNTIFS(#REF!,B68,#REF!,"Nuit")+COUNTIFS(#REF!,B68,#REF!,"Nuit")+COUNTIFS(#REF!,B68,#REF!,"Nuit")+COUNTIFS(#REF!,B68,#REF!,"Nuit")+COUNTIFS(#REF!,B68,#REF!,"Nuit")+COUNTIFS(#REF!,B68,#REF!,"Nuit")+COUNTIFS(#REF!,B68,#REF!,"Nuit")+COUNTIFS(#REF!,B68,#REF!,"Nuit")+COUNTIFS(#REF!,B68,#REF!,"Nuit")+COUNTIFS(#REF!,B68,#REF!,"Nuit")+COUNTIFS(#REF!,B68,#REF!,"Nuit"))</f>
        <v>#REF!</v>
      </c>
      <c r="U68" s="184" t="e">
        <f>IF($A68="","",COUNTIFS(#REF!,B68,#REF!,"Jour")+COUNTIFS(#REF!,B68,#REF!,"Jour")+COUNTIFS(#REF!,B68,#REF!,"Jour")+COUNTIFS(#REF!,B68,#REF!,"Jour")+COUNTIFS(#REF!,B68,#REF!,"Jour")+COUNTIFS(#REF!,B68,#REF!,"Jour")+COUNTIFS(#REF!,B68,#REF!,"Jour")+COUNTIFS(#REF!,B68,#REF!,"Jour")+COUNTIFS(#REF!,B68,#REF!,"Jour")+COUNTIFS(#REF!,B68,#REF!,"Jour")+COUNTIFS(#REF!,B68,#REF!,"Jour"))</f>
        <v>#REF!</v>
      </c>
      <c r="V68" s="187" t="e">
        <f>IF($A68="","",COUNTIFS(#REF!,B68,#REF!,"Nuit")+COUNTIFS(#REF!,B68,#REF!,"Nuit")+COUNTIFS(#REF!,B68,#REF!,"Nuit")+COUNTIFS(#REF!,B68,#REF!,"Nuit")+COUNTIFS(#REF!,B68,#REF!,"Nuit")+COUNTIFS(#REF!,B68,#REF!,"Nuit")+COUNTIFS(#REF!,B68,#REF!,"Nuit")+COUNTIFS(#REF!,B68,#REF!,"Nuit")+COUNTIFS(#REF!,B68,#REF!,"Nuit")+COUNTIFS(#REF!,B68,#REF!,"Nuit")+COUNTIFS(#REF!,B68,#REF!,"Nuit"))</f>
        <v>#REF!</v>
      </c>
      <c r="W68" s="184" t="e">
        <f>IF($A68="","",COUNTIFS(#REF!,B68,#REF!,"Jour")+COUNTIFS(#REF!,B68,#REF!,"Jour")+COUNTIFS(#REF!,B68,#REF!,"Jour")+COUNTIFS(#REF!,B68,#REF!,"Jour")+COUNTIFS(#REF!,B68,#REF!,"Jour")+COUNTIFS(#REF!,B68,#REF!,"Jour")+COUNTIFS(#REF!,B68,#REF!,"Jour")+COUNTIFS(#REF!,B68,#REF!,"Jour")+COUNTIFS(#REF!,B68,#REF!,"Jour")+COUNTIFS(#REF!,B68,#REF!,"Jour")+COUNTIFS(#REF!,B68,#REF!,"Jour"))</f>
        <v>#REF!</v>
      </c>
      <c r="X68" s="187" t="e">
        <f>IF($A68="","",COUNTIFS(#REF!,B68,#REF!,"Nuit")+COUNTIFS(#REF!,B68,#REF!,"Nuit")+COUNTIFS(#REF!,B68,#REF!,"Nuit")+COUNTIFS(#REF!,B68,#REF!,"Nuit")+COUNTIFS(#REF!,B68,#REF!,"Nuit")+COUNTIFS(#REF!,B68,#REF!,"Nuit")+COUNTIFS(#REF!,B68,#REF!,"Nuit")+COUNTIFS(#REF!,B68,#REF!,"Nuit")+COUNTIFS(#REF!,B68,#REF!,"Nuit")+COUNTIFS(#REF!,B68,#REF!,"Nuit")+COUNTIFS(#REF!,B68,#REF!,"Nuit"))</f>
        <v>#REF!</v>
      </c>
      <c r="Y68" s="184" t="e">
        <f>IF($A68="","",COUNTIFS(#REF!,B68,#REF!,"Jour")+COUNTIFS(#REF!,B68,#REF!,"Jour")+COUNTIFS(#REF!,B68,#REF!,"Jour")+COUNTIFS(#REF!,B68,#REF!,"Jour")+COUNTIFS(#REF!,B68,#REF!,"Jour")+COUNTIFS(#REF!,B68,#REF!,"Jour")+COUNTIFS(#REF!,B68,#REF!,"Jour")+COUNTIFS(#REF!,B68,#REF!,"Jour")+COUNTIFS(#REF!,B68,#REF!,"Jour")+COUNTIFS(#REF!,B68,#REF!,"Jour")+COUNTIFS(#REF!,B68,#REF!,"Jour"))</f>
        <v>#REF!</v>
      </c>
      <c r="Z68" s="187" t="e">
        <f>IF($A68="","",COUNTIFS(#REF!,$B68,#REF!,"Nuit")+COUNTIFS(#REF!,B68,#REF!,"Nuit")+COUNTIFS(#REF!,B68,#REF!,"Nuit")+COUNTIFS(#REF!,B68,#REF!,"Nuit")+COUNTIFS(#REF!,B68,#REF!,"Nuit")+COUNTIFS(#REF!,B68,#REF!,"Nuit")+COUNTIFS(#REF!,B68,#REF!,"Nuit")+COUNTIFS(#REF!,B68,#REF!,"Nuit")+COUNTIFS(#REF!,B68,#REF!,"Nuit")+COUNTIFS(#REF!,B68,#REF!,"Nuit")+COUNTIFS(#REF!,B68,#REF!,"Nuit"))</f>
        <v>#REF!</v>
      </c>
      <c r="AA68" s="184" t="e">
        <f>IF($A68="","",COUNTIFS(#REF!,$B68,#REF!,"Jour")+COUNTIFS(#REF!,$B68,#REF!,"Jour")+COUNTIFS(#REF!,$B68,#REF!,"Jour")+COUNTIFS(#REF!,$B68,#REF!,"Jour")+COUNTIFS(#REF!,$B68,#REF!,"Jour")+COUNTIFS(#REF!,$B68,#REF!,"Jour")+COUNTIFS(#REF!,$B68,#REF!,"Jour")+COUNTIFS(#REF!,$B68,#REF!,"Jour")+COUNTIFS(#REF!,$B68,#REF!,"Jour")+COUNTIFS(#REF!,$B68,#REF!,"Jour")+COUNTIFS(#REF!,$B68,#REF!,"Jour"))</f>
        <v>#REF!</v>
      </c>
      <c r="AB68" s="187" t="e">
        <f>IF($A68="","",COUNTIFS(#REF!,$B68,#REF!,"Nuit")+COUNTIFS(#REF!,$B68,#REF!,"Nuit")+COUNTIFS(#REF!,$B68,#REF!,"Nuit")+COUNTIFS(#REF!,$B68,#REF!,"Nuit")+COUNTIFS(#REF!,$B68,#REF!,"Nuit")+COUNTIFS(#REF!,$B68,#REF!,"Nuit")+COUNTIFS(#REF!,$B68,#REF!,"Nuit")+COUNTIFS(#REF!,$B68,#REF!,"Nuit")+COUNTIFS(#REF!,$B68,#REF!,"Nuit")+COUNTIFS(#REF!,$B68,#REF!,"Nuit")+COUNTIFS(#REF!,$B68,#REF!,"Nuit"))</f>
        <v>#REF!</v>
      </c>
      <c r="AC68" s="184" t="e">
        <f>IF($A68="","",COUNTIFS(#REF!,$B68,#REF!,"Jour")+COUNTIFS(#REF!,$B68,#REF!,"Jour")+COUNTIFS(#REF!,$B68,#REF!,"Jour")+COUNTIFS(#REF!,$B68,#REF!,"Jour")+COUNTIFS(#REF!,$B68,#REF!,"Jour")+COUNTIFS(#REF!,$B68,#REF!,"Jour")+COUNTIFS(#REF!,$B68,#REF!,"Jour")+COUNTIFS(#REF!,$B68,#REF!,"Jour")+COUNTIFS(#REF!,$B68,#REF!,"Jour")+COUNTIFS(#REF!,$B68,#REF!,"Jour")+COUNTIFS(#REF!,$B68,#REF!,"Jour"))</f>
        <v>#REF!</v>
      </c>
      <c r="AD68" s="187" t="e">
        <f>IF($A68="","",COUNTIFS(#REF!,$B68,#REF!,"Nuit")+COUNTIFS(#REF!,$B68,#REF!,"Nuit")+COUNTIFS(#REF!,$B68,#REF!,"Nuit")+COUNTIFS(#REF!,$B68,#REF!,"Nuit")+COUNTIFS(#REF!,$B68,#REF!,"Nuit")+COUNTIFS(#REF!,$B68,#REF!,"Nuit")+COUNTIFS(#REF!,$B68,#REF!,"Nuit")+COUNTIFS(#REF!,$B68,#REF!,"Nuit")+COUNTIFS(#REF!,$B68,#REF!,"Nuit")+COUNTIFS(#REF!,$B68,#REF!,"Nuit")+COUNTIFS(#REF!,$B68,#REF!,"Nuit"))</f>
        <v>#REF!</v>
      </c>
      <c r="AE68" s="184" t="e">
        <f>IF($A68="","",COUNTIFS(#REF!,$B68,#REF!,"Jour")+COUNTIFS(#REF!,$B68,#REF!,"Jour")+COUNTIFS(#REF!,$B68,#REF!,"Jour")+COUNTIFS(#REF!,$B68,#REF!,"Jour")+COUNTIFS(#REF!,$B68,#REF!,"Jour")+COUNTIFS(#REF!,$B68,#REF!,"Jour")+COUNTIFS(#REF!,$B68,#REF!,"Jour")+COUNTIFS(#REF!,$B68,#REF!,"Jour")+COUNTIFS(#REF!,$B68,#REF!,"Jour")+COUNTIFS(#REF!,$B68,#REF!,"Jour")+COUNTIFS(#REF!,$B68,#REF!,"Jour"))</f>
        <v>#REF!</v>
      </c>
      <c r="AF68" s="187" t="e">
        <f>IF($A68="","",COUNTIFS(#REF!,$B68,#REF!,"Nuit")+COUNTIFS(#REF!,$B68,#REF!,"Nuit")+COUNTIFS(#REF!,$B68,#REF!,"Nuit")+COUNTIFS(#REF!,$B68,#REF!,"Nuit")+COUNTIFS(#REF!,$B68,#REF!,"Nuit")+COUNTIFS(#REF!,$B68,#REF!,"Nuit")+COUNTIFS(#REF!,$B68,#REF!,"Nuit")+COUNTIFS(#REF!,$B68,#REF!,"Nuit")+COUNTIFS(#REF!,$B68,#REF!,"Nuit")+COUNTIFS(#REF!,$B68,#REF!,"Nuit")+COUNTIFS(#REF!,$B68,#REF!,"Nuit"))</f>
        <v>#REF!</v>
      </c>
      <c r="AG68" s="184" t="e">
        <f>IF($A68="","",COUNTIFS(#REF!,$B68,#REF!,"Jour")+COUNTIFS(#REF!,$B68,#REF!,"Jour")+COUNTIFS(#REF!,$B68,#REF!,"Jour")+COUNTIFS(#REF!,$B68,#REF!,"Jour")+COUNTIFS(#REF!,$B68,#REF!,"Jour")+COUNTIFS(#REF!,$B68,#REF!,"Jour")+COUNTIFS(#REF!,$B68,#REF!,"Jour")+COUNTIFS(#REF!,$B68,#REF!,"Jour")+COUNTIFS(#REF!,$B68,#REF!,"Jour")+COUNTIFS(#REF!,$B68,#REF!,"Jour")+COUNTIFS(#REF!,$B68,#REF!,"Jour"))</f>
        <v>#REF!</v>
      </c>
      <c r="AH68" s="187" t="e">
        <f>IF($A68="","",COUNTIFS(#REF!,$B68,#REF!,"Nuit")+COUNTIFS(#REF!,$B68,#REF!,"Nuit")+COUNTIFS(#REF!,$B68,#REF!,"Nuit")+COUNTIFS(#REF!,$B68,#REF!,"Nuit")+COUNTIFS(#REF!,$B68,#REF!,"Nuit")+COUNTIFS(#REF!,$B68,#REF!,"Nuit")+COUNTIFS(#REF!,$B68,#REF!,"Nuit")+COUNTIFS(#REF!,$B68,#REF!,"Nuit")+COUNTIFS(#REF!,$B68,#REF!,"Nuit")+COUNTIFS(#REF!,$B68,#REF!,"Nuit")+COUNTIFS(#REF!,$B68,#REF!,"Nuit"))</f>
        <v>#REF!</v>
      </c>
      <c r="AI68" s="184" t="e">
        <f>IF($A68="","",COUNTIFS(#REF!,$B68,#REF!,"Jour")+COUNTIFS(#REF!,$B68,#REF!,"Jour")+COUNTIFS(#REF!,$B68,#REF!,"Jour")+COUNTIFS(#REF!,$B68,#REF!,"Jour")+COUNTIFS(#REF!,$B68,#REF!,"Jour")+COUNTIFS(#REF!,$B68,#REF!,"Jour")+COUNTIFS(#REF!,$B68,#REF!,"Jour")+COUNTIFS(#REF!,$B68,#REF!,"Jour")+COUNTIFS(#REF!,$B68,#REF!,"Jour")+COUNTIFS(#REF!,$B68,#REF!,"Jour")+COUNTIFS(#REF!,$B68,#REF!,"Jour"))</f>
        <v>#REF!</v>
      </c>
      <c r="AJ68" s="187" t="e">
        <f>IF($A68="","",COUNTIFS(#REF!,$B68,#REF!,"Nuit")+COUNTIFS(#REF!,$B68,#REF!,"Nuit")+COUNTIFS(#REF!,$B68,#REF!,"Nuit")+COUNTIFS(#REF!,$B68,#REF!,"Nuit")+COUNTIFS(#REF!,$B68,#REF!,"Nuit")+COUNTIFS(#REF!,$B68,#REF!,"Nuit")+COUNTIFS(#REF!,$B68,#REF!,"Nuit")+COUNTIFS(#REF!,$B68,#REF!,"Nuit")+COUNTIFS(#REF!,$B68,#REF!,"Nuit")+COUNTIFS(#REF!,$B68,#REF!,"Nuit")+COUNTIFS(#REF!,$B68,#REF!,"Nuit"))</f>
        <v>#REF!</v>
      </c>
      <c r="AK68" s="190" t="e">
        <f>IF($A68="","",COUNTIFS(#REF!,$B68,#REF!,"Jour")+COUNTIFS(#REF!,$B68,#REF!,"Jour")+COUNTIFS(#REF!,$B68,#REF!,"Jour")+COUNTIFS(#REF!,$B68,#REF!,"Jour")+COUNTIFS(#REF!,$B68,#REF!,"Jour")+COUNTIFS(#REF!,$B68,#REF!,"Jour")+COUNTIFS(#REF!,$B68,#REF!,"Jour")+COUNTIFS(#REF!,$B68,#REF!,"Jour")+COUNTIFS(#REF!,$B68,#REF!,"Jour")+COUNTIFS(#REF!,$B68,#REF!,"Jour")+COUNTIFS(#REF!,$B68,#REF!,"Jour"))</f>
        <v>#REF!</v>
      </c>
      <c r="AL68" s="177"/>
      <c r="AM68" s="176" t="e">
        <f t="shared" si="1"/>
        <v>#REF!</v>
      </c>
      <c r="AN68" s="176" t="e">
        <f t="shared" si="2"/>
        <v>#REF!</v>
      </c>
      <c r="AO68" s="424" t="e">
        <f t="shared" si="5"/>
        <v>#REF!</v>
      </c>
      <c r="AP68" s="183">
        <f>IF($A68="","",COUNTIFS(JAN.20!$F$7:$F$48,$B68,JAN.20!$E$7:$E$48,"Nuit")+COUNTIFS(JAN.20!$H$7:$H$48,$B68,JAN.20!$E$7:$E$48,"Nuit")+COUNTIFS(JAN.20!$J$7:$J$48,$B68,JAN.20!$E$7:$E$48,"Nuit")+COUNTIFS(JAN.20!$L$7:$L$48,$B68,JAN.20!$E$7:$E$48,"Nuit")+COUNTIFS(JAN.20!$N$7:$N$48,$B68,JAN.20!$E$7:$E$48,"Nuit")+COUNTIFS(JAN.20!$P$7:$P$48,$B68,JAN.20!$E$7:$E$48,"Nuit")+COUNTIFS(JAN.20!$R$7:$R$48,$B68,JAN.20!$E$7:$E$48,"Nuit")+COUNTIFS(JAN.20!$T$7:$T$48,$B68,JAN.20!$E$7:$E$48,"Nuit")+COUNTIFS(JAN.20!$V$7:$V$48,$B68,JAN.20!$E$7:$E$48,"Nuit")+COUNTIFS(JAN.20!$W$7:$W$48,$B68,JAN.20!$E$7:$E$48,"Nuit")+COUNTIFS(JAN.20!$X$7:$X$48,$B68,JAN.20!$E$7:$E$48,"Nuit"))</f>
        <v>0</v>
      </c>
      <c r="AQ68" s="184">
        <f>IF($A68="","",COUNTIFS(JAN.20!$F$7:$F$48,$B68,JAN.20!$E$7:$E$48,"Jour")+COUNTIFS(JAN.20!$H$7:$H$48,$B68,JAN.20!$E$7:$E$48,"Jour")+COUNTIFS(JAN.20!$J$7:$J$48,$B68,JAN.20!$E$7:$E$48,"Jour")+COUNTIFS(JAN.20!$L$7:$L$48,$B68,JAN.20!$E$7:$E$48,"Jour")+COUNTIFS(JAN.20!$N$7:$N$48,$B68,JAN.20!$E$7:$E$48,"Jour")+COUNTIFS(JAN.20!$P$7:$P$48,$B68,JAN.20!$E$7:$E$48,"Jour")+COUNTIFS(JAN.20!$R$7:$R$48,$B68,JAN.20!$E$7:$E$48,"Jour")+COUNTIFS(JAN.20!$T$7:$T$48,$B68,JAN.20!$E$7:$E$48,"Jour")+COUNTIFS(JAN.20!$V$7:$V$48,$B68,JAN.20!$E$7:$E$48,"Jour")+COUNTIFS(JAN.20!$W$7:$W$48,$B68,JAN.20!$E$7:$E$48,"Jour")+COUNTIFS(JAN.20!$X$7:$X$48,$B68,JAN.20!$E$7:$E$48,"Jour"))</f>
        <v>0</v>
      </c>
      <c r="AR68" s="187">
        <f>IF($A68="","",COUNTIFS(FEV.20!$F$7:$F$48,$B68,FEV.20!$E$7:$E$48,"Nuit")+COUNTIFS(FEV.20!$H$7:$H$48,$B68,FEV.20!$E$7:$E$48,"Nuit")+COUNTIFS(FEV.20!$J$7:$J$48,$B68,FEV.20!$E$7:$E$48,"Nuit")+COUNTIFS(FEV.20!$L$7:$L$48,$B68,FEV.20!$E$7:$E$48,"Nuit")+COUNTIFS(FEV.20!$N$7:$N$48,$B68,FEV.20!$E$7:$E$48,"Nuit")+COUNTIFS(FEV.20!$P$7:$P$48,$B68,FEV.20!$E$7:$E$48,"Nuit")+COUNTIFS(FEV.20!$R$7:$R$48,$B68,FEV.20!$E$7:$E$48,"Nuit")+COUNTIFS(FEV.20!$T$7:$T$48,$B68,FEV.20!$E$7:$E$48,"Nuit")+COUNTIFS(FEV.20!$V$7:$V$48,$B68,FEV.20!$E$7:$E$48,"Nuit")+COUNTIFS(FEV.20!$W$7:$W$48,$B68,FEV.20!$E$7:$E$48,"Nuit")+COUNTIFS(FEV.20!$X$7:$X$48,$B68,FEV.20!$E$7:$E$48,"Nuit"))</f>
        <v>0</v>
      </c>
      <c r="AS68" s="184">
        <f>IF($A68="","",COUNTIFS(FEV.20!$F$7:$F$48,$B68,FEV.20!$E$7:$E$48,"Jour")+COUNTIFS(FEV.20!$H$7:$H$48,$B68,FEV.20!$E$7:$E$48,"Jour")+COUNTIFS(FEV.20!$J$7:$J$48,$B68,FEV.20!$E$7:$E$48,"Jour")+COUNTIFS(FEV.20!$L$7:$L$48,$B68,FEV.20!$E$7:$E$48,"Jour")+COUNTIFS(FEV.20!$N$7:$N$48,$B68,FEV.20!$E$7:$E$48,"Jour")+COUNTIFS(FEV.20!$P$7:$P$48,$B68,FEV.20!$E$7:$E$48,"Jour")+COUNTIFS(FEV.20!$R$7:$R$48,$B68,FEV.20!$E$7:$E$48,"Jour")+COUNTIFS(FEV.20!$T$7:$T$48,$B68,FEV.20!$E$7:$E$48,"Jour")+COUNTIFS(FEV.20!$V$7:$V$48,$B68,FEV.20!$E$7:$E$48,"Jour")+COUNTIFS(FEV.20!$W$7:$W$48,$B68,FEV.20!$E$7:$E$48,"Jour")+COUNTIFS(FEV.20!$X$7:$X$48,$B68,FEV.20!$E$7:$E$48,"Jour"))</f>
        <v>0</v>
      </c>
      <c r="AT68" s="187">
        <f>IF($A68="","",COUNTIFS(Mars.20!$F$7:$F$48,$B68,Mars.20!$E$7:$E$48,"Nuit")+COUNTIFS(Mars.20!$H$7:$H$48,$B68,Mars.20!$E$7:$E$48,"Nuit")+COUNTIFS(Mars.20!$J$7:$J$48,$B68,Mars.20!$E$7:$E$48,"Nuit")+COUNTIFS(Mars.20!$L$7:$L$48,$B68,Mars.20!$E$7:$E$48,"Nuit")+COUNTIFS(Mars.20!$N$7:$N$48,$B68,Mars.20!$E$7:$E$48,"Nuit")+COUNTIFS(Mars.20!$P$7:$P$48,$B68,Mars.20!$E$7:$E$48,"Nuit")+COUNTIFS(Mars.20!$R$7:$R$48,$B68,Mars.20!$E$7:$E$48,"Nuit")+COUNTIFS(Mars.20!$T$7:$T$48,$B68,Mars.20!$E$7:$E$48,"Nuit")+COUNTIFS(Mars.20!$V$7:$V$48,$B68,Mars.20!$E$7:$E$48,"Nuit")+COUNTIFS(Mars.20!$W$7:$W$48,$B68,Mars.20!$E$7:$E$48,"Nuit")+COUNTIFS(Mars.20!$X$7:$X$48,$B68,Mars.20!$E$7:$E$48,"Nuit"))</f>
        <v>0</v>
      </c>
      <c r="AU68" s="184">
        <f>IF($A68="","",COUNTIFS(Mars.20!$F$7:$F$48,$B68,Mars.20!$E$7:$E$48,"Jour")+COUNTIFS(Mars.20!$H$7:$H$48,$B68,Mars.20!$E$7:$E$48,"Jour")+COUNTIFS(Mars.20!$J$7:$J$48,$B68,Mars.20!$E$7:$E$48,"Jour")+COUNTIFS(Mars.20!$L$7:$L$48,$B68,Mars.20!$E$7:$E$48,"Jour")+COUNTIFS(Mars.20!$N$7:$N$48,$B68,Mars.20!$E$7:$E$48,"Jour")+COUNTIFS(Mars.20!$P$7:$P$48,$B68,Mars.20!$E$7:$E$48,"Jour")+COUNTIFS(Mars.20!$R$7:$R$48,$B68,Mars.20!$E$7:$E$48,"Jour")+COUNTIFS(Mars.20!$T$7:$T$48,$B68,Mars.20!$E$7:$E$48,"Jour")+COUNTIFS(Mars.20!$V$7:$V$48,$B68,Mars.20!$E$7:$E$48,"Jour")+COUNTIFS(Mars.20!$W$7:$W$48,$B68,Mars.20!$E$7:$E$48,"Jour")+COUNTIFS(Mars.20!$X$7:$X$48,$B68,Mars.20!$E$7:$E$48,"Jour"))</f>
        <v>0</v>
      </c>
      <c r="AV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AW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AX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AY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AZ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BA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BB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BC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BD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BE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BF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BG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BH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BI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BJ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BK68" s="184">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BL68" s="187">
        <f>IF($A68="","",COUNTIFS(AVR.20!$F$7:$F$48,$B68,AVR.20!$E$7:$E$48,"Nuit")+COUNTIFS(AVR.20!$H$7:$H$48,$B68,AVR.20!$E$7:$E$48,"Nuit")+COUNTIFS(AVR.20!$J$7:$J$48,$B68,AVR.20!$E$7:$E$48,"Nuit")+COUNTIFS(AVR.20!$L$7:$L$48,$B68,AVR.20!$E$7:$E$48,"Nuit")+COUNTIFS(AVR.20!$N$7:$N$48,$B68,AVR.20!$E$7:$E$48,"Nuit")+COUNTIFS(AVR.20!$P$7:$P$48,$B68,AVR.20!$E$7:$E$48,"Nuit")+COUNTIFS(AVR.20!$R$7:$R$48,$B68,AVR.20!$E$7:$E$48,"Nuit")+COUNTIFS(AVR.20!$T$7:$T$48,$B68,AVR.20!$E$7:$E$48,"Nuit")+COUNTIFS(AVR.20!$V$7:$V$48,$B68,AVR.20!$E$7:$E$48,"Nuit")+COUNTIFS(AVR.20!$W$7:$W$48,$B68,AVR.20!$E$7:$E$48,"Nuit")+COUNTIFS(AVR.20!$X$7:$X$48,$B68,AVR.20!$E$7:$E$48,"Nuit"))</f>
        <v>0</v>
      </c>
      <c r="BM68" s="190">
        <f>IF($A68="","",COUNTIFS(AVR.20!$F$7:$F$48,$B68,AVR.20!$E$7:$E$48,"Jour")+COUNTIFS(AVR.20!$H$7:$H$48,$B68,AVR.20!$E$7:$E$48,"Jour")+COUNTIFS(AVR.20!$J$7:$J$48,$B68,AVR.20!$E$7:$E$48,"Jour")+COUNTIFS(AVR.20!$L$7:$L$48,$B68,AVR.20!$E$7:$E$48,"Jour")+COUNTIFS(AVR.20!$N$7:$N$48,$B68,AVR.20!$E$7:$E$48,"Jour")+COUNTIFS(AVR.20!$P$7:$P$48,$B68,AVR.20!$E$7:$E$48,"Jour")+COUNTIFS(AVR.20!$R$7:$R$48,$B68,AVR.20!$E$7:$E$48,"Jour")+COUNTIFS(AVR.20!$T$7:$T$48,$B68,AVR.20!$E$7:$E$48,"Jour")+COUNTIFS(AVR.20!$V$7:$V$48,$B68,AVR.20!$E$7:$E$48,"Jour")+COUNTIFS(AVR.20!$W$7:$W$48,$B68,AVR.20!$E$7:$E$48,"Jour")+COUNTIFS(AVR.20!$X$7:$X$48,$B68,AVR.20!$E$7:$E$48,"Jour"))</f>
        <v>0</v>
      </c>
      <c r="BN68" s="177"/>
      <c r="BO68" s="176">
        <f t="shared" si="3"/>
        <v>0</v>
      </c>
      <c r="BP68" s="176">
        <f t="shared" si="4"/>
        <v>0</v>
      </c>
    </row>
    <row r="69" spans="1:68" ht="16.5" x14ac:dyDescent="0.3">
      <c r="A69" s="268" t="s">
        <v>215</v>
      </c>
      <c r="B69" s="269" t="s">
        <v>95</v>
      </c>
      <c r="C69" s="264" t="s">
        <v>198</v>
      </c>
      <c r="D69" s="264" t="s">
        <v>83</v>
      </c>
      <c r="E69" s="265" t="s">
        <v>17</v>
      </c>
      <c r="F69" s="266" t="s">
        <v>8</v>
      </c>
      <c r="G69" s="266" t="s">
        <v>70</v>
      </c>
      <c r="H69" s="266" t="s">
        <v>71</v>
      </c>
      <c r="I69" s="272"/>
      <c r="J69" s="266"/>
      <c r="K69" s="266" t="s">
        <v>72</v>
      </c>
      <c r="L69" s="267"/>
      <c r="N69" s="183" t="e">
        <f>IF($A69="","",COUNTIFS(#REF!,B69,#REF!,"Nuit")+COUNTIFS(#REF!,B69,#REF!,"Nuit")+COUNTIFS(#REF!,B69,#REF!,"Nuit")+COUNTIFS(#REF!,B69,#REF!,"Nuit")+COUNTIFS(#REF!,B69,#REF!,"Nuit")+COUNTIFS(#REF!,B69,#REF!,"Nuit")+COUNTIFS(#REF!,B69,#REF!,"Nuit")+COUNTIFS(#REF!,B69,#REF!,"Nuit")+COUNTIFS(#REF!,B69,#REF!,"Nuit")+COUNTIFS(#REF!,B69,#REF!,"Nuit")+COUNTIFS(#REF!,B69,#REF!,"Nuit"))</f>
        <v>#REF!</v>
      </c>
      <c r="O69" s="184" t="e">
        <f>IF($A69="","",COUNTIFS(#REF!,B69,#REF!,"Jour")+COUNTIFS(#REF!,B69,#REF!,"Jour")+COUNTIFS(#REF!,B69,#REF!,"Jour")+COUNTIFS(#REF!,B69,#REF!,"Jour")+COUNTIFS(#REF!,B69,#REF!,"Jour")+COUNTIFS(#REF!,B69,#REF!,"Jour")+COUNTIFS(#REF!,B69,#REF!,"Jour")+COUNTIFS(#REF!,B69,#REF!,"Jour")+COUNTIFS(#REF!,B69,#REF!,"Jour")+COUNTIFS(#REF!,B69,#REF!,"Jour")+COUNTIFS(#REF!,B69,#REF!,"Jour"))</f>
        <v>#REF!</v>
      </c>
      <c r="P69" s="187" t="e">
        <f>IF($A69="","",COUNTIFS(#REF!,B69,#REF!,"Nuit")+COUNTIFS(#REF!,B69,#REF!,"Nuit")+COUNTIFS(#REF!,B69,#REF!,"Nuit")+COUNTIFS(#REF!,B69,#REF!,"Nuit")+COUNTIFS(#REF!,B69,#REF!,"Nuit")+COUNTIFS(#REF!,B69,#REF!,"Nuit")+COUNTIFS(#REF!,B69,#REF!,"Nuit")+COUNTIFS(#REF!,B69,#REF!,"Nuit")+COUNTIFS(#REF!,B69,#REF!,"Nuit")+COUNTIFS(#REF!,B69,#REF!,"Nuit")+COUNTIFS(#REF!,B69,#REF!,"Nuit"))</f>
        <v>#REF!</v>
      </c>
      <c r="Q69" s="184" t="e">
        <f>IF($A69="","",COUNTIFS(#REF!,B69,#REF!,"Jour")+COUNTIFS(#REF!,B69,#REF!,"Jour")+COUNTIFS(#REF!,B69,#REF!,"Jour")+COUNTIFS(#REF!,B69,#REF!,"Jour")+COUNTIFS(#REF!,B69,#REF!,"Jour")+COUNTIFS(#REF!,B69,#REF!,"Jour")+COUNTIFS(#REF!,B69,#REF!,"Jour")+COUNTIFS(#REF!,B69,#REF!,"Jour")+COUNTIFS(#REF!,B69,#REF!,"Jour")+COUNTIFS(#REF!,B69,#REF!,"Jour")+COUNTIFS(#REF!,B69,#REF!,"Jour"))</f>
        <v>#REF!</v>
      </c>
      <c r="R69" s="187" t="e">
        <f>IF($A69="","",COUNTIFS(#REF!,B69,#REF!,"Nuit")+COUNTIFS(#REF!,B69,#REF!,"Nuit")+COUNTIFS(#REF!,B69,#REF!,"Nuit")+COUNTIFS(#REF!,B69,#REF!,"Nuit")+COUNTIFS(#REF!,B69,#REF!,"Nuit")+COUNTIFS(#REF!,B69,#REF!,"Nuit")+COUNTIFS(#REF!,B69,#REF!,"Nuit")+COUNTIFS(#REF!,B69,#REF!,"Nuit")+COUNTIFS(#REF!,B69,#REF!,"Nuit")+COUNTIFS(#REF!,B69,#REF!,"Nuit")+COUNTIFS(#REF!,B69,#REF!,"Nuit"))</f>
        <v>#REF!</v>
      </c>
      <c r="S69" s="184" t="e">
        <f>IF($A69="","",COUNTIFS(#REF!,B69,#REF!,"Jour")+COUNTIFS(#REF!,B69,#REF!,"Jour")+COUNTIFS(#REF!,B69,#REF!,"Jour")+COUNTIFS(#REF!,B69,#REF!,"Jour")+COUNTIFS(#REF!,B69,#REF!,"Jour")+COUNTIFS(#REF!,B69,#REF!,"Jour")+COUNTIFS(#REF!,B69,#REF!,"Jour")+COUNTIFS(#REF!,B69,#REF!,"Jour")+COUNTIFS(#REF!,B69,#REF!,"Jour")+COUNTIFS(#REF!,B69,#REF!,"Jour")+COUNTIFS(#REF!,B69,#REF!,"Jour"))</f>
        <v>#REF!</v>
      </c>
      <c r="T69" s="187" t="e">
        <f>IF($A69="","",COUNTIFS(#REF!,B69,#REF!,"Nuit")+COUNTIFS(#REF!,B69,#REF!,"Nuit")+COUNTIFS(#REF!,B69,#REF!,"Nuit")+COUNTIFS(#REF!,B69,#REF!,"Nuit")+COUNTIFS(#REF!,B69,#REF!,"Nuit")+COUNTIFS(#REF!,B69,#REF!,"Nuit")+COUNTIFS(#REF!,B69,#REF!,"Nuit")+COUNTIFS(#REF!,B69,#REF!,"Nuit")+COUNTIFS(#REF!,B69,#REF!,"Nuit")+COUNTIFS(#REF!,B69,#REF!,"Nuit")+COUNTIFS(#REF!,B69,#REF!,"Nuit"))</f>
        <v>#REF!</v>
      </c>
      <c r="U69" s="184" t="e">
        <f>IF($A69="","",COUNTIFS(#REF!,B69,#REF!,"Jour")+COUNTIFS(#REF!,B69,#REF!,"Jour")+COUNTIFS(#REF!,B69,#REF!,"Jour")+COUNTIFS(#REF!,B69,#REF!,"Jour")+COUNTIFS(#REF!,B69,#REF!,"Jour")+COUNTIFS(#REF!,B69,#REF!,"Jour")+COUNTIFS(#REF!,B69,#REF!,"Jour")+COUNTIFS(#REF!,B69,#REF!,"Jour")+COUNTIFS(#REF!,B69,#REF!,"Jour")+COUNTIFS(#REF!,B69,#REF!,"Jour")+COUNTIFS(#REF!,B69,#REF!,"Jour"))</f>
        <v>#REF!</v>
      </c>
      <c r="V69" s="187" t="e">
        <f>IF($A69="","",COUNTIFS(#REF!,B69,#REF!,"Nuit")+COUNTIFS(#REF!,B69,#REF!,"Nuit")+COUNTIFS(#REF!,B69,#REF!,"Nuit")+COUNTIFS(#REF!,B69,#REF!,"Nuit")+COUNTIFS(#REF!,B69,#REF!,"Nuit")+COUNTIFS(#REF!,B69,#REF!,"Nuit")+COUNTIFS(#REF!,B69,#REF!,"Nuit")+COUNTIFS(#REF!,B69,#REF!,"Nuit")+COUNTIFS(#REF!,B69,#REF!,"Nuit")+COUNTIFS(#REF!,B69,#REF!,"Nuit")+COUNTIFS(#REF!,B69,#REF!,"Nuit"))</f>
        <v>#REF!</v>
      </c>
      <c r="W69" s="184" t="e">
        <f>IF($A69="","",COUNTIFS(#REF!,B69,#REF!,"Jour")+COUNTIFS(#REF!,B69,#REF!,"Jour")+COUNTIFS(#REF!,B69,#REF!,"Jour")+COUNTIFS(#REF!,B69,#REF!,"Jour")+COUNTIFS(#REF!,B69,#REF!,"Jour")+COUNTIFS(#REF!,B69,#REF!,"Jour")+COUNTIFS(#REF!,B69,#REF!,"Jour")+COUNTIFS(#REF!,B69,#REF!,"Jour")+COUNTIFS(#REF!,B69,#REF!,"Jour")+COUNTIFS(#REF!,B69,#REF!,"Jour")+COUNTIFS(#REF!,B69,#REF!,"Jour"))</f>
        <v>#REF!</v>
      </c>
      <c r="X69" s="187" t="e">
        <f>IF($A69="","",COUNTIFS(#REF!,B69,#REF!,"Nuit")+COUNTIFS(#REF!,B69,#REF!,"Nuit")+COUNTIFS(#REF!,B69,#REF!,"Nuit")+COUNTIFS(#REF!,B69,#REF!,"Nuit")+COUNTIFS(#REF!,B69,#REF!,"Nuit")+COUNTIFS(#REF!,B69,#REF!,"Nuit")+COUNTIFS(#REF!,B69,#REF!,"Nuit")+COUNTIFS(#REF!,B69,#REF!,"Nuit")+COUNTIFS(#REF!,B69,#REF!,"Nuit")+COUNTIFS(#REF!,B69,#REF!,"Nuit")+COUNTIFS(#REF!,B69,#REF!,"Nuit"))</f>
        <v>#REF!</v>
      </c>
      <c r="Y69" s="184" t="e">
        <f>IF($A69="","",COUNTIFS(#REF!,B69,#REF!,"Jour")+COUNTIFS(#REF!,B69,#REF!,"Jour")+COUNTIFS(#REF!,B69,#REF!,"Jour")+COUNTIFS(#REF!,B69,#REF!,"Jour")+COUNTIFS(#REF!,B69,#REF!,"Jour")+COUNTIFS(#REF!,B69,#REF!,"Jour")+COUNTIFS(#REF!,B69,#REF!,"Jour")+COUNTIFS(#REF!,B69,#REF!,"Jour")+COUNTIFS(#REF!,B69,#REF!,"Jour")+COUNTIFS(#REF!,B69,#REF!,"Jour")+COUNTIFS(#REF!,B69,#REF!,"Jour"))</f>
        <v>#REF!</v>
      </c>
      <c r="Z69" s="187" t="e">
        <f>IF($A69="","",COUNTIFS(#REF!,$B69,#REF!,"Nuit")+COUNTIFS(#REF!,B69,#REF!,"Nuit")+COUNTIFS(#REF!,B69,#REF!,"Nuit")+COUNTIFS(#REF!,B69,#REF!,"Nuit")+COUNTIFS(#REF!,B69,#REF!,"Nuit")+COUNTIFS(#REF!,B69,#REF!,"Nuit")+COUNTIFS(#REF!,B69,#REF!,"Nuit")+COUNTIFS(#REF!,B69,#REF!,"Nuit")+COUNTIFS(#REF!,B69,#REF!,"Nuit")+COUNTIFS(#REF!,B69,#REF!,"Nuit")+COUNTIFS(#REF!,B69,#REF!,"Nuit"))</f>
        <v>#REF!</v>
      </c>
      <c r="AA69" s="184" t="e">
        <f>IF($A69="","",COUNTIFS(#REF!,$B69,#REF!,"Jour")+COUNTIFS(#REF!,$B69,#REF!,"Jour")+COUNTIFS(#REF!,$B69,#REF!,"Jour")+COUNTIFS(#REF!,$B69,#REF!,"Jour")+COUNTIFS(#REF!,$B69,#REF!,"Jour")+COUNTIFS(#REF!,$B69,#REF!,"Jour")+COUNTIFS(#REF!,$B69,#REF!,"Jour")+COUNTIFS(#REF!,$B69,#REF!,"Jour")+COUNTIFS(#REF!,$B69,#REF!,"Jour")+COUNTIFS(#REF!,$B69,#REF!,"Jour")+COUNTIFS(#REF!,$B69,#REF!,"Jour"))</f>
        <v>#REF!</v>
      </c>
      <c r="AB69" s="187" t="e">
        <f>IF($A69="","",COUNTIFS(#REF!,$B69,#REF!,"Nuit")+COUNTIFS(#REF!,$B69,#REF!,"Nuit")+COUNTIFS(#REF!,$B69,#REF!,"Nuit")+COUNTIFS(#REF!,$B69,#REF!,"Nuit")+COUNTIFS(#REF!,$B69,#REF!,"Nuit")+COUNTIFS(#REF!,$B69,#REF!,"Nuit")+COUNTIFS(#REF!,$B69,#REF!,"Nuit")+COUNTIFS(#REF!,$B69,#REF!,"Nuit")+COUNTIFS(#REF!,$B69,#REF!,"Nuit")+COUNTIFS(#REF!,$B69,#REF!,"Nuit")+COUNTIFS(#REF!,$B69,#REF!,"Nuit"))</f>
        <v>#REF!</v>
      </c>
      <c r="AC69" s="184" t="e">
        <f>IF($A69="","",COUNTIFS(#REF!,$B69,#REF!,"Jour")+COUNTIFS(#REF!,$B69,#REF!,"Jour")+COUNTIFS(#REF!,$B69,#REF!,"Jour")+COUNTIFS(#REF!,$B69,#REF!,"Jour")+COUNTIFS(#REF!,$B69,#REF!,"Jour")+COUNTIFS(#REF!,$B69,#REF!,"Jour")+COUNTIFS(#REF!,$B69,#REF!,"Jour")+COUNTIFS(#REF!,$B69,#REF!,"Jour")+COUNTIFS(#REF!,$B69,#REF!,"Jour")+COUNTIFS(#REF!,$B69,#REF!,"Jour")+COUNTIFS(#REF!,$B69,#REF!,"Jour"))</f>
        <v>#REF!</v>
      </c>
      <c r="AD69" s="187" t="e">
        <f>IF($A69="","",COUNTIFS(#REF!,$B69,#REF!,"Nuit")+COUNTIFS(#REF!,$B69,#REF!,"Nuit")+COUNTIFS(#REF!,$B69,#REF!,"Nuit")+COUNTIFS(#REF!,$B69,#REF!,"Nuit")+COUNTIFS(#REF!,$B69,#REF!,"Nuit")+COUNTIFS(#REF!,$B69,#REF!,"Nuit")+COUNTIFS(#REF!,$B69,#REF!,"Nuit")+COUNTIFS(#REF!,$B69,#REF!,"Nuit")+COUNTIFS(#REF!,$B69,#REF!,"Nuit")+COUNTIFS(#REF!,$B69,#REF!,"Nuit")+COUNTIFS(#REF!,$B69,#REF!,"Nuit"))</f>
        <v>#REF!</v>
      </c>
      <c r="AE69" s="184" t="e">
        <f>IF($A69="","",COUNTIFS(#REF!,$B69,#REF!,"Jour")+COUNTIFS(#REF!,$B69,#REF!,"Jour")+COUNTIFS(#REF!,$B69,#REF!,"Jour")+COUNTIFS(#REF!,$B69,#REF!,"Jour")+COUNTIFS(#REF!,$B69,#REF!,"Jour")+COUNTIFS(#REF!,$B69,#REF!,"Jour")+COUNTIFS(#REF!,$B69,#REF!,"Jour")+COUNTIFS(#REF!,$B69,#REF!,"Jour")+COUNTIFS(#REF!,$B69,#REF!,"Jour")+COUNTIFS(#REF!,$B69,#REF!,"Jour")+COUNTIFS(#REF!,$B69,#REF!,"Jour"))</f>
        <v>#REF!</v>
      </c>
      <c r="AF69" s="187" t="e">
        <f>IF($A69="","",COUNTIFS(#REF!,$B69,#REF!,"Nuit")+COUNTIFS(#REF!,$B69,#REF!,"Nuit")+COUNTIFS(#REF!,$B69,#REF!,"Nuit")+COUNTIFS(#REF!,$B69,#REF!,"Nuit")+COUNTIFS(#REF!,$B69,#REF!,"Nuit")+COUNTIFS(#REF!,$B69,#REF!,"Nuit")+COUNTIFS(#REF!,$B69,#REF!,"Nuit")+COUNTIFS(#REF!,$B69,#REF!,"Nuit")+COUNTIFS(#REF!,$B69,#REF!,"Nuit")+COUNTIFS(#REF!,$B69,#REF!,"Nuit")+COUNTIFS(#REF!,$B69,#REF!,"Nuit"))</f>
        <v>#REF!</v>
      </c>
      <c r="AG69" s="184" t="e">
        <f>IF($A69="","",COUNTIFS(#REF!,$B69,#REF!,"Jour")+COUNTIFS(#REF!,$B69,#REF!,"Jour")+COUNTIFS(#REF!,$B69,#REF!,"Jour")+COUNTIFS(#REF!,$B69,#REF!,"Jour")+COUNTIFS(#REF!,$B69,#REF!,"Jour")+COUNTIFS(#REF!,$B69,#REF!,"Jour")+COUNTIFS(#REF!,$B69,#REF!,"Jour")+COUNTIFS(#REF!,$B69,#REF!,"Jour")+COUNTIFS(#REF!,$B69,#REF!,"Jour")+COUNTIFS(#REF!,$B69,#REF!,"Jour")+COUNTIFS(#REF!,$B69,#REF!,"Jour"))</f>
        <v>#REF!</v>
      </c>
      <c r="AH69" s="187" t="e">
        <f>IF($A69="","",COUNTIFS(#REF!,$B69,#REF!,"Nuit")+COUNTIFS(#REF!,$B69,#REF!,"Nuit")+COUNTIFS(#REF!,$B69,#REF!,"Nuit")+COUNTIFS(#REF!,$B69,#REF!,"Nuit")+COUNTIFS(#REF!,$B69,#REF!,"Nuit")+COUNTIFS(#REF!,$B69,#REF!,"Nuit")+COUNTIFS(#REF!,$B69,#REF!,"Nuit")+COUNTIFS(#REF!,$B69,#REF!,"Nuit")+COUNTIFS(#REF!,$B69,#REF!,"Nuit")+COUNTIFS(#REF!,$B69,#REF!,"Nuit")+COUNTIFS(#REF!,$B69,#REF!,"Nuit"))</f>
        <v>#REF!</v>
      </c>
      <c r="AI69" s="184" t="e">
        <f>IF($A69="","",COUNTIFS(#REF!,$B69,#REF!,"Jour")+COUNTIFS(#REF!,$B69,#REF!,"Jour")+COUNTIFS(#REF!,$B69,#REF!,"Jour")+COUNTIFS(#REF!,$B69,#REF!,"Jour")+COUNTIFS(#REF!,$B69,#REF!,"Jour")+COUNTIFS(#REF!,$B69,#REF!,"Jour")+COUNTIFS(#REF!,$B69,#REF!,"Jour")+COUNTIFS(#REF!,$B69,#REF!,"Jour")+COUNTIFS(#REF!,$B69,#REF!,"Jour")+COUNTIFS(#REF!,$B69,#REF!,"Jour")+COUNTIFS(#REF!,$B69,#REF!,"Jour"))</f>
        <v>#REF!</v>
      </c>
      <c r="AJ69" s="187" t="e">
        <f>IF($A69="","",COUNTIFS(#REF!,$B69,#REF!,"Nuit")+COUNTIFS(#REF!,$B69,#REF!,"Nuit")+COUNTIFS(#REF!,$B69,#REF!,"Nuit")+COUNTIFS(#REF!,$B69,#REF!,"Nuit")+COUNTIFS(#REF!,$B69,#REF!,"Nuit")+COUNTIFS(#REF!,$B69,#REF!,"Nuit")+COUNTIFS(#REF!,$B69,#REF!,"Nuit")+COUNTIFS(#REF!,$B69,#REF!,"Nuit")+COUNTIFS(#REF!,$B69,#REF!,"Nuit")+COUNTIFS(#REF!,$B69,#REF!,"Nuit")+COUNTIFS(#REF!,$B69,#REF!,"Nuit"))</f>
        <v>#REF!</v>
      </c>
      <c r="AK69" s="190" t="e">
        <f>IF($A69="","",COUNTIFS(#REF!,$B69,#REF!,"Jour")+COUNTIFS(#REF!,$B69,#REF!,"Jour")+COUNTIFS(#REF!,$B69,#REF!,"Jour")+COUNTIFS(#REF!,$B69,#REF!,"Jour")+COUNTIFS(#REF!,$B69,#REF!,"Jour")+COUNTIFS(#REF!,$B69,#REF!,"Jour")+COUNTIFS(#REF!,$B69,#REF!,"Jour")+COUNTIFS(#REF!,$B69,#REF!,"Jour")+COUNTIFS(#REF!,$B69,#REF!,"Jour")+COUNTIFS(#REF!,$B69,#REF!,"Jour")+COUNTIFS(#REF!,$B69,#REF!,"Jour"))</f>
        <v>#REF!</v>
      </c>
      <c r="AL69" s="177"/>
      <c r="AM69" s="176" t="e">
        <f t="shared" si="1"/>
        <v>#REF!</v>
      </c>
      <c r="AN69" s="176" t="e">
        <f t="shared" si="2"/>
        <v>#REF!</v>
      </c>
      <c r="AO69" s="424" t="e">
        <f t="shared" si="5"/>
        <v>#REF!</v>
      </c>
      <c r="AP69" s="183">
        <f>IF($A69="","",COUNTIFS(JAN.20!$F$7:$F$48,$B69,JAN.20!$E$7:$E$48,"Nuit")+COUNTIFS(JAN.20!$H$7:$H$48,$B69,JAN.20!$E$7:$E$48,"Nuit")+COUNTIFS(JAN.20!$J$7:$J$48,$B69,JAN.20!$E$7:$E$48,"Nuit")+COUNTIFS(JAN.20!$L$7:$L$48,$B69,JAN.20!$E$7:$E$48,"Nuit")+COUNTIFS(JAN.20!$N$7:$N$48,$B69,JAN.20!$E$7:$E$48,"Nuit")+COUNTIFS(JAN.20!$P$7:$P$48,$B69,JAN.20!$E$7:$E$48,"Nuit")+COUNTIFS(JAN.20!$R$7:$R$48,$B69,JAN.20!$E$7:$E$48,"Nuit")+COUNTIFS(JAN.20!$T$7:$T$48,$B69,JAN.20!$E$7:$E$48,"Nuit")+COUNTIFS(JAN.20!$V$7:$V$48,$B69,JAN.20!$E$7:$E$48,"Nuit")+COUNTIFS(JAN.20!$W$7:$W$48,$B69,JAN.20!$E$7:$E$48,"Nuit")+COUNTIFS(JAN.20!$X$7:$X$48,$B69,JAN.20!$E$7:$E$48,"Nuit"))</f>
        <v>3</v>
      </c>
      <c r="AQ69" s="184">
        <f>IF($A69="","",COUNTIFS(JAN.20!$F$7:$F$48,$B69,JAN.20!$E$7:$E$48,"Jour")+COUNTIFS(JAN.20!$H$7:$H$48,$B69,JAN.20!$E$7:$E$48,"Jour")+COUNTIFS(JAN.20!$J$7:$J$48,$B69,JAN.20!$E$7:$E$48,"Jour")+COUNTIFS(JAN.20!$L$7:$L$48,$B69,JAN.20!$E$7:$E$48,"Jour")+COUNTIFS(JAN.20!$N$7:$N$48,$B69,JAN.20!$E$7:$E$48,"Jour")+COUNTIFS(JAN.20!$P$7:$P$48,$B69,JAN.20!$E$7:$E$48,"Jour")+COUNTIFS(JAN.20!$R$7:$R$48,$B69,JAN.20!$E$7:$E$48,"Jour")+COUNTIFS(JAN.20!$T$7:$T$48,$B69,JAN.20!$E$7:$E$48,"Jour")+COUNTIFS(JAN.20!$V$7:$V$48,$B69,JAN.20!$E$7:$E$48,"Jour")+COUNTIFS(JAN.20!$W$7:$W$48,$B69,JAN.20!$E$7:$E$48,"Jour")+COUNTIFS(JAN.20!$X$7:$X$48,$B69,JAN.20!$E$7:$E$48,"Jour"))</f>
        <v>1</v>
      </c>
      <c r="AR69" s="187">
        <f>IF($A69="","",COUNTIFS(FEV.20!$F$7:$F$48,$B69,FEV.20!$E$7:$E$48,"Nuit")+COUNTIFS(FEV.20!$H$7:$H$48,$B69,FEV.20!$E$7:$E$48,"Nuit")+COUNTIFS(FEV.20!$J$7:$J$48,$B69,FEV.20!$E$7:$E$48,"Nuit")+COUNTIFS(FEV.20!$L$7:$L$48,$B69,FEV.20!$E$7:$E$48,"Nuit")+COUNTIFS(FEV.20!$N$7:$N$48,$B69,FEV.20!$E$7:$E$48,"Nuit")+COUNTIFS(FEV.20!$P$7:$P$48,$B69,FEV.20!$E$7:$E$48,"Nuit")+COUNTIFS(FEV.20!$R$7:$R$48,$B69,FEV.20!$E$7:$E$48,"Nuit")+COUNTIFS(FEV.20!$T$7:$T$48,$B69,FEV.20!$E$7:$E$48,"Nuit")+COUNTIFS(FEV.20!$V$7:$V$48,$B69,FEV.20!$E$7:$E$48,"Nuit")+COUNTIFS(FEV.20!$W$7:$W$48,$B69,FEV.20!$E$7:$E$48,"Nuit")+COUNTIFS(FEV.20!$X$7:$X$48,$B69,FEV.20!$E$7:$E$48,"Nuit"))</f>
        <v>3</v>
      </c>
      <c r="AS69" s="184">
        <f>IF($A69="","",COUNTIFS(FEV.20!$F$7:$F$48,$B69,FEV.20!$E$7:$E$48,"Jour")+COUNTIFS(FEV.20!$H$7:$H$48,$B69,FEV.20!$E$7:$E$48,"Jour")+COUNTIFS(FEV.20!$J$7:$J$48,$B69,FEV.20!$E$7:$E$48,"Jour")+COUNTIFS(FEV.20!$L$7:$L$48,$B69,FEV.20!$E$7:$E$48,"Jour")+COUNTIFS(FEV.20!$N$7:$N$48,$B69,FEV.20!$E$7:$E$48,"Jour")+COUNTIFS(FEV.20!$P$7:$P$48,$B69,FEV.20!$E$7:$E$48,"Jour")+COUNTIFS(FEV.20!$R$7:$R$48,$B69,FEV.20!$E$7:$E$48,"Jour")+COUNTIFS(FEV.20!$T$7:$T$48,$B69,FEV.20!$E$7:$E$48,"Jour")+COUNTIFS(FEV.20!$V$7:$V$48,$B69,FEV.20!$E$7:$E$48,"Jour")+COUNTIFS(FEV.20!$W$7:$W$48,$B69,FEV.20!$E$7:$E$48,"Jour")+COUNTIFS(FEV.20!$X$7:$X$48,$B69,FEV.20!$E$7:$E$48,"Jour"))</f>
        <v>1</v>
      </c>
      <c r="AT69" s="187">
        <f>IF($A69="","",COUNTIFS(Mars.20!$F$7:$F$48,$B69,Mars.20!$E$7:$E$48,"Nuit")+COUNTIFS(Mars.20!$H$7:$H$48,$B69,Mars.20!$E$7:$E$48,"Nuit")+COUNTIFS(Mars.20!$J$7:$J$48,$B69,Mars.20!$E$7:$E$48,"Nuit")+COUNTIFS(Mars.20!$L$7:$L$48,$B69,Mars.20!$E$7:$E$48,"Nuit")+COUNTIFS(Mars.20!$N$7:$N$48,$B69,Mars.20!$E$7:$E$48,"Nuit")+COUNTIFS(Mars.20!$P$7:$P$48,$B69,Mars.20!$E$7:$E$48,"Nuit")+COUNTIFS(Mars.20!$R$7:$R$48,$B69,Mars.20!$E$7:$E$48,"Nuit")+COUNTIFS(Mars.20!$T$7:$T$48,$B69,Mars.20!$E$7:$E$48,"Nuit")+COUNTIFS(Mars.20!$V$7:$V$48,$B69,Mars.20!$E$7:$E$48,"Nuit")+COUNTIFS(Mars.20!$W$7:$W$48,$B69,Mars.20!$E$7:$E$48,"Nuit")+COUNTIFS(Mars.20!$X$7:$X$48,$B69,Mars.20!$E$7:$E$48,"Nuit"))</f>
        <v>3</v>
      </c>
      <c r="AU69" s="184">
        <f>IF($A69="","",COUNTIFS(Mars.20!$F$7:$F$48,$B69,Mars.20!$E$7:$E$48,"Jour")+COUNTIFS(Mars.20!$H$7:$H$48,$B69,Mars.20!$E$7:$E$48,"Jour")+COUNTIFS(Mars.20!$J$7:$J$48,$B69,Mars.20!$E$7:$E$48,"Jour")+COUNTIFS(Mars.20!$L$7:$L$48,$B69,Mars.20!$E$7:$E$48,"Jour")+COUNTIFS(Mars.20!$N$7:$N$48,$B69,Mars.20!$E$7:$E$48,"Jour")+COUNTIFS(Mars.20!$P$7:$P$48,$B69,Mars.20!$E$7:$E$48,"Jour")+COUNTIFS(Mars.20!$R$7:$R$48,$B69,Mars.20!$E$7:$E$48,"Jour")+COUNTIFS(Mars.20!$T$7:$T$48,$B69,Mars.20!$E$7:$E$48,"Jour")+COUNTIFS(Mars.20!$V$7:$V$48,$B69,Mars.20!$E$7:$E$48,"Jour")+COUNTIFS(Mars.20!$W$7:$W$48,$B69,Mars.20!$E$7:$E$48,"Jour")+COUNTIFS(Mars.20!$X$7:$X$48,$B69,Mars.20!$E$7:$E$48,"Jour"))</f>
        <v>1</v>
      </c>
      <c r="AV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AW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AX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AY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AZ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BA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BB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BC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BD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BE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BF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BG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BH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BI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BJ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BK69" s="184">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BL69" s="187">
        <f>IF($A69="","",COUNTIFS(AVR.20!$F$7:$F$48,$B69,AVR.20!$E$7:$E$48,"Nuit")+COUNTIFS(AVR.20!$H$7:$H$48,$B69,AVR.20!$E$7:$E$48,"Nuit")+COUNTIFS(AVR.20!$J$7:$J$48,$B69,AVR.20!$E$7:$E$48,"Nuit")+COUNTIFS(AVR.20!$L$7:$L$48,$B69,AVR.20!$E$7:$E$48,"Nuit")+COUNTIFS(AVR.20!$N$7:$N$48,$B69,AVR.20!$E$7:$E$48,"Nuit")+COUNTIFS(AVR.20!$P$7:$P$48,$B69,AVR.20!$E$7:$E$48,"Nuit")+COUNTIFS(AVR.20!$R$7:$R$48,$B69,AVR.20!$E$7:$E$48,"Nuit")+COUNTIFS(AVR.20!$T$7:$T$48,$B69,AVR.20!$E$7:$E$48,"Nuit")+COUNTIFS(AVR.20!$V$7:$V$48,$B69,AVR.20!$E$7:$E$48,"Nuit")+COUNTIFS(AVR.20!$W$7:$W$48,$B69,AVR.20!$E$7:$E$48,"Nuit")+COUNTIFS(AVR.20!$X$7:$X$48,$B69,AVR.20!$E$7:$E$48,"Nuit"))</f>
        <v>0</v>
      </c>
      <c r="BM69" s="190">
        <f>IF($A69="","",COUNTIFS(AVR.20!$F$7:$F$48,$B69,AVR.20!$E$7:$E$48,"Jour")+COUNTIFS(AVR.20!$H$7:$H$48,$B69,AVR.20!$E$7:$E$48,"Jour")+COUNTIFS(AVR.20!$J$7:$J$48,$B69,AVR.20!$E$7:$E$48,"Jour")+COUNTIFS(AVR.20!$L$7:$L$48,$B69,AVR.20!$E$7:$E$48,"Jour")+COUNTIFS(AVR.20!$N$7:$N$48,$B69,AVR.20!$E$7:$E$48,"Jour")+COUNTIFS(AVR.20!$P$7:$P$48,$B69,AVR.20!$E$7:$E$48,"Jour")+COUNTIFS(AVR.20!$R$7:$R$48,$B69,AVR.20!$E$7:$E$48,"Jour")+COUNTIFS(AVR.20!$T$7:$T$48,$B69,AVR.20!$E$7:$E$48,"Jour")+COUNTIFS(AVR.20!$V$7:$V$48,$B69,AVR.20!$E$7:$E$48,"Jour")+COUNTIFS(AVR.20!$W$7:$W$48,$B69,AVR.20!$E$7:$E$48,"Jour")+COUNTIFS(AVR.20!$X$7:$X$48,$B69,AVR.20!$E$7:$E$48,"Jour"))</f>
        <v>0</v>
      </c>
      <c r="BN69" s="177"/>
      <c r="BO69" s="176">
        <f t="shared" si="3"/>
        <v>9</v>
      </c>
      <c r="BP69" s="176">
        <f t="shared" si="4"/>
        <v>3</v>
      </c>
    </row>
    <row r="70" spans="1:68" ht="16.5" x14ac:dyDescent="0.3">
      <c r="A70" s="268" t="s">
        <v>214</v>
      </c>
      <c r="B70" s="269" t="s">
        <v>127</v>
      </c>
      <c r="C70" s="264" t="s">
        <v>78</v>
      </c>
      <c r="D70" s="264" t="s">
        <v>124</v>
      </c>
      <c r="E70" s="265" t="s">
        <v>16</v>
      </c>
      <c r="F70" s="266"/>
      <c r="G70" s="266"/>
      <c r="H70" s="266"/>
      <c r="I70" s="272"/>
      <c r="J70" s="266"/>
      <c r="K70" s="266" t="s">
        <v>72</v>
      </c>
      <c r="L70" s="267" t="s">
        <v>73</v>
      </c>
      <c r="N70" s="183" t="e">
        <f>IF($A70="","",COUNTIFS(#REF!,B70,#REF!,"Nuit")+COUNTIFS(#REF!,B70,#REF!,"Nuit")+COUNTIFS(#REF!,B70,#REF!,"Nuit")+COUNTIFS(#REF!,B70,#REF!,"Nuit")+COUNTIFS(#REF!,B70,#REF!,"Nuit")+COUNTIFS(#REF!,B70,#REF!,"Nuit")+COUNTIFS(#REF!,B70,#REF!,"Nuit")+COUNTIFS(#REF!,B70,#REF!,"Nuit")+COUNTIFS(#REF!,B70,#REF!,"Nuit")+COUNTIFS(#REF!,B70,#REF!,"Nuit")+COUNTIFS(#REF!,B70,#REF!,"Nuit"))</f>
        <v>#REF!</v>
      </c>
      <c r="O70" s="184" t="e">
        <f>IF($A70="","",COUNTIFS(#REF!,B70,#REF!,"Jour")+COUNTIFS(#REF!,B70,#REF!,"Jour")+COUNTIFS(#REF!,B70,#REF!,"Jour")+COUNTIFS(#REF!,B70,#REF!,"Jour")+COUNTIFS(#REF!,B70,#REF!,"Jour")+COUNTIFS(#REF!,B70,#REF!,"Jour")+COUNTIFS(#REF!,B70,#REF!,"Jour")+COUNTIFS(#REF!,B70,#REF!,"Jour")+COUNTIFS(#REF!,B70,#REF!,"Jour")+COUNTIFS(#REF!,B70,#REF!,"Jour")+COUNTIFS(#REF!,B70,#REF!,"Jour"))</f>
        <v>#REF!</v>
      </c>
      <c r="P70" s="187" t="e">
        <f>IF($A70="","",COUNTIFS(#REF!,B70,#REF!,"Nuit")+COUNTIFS(#REF!,B70,#REF!,"Nuit")+COUNTIFS(#REF!,B70,#REF!,"Nuit")+COUNTIFS(#REF!,B70,#REF!,"Nuit")+COUNTIFS(#REF!,B70,#REF!,"Nuit")+COUNTIFS(#REF!,B70,#REF!,"Nuit")+COUNTIFS(#REF!,B70,#REF!,"Nuit")+COUNTIFS(#REF!,B70,#REF!,"Nuit")+COUNTIFS(#REF!,B70,#REF!,"Nuit")+COUNTIFS(#REF!,B70,#REF!,"Nuit")+COUNTIFS(#REF!,B70,#REF!,"Nuit"))</f>
        <v>#REF!</v>
      </c>
      <c r="Q70" s="184" t="e">
        <f>IF($A70="","",COUNTIFS(#REF!,B70,#REF!,"Jour")+COUNTIFS(#REF!,B70,#REF!,"Jour")+COUNTIFS(#REF!,B70,#REF!,"Jour")+COUNTIFS(#REF!,B70,#REF!,"Jour")+COUNTIFS(#REF!,B70,#REF!,"Jour")+COUNTIFS(#REF!,B70,#REF!,"Jour")+COUNTIFS(#REF!,B70,#REF!,"Jour")+COUNTIFS(#REF!,B70,#REF!,"Jour")+COUNTIFS(#REF!,B70,#REF!,"Jour")+COUNTIFS(#REF!,B70,#REF!,"Jour")+COUNTIFS(#REF!,B70,#REF!,"Jour"))</f>
        <v>#REF!</v>
      </c>
      <c r="R70" s="187" t="e">
        <f>IF($A70="","",COUNTIFS(#REF!,B70,#REF!,"Nuit")+COUNTIFS(#REF!,B70,#REF!,"Nuit")+COUNTIFS(#REF!,B70,#REF!,"Nuit")+COUNTIFS(#REF!,B70,#REF!,"Nuit")+COUNTIFS(#REF!,B70,#REF!,"Nuit")+COUNTIFS(#REF!,B70,#REF!,"Nuit")+COUNTIFS(#REF!,B70,#REF!,"Nuit")+COUNTIFS(#REF!,B70,#REF!,"Nuit")+COUNTIFS(#REF!,B70,#REF!,"Nuit")+COUNTIFS(#REF!,B70,#REF!,"Nuit")+COUNTIFS(#REF!,B70,#REF!,"Nuit"))</f>
        <v>#REF!</v>
      </c>
      <c r="S70" s="184" t="e">
        <f>IF($A70="","",COUNTIFS(#REF!,B70,#REF!,"Jour")+COUNTIFS(#REF!,B70,#REF!,"Jour")+COUNTIFS(#REF!,B70,#REF!,"Jour")+COUNTIFS(#REF!,B70,#REF!,"Jour")+COUNTIFS(#REF!,B70,#REF!,"Jour")+COUNTIFS(#REF!,B70,#REF!,"Jour")+COUNTIFS(#REF!,B70,#REF!,"Jour")+COUNTIFS(#REF!,B70,#REF!,"Jour")+COUNTIFS(#REF!,B70,#REF!,"Jour")+COUNTIFS(#REF!,B70,#REF!,"Jour")+COUNTIFS(#REF!,B70,#REF!,"Jour"))</f>
        <v>#REF!</v>
      </c>
      <c r="T70" s="187" t="e">
        <f>IF($A70="","",COUNTIFS(#REF!,B70,#REF!,"Nuit")+COUNTIFS(#REF!,B70,#REF!,"Nuit")+COUNTIFS(#REF!,B70,#REF!,"Nuit")+COUNTIFS(#REF!,B70,#REF!,"Nuit")+COUNTIFS(#REF!,B70,#REF!,"Nuit")+COUNTIFS(#REF!,B70,#REF!,"Nuit")+COUNTIFS(#REF!,B70,#REF!,"Nuit")+COUNTIFS(#REF!,B70,#REF!,"Nuit")+COUNTIFS(#REF!,B70,#REF!,"Nuit")+COUNTIFS(#REF!,B70,#REF!,"Nuit")+COUNTIFS(#REF!,B70,#REF!,"Nuit"))</f>
        <v>#REF!</v>
      </c>
      <c r="U70" s="184" t="e">
        <f>IF($A70="","",COUNTIFS(#REF!,B70,#REF!,"Jour")+COUNTIFS(#REF!,B70,#REF!,"Jour")+COUNTIFS(#REF!,B70,#REF!,"Jour")+COUNTIFS(#REF!,B70,#REF!,"Jour")+COUNTIFS(#REF!,B70,#REF!,"Jour")+COUNTIFS(#REF!,B70,#REF!,"Jour")+COUNTIFS(#REF!,B70,#REF!,"Jour")+COUNTIFS(#REF!,B70,#REF!,"Jour")+COUNTIFS(#REF!,B70,#REF!,"Jour")+COUNTIFS(#REF!,B70,#REF!,"Jour")+COUNTIFS(#REF!,B70,#REF!,"Jour"))</f>
        <v>#REF!</v>
      </c>
      <c r="V70" s="187" t="e">
        <f>IF($A70="","",COUNTIFS(#REF!,B70,#REF!,"Nuit")+COUNTIFS(#REF!,B70,#REF!,"Nuit")+COUNTIFS(#REF!,B70,#REF!,"Nuit")+COUNTIFS(#REF!,B70,#REF!,"Nuit")+COUNTIFS(#REF!,B70,#REF!,"Nuit")+COUNTIFS(#REF!,B70,#REF!,"Nuit")+COUNTIFS(#REF!,B70,#REF!,"Nuit")+COUNTIFS(#REF!,B70,#REF!,"Nuit")+COUNTIFS(#REF!,B70,#REF!,"Nuit")+COUNTIFS(#REF!,B70,#REF!,"Nuit")+COUNTIFS(#REF!,B70,#REF!,"Nuit"))</f>
        <v>#REF!</v>
      </c>
      <c r="W70" s="184" t="e">
        <f>IF($A70="","",COUNTIFS(#REF!,B70,#REF!,"Jour")+COUNTIFS(#REF!,B70,#REF!,"Jour")+COUNTIFS(#REF!,B70,#REF!,"Jour")+COUNTIFS(#REF!,B70,#REF!,"Jour")+COUNTIFS(#REF!,B70,#REF!,"Jour")+COUNTIFS(#REF!,B70,#REF!,"Jour")+COUNTIFS(#REF!,B70,#REF!,"Jour")+COUNTIFS(#REF!,B70,#REF!,"Jour")+COUNTIFS(#REF!,B70,#REF!,"Jour")+COUNTIFS(#REF!,B70,#REF!,"Jour")+COUNTIFS(#REF!,B70,#REF!,"Jour"))</f>
        <v>#REF!</v>
      </c>
      <c r="X70" s="187" t="e">
        <f>IF($A70="","",COUNTIFS(#REF!,B70,#REF!,"Nuit")+COUNTIFS(#REF!,B70,#REF!,"Nuit")+COUNTIFS(#REF!,B70,#REF!,"Nuit")+COUNTIFS(#REF!,B70,#REF!,"Nuit")+COUNTIFS(#REF!,B70,#REF!,"Nuit")+COUNTIFS(#REF!,B70,#REF!,"Nuit")+COUNTIFS(#REF!,B70,#REF!,"Nuit")+COUNTIFS(#REF!,B70,#REF!,"Nuit")+COUNTIFS(#REF!,B70,#REF!,"Nuit")+COUNTIFS(#REF!,B70,#REF!,"Nuit")+COUNTIFS(#REF!,B70,#REF!,"Nuit"))</f>
        <v>#REF!</v>
      </c>
      <c r="Y70" s="184" t="e">
        <f>IF($A70="","",COUNTIFS(#REF!,B70,#REF!,"Jour")+COUNTIFS(#REF!,B70,#REF!,"Jour")+COUNTIFS(#REF!,B70,#REF!,"Jour")+COUNTIFS(#REF!,B70,#REF!,"Jour")+COUNTIFS(#REF!,B70,#REF!,"Jour")+COUNTIFS(#REF!,B70,#REF!,"Jour")+COUNTIFS(#REF!,B70,#REF!,"Jour")+COUNTIFS(#REF!,B70,#REF!,"Jour")+COUNTIFS(#REF!,B70,#REF!,"Jour")+COUNTIFS(#REF!,B70,#REF!,"Jour")+COUNTIFS(#REF!,B70,#REF!,"Jour"))</f>
        <v>#REF!</v>
      </c>
      <c r="Z70" s="187" t="e">
        <f>IF($A70="","",COUNTIFS(#REF!,$B70,#REF!,"Nuit")+COUNTIFS(#REF!,B70,#REF!,"Nuit")+COUNTIFS(#REF!,B70,#REF!,"Nuit")+COUNTIFS(#REF!,B70,#REF!,"Nuit")+COUNTIFS(#REF!,B70,#REF!,"Nuit")+COUNTIFS(#REF!,B70,#REF!,"Nuit")+COUNTIFS(#REF!,B70,#REF!,"Nuit")+COUNTIFS(#REF!,B70,#REF!,"Nuit")+COUNTIFS(#REF!,B70,#REF!,"Nuit")+COUNTIFS(#REF!,B70,#REF!,"Nuit")+COUNTIFS(#REF!,B70,#REF!,"Nuit"))</f>
        <v>#REF!</v>
      </c>
      <c r="AA70" s="184" t="e">
        <f>IF($A70="","",COUNTIFS(#REF!,$B70,#REF!,"Jour")+COUNTIFS(#REF!,$B70,#REF!,"Jour")+COUNTIFS(#REF!,$B70,#REF!,"Jour")+COUNTIFS(#REF!,$B70,#REF!,"Jour")+COUNTIFS(#REF!,$B70,#REF!,"Jour")+COUNTIFS(#REF!,$B70,#REF!,"Jour")+COUNTIFS(#REF!,$B70,#REF!,"Jour")+COUNTIFS(#REF!,$B70,#REF!,"Jour")+COUNTIFS(#REF!,$B70,#REF!,"Jour")+COUNTIFS(#REF!,$B70,#REF!,"Jour")+COUNTIFS(#REF!,$B70,#REF!,"Jour"))</f>
        <v>#REF!</v>
      </c>
      <c r="AB70" s="187" t="e">
        <f>IF($A70="","",COUNTIFS(#REF!,$B70,#REF!,"Nuit")+COUNTIFS(#REF!,$B70,#REF!,"Nuit")+COUNTIFS(#REF!,$B70,#REF!,"Nuit")+COUNTIFS(#REF!,$B70,#REF!,"Nuit")+COUNTIFS(#REF!,$B70,#REF!,"Nuit")+COUNTIFS(#REF!,$B70,#REF!,"Nuit")+COUNTIFS(#REF!,$B70,#REF!,"Nuit")+COUNTIFS(#REF!,$B70,#REF!,"Nuit")+COUNTIFS(#REF!,$B70,#REF!,"Nuit")+COUNTIFS(#REF!,$B70,#REF!,"Nuit")+COUNTIFS(#REF!,$B70,#REF!,"Nuit"))</f>
        <v>#REF!</v>
      </c>
      <c r="AC70" s="184" t="e">
        <f>IF($A70="","",COUNTIFS(#REF!,$B70,#REF!,"Jour")+COUNTIFS(#REF!,$B70,#REF!,"Jour")+COUNTIFS(#REF!,$B70,#REF!,"Jour")+COUNTIFS(#REF!,$B70,#REF!,"Jour")+COUNTIFS(#REF!,$B70,#REF!,"Jour")+COUNTIFS(#REF!,$B70,#REF!,"Jour")+COUNTIFS(#REF!,$B70,#REF!,"Jour")+COUNTIFS(#REF!,$B70,#REF!,"Jour")+COUNTIFS(#REF!,$B70,#REF!,"Jour")+COUNTIFS(#REF!,$B70,#REF!,"Jour")+COUNTIFS(#REF!,$B70,#REF!,"Jour"))</f>
        <v>#REF!</v>
      </c>
      <c r="AD70" s="187" t="e">
        <f>IF($A70="","",COUNTIFS(#REF!,$B70,#REF!,"Nuit")+COUNTIFS(#REF!,$B70,#REF!,"Nuit")+COUNTIFS(#REF!,$B70,#REF!,"Nuit")+COUNTIFS(#REF!,$B70,#REF!,"Nuit")+COUNTIFS(#REF!,$B70,#REF!,"Nuit")+COUNTIFS(#REF!,$B70,#REF!,"Nuit")+COUNTIFS(#REF!,$B70,#REF!,"Nuit")+COUNTIFS(#REF!,$B70,#REF!,"Nuit")+COUNTIFS(#REF!,$B70,#REF!,"Nuit")+COUNTIFS(#REF!,$B70,#REF!,"Nuit")+COUNTIFS(#REF!,$B70,#REF!,"Nuit"))</f>
        <v>#REF!</v>
      </c>
      <c r="AE70" s="184" t="e">
        <f>IF($A70="","",COUNTIFS(#REF!,$B70,#REF!,"Jour")+COUNTIFS(#REF!,$B70,#REF!,"Jour")+COUNTIFS(#REF!,$B70,#REF!,"Jour")+COUNTIFS(#REF!,$B70,#REF!,"Jour")+COUNTIFS(#REF!,$B70,#REF!,"Jour")+COUNTIFS(#REF!,$B70,#REF!,"Jour")+COUNTIFS(#REF!,$B70,#REF!,"Jour")+COUNTIFS(#REF!,$B70,#REF!,"Jour")+COUNTIFS(#REF!,$B70,#REF!,"Jour")+COUNTIFS(#REF!,$B70,#REF!,"Jour")+COUNTIFS(#REF!,$B70,#REF!,"Jour"))</f>
        <v>#REF!</v>
      </c>
      <c r="AF70" s="187" t="e">
        <f>IF($A70="","",COUNTIFS(#REF!,$B70,#REF!,"Nuit")+COUNTIFS(#REF!,$B70,#REF!,"Nuit")+COUNTIFS(#REF!,$B70,#REF!,"Nuit")+COUNTIFS(#REF!,$B70,#REF!,"Nuit")+COUNTIFS(#REF!,$B70,#REF!,"Nuit")+COUNTIFS(#REF!,$B70,#REF!,"Nuit")+COUNTIFS(#REF!,$B70,#REF!,"Nuit")+COUNTIFS(#REF!,$B70,#REF!,"Nuit")+COUNTIFS(#REF!,$B70,#REF!,"Nuit")+COUNTIFS(#REF!,$B70,#REF!,"Nuit")+COUNTIFS(#REF!,$B70,#REF!,"Nuit"))</f>
        <v>#REF!</v>
      </c>
      <c r="AG70" s="184" t="e">
        <f>IF($A70="","",COUNTIFS(#REF!,$B70,#REF!,"Jour")+COUNTIFS(#REF!,$B70,#REF!,"Jour")+COUNTIFS(#REF!,$B70,#REF!,"Jour")+COUNTIFS(#REF!,$B70,#REF!,"Jour")+COUNTIFS(#REF!,$B70,#REF!,"Jour")+COUNTIFS(#REF!,$B70,#REF!,"Jour")+COUNTIFS(#REF!,$B70,#REF!,"Jour")+COUNTIFS(#REF!,$B70,#REF!,"Jour")+COUNTIFS(#REF!,$B70,#REF!,"Jour")+COUNTIFS(#REF!,$B70,#REF!,"Jour")+COUNTIFS(#REF!,$B70,#REF!,"Jour"))</f>
        <v>#REF!</v>
      </c>
      <c r="AH70" s="187" t="e">
        <f>IF($A70="","",COUNTIFS(#REF!,$B70,#REF!,"Nuit")+COUNTIFS(#REF!,$B70,#REF!,"Nuit")+COUNTIFS(#REF!,$B70,#REF!,"Nuit")+COUNTIFS(#REF!,$B70,#REF!,"Nuit")+COUNTIFS(#REF!,$B70,#REF!,"Nuit")+COUNTIFS(#REF!,$B70,#REF!,"Nuit")+COUNTIFS(#REF!,$B70,#REF!,"Nuit")+COUNTIFS(#REF!,$B70,#REF!,"Nuit")+COUNTIFS(#REF!,$B70,#REF!,"Nuit")+COUNTIFS(#REF!,$B70,#REF!,"Nuit")+COUNTIFS(#REF!,$B70,#REF!,"Nuit"))</f>
        <v>#REF!</v>
      </c>
      <c r="AI70" s="184" t="e">
        <f>IF($A70="","",COUNTIFS(#REF!,$B70,#REF!,"Jour")+COUNTIFS(#REF!,$B70,#REF!,"Jour")+COUNTIFS(#REF!,$B70,#REF!,"Jour")+COUNTIFS(#REF!,$B70,#REF!,"Jour")+COUNTIFS(#REF!,$B70,#REF!,"Jour")+COUNTIFS(#REF!,$B70,#REF!,"Jour")+COUNTIFS(#REF!,$B70,#REF!,"Jour")+COUNTIFS(#REF!,$B70,#REF!,"Jour")+COUNTIFS(#REF!,$B70,#REF!,"Jour")+COUNTIFS(#REF!,$B70,#REF!,"Jour")+COUNTIFS(#REF!,$B70,#REF!,"Jour"))</f>
        <v>#REF!</v>
      </c>
      <c r="AJ70" s="187" t="e">
        <f>IF($A70="","",COUNTIFS(#REF!,$B70,#REF!,"Nuit")+COUNTIFS(#REF!,$B70,#REF!,"Nuit")+COUNTIFS(#REF!,$B70,#REF!,"Nuit")+COUNTIFS(#REF!,$B70,#REF!,"Nuit")+COUNTIFS(#REF!,$B70,#REF!,"Nuit")+COUNTIFS(#REF!,$B70,#REF!,"Nuit")+COUNTIFS(#REF!,$B70,#REF!,"Nuit")+COUNTIFS(#REF!,$B70,#REF!,"Nuit")+COUNTIFS(#REF!,$B70,#REF!,"Nuit")+COUNTIFS(#REF!,$B70,#REF!,"Nuit")+COUNTIFS(#REF!,$B70,#REF!,"Nuit"))</f>
        <v>#REF!</v>
      </c>
      <c r="AK70" s="190" t="e">
        <f>IF($A70="","",COUNTIFS(#REF!,$B70,#REF!,"Jour")+COUNTIFS(#REF!,$B70,#REF!,"Jour")+COUNTIFS(#REF!,$B70,#REF!,"Jour")+COUNTIFS(#REF!,$B70,#REF!,"Jour")+COUNTIFS(#REF!,$B70,#REF!,"Jour")+COUNTIFS(#REF!,$B70,#REF!,"Jour")+COUNTIFS(#REF!,$B70,#REF!,"Jour")+COUNTIFS(#REF!,$B70,#REF!,"Jour")+COUNTIFS(#REF!,$B70,#REF!,"Jour")+COUNTIFS(#REF!,$B70,#REF!,"Jour")+COUNTIFS(#REF!,$B70,#REF!,"Jour"))</f>
        <v>#REF!</v>
      </c>
      <c r="AL70" s="177"/>
      <c r="AM70" s="176" t="e">
        <f t="shared" si="1"/>
        <v>#REF!</v>
      </c>
      <c r="AN70" s="176" t="e">
        <f t="shared" si="2"/>
        <v>#REF!</v>
      </c>
      <c r="AO70" s="424" t="e">
        <f t="shared" si="5"/>
        <v>#REF!</v>
      </c>
      <c r="AP70" s="183">
        <f>IF($A70="","",COUNTIFS(JAN.20!$F$7:$F$48,$B70,JAN.20!$E$7:$E$48,"Nuit")+COUNTIFS(JAN.20!$H$7:$H$48,$B70,JAN.20!$E$7:$E$48,"Nuit")+COUNTIFS(JAN.20!$J$7:$J$48,$B70,JAN.20!$E$7:$E$48,"Nuit")+COUNTIFS(JAN.20!$L$7:$L$48,$B70,JAN.20!$E$7:$E$48,"Nuit")+COUNTIFS(JAN.20!$N$7:$N$48,$B70,JAN.20!$E$7:$E$48,"Nuit")+COUNTIFS(JAN.20!$P$7:$P$48,$B70,JAN.20!$E$7:$E$48,"Nuit")+COUNTIFS(JAN.20!$R$7:$R$48,$B70,JAN.20!$E$7:$E$48,"Nuit")+COUNTIFS(JAN.20!$T$7:$T$48,$B70,JAN.20!$E$7:$E$48,"Nuit")+COUNTIFS(JAN.20!$V$7:$V$48,$B70,JAN.20!$E$7:$E$48,"Nuit")+COUNTIFS(JAN.20!$W$7:$W$48,$B70,JAN.20!$E$7:$E$48,"Nuit")+COUNTIFS(JAN.20!$X$7:$X$48,$B70,JAN.20!$E$7:$E$48,"Nuit"))</f>
        <v>2</v>
      </c>
      <c r="AQ70" s="184">
        <f>IF($A70="","",COUNTIFS(JAN.20!$F$7:$F$48,$B70,JAN.20!$E$7:$E$48,"Jour")+COUNTIFS(JAN.20!$H$7:$H$48,$B70,JAN.20!$E$7:$E$48,"Jour")+COUNTIFS(JAN.20!$J$7:$J$48,$B70,JAN.20!$E$7:$E$48,"Jour")+COUNTIFS(JAN.20!$L$7:$L$48,$B70,JAN.20!$E$7:$E$48,"Jour")+COUNTIFS(JAN.20!$N$7:$N$48,$B70,JAN.20!$E$7:$E$48,"Jour")+COUNTIFS(JAN.20!$P$7:$P$48,$B70,JAN.20!$E$7:$E$48,"Jour")+COUNTIFS(JAN.20!$R$7:$R$48,$B70,JAN.20!$E$7:$E$48,"Jour")+COUNTIFS(JAN.20!$T$7:$T$48,$B70,JAN.20!$E$7:$E$48,"Jour")+COUNTIFS(JAN.20!$V$7:$V$48,$B70,JAN.20!$E$7:$E$48,"Jour")+COUNTIFS(JAN.20!$W$7:$W$48,$B70,JAN.20!$E$7:$E$48,"Jour")+COUNTIFS(JAN.20!$X$7:$X$48,$B70,JAN.20!$E$7:$E$48,"Jour"))</f>
        <v>1</v>
      </c>
      <c r="AR70" s="187">
        <f>IF($A70="","",COUNTIFS(FEV.20!$F$7:$F$48,$B70,FEV.20!$E$7:$E$48,"Nuit")+COUNTIFS(FEV.20!$H$7:$H$48,$B70,FEV.20!$E$7:$E$48,"Nuit")+COUNTIFS(FEV.20!$J$7:$J$48,$B70,FEV.20!$E$7:$E$48,"Nuit")+COUNTIFS(FEV.20!$L$7:$L$48,$B70,FEV.20!$E$7:$E$48,"Nuit")+COUNTIFS(FEV.20!$N$7:$N$48,$B70,FEV.20!$E$7:$E$48,"Nuit")+COUNTIFS(FEV.20!$P$7:$P$48,$B70,FEV.20!$E$7:$E$48,"Nuit")+COUNTIFS(FEV.20!$R$7:$R$48,$B70,FEV.20!$E$7:$E$48,"Nuit")+COUNTIFS(FEV.20!$T$7:$T$48,$B70,FEV.20!$E$7:$E$48,"Nuit")+COUNTIFS(FEV.20!$V$7:$V$48,$B70,FEV.20!$E$7:$E$48,"Nuit")+COUNTIFS(FEV.20!$W$7:$W$48,$B70,FEV.20!$E$7:$E$48,"Nuit")+COUNTIFS(FEV.20!$X$7:$X$48,$B70,FEV.20!$E$7:$E$48,"Nuit"))</f>
        <v>3</v>
      </c>
      <c r="AS70" s="184">
        <f>IF($A70="","",COUNTIFS(FEV.20!$F$7:$F$48,$B70,FEV.20!$E$7:$E$48,"Jour")+COUNTIFS(FEV.20!$H$7:$H$48,$B70,FEV.20!$E$7:$E$48,"Jour")+COUNTIFS(FEV.20!$J$7:$J$48,$B70,FEV.20!$E$7:$E$48,"Jour")+COUNTIFS(FEV.20!$L$7:$L$48,$B70,FEV.20!$E$7:$E$48,"Jour")+COUNTIFS(FEV.20!$N$7:$N$48,$B70,FEV.20!$E$7:$E$48,"Jour")+COUNTIFS(FEV.20!$P$7:$P$48,$B70,FEV.20!$E$7:$E$48,"Jour")+COUNTIFS(FEV.20!$R$7:$R$48,$B70,FEV.20!$E$7:$E$48,"Jour")+COUNTIFS(FEV.20!$T$7:$T$48,$B70,FEV.20!$E$7:$E$48,"Jour")+COUNTIFS(FEV.20!$V$7:$V$48,$B70,FEV.20!$E$7:$E$48,"Jour")+COUNTIFS(FEV.20!$W$7:$W$48,$B70,FEV.20!$E$7:$E$48,"Jour")+COUNTIFS(FEV.20!$X$7:$X$48,$B70,FEV.20!$E$7:$E$48,"Jour"))</f>
        <v>1</v>
      </c>
      <c r="AT70" s="187">
        <f>IF($A70="","",COUNTIFS(Mars.20!$F$7:$F$48,$B70,Mars.20!$E$7:$E$48,"Nuit")+COUNTIFS(Mars.20!$H$7:$H$48,$B70,Mars.20!$E$7:$E$48,"Nuit")+COUNTIFS(Mars.20!$J$7:$J$48,$B70,Mars.20!$E$7:$E$48,"Nuit")+COUNTIFS(Mars.20!$L$7:$L$48,$B70,Mars.20!$E$7:$E$48,"Nuit")+COUNTIFS(Mars.20!$N$7:$N$48,$B70,Mars.20!$E$7:$E$48,"Nuit")+COUNTIFS(Mars.20!$P$7:$P$48,$B70,Mars.20!$E$7:$E$48,"Nuit")+COUNTIFS(Mars.20!$R$7:$R$48,$B70,Mars.20!$E$7:$E$48,"Nuit")+COUNTIFS(Mars.20!$T$7:$T$48,$B70,Mars.20!$E$7:$E$48,"Nuit")+COUNTIFS(Mars.20!$V$7:$V$48,$B70,Mars.20!$E$7:$E$48,"Nuit")+COUNTIFS(Mars.20!$W$7:$W$48,$B70,Mars.20!$E$7:$E$48,"Nuit")+COUNTIFS(Mars.20!$X$7:$X$48,$B70,Mars.20!$E$7:$E$48,"Nuit"))</f>
        <v>3</v>
      </c>
      <c r="AU70" s="184">
        <f>IF($A70="","",COUNTIFS(Mars.20!$F$7:$F$48,$B70,Mars.20!$E$7:$E$48,"Jour")+COUNTIFS(Mars.20!$H$7:$H$48,$B70,Mars.20!$E$7:$E$48,"Jour")+COUNTIFS(Mars.20!$J$7:$J$48,$B70,Mars.20!$E$7:$E$48,"Jour")+COUNTIFS(Mars.20!$L$7:$L$48,$B70,Mars.20!$E$7:$E$48,"Jour")+COUNTIFS(Mars.20!$N$7:$N$48,$B70,Mars.20!$E$7:$E$48,"Jour")+COUNTIFS(Mars.20!$P$7:$P$48,$B70,Mars.20!$E$7:$E$48,"Jour")+COUNTIFS(Mars.20!$R$7:$R$48,$B70,Mars.20!$E$7:$E$48,"Jour")+COUNTIFS(Mars.20!$T$7:$T$48,$B70,Mars.20!$E$7:$E$48,"Jour")+COUNTIFS(Mars.20!$V$7:$V$48,$B70,Mars.20!$E$7:$E$48,"Jour")+COUNTIFS(Mars.20!$W$7:$W$48,$B70,Mars.20!$E$7:$E$48,"Jour")+COUNTIFS(Mars.20!$X$7:$X$48,$B70,Mars.20!$E$7:$E$48,"Jour"))</f>
        <v>1</v>
      </c>
      <c r="AV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AW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AX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AY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AZ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BA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BB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BC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BD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BE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BF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BG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BH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BI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BJ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BK70" s="184">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BL70" s="187">
        <f>IF($A70="","",COUNTIFS(AVR.20!$F$7:$F$48,$B70,AVR.20!$E$7:$E$48,"Nuit")+COUNTIFS(AVR.20!$H$7:$H$48,$B70,AVR.20!$E$7:$E$48,"Nuit")+COUNTIFS(AVR.20!$J$7:$J$48,$B70,AVR.20!$E$7:$E$48,"Nuit")+COUNTIFS(AVR.20!$L$7:$L$48,$B70,AVR.20!$E$7:$E$48,"Nuit")+COUNTIFS(AVR.20!$N$7:$N$48,$B70,AVR.20!$E$7:$E$48,"Nuit")+COUNTIFS(AVR.20!$P$7:$P$48,$B70,AVR.20!$E$7:$E$48,"Nuit")+COUNTIFS(AVR.20!$R$7:$R$48,$B70,AVR.20!$E$7:$E$48,"Nuit")+COUNTIFS(AVR.20!$T$7:$T$48,$B70,AVR.20!$E$7:$E$48,"Nuit")+COUNTIFS(AVR.20!$V$7:$V$48,$B70,AVR.20!$E$7:$E$48,"Nuit")+COUNTIFS(AVR.20!$W$7:$W$48,$B70,AVR.20!$E$7:$E$48,"Nuit")+COUNTIFS(AVR.20!$X$7:$X$48,$B70,AVR.20!$E$7:$E$48,"Nuit"))</f>
        <v>0</v>
      </c>
      <c r="BM70" s="190">
        <f>IF($A70="","",COUNTIFS(AVR.20!$F$7:$F$48,$B70,AVR.20!$E$7:$E$48,"Jour")+COUNTIFS(AVR.20!$H$7:$H$48,$B70,AVR.20!$E$7:$E$48,"Jour")+COUNTIFS(AVR.20!$J$7:$J$48,$B70,AVR.20!$E$7:$E$48,"Jour")+COUNTIFS(AVR.20!$L$7:$L$48,$B70,AVR.20!$E$7:$E$48,"Jour")+COUNTIFS(AVR.20!$N$7:$N$48,$B70,AVR.20!$E$7:$E$48,"Jour")+COUNTIFS(AVR.20!$P$7:$P$48,$B70,AVR.20!$E$7:$E$48,"Jour")+COUNTIFS(AVR.20!$R$7:$R$48,$B70,AVR.20!$E$7:$E$48,"Jour")+COUNTIFS(AVR.20!$T$7:$T$48,$B70,AVR.20!$E$7:$E$48,"Jour")+COUNTIFS(AVR.20!$V$7:$V$48,$B70,AVR.20!$E$7:$E$48,"Jour")+COUNTIFS(AVR.20!$W$7:$W$48,$B70,AVR.20!$E$7:$E$48,"Jour")+COUNTIFS(AVR.20!$X$7:$X$48,$B70,AVR.20!$E$7:$E$48,"Jour"))</f>
        <v>0</v>
      </c>
      <c r="BN70" s="177"/>
      <c r="BO70" s="176">
        <f t="shared" si="3"/>
        <v>8</v>
      </c>
      <c r="BP70" s="176">
        <f t="shared" si="4"/>
        <v>3</v>
      </c>
    </row>
    <row r="71" spans="1:68" ht="16.5" customHeight="1" x14ac:dyDescent="0.3">
      <c r="A71" s="268" t="s">
        <v>213</v>
      </c>
      <c r="B71" s="269" t="s">
        <v>34</v>
      </c>
      <c r="C71" s="264" t="s">
        <v>198</v>
      </c>
      <c r="D71" s="264" t="s">
        <v>67</v>
      </c>
      <c r="E71" s="265" t="s">
        <v>17</v>
      </c>
      <c r="F71" s="266"/>
      <c r="G71" s="266"/>
      <c r="H71" s="266"/>
      <c r="I71" s="272"/>
      <c r="J71" s="266"/>
      <c r="K71" s="266" t="s">
        <v>72</v>
      </c>
      <c r="L71" s="267"/>
      <c r="N71" s="183" t="e">
        <f>IF($A71="","",COUNTIFS(#REF!,B71,#REF!,"Nuit")+COUNTIFS(#REF!,B71,#REF!,"Nuit")+COUNTIFS(#REF!,B71,#REF!,"Nuit")+COUNTIFS(#REF!,B71,#REF!,"Nuit")+COUNTIFS(#REF!,B71,#REF!,"Nuit")+COUNTIFS(#REF!,B71,#REF!,"Nuit")+COUNTIFS(#REF!,B71,#REF!,"Nuit")+COUNTIFS(#REF!,B71,#REF!,"Nuit")+COUNTIFS(#REF!,B71,#REF!,"Nuit")+COUNTIFS(#REF!,B71,#REF!,"Nuit")+COUNTIFS(#REF!,B71,#REF!,"Nuit"))</f>
        <v>#REF!</v>
      </c>
      <c r="O71" s="184" t="e">
        <f>IF($A71="","",COUNTIFS(#REF!,B71,#REF!,"Jour")+COUNTIFS(#REF!,B71,#REF!,"Jour")+COUNTIFS(#REF!,B71,#REF!,"Jour")+COUNTIFS(#REF!,B71,#REF!,"Jour")+COUNTIFS(#REF!,B71,#REF!,"Jour")+COUNTIFS(#REF!,B71,#REF!,"Jour")+COUNTIFS(#REF!,B71,#REF!,"Jour")+COUNTIFS(#REF!,B71,#REF!,"Jour")+COUNTIFS(#REF!,B71,#REF!,"Jour")+COUNTIFS(#REF!,B71,#REF!,"Jour")+COUNTIFS(#REF!,B71,#REF!,"Jour"))</f>
        <v>#REF!</v>
      </c>
      <c r="P71" s="187" t="e">
        <f>IF($A71="","",COUNTIFS(#REF!,B71,#REF!,"Nuit")+COUNTIFS(#REF!,B71,#REF!,"Nuit")+COUNTIFS(#REF!,B71,#REF!,"Nuit")+COUNTIFS(#REF!,B71,#REF!,"Nuit")+COUNTIFS(#REF!,B71,#REF!,"Nuit")+COUNTIFS(#REF!,B71,#REF!,"Nuit")+COUNTIFS(#REF!,B71,#REF!,"Nuit")+COUNTIFS(#REF!,B71,#REF!,"Nuit")+COUNTIFS(#REF!,B71,#REF!,"Nuit")+COUNTIFS(#REF!,B71,#REF!,"Nuit")+COUNTIFS(#REF!,B71,#REF!,"Nuit"))</f>
        <v>#REF!</v>
      </c>
      <c r="Q71" s="184" t="e">
        <f>IF($A71="","",COUNTIFS(#REF!,B71,#REF!,"Jour")+COUNTIFS(#REF!,B71,#REF!,"Jour")+COUNTIFS(#REF!,B71,#REF!,"Jour")+COUNTIFS(#REF!,B71,#REF!,"Jour")+COUNTIFS(#REF!,B71,#REF!,"Jour")+COUNTIFS(#REF!,B71,#REF!,"Jour")+COUNTIFS(#REF!,B71,#REF!,"Jour")+COUNTIFS(#REF!,B71,#REF!,"Jour")+COUNTIFS(#REF!,B71,#REF!,"Jour")+COUNTIFS(#REF!,B71,#REF!,"Jour")+COUNTIFS(#REF!,B71,#REF!,"Jour"))</f>
        <v>#REF!</v>
      </c>
      <c r="R71" s="187" t="e">
        <f>IF($A71="","",COUNTIFS(#REF!,B71,#REF!,"Nuit")+COUNTIFS(#REF!,B71,#REF!,"Nuit")+COUNTIFS(#REF!,B71,#REF!,"Nuit")+COUNTIFS(#REF!,B71,#REF!,"Nuit")+COUNTIFS(#REF!,B71,#REF!,"Nuit")+COUNTIFS(#REF!,B71,#REF!,"Nuit")+COUNTIFS(#REF!,B71,#REF!,"Nuit")+COUNTIFS(#REF!,B71,#REF!,"Nuit")+COUNTIFS(#REF!,B71,#REF!,"Nuit")+COUNTIFS(#REF!,B71,#REF!,"Nuit")+COUNTIFS(#REF!,B71,#REF!,"Nuit"))</f>
        <v>#REF!</v>
      </c>
      <c r="S71" s="184" t="e">
        <f>IF($A71="","",COUNTIFS(#REF!,B71,#REF!,"Jour")+COUNTIFS(#REF!,B71,#REF!,"Jour")+COUNTIFS(#REF!,B71,#REF!,"Jour")+COUNTIFS(#REF!,B71,#REF!,"Jour")+COUNTIFS(#REF!,B71,#REF!,"Jour")+COUNTIFS(#REF!,B71,#REF!,"Jour")+COUNTIFS(#REF!,B71,#REF!,"Jour")+COUNTIFS(#REF!,B71,#REF!,"Jour")+COUNTIFS(#REF!,B71,#REF!,"Jour")+COUNTIFS(#REF!,B71,#REF!,"Jour")+COUNTIFS(#REF!,B71,#REF!,"Jour"))</f>
        <v>#REF!</v>
      </c>
      <c r="T71" s="187" t="e">
        <f>IF($A71="","",COUNTIFS(#REF!,B71,#REF!,"Nuit")+COUNTIFS(#REF!,B71,#REF!,"Nuit")+COUNTIFS(#REF!,B71,#REF!,"Nuit")+COUNTIFS(#REF!,B71,#REF!,"Nuit")+COUNTIFS(#REF!,B71,#REF!,"Nuit")+COUNTIFS(#REF!,B71,#REF!,"Nuit")+COUNTIFS(#REF!,B71,#REF!,"Nuit")+COUNTIFS(#REF!,B71,#REF!,"Nuit")+COUNTIFS(#REF!,B71,#REF!,"Nuit")+COUNTIFS(#REF!,B71,#REF!,"Nuit")+COUNTIFS(#REF!,B71,#REF!,"Nuit"))</f>
        <v>#REF!</v>
      </c>
      <c r="U71" s="184" t="e">
        <f>IF($A71="","",COUNTIFS(#REF!,B71,#REF!,"Jour")+COUNTIFS(#REF!,B71,#REF!,"Jour")+COUNTIFS(#REF!,B71,#REF!,"Jour")+COUNTIFS(#REF!,B71,#REF!,"Jour")+COUNTIFS(#REF!,B71,#REF!,"Jour")+COUNTIFS(#REF!,B71,#REF!,"Jour")+COUNTIFS(#REF!,B71,#REF!,"Jour")+COUNTIFS(#REF!,B71,#REF!,"Jour")+COUNTIFS(#REF!,B71,#REF!,"Jour")+COUNTIFS(#REF!,B71,#REF!,"Jour")+COUNTIFS(#REF!,B71,#REF!,"Jour"))</f>
        <v>#REF!</v>
      </c>
      <c r="V71" s="187" t="e">
        <f>IF($A71="","",COUNTIFS(#REF!,B71,#REF!,"Nuit")+COUNTIFS(#REF!,B71,#REF!,"Nuit")+COUNTIFS(#REF!,B71,#REF!,"Nuit")+COUNTIFS(#REF!,B71,#REF!,"Nuit")+COUNTIFS(#REF!,B71,#REF!,"Nuit")+COUNTIFS(#REF!,B71,#REF!,"Nuit")+COUNTIFS(#REF!,B71,#REF!,"Nuit")+COUNTIFS(#REF!,B71,#REF!,"Nuit")+COUNTIFS(#REF!,B71,#REF!,"Nuit")+COUNTIFS(#REF!,B71,#REF!,"Nuit")+COUNTIFS(#REF!,B71,#REF!,"Nuit"))</f>
        <v>#REF!</v>
      </c>
      <c r="W71" s="184" t="e">
        <f>IF($A71="","",COUNTIFS(#REF!,B71,#REF!,"Jour")+COUNTIFS(#REF!,B71,#REF!,"Jour")+COUNTIFS(#REF!,B71,#REF!,"Jour")+COUNTIFS(#REF!,B71,#REF!,"Jour")+COUNTIFS(#REF!,B71,#REF!,"Jour")+COUNTIFS(#REF!,B71,#REF!,"Jour")+COUNTIFS(#REF!,B71,#REF!,"Jour")+COUNTIFS(#REF!,B71,#REF!,"Jour")+COUNTIFS(#REF!,B71,#REF!,"Jour")+COUNTIFS(#REF!,B71,#REF!,"Jour")+COUNTIFS(#REF!,B71,#REF!,"Jour"))</f>
        <v>#REF!</v>
      </c>
      <c r="X71" s="187" t="e">
        <f>IF($A71="","",COUNTIFS(#REF!,B71,#REF!,"Nuit")+COUNTIFS(#REF!,B71,#REF!,"Nuit")+COUNTIFS(#REF!,B71,#REF!,"Nuit")+COUNTIFS(#REF!,B71,#REF!,"Nuit")+COUNTIFS(#REF!,B71,#REF!,"Nuit")+COUNTIFS(#REF!,B71,#REF!,"Nuit")+COUNTIFS(#REF!,B71,#REF!,"Nuit")+COUNTIFS(#REF!,B71,#REF!,"Nuit")+COUNTIFS(#REF!,B71,#REF!,"Nuit")+COUNTIFS(#REF!,B71,#REF!,"Nuit")+COUNTIFS(#REF!,B71,#REF!,"Nuit"))</f>
        <v>#REF!</v>
      </c>
      <c r="Y71" s="184" t="e">
        <f>IF($A71="","",COUNTIFS(#REF!,B71,#REF!,"Jour")+COUNTIFS(#REF!,B71,#REF!,"Jour")+COUNTIFS(#REF!,B71,#REF!,"Jour")+COUNTIFS(#REF!,B71,#REF!,"Jour")+COUNTIFS(#REF!,B71,#REF!,"Jour")+COUNTIFS(#REF!,B71,#REF!,"Jour")+COUNTIFS(#REF!,B71,#REF!,"Jour")+COUNTIFS(#REF!,B71,#REF!,"Jour")+COUNTIFS(#REF!,B71,#REF!,"Jour")+COUNTIFS(#REF!,B71,#REF!,"Jour")+COUNTIFS(#REF!,B71,#REF!,"Jour"))</f>
        <v>#REF!</v>
      </c>
      <c r="Z71" s="187" t="e">
        <f>IF($A71="","",COUNTIFS(#REF!,$B71,#REF!,"Nuit")+COUNTIFS(#REF!,B71,#REF!,"Nuit")+COUNTIFS(#REF!,B71,#REF!,"Nuit")+COUNTIFS(#REF!,B71,#REF!,"Nuit")+COUNTIFS(#REF!,B71,#REF!,"Nuit")+COUNTIFS(#REF!,B71,#REF!,"Nuit")+COUNTIFS(#REF!,B71,#REF!,"Nuit")+COUNTIFS(#REF!,B71,#REF!,"Nuit")+COUNTIFS(#REF!,B71,#REF!,"Nuit")+COUNTIFS(#REF!,B71,#REF!,"Nuit")+COUNTIFS(#REF!,B71,#REF!,"Nuit"))</f>
        <v>#REF!</v>
      </c>
      <c r="AA71" s="184" t="e">
        <f>IF($A71="","",COUNTIFS(#REF!,$B71,#REF!,"Jour")+COUNTIFS(#REF!,$B71,#REF!,"Jour")+COUNTIFS(#REF!,$B71,#REF!,"Jour")+COUNTIFS(#REF!,$B71,#REF!,"Jour")+COUNTIFS(#REF!,$B71,#REF!,"Jour")+COUNTIFS(#REF!,$B71,#REF!,"Jour")+COUNTIFS(#REF!,$B71,#REF!,"Jour")+COUNTIFS(#REF!,$B71,#REF!,"Jour")+COUNTIFS(#REF!,$B71,#REF!,"Jour")+COUNTIFS(#REF!,$B71,#REF!,"Jour")+COUNTIFS(#REF!,$B71,#REF!,"Jour"))</f>
        <v>#REF!</v>
      </c>
      <c r="AB71" s="187" t="e">
        <f>IF($A71="","",COUNTIFS(#REF!,$B71,#REF!,"Nuit")+COUNTIFS(#REF!,$B71,#REF!,"Nuit")+COUNTIFS(#REF!,$B71,#REF!,"Nuit")+COUNTIFS(#REF!,$B71,#REF!,"Nuit")+COUNTIFS(#REF!,$B71,#REF!,"Nuit")+COUNTIFS(#REF!,$B71,#REF!,"Nuit")+COUNTIFS(#REF!,$B71,#REF!,"Nuit")+COUNTIFS(#REF!,$B71,#REF!,"Nuit")+COUNTIFS(#REF!,$B71,#REF!,"Nuit")+COUNTIFS(#REF!,$B71,#REF!,"Nuit")+COUNTIFS(#REF!,$B71,#REF!,"Nuit"))</f>
        <v>#REF!</v>
      </c>
      <c r="AC71" s="184" t="e">
        <f>IF($A71="","",COUNTIFS(#REF!,$B71,#REF!,"Jour")+COUNTIFS(#REF!,$B71,#REF!,"Jour")+COUNTIFS(#REF!,$B71,#REF!,"Jour")+COUNTIFS(#REF!,$B71,#REF!,"Jour")+COUNTIFS(#REF!,$B71,#REF!,"Jour")+COUNTIFS(#REF!,$B71,#REF!,"Jour")+COUNTIFS(#REF!,$B71,#REF!,"Jour")+COUNTIFS(#REF!,$B71,#REF!,"Jour")+COUNTIFS(#REF!,$B71,#REF!,"Jour")+COUNTIFS(#REF!,$B71,#REF!,"Jour")+COUNTIFS(#REF!,$B71,#REF!,"Jour"))</f>
        <v>#REF!</v>
      </c>
      <c r="AD71" s="187" t="e">
        <f>IF($A71="","",COUNTIFS(#REF!,$B71,#REF!,"Nuit")+COUNTIFS(#REF!,$B71,#REF!,"Nuit")+COUNTIFS(#REF!,$B71,#REF!,"Nuit")+COUNTIFS(#REF!,$B71,#REF!,"Nuit")+COUNTIFS(#REF!,$B71,#REF!,"Nuit")+COUNTIFS(#REF!,$B71,#REF!,"Nuit")+COUNTIFS(#REF!,$B71,#REF!,"Nuit")+COUNTIFS(#REF!,$B71,#REF!,"Nuit")+COUNTIFS(#REF!,$B71,#REF!,"Nuit")+COUNTIFS(#REF!,$B71,#REF!,"Nuit")+COUNTIFS(#REF!,$B71,#REF!,"Nuit"))</f>
        <v>#REF!</v>
      </c>
      <c r="AE71" s="184" t="e">
        <f>IF($A71="","",COUNTIFS(#REF!,$B71,#REF!,"Jour")+COUNTIFS(#REF!,$B71,#REF!,"Jour")+COUNTIFS(#REF!,$B71,#REF!,"Jour")+COUNTIFS(#REF!,$B71,#REF!,"Jour")+COUNTIFS(#REF!,$B71,#REF!,"Jour")+COUNTIFS(#REF!,$B71,#REF!,"Jour")+COUNTIFS(#REF!,$B71,#REF!,"Jour")+COUNTIFS(#REF!,$B71,#REF!,"Jour")+COUNTIFS(#REF!,$B71,#REF!,"Jour")+COUNTIFS(#REF!,$B71,#REF!,"Jour")+COUNTIFS(#REF!,$B71,#REF!,"Jour"))</f>
        <v>#REF!</v>
      </c>
      <c r="AF71" s="187" t="e">
        <f>IF($A71="","",COUNTIFS(#REF!,$B71,#REF!,"Nuit")+COUNTIFS(#REF!,$B71,#REF!,"Nuit")+COUNTIFS(#REF!,$B71,#REF!,"Nuit")+COUNTIFS(#REF!,$B71,#REF!,"Nuit")+COUNTIFS(#REF!,$B71,#REF!,"Nuit")+COUNTIFS(#REF!,$B71,#REF!,"Nuit")+COUNTIFS(#REF!,$B71,#REF!,"Nuit")+COUNTIFS(#REF!,$B71,#REF!,"Nuit")+COUNTIFS(#REF!,$B71,#REF!,"Nuit")+COUNTIFS(#REF!,$B71,#REF!,"Nuit")+COUNTIFS(#REF!,$B71,#REF!,"Nuit"))</f>
        <v>#REF!</v>
      </c>
      <c r="AG71" s="184" t="e">
        <f>IF($A71="","",COUNTIFS(#REF!,$B71,#REF!,"Jour")+COUNTIFS(#REF!,$B71,#REF!,"Jour")+COUNTIFS(#REF!,$B71,#REF!,"Jour")+COUNTIFS(#REF!,$B71,#REF!,"Jour")+COUNTIFS(#REF!,$B71,#REF!,"Jour")+COUNTIFS(#REF!,$B71,#REF!,"Jour")+COUNTIFS(#REF!,$B71,#REF!,"Jour")+COUNTIFS(#REF!,$B71,#REF!,"Jour")+COUNTIFS(#REF!,$B71,#REF!,"Jour")+COUNTIFS(#REF!,$B71,#REF!,"Jour")+COUNTIFS(#REF!,$B71,#REF!,"Jour"))</f>
        <v>#REF!</v>
      </c>
      <c r="AH71" s="187" t="e">
        <f>IF($A71="","",COUNTIFS(#REF!,$B71,#REF!,"Nuit")+COUNTIFS(#REF!,$B71,#REF!,"Nuit")+COUNTIFS(#REF!,$B71,#REF!,"Nuit")+COUNTIFS(#REF!,$B71,#REF!,"Nuit")+COUNTIFS(#REF!,$B71,#REF!,"Nuit")+COUNTIFS(#REF!,$B71,#REF!,"Nuit")+COUNTIFS(#REF!,$B71,#REF!,"Nuit")+COUNTIFS(#REF!,$B71,#REF!,"Nuit")+COUNTIFS(#REF!,$B71,#REF!,"Nuit")+COUNTIFS(#REF!,$B71,#REF!,"Nuit")+COUNTIFS(#REF!,$B71,#REF!,"Nuit"))</f>
        <v>#REF!</v>
      </c>
      <c r="AI71" s="184" t="e">
        <f>IF($A71="","",COUNTIFS(#REF!,$B71,#REF!,"Jour")+COUNTIFS(#REF!,$B71,#REF!,"Jour")+COUNTIFS(#REF!,$B71,#REF!,"Jour")+COUNTIFS(#REF!,$B71,#REF!,"Jour")+COUNTIFS(#REF!,$B71,#REF!,"Jour")+COUNTIFS(#REF!,$B71,#REF!,"Jour")+COUNTIFS(#REF!,$B71,#REF!,"Jour")+COUNTIFS(#REF!,$B71,#REF!,"Jour")+COUNTIFS(#REF!,$B71,#REF!,"Jour")+COUNTIFS(#REF!,$B71,#REF!,"Jour")+COUNTIFS(#REF!,$B71,#REF!,"Jour"))</f>
        <v>#REF!</v>
      </c>
      <c r="AJ71" s="187" t="e">
        <f>IF($A71="","",COUNTIFS(#REF!,$B71,#REF!,"Nuit")+COUNTIFS(#REF!,$B71,#REF!,"Nuit")+COUNTIFS(#REF!,$B71,#REF!,"Nuit")+COUNTIFS(#REF!,$B71,#REF!,"Nuit")+COUNTIFS(#REF!,$B71,#REF!,"Nuit")+COUNTIFS(#REF!,$B71,#REF!,"Nuit")+COUNTIFS(#REF!,$B71,#REF!,"Nuit")+COUNTIFS(#REF!,$B71,#REF!,"Nuit")+COUNTIFS(#REF!,$B71,#REF!,"Nuit")+COUNTIFS(#REF!,$B71,#REF!,"Nuit")+COUNTIFS(#REF!,$B71,#REF!,"Nuit"))</f>
        <v>#REF!</v>
      </c>
      <c r="AK71" s="190" t="e">
        <f>IF($A71="","",COUNTIFS(#REF!,$B71,#REF!,"Jour")+COUNTIFS(#REF!,$B71,#REF!,"Jour")+COUNTIFS(#REF!,$B71,#REF!,"Jour")+COUNTIFS(#REF!,$B71,#REF!,"Jour")+COUNTIFS(#REF!,$B71,#REF!,"Jour")+COUNTIFS(#REF!,$B71,#REF!,"Jour")+COUNTIFS(#REF!,$B71,#REF!,"Jour")+COUNTIFS(#REF!,$B71,#REF!,"Jour")+COUNTIFS(#REF!,$B71,#REF!,"Jour")+COUNTIFS(#REF!,$B71,#REF!,"Jour")+COUNTIFS(#REF!,$B71,#REF!,"Jour"))</f>
        <v>#REF!</v>
      </c>
      <c r="AL71" s="177"/>
      <c r="AM71" s="176" t="e">
        <f t="shared" si="1"/>
        <v>#REF!</v>
      </c>
      <c r="AN71" s="176" t="e">
        <f t="shared" si="2"/>
        <v>#REF!</v>
      </c>
      <c r="AO71" s="424" t="e">
        <f t="shared" si="5"/>
        <v>#REF!</v>
      </c>
      <c r="AP71" s="183">
        <f>IF($A71="","",COUNTIFS(JAN.20!$F$7:$F$48,$B71,JAN.20!$E$7:$E$48,"Nuit")+COUNTIFS(JAN.20!$H$7:$H$48,$B71,JAN.20!$E$7:$E$48,"Nuit")+COUNTIFS(JAN.20!$J$7:$J$48,$B71,JAN.20!$E$7:$E$48,"Nuit")+COUNTIFS(JAN.20!$L$7:$L$48,$B71,JAN.20!$E$7:$E$48,"Nuit")+COUNTIFS(JAN.20!$N$7:$N$48,$B71,JAN.20!$E$7:$E$48,"Nuit")+COUNTIFS(JAN.20!$P$7:$P$48,$B71,JAN.20!$E$7:$E$48,"Nuit")+COUNTIFS(JAN.20!$R$7:$R$48,$B71,JAN.20!$E$7:$E$48,"Nuit")+COUNTIFS(JAN.20!$T$7:$T$48,$B71,JAN.20!$E$7:$E$48,"Nuit")+COUNTIFS(JAN.20!$V$7:$V$48,$B71,JAN.20!$E$7:$E$48,"Nuit")+COUNTIFS(JAN.20!$W$7:$W$48,$B71,JAN.20!$E$7:$E$48,"Nuit")+COUNTIFS(JAN.20!$X$7:$X$48,$B71,JAN.20!$E$7:$E$48,"Nuit"))</f>
        <v>0</v>
      </c>
      <c r="AQ71" s="184">
        <f>IF($A71="","",COUNTIFS(JAN.20!$F$7:$F$48,$B71,JAN.20!$E$7:$E$48,"Jour")+COUNTIFS(JAN.20!$H$7:$H$48,$B71,JAN.20!$E$7:$E$48,"Jour")+COUNTIFS(JAN.20!$J$7:$J$48,$B71,JAN.20!$E$7:$E$48,"Jour")+COUNTIFS(JAN.20!$L$7:$L$48,$B71,JAN.20!$E$7:$E$48,"Jour")+COUNTIFS(JAN.20!$N$7:$N$48,$B71,JAN.20!$E$7:$E$48,"Jour")+COUNTIFS(JAN.20!$P$7:$P$48,$B71,JAN.20!$E$7:$E$48,"Jour")+COUNTIFS(JAN.20!$R$7:$R$48,$B71,JAN.20!$E$7:$E$48,"Jour")+COUNTIFS(JAN.20!$T$7:$T$48,$B71,JAN.20!$E$7:$E$48,"Jour")+COUNTIFS(JAN.20!$V$7:$V$48,$B71,JAN.20!$E$7:$E$48,"Jour")+COUNTIFS(JAN.20!$W$7:$W$48,$B71,JAN.20!$E$7:$E$48,"Jour")+COUNTIFS(JAN.20!$X$7:$X$48,$B71,JAN.20!$E$7:$E$48,"Jour"))</f>
        <v>0</v>
      </c>
      <c r="AR71" s="187">
        <f>IF($A71="","",COUNTIFS(FEV.20!$F$7:$F$48,$B71,FEV.20!$E$7:$E$48,"Nuit")+COUNTIFS(FEV.20!$H$7:$H$48,$B71,FEV.20!$E$7:$E$48,"Nuit")+COUNTIFS(FEV.20!$J$7:$J$48,$B71,FEV.20!$E$7:$E$48,"Nuit")+COUNTIFS(FEV.20!$L$7:$L$48,$B71,FEV.20!$E$7:$E$48,"Nuit")+COUNTIFS(FEV.20!$N$7:$N$48,$B71,FEV.20!$E$7:$E$48,"Nuit")+COUNTIFS(FEV.20!$P$7:$P$48,$B71,FEV.20!$E$7:$E$48,"Nuit")+COUNTIFS(FEV.20!$R$7:$R$48,$B71,FEV.20!$E$7:$E$48,"Nuit")+COUNTIFS(FEV.20!$T$7:$T$48,$B71,FEV.20!$E$7:$E$48,"Nuit")+COUNTIFS(FEV.20!$V$7:$V$48,$B71,FEV.20!$E$7:$E$48,"Nuit")+COUNTIFS(FEV.20!$W$7:$W$48,$B71,FEV.20!$E$7:$E$48,"Nuit")+COUNTIFS(FEV.20!$X$7:$X$48,$B71,FEV.20!$E$7:$E$48,"Nuit"))</f>
        <v>0</v>
      </c>
      <c r="AS71" s="184">
        <f>IF($A71="","",COUNTIFS(FEV.20!$F$7:$F$48,$B71,FEV.20!$E$7:$E$48,"Jour")+COUNTIFS(FEV.20!$H$7:$H$48,$B71,FEV.20!$E$7:$E$48,"Jour")+COUNTIFS(FEV.20!$J$7:$J$48,$B71,FEV.20!$E$7:$E$48,"Jour")+COUNTIFS(FEV.20!$L$7:$L$48,$B71,FEV.20!$E$7:$E$48,"Jour")+COUNTIFS(FEV.20!$N$7:$N$48,$B71,FEV.20!$E$7:$E$48,"Jour")+COUNTIFS(FEV.20!$P$7:$P$48,$B71,FEV.20!$E$7:$E$48,"Jour")+COUNTIFS(FEV.20!$R$7:$R$48,$B71,FEV.20!$E$7:$E$48,"Jour")+COUNTIFS(FEV.20!$T$7:$T$48,$B71,FEV.20!$E$7:$E$48,"Jour")+COUNTIFS(FEV.20!$V$7:$V$48,$B71,FEV.20!$E$7:$E$48,"Jour")+COUNTIFS(FEV.20!$W$7:$W$48,$B71,FEV.20!$E$7:$E$48,"Jour")+COUNTIFS(FEV.20!$X$7:$X$48,$B71,FEV.20!$E$7:$E$48,"Jour"))</f>
        <v>0</v>
      </c>
      <c r="AT71" s="187">
        <f>IF($A71="","",COUNTIFS(Mars.20!$F$7:$F$48,$B71,Mars.20!$E$7:$E$48,"Nuit")+COUNTIFS(Mars.20!$H$7:$H$48,$B71,Mars.20!$E$7:$E$48,"Nuit")+COUNTIFS(Mars.20!$J$7:$J$48,$B71,Mars.20!$E$7:$E$48,"Nuit")+COUNTIFS(Mars.20!$L$7:$L$48,$B71,Mars.20!$E$7:$E$48,"Nuit")+COUNTIFS(Mars.20!$N$7:$N$48,$B71,Mars.20!$E$7:$E$48,"Nuit")+COUNTIFS(Mars.20!$P$7:$P$48,$B71,Mars.20!$E$7:$E$48,"Nuit")+COUNTIFS(Mars.20!$R$7:$R$48,$B71,Mars.20!$E$7:$E$48,"Nuit")+COUNTIFS(Mars.20!$T$7:$T$48,$B71,Mars.20!$E$7:$E$48,"Nuit")+COUNTIFS(Mars.20!$V$7:$V$48,$B71,Mars.20!$E$7:$E$48,"Nuit")+COUNTIFS(Mars.20!$W$7:$W$48,$B71,Mars.20!$E$7:$E$48,"Nuit")+COUNTIFS(Mars.20!$X$7:$X$48,$B71,Mars.20!$E$7:$E$48,"Nuit"))</f>
        <v>0</v>
      </c>
      <c r="AU71" s="184">
        <f>IF($A71="","",COUNTIFS(Mars.20!$F$7:$F$48,$B71,Mars.20!$E$7:$E$48,"Jour")+COUNTIFS(Mars.20!$H$7:$H$48,$B71,Mars.20!$E$7:$E$48,"Jour")+COUNTIFS(Mars.20!$J$7:$J$48,$B71,Mars.20!$E$7:$E$48,"Jour")+COUNTIFS(Mars.20!$L$7:$L$48,$B71,Mars.20!$E$7:$E$48,"Jour")+COUNTIFS(Mars.20!$N$7:$N$48,$B71,Mars.20!$E$7:$E$48,"Jour")+COUNTIFS(Mars.20!$P$7:$P$48,$B71,Mars.20!$E$7:$E$48,"Jour")+COUNTIFS(Mars.20!$R$7:$R$48,$B71,Mars.20!$E$7:$E$48,"Jour")+COUNTIFS(Mars.20!$T$7:$T$48,$B71,Mars.20!$E$7:$E$48,"Jour")+COUNTIFS(Mars.20!$V$7:$V$48,$B71,Mars.20!$E$7:$E$48,"Jour")+COUNTIFS(Mars.20!$W$7:$W$48,$B71,Mars.20!$E$7:$E$48,"Jour")+COUNTIFS(Mars.20!$X$7:$X$48,$B71,Mars.20!$E$7:$E$48,"Jour"))</f>
        <v>0</v>
      </c>
      <c r="AV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AW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AX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AY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AZ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BA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BB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BC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BD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BE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BF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BG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BH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BI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BJ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BK71" s="184">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BL71" s="187">
        <f>IF($A71="","",COUNTIFS(AVR.20!$F$7:$F$48,$B71,AVR.20!$E$7:$E$48,"Nuit")+COUNTIFS(AVR.20!$H$7:$H$48,$B71,AVR.20!$E$7:$E$48,"Nuit")+COUNTIFS(AVR.20!$J$7:$J$48,$B71,AVR.20!$E$7:$E$48,"Nuit")+COUNTIFS(AVR.20!$L$7:$L$48,$B71,AVR.20!$E$7:$E$48,"Nuit")+COUNTIFS(AVR.20!$N$7:$N$48,$B71,AVR.20!$E$7:$E$48,"Nuit")+COUNTIFS(AVR.20!$P$7:$P$48,$B71,AVR.20!$E$7:$E$48,"Nuit")+COUNTIFS(AVR.20!$R$7:$R$48,$B71,AVR.20!$E$7:$E$48,"Nuit")+COUNTIFS(AVR.20!$T$7:$T$48,$B71,AVR.20!$E$7:$E$48,"Nuit")+COUNTIFS(AVR.20!$V$7:$V$48,$B71,AVR.20!$E$7:$E$48,"Nuit")+COUNTIFS(AVR.20!$W$7:$W$48,$B71,AVR.20!$E$7:$E$48,"Nuit")+COUNTIFS(AVR.20!$X$7:$X$48,$B71,AVR.20!$E$7:$E$48,"Nuit"))</f>
        <v>0</v>
      </c>
      <c r="BM71" s="190">
        <f>IF($A71="","",COUNTIFS(AVR.20!$F$7:$F$48,$B71,AVR.20!$E$7:$E$48,"Jour")+COUNTIFS(AVR.20!$H$7:$H$48,$B71,AVR.20!$E$7:$E$48,"Jour")+COUNTIFS(AVR.20!$J$7:$J$48,$B71,AVR.20!$E$7:$E$48,"Jour")+COUNTIFS(AVR.20!$L$7:$L$48,$B71,AVR.20!$E$7:$E$48,"Jour")+COUNTIFS(AVR.20!$N$7:$N$48,$B71,AVR.20!$E$7:$E$48,"Jour")+COUNTIFS(AVR.20!$P$7:$P$48,$B71,AVR.20!$E$7:$E$48,"Jour")+COUNTIFS(AVR.20!$R$7:$R$48,$B71,AVR.20!$E$7:$E$48,"Jour")+COUNTIFS(AVR.20!$T$7:$T$48,$B71,AVR.20!$E$7:$E$48,"Jour")+COUNTIFS(AVR.20!$V$7:$V$48,$B71,AVR.20!$E$7:$E$48,"Jour")+COUNTIFS(AVR.20!$W$7:$W$48,$B71,AVR.20!$E$7:$E$48,"Jour")+COUNTIFS(AVR.20!$X$7:$X$48,$B71,AVR.20!$E$7:$E$48,"Jour"))</f>
        <v>0</v>
      </c>
      <c r="BN71" s="177"/>
      <c r="BO71" s="176">
        <f t="shared" si="3"/>
        <v>0</v>
      </c>
      <c r="BP71" s="176">
        <f t="shared" si="4"/>
        <v>0</v>
      </c>
    </row>
    <row r="72" spans="1:68" ht="15" customHeight="1" x14ac:dyDescent="0.3">
      <c r="A72" s="268" t="s">
        <v>212</v>
      </c>
      <c r="B72" s="269" t="s">
        <v>30</v>
      </c>
      <c r="C72" s="264" t="s">
        <v>80</v>
      </c>
      <c r="D72" s="264" t="s">
        <v>67</v>
      </c>
      <c r="E72" s="265" t="s">
        <v>17</v>
      </c>
      <c r="F72" s="266" t="s">
        <v>8</v>
      </c>
      <c r="G72" s="266" t="s">
        <v>70</v>
      </c>
      <c r="H72" s="266" t="s">
        <v>71</v>
      </c>
      <c r="I72" s="272"/>
      <c r="J72" s="266"/>
      <c r="K72" s="266" t="s">
        <v>72</v>
      </c>
      <c r="L72" s="267"/>
      <c r="N72" s="183" t="e">
        <f>IF($A72="","",COUNTIFS(#REF!,B72,#REF!,"Nuit")+COUNTIFS(#REF!,B72,#REF!,"Nuit")+COUNTIFS(#REF!,B72,#REF!,"Nuit")+COUNTIFS(#REF!,B72,#REF!,"Nuit")+COUNTIFS(#REF!,B72,#REF!,"Nuit")+COUNTIFS(#REF!,B72,#REF!,"Nuit")+COUNTIFS(#REF!,B72,#REF!,"Nuit")+COUNTIFS(#REF!,B72,#REF!,"Nuit")+COUNTIFS(#REF!,B72,#REF!,"Nuit")+COUNTIFS(#REF!,B72,#REF!,"Nuit")+COUNTIFS(#REF!,B72,#REF!,"Nuit"))</f>
        <v>#REF!</v>
      </c>
      <c r="O72" s="184" t="e">
        <f>IF($A72="","",COUNTIFS(#REF!,B72,#REF!,"Jour")+COUNTIFS(#REF!,B72,#REF!,"Jour")+COUNTIFS(#REF!,B72,#REF!,"Jour")+COUNTIFS(#REF!,B72,#REF!,"Jour")+COUNTIFS(#REF!,B72,#REF!,"Jour")+COUNTIFS(#REF!,B72,#REF!,"Jour")+COUNTIFS(#REF!,B72,#REF!,"Jour")+COUNTIFS(#REF!,B72,#REF!,"Jour")+COUNTIFS(#REF!,B72,#REF!,"Jour")+COUNTIFS(#REF!,B72,#REF!,"Jour")+COUNTIFS(#REF!,B72,#REF!,"Jour"))</f>
        <v>#REF!</v>
      </c>
      <c r="P72" s="187" t="e">
        <f>IF($A72="","",COUNTIFS(#REF!,B72,#REF!,"Nuit")+COUNTIFS(#REF!,B72,#REF!,"Nuit")+COUNTIFS(#REF!,B72,#REF!,"Nuit")+COUNTIFS(#REF!,B72,#REF!,"Nuit")+COUNTIFS(#REF!,B72,#REF!,"Nuit")+COUNTIFS(#REF!,B72,#REF!,"Nuit")+COUNTIFS(#REF!,B72,#REF!,"Nuit")+COUNTIFS(#REF!,B72,#REF!,"Nuit")+COUNTIFS(#REF!,B72,#REF!,"Nuit")+COUNTIFS(#REF!,B72,#REF!,"Nuit")+COUNTIFS(#REF!,B72,#REF!,"Nuit"))</f>
        <v>#REF!</v>
      </c>
      <c r="Q72" s="184" t="e">
        <f>IF($A72="","",COUNTIFS(#REF!,B72,#REF!,"Jour")+COUNTIFS(#REF!,B72,#REF!,"Jour")+COUNTIFS(#REF!,B72,#REF!,"Jour")+COUNTIFS(#REF!,B72,#REF!,"Jour")+COUNTIFS(#REF!,B72,#REF!,"Jour")+COUNTIFS(#REF!,B72,#REF!,"Jour")+COUNTIFS(#REF!,B72,#REF!,"Jour")+COUNTIFS(#REF!,B72,#REF!,"Jour")+COUNTIFS(#REF!,B72,#REF!,"Jour")+COUNTIFS(#REF!,B72,#REF!,"Jour")+COUNTIFS(#REF!,B72,#REF!,"Jour"))</f>
        <v>#REF!</v>
      </c>
      <c r="R72" s="187" t="e">
        <f>IF($A72="","",COUNTIFS(#REF!,B72,#REF!,"Nuit")+COUNTIFS(#REF!,B72,#REF!,"Nuit")+COUNTIFS(#REF!,B72,#REF!,"Nuit")+COUNTIFS(#REF!,B72,#REF!,"Nuit")+COUNTIFS(#REF!,B72,#REF!,"Nuit")+COUNTIFS(#REF!,B72,#REF!,"Nuit")+COUNTIFS(#REF!,B72,#REF!,"Nuit")+COUNTIFS(#REF!,B72,#REF!,"Nuit")+COUNTIFS(#REF!,B72,#REF!,"Nuit")+COUNTIFS(#REF!,B72,#REF!,"Nuit")+COUNTIFS(#REF!,B72,#REF!,"Nuit"))</f>
        <v>#REF!</v>
      </c>
      <c r="S72" s="184" t="e">
        <f>IF($A72="","",COUNTIFS(#REF!,B72,#REF!,"Jour")+COUNTIFS(#REF!,B72,#REF!,"Jour")+COUNTIFS(#REF!,B72,#REF!,"Jour")+COUNTIFS(#REF!,B72,#REF!,"Jour")+COUNTIFS(#REF!,B72,#REF!,"Jour")+COUNTIFS(#REF!,B72,#REF!,"Jour")+COUNTIFS(#REF!,B72,#REF!,"Jour")+COUNTIFS(#REF!,B72,#REF!,"Jour")+COUNTIFS(#REF!,B72,#REF!,"Jour")+COUNTIFS(#REF!,B72,#REF!,"Jour")+COUNTIFS(#REF!,B72,#REF!,"Jour"))</f>
        <v>#REF!</v>
      </c>
      <c r="T72" s="187" t="e">
        <f>IF($A72="","",COUNTIFS(#REF!,B72,#REF!,"Nuit")+COUNTIFS(#REF!,B72,#REF!,"Nuit")+COUNTIFS(#REF!,B72,#REF!,"Nuit")+COUNTIFS(#REF!,B72,#REF!,"Nuit")+COUNTIFS(#REF!,B72,#REF!,"Nuit")+COUNTIFS(#REF!,B72,#REF!,"Nuit")+COUNTIFS(#REF!,B72,#REF!,"Nuit")+COUNTIFS(#REF!,B72,#REF!,"Nuit")+COUNTIFS(#REF!,B72,#REF!,"Nuit")+COUNTIFS(#REF!,B72,#REF!,"Nuit")+COUNTIFS(#REF!,B72,#REF!,"Nuit"))</f>
        <v>#REF!</v>
      </c>
      <c r="U72" s="184" t="e">
        <f>IF($A72="","",COUNTIFS(#REF!,B72,#REF!,"Jour")+COUNTIFS(#REF!,B72,#REF!,"Jour")+COUNTIFS(#REF!,B72,#REF!,"Jour")+COUNTIFS(#REF!,B72,#REF!,"Jour")+COUNTIFS(#REF!,B72,#REF!,"Jour")+COUNTIFS(#REF!,B72,#REF!,"Jour")+COUNTIFS(#REF!,B72,#REF!,"Jour")+COUNTIFS(#REF!,B72,#REF!,"Jour")+COUNTIFS(#REF!,B72,#REF!,"Jour")+COUNTIFS(#REF!,B72,#REF!,"Jour")+COUNTIFS(#REF!,B72,#REF!,"Jour"))</f>
        <v>#REF!</v>
      </c>
      <c r="V72" s="187" t="e">
        <f>IF($A72="","",COUNTIFS(#REF!,B72,#REF!,"Nuit")+COUNTIFS(#REF!,B72,#REF!,"Nuit")+COUNTIFS(#REF!,B72,#REF!,"Nuit")+COUNTIFS(#REF!,B72,#REF!,"Nuit")+COUNTIFS(#REF!,B72,#REF!,"Nuit")+COUNTIFS(#REF!,B72,#REF!,"Nuit")+COUNTIFS(#REF!,B72,#REF!,"Nuit")+COUNTIFS(#REF!,B72,#REF!,"Nuit")+COUNTIFS(#REF!,B72,#REF!,"Nuit")+COUNTIFS(#REF!,B72,#REF!,"Nuit")+COUNTIFS(#REF!,B72,#REF!,"Nuit"))</f>
        <v>#REF!</v>
      </c>
      <c r="W72" s="184" t="e">
        <f>IF($A72="","",COUNTIFS(#REF!,B72,#REF!,"Jour")+COUNTIFS(#REF!,B72,#REF!,"Jour")+COUNTIFS(#REF!,B72,#REF!,"Jour")+COUNTIFS(#REF!,B72,#REF!,"Jour")+COUNTIFS(#REF!,B72,#REF!,"Jour")+COUNTIFS(#REF!,B72,#REF!,"Jour")+COUNTIFS(#REF!,B72,#REF!,"Jour")+COUNTIFS(#REF!,B72,#REF!,"Jour")+COUNTIFS(#REF!,B72,#REF!,"Jour")+COUNTIFS(#REF!,B72,#REF!,"Jour")+COUNTIFS(#REF!,B72,#REF!,"Jour"))</f>
        <v>#REF!</v>
      </c>
      <c r="X72" s="187" t="e">
        <f>IF($A72="","",COUNTIFS(#REF!,B72,#REF!,"Nuit")+COUNTIFS(#REF!,B72,#REF!,"Nuit")+COUNTIFS(#REF!,B72,#REF!,"Nuit")+COUNTIFS(#REF!,B72,#REF!,"Nuit")+COUNTIFS(#REF!,B72,#REF!,"Nuit")+COUNTIFS(#REF!,B72,#REF!,"Nuit")+COUNTIFS(#REF!,B72,#REF!,"Nuit")+COUNTIFS(#REF!,B72,#REF!,"Nuit")+COUNTIFS(#REF!,B72,#REF!,"Nuit")+COUNTIFS(#REF!,B72,#REF!,"Nuit")+COUNTIFS(#REF!,B72,#REF!,"Nuit"))</f>
        <v>#REF!</v>
      </c>
      <c r="Y72" s="184" t="e">
        <f>IF($A72="","",COUNTIFS(#REF!,B72,#REF!,"Jour")+COUNTIFS(#REF!,B72,#REF!,"Jour")+COUNTIFS(#REF!,B72,#REF!,"Jour")+COUNTIFS(#REF!,B72,#REF!,"Jour")+COUNTIFS(#REF!,B72,#REF!,"Jour")+COUNTIFS(#REF!,B72,#REF!,"Jour")+COUNTIFS(#REF!,B72,#REF!,"Jour")+COUNTIFS(#REF!,B72,#REF!,"Jour")+COUNTIFS(#REF!,B72,#REF!,"Jour")+COUNTIFS(#REF!,B72,#REF!,"Jour")+COUNTIFS(#REF!,B72,#REF!,"Jour"))</f>
        <v>#REF!</v>
      </c>
      <c r="Z72" s="187" t="e">
        <f>IF($A72="","",COUNTIFS(#REF!,$B72,#REF!,"Nuit")+COUNTIFS(#REF!,B72,#REF!,"Nuit")+COUNTIFS(#REF!,B72,#REF!,"Nuit")+COUNTIFS(#REF!,B72,#REF!,"Nuit")+COUNTIFS(#REF!,B72,#REF!,"Nuit")+COUNTIFS(#REF!,B72,#REF!,"Nuit")+COUNTIFS(#REF!,B72,#REF!,"Nuit")+COUNTIFS(#REF!,B72,#REF!,"Nuit")+COUNTIFS(#REF!,B72,#REF!,"Nuit")+COUNTIFS(#REF!,B72,#REF!,"Nuit")+COUNTIFS(#REF!,B72,#REF!,"Nuit"))</f>
        <v>#REF!</v>
      </c>
      <c r="AA72" s="184" t="e">
        <f>IF($A72="","",COUNTIFS(#REF!,$B72,#REF!,"Jour")+COUNTIFS(#REF!,$B72,#REF!,"Jour")+COUNTIFS(#REF!,$B72,#REF!,"Jour")+COUNTIFS(#REF!,$B72,#REF!,"Jour")+COUNTIFS(#REF!,$B72,#REF!,"Jour")+COUNTIFS(#REF!,$B72,#REF!,"Jour")+COUNTIFS(#REF!,$B72,#REF!,"Jour")+COUNTIFS(#REF!,$B72,#REF!,"Jour")+COUNTIFS(#REF!,$B72,#REF!,"Jour")+COUNTIFS(#REF!,$B72,#REF!,"Jour")+COUNTIFS(#REF!,$B72,#REF!,"Jour"))</f>
        <v>#REF!</v>
      </c>
      <c r="AB72" s="187" t="e">
        <f>IF($A72="","",COUNTIFS(#REF!,$B72,#REF!,"Nuit")+COUNTIFS(#REF!,$B72,#REF!,"Nuit")+COUNTIFS(#REF!,$B72,#REF!,"Nuit")+COUNTIFS(#REF!,$B72,#REF!,"Nuit")+COUNTIFS(#REF!,$B72,#REF!,"Nuit")+COUNTIFS(#REF!,$B72,#REF!,"Nuit")+COUNTIFS(#REF!,$B72,#REF!,"Nuit")+COUNTIFS(#REF!,$B72,#REF!,"Nuit")+COUNTIFS(#REF!,$B72,#REF!,"Nuit")+COUNTIFS(#REF!,$B72,#REF!,"Nuit")+COUNTIFS(#REF!,$B72,#REF!,"Nuit"))</f>
        <v>#REF!</v>
      </c>
      <c r="AC72" s="184" t="e">
        <f>IF($A72="","",COUNTIFS(#REF!,$B72,#REF!,"Jour")+COUNTIFS(#REF!,$B72,#REF!,"Jour")+COUNTIFS(#REF!,$B72,#REF!,"Jour")+COUNTIFS(#REF!,$B72,#REF!,"Jour")+COUNTIFS(#REF!,$B72,#REF!,"Jour")+COUNTIFS(#REF!,$B72,#REF!,"Jour")+COUNTIFS(#REF!,$B72,#REF!,"Jour")+COUNTIFS(#REF!,$B72,#REF!,"Jour")+COUNTIFS(#REF!,$B72,#REF!,"Jour")+COUNTIFS(#REF!,$B72,#REF!,"Jour")+COUNTIFS(#REF!,$B72,#REF!,"Jour"))</f>
        <v>#REF!</v>
      </c>
      <c r="AD72" s="187" t="e">
        <f>IF($A72="","",COUNTIFS(#REF!,$B72,#REF!,"Nuit")+COUNTIFS(#REF!,$B72,#REF!,"Nuit")+COUNTIFS(#REF!,$B72,#REF!,"Nuit")+COUNTIFS(#REF!,$B72,#REF!,"Nuit")+COUNTIFS(#REF!,$B72,#REF!,"Nuit")+COUNTIFS(#REF!,$B72,#REF!,"Nuit")+COUNTIFS(#REF!,$B72,#REF!,"Nuit")+COUNTIFS(#REF!,$B72,#REF!,"Nuit")+COUNTIFS(#REF!,$B72,#REF!,"Nuit")+COUNTIFS(#REF!,$B72,#REF!,"Nuit")+COUNTIFS(#REF!,$B72,#REF!,"Nuit"))</f>
        <v>#REF!</v>
      </c>
      <c r="AE72" s="184" t="e">
        <f>IF($A72="","",COUNTIFS(#REF!,$B72,#REF!,"Jour")+COUNTIFS(#REF!,$B72,#REF!,"Jour")+COUNTIFS(#REF!,$B72,#REF!,"Jour")+COUNTIFS(#REF!,$B72,#REF!,"Jour")+COUNTIFS(#REF!,$B72,#REF!,"Jour")+COUNTIFS(#REF!,$B72,#REF!,"Jour")+COUNTIFS(#REF!,$B72,#REF!,"Jour")+COUNTIFS(#REF!,$B72,#REF!,"Jour")+COUNTIFS(#REF!,$B72,#REF!,"Jour")+COUNTIFS(#REF!,$B72,#REF!,"Jour")+COUNTIFS(#REF!,$B72,#REF!,"Jour"))</f>
        <v>#REF!</v>
      </c>
      <c r="AF72" s="187" t="e">
        <f>IF($A72="","",COUNTIFS(#REF!,$B72,#REF!,"Nuit")+COUNTIFS(#REF!,$B72,#REF!,"Nuit")+COUNTIFS(#REF!,$B72,#REF!,"Nuit")+COUNTIFS(#REF!,$B72,#REF!,"Nuit")+COUNTIFS(#REF!,$B72,#REF!,"Nuit")+COUNTIFS(#REF!,$B72,#REF!,"Nuit")+COUNTIFS(#REF!,$B72,#REF!,"Nuit")+COUNTIFS(#REF!,$B72,#REF!,"Nuit")+COUNTIFS(#REF!,$B72,#REF!,"Nuit")+COUNTIFS(#REF!,$B72,#REF!,"Nuit")+COUNTIFS(#REF!,$B72,#REF!,"Nuit"))</f>
        <v>#REF!</v>
      </c>
      <c r="AG72" s="184" t="e">
        <f>IF($A72="","",COUNTIFS(#REF!,$B72,#REF!,"Jour")+COUNTIFS(#REF!,$B72,#REF!,"Jour")+COUNTIFS(#REF!,$B72,#REF!,"Jour")+COUNTIFS(#REF!,$B72,#REF!,"Jour")+COUNTIFS(#REF!,$B72,#REF!,"Jour")+COUNTIFS(#REF!,$B72,#REF!,"Jour")+COUNTIFS(#REF!,$B72,#REF!,"Jour")+COUNTIFS(#REF!,$B72,#REF!,"Jour")+COUNTIFS(#REF!,$B72,#REF!,"Jour")+COUNTIFS(#REF!,$B72,#REF!,"Jour")+COUNTIFS(#REF!,$B72,#REF!,"Jour"))</f>
        <v>#REF!</v>
      </c>
      <c r="AH72" s="187" t="e">
        <f>IF($A72="","",COUNTIFS(#REF!,$B72,#REF!,"Nuit")+COUNTIFS(#REF!,$B72,#REF!,"Nuit")+COUNTIFS(#REF!,$B72,#REF!,"Nuit")+COUNTIFS(#REF!,$B72,#REF!,"Nuit")+COUNTIFS(#REF!,$B72,#REF!,"Nuit")+COUNTIFS(#REF!,$B72,#REF!,"Nuit")+COUNTIFS(#REF!,$B72,#REF!,"Nuit")+COUNTIFS(#REF!,$B72,#REF!,"Nuit")+COUNTIFS(#REF!,$B72,#REF!,"Nuit")+COUNTIFS(#REF!,$B72,#REF!,"Nuit")+COUNTIFS(#REF!,$B72,#REF!,"Nuit"))</f>
        <v>#REF!</v>
      </c>
      <c r="AI72" s="184" t="e">
        <f>IF($A72="","",COUNTIFS(#REF!,$B72,#REF!,"Jour")+COUNTIFS(#REF!,$B72,#REF!,"Jour")+COUNTIFS(#REF!,$B72,#REF!,"Jour")+COUNTIFS(#REF!,$B72,#REF!,"Jour")+COUNTIFS(#REF!,$B72,#REF!,"Jour")+COUNTIFS(#REF!,$B72,#REF!,"Jour")+COUNTIFS(#REF!,$B72,#REF!,"Jour")+COUNTIFS(#REF!,$B72,#REF!,"Jour")+COUNTIFS(#REF!,$B72,#REF!,"Jour")+COUNTIFS(#REF!,$B72,#REF!,"Jour")+COUNTIFS(#REF!,$B72,#REF!,"Jour"))</f>
        <v>#REF!</v>
      </c>
      <c r="AJ72" s="187" t="e">
        <f>IF($A72="","",COUNTIFS(#REF!,$B72,#REF!,"Nuit")+COUNTIFS(#REF!,$B72,#REF!,"Nuit")+COUNTIFS(#REF!,$B72,#REF!,"Nuit")+COUNTIFS(#REF!,$B72,#REF!,"Nuit")+COUNTIFS(#REF!,$B72,#REF!,"Nuit")+COUNTIFS(#REF!,$B72,#REF!,"Nuit")+COUNTIFS(#REF!,$B72,#REF!,"Nuit")+COUNTIFS(#REF!,$B72,#REF!,"Nuit")+COUNTIFS(#REF!,$B72,#REF!,"Nuit")+COUNTIFS(#REF!,$B72,#REF!,"Nuit")+COUNTIFS(#REF!,$B72,#REF!,"Nuit"))</f>
        <v>#REF!</v>
      </c>
      <c r="AK72" s="190" t="e">
        <f>IF($A72="","",COUNTIFS(#REF!,$B72,#REF!,"Jour")+COUNTIFS(#REF!,$B72,#REF!,"Jour")+COUNTIFS(#REF!,$B72,#REF!,"Jour")+COUNTIFS(#REF!,$B72,#REF!,"Jour")+COUNTIFS(#REF!,$B72,#REF!,"Jour")+COUNTIFS(#REF!,$B72,#REF!,"Jour")+COUNTIFS(#REF!,$B72,#REF!,"Jour")+COUNTIFS(#REF!,$B72,#REF!,"Jour")+COUNTIFS(#REF!,$B72,#REF!,"Jour")+COUNTIFS(#REF!,$B72,#REF!,"Jour")+COUNTIFS(#REF!,$B72,#REF!,"Jour"))</f>
        <v>#REF!</v>
      </c>
      <c r="AL72" s="177"/>
      <c r="AM72" s="176" t="e">
        <f t="shared" si="1"/>
        <v>#REF!</v>
      </c>
      <c r="AN72" s="176" t="e">
        <f t="shared" si="2"/>
        <v>#REF!</v>
      </c>
      <c r="AO72" s="424" t="e">
        <f t="shared" si="5"/>
        <v>#REF!</v>
      </c>
      <c r="AP72" s="183">
        <f>IF($A72="","",COUNTIFS(JAN.20!$F$7:$F$48,$B72,JAN.20!$E$7:$E$48,"Nuit")+COUNTIFS(JAN.20!$H$7:$H$48,$B72,JAN.20!$E$7:$E$48,"Nuit")+COUNTIFS(JAN.20!$J$7:$J$48,$B72,JAN.20!$E$7:$E$48,"Nuit")+COUNTIFS(JAN.20!$L$7:$L$48,$B72,JAN.20!$E$7:$E$48,"Nuit")+COUNTIFS(JAN.20!$N$7:$N$48,$B72,JAN.20!$E$7:$E$48,"Nuit")+COUNTIFS(JAN.20!$P$7:$P$48,$B72,JAN.20!$E$7:$E$48,"Nuit")+COUNTIFS(JAN.20!$R$7:$R$48,$B72,JAN.20!$E$7:$E$48,"Nuit")+COUNTIFS(JAN.20!$T$7:$T$48,$B72,JAN.20!$E$7:$E$48,"Nuit")+COUNTIFS(JAN.20!$V$7:$V$48,$B72,JAN.20!$E$7:$E$48,"Nuit")+COUNTIFS(JAN.20!$W$7:$W$48,$B72,JAN.20!$E$7:$E$48,"Nuit")+COUNTIFS(JAN.20!$X$7:$X$48,$B72,JAN.20!$E$7:$E$48,"Nuit"))</f>
        <v>6</v>
      </c>
      <c r="AQ72" s="184">
        <f>IF($A72="","",COUNTIFS(JAN.20!$F$7:$F$48,$B72,JAN.20!$E$7:$E$48,"Jour")+COUNTIFS(JAN.20!$H$7:$H$48,$B72,JAN.20!$E$7:$E$48,"Jour")+COUNTIFS(JAN.20!$J$7:$J$48,$B72,JAN.20!$E$7:$E$48,"Jour")+COUNTIFS(JAN.20!$L$7:$L$48,$B72,JAN.20!$E$7:$E$48,"Jour")+COUNTIFS(JAN.20!$N$7:$N$48,$B72,JAN.20!$E$7:$E$48,"Jour")+COUNTIFS(JAN.20!$P$7:$P$48,$B72,JAN.20!$E$7:$E$48,"Jour")+COUNTIFS(JAN.20!$R$7:$R$48,$B72,JAN.20!$E$7:$E$48,"Jour")+COUNTIFS(JAN.20!$T$7:$T$48,$B72,JAN.20!$E$7:$E$48,"Jour")+COUNTIFS(JAN.20!$V$7:$V$48,$B72,JAN.20!$E$7:$E$48,"Jour")+COUNTIFS(JAN.20!$W$7:$W$48,$B72,JAN.20!$E$7:$E$48,"Jour")+COUNTIFS(JAN.20!$X$7:$X$48,$B72,JAN.20!$E$7:$E$48,"Jour"))</f>
        <v>0</v>
      </c>
      <c r="AR72" s="187">
        <f>IF($A72="","",COUNTIFS(FEV.20!$F$7:$F$48,$B72,FEV.20!$E$7:$E$48,"Nuit")+COUNTIFS(FEV.20!$H$7:$H$48,$B72,FEV.20!$E$7:$E$48,"Nuit")+COUNTIFS(FEV.20!$J$7:$J$48,$B72,FEV.20!$E$7:$E$48,"Nuit")+COUNTIFS(FEV.20!$L$7:$L$48,$B72,FEV.20!$E$7:$E$48,"Nuit")+COUNTIFS(FEV.20!$N$7:$N$48,$B72,FEV.20!$E$7:$E$48,"Nuit")+COUNTIFS(FEV.20!$P$7:$P$48,$B72,FEV.20!$E$7:$E$48,"Nuit")+COUNTIFS(FEV.20!$R$7:$R$48,$B72,FEV.20!$E$7:$E$48,"Nuit")+COUNTIFS(FEV.20!$T$7:$T$48,$B72,FEV.20!$E$7:$E$48,"Nuit")+COUNTIFS(FEV.20!$V$7:$V$48,$B72,FEV.20!$E$7:$E$48,"Nuit")+COUNTIFS(FEV.20!$W$7:$W$48,$B72,FEV.20!$E$7:$E$48,"Nuit")+COUNTIFS(FEV.20!$X$7:$X$48,$B72,FEV.20!$E$7:$E$48,"Nuit"))</f>
        <v>7</v>
      </c>
      <c r="AS72" s="184">
        <f>IF($A72="","",COUNTIFS(FEV.20!$F$7:$F$48,$B72,FEV.20!$E$7:$E$48,"Jour")+COUNTIFS(FEV.20!$H$7:$H$48,$B72,FEV.20!$E$7:$E$48,"Jour")+COUNTIFS(FEV.20!$J$7:$J$48,$B72,FEV.20!$E$7:$E$48,"Jour")+COUNTIFS(FEV.20!$L$7:$L$48,$B72,FEV.20!$E$7:$E$48,"Jour")+COUNTIFS(FEV.20!$N$7:$N$48,$B72,FEV.20!$E$7:$E$48,"Jour")+COUNTIFS(FEV.20!$P$7:$P$48,$B72,FEV.20!$E$7:$E$48,"Jour")+COUNTIFS(FEV.20!$R$7:$R$48,$B72,FEV.20!$E$7:$E$48,"Jour")+COUNTIFS(FEV.20!$T$7:$T$48,$B72,FEV.20!$E$7:$E$48,"Jour")+COUNTIFS(FEV.20!$V$7:$V$48,$B72,FEV.20!$E$7:$E$48,"Jour")+COUNTIFS(FEV.20!$W$7:$W$48,$B72,FEV.20!$E$7:$E$48,"Jour")+COUNTIFS(FEV.20!$X$7:$X$48,$B72,FEV.20!$E$7:$E$48,"Jour"))</f>
        <v>1</v>
      </c>
      <c r="AT72" s="187">
        <f>IF($A72="","",COUNTIFS(Mars.20!$F$7:$F$48,$B72,Mars.20!$E$7:$E$48,"Nuit")+COUNTIFS(Mars.20!$H$7:$H$48,$B72,Mars.20!$E$7:$E$48,"Nuit")+COUNTIFS(Mars.20!$J$7:$J$48,$B72,Mars.20!$E$7:$E$48,"Nuit")+COUNTIFS(Mars.20!$L$7:$L$48,$B72,Mars.20!$E$7:$E$48,"Nuit")+COUNTIFS(Mars.20!$N$7:$N$48,$B72,Mars.20!$E$7:$E$48,"Nuit")+COUNTIFS(Mars.20!$P$7:$P$48,$B72,Mars.20!$E$7:$E$48,"Nuit")+COUNTIFS(Mars.20!$R$7:$R$48,$B72,Mars.20!$E$7:$E$48,"Nuit")+COUNTIFS(Mars.20!$T$7:$T$48,$B72,Mars.20!$E$7:$E$48,"Nuit")+COUNTIFS(Mars.20!$V$7:$V$48,$B72,Mars.20!$E$7:$E$48,"Nuit")+COUNTIFS(Mars.20!$W$7:$W$48,$B72,Mars.20!$E$7:$E$48,"Nuit")+COUNTIFS(Mars.20!$X$7:$X$48,$B72,Mars.20!$E$7:$E$48,"Nuit"))</f>
        <v>7</v>
      </c>
      <c r="AU72" s="184">
        <f>IF($A72="","",COUNTIFS(Mars.20!$F$7:$F$48,$B72,Mars.20!$E$7:$E$48,"Jour")+COUNTIFS(Mars.20!$H$7:$H$48,$B72,Mars.20!$E$7:$E$48,"Jour")+COUNTIFS(Mars.20!$J$7:$J$48,$B72,Mars.20!$E$7:$E$48,"Jour")+COUNTIFS(Mars.20!$L$7:$L$48,$B72,Mars.20!$E$7:$E$48,"Jour")+COUNTIFS(Mars.20!$N$7:$N$48,$B72,Mars.20!$E$7:$E$48,"Jour")+COUNTIFS(Mars.20!$P$7:$P$48,$B72,Mars.20!$E$7:$E$48,"Jour")+COUNTIFS(Mars.20!$R$7:$R$48,$B72,Mars.20!$E$7:$E$48,"Jour")+COUNTIFS(Mars.20!$T$7:$T$48,$B72,Mars.20!$E$7:$E$48,"Jour")+COUNTIFS(Mars.20!$V$7:$V$48,$B72,Mars.20!$E$7:$E$48,"Jour")+COUNTIFS(Mars.20!$W$7:$W$48,$B72,Mars.20!$E$7:$E$48,"Jour")+COUNTIFS(Mars.20!$X$7:$X$48,$B72,Mars.20!$E$7:$E$48,"Jour"))</f>
        <v>1</v>
      </c>
      <c r="AV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AW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AX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AY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AZ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BA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BB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BC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BD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BE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BF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BG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BH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BI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BJ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BK72" s="184">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BL72" s="187">
        <f>IF($A72="","",COUNTIFS(AVR.20!$F$7:$F$48,$B72,AVR.20!$E$7:$E$48,"Nuit")+COUNTIFS(AVR.20!$H$7:$H$48,$B72,AVR.20!$E$7:$E$48,"Nuit")+COUNTIFS(AVR.20!$J$7:$J$48,$B72,AVR.20!$E$7:$E$48,"Nuit")+COUNTIFS(AVR.20!$L$7:$L$48,$B72,AVR.20!$E$7:$E$48,"Nuit")+COUNTIFS(AVR.20!$N$7:$N$48,$B72,AVR.20!$E$7:$E$48,"Nuit")+COUNTIFS(AVR.20!$P$7:$P$48,$B72,AVR.20!$E$7:$E$48,"Nuit")+COUNTIFS(AVR.20!$R$7:$R$48,$B72,AVR.20!$E$7:$E$48,"Nuit")+COUNTIFS(AVR.20!$T$7:$T$48,$B72,AVR.20!$E$7:$E$48,"Nuit")+COUNTIFS(AVR.20!$V$7:$V$48,$B72,AVR.20!$E$7:$E$48,"Nuit")+COUNTIFS(AVR.20!$W$7:$W$48,$B72,AVR.20!$E$7:$E$48,"Nuit")+COUNTIFS(AVR.20!$X$7:$X$48,$B72,AVR.20!$E$7:$E$48,"Nuit"))</f>
        <v>0</v>
      </c>
      <c r="BM72" s="190">
        <f>IF($A72="","",COUNTIFS(AVR.20!$F$7:$F$48,$B72,AVR.20!$E$7:$E$48,"Jour")+COUNTIFS(AVR.20!$H$7:$H$48,$B72,AVR.20!$E$7:$E$48,"Jour")+COUNTIFS(AVR.20!$J$7:$J$48,$B72,AVR.20!$E$7:$E$48,"Jour")+COUNTIFS(AVR.20!$L$7:$L$48,$B72,AVR.20!$E$7:$E$48,"Jour")+COUNTIFS(AVR.20!$N$7:$N$48,$B72,AVR.20!$E$7:$E$48,"Jour")+COUNTIFS(AVR.20!$P$7:$P$48,$B72,AVR.20!$E$7:$E$48,"Jour")+COUNTIFS(AVR.20!$R$7:$R$48,$B72,AVR.20!$E$7:$E$48,"Jour")+COUNTIFS(AVR.20!$T$7:$T$48,$B72,AVR.20!$E$7:$E$48,"Jour")+COUNTIFS(AVR.20!$V$7:$V$48,$B72,AVR.20!$E$7:$E$48,"Jour")+COUNTIFS(AVR.20!$W$7:$W$48,$B72,AVR.20!$E$7:$E$48,"Jour")+COUNTIFS(AVR.20!$X$7:$X$48,$B72,AVR.20!$E$7:$E$48,"Jour"))</f>
        <v>0</v>
      </c>
      <c r="BN72" s="177"/>
      <c r="BO72" s="176">
        <f t="shared" si="3"/>
        <v>20</v>
      </c>
      <c r="BP72" s="176">
        <f t="shared" si="4"/>
        <v>2</v>
      </c>
    </row>
    <row r="73" spans="1:68" ht="16.5" customHeight="1" x14ac:dyDescent="0.25">
      <c r="A73" s="268" t="s">
        <v>211</v>
      </c>
      <c r="B73" s="269" t="s">
        <v>417</v>
      </c>
      <c r="C73" s="264" t="s">
        <v>85</v>
      </c>
      <c r="D73" s="264" t="s">
        <v>124</v>
      </c>
      <c r="E73" s="265" t="s">
        <v>406</v>
      </c>
      <c r="F73" s="266" t="s">
        <v>8</v>
      </c>
      <c r="G73" s="266" t="s">
        <v>70</v>
      </c>
      <c r="H73" s="266" t="s">
        <v>71</v>
      </c>
      <c r="I73" s="266"/>
      <c r="J73" s="266"/>
      <c r="K73" s="266" t="s">
        <v>72</v>
      </c>
      <c r="L73" s="267" t="s">
        <v>73</v>
      </c>
      <c r="N73" s="183" t="e">
        <f>IF($A73="","",COUNTIFS(#REF!,B73,#REF!,"Nuit")+COUNTIFS(#REF!,B73,#REF!,"Nuit")+COUNTIFS(#REF!,B73,#REF!,"Nuit")+COUNTIFS(#REF!,B73,#REF!,"Nuit")+COUNTIFS(#REF!,B73,#REF!,"Nuit")+COUNTIFS(#REF!,B73,#REF!,"Nuit")+COUNTIFS(#REF!,B73,#REF!,"Nuit")+COUNTIFS(#REF!,B73,#REF!,"Nuit")+COUNTIFS(#REF!,B73,#REF!,"Nuit")+COUNTIFS(#REF!,B73,#REF!,"Nuit")+COUNTIFS(#REF!,B73,#REF!,"Nuit"))</f>
        <v>#REF!</v>
      </c>
      <c r="O73" s="184" t="e">
        <f>IF($A73="","",COUNTIFS(#REF!,B73,#REF!,"Jour")+COUNTIFS(#REF!,B73,#REF!,"Jour")+COUNTIFS(#REF!,B73,#REF!,"Jour")+COUNTIFS(#REF!,B73,#REF!,"Jour")+COUNTIFS(#REF!,B73,#REF!,"Jour")+COUNTIFS(#REF!,B73,#REF!,"Jour")+COUNTIFS(#REF!,B73,#REF!,"Jour")+COUNTIFS(#REF!,B73,#REF!,"Jour")+COUNTIFS(#REF!,B73,#REF!,"Jour")+COUNTIFS(#REF!,B73,#REF!,"Jour")+COUNTIFS(#REF!,B73,#REF!,"Jour"))</f>
        <v>#REF!</v>
      </c>
      <c r="P73" s="187" t="e">
        <f>IF($A73="","",COUNTIFS(#REF!,B73,#REF!,"Nuit")+COUNTIFS(#REF!,B73,#REF!,"Nuit")+COUNTIFS(#REF!,B73,#REF!,"Nuit")+COUNTIFS(#REF!,B73,#REF!,"Nuit")+COUNTIFS(#REF!,B73,#REF!,"Nuit")+COUNTIFS(#REF!,B73,#REF!,"Nuit")+COUNTIFS(#REF!,B73,#REF!,"Nuit")+COUNTIFS(#REF!,B73,#REF!,"Nuit")+COUNTIFS(#REF!,B73,#REF!,"Nuit")+COUNTIFS(#REF!,B73,#REF!,"Nuit")+COUNTIFS(#REF!,B73,#REF!,"Nuit"))</f>
        <v>#REF!</v>
      </c>
      <c r="Q73" s="184" t="e">
        <f>IF($A73="","",COUNTIFS(#REF!,B73,#REF!,"Jour")+COUNTIFS(#REF!,B73,#REF!,"Jour")+COUNTIFS(#REF!,B73,#REF!,"Jour")+COUNTIFS(#REF!,B73,#REF!,"Jour")+COUNTIFS(#REF!,B73,#REF!,"Jour")+COUNTIFS(#REF!,B73,#REF!,"Jour")+COUNTIFS(#REF!,B73,#REF!,"Jour")+COUNTIFS(#REF!,B73,#REF!,"Jour")+COUNTIFS(#REF!,B73,#REF!,"Jour")+COUNTIFS(#REF!,B73,#REF!,"Jour")+COUNTIFS(#REF!,B73,#REF!,"Jour"))</f>
        <v>#REF!</v>
      </c>
      <c r="R73" s="187" t="e">
        <f>IF($A73="","",COUNTIFS(#REF!,B73,#REF!,"Nuit")+COUNTIFS(#REF!,B73,#REF!,"Nuit")+COUNTIFS(#REF!,B73,#REF!,"Nuit")+COUNTIFS(#REF!,B73,#REF!,"Nuit")+COUNTIFS(#REF!,B73,#REF!,"Nuit")+COUNTIFS(#REF!,B73,#REF!,"Nuit")+COUNTIFS(#REF!,B73,#REF!,"Nuit")+COUNTIFS(#REF!,B73,#REF!,"Nuit")+COUNTIFS(#REF!,B73,#REF!,"Nuit")+COUNTIFS(#REF!,B73,#REF!,"Nuit")+COUNTIFS(#REF!,B73,#REF!,"Nuit"))</f>
        <v>#REF!</v>
      </c>
      <c r="S73" s="184" t="e">
        <f>IF($A73="","",COUNTIFS(#REF!,B73,#REF!,"Jour")+COUNTIFS(#REF!,B73,#REF!,"Jour")+COUNTIFS(#REF!,B73,#REF!,"Jour")+COUNTIFS(#REF!,B73,#REF!,"Jour")+COUNTIFS(#REF!,B73,#REF!,"Jour")+COUNTIFS(#REF!,B73,#REF!,"Jour")+COUNTIFS(#REF!,B73,#REF!,"Jour")+COUNTIFS(#REF!,B73,#REF!,"Jour")+COUNTIFS(#REF!,B73,#REF!,"Jour")+COUNTIFS(#REF!,B73,#REF!,"Jour")+COUNTIFS(#REF!,B73,#REF!,"Jour"))</f>
        <v>#REF!</v>
      </c>
      <c r="T73" s="187" t="e">
        <f>IF($A73="","",COUNTIFS(#REF!,B73,#REF!,"Nuit")+COUNTIFS(#REF!,B73,#REF!,"Nuit")+COUNTIFS(#REF!,B73,#REF!,"Nuit")+COUNTIFS(#REF!,B73,#REF!,"Nuit")+COUNTIFS(#REF!,B73,#REF!,"Nuit")+COUNTIFS(#REF!,B73,#REF!,"Nuit")+COUNTIFS(#REF!,B73,#REF!,"Nuit")+COUNTIFS(#REF!,B73,#REF!,"Nuit")+COUNTIFS(#REF!,B73,#REF!,"Nuit")+COUNTIFS(#REF!,B73,#REF!,"Nuit")+COUNTIFS(#REF!,B73,#REF!,"Nuit"))</f>
        <v>#REF!</v>
      </c>
      <c r="U73" s="184" t="e">
        <f>IF($A73="","",COUNTIFS(#REF!,B73,#REF!,"Jour")+COUNTIFS(#REF!,B73,#REF!,"Jour")+COUNTIFS(#REF!,B73,#REF!,"Jour")+COUNTIFS(#REF!,B73,#REF!,"Jour")+COUNTIFS(#REF!,B73,#REF!,"Jour")+COUNTIFS(#REF!,B73,#REF!,"Jour")+COUNTIFS(#REF!,B73,#REF!,"Jour")+COUNTIFS(#REF!,B73,#REF!,"Jour")+COUNTIFS(#REF!,B73,#REF!,"Jour")+COUNTIFS(#REF!,B73,#REF!,"Jour")+COUNTIFS(#REF!,B73,#REF!,"Jour"))</f>
        <v>#REF!</v>
      </c>
      <c r="V73" s="187" t="e">
        <f>IF($A73="","",COUNTIFS(#REF!,B73,#REF!,"Nuit")+COUNTIFS(#REF!,B73,#REF!,"Nuit")+COUNTIFS(#REF!,B73,#REF!,"Nuit")+COUNTIFS(#REF!,B73,#REF!,"Nuit")+COUNTIFS(#REF!,B73,#REF!,"Nuit")+COUNTIFS(#REF!,B73,#REF!,"Nuit")+COUNTIFS(#REF!,B73,#REF!,"Nuit")+COUNTIFS(#REF!,B73,#REF!,"Nuit")+COUNTIFS(#REF!,B73,#REF!,"Nuit")+COUNTIFS(#REF!,B73,#REF!,"Nuit")+COUNTIFS(#REF!,B73,#REF!,"Nuit"))</f>
        <v>#REF!</v>
      </c>
      <c r="W73" s="184" t="e">
        <f>IF($A73="","",COUNTIFS(#REF!,B73,#REF!,"Jour")+COUNTIFS(#REF!,B73,#REF!,"Jour")+COUNTIFS(#REF!,B73,#REF!,"Jour")+COUNTIFS(#REF!,B73,#REF!,"Jour")+COUNTIFS(#REF!,B73,#REF!,"Jour")+COUNTIFS(#REF!,B73,#REF!,"Jour")+COUNTIFS(#REF!,B73,#REF!,"Jour")+COUNTIFS(#REF!,B73,#REF!,"Jour")+COUNTIFS(#REF!,B73,#REF!,"Jour")+COUNTIFS(#REF!,B73,#REF!,"Jour")+COUNTIFS(#REF!,B73,#REF!,"Jour"))</f>
        <v>#REF!</v>
      </c>
      <c r="X73" s="187" t="e">
        <f>IF($A73="","",COUNTIFS(#REF!,B73,#REF!,"Nuit")+COUNTIFS(#REF!,B73,#REF!,"Nuit")+COUNTIFS(#REF!,B73,#REF!,"Nuit")+COUNTIFS(#REF!,B73,#REF!,"Nuit")+COUNTIFS(#REF!,B73,#REF!,"Nuit")+COUNTIFS(#REF!,B73,#REF!,"Nuit")+COUNTIFS(#REF!,B73,#REF!,"Nuit")+COUNTIFS(#REF!,B73,#REF!,"Nuit")+COUNTIFS(#REF!,B73,#REF!,"Nuit")+COUNTIFS(#REF!,B73,#REF!,"Nuit")+COUNTIFS(#REF!,B73,#REF!,"Nuit"))</f>
        <v>#REF!</v>
      </c>
      <c r="Y73" s="184" t="e">
        <f>IF($A73="","",COUNTIFS(#REF!,B73,#REF!,"Jour")+COUNTIFS(#REF!,B73,#REF!,"Jour")+COUNTIFS(#REF!,B73,#REF!,"Jour")+COUNTIFS(#REF!,B73,#REF!,"Jour")+COUNTIFS(#REF!,B73,#REF!,"Jour")+COUNTIFS(#REF!,B73,#REF!,"Jour")+COUNTIFS(#REF!,B73,#REF!,"Jour")+COUNTIFS(#REF!,B73,#REF!,"Jour")+COUNTIFS(#REF!,B73,#REF!,"Jour")+COUNTIFS(#REF!,B73,#REF!,"Jour")+COUNTIFS(#REF!,B73,#REF!,"Jour"))</f>
        <v>#REF!</v>
      </c>
      <c r="Z73" s="187" t="e">
        <f>IF($A73="","",COUNTIFS(#REF!,$B73,#REF!,"Nuit")+COUNTIFS(#REF!,B73,#REF!,"Nuit")+COUNTIFS(#REF!,B73,#REF!,"Nuit")+COUNTIFS(#REF!,B73,#REF!,"Nuit")+COUNTIFS(#REF!,B73,#REF!,"Nuit")+COUNTIFS(#REF!,B73,#REF!,"Nuit")+COUNTIFS(#REF!,B73,#REF!,"Nuit")+COUNTIFS(#REF!,B73,#REF!,"Nuit")+COUNTIFS(#REF!,B73,#REF!,"Nuit")+COUNTIFS(#REF!,B73,#REF!,"Nuit")+COUNTIFS(#REF!,B73,#REF!,"Nuit"))</f>
        <v>#REF!</v>
      </c>
      <c r="AA73" s="184" t="e">
        <f>IF($A73="","",COUNTIFS(#REF!,$B73,#REF!,"Jour")+COUNTIFS(#REF!,$B73,#REF!,"Jour")+COUNTIFS(#REF!,$B73,#REF!,"Jour")+COUNTIFS(#REF!,$B73,#REF!,"Jour")+COUNTIFS(#REF!,$B73,#REF!,"Jour")+COUNTIFS(#REF!,$B73,#REF!,"Jour")+COUNTIFS(#REF!,$B73,#REF!,"Jour")+COUNTIFS(#REF!,$B73,#REF!,"Jour")+COUNTIFS(#REF!,$B73,#REF!,"Jour")+COUNTIFS(#REF!,$B73,#REF!,"Jour")+COUNTIFS(#REF!,$B73,#REF!,"Jour"))</f>
        <v>#REF!</v>
      </c>
      <c r="AB73" s="187" t="e">
        <f>IF($A73="","",COUNTIFS(#REF!,$B73,#REF!,"Nuit")+COUNTIFS(#REF!,$B73,#REF!,"Nuit")+COUNTIFS(#REF!,$B73,#REF!,"Nuit")+COUNTIFS(#REF!,$B73,#REF!,"Nuit")+COUNTIFS(#REF!,$B73,#REF!,"Nuit")+COUNTIFS(#REF!,$B73,#REF!,"Nuit")+COUNTIFS(#REF!,$B73,#REF!,"Nuit")+COUNTIFS(#REF!,$B73,#REF!,"Nuit")+COUNTIFS(#REF!,$B73,#REF!,"Nuit")+COUNTIFS(#REF!,$B73,#REF!,"Nuit")+COUNTIFS(#REF!,$B73,#REF!,"Nuit"))</f>
        <v>#REF!</v>
      </c>
      <c r="AC73" s="184" t="e">
        <f>IF($A73="","",COUNTIFS(#REF!,$B73,#REF!,"Jour")+COUNTIFS(#REF!,$B73,#REF!,"Jour")+COUNTIFS(#REF!,$B73,#REF!,"Jour")+COUNTIFS(#REF!,$B73,#REF!,"Jour")+COUNTIFS(#REF!,$B73,#REF!,"Jour")+COUNTIFS(#REF!,$B73,#REF!,"Jour")+COUNTIFS(#REF!,$B73,#REF!,"Jour")+COUNTIFS(#REF!,$B73,#REF!,"Jour")+COUNTIFS(#REF!,$B73,#REF!,"Jour")+COUNTIFS(#REF!,$B73,#REF!,"Jour")+COUNTIFS(#REF!,$B73,#REF!,"Jour"))</f>
        <v>#REF!</v>
      </c>
      <c r="AD73" s="187" t="e">
        <f>IF($A73="","",COUNTIFS(#REF!,$B73,#REF!,"Nuit")+COUNTIFS(#REF!,$B73,#REF!,"Nuit")+COUNTIFS(#REF!,$B73,#REF!,"Nuit")+COUNTIFS(#REF!,$B73,#REF!,"Nuit")+COUNTIFS(#REF!,$B73,#REF!,"Nuit")+COUNTIFS(#REF!,$B73,#REF!,"Nuit")+COUNTIFS(#REF!,$B73,#REF!,"Nuit")+COUNTIFS(#REF!,$B73,#REF!,"Nuit")+COUNTIFS(#REF!,$B73,#REF!,"Nuit")+COUNTIFS(#REF!,$B73,#REF!,"Nuit")+COUNTIFS(#REF!,$B73,#REF!,"Nuit"))</f>
        <v>#REF!</v>
      </c>
      <c r="AE73" s="184" t="e">
        <f>IF($A73="","",COUNTIFS(#REF!,$B73,#REF!,"Jour")+COUNTIFS(#REF!,$B73,#REF!,"Jour")+COUNTIFS(#REF!,$B73,#REF!,"Jour")+COUNTIFS(#REF!,$B73,#REF!,"Jour")+COUNTIFS(#REF!,$B73,#REF!,"Jour")+COUNTIFS(#REF!,$B73,#REF!,"Jour")+COUNTIFS(#REF!,$B73,#REF!,"Jour")+COUNTIFS(#REF!,$B73,#REF!,"Jour")+COUNTIFS(#REF!,$B73,#REF!,"Jour")+COUNTIFS(#REF!,$B73,#REF!,"Jour")+COUNTIFS(#REF!,$B73,#REF!,"Jour"))</f>
        <v>#REF!</v>
      </c>
      <c r="AF73" s="187" t="e">
        <f>IF($A73="","",COUNTIFS(#REF!,$B73,#REF!,"Nuit")+COUNTIFS(#REF!,$B73,#REF!,"Nuit")+COUNTIFS(#REF!,$B73,#REF!,"Nuit")+COUNTIFS(#REF!,$B73,#REF!,"Nuit")+COUNTIFS(#REF!,$B73,#REF!,"Nuit")+COUNTIFS(#REF!,$B73,#REF!,"Nuit")+COUNTIFS(#REF!,$B73,#REF!,"Nuit")+COUNTIFS(#REF!,$B73,#REF!,"Nuit")+COUNTIFS(#REF!,$B73,#REF!,"Nuit")+COUNTIFS(#REF!,$B73,#REF!,"Nuit")+COUNTIFS(#REF!,$B73,#REF!,"Nuit"))</f>
        <v>#REF!</v>
      </c>
      <c r="AG73" s="184" t="e">
        <f>IF($A73="","",COUNTIFS(#REF!,$B73,#REF!,"Jour")+COUNTIFS(#REF!,$B73,#REF!,"Jour")+COUNTIFS(#REF!,$B73,#REF!,"Jour")+COUNTIFS(#REF!,$B73,#REF!,"Jour")+COUNTIFS(#REF!,$B73,#REF!,"Jour")+COUNTIFS(#REF!,$B73,#REF!,"Jour")+COUNTIFS(#REF!,$B73,#REF!,"Jour")+COUNTIFS(#REF!,$B73,#REF!,"Jour")+COUNTIFS(#REF!,$B73,#REF!,"Jour")+COUNTIFS(#REF!,$B73,#REF!,"Jour")+COUNTIFS(#REF!,$B73,#REF!,"Jour"))</f>
        <v>#REF!</v>
      </c>
      <c r="AH73" s="187" t="e">
        <f>IF($A73="","",COUNTIFS(#REF!,$B73,#REF!,"Nuit")+COUNTIFS(#REF!,$B73,#REF!,"Nuit")+COUNTIFS(#REF!,$B73,#REF!,"Nuit")+COUNTIFS(#REF!,$B73,#REF!,"Nuit")+COUNTIFS(#REF!,$B73,#REF!,"Nuit")+COUNTIFS(#REF!,$B73,#REF!,"Nuit")+COUNTIFS(#REF!,$B73,#REF!,"Nuit")+COUNTIFS(#REF!,$B73,#REF!,"Nuit")+COUNTIFS(#REF!,$B73,#REF!,"Nuit")+COUNTIFS(#REF!,$B73,#REF!,"Nuit")+COUNTIFS(#REF!,$B73,#REF!,"Nuit"))</f>
        <v>#REF!</v>
      </c>
      <c r="AI73" s="184" t="e">
        <f>IF($A73="","",COUNTIFS(#REF!,$B73,#REF!,"Jour")+COUNTIFS(#REF!,$B73,#REF!,"Jour")+COUNTIFS(#REF!,$B73,#REF!,"Jour")+COUNTIFS(#REF!,$B73,#REF!,"Jour")+COUNTIFS(#REF!,$B73,#REF!,"Jour")+COUNTIFS(#REF!,$B73,#REF!,"Jour")+COUNTIFS(#REF!,$B73,#REF!,"Jour")+COUNTIFS(#REF!,$B73,#REF!,"Jour")+COUNTIFS(#REF!,$B73,#REF!,"Jour")+COUNTIFS(#REF!,$B73,#REF!,"Jour")+COUNTIFS(#REF!,$B73,#REF!,"Jour"))</f>
        <v>#REF!</v>
      </c>
      <c r="AJ73" s="187" t="e">
        <f>IF($A73="","",COUNTIFS(#REF!,$B73,#REF!,"Nuit")+COUNTIFS(#REF!,$B73,#REF!,"Nuit")+COUNTIFS(#REF!,$B73,#REF!,"Nuit")+COUNTIFS(#REF!,$B73,#REF!,"Nuit")+COUNTIFS(#REF!,$B73,#REF!,"Nuit")+COUNTIFS(#REF!,$B73,#REF!,"Nuit")+COUNTIFS(#REF!,$B73,#REF!,"Nuit")+COUNTIFS(#REF!,$B73,#REF!,"Nuit")+COUNTIFS(#REF!,$B73,#REF!,"Nuit")+COUNTIFS(#REF!,$B73,#REF!,"Nuit")+COUNTIFS(#REF!,$B73,#REF!,"Nuit"))</f>
        <v>#REF!</v>
      </c>
      <c r="AK73" s="190" t="e">
        <f>IF($A73="","",COUNTIFS(#REF!,$B73,#REF!,"Jour")+COUNTIFS(#REF!,$B73,#REF!,"Jour")+COUNTIFS(#REF!,$B73,#REF!,"Jour")+COUNTIFS(#REF!,$B73,#REF!,"Jour")+COUNTIFS(#REF!,$B73,#REF!,"Jour")+COUNTIFS(#REF!,$B73,#REF!,"Jour")+COUNTIFS(#REF!,$B73,#REF!,"Jour")+COUNTIFS(#REF!,$B73,#REF!,"Jour")+COUNTIFS(#REF!,$B73,#REF!,"Jour")+COUNTIFS(#REF!,$B73,#REF!,"Jour")+COUNTIFS(#REF!,$B73,#REF!,"Jour"))</f>
        <v>#REF!</v>
      </c>
      <c r="AL73" s="177"/>
      <c r="AM73" s="176" t="e">
        <f t="shared" si="1"/>
        <v>#REF!</v>
      </c>
      <c r="AN73" s="176" t="e">
        <f t="shared" si="2"/>
        <v>#REF!</v>
      </c>
      <c r="AO73" s="424" t="e">
        <f t="shared" si="5"/>
        <v>#REF!</v>
      </c>
      <c r="AP73" s="183">
        <f>IF($A73="","",COUNTIFS(JAN.20!$F$7:$F$48,$B73,JAN.20!$E$7:$E$48,"Nuit")+COUNTIFS(JAN.20!$H$7:$H$48,$B73,JAN.20!$E$7:$E$48,"Nuit")+COUNTIFS(JAN.20!$J$7:$J$48,$B73,JAN.20!$E$7:$E$48,"Nuit")+COUNTIFS(JAN.20!$L$7:$L$48,$B73,JAN.20!$E$7:$E$48,"Nuit")+COUNTIFS(JAN.20!$N$7:$N$48,$B73,JAN.20!$E$7:$E$48,"Nuit")+COUNTIFS(JAN.20!$P$7:$P$48,$B73,JAN.20!$E$7:$E$48,"Nuit")+COUNTIFS(JAN.20!$R$7:$R$48,$B73,JAN.20!$E$7:$E$48,"Nuit")+COUNTIFS(JAN.20!$T$7:$T$48,$B73,JAN.20!$E$7:$E$48,"Nuit")+COUNTIFS(JAN.20!$V$7:$V$48,$B73,JAN.20!$E$7:$E$48,"Nuit")+COUNTIFS(JAN.20!$W$7:$W$48,$B73,JAN.20!$E$7:$E$48,"Nuit")+COUNTIFS(JAN.20!$X$7:$X$48,$B73,JAN.20!$E$7:$E$48,"Nuit"))</f>
        <v>2</v>
      </c>
      <c r="AQ73" s="184">
        <f>IF($A73="","",COUNTIFS(JAN.20!$F$7:$F$48,$B73,JAN.20!$E$7:$E$48,"Jour")+COUNTIFS(JAN.20!$H$7:$H$48,$B73,JAN.20!$E$7:$E$48,"Jour")+COUNTIFS(JAN.20!$J$7:$J$48,$B73,JAN.20!$E$7:$E$48,"Jour")+COUNTIFS(JAN.20!$L$7:$L$48,$B73,JAN.20!$E$7:$E$48,"Jour")+COUNTIFS(JAN.20!$N$7:$N$48,$B73,JAN.20!$E$7:$E$48,"Jour")+COUNTIFS(JAN.20!$P$7:$P$48,$B73,JAN.20!$E$7:$E$48,"Jour")+COUNTIFS(JAN.20!$R$7:$R$48,$B73,JAN.20!$E$7:$E$48,"Jour")+COUNTIFS(JAN.20!$T$7:$T$48,$B73,JAN.20!$E$7:$E$48,"Jour")+COUNTIFS(JAN.20!$V$7:$V$48,$B73,JAN.20!$E$7:$E$48,"Jour")+COUNTIFS(JAN.20!$W$7:$W$48,$B73,JAN.20!$E$7:$E$48,"Jour")+COUNTIFS(JAN.20!$X$7:$X$48,$B73,JAN.20!$E$7:$E$48,"Jour"))</f>
        <v>1</v>
      </c>
      <c r="AR73" s="187">
        <f>IF($A73="","",COUNTIFS(FEV.20!$F$7:$F$48,$B73,FEV.20!$E$7:$E$48,"Nuit")+COUNTIFS(FEV.20!$H$7:$H$48,$B73,FEV.20!$E$7:$E$48,"Nuit")+COUNTIFS(FEV.20!$J$7:$J$48,$B73,FEV.20!$E$7:$E$48,"Nuit")+COUNTIFS(FEV.20!$L$7:$L$48,$B73,FEV.20!$E$7:$E$48,"Nuit")+COUNTIFS(FEV.20!$N$7:$N$48,$B73,FEV.20!$E$7:$E$48,"Nuit")+COUNTIFS(FEV.20!$P$7:$P$48,$B73,FEV.20!$E$7:$E$48,"Nuit")+COUNTIFS(FEV.20!$R$7:$R$48,$B73,FEV.20!$E$7:$E$48,"Nuit")+COUNTIFS(FEV.20!$T$7:$T$48,$B73,FEV.20!$E$7:$E$48,"Nuit")+COUNTIFS(FEV.20!$V$7:$V$48,$B73,FEV.20!$E$7:$E$48,"Nuit")+COUNTIFS(FEV.20!$W$7:$W$48,$B73,FEV.20!$E$7:$E$48,"Nuit")+COUNTIFS(FEV.20!$X$7:$X$48,$B73,FEV.20!$E$7:$E$48,"Nuit"))</f>
        <v>2</v>
      </c>
      <c r="AS73" s="184">
        <f>IF($A73="","",COUNTIFS(FEV.20!$F$7:$F$48,$B73,FEV.20!$E$7:$E$48,"Jour")+COUNTIFS(FEV.20!$H$7:$H$48,$B73,FEV.20!$E$7:$E$48,"Jour")+COUNTIFS(FEV.20!$J$7:$J$48,$B73,FEV.20!$E$7:$E$48,"Jour")+COUNTIFS(FEV.20!$L$7:$L$48,$B73,FEV.20!$E$7:$E$48,"Jour")+COUNTIFS(FEV.20!$N$7:$N$48,$B73,FEV.20!$E$7:$E$48,"Jour")+COUNTIFS(FEV.20!$P$7:$P$48,$B73,FEV.20!$E$7:$E$48,"Jour")+COUNTIFS(FEV.20!$R$7:$R$48,$B73,FEV.20!$E$7:$E$48,"Jour")+COUNTIFS(FEV.20!$T$7:$T$48,$B73,FEV.20!$E$7:$E$48,"Jour")+COUNTIFS(FEV.20!$V$7:$V$48,$B73,FEV.20!$E$7:$E$48,"Jour")+COUNTIFS(FEV.20!$W$7:$W$48,$B73,FEV.20!$E$7:$E$48,"Jour")+COUNTIFS(FEV.20!$X$7:$X$48,$B73,FEV.20!$E$7:$E$48,"Jour"))</f>
        <v>1</v>
      </c>
      <c r="AT73" s="187">
        <f>IF($A73="","",COUNTIFS(Mars.20!$F$7:$F$48,$B73,Mars.20!$E$7:$E$48,"Nuit")+COUNTIFS(Mars.20!$H$7:$H$48,$B73,Mars.20!$E$7:$E$48,"Nuit")+COUNTIFS(Mars.20!$J$7:$J$48,$B73,Mars.20!$E$7:$E$48,"Nuit")+COUNTIFS(Mars.20!$L$7:$L$48,$B73,Mars.20!$E$7:$E$48,"Nuit")+COUNTIFS(Mars.20!$N$7:$N$48,$B73,Mars.20!$E$7:$E$48,"Nuit")+COUNTIFS(Mars.20!$P$7:$P$48,$B73,Mars.20!$E$7:$E$48,"Nuit")+COUNTIFS(Mars.20!$R$7:$R$48,$B73,Mars.20!$E$7:$E$48,"Nuit")+COUNTIFS(Mars.20!$T$7:$T$48,$B73,Mars.20!$E$7:$E$48,"Nuit")+COUNTIFS(Mars.20!$V$7:$V$48,$B73,Mars.20!$E$7:$E$48,"Nuit")+COUNTIFS(Mars.20!$W$7:$W$48,$B73,Mars.20!$E$7:$E$48,"Nuit")+COUNTIFS(Mars.20!$X$7:$X$48,$B73,Mars.20!$E$7:$E$48,"Nuit"))</f>
        <v>3</v>
      </c>
      <c r="AU73" s="184">
        <f>IF($A73="","",COUNTIFS(Mars.20!$F$7:$F$48,$B73,Mars.20!$E$7:$E$48,"Jour")+COUNTIFS(Mars.20!$H$7:$H$48,$B73,Mars.20!$E$7:$E$48,"Jour")+COUNTIFS(Mars.20!$J$7:$J$48,$B73,Mars.20!$E$7:$E$48,"Jour")+COUNTIFS(Mars.20!$L$7:$L$48,$B73,Mars.20!$E$7:$E$48,"Jour")+COUNTIFS(Mars.20!$N$7:$N$48,$B73,Mars.20!$E$7:$E$48,"Jour")+COUNTIFS(Mars.20!$P$7:$P$48,$B73,Mars.20!$E$7:$E$48,"Jour")+COUNTIFS(Mars.20!$R$7:$R$48,$B73,Mars.20!$E$7:$E$48,"Jour")+COUNTIFS(Mars.20!$T$7:$T$48,$B73,Mars.20!$E$7:$E$48,"Jour")+COUNTIFS(Mars.20!$V$7:$V$48,$B73,Mars.20!$E$7:$E$48,"Jour")+COUNTIFS(Mars.20!$W$7:$W$48,$B73,Mars.20!$E$7:$E$48,"Jour")+COUNTIFS(Mars.20!$X$7:$X$48,$B73,Mars.20!$E$7:$E$48,"Jour"))</f>
        <v>1</v>
      </c>
      <c r="AV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AW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AX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AY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AZ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BA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BB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BC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BD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BE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BF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BG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BH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BI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BJ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BK73" s="184">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BL73" s="187">
        <f>IF($A73="","",COUNTIFS(AVR.20!$F$7:$F$48,$B73,AVR.20!$E$7:$E$48,"Nuit")+COUNTIFS(AVR.20!$H$7:$H$48,$B73,AVR.20!$E$7:$E$48,"Nuit")+COUNTIFS(AVR.20!$J$7:$J$48,$B73,AVR.20!$E$7:$E$48,"Nuit")+COUNTIFS(AVR.20!$L$7:$L$48,$B73,AVR.20!$E$7:$E$48,"Nuit")+COUNTIFS(AVR.20!$N$7:$N$48,$B73,AVR.20!$E$7:$E$48,"Nuit")+COUNTIFS(AVR.20!$P$7:$P$48,$B73,AVR.20!$E$7:$E$48,"Nuit")+COUNTIFS(AVR.20!$R$7:$R$48,$B73,AVR.20!$E$7:$E$48,"Nuit")+COUNTIFS(AVR.20!$T$7:$T$48,$B73,AVR.20!$E$7:$E$48,"Nuit")+COUNTIFS(AVR.20!$V$7:$V$48,$B73,AVR.20!$E$7:$E$48,"Nuit")+COUNTIFS(AVR.20!$W$7:$W$48,$B73,AVR.20!$E$7:$E$48,"Nuit")+COUNTIFS(AVR.20!$X$7:$X$48,$B73,AVR.20!$E$7:$E$48,"Nuit"))</f>
        <v>0</v>
      </c>
      <c r="BM73" s="190">
        <f>IF($A73="","",COUNTIFS(AVR.20!$F$7:$F$48,$B73,AVR.20!$E$7:$E$48,"Jour")+COUNTIFS(AVR.20!$H$7:$H$48,$B73,AVR.20!$E$7:$E$48,"Jour")+COUNTIFS(AVR.20!$J$7:$J$48,$B73,AVR.20!$E$7:$E$48,"Jour")+COUNTIFS(AVR.20!$L$7:$L$48,$B73,AVR.20!$E$7:$E$48,"Jour")+COUNTIFS(AVR.20!$N$7:$N$48,$B73,AVR.20!$E$7:$E$48,"Jour")+COUNTIFS(AVR.20!$P$7:$P$48,$B73,AVR.20!$E$7:$E$48,"Jour")+COUNTIFS(AVR.20!$R$7:$R$48,$B73,AVR.20!$E$7:$E$48,"Jour")+COUNTIFS(AVR.20!$T$7:$T$48,$B73,AVR.20!$E$7:$E$48,"Jour")+COUNTIFS(AVR.20!$V$7:$V$48,$B73,AVR.20!$E$7:$E$48,"Jour")+COUNTIFS(AVR.20!$W$7:$W$48,$B73,AVR.20!$E$7:$E$48,"Jour")+COUNTIFS(AVR.20!$X$7:$X$48,$B73,AVR.20!$E$7:$E$48,"Jour"))</f>
        <v>0</v>
      </c>
      <c r="BN73" s="177"/>
      <c r="BO73" s="176">
        <f t="shared" si="3"/>
        <v>7</v>
      </c>
      <c r="BP73" s="176">
        <f t="shared" si="4"/>
        <v>3</v>
      </c>
    </row>
    <row r="74" spans="1:68" ht="16.5" x14ac:dyDescent="0.3">
      <c r="A74" s="268" t="s">
        <v>210</v>
      </c>
      <c r="B74" s="269" t="s">
        <v>121</v>
      </c>
      <c r="C74" s="264" t="s">
        <v>198</v>
      </c>
      <c r="D74" s="264" t="s">
        <v>103</v>
      </c>
      <c r="E74" s="265" t="s">
        <v>17</v>
      </c>
      <c r="F74" s="266"/>
      <c r="G74" s="266"/>
      <c r="H74" s="266"/>
      <c r="I74" s="272"/>
      <c r="J74" s="266"/>
      <c r="K74" s="266" t="s">
        <v>72</v>
      </c>
      <c r="L74" s="267"/>
      <c r="N74" s="183" t="e">
        <f>IF($A74="","",COUNTIFS(#REF!,B74,#REF!,"Nuit")+COUNTIFS(#REF!,B74,#REF!,"Nuit")+COUNTIFS(#REF!,B74,#REF!,"Nuit")+COUNTIFS(#REF!,B74,#REF!,"Nuit")+COUNTIFS(#REF!,B74,#REF!,"Nuit")+COUNTIFS(#REF!,B74,#REF!,"Nuit")+COUNTIFS(#REF!,B74,#REF!,"Nuit")+COUNTIFS(#REF!,B74,#REF!,"Nuit")+COUNTIFS(#REF!,B74,#REF!,"Nuit")+COUNTIFS(#REF!,B74,#REF!,"Nuit")+COUNTIFS(#REF!,B74,#REF!,"Nuit"))</f>
        <v>#REF!</v>
      </c>
      <c r="O74" s="184" t="e">
        <f>IF($A74="","",COUNTIFS(#REF!,B74,#REF!,"Jour")+COUNTIFS(#REF!,B74,#REF!,"Jour")+COUNTIFS(#REF!,B74,#REF!,"Jour")+COUNTIFS(#REF!,B74,#REF!,"Jour")+COUNTIFS(#REF!,B74,#REF!,"Jour")+COUNTIFS(#REF!,B74,#REF!,"Jour")+COUNTIFS(#REF!,B74,#REF!,"Jour")+COUNTIFS(#REF!,B74,#REF!,"Jour")+COUNTIFS(#REF!,B74,#REF!,"Jour")+COUNTIFS(#REF!,B74,#REF!,"Jour")+COUNTIFS(#REF!,B74,#REF!,"Jour"))</f>
        <v>#REF!</v>
      </c>
      <c r="P74" s="187" t="e">
        <f>IF($A74="","",COUNTIFS(#REF!,B74,#REF!,"Nuit")+COUNTIFS(#REF!,B74,#REF!,"Nuit")+COUNTIFS(#REF!,B74,#REF!,"Nuit")+COUNTIFS(#REF!,B74,#REF!,"Nuit")+COUNTIFS(#REF!,B74,#REF!,"Nuit")+COUNTIFS(#REF!,B74,#REF!,"Nuit")+COUNTIFS(#REF!,B74,#REF!,"Nuit")+COUNTIFS(#REF!,B74,#REF!,"Nuit")+COUNTIFS(#REF!,B74,#REF!,"Nuit")+COUNTIFS(#REF!,B74,#REF!,"Nuit")+COUNTIFS(#REF!,B74,#REF!,"Nuit"))</f>
        <v>#REF!</v>
      </c>
      <c r="Q74" s="184" t="e">
        <f>IF($A74="","",COUNTIFS(#REF!,B74,#REF!,"Jour")+COUNTIFS(#REF!,B74,#REF!,"Jour")+COUNTIFS(#REF!,B74,#REF!,"Jour")+COUNTIFS(#REF!,B74,#REF!,"Jour")+COUNTIFS(#REF!,B74,#REF!,"Jour")+COUNTIFS(#REF!,B74,#REF!,"Jour")+COUNTIFS(#REF!,B74,#REF!,"Jour")+COUNTIFS(#REF!,B74,#REF!,"Jour")+COUNTIFS(#REF!,B74,#REF!,"Jour")+COUNTIFS(#REF!,B74,#REF!,"Jour")+COUNTIFS(#REF!,B74,#REF!,"Jour"))</f>
        <v>#REF!</v>
      </c>
      <c r="R74" s="187" t="e">
        <f>IF($A74="","",COUNTIFS(#REF!,B74,#REF!,"Nuit")+COUNTIFS(#REF!,B74,#REF!,"Nuit")+COUNTIFS(#REF!,B74,#REF!,"Nuit")+COUNTIFS(#REF!,B74,#REF!,"Nuit")+COUNTIFS(#REF!,B74,#REF!,"Nuit")+COUNTIFS(#REF!,B74,#REF!,"Nuit")+COUNTIFS(#REF!,B74,#REF!,"Nuit")+COUNTIFS(#REF!,B74,#REF!,"Nuit")+COUNTIFS(#REF!,B74,#REF!,"Nuit")+COUNTIFS(#REF!,B74,#REF!,"Nuit")+COUNTIFS(#REF!,B74,#REF!,"Nuit"))</f>
        <v>#REF!</v>
      </c>
      <c r="S74" s="184" t="e">
        <f>IF($A74="","",COUNTIFS(#REF!,B74,#REF!,"Jour")+COUNTIFS(#REF!,B74,#REF!,"Jour")+COUNTIFS(#REF!,B74,#REF!,"Jour")+COUNTIFS(#REF!,B74,#REF!,"Jour")+COUNTIFS(#REF!,B74,#REF!,"Jour")+COUNTIFS(#REF!,B74,#REF!,"Jour")+COUNTIFS(#REF!,B74,#REF!,"Jour")+COUNTIFS(#REF!,B74,#REF!,"Jour")+COUNTIFS(#REF!,B74,#REF!,"Jour")+COUNTIFS(#REF!,B74,#REF!,"Jour")+COUNTIFS(#REF!,B74,#REF!,"Jour"))</f>
        <v>#REF!</v>
      </c>
      <c r="T74" s="187" t="e">
        <f>IF($A74="","",COUNTIFS(#REF!,B74,#REF!,"Nuit")+COUNTIFS(#REF!,B74,#REF!,"Nuit")+COUNTIFS(#REF!,B74,#REF!,"Nuit")+COUNTIFS(#REF!,B74,#REF!,"Nuit")+COUNTIFS(#REF!,B74,#REF!,"Nuit")+COUNTIFS(#REF!,B74,#REF!,"Nuit")+COUNTIFS(#REF!,B74,#REF!,"Nuit")+COUNTIFS(#REF!,B74,#REF!,"Nuit")+COUNTIFS(#REF!,B74,#REF!,"Nuit")+COUNTIFS(#REF!,B74,#REF!,"Nuit")+COUNTIFS(#REF!,B74,#REF!,"Nuit"))</f>
        <v>#REF!</v>
      </c>
      <c r="U74" s="184" t="e">
        <f>IF($A74="","",COUNTIFS(#REF!,B74,#REF!,"Jour")+COUNTIFS(#REF!,B74,#REF!,"Jour")+COUNTIFS(#REF!,B74,#REF!,"Jour")+COUNTIFS(#REF!,B74,#REF!,"Jour")+COUNTIFS(#REF!,B74,#REF!,"Jour")+COUNTIFS(#REF!,B74,#REF!,"Jour")+COUNTIFS(#REF!,B74,#REF!,"Jour")+COUNTIFS(#REF!,B74,#REF!,"Jour")+COUNTIFS(#REF!,B74,#REF!,"Jour")+COUNTIFS(#REF!,B74,#REF!,"Jour")+COUNTIFS(#REF!,B74,#REF!,"Jour"))</f>
        <v>#REF!</v>
      </c>
      <c r="V74" s="187" t="e">
        <f>IF($A74="","",COUNTIFS(#REF!,B74,#REF!,"Nuit")+COUNTIFS(#REF!,B74,#REF!,"Nuit")+COUNTIFS(#REF!,B74,#REF!,"Nuit")+COUNTIFS(#REF!,B74,#REF!,"Nuit")+COUNTIFS(#REF!,B74,#REF!,"Nuit")+COUNTIFS(#REF!,B74,#REF!,"Nuit")+COUNTIFS(#REF!,B74,#REF!,"Nuit")+COUNTIFS(#REF!,B74,#REF!,"Nuit")+COUNTIFS(#REF!,B74,#REF!,"Nuit")+COUNTIFS(#REF!,B74,#REF!,"Nuit")+COUNTIFS(#REF!,B74,#REF!,"Nuit"))</f>
        <v>#REF!</v>
      </c>
      <c r="W74" s="184" t="e">
        <f>IF($A74="","",COUNTIFS(#REF!,B74,#REF!,"Jour")+COUNTIFS(#REF!,B74,#REF!,"Jour")+COUNTIFS(#REF!,B74,#REF!,"Jour")+COUNTIFS(#REF!,B74,#REF!,"Jour")+COUNTIFS(#REF!,B74,#REF!,"Jour")+COUNTIFS(#REF!,B74,#REF!,"Jour")+COUNTIFS(#REF!,B74,#REF!,"Jour")+COUNTIFS(#REF!,B74,#REF!,"Jour")+COUNTIFS(#REF!,B74,#REF!,"Jour")+COUNTIFS(#REF!,B74,#REF!,"Jour")+COUNTIFS(#REF!,B74,#REF!,"Jour"))</f>
        <v>#REF!</v>
      </c>
      <c r="X74" s="187" t="e">
        <f>IF($A74="","",COUNTIFS(#REF!,B74,#REF!,"Nuit")+COUNTIFS(#REF!,B74,#REF!,"Nuit")+COUNTIFS(#REF!,B74,#REF!,"Nuit")+COUNTIFS(#REF!,B74,#REF!,"Nuit")+COUNTIFS(#REF!,B74,#REF!,"Nuit")+COUNTIFS(#REF!,B74,#REF!,"Nuit")+COUNTIFS(#REF!,B74,#REF!,"Nuit")+COUNTIFS(#REF!,B74,#REF!,"Nuit")+COUNTIFS(#REF!,B74,#REF!,"Nuit")+COUNTIFS(#REF!,B74,#REF!,"Nuit")+COUNTIFS(#REF!,B74,#REF!,"Nuit"))</f>
        <v>#REF!</v>
      </c>
      <c r="Y74" s="184" t="e">
        <f>IF($A74="","",COUNTIFS(#REF!,B74,#REF!,"Jour")+COUNTIFS(#REF!,B74,#REF!,"Jour")+COUNTIFS(#REF!,B74,#REF!,"Jour")+COUNTIFS(#REF!,B74,#REF!,"Jour")+COUNTIFS(#REF!,B74,#REF!,"Jour")+COUNTIFS(#REF!,B74,#REF!,"Jour")+COUNTIFS(#REF!,B74,#REF!,"Jour")+COUNTIFS(#REF!,B74,#REF!,"Jour")+COUNTIFS(#REF!,B74,#REF!,"Jour")+COUNTIFS(#REF!,B74,#REF!,"Jour")+COUNTIFS(#REF!,B74,#REF!,"Jour"))</f>
        <v>#REF!</v>
      </c>
      <c r="Z74" s="187" t="e">
        <f>IF($A74="","",COUNTIFS(#REF!,$B74,#REF!,"Nuit")+COUNTIFS(#REF!,B74,#REF!,"Nuit")+COUNTIFS(#REF!,B74,#REF!,"Nuit")+COUNTIFS(#REF!,B74,#REF!,"Nuit")+COUNTIFS(#REF!,B74,#REF!,"Nuit")+COUNTIFS(#REF!,B74,#REF!,"Nuit")+COUNTIFS(#REF!,B74,#REF!,"Nuit")+COUNTIFS(#REF!,B74,#REF!,"Nuit")+COUNTIFS(#REF!,B74,#REF!,"Nuit")+COUNTIFS(#REF!,B74,#REF!,"Nuit")+COUNTIFS(#REF!,B74,#REF!,"Nuit"))</f>
        <v>#REF!</v>
      </c>
      <c r="AA74" s="184" t="e">
        <f>IF($A74="","",COUNTIFS(#REF!,$B74,#REF!,"Jour")+COUNTIFS(#REF!,$B74,#REF!,"Jour")+COUNTIFS(#REF!,$B74,#REF!,"Jour")+COUNTIFS(#REF!,$B74,#REF!,"Jour")+COUNTIFS(#REF!,$B74,#REF!,"Jour")+COUNTIFS(#REF!,$B74,#REF!,"Jour")+COUNTIFS(#REF!,$B74,#REF!,"Jour")+COUNTIFS(#REF!,$B74,#REF!,"Jour")+COUNTIFS(#REF!,$B74,#REF!,"Jour")+COUNTIFS(#REF!,$B74,#REF!,"Jour")+COUNTIFS(#REF!,$B74,#REF!,"Jour"))</f>
        <v>#REF!</v>
      </c>
      <c r="AB74" s="187" t="e">
        <f>IF($A74="","",COUNTIFS(#REF!,$B74,#REF!,"Nuit")+COUNTIFS(#REF!,$B74,#REF!,"Nuit")+COUNTIFS(#REF!,$B74,#REF!,"Nuit")+COUNTIFS(#REF!,$B74,#REF!,"Nuit")+COUNTIFS(#REF!,$B74,#REF!,"Nuit")+COUNTIFS(#REF!,$B74,#REF!,"Nuit")+COUNTIFS(#REF!,$B74,#REF!,"Nuit")+COUNTIFS(#REF!,$B74,#REF!,"Nuit")+COUNTIFS(#REF!,$B74,#REF!,"Nuit")+COUNTIFS(#REF!,$B74,#REF!,"Nuit")+COUNTIFS(#REF!,$B74,#REF!,"Nuit"))</f>
        <v>#REF!</v>
      </c>
      <c r="AC74" s="184" t="e">
        <f>IF($A74="","",COUNTIFS(#REF!,$B74,#REF!,"Jour")+COUNTIFS(#REF!,$B74,#REF!,"Jour")+COUNTIFS(#REF!,$B74,#REF!,"Jour")+COUNTIFS(#REF!,$B74,#REF!,"Jour")+COUNTIFS(#REF!,$B74,#REF!,"Jour")+COUNTIFS(#REF!,$B74,#REF!,"Jour")+COUNTIFS(#REF!,$B74,#REF!,"Jour")+COUNTIFS(#REF!,$B74,#REF!,"Jour")+COUNTIFS(#REF!,$B74,#REF!,"Jour")+COUNTIFS(#REF!,$B74,#REF!,"Jour")+COUNTIFS(#REF!,$B74,#REF!,"Jour"))</f>
        <v>#REF!</v>
      </c>
      <c r="AD74" s="187" t="e">
        <f>IF($A74="","",COUNTIFS(#REF!,$B74,#REF!,"Nuit")+COUNTIFS(#REF!,$B74,#REF!,"Nuit")+COUNTIFS(#REF!,$B74,#REF!,"Nuit")+COUNTIFS(#REF!,$B74,#REF!,"Nuit")+COUNTIFS(#REF!,$B74,#REF!,"Nuit")+COUNTIFS(#REF!,$B74,#REF!,"Nuit")+COUNTIFS(#REF!,$B74,#REF!,"Nuit")+COUNTIFS(#REF!,$B74,#REF!,"Nuit")+COUNTIFS(#REF!,$B74,#REF!,"Nuit")+COUNTIFS(#REF!,$B74,#REF!,"Nuit")+COUNTIFS(#REF!,$B74,#REF!,"Nuit"))</f>
        <v>#REF!</v>
      </c>
      <c r="AE74" s="184" t="e">
        <f>IF($A74="","",COUNTIFS(#REF!,$B74,#REF!,"Jour")+COUNTIFS(#REF!,$B74,#REF!,"Jour")+COUNTIFS(#REF!,$B74,#REF!,"Jour")+COUNTIFS(#REF!,$B74,#REF!,"Jour")+COUNTIFS(#REF!,$B74,#REF!,"Jour")+COUNTIFS(#REF!,$B74,#REF!,"Jour")+COUNTIFS(#REF!,$B74,#REF!,"Jour")+COUNTIFS(#REF!,$B74,#REF!,"Jour")+COUNTIFS(#REF!,$B74,#REF!,"Jour")+COUNTIFS(#REF!,$B74,#REF!,"Jour")+COUNTIFS(#REF!,$B74,#REF!,"Jour"))</f>
        <v>#REF!</v>
      </c>
      <c r="AF74" s="187" t="e">
        <f>IF($A74="","",COUNTIFS(#REF!,$B74,#REF!,"Nuit")+COUNTIFS(#REF!,$B74,#REF!,"Nuit")+COUNTIFS(#REF!,$B74,#REF!,"Nuit")+COUNTIFS(#REF!,$B74,#REF!,"Nuit")+COUNTIFS(#REF!,$B74,#REF!,"Nuit")+COUNTIFS(#REF!,$B74,#REF!,"Nuit")+COUNTIFS(#REF!,$B74,#REF!,"Nuit")+COUNTIFS(#REF!,$B74,#REF!,"Nuit")+COUNTIFS(#REF!,$B74,#REF!,"Nuit")+COUNTIFS(#REF!,$B74,#REF!,"Nuit")+COUNTIFS(#REF!,$B74,#REF!,"Nuit"))</f>
        <v>#REF!</v>
      </c>
      <c r="AG74" s="184" t="e">
        <f>IF($A74="","",COUNTIFS(#REF!,$B74,#REF!,"Jour")+COUNTIFS(#REF!,$B74,#REF!,"Jour")+COUNTIFS(#REF!,$B74,#REF!,"Jour")+COUNTIFS(#REF!,$B74,#REF!,"Jour")+COUNTIFS(#REF!,$B74,#REF!,"Jour")+COUNTIFS(#REF!,$B74,#REF!,"Jour")+COUNTIFS(#REF!,$B74,#REF!,"Jour")+COUNTIFS(#REF!,$B74,#REF!,"Jour")+COUNTIFS(#REF!,$B74,#REF!,"Jour")+COUNTIFS(#REF!,$B74,#REF!,"Jour")+COUNTIFS(#REF!,$B74,#REF!,"Jour"))</f>
        <v>#REF!</v>
      </c>
      <c r="AH74" s="187" t="e">
        <f>IF($A74="","",COUNTIFS(#REF!,$B74,#REF!,"Nuit")+COUNTIFS(#REF!,$B74,#REF!,"Nuit")+COUNTIFS(#REF!,$B74,#REF!,"Nuit")+COUNTIFS(#REF!,$B74,#REF!,"Nuit")+COUNTIFS(#REF!,$B74,#REF!,"Nuit")+COUNTIFS(#REF!,$B74,#REF!,"Nuit")+COUNTIFS(#REF!,$B74,#REF!,"Nuit")+COUNTIFS(#REF!,$B74,#REF!,"Nuit")+COUNTIFS(#REF!,$B74,#REF!,"Nuit")+COUNTIFS(#REF!,$B74,#REF!,"Nuit")+COUNTIFS(#REF!,$B74,#REF!,"Nuit"))</f>
        <v>#REF!</v>
      </c>
      <c r="AI74" s="184" t="e">
        <f>IF($A74="","",COUNTIFS(#REF!,$B74,#REF!,"Jour")+COUNTIFS(#REF!,$B74,#REF!,"Jour")+COUNTIFS(#REF!,$B74,#REF!,"Jour")+COUNTIFS(#REF!,$B74,#REF!,"Jour")+COUNTIFS(#REF!,$B74,#REF!,"Jour")+COUNTIFS(#REF!,$B74,#REF!,"Jour")+COUNTIFS(#REF!,$B74,#REF!,"Jour")+COUNTIFS(#REF!,$B74,#REF!,"Jour")+COUNTIFS(#REF!,$B74,#REF!,"Jour")+COUNTIFS(#REF!,$B74,#REF!,"Jour")+COUNTIFS(#REF!,$B74,#REF!,"Jour"))</f>
        <v>#REF!</v>
      </c>
      <c r="AJ74" s="187" t="e">
        <f>IF($A74="","",COUNTIFS(#REF!,$B74,#REF!,"Nuit")+COUNTIFS(#REF!,$B74,#REF!,"Nuit")+COUNTIFS(#REF!,$B74,#REF!,"Nuit")+COUNTIFS(#REF!,$B74,#REF!,"Nuit")+COUNTIFS(#REF!,$B74,#REF!,"Nuit")+COUNTIFS(#REF!,$B74,#REF!,"Nuit")+COUNTIFS(#REF!,$B74,#REF!,"Nuit")+COUNTIFS(#REF!,$B74,#REF!,"Nuit")+COUNTIFS(#REF!,$B74,#REF!,"Nuit")+COUNTIFS(#REF!,$B74,#REF!,"Nuit")+COUNTIFS(#REF!,$B74,#REF!,"Nuit"))</f>
        <v>#REF!</v>
      </c>
      <c r="AK74" s="190" t="e">
        <f>IF($A74="","",COUNTIFS(#REF!,$B74,#REF!,"Jour")+COUNTIFS(#REF!,$B74,#REF!,"Jour")+COUNTIFS(#REF!,$B74,#REF!,"Jour")+COUNTIFS(#REF!,$B74,#REF!,"Jour")+COUNTIFS(#REF!,$B74,#REF!,"Jour")+COUNTIFS(#REF!,$B74,#REF!,"Jour")+COUNTIFS(#REF!,$B74,#REF!,"Jour")+COUNTIFS(#REF!,$B74,#REF!,"Jour")+COUNTIFS(#REF!,$B74,#REF!,"Jour")+COUNTIFS(#REF!,$B74,#REF!,"Jour")+COUNTIFS(#REF!,$B74,#REF!,"Jour"))</f>
        <v>#REF!</v>
      </c>
      <c r="AL74" s="177"/>
      <c r="AM74" s="176" t="e">
        <f t="shared" ref="AM74:AM89" si="6">N74+P74+R74+T74+V74+X74+Z74+AB74+AD74+AF74+AH74+AJ74</f>
        <v>#REF!</v>
      </c>
      <c r="AN74" s="176" t="e">
        <f t="shared" ref="AN74:AN89" si="7">O74+Q74+S74+U74+W74+Y74+AA74+AC74+AE74+AG74+AI74+AK74</f>
        <v>#REF!</v>
      </c>
      <c r="AO74" s="424" t="e">
        <f t="shared" ref="AO74:AO89" si="8">(AM74*0.6*6)+(AN74*0.6*12)</f>
        <v>#REF!</v>
      </c>
      <c r="AP74" s="183">
        <f>IF($A74="","",COUNTIFS(JAN.20!$F$7:$F$48,$B74,JAN.20!$E$7:$E$48,"Nuit")+COUNTIFS(JAN.20!$H$7:$H$48,$B74,JAN.20!$E$7:$E$48,"Nuit")+COUNTIFS(JAN.20!$J$7:$J$48,$B74,JAN.20!$E$7:$E$48,"Nuit")+COUNTIFS(JAN.20!$L$7:$L$48,$B74,JAN.20!$E$7:$E$48,"Nuit")+COUNTIFS(JAN.20!$N$7:$N$48,$B74,JAN.20!$E$7:$E$48,"Nuit")+COUNTIFS(JAN.20!$P$7:$P$48,$B74,JAN.20!$E$7:$E$48,"Nuit")+COUNTIFS(JAN.20!$R$7:$R$48,$B74,JAN.20!$E$7:$E$48,"Nuit")+COUNTIFS(JAN.20!$T$7:$T$48,$B74,JAN.20!$E$7:$E$48,"Nuit")+COUNTIFS(JAN.20!$V$7:$V$48,$B74,JAN.20!$E$7:$E$48,"Nuit")+COUNTIFS(JAN.20!$W$7:$W$48,$B74,JAN.20!$E$7:$E$48,"Nuit")+COUNTIFS(JAN.20!$X$7:$X$48,$B74,JAN.20!$E$7:$E$48,"Nuit"))</f>
        <v>0</v>
      </c>
      <c r="AQ74" s="184">
        <f>IF($A74="","",COUNTIFS(JAN.20!$F$7:$F$48,$B74,JAN.20!$E$7:$E$48,"Jour")+COUNTIFS(JAN.20!$H$7:$H$48,$B74,JAN.20!$E$7:$E$48,"Jour")+COUNTIFS(JAN.20!$J$7:$J$48,$B74,JAN.20!$E$7:$E$48,"Jour")+COUNTIFS(JAN.20!$L$7:$L$48,$B74,JAN.20!$E$7:$E$48,"Jour")+COUNTIFS(JAN.20!$N$7:$N$48,$B74,JAN.20!$E$7:$E$48,"Jour")+COUNTIFS(JAN.20!$P$7:$P$48,$B74,JAN.20!$E$7:$E$48,"Jour")+COUNTIFS(JAN.20!$R$7:$R$48,$B74,JAN.20!$E$7:$E$48,"Jour")+COUNTIFS(JAN.20!$T$7:$T$48,$B74,JAN.20!$E$7:$E$48,"Jour")+COUNTIFS(JAN.20!$V$7:$V$48,$B74,JAN.20!$E$7:$E$48,"Jour")+COUNTIFS(JAN.20!$W$7:$W$48,$B74,JAN.20!$E$7:$E$48,"Jour")+COUNTIFS(JAN.20!$X$7:$X$48,$B74,JAN.20!$E$7:$E$48,"Jour"))</f>
        <v>0</v>
      </c>
      <c r="AR74" s="187">
        <f>IF($A74="","",COUNTIFS(FEV.20!$F$7:$F$48,$B74,FEV.20!$E$7:$E$48,"Nuit")+COUNTIFS(FEV.20!$H$7:$H$48,$B74,FEV.20!$E$7:$E$48,"Nuit")+COUNTIFS(FEV.20!$J$7:$J$48,$B74,FEV.20!$E$7:$E$48,"Nuit")+COUNTIFS(FEV.20!$L$7:$L$48,$B74,FEV.20!$E$7:$E$48,"Nuit")+COUNTIFS(FEV.20!$N$7:$N$48,$B74,FEV.20!$E$7:$E$48,"Nuit")+COUNTIFS(FEV.20!$P$7:$P$48,$B74,FEV.20!$E$7:$E$48,"Nuit")+COUNTIFS(FEV.20!$R$7:$R$48,$B74,FEV.20!$E$7:$E$48,"Nuit")+COUNTIFS(FEV.20!$T$7:$T$48,$B74,FEV.20!$E$7:$E$48,"Nuit")+COUNTIFS(FEV.20!$V$7:$V$48,$B74,FEV.20!$E$7:$E$48,"Nuit")+COUNTIFS(FEV.20!$W$7:$W$48,$B74,FEV.20!$E$7:$E$48,"Nuit")+COUNTIFS(FEV.20!$X$7:$X$48,$B74,FEV.20!$E$7:$E$48,"Nuit"))</f>
        <v>0</v>
      </c>
      <c r="AS74" s="184">
        <f>IF($A74="","",COUNTIFS(FEV.20!$F$7:$F$48,$B74,FEV.20!$E$7:$E$48,"Jour")+COUNTIFS(FEV.20!$H$7:$H$48,$B74,FEV.20!$E$7:$E$48,"Jour")+COUNTIFS(FEV.20!$J$7:$J$48,$B74,FEV.20!$E$7:$E$48,"Jour")+COUNTIFS(FEV.20!$L$7:$L$48,$B74,FEV.20!$E$7:$E$48,"Jour")+COUNTIFS(FEV.20!$N$7:$N$48,$B74,FEV.20!$E$7:$E$48,"Jour")+COUNTIFS(FEV.20!$P$7:$P$48,$B74,FEV.20!$E$7:$E$48,"Jour")+COUNTIFS(FEV.20!$R$7:$R$48,$B74,FEV.20!$E$7:$E$48,"Jour")+COUNTIFS(FEV.20!$T$7:$T$48,$B74,FEV.20!$E$7:$E$48,"Jour")+COUNTIFS(FEV.20!$V$7:$V$48,$B74,FEV.20!$E$7:$E$48,"Jour")+COUNTIFS(FEV.20!$W$7:$W$48,$B74,FEV.20!$E$7:$E$48,"Jour")+COUNTIFS(FEV.20!$X$7:$X$48,$B74,FEV.20!$E$7:$E$48,"Jour"))</f>
        <v>0</v>
      </c>
      <c r="AT74" s="187">
        <f>IF($A74="","",COUNTIFS(Mars.20!$F$7:$F$48,$B74,Mars.20!$E$7:$E$48,"Nuit")+COUNTIFS(Mars.20!$H$7:$H$48,$B74,Mars.20!$E$7:$E$48,"Nuit")+COUNTIFS(Mars.20!$J$7:$J$48,$B74,Mars.20!$E$7:$E$48,"Nuit")+COUNTIFS(Mars.20!$L$7:$L$48,$B74,Mars.20!$E$7:$E$48,"Nuit")+COUNTIFS(Mars.20!$N$7:$N$48,$B74,Mars.20!$E$7:$E$48,"Nuit")+COUNTIFS(Mars.20!$P$7:$P$48,$B74,Mars.20!$E$7:$E$48,"Nuit")+COUNTIFS(Mars.20!$R$7:$R$48,$B74,Mars.20!$E$7:$E$48,"Nuit")+COUNTIFS(Mars.20!$T$7:$T$48,$B74,Mars.20!$E$7:$E$48,"Nuit")+COUNTIFS(Mars.20!$V$7:$V$48,$B74,Mars.20!$E$7:$E$48,"Nuit")+COUNTIFS(Mars.20!$W$7:$W$48,$B74,Mars.20!$E$7:$E$48,"Nuit")+COUNTIFS(Mars.20!$X$7:$X$48,$B74,Mars.20!$E$7:$E$48,"Nuit"))</f>
        <v>0</v>
      </c>
      <c r="AU74" s="184">
        <f>IF($A74="","",COUNTIFS(Mars.20!$F$7:$F$48,$B74,Mars.20!$E$7:$E$48,"Jour")+COUNTIFS(Mars.20!$H$7:$H$48,$B74,Mars.20!$E$7:$E$48,"Jour")+COUNTIFS(Mars.20!$J$7:$J$48,$B74,Mars.20!$E$7:$E$48,"Jour")+COUNTIFS(Mars.20!$L$7:$L$48,$B74,Mars.20!$E$7:$E$48,"Jour")+COUNTIFS(Mars.20!$N$7:$N$48,$B74,Mars.20!$E$7:$E$48,"Jour")+COUNTIFS(Mars.20!$P$7:$P$48,$B74,Mars.20!$E$7:$E$48,"Jour")+COUNTIFS(Mars.20!$R$7:$R$48,$B74,Mars.20!$E$7:$E$48,"Jour")+COUNTIFS(Mars.20!$T$7:$T$48,$B74,Mars.20!$E$7:$E$48,"Jour")+COUNTIFS(Mars.20!$V$7:$V$48,$B74,Mars.20!$E$7:$E$48,"Jour")+COUNTIFS(Mars.20!$W$7:$W$48,$B74,Mars.20!$E$7:$E$48,"Jour")+COUNTIFS(Mars.20!$X$7:$X$48,$B74,Mars.20!$E$7:$E$48,"Jour"))</f>
        <v>0</v>
      </c>
      <c r="AV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AW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AX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AY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AZ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BA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BB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BC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BD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BE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BF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BG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BH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BI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BJ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BK74" s="184">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BL74" s="187">
        <f>IF($A74="","",COUNTIFS(AVR.20!$F$7:$F$48,$B74,AVR.20!$E$7:$E$48,"Nuit")+COUNTIFS(AVR.20!$H$7:$H$48,$B74,AVR.20!$E$7:$E$48,"Nuit")+COUNTIFS(AVR.20!$J$7:$J$48,$B74,AVR.20!$E$7:$E$48,"Nuit")+COUNTIFS(AVR.20!$L$7:$L$48,$B74,AVR.20!$E$7:$E$48,"Nuit")+COUNTIFS(AVR.20!$N$7:$N$48,$B74,AVR.20!$E$7:$E$48,"Nuit")+COUNTIFS(AVR.20!$P$7:$P$48,$B74,AVR.20!$E$7:$E$48,"Nuit")+COUNTIFS(AVR.20!$R$7:$R$48,$B74,AVR.20!$E$7:$E$48,"Nuit")+COUNTIFS(AVR.20!$T$7:$T$48,$B74,AVR.20!$E$7:$E$48,"Nuit")+COUNTIFS(AVR.20!$V$7:$V$48,$B74,AVR.20!$E$7:$E$48,"Nuit")+COUNTIFS(AVR.20!$W$7:$W$48,$B74,AVR.20!$E$7:$E$48,"Nuit")+COUNTIFS(AVR.20!$X$7:$X$48,$B74,AVR.20!$E$7:$E$48,"Nuit"))</f>
        <v>0</v>
      </c>
      <c r="BM74" s="190">
        <f>IF($A74="","",COUNTIFS(AVR.20!$F$7:$F$48,$B74,AVR.20!$E$7:$E$48,"Jour")+COUNTIFS(AVR.20!$H$7:$H$48,$B74,AVR.20!$E$7:$E$48,"Jour")+COUNTIFS(AVR.20!$J$7:$J$48,$B74,AVR.20!$E$7:$E$48,"Jour")+COUNTIFS(AVR.20!$L$7:$L$48,$B74,AVR.20!$E$7:$E$48,"Jour")+COUNTIFS(AVR.20!$N$7:$N$48,$B74,AVR.20!$E$7:$E$48,"Jour")+COUNTIFS(AVR.20!$P$7:$P$48,$B74,AVR.20!$E$7:$E$48,"Jour")+COUNTIFS(AVR.20!$R$7:$R$48,$B74,AVR.20!$E$7:$E$48,"Jour")+COUNTIFS(AVR.20!$T$7:$T$48,$B74,AVR.20!$E$7:$E$48,"Jour")+COUNTIFS(AVR.20!$V$7:$V$48,$B74,AVR.20!$E$7:$E$48,"Jour")+COUNTIFS(AVR.20!$W$7:$W$48,$B74,AVR.20!$E$7:$E$48,"Jour")+COUNTIFS(AVR.20!$X$7:$X$48,$B74,AVR.20!$E$7:$E$48,"Jour"))</f>
        <v>0</v>
      </c>
      <c r="BN74" s="177"/>
      <c r="BO74" s="176">
        <f t="shared" ref="BO74:BO106" si="9">AP74+AR74+AT74+AV74+AX74+AZ74+BB74+BD74+BF74+BH74+BJ74+BL74</f>
        <v>0</v>
      </c>
      <c r="BP74" s="176">
        <f t="shared" ref="BP74:BP106" si="10">AQ74+AS74+AU74+AW74+AY74+BA74+BC74+BE74+BG74+BI74+BK74+BM74</f>
        <v>0</v>
      </c>
    </row>
    <row r="75" spans="1:68" ht="16.5" customHeight="1" x14ac:dyDescent="0.3">
      <c r="A75" s="268" t="s">
        <v>209</v>
      </c>
      <c r="B75" s="269" t="s">
        <v>111</v>
      </c>
      <c r="C75" s="264" t="s">
        <v>76</v>
      </c>
      <c r="D75" s="264" t="s">
        <v>103</v>
      </c>
      <c r="E75" s="265" t="s">
        <v>16</v>
      </c>
      <c r="F75" s="266"/>
      <c r="G75" s="266"/>
      <c r="H75" s="266"/>
      <c r="I75" s="272"/>
      <c r="J75" s="266"/>
      <c r="K75" s="266" t="s">
        <v>72</v>
      </c>
      <c r="L75" s="267" t="s">
        <v>73</v>
      </c>
      <c r="N75" s="183" t="e">
        <f>IF($A75="","",COUNTIFS(#REF!,B75,#REF!,"Nuit")+COUNTIFS(#REF!,B75,#REF!,"Nuit")+COUNTIFS(#REF!,B75,#REF!,"Nuit")+COUNTIFS(#REF!,B75,#REF!,"Nuit")+COUNTIFS(#REF!,B75,#REF!,"Nuit")+COUNTIFS(#REF!,B75,#REF!,"Nuit")+COUNTIFS(#REF!,B75,#REF!,"Nuit")+COUNTIFS(#REF!,B75,#REF!,"Nuit")+COUNTIFS(#REF!,B75,#REF!,"Nuit")+COUNTIFS(#REF!,B75,#REF!,"Nuit")+COUNTIFS(#REF!,B75,#REF!,"Nuit"))</f>
        <v>#REF!</v>
      </c>
      <c r="O75" s="184" t="e">
        <f>IF($A75="","",COUNTIFS(#REF!,B75,#REF!,"Jour")+COUNTIFS(#REF!,B75,#REF!,"Jour")+COUNTIFS(#REF!,B75,#REF!,"Jour")+COUNTIFS(#REF!,B75,#REF!,"Jour")+COUNTIFS(#REF!,B75,#REF!,"Jour")+COUNTIFS(#REF!,B75,#REF!,"Jour")+COUNTIFS(#REF!,B75,#REF!,"Jour")+COUNTIFS(#REF!,B75,#REF!,"Jour")+COUNTIFS(#REF!,B75,#REF!,"Jour")+COUNTIFS(#REF!,B75,#REF!,"Jour")+COUNTIFS(#REF!,B75,#REF!,"Jour"))</f>
        <v>#REF!</v>
      </c>
      <c r="P75" s="187" t="e">
        <f>IF($A75="","",COUNTIFS(#REF!,B75,#REF!,"Nuit")+COUNTIFS(#REF!,B75,#REF!,"Nuit")+COUNTIFS(#REF!,B75,#REF!,"Nuit")+COUNTIFS(#REF!,B75,#REF!,"Nuit")+COUNTIFS(#REF!,B75,#REF!,"Nuit")+COUNTIFS(#REF!,B75,#REF!,"Nuit")+COUNTIFS(#REF!,B75,#REF!,"Nuit")+COUNTIFS(#REF!,B75,#REF!,"Nuit")+COUNTIFS(#REF!,B75,#REF!,"Nuit")+COUNTIFS(#REF!,B75,#REF!,"Nuit")+COUNTIFS(#REF!,B75,#REF!,"Nuit"))</f>
        <v>#REF!</v>
      </c>
      <c r="Q75" s="184" t="e">
        <f>IF($A75="","",COUNTIFS(#REF!,B75,#REF!,"Jour")+COUNTIFS(#REF!,B75,#REF!,"Jour")+COUNTIFS(#REF!,B75,#REF!,"Jour")+COUNTIFS(#REF!,B75,#REF!,"Jour")+COUNTIFS(#REF!,B75,#REF!,"Jour")+COUNTIFS(#REF!,B75,#REF!,"Jour")+COUNTIFS(#REF!,B75,#REF!,"Jour")+COUNTIFS(#REF!,B75,#REF!,"Jour")+COUNTIFS(#REF!,B75,#REF!,"Jour")+COUNTIFS(#REF!,B75,#REF!,"Jour")+COUNTIFS(#REF!,B75,#REF!,"Jour"))</f>
        <v>#REF!</v>
      </c>
      <c r="R75" s="187" t="e">
        <f>IF($A75="","",COUNTIFS(#REF!,B75,#REF!,"Nuit")+COUNTIFS(#REF!,B75,#REF!,"Nuit")+COUNTIFS(#REF!,B75,#REF!,"Nuit")+COUNTIFS(#REF!,B75,#REF!,"Nuit")+COUNTIFS(#REF!,B75,#REF!,"Nuit")+COUNTIFS(#REF!,B75,#REF!,"Nuit")+COUNTIFS(#REF!,B75,#REF!,"Nuit")+COUNTIFS(#REF!,B75,#REF!,"Nuit")+COUNTIFS(#REF!,B75,#REF!,"Nuit")+COUNTIFS(#REF!,B75,#REF!,"Nuit")+COUNTIFS(#REF!,B75,#REF!,"Nuit"))</f>
        <v>#REF!</v>
      </c>
      <c r="S75" s="184" t="e">
        <f>IF($A75="","",COUNTIFS(#REF!,B75,#REF!,"Jour")+COUNTIFS(#REF!,B75,#REF!,"Jour")+COUNTIFS(#REF!,B75,#REF!,"Jour")+COUNTIFS(#REF!,B75,#REF!,"Jour")+COUNTIFS(#REF!,B75,#REF!,"Jour")+COUNTIFS(#REF!,B75,#REF!,"Jour")+COUNTIFS(#REF!,B75,#REF!,"Jour")+COUNTIFS(#REF!,B75,#REF!,"Jour")+COUNTIFS(#REF!,B75,#REF!,"Jour")+COUNTIFS(#REF!,B75,#REF!,"Jour")+COUNTIFS(#REF!,B75,#REF!,"Jour"))</f>
        <v>#REF!</v>
      </c>
      <c r="T75" s="187" t="e">
        <f>IF($A75="","",COUNTIFS(#REF!,B75,#REF!,"Nuit")+COUNTIFS(#REF!,B75,#REF!,"Nuit")+COUNTIFS(#REF!,B75,#REF!,"Nuit")+COUNTIFS(#REF!,B75,#REF!,"Nuit")+COUNTIFS(#REF!,B75,#REF!,"Nuit")+COUNTIFS(#REF!,B75,#REF!,"Nuit")+COUNTIFS(#REF!,B75,#REF!,"Nuit")+COUNTIFS(#REF!,B75,#REF!,"Nuit")+COUNTIFS(#REF!,B75,#REF!,"Nuit")+COUNTIFS(#REF!,B75,#REF!,"Nuit")+COUNTIFS(#REF!,B75,#REF!,"Nuit"))</f>
        <v>#REF!</v>
      </c>
      <c r="U75" s="184" t="e">
        <f>IF($A75="","",COUNTIFS(#REF!,B75,#REF!,"Jour")+COUNTIFS(#REF!,B75,#REF!,"Jour")+COUNTIFS(#REF!,B75,#REF!,"Jour")+COUNTIFS(#REF!,B75,#REF!,"Jour")+COUNTIFS(#REF!,B75,#REF!,"Jour")+COUNTIFS(#REF!,B75,#REF!,"Jour")+COUNTIFS(#REF!,B75,#REF!,"Jour")+COUNTIFS(#REF!,B75,#REF!,"Jour")+COUNTIFS(#REF!,B75,#REF!,"Jour")+COUNTIFS(#REF!,B75,#REF!,"Jour")+COUNTIFS(#REF!,B75,#REF!,"Jour"))</f>
        <v>#REF!</v>
      </c>
      <c r="V75" s="187" t="e">
        <f>IF($A75="","",COUNTIFS(#REF!,B75,#REF!,"Nuit")+COUNTIFS(#REF!,B75,#REF!,"Nuit")+COUNTIFS(#REF!,B75,#REF!,"Nuit")+COUNTIFS(#REF!,B75,#REF!,"Nuit")+COUNTIFS(#REF!,B75,#REF!,"Nuit")+COUNTIFS(#REF!,B75,#REF!,"Nuit")+COUNTIFS(#REF!,B75,#REF!,"Nuit")+COUNTIFS(#REF!,B75,#REF!,"Nuit")+COUNTIFS(#REF!,B75,#REF!,"Nuit")+COUNTIFS(#REF!,B75,#REF!,"Nuit")+COUNTIFS(#REF!,B75,#REF!,"Nuit"))</f>
        <v>#REF!</v>
      </c>
      <c r="W75" s="184" t="e">
        <f>IF($A75="","",COUNTIFS(#REF!,B75,#REF!,"Jour")+COUNTIFS(#REF!,B75,#REF!,"Jour")+COUNTIFS(#REF!,B75,#REF!,"Jour")+COUNTIFS(#REF!,B75,#REF!,"Jour")+COUNTIFS(#REF!,B75,#REF!,"Jour")+COUNTIFS(#REF!,B75,#REF!,"Jour")+COUNTIFS(#REF!,B75,#REF!,"Jour")+COUNTIFS(#REF!,B75,#REF!,"Jour")+COUNTIFS(#REF!,B75,#REF!,"Jour")+COUNTIFS(#REF!,B75,#REF!,"Jour")+COUNTIFS(#REF!,B75,#REF!,"Jour"))</f>
        <v>#REF!</v>
      </c>
      <c r="X75" s="187" t="e">
        <f>IF($A75="","",COUNTIFS(#REF!,B75,#REF!,"Nuit")+COUNTIFS(#REF!,B75,#REF!,"Nuit")+COUNTIFS(#REF!,B75,#REF!,"Nuit")+COUNTIFS(#REF!,B75,#REF!,"Nuit")+COUNTIFS(#REF!,B75,#REF!,"Nuit")+COUNTIFS(#REF!,B75,#REF!,"Nuit")+COUNTIFS(#REF!,B75,#REF!,"Nuit")+COUNTIFS(#REF!,B75,#REF!,"Nuit")+COUNTIFS(#REF!,B75,#REF!,"Nuit")+COUNTIFS(#REF!,B75,#REF!,"Nuit")+COUNTIFS(#REF!,B75,#REF!,"Nuit"))</f>
        <v>#REF!</v>
      </c>
      <c r="Y75" s="184" t="e">
        <f>IF($A75="","",COUNTIFS(#REF!,B75,#REF!,"Jour")+COUNTIFS(#REF!,B75,#REF!,"Jour")+COUNTIFS(#REF!,B75,#REF!,"Jour")+COUNTIFS(#REF!,B75,#REF!,"Jour")+COUNTIFS(#REF!,B75,#REF!,"Jour")+COUNTIFS(#REF!,B75,#REF!,"Jour")+COUNTIFS(#REF!,B75,#REF!,"Jour")+COUNTIFS(#REF!,B75,#REF!,"Jour")+COUNTIFS(#REF!,B75,#REF!,"Jour")+COUNTIFS(#REF!,B75,#REF!,"Jour")+COUNTIFS(#REF!,B75,#REF!,"Jour"))</f>
        <v>#REF!</v>
      </c>
      <c r="Z75" s="187" t="e">
        <f>IF($A75="","",COUNTIFS(#REF!,$B75,#REF!,"Nuit")+COUNTIFS(#REF!,B75,#REF!,"Nuit")+COUNTIFS(#REF!,B75,#REF!,"Nuit")+COUNTIFS(#REF!,B75,#REF!,"Nuit")+COUNTIFS(#REF!,B75,#REF!,"Nuit")+COUNTIFS(#REF!,B75,#REF!,"Nuit")+COUNTIFS(#REF!,B75,#REF!,"Nuit")+COUNTIFS(#REF!,B75,#REF!,"Nuit")+COUNTIFS(#REF!,B75,#REF!,"Nuit")+COUNTIFS(#REF!,B75,#REF!,"Nuit")+COUNTIFS(#REF!,B75,#REF!,"Nuit"))</f>
        <v>#REF!</v>
      </c>
      <c r="AA75" s="184" t="e">
        <f>IF($A75="","",COUNTIFS(#REF!,$B75,#REF!,"Jour")+COUNTIFS(#REF!,$B75,#REF!,"Jour")+COUNTIFS(#REF!,$B75,#REF!,"Jour")+COUNTIFS(#REF!,$B75,#REF!,"Jour")+COUNTIFS(#REF!,$B75,#REF!,"Jour")+COUNTIFS(#REF!,$B75,#REF!,"Jour")+COUNTIFS(#REF!,$B75,#REF!,"Jour")+COUNTIFS(#REF!,$B75,#REF!,"Jour")+COUNTIFS(#REF!,$B75,#REF!,"Jour")+COUNTIFS(#REF!,$B75,#REF!,"Jour")+COUNTIFS(#REF!,$B75,#REF!,"Jour"))</f>
        <v>#REF!</v>
      </c>
      <c r="AB75" s="187" t="e">
        <f>IF($A75="","",COUNTIFS(#REF!,$B75,#REF!,"Nuit")+COUNTIFS(#REF!,$B75,#REF!,"Nuit")+COUNTIFS(#REF!,$B75,#REF!,"Nuit")+COUNTIFS(#REF!,$B75,#REF!,"Nuit")+COUNTIFS(#REF!,$B75,#REF!,"Nuit")+COUNTIFS(#REF!,$B75,#REF!,"Nuit")+COUNTIFS(#REF!,$B75,#REF!,"Nuit")+COUNTIFS(#REF!,$B75,#REF!,"Nuit")+COUNTIFS(#REF!,$B75,#REF!,"Nuit")+COUNTIFS(#REF!,$B75,#REF!,"Nuit")+COUNTIFS(#REF!,$B75,#REF!,"Nuit"))</f>
        <v>#REF!</v>
      </c>
      <c r="AC75" s="184" t="e">
        <f>IF($A75="","",COUNTIFS(#REF!,$B75,#REF!,"Jour")+COUNTIFS(#REF!,$B75,#REF!,"Jour")+COUNTIFS(#REF!,$B75,#REF!,"Jour")+COUNTIFS(#REF!,$B75,#REF!,"Jour")+COUNTIFS(#REF!,$B75,#REF!,"Jour")+COUNTIFS(#REF!,$B75,#REF!,"Jour")+COUNTIFS(#REF!,$B75,#REF!,"Jour")+COUNTIFS(#REF!,$B75,#REF!,"Jour")+COUNTIFS(#REF!,$B75,#REF!,"Jour")+COUNTIFS(#REF!,$B75,#REF!,"Jour")+COUNTIFS(#REF!,$B75,#REF!,"Jour"))</f>
        <v>#REF!</v>
      </c>
      <c r="AD75" s="187" t="e">
        <f>IF($A75="","",COUNTIFS(#REF!,$B75,#REF!,"Nuit")+COUNTIFS(#REF!,$B75,#REF!,"Nuit")+COUNTIFS(#REF!,$B75,#REF!,"Nuit")+COUNTIFS(#REF!,$B75,#REF!,"Nuit")+COUNTIFS(#REF!,$B75,#REF!,"Nuit")+COUNTIFS(#REF!,$B75,#REF!,"Nuit")+COUNTIFS(#REF!,$B75,#REF!,"Nuit")+COUNTIFS(#REF!,$B75,#REF!,"Nuit")+COUNTIFS(#REF!,$B75,#REF!,"Nuit")+COUNTIFS(#REF!,$B75,#REF!,"Nuit")+COUNTIFS(#REF!,$B75,#REF!,"Nuit"))</f>
        <v>#REF!</v>
      </c>
      <c r="AE75" s="184" t="e">
        <f>IF($A75="","",COUNTIFS(#REF!,$B75,#REF!,"Jour")+COUNTIFS(#REF!,$B75,#REF!,"Jour")+COUNTIFS(#REF!,$B75,#REF!,"Jour")+COUNTIFS(#REF!,$B75,#REF!,"Jour")+COUNTIFS(#REF!,$B75,#REF!,"Jour")+COUNTIFS(#REF!,$B75,#REF!,"Jour")+COUNTIFS(#REF!,$B75,#REF!,"Jour")+COUNTIFS(#REF!,$B75,#REF!,"Jour")+COUNTIFS(#REF!,$B75,#REF!,"Jour")+COUNTIFS(#REF!,$B75,#REF!,"Jour")+COUNTIFS(#REF!,$B75,#REF!,"Jour"))</f>
        <v>#REF!</v>
      </c>
      <c r="AF75" s="187" t="e">
        <f>IF($A75="","",COUNTIFS(#REF!,$B75,#REF!,"Nuit")+COUNTIFS(#REF!,$B75,#REF!,"Nuit")+COUNTIFS(#REF!,$B75,#REF!,"Nuit")+COUNTIFS(#REF!,$B75,#REF!,"Nuit")+COUNTIFS(#REF!,$B75,#REF!,"Nuit")+COUNTIFS(#REF!,$B75,#REF!,"Nuit")+COUNTIFS(#REF!,$B75,#REF!,"Nuit")+COUNTIFS(#REF!,$B75,#REF!,"Nuit")+COUNTIFS(#REF!,$B75,#REF!,"Nuit")+COUNTIFS(#REF!,$B75,#REF!,"Nuit")+COUNTIFS(#REF!,$B75,#REF!,"Nuit"))</f>
        <v>#REF!</v>
      </c>
      <c r="AG75" s="184" t="e">
        <f>IF($A75="","",COUNTIFS(#REF!,$B75,#REF!,"Jour")+COUNTIFS(#REF!,$B75,#REF!,"Jour")+COUNTIFS(#REF!,$B75,#REF!,"Jour")+COUNTIFS(#REF!,$B75,#REF!,"Jour")+COUNTIFS(#REF!,$B75,#REF!,"Jour")+COUNTIFS(#REF!,$B75,#REF!,"Jour")+COUNTIFS(#REF!,$B75,#REF!,"Jour")+COUNTIFS(#REF!,$B75,#REF!,"Jour")+COUNTIFS(#REF!,$B75,#REF!,"Jour")+COUNTIFS(#REF!,$B75,#REF!,"Jour")+COUNTIFS(#REF!,$B75,#REF!,"Jour"))</f>
        <v>#REF!</v>
      </c>
      <c r="AH75" s="187" t="e">
        <f>IF($A75="","",COUNTIFS(#REF!,$B75,#REF!,"Nuit")+COUNTIFS(#REF!,$B75,#REF!,"Nuit")+COUNTIFS(#REF!,$B75,#REF!,"Nuit")+COUNTIFS(#REF!,$B75,#REF!,"Nuit")+COUNTIFS(#REF!,$B75,#REF!,"Nuit")+COUNTIFS(#REF!,$B75,#REF!,"Nuit")+COUNTIFS(#REF!,$B75,#REF!,"Nuit")+COUNTIFS(#REF!,$B75,#REF!,"Nuit")+COUNTIFS(#REF!,$B75,#REF!,"Nuit")+COUNTIFS(#REF!,$B75,#REF!,"Nuit")+COUNTIFS(#REF!,$B75,#REF!,"Nuit"))</f>
        <v>#REF!</v>
      </c>
      <c r="AI75" s="184" t="e">
        <f>IF($A75="","",COUNTIFS(#REF!,$B75,#REF!,"Jour")+COUNTIFS(#REF!,$B75,#REF!,"Jour")+COUNTIFS(#REF!,$B75,#REF!,"Jour")+COUNTIFS(#REF!,$B75,#REF!,"Jour")+COUNTIFS(#REF!,$B75,#REF!,"Jour")+COUNTIFS(#REF!,$B75,#REF!,"Jour")+COUNTIFS(#REF!,$B75,#REF!,"Jour")+COUNTIFS(#REF!,$B75,#REF!,"Jour")+COUNTIFS(#REF!,$B75,#REF!,"Jour")+COUNTIFS(#REF!,$B75,#REF!,"Jour")+COUNTIFS(#REF!,$B75,#REF!,"Jour"))</f>
        <v>#REF!</v>
      </c>
      <c r="AJ75" s="187" t="e">
        <f>IF($A75="","",COUNTIFS(#REF!,$B75,#REF!,"Nuit")+COUNTIFS(#REF!,$B75,#REF!,"Nuit")+COUNTIFS(#REF!,$B75,#REF!,"Nuit")+COUNTIFS(#REF!,$B75,#REF!,"Nuit")+COUNTIFS(#REF!,$B75,#REF!,"Nuit")+COUNTIFS(#REF!,$B75,#REF!,"Nuit")+COUNTIFS(#REF!,$B75,#REF!,"Nuit")+COUNTIFS(#REF!,$B75,#REF!,"Nuit")+COUNTIFS(#REF!,$B75,#REF!,"Nuit")+COUNTIFS(#REF!,$B75,#REF!,"Nuit")+COUNTIFS(#REF!,$B75,#REF!,"Nuit"))</f>
        <v>#REF!</v>
      </c>
      <c r="AK75" s="190" t="e">
        <f>IF($A75="","",COUNTIFS(#REF!,$B75,#REF!,"Jour")+COUNTIFS(#REF!,$B75,#REF!,"Jour")+COUNTIFS(#REF!,$B75,#REF!,"Jour")+COUNTIFS(#REF!,$B75,#REF!,"Jour")+COUNTIFS(#REF!,$B75,#REF!,"Jour")+COUNTIFS(#REF!,$B75,#REF!,"Jour")+COUNTIFS(#REF!,$B75,#REF!,"Jour")+COUNTIFS(#REF!,$B75,#REF!,"Jour")+COUNTIFS(#REF!,$B75,#REF!,"Jour")+COUNTIFS(#REF!,$B75,#REF!,"Jour")+COUNTIFS(#REF!,$B75,#REF!,"Jour"))</f>
        <v>#REF!</v>
      </c>
      <c r="AL75" s="177"/>
      <c r="AM75" s="176" t="e">
        <f t="shared" si="6"/>
        <v>#REF!</v>
      </c>
      <c r="AN75" s="176" t="e">
        <f t="shared" si="7"/>
        <v>#REF!</v>
      </c>
      <c r="AO75" s="424" t="e">
        <f t="shared" si="8"/>
        <v>#REF!</v>
      </c>
      <c r="AP75" s="183">
        <f>IF($A75="","",COUNTIFS(JAN.20!$F$7:$F$48,$B75,JAN.20!$E$7:$E$48,"Nuit")+COUNTIFS(JAN.20!$H$7:$H$48,$B75,JAN.20!$E$7:$E$48,"Nuit")+COUNTIFS(JAN.20!$J$7:$J$48,$B75,JAN.20!$E$7:$E$48,"Nuit")+COUNTIFS(JAN.20!$L$7:$L$48,$B75,JAN.20!$E$7:$E$48,"Nuit")+COUNTIFS(JAN.20!$N$7:$N$48,$B75,JAN.20!$E$7:$E$48,"Nuit")+COUNTIFS(JAN.20!$P$7:$P$48,$B75,JAN.20!$E$7:$E$48,"Nuit")+COUNTIFS(JAN.20!$R$7:$R$48,$B75,JAN.20!$E$7:$E$48,"Nuit")+COUNTIFS(JAN.20!$T$7:$T$48,$B75,JAN.20!$E$7:$E$48,"Nuit")+COUNTIFS(JAN.20!$V$7:$V$48,$B75,JAN.20!$E$7:$E$48,"Nuit")+COUNTIFS(JAN.20!$W$7:$W$48,$B75,JAN.20!$E$7:$E$48,"Nuit")+COUNTIFS(JAN.20!$X$7:$X$48,$B75,JAN.20!$E$7:$E$48,"Nuit"))</f>
        <v>4</v>
      </c>
      <c r="AQ75" s="184">
        <f>IF($A75="","",COUNTIFS(JAN.20!$F$7:$F$48,$B75,JAN.20!$E$7:$E$48,"Jour")+COUNTIFS(JAN.20!$H$7:$H$48,$B75,JAN.20!$E$7:$E$48,"Jour")+COUNTIFS(JAN.20!$J$7:$J$48,$B75,JAN.20!$E$7:$E$48,"Jour")+COUNTIFS(JAN.20!$L$7:$L$48,$B75,JAN.20!$E$7:$E$48,"Jour")+COUNTIFS(JAN.20!$N$7:$N$48,$B75,JAN.20!$E$7:$E$48,"Jour")+COUNTIFS(JAN.20!$P$7:$P$48,$B75,JAN.20!$E$7:$E$48,"Jour")+COUNTIFS(JAN.20!$R$7:$R$48,$B75,JAN.20!$E$7:$E$48,"Jour")+COUNTIFS(JAN.20!$T$7:$T$48,$B75,JAN.20!$E$7:$E$48,"Jour")+COUNTIFS(JAN.20!$V$7:$V$48,$B75,JAN.20!$E$7:$E$48,"Jour")+COUNTIFS(JAN.20!$W$7:$W$48,$B75,JAN.20!$E$7:$E$48,"Jour")+COUNTIFS(JAN.20!$X$7:$X$48,$B75,JAN.20!$E$7:$E$48,"Jour"))</f>
        <v>0</v>
      </c>
      <c r="AR75" s="187">
        <f>IF($A75="","",COUNTIFS(FEV.20!$F$7:$F$48,$B75,FEV.20!$E$7:$E$48,"Nuit")+COUNTIFS(FEV.20!$H$7:$H$48,$B75,FEV.20!$E$7:$E$48,"Nuit")+COUNTIFS(FEV.20!$J$7:$J$48,$B75,FEV.20!$E$7:$E$48,"Nuit")+COUNTIFS(FEV.20!$L$7:$L$48,$B75,FEV.20!$E$7:$E$48,"Nuit")+COUNTIFS(FEV.20!$N$7:$N$48,$B75,FEV.20!$E$7:$E$48,"Nuit")+COUNTIFS(FEV.20!$P$7:$P$48,$B75,FEV.20!$E$7:$E$48,"Nuit")+COUNTIFS(FEV.20!$R$7:$R$48,$B75,FEV.20!$E$7:$E$48,"Nuit")+COUNTIFS(FEV.20!$T$7:$T$48,$B75,FEV.20!$E$7:$E$48,"Nuit")+COUNTIFS(FEV.20!$V$7:$V$48,$B75,FEV.20!$E$7:$E$48,"Nuit")+COUNTIFS(FEV.20!$W$7:$W$48,$B75,FEV.20!$E$7:$E$48,"Nuit")+COUNTIFS(FEV.20!$X$7:$X$48,$B75,FEV.20!$E$7:$E$48,"Nuit"))</f>
        <v>0</v>
      </c>
      <c r="AS75" s="184">
        <f>IF($A75="","",COUNTIFS(FEV.20!$F$7:$F$48,$B75,FEV.20!$E$7:$E$48,"Jour")+COUNTIFS(FEV.20!$H$7:$H$48,$B75,FEV.20!$E$7:$E$48,"Jour")+COUNTIFS(FEV.20!$J$7:$J$48,$B75,FEV.20!$E$7:$E$48,"Jour")+COUNTIFS(FEV.20!$L$7:$L$48,$B75,FEV.20!$E$7:$E$48,"Jour")+COUNTIFS(FEV.20!$N$7:$N$48,$B75,FEV.20!$E$7:$E$48,"Jour")+COUNTIFS(FEV.20!$P$7:$P$48,$B75,FEV.20!$E$7:$E$48,"Jour")+COUNTIFS(FEV.20!$R$7:$R$48,$B75,FEV.20!$E$7:$E$48,"Jour")+COUNTIFS(FEV.20!$T$7:$T$48,$B75,FEV.20!$E$7:$E$48,"Jour")+COUNTIFS(FEV.20!$V$7:$V$48,$B75,FEV.20!$E$7:$E$48,"Jour")+COUNTIFS(FEV.20!$W$7:$W$48,$B75,FEV.20!$E$7:$E$48,"Jour")+COUNTIFS(FEV.20!$X$7:$X$48,$B75,FEV.20!$E$7:$E$48,"Jour"))</f>
        <v>0</v>
      </c>
      <c r="AT75" s="187">
        <f>IF($A75="","",COUNTIFS(Mars.20!$F$7:$F$48,$B75,Mars.20!$E$7:$E$48,"Nuit")+COUNTIFS(Mars.20!$H$7:$H$48,$B75,Mars.20!$E$7:$E$48,"Nuit")+COUNTIFS(Mars.20!$J$7:$J$48,$B75,Mars.20!$E$7:$E$48,"Nuit")+COUNTIFS(Mars.20!$L$7:$L$48,$B75,Mars.20!$E$7:$E$48,"Nuit")+COUNTIFS(Mars.20!$N$7:$N$48,$B75,Mars.20!$E$7:$E$48,"Nuit")+COUNTIFS(Mars.20!$P$7:$P$48,$B75,Mars.20!$E$7:$E$48,"Nuit")+COUNTIFS(Mars.20!$R$7:$R$48,$B75,Mars.20!$E$7:$E$48,"Nuit")+COUNTIFS(Mars.20!$T$7:$T$48,$B75,Mars.20!$E$7:$E$48,"Nuit")+COUNTIFS(Mars.20!$V$7:$V$48,$B75,Mars.20!$E$7:$E$48,"Nuit")+COUNTIFS(Mars.20!$W$7:$W$48,$B75,Mars.20!$E$7:$E$48,"Nuit")+COUNTIFS(Mars.20!$X$7:$X$48,$B75,Mars.20!$E$7:$E$48,"Nuit"))</f>
        <v>3</v>
      </c>
      <c r="AU75" s="184">
        <f>IF($A75="","",COUNTIFS(Mars.20!$F$7:$F$48,$B75,Mars.20!$E$7:$E$48,"Jour")+COUNTIFS(Mars.20!$H$7:$H$48,$B75,Mars.20!$E$7:$E$48,"Jour")+COUNTIFS(Mars.20!$J$7:$J$48,$B75,Mars.20!$E$7:$E$48,"Jour")+COUNTIFS(Mars.20!$L$7:$L$48,$B75,Mars.20!$E$7:$E$48,"Jour")+COUNTIFS(Mars.20!$N$7:$N$48,$B75,Mars.20!$E$7:$E$48,"Jour")+COUNTIFS(Mars.20!$P$7:$P$48,$B75,Mars.20!$E$7:$E$48,"Jour")+COUNTIFS(Mars.20!$R$7:$R$48,$B75,Mars.20!$E$7:$E$48,"Jour")+COUNTIFS(Mars.20!$T$7:$T$48,$B75,Mars.20!$E$7:$E$48,"Jour")+COUNTIFS(Mars.20!$V$7:$V$48,$B75,Mars.20!$E$7:$E$48,"Jour")+COUNTIFS(Mars.20!$W$7:$W$48,$B75,Mars.20!$E$7:$E$48,"Jour")+COUNTIFS(Mars.20!$X$7:$X$48,$B75,Mars.20!$E$7:$E$48,"Jour"))</f>
        <v>1</v>
      </c>
      <c r="AV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AW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AX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AY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AZ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BA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BB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BC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BD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BE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BF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BG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BH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BI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BJ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BK75" s="184">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BL75" s="187">
        <f>IF($A75="","",COUNTIFS(AVR.20!$F$7:$F$48,$B75,AVR.20!$E$7:$E$48,"Nuit")+COUNTIFS(AVR.20!$H$7:$H$48,$B75,AVR.20!$E$7:$E$48,"Nuit")+COUNTIFS(AVR.20!$J$7:$J$48,$B75,AVR.20!$E$7:$E$48,"Nuit")+COUNTIFS(AVR.20!$L$7:$L$48,$B75,AVR.20!$E$7:$E$48,"Nuit")+COUNTIFS(AVR.20!$N$7:$N$48,$B75,AVR.20!$E$7:$E$48,"Nuit")+COUNTIFS(AVR.20!$P$7:$P$48,$B75,AVR.20!$E$7:$E$48,"Nuit")+COUNTIFS(AVR.20!$R$7:$R$48,$B75,AVR.20!$E$7:$E$48,"Nuit")+COUNTIFS(AVR.20!$T$7:$T$48,$B75,AVR.20!$E$7:$E$48,"Nuit")+COUNTIFS(AVR.20!$V$7:$V$48,$B75,AVR.20!$E$7:$E$48,"Nuit")+COUNTIFS(AVR.20!$W$7:$W$48,$B75,AVR.20!$E$7:$E$48,"Nuit")+COUNTIFS(AVR.20!$X$7:$X$48,$B75,AVR.20!$E$7:$E$48,"Nuit"))</f>
        <v>0</v>
      </c>
      <c r="BM75" s="190">
        <f>IF($A75="","",COUNTIFS(AVR.20!$F$7:$F$48,$B75,AVR.20!$E$7:$E$48,"Jour")+COUNTIFS(AVR.20!$H$7:$H$48,$B75,AVR.20!$E$7:$E$48,"Jour")+COUNTIFS(AVR.20!$J$7:$J$48,$B75,AVR.20!$E$7:$E$48,"Jour")+COUNTIFS(AVR.20!$L$7:$L$48,$B75,AVR.20!$E$7:$E$48,"Jour")+COUNTIFS(AVR.20!$N$7:$N$48,$B75,AVR.20!$E$7:$E$48,"Jour")+COUNTIFS(AVR.20!$P$7:$P$48,$B75,AVR.20!$E$7:$E$48,"Jour")+COUNTIFS(AVR.20!$R$7:$R$48,$B75,AVR.20!$E$7:$E$48,"Jour")+COUNTIFS(AVR.20!$T$7:$T$48,$B75,AVR.20!$E$7:$E$48,"Jour")+COUNTIFS(AVR.20!$V$7:$V$48,$B75,AVR.20!$E$7:$E$48,"Jour")+COUNTIFS(AVR.20!$W$7:$W$48,$B75,AVR.20!$E$7:$E$48,"Jour")+COUNTIFS(AVR.20!$X$7:$X$48,$B75,AVR.20!$E$7:$E$48,"Jour"))</f>
        <v>0</v>
      </c>
      <c r="BN75" s="177"/>
      <c r="BO75" s="176">
        <f t="shared" si="9"/>
        <v>7</v>
      </c>
      <c r="BP75" s="176">
        <f t="shared" si="10"/>
        <v>1</v>
      </c>
    </row>
    <row r="76" spans="1:68" ht="16.5" customHeight="1" x14ac:dyDescent="0.3">
      <c r="A76" s="268" t="s">
        <v>208</v>
      </c>
      <c r="B76" s="269" t="s">
        <v>29</v>
      </c>
      <c r="C76" s="264" t="s">
        <v>78</v>
      </c>
      <c r="D76" s="264" t="s">
        <v>67</v>
      </c>
      <c r="E76" s="265" t="s">
        <v>17</v>
      </c>
      <c r="F76" s="266"/>
      <c r="G76" s="266"/>
      <c r="H76" s="266"/>
      <c r="I76" s="272"/>
      <c r="J76" s="266"/>
      <c r="K76" s="266" t="s">
        <v>72</v>
      </c>
      <c r="L76" s="267"/>
      <c r="N76" s="183" t="e">
        <f>IF($A76="","",COUNTIFS(#REF!,B76,#REF!,"Nuit")+COUNTIFS(#REF!,B76,#REF!,"Nuit")+COUNTIFS(#REF!,B76,#REF!,"Nuit")+COUNTIFS(#REF!,B76,#REF!,"Nuit")+COUNTIFS(#REF!,B76,#REF!,"Nuit")+COUNTIFS(#REF!,B76,#REF!,"Nuit")+COUNTIFS(#REF!,B76,#REF!,"Nuit")+COUNTIFS(#REF!,B76,#REF!,"Nuit")+COUNTIFS(#REF!,B76,#REF!,"Nuit")+COUNTIFS(#REF!,B76,#REF!,"Nuit")+COUNTIFS(#REF!,B76,#REF!,"Nuit"))</f>
        <v>#REF!</v>
      </c>
      <c r="O76" s="184" t="e">
        <f>IF($A76="","",COUNTIFS(#REF!,B76,#REF!,"Jour")+COUNTIFS(#REF!,B76,#REF!,"Jour")+COUNTIFS(#REF!,B76,#REF!,"Jour")+COUNTIFS(#REF!,B76,#REF!,"Jour")+COUNTIFS(#REF!,B76,#REF!,"Jour")+COUNTIFS(#REF!,B76,#REF!,"Jour")+COUNTIFS(#REF!,B76,#REF!,"Jour")+COUNTIFS(#REF!,B76,#REF!,"Jour")+COUNTIFS(#REF!,B76,#REF!,"Jour")+COUNTIFS(#REF!,B76,#REF!,"Jour")+COUNTIFS(#REF!,B76,#REF!,"Jour"))</f>
        <v>#REF!</v>
      </c>
      <c r="P76" s="187" t="e">
        <f>IF($A76="","",COUNTIFS(#REF!,B76,#REF!,"Nuit")+COUNTIFS(#REF!,B76,#REF!,"Nuit")+COUNTIFS(#REF!,B76,#REF!,"Nuit")+COUNTIFS(#REF!,B76,#REF!,"Nuit")+COUNTIFS(#REF!,B76,#REF!,"Nuit")+COUNTIFS(#REF!,B76,#REF!,"Nuit")+COUNTIFS(#REF!,B76,#REF!,"Nuit")+COUNTIFS(#REF!,B76,#REF!,"Nuit")+COUNTIFS(#REF!,B76,#REF!,"Nuit")+COUNTIFS(#REF!,B76,#REF!,"Nuit")+COUNTIFS(#REF!,B76,#REF!,"Nuit"))</f>
        <v>#REF!</v>
      </c>
      <c r="Q76" s="184" t="e">
        <f>IF($A76="","",COUNTIFS(#REF!,B76,#REF!,"Jour")+COUNTIFS(#REF!,B76,#REF!,"Jour")+COUNTIFS(#REF!,B76,#REF!,"Jour")+COUNTIFS(#REF!,B76,#REF!,"Jour")+COUNTIFS(#REF!,B76,#REF!,"Jour")+COUNTIFS(#REF!,B76,#REF!,"Jour")+COUNTIFS(#REF!,B76,#REF!,"Jour")+COUNTIFS(#REF!,B76,#REF!,"Jour")+COUNTIFS(#REF!,B76,#REF!,"Jour")+COUNTIFS(#REF!,B76,#REF!,"Jour")+COUNTIFS(#REF!,B76,#REF!,"Jour"))</f>
        <v>#REF!</v>
      </c>
      <c r="R76" s="187" t="e">
        <f>IF($A76="","",COUNTIFS(#REF!,B76,#REF!,"Nuit")+COUNTIFS(#REF!,B76,#REF!,"Nuit")+COUNTIFS(#REF!,B76,#REF!,"Nuit")+COUNTIFS(#REF!,B76,#REF!,"Nuit")+COUNTIFS(#REF!,B76,#REF!,"Nuit")+COUNTIFS(#REF!,B76,#REF!,"Nuit")+COUNTIFS(#REF!,B76,#REF!,"Nuit")+COUNTIFS(#REF!,B76,#REF!,"Nuit")+COUNTIFS(#REF!,B76,#REF!,"Nuit")+COUNTIFS(#REF!,B76,#REF!,"Nuit")+COUNTIFS(#REF!,B76,#REF!,"Nuit"))</f>
        <v>#REF!</v>
      </c>
      <c r="S76" s="184" t="e">
        <f>IF($A76="","",COUNTIFS(#REF!,B76,#REF!,"Jour")+COUNTIFS(#REF!,B76,#REF!,"Jour")+COUNTIFS(#REF!,B76,#REF!,"Jour")+COUNTIFS(#REF!,B76,#REF!,"Jour")+COUNTIFS(#REF!,B76,#REF!,"Jour")+COUNTIFS(#REF!,B76,#REF!,"Jour")+COUNTIFS(#REF!,B76,#REF!,"Jour")+COUNTIFS(#REF!,B76,#REF!,"Jour")+COUNTIFS(#REF!,B76,#REF!,"Jour")+COUNTIFS(#REF!,B76,#REF!,"Jour")+COUNTIFS(#REF!,B76,#REF!,"Jour"))</f>
        <v>#REF!</v>
      </c>
      <c r="T76" s="187" t="e">
        <f>IF($A76="","",COUNTIFS(#REF!,B76,#REF!,"Nuit")+COUNTIFS(#REF!,B76,#REF!,"Nuit")+COUNTIFS(#REF!,B76,#REF!,"Nuit")+COUNTIFS(#REF!,B76,#REF!,"Nuit")+COUNTIFS(#REF!,B76,#REF!,"Nuit")+COUNTIFS(#REF!,B76,#REF!,"Nuit")+COUNTIFS(#REF!,B76,#REF!,"Nuit")+COUNTIFS(#REF!,B76,#REF!,"Nuit")+COUNTIFS(#REF!,B76,#REF!,"Nuit")+COUNTIFS(#REF!,B76,#REF!,"Nuit")+COUNTIFS(#REF!,B76,#REF!,"Nuit"))</f>
        <v>#REF!</v>
      </c>
      <c r="U76" s="184" t="e">
        <f>IF($A76="","",COUNTIFS(#REF!,B76,#REF!,"Jour")+COUNTIFS(#REF!,B76,#REF!,"Jour")+COUNTIFS(#REF!,B76,#REF!,"Jour")+COUNTIFS(#REF!,B76,#REF!,"Jour")+COUNTIFS(#REF!,B76,#REF!,"Jour")+COUNTIFS(#REF!,B76,#REF!,"Jour")+COUNTIFS(#REF!,B76,#REF!,"Jour")+COUNTIFS(#REF!,B76,#REF!,"Jour")+COUNTIFS(#REF!,B76,#REF!,"Jour")+COUNTIFS(#REF!,B76,#REF!,"Jour")+COUNTIFS(#REF!,B76,#REF!,"Jour"))</f>
        <v>#REF!</v>
      </c>
      <c r="V76" s="187" t="e">
        <f>IF($A76="","",COUNTIFS(#REF!,B76,#REF!,"Nuit")+COUNTIFS(#REF!,B76,#REF!,"Nuit")+COUNTIFS(#REF!,B76,#REF!,"Nuit")+COUNTIFS(#REF!,B76,#REF!,"Nuit")+COUNTIFS(#REF!,B76,#REF!,"Nuit")+COUNTIFS(#REF!,B76,#REF!,"Nuit")+COUNTIFS(#REF!,B76,#REF!,"Nuit")+COUNTIFS(#REF!,B76,#REF!,"Nuit")+COUNTIFS(#REF!,B76,#REF!,"Nuit")+COUNTIFS(#REF!,B76,#REF!,"Nuit")+COUNTIFS(#REF!,B76,#REF!,"Nuit"))</f>
        <v>#REF!</v>
      </c>
      <c r="W76" s="184" t="e">
        <f>IF($A76="","",COUNTIFS(#REF!,B76,#REF!,"Jour")+COUNTIFS(#REF!,B76,#REF!,"Jour")+COUNTIFS(#REF!,B76,#REF!,"Jour")+COUNTIFS(#REF!,B76,#REF!,"Jour")+COUNTIFS(#REF!,B76,#REF!,"Jour")+COUNTIFS(#REF!,B76,#REF!,"Jour")+COUNTIFS(#REF!,B76,#REF!,"Jour")+COUNTIFS(#REF!,B76,#REF!,"Jour")+COUNTIFS(#REF!,B76,#REF!,"Jour")+COUNTIFS(#REF!,B76,#REF!,"Jour")+COUNTIFS(#REF!,B76,#REF!,"Jour"))</f>
        <v>#REF!</v>
      </c>
      <c r="X76" s="187" t="e">
        <f>IF($A76="","",COUNTIFS(#REF!,B76,#REF!,"Nuit")+COUNTIFS(#REF!,B76,#REF!,"Nuit")+COUNTIFS(#REF!,B76,#REF!,"Nuit")+COUNTIFS(#REF!,B76,#REF!,"Nuit")+COUNTIFS(#REF!,B76,#REF!,"Nuit")+COUNTIFS(#REF!,B76,#REF!,"Nuit")+COUNTIFS(#REF!,B76,#REF!,"Nuit")+COUNTIFS(#REF!,B76,#REF!,"Nuit")+COUNTIFS(#REF!,B76,#REF!,"Nuit")+COUNTIFS(#REF!,B76,#REF!,"Nuit")+COUNTIFS(#REF!,B76,#REF!,"Nuit"))</f>
        <v>#REF!</v>
      </c>
      <c r="Y76" s="184" t="e">
        <f>IF($A76="","",COUNTIFS(#REF!,B76,#REF!,"Jour")+COUNTIFS(#REF!,B76,#REF!,"Jour")+COUNTIFS(#REF!,B76,#REF!,"Jour")+COUNTIFS(#REF!,B76,#REF!,"Jour")+COUNTIFS(#REF!,B76,#REF!,"Jour")+COUNTIFS(#REF!,B76,#REF!,"Jour")+COUNTIFS(#REF!,B76,#REF!,"Jour")+COUNTIFS(#REF!,B76,#REF!,"Jour")+COUNTIFS(#REF!,B76,#REF!,"Jour")+COUNTIFS(#REF!,B76,#REF!,"Jour")+COUNTIFS(#REF!,B76,#REF!,"Jour"))</f>
        <v>#REF!</v>
      </c>
      <c r="Z76" s="187" t="e">
        <f>IF($A76="","",COUNTIFS(#REF!,$B76,#REF!,"Nuit")+COUNTIFS(#REF!,B76,#REF!,"Nuit")+COUNTIFS(#REF!,B76,#REF!,"Nuit")+COUNTIFS(#REF!,B76,#REF!,"Nuit")+COUNTIFS(#REF!,B76,#REF!,"Nuit")+COUNTIFS(#REF!,B76,#REF!,"Nuit")+COUNTIFS(#REF!,B76,#REF!,"Nuit")+COUNTIFS(#REF!,B76,#REF!,"Nuit")+COUNTIFS(#REF!,B76,#REF!,"Nuit")+COUNTIFS(#REF!,B76,#REF!,"Nuit")+COUNTIFS(#REF!,B76,#REF!,"Nuit"))</f>
        <v>#REF!</v>
      </c>
      <c r="AA76" s="184" t="e">
        <f>IF($A76="","",COUNTIFS(#REF!,$B76,#REF!,"Jour")+COUNTIFS(#REF!,$B76,#REF!,"Jour")+COUNTIFS(#REF!,$B76,#REF!,"Jour")+COUNTIFS(#REF!,$B76,#REF!,"Jour")+COUNTIFS(#REF!,$B76,#REF!,"Jour")+COUNTIFS(#REF!,$B76,#REF!,"Jour")+COUNTIFS(#REF!,$B76,#REF!,"Jour")+COUNTIFS(#REF!,$B76,#REF!,"Jour")+COUNTIFS(#REF!,$B76,#REF!,"Jour")+COUNTIFS(#REF!,$B76,#REF!,"Jour")+COUNTIFS(#REF!,$B76,#REF!,"Jour"))</f>
        <v>#REF!</v>
      </c>
      <c r="AB76" s="187" t="e">
        <f>IF($A76="","",COUNTIFS(#REF!,$B76,#REF!,"Nuit")+COUNTIFS(#REF!,$B76,#REF!,"Nuit")+COUNTIFS(#REF!,$B76,#REF!,"Nuit")+COUNTIFS(#REF!,$B76,#REF!,"Nuit")+COUNTIFS(#REF!,$B76,#REF!,"Nuit")+COUNTIFS(#REF!,$B76,#REF!,"Nuit")+COUNTIFS(#REF!,$B76,#REF!,"Nuit")+COUNTIFS(#REF!,$B76,#REF!,"Nuit")+COUNTIFS(#REF!,$B76,#REF!,"Nuit")+COUNTIFS(#REF!,$B76,#REF!,"Nuit")+COUNTIFS(#REF!,$B76,#REF!,"Nuit"))</f>
        <v>#REF!</v>
      </c>
      <c r="AC76" s="184" t="e">
        <f>IF($A76="","",COUNTIFS(#REF!,$B76,#REF!,"Jour")+COUNTIFS(#REF!,$B76,#REF!,"Jour")+COUNTIFS(#REF!,$B76,#REF!,"Jour")+COUNTIFS(#REF!,$B76,#REF!,"Jour")+COUNTIFS(#REF!,$B76,#REF!,"Jour")+COUNTIFS(#REF!,$B76,#REF!,"Jour")+COUNTIFS(#REF!,$B76,#REF!,"Jour")+COUNTIFS(#REF!,$B76,#REF!,"Jour")+COUNTIFS(#REF!,$B76,#REF!,"Jour")+COUNTIFS(#REF!,$B76,#REF!,"Jour")+COUNTIFS(#REF!,$B76,#REF!,"Jour"))</f>
        <v>#REF!</v>
      </c>
      <c r="AD76" s="187" t="e">
        <f>IF($A76="","",COUNTIFS(#REF!,$B76,#REF!,"Nuit")+COUNTIFS(#REF!,$B76,#REF!,"Nuit")+COUNTIFS(#REF!,$B76,#REF!,"Nuit")+COUNTIFS(#REF!,$B76,#REF!,"Nuit")+COUNTIFS(#REF!,$B76,#REF!,"Nuit")+COUNTIFS(#REF!,$B76,#REF!,"Nuit")+COUNTIFS(#REF!,$B76,#REF!,"Nuit")+COUNTIFS(#REF!,$B76,#REF!,"Nuit")+COUNTIFS(#REF!,$B76,#REF!,"Nuit")+COUNTIFS(#REF!,$B76,#REF!,"Nuit")+COUNTIFS(#REF!,$B76,#REF!,"Nuit"))</f>
        <v>#REF!</v>
      </c>
      <c r="AE76" s="184" t="e">
        <f>IF($A76="","",COUNTIFS(#REF!,$B76,#REF!,"Jour")+COUNTIFS(#REF!,$B76,#REF!,"Jour")+COUNTIFS(#REF!,$B76,#REF!,"Jour")+COUNTIFS(#REF!,$B76,#REF!,"Jour")+COUNTIFS(#REF!,$B76,#REF!,"Jour")+COUNTIFS(#REF!,$B76,#REF!,"Jour")+COUNTIFS(#REF!,$B76,#REF!,"Jour")+COUNTIFS(#REF!,$B76,#REF!,"Jour")+COUNTIFS(#REF!,$B76,#REF!,"Jour")+COUNTIFS(#REF!,$B76,#REF!,"Jour")+COUNTIFS(#REF!,$B76,#REF!,"Jour"))</f>
        <v>#REF!</v>
      </c>
      <c r="AF76" s="187" t="e">
        <f>IF($A76="","",COUNTIFS(#REF!,$B76,#REF!,"Nuit")+COUNTIFS(#REF!,$B76,#REF!,"Nuit")+COUNTIFS(#REF!,$B76,#REF!,"Nuit")+COUNTIFS(#REF!,$B76,#REF!,"Nuit")+COUNTIFS(#REF!,$B76,#REF!,"Nuit")+COUNTIFS(#REF!,$B76,#REF!,"Nuit")+COUNTIFS(#REF!,$B76,#REF!,"Nuit")+COUNTIFS(#REF!,$B76,#REF!,"Nuit")+COUNTIFS(#REF!,$B76,#REF!,"Nuit")+COUNTIFS(#REF!,$B76,#REF!,"Nuit")+COUNTIFS(#REF!,$B76,#REF!,"Nuit"))</f>
        <v>#REF!</v>
      </c>
      <c r="AG76" s="184" t="e">
        <f>IF($A76="","",COUNTIFS(#REF!,$B76,#REF!,"Jour")+COUNTIFS(#REF!,$B76,#REF!,"Jour")+COUNTIFS(#REF!,$B76,#REF!,"Jour")+COUNTIFS(#REF!,$B76,#REF!,"Jour")+COUNTIFS(#REF!,$B76,#REF!,"Jour")+COUNTIFS(#REF!,$B76,#REF!,"Jour")+COUNTIFS(#REF!,$B76,#REF!,"Jour")+COUNTIFS(#REF!,$B76,#REF!,"Jour")+COUNTIFS(#REF!,$B76,#REF!,"Jour")+COUNTIFS(#REF!,$B76,#REF!,"Jour")+COUNTIFS(#REF!,$B76,#REF!,"Jour"))</f>
        <v>#REF!</v>
      </c>
      <c r="AH76" s="187" t="e">
        <f>IF($A76="","",COUNTIFS(#REF!,$B76,#REF!,"Nuit")+COUNTIFS(#REF!,$B76,#REF!,"Nuit")+COUNTIFS(#REF!,$B76,#REF!,"Nuit")+COUNTIFS(#REF!,$B76,#REF!,"Nuit")+COUNTIFS(#REF!,$B76,#REF!,"Nuit")+COUNTIFS(#REF!,$B76,#REF!,"Nuit")+COUNTIFS(#REF!,$B76,#REF!,"Nuit")+COUNTIFS(#REF!,$B76,#REF!,"Nuit")+COUNTIFS(#REF!,$B76,#REF!,"Nuit")+COUNTIFS(#REF!,$B76,#REF!,"Nuit")+COUNTIFS(#REF!,$B76,#REF!,"Nuit"))</f>
        <v>#REF!</v>
      </c>
      <c r="AI76" s="184" t="e">
        <f>IF($A76="","",COUNTIFS(#REF!,$B76,#REF!,"Jour")+COUNTIFS(#REF!,$B76,#REF!,"Jour")+COUNTIFS(#REF!,$B76,#REF!,"Jour")+COUNTIFS(#REF!,$B76,#REF!,"Jour")+COUNTIFS(#REF!,$B76,#REF!,"Jour")+COUNTIFS(#REF!,$B76,#REF!,"Jour")+COUNTIFS(#REF!,$B76,#REF!,"Jour")+COUNTIFS(#REF!,$B76,#REF!,"Jour")+COUNTIFS(#REF!,$B76,#REF!,"Jour")+COUNTIFS(#REF!,$B76,#REF!,"Jour")+COUNTIFS(#REF!,$B76,#REF!,"Jour"))</f>
        <v>#REF!</v>
      </c>
      <c r="AJ76" s="187" t="e">
        <f>IF($A76="","",COUNTIFS(#REF!,$B76,#REF!,"Nuit")+COUNTIFS(#REF!,$B76,#REF!,"Nuit")+COUNTIFS(#REF!,$B76,#REF!,"Nuit")+COUNTIFS(#REF!,$B76,#REF!,"Nuit")+COUNTIFS(#REF!,$B76,#REF!,"Nuit")+COUNTIFS(#REF!,$B76,#REF!,"Nuit")+COUNTIFS(#REF!,$B76,#REF!,"Nuit")+COUNTIFS(#REF!,$B76,#REF!,"Nuit")+COUNTIFS(#REF!,$B76,#REF!,"Nuit")+COUNTIFS(#REF!,$B76,#REF!,"Nuit")+COUNTIFS(#REF!,$B76,#REF!,"Nuit"))</f>
        <v>#REF!</v>
      </c>
      <c r="AK76" s="190" t="e">
        <f>IF($A76="","",COUNTIFS(#REF!,$B76,#REF!,"Jour")+COUNTIFS(#REF!,$B76,#REF!,"Jour")+COUNTIFS(#REF!,$B76,#REF!,"Jour")+COUNTIFS(#REF!,$B76,#REF!,"Jour")+COUNTIFS(#REF!,$B76,#REF!,"Jour")+COUNTIFS(#REF!,$B76,#REF!,"Jour")+COUNTIFS(#REF!,$B76,#REF!,"Jour")+COUNTIFS(#REF!,$B76,#REF!,"Jour")+COUNTIFS(#REF!,$B76,#REF!,"Jour")+COUNTIFS(#REF!,$B76,#REF!,"Jour")+COUNTIFS(#REF!,$B76,#REF!,"Jour"))</f>
        <v>#REF!</v>
      </c>
      <c r="AL76" s="177"/>
      <c r="AM76" s="421" t="e">
        <f t="shared" ref="AM76" si="11">N76+P76+R76+T76+V76+X76+Z76+AB76+AD76+AF76+AH76+AJ76</f>
        <v>#REF!</v>
      </c>
      <c r="AN76" s="421" t="e">
        <f t="shared" ref="AN76" si="12">O76+Q76+S76+U76+W76+Y76+AA76+AC76+AE76+AG76+AI76+AK76</f>
        <v>#REF!</v>
      </c>
      <c r="AO76" s="424" t="e">
        <f t="shared" si="8"/>
        <v>#REF!</v>
      </c>
      <c r="AP76" s="183">
        <f>IF($A76="","",COUNTIFS(JAN.20!$F$7:$F$48,$B76,JAN.20!$E$7:$E$48,"Nuit")+COUNTIFS(JAN.20!$H$7:$H$48,$B76,JAN.20!$E$7:$E$48,"Nuit")+COUNTIFS(JAN.20!$J$7:$J$48,$B76,JAN.20!$E$7:$E$48,"Nuit")+COUNTIFS(JAN.20!$L$7:$L$48,$B76,JAN.20!$E$7:$E$48,"Nuit")+COUNTIFS(JAN.20!$N$7:$N$48,$B76,JAN.20!$E$7:$E$48,"Nuit")+COUNTIFS(JAN.20!$P$7:$P$48,$B76,JAN.20!$E$7:$E$48,"Nuit")+COUNTIFS(JAN.20!$R$7:$R$48,$B76,JAN.20!$E$7:$E$48,"Nuit")+COUNTIFS(JAN.20!$T$7:$T$48,$B76,JAN.20!$E$7:$E$48,"Nuit")+COUNTIFS(JAN.20!$V$7:$V$48,$B76,JAN.20!$E$7:$E$48,"Nuit")+COUNTIFS(JAN.20!$W$7:$W$48,$B76,JAN.20!$E$7:$E$48,"Nuit")+COUNTIFS(JAN.20!$X$7:$X$48,$B76,JAN.20!$E$7:$E$48,"Nuit"))</f>
        <v>0</v>
      </c>
      <c r="AQ76" s="184">
        <f>IF($A76="","",COUNTIFS(JAN.20!$F$7:$F$48,$B76,JAN.20!$E$7:$E$48,"Jour")+COUNTIFS(JAN.20!$H$7:$H$48,$B76,JAN.20!$E$7:$E$48,"Jour")+COUNTIFS(JAN.20!$J$7:$J$48,$B76,JAN.20!$E$7:$E$48,"Jour")+COUNTIFS(JAN.20!$L$7:$L$48,$B76,JAN.20!$E$7:$E$48,"Jour")+COUNTIFS(JAN.20!$N$7:$N$48,$B76,JAN.20!$E$7:$E$48,"Jour")+COUNTIFS(JAN.20!$P$7:$P$48,$B76,JAN.20!$E$7:$E$48,"Jour")+COUNTIFS(JAN.20!$R$7:$R$48,$B76,JAN.20!$E$7:$E$48,"Jour")+COUNTIFS(JAN.20!$T$7:$T$48,$B76,JAN.20!$E$7:$E$48,"Jour")+COUNTIFS(JAN.20!$V$7:$V$48,$B76,JAN.20!$E$7:$E$48,"Jour")+COUNTIFS(JAN.20!$W$7:$W$48,$B76,JAN.20!$E$7:$E$48,"Jour")+COUNTIFS(JAN.20!$X$7:$X$48,$B76,JAN.20!$E$7:$E$48,"Jour"))</f>
        <v>0</v>
      </c>
      <c r="AR76" s="187">
        <f>IF($A76="","",COUNTIFS(FEV.20!$F$7:$F$48,$B76,FEV.20!$E$7:$E$48,"Nuit")+COUNTIFS(FEV.20!$H$7:$H$48,$B76,FEV.20!$E$7:$E$48,"Nuit")+COUNTIFS(FEV.20!$J$7:$J$48,$B76,FEV.20!$E$7:$E$48,"Nuit")+COUNTIFS(FEV.20!$L$7:$L$48,$B76,FEV.20!$E$7:$E$48,"Nuit")+COUNTIFS(FEV.20!$N$7:$N$48,$B76,FEV.20!$E$7:$E$48,"Nuit")+COUNTIFS(FEV.20!$P$7:$P$48,$B76,FEV.20!$E$7:$E$48,"Nuit")+COUNTIFS(FEV.20!$R$7:$R$48,$B76,FEV.20!$E$7:$E$48,"Nuit")+COUNTIFS(FEV.20!$T$7:$T$48,$B76,FEV.20!$E$7:$E$48,"Nuit")+COUNTIFS(FEV.20!$V$7:$V$48,$B76,FEV.20!$E$7:$E$48,"Nuit")+COUNTIFS(FEV.20!$W$7:$W$48,$B76,FEV.20!$E$7:$E$48,"Nuit")+COUNTIFS(FEV.20!$X$7:$X$48,$B76,FEV.20!$E$7:$E$48,"Nuit"))</f>
        <v>0</v>
      </c>
      <c r="AS76" s="184">
        <f>IF($A76="","",COUNTIFS(FEV.20!$F$7:$F$48,$B76,FEV.20!$E$7:$E$48,"Jour")+COUNTIFS(FEV.20!$H$7:$H$48,$B76,FEV.20!$E$7:$E$48,"Jour")+COUNTIFS(FEV.20!$J$7:$J$48,$B76,FEV.20!$E$7:$E$48,"Jour")+COUNTIFS(FEV.20!$L$7:$L$48,$B76,FEV.20!$E$7:$E$48,"Jour")+COUNTIFS(FEV.20!$N$7:$N$48,$B76,FEV.20!$E$7:$E$48,"Jour")+COUNTIFS(FEV.20!$P$7:$P$48,$B76,FEV.20!$E$7:$E$48,"Jour")+COUNTIFS(FEV.20!$R$7:$R$48,$B76,FEV.20!$E$7:$E$48,"Jour")+COUNTIFS(FEV.20!$T$7:$T$48,$B76,FEV.20!$E$7:$E$48,"Jour")+COUNTIFS(FEV.20!$V$7:$V$48,$B76,FEV.20!$E$7:$E$48,"Jour")+COUNTIFS(FEV.20!$W$7:$W$48,$B76,FEV.20!$E$7:$E$48,"Jour")+COUNTIFS(FEV.20!$X$7:$X$48,$B76,FEV.20!$E$7:$E$48,"Jour"))</f>
        <v>0</v>
      </c>
      <c r="AT76" s="187">
        <f>IF($A76="","",COUNTIFS(Mars.20!$F$7:$F$48,$B76,Mars.20!$E$7:$E$48,"Nuit")+COUNTIFS(Mars.20!$H$7:$H$48,$B76,Mars.20!$E$7:$E$48,"Nuit")+COUNTIFS(Mars.20!$J$7:$J$48,$B76,Mars.20!$E$7:$E$48,"Nuit")+COUNTIFS(Mars.20!$L$7:$L$48,$B76,Mars.20!$E$7:$E$48,"Nuit")+COUNTIFS(Mars.20!$N$7:$N$48,$B76,Mars.20!$E$7:$E$48,"Nuit")+COUNTIFS(Mars.20!$P$7:$P$48,$B76,Mars.20!$E$7:$E$48,"Nuit")+COUNTIFS(Mars.20!$R$7:$R$48,$B76,Mars.20!$E$7:$E$48,"Nuit")+COUNTIFS(Mars.20!$T$7:$T$48,$B76,Mars.20!$E$7:$E$48,"Nuit")+COUNTIFS(Mars.20!$V$7:$V$48,$B76,Mars.20!$E$7:$E$48,"Nuit")+COUNTIFS(Mars.20!$W$7:$W$48,$B76,Mars.20!$E$7:$E$48,"Nuit")+COUNTIFS(Mars.20!$X$7:$X$48,$B76,Mars.20!$E$7:$E$48,"Nuit"))</f>
        <v>2</v>
      </c>
      <c r="AU76" s="184">
        <f>IF($A76="","",COUNTIFS(Mars.20!$F$7:$F$48,$B76,Mars.20!$E$7:$E$48,"Jour")+COUNTIFS(Mars.20!$H$7:$H$48,$B76,Mars.20!$E$7:$E$48,"Jour")+COUNTIFS(Mars.20!$J$7:$J$48,$B76,Mars.20!$E$7:$E$48,"Jour")+COUNTIFS(Mars.20!$L$7:$L$48,$B76,Mars.20!$E$7:$E$48,"Jour")+COUNTIFS(Mars.20!$N$7:$N$48,$B76,Mars.20!$E$7:$E$48,"Jour")+COUNTIFS(Mars.20!$P$7:$P$48,$B76,Mars.20!$E$7:$E$48,"Jour")+COUNTIFS(Mars.20!$R$7:$R$48,$B76,Mars.20!$E$7:$E$48,"Jour")+COUNTIFS(Mars.20!$T$7:$T$48,$B76,Mars.20!$E$7:$E$48,"Jour")+COUNTIFS(Mars.20!$V$7:$V$48,$B76,Mars.20!$E$7:$E$48,"Jour")+COUNTIFS(Mars.20!$W$7:$W$48,$B76,Mars.20!$E$7:$E$48,"Jour")+COUNTIFS(Mars.20!$X$7:$X$48,$B76,Mars.20!$E$7:$E$48,"Jour"))</f>
        <v>1</v>
      </c>
      <c r="AV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AW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AX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AY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AZ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BA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BB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BC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BD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BE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BF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BG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BH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BI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BJ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BK76" s="184">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BL76" s="187">
        <f>IF($A76="","",COUNTIFS(AVR.20!$F$7:$F$48,$B76,AVR.20!$E$7:$E$48,"Nuit")+COUNTIFS(AVR.20!$H$7:$H$48,$B76,AVR.20!$E$7:$E$48,"Nuit")+COUNTIFS(AVR.20!$J$7:$J$48,$B76,AVR.20!$E$7:$E$48,"Nuit")+COUNTIFS(AVR.20!$L$7:$L$48,$B76,AVR.20!$E$7:$E$48,"Nuit")+COUNTIFS(AVR.20!$N$7:$N$48,$B76,AVR.20!$E$7:$E$48,"Nuit")+COUNTIFS(AVR.20!$P$7:$P$48,$B76,AVR.20!$E$7:$E$48,"Nuit")+COUNTIFS(AVR.20!$R$7:$R$48,$B76,AVR.20!$E$7:$E$48,"Nuit")+COUNTIFS(AVR.20!$T$7:$T$48,$B76,AVR.20!$E$7:$E$48,"Nuit")+COUNTIFS(AVR.20!$V$7:$V$48,$B76,AVR.20!$E$7:$E$48,"Nuit")+COUNTIFS(AVR.20!$W$7:$W$48,$B76,AVR.20!$E$7:$E$48,"Nuit")+COUNTIFS(AVR.20!$X$7:$X$48,$B76,AVR.20!$E$7:$E$48,"Nuit"))</f>
        <v>0</v>
      </c>
      <c r="BM76" s="190">
        <f>IF($A76="","",COUNTIFS(AVR.20!$F$7:$F$48,$B76,AVR.20!$E$7:$E$48,"Jour")+COUNTIFS(AVR.20!$H$7:$H$48,$B76,AVR.20!$E$7:$E$48,"Jour")+COUNTIFS(AVR.20!$J$7:$J$48,$B76,AVR.20!$E$7:$E$48,"Jour")+COUNTIFS(AVR.20!$L$7:$L$48,$B76,AVR.20!$E$7:$E$48,"Jour")+COUNTIFS(AVR.20!$N$7:$N$48,$B76,AVR.20!$E$7:$E$48,"Jour")+COUNTIFS(AVR.20!$P$7:$P$48,$B76,AVR.20!$E$7:$E$48,"Jour")+COUNTIFS(AVR.20!$R$7:$R$48,$B76,AVR.20!$E$7:$E$48,"Jour")+COUNTIFS(AVR.20!$T$7:$T$48,$B76,AVR.20!$E$7:$E$48,"Jour")+COUNTIFS(AVR.20!$V$7:$V$48,$B76,AVR.20!$E$7:$E$48,"Jour")+COUNTIFS(AVR.20!$W$7:$W$48,$B76,AVR.20!$E$7:$E$48,"Jour")+COUNTIFS(AVR.20!$X$7:$X$48,$B76,AVR.20!$E$7:$E$48,"Jour"))</f>
        <v>0</v>
      </c>
      <c r="BN76" s="177"/>
      <c r="BO76" s="420"/>
      <c r="BP76" s="420"/>
    </row>
    <row r="77" spans="1:68" ht="16.5" customHeight="1" x14ac:dyDescent="0.3">
      <c r="A77" s="268" t="s">
        <v>402</v>
      </c>
      <c r="B77" s="269" t="s">
        <v>403</v>
      </c>
      <c r="C77" s="264" t="s">
        <v>201</v>
      </c>
      <c r="D77" s="264" t="s">
        <v>83</v>
      </c>
      <c r="E77" s="265" t="s">
        <v>81</v>
      </c>
      <c r="F77" s="266"/>
      <c r="G77" s="266"/>
      <c r="H77" s="266"/>
      <c r="I77" s="272"/>
      <c r="J77" s="266"/>
      <c r="K77" s="266"/>
      <c r="L77" s="267"/>
      <c r="N77" s="183" t="e">
        <f>IF($A77="","",COUNTIFS(#REF!,B77,#REF!,"Nuit")+COUNTIFS(#REF!,B77,#REF!,"Nuit")+COUNTIFS(#REF!,B77,#REF!,"Nuit")+COUNTIFS(#REF!,B77,#REF!,"Nuit")+COUNTIFS(#REF!,B77,#REF!,"Nuit")+COUNTIFS(#REF!,B77,#REF!,"Nuit")+COUNTIFS(#REF!,B77,#REF!,"Nuit")+COUNTIFS(#REF!,B77,#REF!,"Nuit")+COUNTIFS(#REF!,B77,#REF!,"Nuit")+COUNTIFS(#REF!,B77,#REF!,"Nuit")+COUNTIFS(#REF!,B77,#REF!,"Nuit"))</f>
        <v>#REF!</v>
      </c>
      <c r="O77" s="184" t="e">
        <f>IF($A77="","",COUNTIFS(#REF!,B77,#REF!,"Jour")+COUNTIFS(#REF!,B77,#REF!,"Jour")+COUNTIFS(#REF!,B77,#REF!,"Jour")+COUNTIFS(#REF!,B77,#REF!,"Jour")+COUNTIFS(#REF!,B77,#REF!,"Jour")+COUNTIFS(#REF!,B77,#REF!,"Jour")+COUNTIFS(#REF!,B77,#REF!,"Jour")+COUNTIFS(#REF!,B77,#REF!,"Jour")+COUNTIFS(#REF!,B77,#REF!,"Jour")+COUNTIFS(#REF!,B77,#REF!,"Jour")+COUNTIFS(#REF!,B77,#REF!,"Jour"))</f>
        <v>#REF!</v>
      </c>
      <c r="P77" s="187" t="e">
        <f>IF($A77="","",COUNTIFS(#REF!,B77,#REF!,"Nuit")+COUNTIFS(#REF!,B77,#REF!,"Nuit")+COUNTIFS(#REF!,B77,#REF!,"Nuit")+COUNTIFS(#REF!,B77,#REF!,"Nuit")+COUNTIFS(#REF!,B77,#REF!,"Nuit")+COUNTIFS(#REF!,B77,#REF!,"Nuit")+COUNTIFS(#REF!,B77,#REF!,"Nuit")+COUNTIFS(#REF!,B77,#REF!,"Nuit")+COUNTIFS(#REF!,B77,#REF!,"Nuit")+COUNTIFS(#REF!,B77,#REF!,"Nuit")+COUNTIFS(#REF!,B77,#REF!,"Nuit"))</f>
        <v>#REF!</v>
      </c>
      <c r="Q77" s="184" t="e">
        <f>IF($A77="","",COUNTIFS(#REF!,B77,#REF!,"Jour")+COUNTIFS(#REF!,B77,#REF!,"Jour")+COUNTIFS(#REF!,B77,#REF!,"Jour")+COUNTIFS(#REF!,B77,#REF!,"Jour")+COUNTIFS(#REF!,B77,#REF!,"Jour")+COUNTIFS(#REF!,B77,#REF!,"Jour")+COUNTIFS(#REF!,B77,#REF!,"Jour")+COUNTIFS(#REF!,B77,#REF!,"Jour")+COUNTIFS(#REF!,B77,#REF!,"Jour")+COUNTIFS(#REF!,B77,#REF!,"Jour")+COUNTIFS(#REF!,B77,#REF!,"Jour"))</f>
        <v>#REF!</v>
      </c>
      <c r="R77" s="187" t="e">
        <f>IF($A77="","",COUNTIFS(#REF!,B77,#REF!,"Nuit")+COUNTIFS(#REF!,B77,#REF!,"Nuit")+COUNTIFS(#REF!,B77,#REF!,"Nuit")+COUNTIFS(#REF!,B77,#REF!,"Nuit")+COUNTIFS(#REF!,B77,#REF!,"Nuit")+COUNTIFS(#REF!,B77,#REF!,"Nuit")+COUNTIFS(#REF!,B77,#REF!,"Nuit")+COUNTIFS(#REF!,B77,#REF!,"Nuit")+COUNTIFS(#REF!,B77,#REF!,"Nuit")+COUNTIFS(#REF!,B77,#REF!,"Nuit")+COUNTIFS(#REF!,B77,#REF!,"Nuit"))</f>
        <v>#REF!</v>
      </c>
      <c r="S77" s="184" t="e">
        <f>IF($A77="","",COUNTIFS(#REF!,B77,#REF!,"Jour")+COUNTIFS(#REF!,B77,#REF!,"Jour")+COUNTIFS(#REF!,B77,#REF!,"Jour")+COUNTIFS(#REF!,B77,#REF!,"Jour")+COUNTIFS(#REF!,B77,#REF!,"Jour")+COUNTIFS(#REF!,B77,#REF!,"Jour")+COUNTIFS(#REF!,B77,#REF!,"Jour")+COUNTIFS(#REF!,B77,#REF!,"Jour")+COUNTIFS(#REF!,B77,#REF!,"Jour")+COUNTIFS(#REF!,B77,#REF!,"Jour")+COUNTIFS(#REF!,B77,#REF!,"Jour"))</f>
        <v>#REF!</v>
      </c>
      <c r="T77" s="187" t="e">
        <f>IF($A77="","",COUNTIFS(#REF!,B77,#REF!,"Nuit")+COUNTIFS(#REF!,B77,#REF!,"Nuit")+COUNTIFS(#REF!,B77,#REF!,"Nuit")+COUNTIFS(#REF!,B77,#REF!,"Nuit")+COUNTIFS(#REF!,B77,#REF!,"Nuit")+COUNTIFS(#REF!,B77,#REF!,"Nuit")+COUNTIFS(#REF!,B77,#REF!,"Nuit")+COUNTIFS(#REF!,B77,#REF!,"Nuit")+COUNTIFS(#REF!,B77,#REF!,"Nuit")+COUNTIFS(#REF!,B77,#REF!,"Nuit")+COUNTIFS(#REF!,B77,#REF!,"Nuit"))</f>
        <v>#REF!</v>
      </c>
      <c r="U77" s="184" t="e">
        <f>IF($A77="","",COUNTIFS(#REF!,B77,#REF!,"Jour")+COUNTIFS(#REF!,B77,#REF!,"Jour")+COUNTIFS(#REF!,B77,#REF!,"Jour")+COUNTIFS(#REF!,B77,#REF!,"Jour")+COUNTIFS(#REF!,B77,#REF!,"Jour")+COUNTIFS(#REF!,B77,#REF!,"Jour")+COUNTIFS(#REF!,B77,#REF!,"Jour")+COUNTIFS(#REF!,B77,#REF!,"Jour")+COUNTIFS(#REF!,B77,#REF!,"Jour")+COUNTIFS(#REF!,B77,#REF!,"Jour")+COUNTIFS(#REF!,B77,#REF!,"Jour"))</f>
        <v>#REF!</v>
      </c>
      <c r="V77" s="187" t="e">
        <f>IF($A77="","",COUNTIFS(#REF!,B77,#REF!,"Nuit")+COUNTIFS(#REF!,B77,#REF!,"Nuit")+COUNTIFS(#REF!,B77,#REF!,"Nuit")+COUNTIFS(#REF!,B77,#REF!,"Nuit")+COUNTIFS(#REF!,B77,#REF!,"Nuit")+COUNTIFS(#REF!,B77,#REF!,"Nuit")+COUNTIFS(#REF!,B77,#REF!,"Nuit")+COUNTIFS(#REF!,B77,#REF!,"Nuit")+COUNTIFS(#REF!,B77,#REF!,"Nuit")+COUNTIFS(#REF!,B77,#REF!,"Nuit")+COUNTIFS(#REF!,B77,#REF!,"Nuit"))</f>
        <v>#REF!</v>
      </c>
      <c r="W77" s="184" t="e">
        <f>IF($A77="","",COUNTIFS(#REF!,B77,#REF!,"Jour")+COUNTIFS(#REF!,B77,#REF!,"Jour")+COUNTIFS(#REF!,B77,#REF!,"Jour")+COUNTIFS(#REF!,B77,#REF!,"Jour")+COUNTIFS(#REF!,B77,#REF!,"Jour")+COUNTIFS(#REF!,B77,#REF!,"Jour")+COUNTIFS(#REF!,B77,#REF!,"Jour")+COUNTIFS(#REF!,B77,#REF!,"Jour")+COUNTIFS(#REF!,B77,#REF!,"Jour")+COUNTIFS(#REF!,B77,#REF!,"Jour")+COUNTIFS(#REF!,B77,#REF!,"Jour"))</f>
        <v>#REF!</v>
      </c>
      <c r="X77" s="187" t="e">
        <f>IF($A77="","",COUNTIFS(#REF!,B77,#REF!,"Nuit")+COUNTIFS(#REF!,B77,#REF!,"Nuit")+COUNTIFS(#REF!,B77,#REF!,"Nuit")+COUNTIFS(#REF!,B77,#REF!,"Nuit")+COUNTIFS(#REF!,B77,#REF!,"Nuit")+COUNTIFS(#REF!,B77,#REF!,"Nuit")+COUNTIFS(#REF!,B77,#REF!,"Nuit")+COUNTIFS(#REF!,B77,#REF!,"Nuit")+COUNTIFS(#REF!,B77,#REF!,"Nuit")+COUNTIFS(#REF!,B77,#REF!,"Nuit")+COUNTIFS(#REF!,B77,#REF!,"Nuit"))</f>
        <v>#REF!</v>
      </c>
      <c r="Y77" s="184" t="e">
        <f>IF($A77="","",COUNTIFS(#REF!,B77,#REF!,"Jour")+COUNTIFS(#REF!,B77,#REF!,"Jour")+COUNTIFS(#REF!,B77,#REF!,"Jour")+COUNTIFS(#REF!,B77,#REF!,"Jour")+COUNTIFS(#REF!,B77,#REF!,"Jour")+COUNTIFS(#REF!,B77,#REF!,"Jour")+COUNTIFS(#REF!,B77,#REF!,"Jour")+COUNTIFS(#REF!,B77,#REF!,"Jour")+COUNTIFS(#REF!,B77,#REF!,"Jour")+COUNTIFS(#REF!,B77,#REF!,"Jour")+COUNTIFS(#REF!,B77,#REF!,"Jour"))</f>
        <v>#REF!</v>
      </c>
      <c r="Z77" s="187" t="e">
        <f>IF($A77="","",COUNTIFS(#REF!,$B77,#REF!,"Nuit")+COUNTIFS(#REF!,B77,#REF!,"Nuit")+COUNTIFS(#REF!,B77,#REF!,"Nuit")+COUNTIFS(#REF!,B77,#REF!,"Nuit")+COUNTIFS(#REF!,B77,#REF!,"Nuit")+COUNTIFS(#REF!,B77,#REF!,"Nuit")+COUNTIFS(#REF!,B77,#REF!,"Nuit")+COUNTIFS(#REF!,B77,#REF!,"Nuit")+COUNTIFS(#REF!,B77,#REF!,"Nuit")+COUNTIFS(#REF!,B77,#REF!,"Nuit")+COUNTIFS(#REF!,B77,#REF!,"Nuit"))</f>
        <v>#REF!</v>
      </c>
      <c r="AA77" s="184" t="e">
        <f>IF($A77="","",COUNTIFS(#REF!,$B77,#REF!,"Jour")+COUNTIFS(#REF!,$B77,#REF!,"Jour")+COUNTIFS(#REF!,$B77,#REF!,"Jour")+COUNTIFS(#REF!,$B77,#REF!,"Jour")+COUNTIFS(#REF!,$B77,#REF!,"Jour")+COUNTIFS(#REF!,$B77,#REF!,"Jour")+COUNTIFS(#REF!,$B77,#REF!,"Jour")+COUNTIFS(#REF!,$B77,#REF!,"Jour")+COUNTIFS(#REF!,$B77,#REF!,"Jour")+COUNTIFS(#REF!,$B77,#REF!,"Jour")+COUNTIFS(#REF!,$B77,#REF!,"Jour"))</f>
        <v>#REF!</v>
      </c>
      <c r="AB77" s="187" t="e">
        <f>IF($A77="","",COUNTIFS(#REF!,$B77,#REF!,"Nuit")+COUNTIFS(#REF!,$B77,#REF!,"Nuit")+COUNTIFS(#REF!,$B77,#REF!,"Nuit")+COUNTIFS(#REF!,$B77,#REF!,"Nuit")+COUNTIFS(#REF!,$B77,#REF!,"Nuit")+COUNTIFS(#REF!,$B77,#REF!,"Nuit")+COUNTIFS(#REF!,$B77,#REF!,"Nuit")+COUNTIFS(#REF!,$B77,#REF!,"Nuit")+COUNTIFS(#REF!,$B77,#REF!,"Nuit")+COUNTIFS(#REF!,$B77,#REF!,"Nuit")+COUNTIFS(#REF!,$B77,#REF!,"Nuit"))</f>
        <v>#REF!</v>
      </c>
      <c r="AC77" s="184" t="e">
        <f>IF($A77="","",COUNTIFS(#REF!,$B77,#REF!,"Jour")+COUNTIFS(#REF!,$B77,#REF!,"Jour")+COUNTIFS(#REF!,$B77,#REF!,"Jour")+COUNTIFS(#REF!,$B77,#REF!,"Jour")+COUNTIFS(#REF!,$B77,#REF!,"Jour")+COUNTIFS(#REF!,$B77,#REF!,"Jour")+COUNTIFS(#REF!,$B77,#REF!,"Jour")+COUNTIFS(#REF!,$B77,#REF!,"Jour")+COUNTIFS(#REF!,$B77,#REF!,"Jour")+COUNTIFS(#REF!,$B77,#REF!,"Jour")+COUNTIFS(#REF!,$B77,#REF!,"Jour"))</f>
        <v>#REF!</v>
      </c>
      <c r="AD77" s="187" t="e">
        <f>IF($A77="","",COUNTIFS(#REF!,$B77,#REF!,"Nuit")+COUNTIFS(#REF!,$B77,#REF!,"Nuit")+COUNTIFS(#REF!,$B77,#REF!,"Nuit")+COUNTIFS(#REF!,$B77,#REF!,"Nuit")+COUNTIFS(#REF!,$B77,#REF!,"Nuit")+COUNTIFS(#REF!,$B77,#REF!,"Nuit")+COUNTIFS(#REF!,$B77,#REF!,"Nuit")+COUNTIFS(#REF!,$B77,#REF!,"Nuit")+COUNTIFS(#REF!,$B77,#REF!,"Nuit")+COUNTIFS(#REF!,$B77,#REF!,"Nuit")+COUNTIFS(#REF!,$B77,#REF!,"Nuit"))</f>
        <v>#REF!</v>
      </c>
      <c r="AE77" s="184" t="e">
        <f>IF($A77="","",COUNTIFS(#REF!,$B77,#REF!,"Jour")+COUNTIFS(#REF!,$B77,#REF!,"Jour")+COUNTIFS(#REF!,$B77,#REF!,"Jour")+COUNTIFS(#REF!,$B77,#REF!,"Jour")+COUNTIFS(#REF!,$B77,#REF!,"Jour")+COUNTIFS(#REF!,$B77,#REF!,"Jour")+COUNTIFS(#REF!,$B77,#REF!,"Jour")+COUNTIFS(#REF!,$B77,#REF!,"Jour")+COUNTIFS(#REF!,$B77,#REF!,"Jour")+COUNTIFS(#REF!,$B77,#REF!,"Jour")+COUNTIFS(#REF!,$B77,#REF!,"Jour"))</f>
        <v>#REF!</v>
      </c>
      <c r="AF77" s="187" t="e">
        <f>IF($A77="","",COUNTIFS(#REF!,$B77,#REF!,"Nuit")+COUNTIFS(#REF!,$B77,#REF!,"Nuit")+COUNTIFS(#REF!,$B77,#REF!,"Nuit")+COUNTIFS(#REF!,$B77,#REF!,"Nuit")+COUNTIFS(#REF!,$B77,#REF!,"Nuit")+COUNTIFS(#REF!,$B77,#REF!,"Nuit")+COUNTIFS(#REF!,$B77,#REF!,"Nuit")+COUNTIFS(#REF!,$B77,#REF!,"Nuit")+COUNTIFS(#REF!,$B77,#REF!,"Nuit")+COUNTIFS(#REF!,$B77,#REF!,"Nuit")+COUNTIFS(#REF!,$B77,#REF!,"Nuit"))</f>
        <v>#REF!</v>
      </c>
      <c r="AG77" s="184" t="e">
        <f>IF($A77="","",COUNTIFS(#REF!,$B77,#REF!,"Jour")+COUNTIFS(#REF!,$B77,#REF!,"Jour")+COUNTIFS(#REF!,$B77,#REF!,"Jour")+COUNTIFS(#REF!,$B77,#REF!,"Jour")+COUNTIFS(#REF!,$B77,#REF!,"Jour")+COUNTIFS(#REF!,$B77,#REF!,"Jour")+COUNTIFS(#REF!,$B77,#REF!,"Jour")+COUNTIFS(#REF!,$B77,#REF!,"Jour")+COUNTIFS(#REF!,$B77,#REF!,"Jour")+COUNTIFS(#REF!,$B77,#REF!,"Jour")+COUNTIFS(#REF!,$B77,#REF!,"Jour"))</f>
        <v>#REF!</v>
      </c>
      <c r="AH77" s="187" t="e">
        <f>IF($A77="","",COUNTIFS(#REF!,$B77,#REF!,"Nuit")+COUNTIFS(#REF!,$B77,#REF!,"Nuit")+COUNTIFS(#REF!,$B77,#REF!,"Nuit")+COUNTIFS(#REF!,$B77,#REF!,"Nuit")+COUNTIFS(#REF!,$B77,#REF!,"Nuit")+COUNTIFS(#REF!,$B77,#REF!,"Nuit")+COUNTIFS(#REF!,$B77,#REF!,"Nuit")+COUNTIFS(#REF!,$B77,#REF!,"Nuit")+COUNTIFS(#REF!,$B77,#REF!,"Nuit")+COUNTIFS(#REF!,$B77,#REF!,"Nuit")+COUNTIFS(#REF!,$B77,#REF!,"Nuit"))</f>
        <v>#REF!</v>
      </c>
      <c r="AI77" s="184" t="e">
        <f>IF($A77="","",COUNTIFS(#REF!,$B77,#REF!,"Jour")+COUNTIFS(#REF!,$B77,#REF!,"Jour")+COUNTIFS(#REF!,$B77,#REF!,"Jour")+COUNTIFS(#REF!,$B77,#REF!,"Jour")+COUNTIFS(#REF!,$B77,#REF!,"Jour")+COUNTIFS(#REF!,$B77,#REF!,"Jour")+COUNTIFS(#REF!,$B77,#REF!,"Jour")+COUNTIFS(#REF!,$B77,#REF!,"Jour")+COUNTIFS(#REF!,$B77,#REF!,"Jour")+COUNTIFS(#REF!,$B77,#REF!,"Jour")+COUNTIFS(#REF!,$B77,#REF!,"Jour"))</f>
        <v>#REF!</v>
      </c>
      <c r="AJ77" s="187" t="e">
        <f>IF($A77="","",COUNTIFS(#REF!,$B77,#REF!,"Nuit")+COUNTIFS(#REF!,$B77,#REF!,"Nuit")+COUNTIFS(#REF!,$B77,#REF!,"Nuit")+COUNTIFS(#REF!,$B77,#REF!,"Nuit")+COUNTIFS(#REF!,$B77,#REF!,"Nuit")+COUNTIFS(#REF!,$B77,#REF!,"Nuit")+COUNTIFS(#REF!,$B77,#REF!,"Nuit")+COUNTIFS(#REF!,$B77,#REF!,"Nuit")+COUNTIFS(#REF!,$B77,#REF!,"Nuit")+COUNTIFS(#REF!,$B77,#REF!,"Nuit")+COUNTIFS(#REF!,$B77,#REF!,"Nuit"))</f>
        <v>#REF!</v>
      </c>
      <c r="AK77" s="190" t="e">
        <f>IF($A77="","",COUNTIFS(#REF!,$B77,#REF!,"Jour")+COUNTIFS(#REF!,$B77,#REF!,"Jour")+COUNTIFS(#REF!,$B77,#REF!,"Jour")+COUNTIFS(#REF!,$B77,#REF!,"Jour")+COUNTIFS(#REF!,$B77,#REF!,"Jour")+COUNTIFS(#REF!,$B77,#REF!,"Jour")+COUNTIFS(#REF!,$B77,#REF!,"Jour")+COUNTIFS(#REF!,$B77,#REF!,"Jour")+COUNTIFS(#REF!,$B77,#REF!,"Jour")+COUNTIFS(#REF!,$B77,#REF!,"Jour")+COUNTIFS(#REF!,$B77,#REF!,"Jour"))</f>
        <v>#REF!</v>
      </c>
      <c r="AL77" s="177"/>
      <c r="AM77" s="176" t="e">
        <f t="shared" si="6"/>
        <v>#REF!</v>
      </c>
      <c r="AN77" s="176" t="e">
        <f t="shared" si="7"/>
        <v>#REF!</v>
      </c>
      <c r="AO77" s="424" t="e">
        <f t="shared" si="8"/>
        <v>#REF!</v>
      </c>
      <c r="AP77" s="183">
        <f>IF($A77="","",COUNTIFS(JAN.20!$F$7:$F$48,$B77,JAN.20!$E$7:$E$48,"Nuit")+COUNTIFS(JAN.20!$H$7:$H$48,$B77,JAN.20!$E$7:$E$48,"Nuit")+COUNTIFS(JAN.20!$J$7:$J$48,$B77,JAN.20!$E$7:$E$48,"Nuit")+COUNTIFS(JAN.20!$L$7:$L$48,$B77,JAN.20!$E$7:$E$48,"Nuit")+COUNTIFS(JAN.20!$N$7:$N$48,$B77,JAN.20!$E$7:$E$48,"Nuit")+COUNTIFS(JAN.20!$P$7:$P$48,$B77,JAN.20!$E$7:$E$48,"Nuit")+COUNTIFS(JAN.20!$R$7:$R$48,$B77,JAN.20!$E$7:$E$48,"Nuit")+COUNTIFS(JAN.20!$T$7:$T$48,$B77,JAN.20!$E$7:$E$48,"Nuit")+COUNTIFS(JAN.20!$V$7:$V$48,$B77,JAN.20!$E$7:$E$48,"Nuit")+COUNTIFS(JAN.20!$W$7:$W$48,$B77,JAN.20!$E$7:$E$48,"Nuit")+COUNTIFS(JAN.20!$X$7:$X$48,$B77,JAN.20!$E$7:$E$48,"Nuit"))</f>
        <v>1</v>
      </c>
      <c r="AQ77" s="184">
        <f>IF($A77="","",COUNTIFS(JAN.20!$F$7:$F$48,$B77,JAN.20!$E$7:$E$48,"Jour")+COUNTIFS(JAN.20!$H$7:$H$48,$B77,JAN.20!$E$7:$E$48,"Jour")+COUNTIFS(JAN.20!$J$7:$J$48,$B77,JAN.20!$E$7:$E$48,"Jour")+COUNTIFS(JAN.20!$L$7:$L$48,$B77,JAN.20!$E$7:$E$48,"Jour")+COUNTIFS(JAN.20!$N$7:$N$48,$B77,JAN.20!$E$7:$E$48,"Jour")+COUNTIFS(JAN.20!$P$7:$P$48,$B77,JAN.20!$E$7:$E$48,"Jour")+COUNTIFS(JAN.20!$R$7:$R$48,$B77,JAN.20!$E$7:$E$48,"Jour")+COUNTIFS(JAN.20!$T$7:$T$48,$B77,JAN.20!$E$7:$E$48,"Jour")+COUNTIFS(JAN.20!$V$7:$V$48,$B77,JAN.20!$E$7:$E$48,"Jour")+COUNTIFS(JAN.20!$W$7:$W$48,$B77,JAN.20!$E$7:$E$48,"Jour")+COUNTIFS(JAN.20!$X$7:$X$48,$B77,JAN.20!$E$7:$E$48,"Jour"))</f>
        <v>2</v>
      </c>
      <c r="AR77" s="187">
        <f>IF($A77="","",COUNTIFS(FEV.20!$F$7:$F$48,$B77,FEV.20!$E$7:$E$48,"Nuit")+COUNTIFS(FEV.20!$H$7:$H$48,$B77,FEV.20!$E$7:$E$48,"Nuit")+COUNTIFS(FEV.20!$J$7:$J$48,$B77,FEV.20!$E$7:$E$48,"Nuit")+COUNTIFS(FEV.20!$L$7:$L$48,$B77,FEV.20!$E$7:$E$48,"Nuit")+COUNTIFS(FEV.20!$N$7:$N$48,$B77,FEV.20!$E$7:$E$48,"Nuit")+COUNTIFS(FEV.20!$P$7:$P$48,$B77,FEV.20!$E$7:$E$48,"Nuit")+COUNTIFS(FEV.20!$R$7:$R$48,$B77,FEV.20!$E$7:$E$48,"Nuit")+COUNTIFS(FEV.20!$T$7:$T$48,$B77,FEV.20!$E$7:$E$48,"Nuit")+COUNTIFS(FEV.20!$V$7:$V$48,$B77,FEV.20!$E$7:$E$48,"Nuit")+COUNTIFS(FEV.20!$W$7:$W$48,$B77,FEV.20!$E$7:$E$48,"Nuit")+COUNTIFS(FEV.20!$X$7:$X$48,$B77,FEV.20!$E$7:$E$48,"Nuit"))</f>
        <v>6</v>
      </c>
      <c r="AS77" s="184">
        <f>IF($A77="","",COUNTIFS(FEV.20!$F$7:$F$48,$B77,FEV.20!$E$7:$E$48,"Jour")+COUNTIFS(FEV.20!$H$7:$H$48,$B77,FEV.20!$E$7:$E$48,"Jour")+COUNTIFS(FEV.20!$J$7:$J$48,$B77,FEV.20!$E$7:$E$48,"Jour")+COUNTIFS(FEV.20!$L$7:$L$48,$B77,FEV.20!$E$7:$E$48,"Jour")+COUNTIFS(FEV.20!$N$7:$N$48,$B77,FEV.20!$E$7:$E$48,"Jour")+COUNTIFS(FEV.20!$P$7:$P$48,$B77,FEV.20!$E$7:$E$48,"Jour")+COUNTIFS(FEV.20!$R$7:$R$48,$B77,FEV.20!$E$7:$E$48,"Jour")+COUNTIFS(FEV.20!$T$7:$T$48,$B77,FEV.20!$E$7:$E$48,"Jour")+COUNTIFS(FEV.20!$V$7:$V$48,$B77,FEV.20!$E$7:$E$48,"Jour")+COUNTIFS(FEV.20!$W$7:$W$48,$B77,FEV.20!$E$7:$E$48,"Jour")+COUNTIFS(FEV.20!$X$7:$X$48,$B77,FEV.20!$E$7:$E$48,"Jour"))</f>
        <v>4</v>
      </c>
      <c r="AT77" s="187">
        <f>IF($A77="","",COUNTIFS(Mars.20!$F$7:$F$48,$B77,Mars.20!$E$7:$E$48,"Nuit")+COUNTIFS(Mars.20!$H$7:$H$48,$B77,Mars.20!$E$7:$E$48,"Nuit")+COUNTIFS(Mars.20!$J$7:$J$48,$B77,Mars.20!$E$7:$E$48,"Nuit")+COUNTIFS(Mars.20!$L$7:$L$48,$B77,Mars.20!$E$7:$E$48,"Nuit")+COUNTIFS(Mars.20!$N$7:$N$48,$B77,Mars.20!$E$7:$E$48,"Nuit")+COUNTIFS(Mars.20!$P$7:$P$48,$B77,Mars.20!$E$7:$E$48,"Nuit")+COUNTIFS(Mars.20!$R$7:$R$48,$B77,Mars.20!$E$7:$E$48,"Nuit")+COUNTIFS(Mars.20!$T$7:$T$48,$B77,Mars.20!$E$7:$E$48,"Nuit")+COUNTIFS(Mars.20!$V$7:$V$48,$B77,Mars.20!$E$7:$E$48,"Nuit")+COUNTIFS(Mars.20!$W$7:$W$48,$B77,Mars.20!$E$7:$E$48,"Nuit")+COUNTIFS(Mars.20!$X$7:$X$48,$B77,Mars.20!$E$7:$E$48,"Nuit"))</f>
        <v>2</v>
      </c>
      <c r="AU77" s="184">
        <f>IF($A77="","",COUNTIFS(Mars.20!$F$7:$F$48,$B77,Mars.20!$E$7:$E$48,"Jour")+COUNTIFS(Mars.20!$H$7:$H$48,$B77,Mars.20!$E$7:$E$48,"Jour")+COUNTIFS(Mars.20!$J$7:$J$48,$B77,Mars.20!$E$7:$E$48,"Jour")+COUNTIFS(Mars.20!$L$7:$L$48,$B77,Mars.20!$E$7:$E$48,"Jour")+COUNTIFS(Mars.20!$N$7:$N$48,$B77,Mars.20!$E$7:$E$48,"Jour")+COUNTIFS(Mars.20!$P$7:$P$48,$B77,Mars.20!$E$7:$E$48,"Jour")+COUNTIFS(Mars.20!$R$7:$R$48,$B77,Mars.20!$E$7:$E$48,"Jour")+COUNTIFS(Mars.20!$T$7:$T$48,$B77,Mars.20!$E$7:$E$48,"Jour")+COUNTIFS(Mars.20!$V$7:$V$48,$B77,Mars.20!$E$7:$E$48,"Jour")+COUNTIFS(Mars.20!$W$7:$W$48,$B77,Mars.20!$E$7:$E$48,"Jour")+COUNTIFS(Mars.20!$X$7:$X$48,$B77,Mars.20!$E$7:$E$48,"Jour"))</f>
        <v>4</v>
      </c>
      <c r="AV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AW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AX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AY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AZ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BA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BB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BC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BD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BE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BF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BG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BH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BI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BJ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BK77" s="184">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BL77" s="187">
        <f>IF($A77="","",COUNTIFS(AVR.20!$F$7:$F$48,$B77,AVR.20!$E$7:$E$48,"Nuit")+COUNTIFS(AVR.20!$H$7:$H$48,$B77,AVR.20!$E$7:$E$48,"Nuit")+COUNTIFS(AVR.20!$J$7:$J$48,$B77,AVR.20!$E$7:$E$48,"Nuit")+COUNTIFS(AVR.20!$L$7:$L$48,$B77,AVR.20!$E$7:$E$48,"Nuit")+COUNTIFS(AVR.20!$N$7:$N$48,$B77,AVR.20!$E$7:$E$48,"Nuit")+COUNTIFS(AVR.20!$P$7:$P$48,$B77,AVR.20!$E$7:$E$48,"Nuit")+COUNTIFS(AVR.20!$R$7:$R$48,$B77,AVR.20!$E$7:$E$48,"Nuit")+COUNTIFS(AVR.20!$T$7:$T$48,$B77,AVR.20!$E$7:$E$48,"Nuit")+COUNTIFS(AVR.20!$V$7:$V$48,$B77,AVR.20!$E$7:$E$48,"Nuit")+COUNTIFS(AVR.20!$W$7:$W$48,$B77,AVR.20!$E$7:$E$48,"Nuit")+COUNTIFS(AVR.20!$X$7:$X$48,$B77,AVR.20!$E$7:$E$48,"Nuit"))</f>
        <v>0</v>
      </c>
      <c r="BM77" s="190">
        <f>IF($A77="","",COUNTIFS(AVR.20!$F$7:$F$48,$B77,AVR.20!$E$7:$E$48,"Jour")+COUNTIFS(AVR.20!$H$7:$H$48,$B77,AVR.20!$E$7:$E$48,"Jour")+COUNTIFS(AVR.20!$J$7:$J$48,$B77,AVR.20!$E$7:$E$48,"Jour")+COUNTIFS(AVR.20!$L$7:$L$48,$B77,AVR.20!$E$7:$E$48,"Jour")+COUNTIFS(AVR.20!$N$7:$N$48,$B77,AVR.20!$E$7:$E$48,"Jour")+COUNTIFS(AVR.20!$P$7:$P$48,$B77,AVR.20!$E$7:$E$48,"Jour")+COUNTIFS(AVR.20!$R$7:$R$48,$B77,AVR.20!$E$7:$E$48,"Jour")+COUNTIFS(AVR.20!$T$7:$T$48,$B77,AVR.20!$E$7:$E$48,"Jour")+COUNTIFS(AVR.20!$V$7:$V$48,$B77,AVR.20!$E$7:$E$48,"Jour")+COUNTIFS(AVR.20!$W$7:$W$48,$B77,AVR.20!$E$7:$E$48,"Jour")+COUNTIFS(AVR.20!$X$7:$X$48,$B77,AVR.20!$E$7:$E$48,"Jour"))</f>
        <v>0</v>
      </c>
      <c r="BN77" s="177"/>
      <c r="BO77" s="176">
        <f t="shared" si="9"/>
        <v>9</v>
      </c>
      <c r="BP77" s="176">
        <f t="shared" si="10"/>
        <v>10</v>
      </c>
    </row>
    <row r="78" spans="1:68" ht="15" customHeight="1" x14ac:dyDescent="0.3">
      <c r="A78" s="268" t="s">
        <v>207</v>
      </c>
      <c r="B78" s="269" t="s">
        <v>94</v>
      </c>
      <c r="C78" s="264" t="s">
        <v>198</v>
      </c>
      <c r="D78" s="264" t="s">
        <v>83</v>
      </c>
      <c r="E78" s="265" t="s">
        <v>17</v>
      </c>
      <c r="F78" s="266" t="s">
        <v>8</v>
      </c>
      <c r="G78" s="266" t="s">
        <v>70</v>
      </c>
      <c r="H78" s="266" t="s">
        <v>71</v>
      </c>
      <c r="I78" s="272"/>
      <c r="J78" s="266"/>
      <c r="K78" s="266" t="s">
        <v>72</v>
      </c>
      <c r="L78" s="267"/>
      <c r="N78" s="183" t="e">
        <f>IF($A78="","",COUNTIFS(#REF!,B78,#REF!,"Nuit")+COUNTIFS(#REF!,B78,#REF!,"Nuit")+COUNTIFS(#REF!,B78,#REF!,"Nuit")+COUNTIFS(#REF!,B78,#REF!,"Nuit")+COUNTIFS(#REF!,B78,#REF!,"Nuit")+COUNTIFS(#REF!,B78,#REF!,"Nuit")+COUNTIFS(#REF!,B78,#REF!,"Nuit")+COUNTIFS(#REF!,B78,#REF!,"Nuit")+COUNTIFS(#REF!,B78,#REF!,"Nuit")+COUNTIFS(#REF!,B78,#REF!,"Nuit")+COUNTIFS(#REF!,B78,#REF!,"Nuit"))</f>
        <v>#REF!</v>
      </c>
      <c r="O78" s="184" t="e">
        <f>IF($A78="","",COUNTIFS(#REF!,B78,#REF!,"Jour")+COUNTIFS(#REF!,B78,#REF!,"Jour")+COUNTIFS(#REF!,B78,#REF!,"Jour")+COUNTIFS(#REF!,B78,#REF!,"Jour")+COUNTIFS(#REF!,B78,#REF!,"Jour")+COUNTIFS(#REF!,B78,#REF!,"Jour")+COUNTIFS(#REF!,B78,#REF!,"Jour")+COUNTIFS(#REF!,B78,#REF!,"Jour")+COUNTIFS(#REF!,B78,#REF!,"Jour")+COUNTIFS(#REF!,B78,#REF!,"Jour")+COUNTIFS(#REF!,B78,#REF!,"Jour"))</f>
        <v>#REF!</v>
      </c>
      <c r="P78" s="187" t="e">
        <f>IF($A78="","",COUNTIFS(#REF!,B78,#REF!,"Nuit")+COUNTIFS(#REF!,B78,#REF!,"Nuit")+COUNTIFS(#REF!,B78,#REF!,"Nuit")+COUNTIFS(#REF!,B78,#REF!,"Nuit")+COUNTIFS(#REF!,B78,#REF!,"Nuit")+COUNTIFS(#REF!,B78,#REF!,"Nuit")+COUNTIFS(#REF!,B78,#REF!,"Nuit")+COUNTIFS(#REF!,B78,#REF!,"Nuit")+COUNTIFS(#REF!,B78,#REF!,"Nuit")+COUNTIFS(#REF!,B78,#REF!,"Nuit")+COUNTIFS(#REF!,B78,#REF!,"Nuit"))</f>
        <v>#REF!</v>
      </c>
      <c r="Q78" s="184" t="e">
        <f>IF($A78="","",COUNTIFS(#REF!,B78,#REF!,"Jour")+COUNTIFS(#REF!,B78,#REF!,"Jour")+COUNTIFS(#REF!,B78,#REF!,"Jour")+COUNTIFS(#REF!,B78,#REF!,"Jour")+COUNTIFS(#REF!,B78,#REF!,"Jour")+COUNTIFS(#REF!,B78,#REF!,"Jour")+COUNTIFS(#REF!,B78,#REF!,"Jour")+COUNTIFS(#REF!,B78,#REF!,"Jour")+COUNTIFS(#REF!,B78,#REF!,"Jour")+COUNTIFS(#REF!,B78,#REF!,"Jour")+COUNTIFS(#REF!,B78,#REF!,"Jour"))</f>
        <v>#REF!</v>
      </c>
      <c r="R78" s="187" t="e">
        <f>IF($A78="","",COUNTIFS(#REF!,B78,#REF!,"Nuit")+COUNTIFS(#REF!,B78,#REF!,"Nuit")+COUNTIFS(#REF!,B78,#REF!,"Nuit")+COUNTIFS(#REF!,B78,#REF!,"Nuit")+COUNTIFS(#REF!,B78,#REF!,"Nuit")+COUNTIFS(#REF!,B78,#REF!,"Nuit")+COUNTIFS(#REF!,B78,#REF!,"Nuit")+COUNTIFS(#REF!,B78,#REF!,"Nuit")+COUNTIFS(#REF!,B78,#REF!,"Nuit")+COUNTIFS(#REF!,B78,#REF!,"Nuit")+COUNTIFS(#REF!,B78,#REF!,"Nuit"))</f>
        <v>#REF!</v>
      </c>
      <c r="S78" s="184" t="e">
        <f>IF($A78="","",COUNTIFS(#REF!,B78,#REF!,"Jour")+COUNTIFS(#REF!,B78,#REF!,"Jour")+COUNTIFS(#REF!,B78,#REF!,"Jour")+COUNTIFS(#REF!,B78,#REF!,"Jour")+COUNTIFS(#REF!,B78,#REF!,"Jour")+COUNTIFS(#REF!,B78,#REF!,"Jour")+COUNTIFS(#REF!,B78,#REF!,"Jour")+COUNTIFS(#REF!,B78,#REF!,"Jour")+COUNTIFS(#REF!,B78,#REF!,"Jour")+COUNTIFS(#REF!,B78,#REF!,"Jour")+COUNTIFS(#REF!,B78,#REF!,"Jour"))</f>
        <v>#REF!</v>
      </c>
      <c r="T78" s="187" t="e">
        <f>IF($A78="","",COUNTIFS(#REF!,B78,#REF!,"Nuit")+COUNTIFS(#REF!,B78,#REF!,"Nuit")+COUNTIFS(#REF!,B78,#REF!,"Nuit")+COUNTIFS(#REF!,B78,#REF!,"Nuit")+COUNTIFS(#REF!,B78,#REF!,"Nuit")+COUNTIFS(#REF!,B78,#REF!,"Nuit")+COUNTIFS(#REF!,B78,#REF!,"Nuit")+COUNTIFS(#REF!,B78,#REF!,"Nuit")+COUNTIFS(#REF!,B78,#REF!,"Nuit")+COUNTIFS(#REF!,B78,#REF!,"Nuit")+COUNTIFS(#REF!,B78,#REF!,"Nuit"))</f>
        <v>#REF!</v>
      </c>
      <c r="U78" s="184" t="e">
        <f>IF($A78="","",COUNTIFS(#REF!,B78,#REF!,"Jour")+COUNTIFS(#REF!,B78,#REF!,"Jour")+COUNTIFS(#REF!,B78,#REF!,"Jour")+COUNTIFS(#REF!,B78,#REF!,"Jour")+COUNTIFS(#REF!,B78,#REF!,"Jour")+COUNTIFS(#REF!,B78,#REF!,"Jour")+COUNTIFS(#REF!,B78,#REF!,"Jour")+COUNTIFS(#REF!,B78,#REF!,"Jour")+COUNTIFS(#REF!,B78,#REF!,"Jour")+COUNTIFS(#REF!,B78,#REF!,"Jour")+COUNTIFS(#REF!,B78,#REF!,"Jour"))</f>
        <v>#REF!</v>
      </c>
      <c r="V78" s="187" t="e">
        <f>IF($A78="","",COUNTIFS(#REF!,B78,#REF!,"Nuit")+COUNTIFS(#REF!,B78,#REF!,"Nuit")+COUNTIFS(#REF!,B78,#REF!,"Nuit")+COUNTIFS(#REF!,B78,#REF!,"Nuit")+COUNTIFS(#REF!,B78,#REF!,"Nuit")+COUNTIFS(#REF!,B78,#REF!,"Nuit")+COUNTIFS(#REF!,B78,#REF!,"Nuit")+COUNTIFS(#REF!,B78,#REF!,"Nuit")+COUNTIFS(#REF!,B78,#REF!,"Nuit")+COUNTIFS(#REF!,B78,#REF!,"Nuit")+COUNTIFS(#REF!,B78,#REF!,"Nuit"))</f>
        <v>#REF!</v>
      </c>
      <c r="W78" s="184" t="e">
        <f>IF($A78="","",COUNTIFS(#REF!,B78,#REF!,"Jour")+COUNTIFS(#REF!,B78,#REF!,"Jour")+COUNTIFS(#REF!,B78,#REF!,"Jour")+COUNTIFS(#REF!,B78,#REF!,"Jour")+COUNTIFS(#REF!,B78,#REF!,"Jour")+COUNTIFS(#REF!,B78,#REF!,"Jour")+COUNTIFS(#REF!,B78,#REF!,"Jour")+COUNTIFS(#REF!,B78,#REF!,"Jour")+COUNTIFS(#REF!,B78,#REF!,"Jour")+COUNTIFS(#REF!,B78,#REF!,"Jour")+COUNTIFS(#REF!,B78,#REF!,"Jour"))</f>
        <v>#REF!</v>
      </c>
      <c r="X78" s="187" t="e">
        <f>IF($A78="","",COUNTIFS(#REF!,B78,#REF!,"Nuit")+COUNTIFS(#REF!,B78,#REF!,"Nuit")+COUNTIFS(#REF!,B78,#REF!,"Nuit")+COUNTIFS(#REF!,B78,#REF!,"Nuit")+COUNTIFS(#REF!,B78,#REF!,"Nuit")+COUNTIFS(#REF!,B78,#REF!,"Nuit")+COUNTIFS(#REF!,B78,#REF!,"Nuit")+COUNTIFS(#REF!,B78,#REF!,"Nuit")+COUNTIFS(#REF!,B78,#REF!,"Nuit")+COUNTIFS(#REF!,B78,#REF!,"Nuit")+COUNTIFS(#REF!,B78,#REF!,"Nuit"))</f>
        <v>#REF!</v>
      </c>
      <c r="Y78" s="184" t="e">
        <f>IF($A78="","",COUNTIFS(#REF!,B78,#REF!,"Jour")+COUNTIFS(#REF!,B78,#REF!,"Jour")+COUNTIFS(#REF!,B78,#REF!,"Jour")+COUNTIFS(#REF!,B78,#REF!,"Jour")+COUNTIFS(#REF!,B78,#REF!,"Jour")+COUNTIFS(#REF!,B78,#REF!,"Jour")+COUNTIFS(#REF!,B78,#REF!,"Jour")+COUNTIFS(#REF!,B78,#REF!,"Jour")+COUNTIFS(#REF!,B78,#REF!,"Jour")+COUNTIFS(#REF!,B78,#REF!,"Jour")+COUNTIFS(#REF!,B78,#REF!,"Jour"))</f>
        <v>#REF!</v>
      </c>
      <c r="Z78" s="187" t="e">
        <f>IF($A78="","",COUNTIFS(#REF!,$B78,#REF!,"Nuit")+COUNTIFS(#REF!,B78,#REF!,"Nuit")+COUNTIFS(#REF!,B78,#REF!,"Nuit")+COUNTIFS(#REF!,B78,#REF!,"Nuit")+COUNTIFS(#REF!,B78,#REF!,"Nuit")+COUNTIFS(#REF!,B78,#REF!,"Nuit")+COUNTIFS(#REF!,B78,#REF!,"Nuit")+COUNTIFS(#REF!,B78,#REF!,"Nuit")+COUNTIFS(#REF!,B78,#REF!,"Nuit")+COUNTIFS(#REF!,B78,#REF!,"Nuit")+COUNTIFS(#REF!,B78,#REF!,"Nuit"))</f>
        <v>#REF!</v>
      </c>
      <c r="AA78" s="184" t="e">
        <f>IF($A78="","",COUNTIFS(#REF!,$B78,#REF!,"Jour")+COUNTIFS(#REF!,$B78,#REF!,"Jour")+COUNTIFS(#REF!,$B78,#REF!,"Jour")+COUNTIFS(#REF!,$B78,#REF!,"Jour")+COUNTIFS(#REF!,$B78,#REF!,"Jour")+COUNTIFS(#REF!,$B78,#REF!,"Jour")+COUNTIFS(#REF!,$B78,#REF!,"Jour")+COUNTIFS(#REF!,$B78,#REF!,"Jour")+COUNTIFS(#REF!,$B78,#REF!,"Jour")+COUNTIFS(#REF!,$B78,#REF!,"Jour")+COUNTIFS(#REF!,$B78,#REF!,"Jour"))</f>
        <v>#REF!</v>
      </c>
      <c r="AB78" s="187" t="e">
        <f>IF($A78="","",COUNTIFS(#REF!,$B78,#REF!,"Nuit")+COUNTIFS(#REF!,$B78,#REF!,"Nuit")+COUNTIFS(#REF!,$B78,#REF!,"Nuit")+COUNTIFS(#REF!,$B78,#REF!,"Nuit")+COUNTIFS(#REF!,$B78,#REF!,"Nuit")+COUNTIFS(#REF!,$B78,#REF!,"Nuit")+COUNTIFS(#REF!,$B78,#REF!,"Nuit")+COUNTIFS(#REF!,$B78,#REF!,"Nuit")+COUNTIFS(#REF!,$B78,#REF!,"Nuit")+COUNTIFS(#REF!,$B78,#REF!,"Nuit")+COUNTIFS(#REF!,$B78,#REF!,"Nuit"))</f>
        <v>#REF!</v>
      </c>
      <c r="AC78" s="184" t="e">
        <f>IF($A78="","",COUNTIFS(#REF!,$B78,#REF!,"Jour")+COUNTIFS(#REF!,$B78,#REF!,"Jour")+COUNTIFS(#REF!,$B78,#REF!,"Jour")+COUNTIFS(#REF!,$B78,#REF!,"Jour")+COUNTIFS(#REF!,$B78,#REF!,"Jour")+COUNTIFS(#REF!,$B78,#REF!,"Jour")+COUNTIFS(#REF!,$B78,#REF!,"Jour")+COUNTIFS(#REF!,$B78,#REF!,"Jour")+COUNTIFS(#REF!,$B78,#REF!,"Jour")+COUNTIFS(#REF!,$B78,#REF!,"Jour")+COUNTIFS(#REF!,$B78,#REF!,"Jour"))</f>
        <v>#REF!</v>
      </c>
      <c r="AD78" s="187" t="e">
        <f>IF($A78="","",COUNTIFS(#REF!,$B78,#REF!,"Nuit")+COUNTIFS(#REF!,$B78,#REF!,"Nuit")+COUNTIFS(#REF!,$B78,#REF!,"Nuit")+COUNTIFS(#REF!,$B78,#REF!,"Nuit")+COUNTIFS(#REF!,$B78,#REF!,"Nuit")+COUNTIFS(#REF!,$B78,#REF!,"Nuit")+COUNTIFS(#REF!,$B78,#REF!,"Nuit")+COUNTIFS(#REF!,$B78,#REF!,"Nuit")+COUNTIFS(#REF!,$B78,#REF!,"Nuit")+COUNTIFS(#REF!,$B78,#REF!,"Nuit")+COUNTIFS(#REF!,$B78,#REF!,"Nuit"))</f>
        <v>#REF!</v>
      </c>
      <c r="AE78" s="184" t="e">
        <f>IF($A78="","",COUNTIFS(#REF!,$B78,#REF!,"Jour")+COUNTIFS(#REF!,$B78,#REF!,"Jour")+COUNTIFS(#REF!,$B78,#REF!,"Jour")+COUNTIFS(#REF!,$B78,#REF!,"Jour")+COUNTIFS(#REF!,$B78,#REF!,"Jour")+COUNTIFS(#REF!,$B78,#REF!,"Jour")+COUNTIFS(#REF!,$B78,#REF!,"Jour")+COUNTIFS(#REF!,$B78,#REF!,"Jour")+COUNTIFS(#REF!,$B78,#REF!,"Jour")+COUNTIFS(#REF!,$B78,#REF!,"Jour")+COUNTIFS(#REF!,$B78,#REF!,"Jour"))</f>
        <v>#REF!</v>
      </c>
      <c r="AF78" s="187" t="e">
        <f>IF($A78="","",COUNTIFS(#REF!,$B78,#REF!,"Nuit")+COUNTIFS(#REF!,$B78,#REF!,"Nuit")+COUNTIFS(#REF!,$B78,#REF!,"Nuit")+COUNTIFS(#REF!,$B78,#REF!,"Nuit")+COUNTIFS(#REF!,$B78,#REF!,"Nuit")+COUNTIFS(#REF!,$B78,#REF!,"Nuit")+COUNTIFS(#REF!,$B78,#REF!,"Nuit")+COUNTIFS(#REF!,$B78,#REF!,"Nuit")+COUNTIFS(#REF!,$B78,#REF!,"Nuit")+COUNTIFS(#REF!,$B78,#REF!,"Nuit")+COUNTIFS(#REF!,$B78,#REF!,"Nuit"))</f>
        <v>#REF!</v>
      </c>
      <c r="AG78" s="184" t="e">
        <f>IF($A78="","",COUNTIFS(#REF!,$B78,#REF!,"Jour")+COUNTIFS(#REF!,$B78,#REF!,"Jour")+COUNTIFS(#REF!,$B78,#REF!,"Jour")+COUNTIFS(#REF!,$B78,#REF!,"Jour")+COUNTIFS(#REF!,$B78,#REF!,"Jour")+COUNTIFS(#REF!,$B78,#REF!,"Jour")+COUNTIFS(#REF!,$B78,#REF!,"Jour")+COUNTIFS(#REF!,$B78,#REF!,"Jour")+COUNTIFS(#REF!,$B78,#REF!,"Jour")+COUNTIFS(#REF!,$B78,#REF!,"Jour")+COUNTIFS(#REF!,$B78,#REF!,"Jour"))</f>
        <v>#REF!</v>
      </c>
      <c r="AH78" s="187" t="e">
        <f>IF($A78="","",COUNTIFS(#REF!,$B78,#REF!,"Nuit")+COUNTIFS(#REF!,$B78,#REF!,"Nuit")+COUNTIFS(#REF!,$B78,#REF!,"Nuit")+COUNTIFS(#REF!,$B78,#REF!,"Nuit")+COUNTIFS(#REF!,$B78,#REF!,"Nuit")+COUNTIFS(#REF!,$B78,#REF!,"Nuit")+COUNTIFS(#REF!,$B78,#REF!,"Nuit")+COUNTIFS(#REF!,$B78,#REF!,"Nuit")+COUNTIFS(#REF!,$B78,#REF!,"Nuit")+COUNTIFS(#REF!,$B78,#REF!,"Nuit")+COUNTIFS(#REF!,$B78,#REF!,"Nuit"))</f>
        <v>#REF!</v>
      </c>
      <c r="AI78" s="184" t="e">
        <f>IF($A78="","",COUNTIFS(#REF!,$B78,#REF!,"Jour")+COUNTIFS(#REF!,$B78,#REF!,"Jour")+COUNTIFS(#REF!,$B78,#REF!,"Jour")+COUNTIFS(#REF!,$B78,#REF!,"Jour")+COUNTIFS(#REF!,$B78,#REF!,"Jour")+COUNTIFS(#REF!,$B78,#REF!,"Jour")+COUNTIFS(#REF!,$B78,#REF!,"Jour")+COUNTIFS(#REF!,$B78,#REF!,"Jour")+COUNTIFS(#REF!,$B78,#REF!,"Jour")+COUNTIFS(#REF!,$B78,#REF!,"Jour")+COUNTIFS(#REF!,$B78,#REF!,"Jour"))</f>
        <v>#REF!</v>
      </c>
      <c r="AJ78" s="187" t="e">
        <f>IF($A78="","",COUNTIFS(#REF!,$B78,#REF!,"Nuit")+COUNTIFS(#REF!,$B78,#REF!,"Nuit")+COUNTIFS(#REF!,$B78,#REF!,"Nuit")+COUNTIFS(#REF!,$B78,#REF!,"Nuit")+COUNTIFS(#REF!,$B78,#REF!,"Nuit")+COUNTIFS(#REF!,$B78,#REF!,"Nuit")+COUNTIFS(#REF!,$B78,#REF!,"Nuit")+COUNTIFS(#REF!,$B78,#REF!,"Nuit")+COUNTIFS(#REF!,$B78,#REF!,"Nuit")+COUNTIFS(#REF!,$B78,#REF!,"Nuit")+COUNTIFS(#REF!,$B78,#REF!,"Nuit"))</f>
        <v>#REF!</v>
      </c>
      <c r="AK78" s="190" t="e">
        <f>IF($A78="","",COUNTIFS(#REF!,$B78,#REF!,"Jour")+COUNTIFS(#REF!,$B78,#REF!,"Jour")+COUNTIFS(#REF!,$B78,#REF!,"Jour")+COUNTIFS(#REF!,$B78,#REF!,"Jour")+COUNTIFS(#REF!,$B78,#REF!,"Jour")+COUNTIFS(#REF!,$B78,#REF!,"Jour")+COUNTIFS(#REF!,$B78,#REF!,"Jour")+COUNTIFS(#REF!,$B78,#REF!,"Jour")+COUNTIFS(#REF!,$B78,#REF!,"Jour")+COUNTIFS(#REF!,$B78,#REF!,"Jour")+COUNTIFS(#REF!,$B78,#REF!,"Jour"))</f>
        <v>#REF!</v>
      </c>
      <c r="AL78" s="177"/>
      <c r="AM78" s="176" t="e">
        <f t="shared" si="6"/>
        <v>#REF!</v>
      </c>
      <c r="AN78" s="176" t="e">
        <f t="shared" si="7"/>
        <v>#REF!</v>
      </c>
      <c r="AO78" s="424" t="e">
        <f t="shared" si="8"/>
        <v>#REF!</v>
      </c>
      <c r="AP78" s="183">
        <f>IF($A78="","",COUNTIFS(JAN.20!$F$7:$F$48,$B78,JAN.20!$E$7:$E$48,"Nuit")+COUNTIFS(JAN.20!$H$7:$H$48,$B78,JAN.20!$E$7:$E$48,"Nuit")+COUNTIFS(JAN.20!$J$7:$J$48,$B78,JAN.20!$E$7:$E$48,"Nuit")+COUNTIFS(JAN.20!$L$7:$L$48,$B78,JAN.20!$E$7:$E$48,"Nuit")+COUNTIFS(JAN.20!$N$7:$N$48,$B78,JAN.20!$E$7:$E$48,"Nuit")+COUNTIFS(JAN.20!$P$7:$P$48,$B78,JAN.20!$E$7:$E$48,"Nuit")+COUNTIFS(JAN.20!$R$7:$R$48,$B78,JAN.20!$E$7:$E$48,"Nuit")+COUNTIFS(JAN.20!$T$7:$T$48,$B78,JAN.20!$E$7:$E$48,"Nuit")+COUNTIFS(JAN.20!$V$7:$V$48,$B78,JAN.20!$E$7:$E$48,"Nuit")+COUNTIFS(JAN.20!$W$7:$W$48,$B78,JAN.20!$E$7:$E$48,"Nuit")+COUNTIFS(JAN.20!$X$7:$X$48,$B78,JAN.20!$E$7:$E$48,"Nuit"))</f>
        <v>4</v>
      </c>
      <c r="AQ78" s="184">
        <f>IF($A78="","",COUNTIFS(JAN.20!$F$7:$F$48,$B78,JAN.20!$E$7:$E$48,"Jour")+COUNTIFS(JAN.20!$H$7:$H$48,$B78,JAN.20!$E$7:$E$48,"Jour")+COUNTIFS(JAN.20!$J$7:$J$48,$B78,JAN.20!$E$7:$E$48,"Jour")+COUNTIFS(JAN.20!$L$7:$L$48,$B78,JAN.20!$E$7:$E$48,"Jour")+COUNTIFS(JAN.20!$N$7:$N$48,$B78,JAN.20!$E$7:$E$48,"Jour")+COUNTIFS(JAN.20!$P$7:$P$48,$B78,JAN.20!$E$7:$E$48,"Jour")+COUNTIFS(JAN.20!$R$7:$R$48,$B78,JAN.20!$E$7:$E$48,"Jour")+COUNTIFS(JAN.20!$T$7:$T$48,$B78,JAN.20!$E$7:$E$48,"Jour")+COUNTIFS(JAN.20!$V$7:$V$48,$B78,JAN.20!$E$7:$E$48,"Jour")+COUNTIFS(JAN.20!$W$7:$W$48,$B78,JAN.20!$E$7:$E$48,"Jour")+COUNTIFS(JAN.20!$X$7:$X$48,$B78,JAN.20!$E$7:$E$48,"Jour"))</f>
        <v>0</v>
      </c>
      <c r="AR78" s="187">
        <f>IF($A78="","",COUNTIFS(FEV.20!$F$7:$F$48,$B78,FEV.20!$E$7:$E$48,"Nuit")+COUNTIFS(FEV.20!$H$7:$H$48,$B78,FEV.20!$E$7:$E$48,"Nuit")+COUNTIFS(FEV.20!$J$7:$J$48,$B78,FEV.20!$E$7:$E$48,"Nuit")+COUNTIFS(FEV.20!$L$7:$L$48,$B78,FEV.20!$E$7:$E$48,"Nuit")+COUNTIFS(FEV.20!$N$7:$N$48,$B78,FEV.20!$E$7:$E$48,"Nuit")+COUNTIFS(FEV.20!$P$7:$P$48,$B78,FEV.20!$E$7:$E$48,"Nuit")+COUNTIFS(FEV.20!$R$7:$R$48,$B78,FEV.20!$E$7:$E$48,"Nuit")+COUNTIFS(FEV.20!$T$7:$T$48,$B78,FEV.20!$E$7:$E$48,"Nuit")+COUNTIFS(FEV.20!$V$7:$V$48,$B78,FEV.20!$E$7:$E$48,"Nuit")+COUNTIFS(FEV.20!$W$7:$W$48,$B78,FEV.20!$E$7:$E$48,"Nuit")+COUNTIFS(FEV.20!$X$7:$X$48,$B78,FEV.20!$E$7:$E$48,"Nuit"))</f>
        <v>4</v>
      </c>
      <c r="AS78" s="184">
        <f>IF($A78="","",COUNTIFS(FEV.20!$F$7:$F$48,$B78,FEV.20!$E$7:$E$48,"Jour")+COUNTIFS(FEV.20!$H$7:$H$48,$B78,FEV.20!$E$7:$E$48,"Jour")+COUNTIFS(FEV.20!$J$7:$J$48,$B78,FEV.20!$E$7:$E$48,"Jour")+COUNTIFS(FEV.20!$L$7:$L$48,$B78,FEV.20!$E$7:$E$48,"Jour")+COUNTIFS(FEV.20!$N$7:$N$48,$B78,FEV.20!$E$7:$E$48,"Jour")+COUNTIFS(FEV.20!$P$7:$P$48,$B78,FEV.20!$E$7:$E$48,"Jour")+COUNTIFS(FEV.20!$R$7:$R$48,$B78,FEV.20!$E$7:$E$48,"Jour")+COUNTIFS(FEV.20!$T$7:$T$48,$B78,FEV.20!$E$7:$E$48,"Jour")+COUNTIFS(FEV.20!$V$7:$V$48,$B78,FEV.20!$E$7:$E$48,"Jour")+COUNTIFS(FEV.20!$W$7:$W$48,$B78,FEV.20!$E$7:$E$48,"Jour")+COUNTIFS(FEV.20!$X$7:$X$48,$B78,FEV.20!$E$7:$E$48,"Jour"))</f>
        <v>0</v>
      </c>
      <c r="AT78" s="187">
        <f>IF($A78="","",COUNTIFS(Mars.20!$F$7:$F$48,$B78,Mars.20!$E$7:$E$48,"Nuit")+COUNTIFS(Mars.20!$H$7:$H$48,$B78,Mars.20!$E$7:$E$48,"Nuit")+COUNTIFS(Mars.20!$J$7:$J$48,$B78,Mars.20!$E$7:$E$48,"Nuit")+COUNTIFS(Mars.20!$L$7:$L$48,$B78,Mars.20!$E$7:$E$48,"Nuit")+COUNTIFS(Mars.20!$N$7:$N$48,$B78,Mars.20!$E$7:$E$48,"Nuit")+COUNTIFS(Mars.20!$P$7:$P$48,$B78,Mars.20!$E$7:$E$48,"Nuit")+COUNTIFS(Mars.20!$R$7:$R$48,$B78,Mars.20!$E$7:$E$48,"Nuit")+COUNTIFS(Mars.20!$T$7:$T$48,$B78,Mars.20!$E$7:$E$48,"Nuit")+COUNTIFS(Mars.20!$V$7:$V$48,$B78,Mars.20!$E$7:$E$48,"Nuit")+COUNTIFS(Mars.20!$W$7:$W$48,$B78,Mars.20!$E$7:$E$48,"Nuit")+COUNTIFS(Mars.20!$X$7:$X$48,$B78,Mars.20!$E$7:$E$48,"Nuit"))</f>
        <v>4</v>
      </c>
      <c r="AU78" s="184">
        <f>IF($A78="","",COUNTIFS(Mars.20!$F$7:$F$48,$B78,Mars.20!$E$7:$E$48,"Jour")+COUNTIFS(Mars.20!$H$7:$H$48,$B78,Mars.20!$E$7:$E$48,"Jour")+COUNTIFS(Mars.20!$J$7:$J$48,$B78,Mars.20!$E$7:$E$48,"Jour")+COUNTIFS(Mars.20!$L$7:$L$48,$B78,Mars.20!$E$7:$E$48,"Jour")+COUNTIFS(Mars.20!$N$7:$N$48,$B78,Mars.20!$E$7:$E$48,"Jour")+COUNTIFS(Mars.20!$P$7:$P$48,$B78,Mars.20!$E$7:$E$48,"Jour")+COUNTIFS(Mars.20!$R$7:$R$48,$B78,Mars.20!$E$7:$E$48,"Jour")+COUNTIFS(Mars.20!$T$7:$T$48,$B78,Mars.20!$E$7:$E$48,"Jour")+COUNTIFS(Mars.20!$V$7:$V$48,$B78,Mars.20!$E$7:$E$48,"Jour")+COUNTIFS(Mars.20!$W$7:$W$48,$B78,Mars.20!$E$7:$E$48,"Jour")+COUNTIFS(Mars.20!$X$7:$X$48,$B78,Mars.20!$E$7:$E$48,"Jour"))</f>
        <v>0</v>
      </c>
      <c r="AV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AW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AX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AY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AZ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BA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BB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BC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BD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BE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BF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BG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BH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BI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BJ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BK78" s="184">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BL78" s="187">
        <f>IF($A78="","",COUNTIFS(AVR.20!$F$7:$F$48,$B78,AVR.20!$E$7:$E$48,"Nuit")+COUNTIFS(AVR.20!$H$7:$H$48,$B78,AVR.20!$E$7:$E$48,"Nuit")+COUNTIFS(AVR.20!$J$7:$J$48,$B78,AVR.20!$E$7:$E$48,"Nuit")+COUNTIFS(AVR.20!$L$7:$L$48,$B78,AVR.20!$E$7:$E$48,"Nuit")+COUNTIFS(AVR.20!$N$7:$N$48,$B78,AVR.20!$E$7:$E$48,"Nuit")+COUNTIFS(AVR.20!$P$7:$P$48,$B78,AVR.20!$E$7:$E$48,"Nuit")+COUNTIFS(AVR.20!$R$7:$R$48,$B78,AVR.20!$E$7:$E$48,"Nuit")+COUNTIFS(AVR.20!$T$7:$T$48,$B78,AVR.20!$E$7:$E$48,"Nuit")+COUNTIFS(AVR.20!$V$7:$V$48,$B78,AVR.20!$E$7:$E$48,"Nuit")+COUNTIFS(AVR.20!$W$7:$W$48,$B78,AVR.20!$E$7:$E$48,"Nuit")+COUNTIFS(AVR.20!$X$7:$X$48,$B78,AVR.20!$E$7:$E$48,"Nuit"))</f>
        <v>0</v>
      </c>
      <c r="BM78" s="190">
        <f>IF($A78="","",COUNTIFS(AVR.20!$F$7:$F$48,$B78,AVR.20!$E$7:$E$48,"Jour")+COUNTIFS(AVR.20!$H$7:$H$48,$B78,AVR.20!$E$7:$E$48,"Jour")+COUNTIFS(AVR.20!$J$7:$J$48,$B78,AVR.20!$E$7:$E$48,"Jour")+COUNTIFS(AVR.20!$L$7:$L$48,$B78,AVR.20!$E$7:$E$48,"Jour")+COUNTIFS(AVR.20!$N$7:$N$48,$B78,AVR.20!$E$7:$E$48,"Jour")+COUNTIFS(AVR.20!$P$7:$P$48,$B78,AVR.20!$E$7:$E$48,"Jour")+COUNTIFS(AVR.20!$R$7:$R$48,$B78,AVR.20!$E$7:$E$48,"Jour")+COUNTIFS(AVR.20!$T$7:$T$48,$B78,AVR.20!$E$7:$E$48,"Jour")+COUNTIFS(AVR.20!$V$7:$V$48,$B78,AVR.20!$E$7:$E$48,"Jour")+COUNTIFS(AVR.20!$W$7:$W$48,$B78,AVR.20!$E$7:$E$48,"Jour")+COUNTIFS(AVR.20!$X$7:$X$48,$B78,AVR.20!$E$7:$E$48,"Jour"))</f>
        <v>0</v>
      </c>
      <c r="BN78" s="177"/>
      <c r="BO78" s="176">
        <f t="shared" si="9"/>
        <v>12</v>
      </c>
      <c r="BP78" s="176">
        <f t="shared" si="10"/>
        <v>0</v>
      </c>
    </row>
    <row r="79" spans="1:68" ht="16.5" customHeight="1" x14ac:dyDescent="0.25">
      <c r="A79" s="268" t="s">
        <v>206</v>
      </c>
      <c r="B79" s="269" t="s">
        <v>24</v>
      </c>
      <c r="C79" s="264" t="s">
        <v>75</v>
      </c>
      <c r="D79" s="264" t="s">
        <v>67</v>
      </c>
      <c r="E79" s="265" t="s">
        <v>69</v>
      </c>
      <c r="F79" s="266" t="s">
        <v>8</v>
      </c>
      <c r="G79" s="266" t="s">
        <v>70</v>
      </c>
      <c r="H79" s="266" t="s">
        <v>71</v>
      </c>
      <c r="I79" s="266"/>
      <c r="J79" s="266" t="s">
        <v>79</v>
      </c>
      <c r="K79" s="266" t="s">
        <v>72</v>
      </c>
      <c r="L79" s="267" t="s">
        <v>73</v>
      </c>
      <c r="N79" s="183" t="e">
        <f>IF($A79="","",COUNTIFS(#REF!,B79,#REF!,"Nuit")+COUNTIFS(#REF!,B79,#REF!,"Nuit")+COUNTIFS(#REF!,B79,#REF!,"Nuit")+COUNTIFS(#REF!,B79,#REF!,"Nuit")+COUNTIFS(#REF!,B79,#REF!,"Nuit")+COUNTIFS(#REF!,B79,#REF!,"Nuit")+COUNTIFS(#REF!,B79,#REF!,"Nuit")+COUNTIFS(#REF!,B79,#REF!,"Nuit")+COUNTIFS(#REF!,B79,#REF!,"Nuit")+COUNTIFS(#REF!,B79,#REF!,"Nuit")+COUNTIFS(#REF!,B79,#REF!,"Nuit"))</f>
        <v>#REF!</v>
      </c>
      <c r="O79" s="184" t="e">
        <f>IF($A79="","",COUNTIFS(#REF!,B79,#REF!,"Jour")+COUNTIFS(#REF!,B79,#REF!,"Jour")+COUNTIFS(#REF!,B79,#REF!,"Jour")+COUNTIFS(#REF!,B79,#REF!,"Jour")+COUNTIFS(#REF!,B79,#REF!,"Jour")+COUNTIFS(#REF!,B79,#REF!,"Jour")+COUNTIFS(#REF!,B79,#REF!,"Jour")+COUNTIFS(#REF!,B79,#REF!,"Jour")+COUNTIFS(#REF!,B79,#REF!,"Jour")+COUNTIFS(#REF!,B79,#REF!,"Jour")+COUNTIFS(#REF!,B79,#REF!,"Jour"))</f>
        <v>#REF!</v>
      </c>
      <c r="P79" s="187" t="e">
        <f>IF($A79="","",COUNTIFS(#REF!,B79,#REF!,"Nuit")+COUNTIFS(#REF!,B79,#REF!,"Nuit")+COUNTIFS(#REF!,B79,#REF!,"Nuit")+COUNTIFS(#REF!,B79,#REF!,"Nuit")+COUNTIFS(#REF!,B79,#REF!,"Nuit")+COUNTIFS(#REF!,B79,#REF!,"Nuit")+COUNTIFS(#REF!,B79,#REF!,"Nuit")+COUNTIFS(#REF!,B79,#REF!,"Nuit")+COUNTIFS(#REF!,B79,#REF!,"Nuit")+COUNTIFS(#REF!,B79,#REF!,"Nuit")+COUNTIFS(#REF!,B79,#REF!,"Nuit"))</f>
        <v>#REF!</v>
      </c>
      <c r="Q79" s="184" t="e">
        <f>IF($A79="","",COUNTIFS(#REF!,B79,#REF!,"Jour")+COUNTIFS(#REF!,B79,#REF!,"Jour")+COUNTIFS(#REF!,B79,#REF!,"Jour")+COUNTIFS(#REF!,B79,#REF!,"Jour")+COUNTIFS(#REF!,B79,#REF!,"Jour")+COUNTIFS(#REF!,B79,#REF!,"Jour")+COUNTIFS(#REF!,B79,#REF!,"Jour")+COUNTIFS(#REF!,B79,#REF!,"Jour")+COUNTIFS(#REF!,B79,#REF!,"Jour")+COUNTIFS(#REF!,B79,#REF!,"Jour")+COUNTIFS(#REF!,B79,#REF!,"Jour"))</f>
        <v>#REF!</v>
      </c>
      <c r="R79" s="187" t="e">
        <f>IF($A79="","",COUNTIFS(#REF!,B79,#REF!,"Nuit")+COUNTIFS(#REF!,B79,#REF!,"Nuit")+COUNTIFS(#REF!,B79,#REF!,"Nuit")+COUNTIFS(#REF!,B79,#REF!,"Nuit")+COUNTIFS(#REF!,B79,#REF!,"Nuit")+COUNTIFS(#REF!,B79,#REF!,"Nuit")+COUNTIFS(#REF!,B79,#REF!,"Nuit")+COUNTIFS(#REF!,B79,#REF!,"Nuit")+COUNTIFS(#REF!,B79,#REF!,"Nuit")+COUNTIFS(#REF!,B79,#REF!,"Nuit")+COUNTIFS(#REF!,B79,#REF!,"Nuit"))</f>
        <v>#REF!</v>
      </c>
      <c r="S79" s="184" t="e">
        <f>IF($A79="","",COUNTIFS(#REF!,B79,#REF!,"Jour")+COUNTIFS(#REF!,B79,#REF!,"Jour")+COUNTIFS(#REF!,B79,#REF!,"Jour")+COUNTIFS(#REF!,B79,#REF!,"Jour")+COUNTIFS(#REF!,B79,#REF!,"Jour")+COUNTIFS(#REF!,B79,#REF!,"Jour")+COUNTIFS(#REF!,B79,#REF!,"Jour")+COUNTIFS(#REF!,B79,#REF!,"Jour")+COUNTIFS(#REF!,B79,#REF!,"Jour")+COUNTIFS(#REF!,B79,#REF!,"Jour")+COUNTIFS(#REF!,B79,#REF!,"Jour"))</f>
        <v>#REF!</v>
      </c>
      <c r="T79" s="187" t="e">
        <f>IF($A79="","",COUNTIFS(#REF!,B79,#REF!,"Nuit")+COUNTIFS(#REF!,B79,#REF!,"Nuit")+COUNTIFS(#REF!,B79,#REF!,"Nuit")+COUNTIFS(#REF!,B79,#REF!,"Nuit")+COUNTIFS(#REF!,B79,#REF!,"Nuit")+COUNTIFS(#REF!,B79,#REF!,"Nuit")+COUNTIFS(#REF!,B79,#REF!,"Nuit")+COUNTIFS(#REF!,B79,#REF!,"Nuit")+COUNTIFS(#REF!,B79,#REF!,"Nuit")+COUNTIFS(#REF!,B79,#REF!,"Nuit")+COUNTIFS(#REF!,B79,#REF!,"Nuit"))</f>
        <v>#REF!</v>
      </c>
      <c r="U79" s="184" t="e">
        <f>IF($A79="","",COUNTIFS(#REF!,B79,#REF!,"Jour")+COUNTIFS(#REF!,B79,#REF!,"Jour")+COUNTIFS(#REF!,B79,#REF!,"Jour")+COUNTIFS(#REF!,B79,#REF!,"Jour")+COUNTIFS(#REF!,B79,#REF!,"Jour")+COUNTIFS(#REF!,B79,#REF!,"Jour")+COUNTIFS(#REF!,B79,#REF!,"Jour")+COUNTIFS(#REF!,B79,#REF!,"Jour")+COUNTIFS(#REF!,B79,#REF!,"Jour")+COUNTIFS(#REF!,B79,#REF!,"Jour")+COUNTIFS(#REF!,B79,#REF!,"Jour"))</f>
        <v>#REF!</v>
      </c>
      <c r="V79" s="187" t="e">
        <f>IF($A79="","",COUNTIFS(#REF!,B79,#REF!,"Nuit")+COUNTIFS(#REF!,B79,#REF!,"Nuit")+COUNTIFS(#REF!,B79,#REF!,"Nuit")+COUNTIFS(#REF!,B79,#REF!,"Nuit")+COUNTIFS(#REF!,B79,#REF!,"Nuit")+COUNTIFS(#REF!,B79,#REF!,"Nuit")+COUNTIFS(#REF!,B79,#REF!,"Nuit")+COUNTIFS(#REF!,B79,#REF!,"Nuit")+COUNTIFS(#REF!,B79,#REF!,"Nuit")+COUNTIFS(#REF!,B79,#REF!,"Nuit")+COUNTIFS(#REF!,B79,#REF!,"Nuit"))</f>
        <v>#REF!</v>
      </c>
      <c r="W79" s="184" t="e">
        <f>IF($A79="","",COUNTIFS(#REF!,B79,#REF!,"Jour")+COUNTIFS(#REF!,B79,#REF!,"Jour")+COUNTIFS(#REF!,B79,#REF!,"Jour")+COUNTIFS(#REF!,B79,#REF!,"Jour")+COUNTIFS(#REF!,B79,#REF!,"Jour")+COUNTIFS(#REF!,B79,#REF!,"Jour")+COUNTIFS(#REF!,B79,#REF!,"Jour")+COUNTIFS(#REF!,B79,#REF!,"Jour")+COUNTIFS(#REF!,B79,#REF!,"Jour")+COUNTIFS(#REF!,B79,#REF!,"Jour")+COUNTIFS(#REF!,B79,#REF!,"Jour"))</f>
        <v>#REF!</v>
      </c>
      <c r="X79" s="187" t="e">
        <f>IF($A79="","",COUNTIFS(#REF!,B79,#REF!,"Nuit")+COUNTIFS(#REF!,B79,#REF!,"Nuit")+COUNTIFS(#REF!,B79,#REF!,"Nuit")+COUNTIFS(#REF!,B79,#REF!,"Nuit")+COUNTIFS(#REF!,B79,#REF!,"Nuit")+COUNTIFS(#REF!,B79,#REF!,"Nuit")+COUNTIFS(#REF!,B79,#REF!,"Nuit")+COUNTIFS(#REF!,B79,#REF!,"Nuit")+COUNTIFS(#REF!,B79,#REF!,"Nuit")+COUNTIFS(#REF!,B79,#REF!,"Nuit")+COUNTIFS(#REF!,B79,#REF!,"Nuit"))</f>
        <v>#REF!</v>
      </c>
      <c r="Y79" s="184" t="e">
        <f>IF($A79="","",COUNTIFS(#REF!,B79,#REF!,"Jour")+COUNTIFS(#REF!,B79,#REF!,"Jour")+COUNTIFS(#REF!,B79,#REF!,"Jour")+COUNTIFS(#REF!,B79,#REF!,"Jour")+COUNTIFS(#REF!,B79,#REF!,"Jour")+COUNTIFS(#REF!,B79,#REF!,"Jour")+COUNTIFS(#REF!,B79,#REF!,"Jour")+COUNTIFS(#REF!,B79,#REF!,"Jour")+COUNTIFS(#REF!,B79,#REF!,"Jour")+COUNTIFS(#REF!,B79,#REF!,"Jour")+COUNTIFS(#REF!,B79,#REF!,"Jour"))</f>
        <v>#REF!</v>
      </c>
      <c r="Z79" s="187" t="e">
        <f>IF($A79="","",COUNTIFS(#REF!,$B79,#REF!,"Nuit")+COUNTIFS(#REF!,B79,#REF!,"Nuit")+COUNTIFS(#REF!,B79,#REF!,"Nuit")+COUNTIFS(#REF!,B79,#REF!,"Nuit")+COUNTIFS(#REF!,B79,#REF!,"Nuit")+COUNTIFS(#REF!,B79,#REF!,"Nuit")+COUNTIFS(#REF!,B79,#REF!,"Nuit")+COUNTIFS(#REF!,B79,#REF!,"Nuit")+COUNTIFS(#REF!,B79,#REF!,"Nuit")+COUNTIFS(#REF!,B79,#REF!,"Nuit")+COUNTIFS(#REF!,B79,#REF!,"Nuit"))</f>
        <v>#REF!</v>
      </c>
      <c r="AA79" s="184" t="e">
        <f>IF($A79="","",COUNTIFS(#REF!,$B79,#REF!,"Jour")+COUNTIFS(#REF!,$B79,#REF!,"Jour")+COUNTIFS(#REF!,$B79,#REF!,"Jour")+COUNTIFS(#REF!,$B79,#REF!,"Jour")+COUNTIFS(#REF!,$B79,#REF!,"Jour")+COUNTIFS(#REF!,$B79,#REF!,"Jour")+COUNTIFS(#REF!,$B79,#REF!,"Jour")+COUNTIFS(#REF!,$B79,#REF!,"Jour")+COUNTIFS(#REF!,$B79,#REF!,"Jour")+COUNTIFS(#REF!,$B79,#REF!,"Jour")+COUNTIFS(#REF!,$B79,#REF!,"Jour"))</f>
        <v>#REF!</v>
      </c>
      <c r="AB79" s="187" t="e">
        <f>IF($A79="","",COUNTIFS(#REF!,$B79,#REF!,"Nuit")+COUNTIFS(#REF!,$B79,#REF!,"Nuit")+COUNTIFS(#REF!,$B79,#REF!,"Nuit")+COUNTIFS(#REF!,$B79,#REF!,"Nuit")+COUNTIFS(#REF!,$B79,#REF!,"Nuit")+COUNTIFS(#REF!,$B79,#REF!,"Nuit")+COUNTIFS(#REF!,$B79,#REF!,"Nuit")+COUNTIFS(#REF!,$B79,#REF!,"Nuit")+COUNTIFS(#REF!,$B79,#REF!,"Nuit")+COUNTIFS(#REF!,$B79,#REF!,"Nuit")+COUNTIFS(#REF!,$B79,#REF!,"Nuit"))</f>
        <v>#REF!</v>
      </c>
      <c r="AC79" s="184" t="e">
        <f>IF($A79="","",COUNTIFS(#REF!,$B79,#REF!,"Jour")+COUNTIFS(#REF!,$B79,#REF!,"Jour")+COUNTIFS(#REF!,$B79,#REF!,"Jour")+COUNTIFS(#REF!,$B79,#REF!,"Jour")+COUNTIFS(#REF!,$B79,#REF!,"Jour")+COUNTIFS(#REF!,$B79,#REF!,"Jour")+COUNTIFS(#REF!,$B79,#REF!,"Jour")+COUNTIFS(#REF!,$B79,#REF!,"Jour")+COUNTIFS(#REF!,$B79,#REF!,"Jour")+COUNTIFS(#REF!,$B79,#REF!,"Jour")+COUNTIFS(#REF!,$B79,#REF!,"Jour"))</f>
        <v>#REF!</v>
      </c>
      <c r="AD79" s="187" t="e">
        <f>IF($A79="","",COUNTIFS(#REF!,$B79,#REF!,"Nuit")+COUNTIFS(#REF!,$B79,#REF!,"Nuit")+COUNTIFS(#REF!,$B79,#REF!,"Nuit")+COUNTIFS(#REF!,$B79,#REF!,"Nuit")+COUNTIFS(#REF!,$B79,#REF!,"Nuit")+COUNTIFS(#REF!,$B79,#REF!,"Nuit")+COUNTIFS(#REF!,$B79,#REF!,"Nuit")+COUNTIFS(#REF!,$B79,#REF!,"Nuit")+COUNTIFS(#REF!,$B79,#REF!,"Nuit")+COUNTIFS(#REF!,$B79,#REF!,"Nuit")+COUNTIFS(#REF!,$B79,#REF!,"Nuit"))</f>
        <v>#REF!</v>
      </c>
      <c r="AE79" s="184" t="e">
        <f>IF($A79="","",COUNTIFS(#REF!,$B79,#REF!,"Jour")+COUNTIFS(#REF!,$B79,#REF!,"Jour")+COUNTIFS(#REF!,$B79,#REF!,"Jour")+COUNTIFS(#REF!,$B79,#REF!,"Jour")+COUNTIFS(#REF!,$B79,#REF!,"Jour")+COUNTIFS(#REF!,$B79,#REF!,"Jour")+COUNTIFS(#REF!,$B79,#REF!,"Jour")+COUNTIFS(#REF!,$B79,#REF!,"Jour")+COUNTIFS(#REF!,$B79,#REF!,"Jour")+COUNTIFS(#REF!,$B79,#REF!,"Jour")+COUNTIFS(#REF!,$B79,#REF!,"Jour"))</f>
        <v>#REF!</v>
      </c>
      <c r="AF79" s="187" t="e">
        <f>IF($A79="","",COUNTIFS(#REF!,$B79,#REF!,"Nuit")+COUNTIFS(#REF!,$B79,#REF!,"Nuit")+COUNTIFS(#REF!,$B79,#REF!,"Nuit")+COUNTIFS(#REF!,$B79,#REF!,"Nuit")+COUNTIFS(#REF!,$B79,#REF!,"Nuit")+COUNTIFS(#REF!,$B79,#REF!,"Nuit")+COUNTIFS(#REF!,$B79,#REF!,"Nuit")+COUNTIFS(#REF!,$B79,#REF!,"Nuit")+COUNTIFS(#REF!,$B79,#REF!,"Nuit")+COUNTIFS(#REF!,$B79,#REF!,"Nuit")+COUNTIFS(#REF!,$B79,#REF!,"Nuit"))</f>
        <v>#REF!</v>
      </c>
      <c r="AG79" s="184" t="e">
        <f>IF($A79="","",COUNTIFS(#REF!,$B79,#REF!,"Jour")+COUNTIFS(#REF!,$B79,#REF!,"Jour")+COUNTIFS(#REF!,$B79,#REF!,"Jour")+COUNTIFS(#REF!,$B79,#REF!,"Jour")+COUNTIFS(#REF!,$B79,#REF!,"Jour")+COUNTIFS(#REF!,$B79,#REF!,"Jour")+COUNTIFS(#REF!,$B79,#REF!,"Jour")+COUNTIFS(#REF!,$B79,#REF!,"Jour")+COUNTIFS(#REF!,$B79,#REF!,"Jour")+COUNTIFS(#REF!,$B79,#REF!,"Jour")+COUNTIFS(#REF!,$B79,#REF!,"Jour"))</f>
        <v>#REF!</v>
      </c>
      <c r="AH79" s="187" t="e">
        <f>IF($A79="","",COUNTIFS(#REF!,$B79,#REF!,"Nuit")+COUNTIFS(#REF!,$B79,#REF!,"Nuit")+COUNTIFS(#REF!,$B79,#REF!,"Nuit")+COUNTIFS(#REF!,$B79,#REF!,"Nuit")+COUNTIFS(#REF!,$B79,#REF!,"Nuit")+COUNTIFS(#REF!,$B79,#REF!,"Nuit")+COUNTIFS(#REF!,$B79,#REF!,"Nuit")+COUNTIFS(#REF!,$B79,#REF!,"Nuit")+COUNTIFS(#REF!,$B79,#REF!,"Nuit")+COUNTIFS(#REF!,$B79,#REF!,"Nuit")+COUNTIFS(#REF!,$B79,#REF!,"Nuit"))</f>
        <v>#REF!</v>
      </c>
      <c r="AI79" s="184" t="e">
        <f>IF($A79="","",COUNTIFS(#REF!,$B79,#REF!,"Jour")+COUNTIFS(#REF!,$B79,#REF!,"Jour")+COUNTIFS(#REF!,$B79,#REF!,"Jour")+COUNTIFS(#REF!,$B79,#REF!,"Jour")+COUNTIFS(#REF!,$B79,#REF!,"Jour")+COUNTIFS(#REF!,$B79,#REF!,"Jour")+COUNTIFS(#REF!,$B79,#REF!,"Jour")+COUNTIFS(#REF!,$B79,#REF!,"Jour")+COUNTIFS(#REF!,$B79,#REF!,"Jour")+COUNTIFS(#REF!,$B79,#REF!,"Jour")+COUNTIFS(#REF!,$B79,#REF!,"Jour"))</f>
        <v>#REF!</v>
      </c>
      <c r="AJ79" s="187" t="e">
        <f>IF($A79="","",COUNTIFS(#REF!,$B79,#REF!,"Nuit")+COUNTIFS(#REF!,$B79,#REF!,"Nuit")+COUNTIFS(#REF!,$B79,#REF!,"Nuit")+COUNTIFS(#REF!,$B79,#REF!,"Nuit")+COUNTIFS(#REF!,$B79,#REF!,"Nuit")+COUNTIFS(#REF!,$B79,#REF!,"Nuit")+COUNTIFS(#REF!,$B79,#REF!,"Nuit")+COUNTIFS(#REF!,$B79,#REF!,"Nuit")+COUNTIFS(#REF!,$B79,#REF!,"Nuit")+COUNTIFS(#REF!,$B79,#REF!,"Nuit")+COUNTIFS(#REF!,$B79,#REF!,"Nuit"))</f>
        <v>#REF!</v>
      </c>
      <c r="AK79" s="190" t="e">
        <f>IF($A79="","",COUNTIFS(#REF!,$B79,#REF!,"Jour")+COUNTIFS(#REF!,$B79,#REF!,"Jour")+COUNTIFS(#REF!,$B79,#REF!,"Jour")+COUNTIFS(#REF!,$B79,#REF!,"Jour")+COUNTIFS(#REF!,$B79,#REF!,"Jour")+COUNTIFS(#REF!,$B79,#REF!,"Jour")+COUNTIFS(#REF!,$B79,#REF!,"Jour")+COUNTIFS(#REF!,$B79,#REF!,"Jour")+COUNTIFS(#REF!,$B79,#REF!,"Jour")+COUNTIFS(#REF!,$B79,#REF!,"Jour")+COUNTIFS(#REF!,$B79,#REF!,"Jour"))</f>
        <v>#REF!</v>
      </c>
      <c r="AL79" s="177"/>
      <c r="AM79" s="176" t="e">
        <f t="shared" si="6"/>
        <v>#REF!</v>
      </c>
      <c r="AN79" s="176" t="e">
        <f t="shared" si="7"/>
        <v>#REF!</v>
      </c>
      <c r="AO79" s="424" t="e">
        <f t="shared" si="8"/>
        <v>#REF!</v>
      </c>
      <c r="AP79" s="183">
        <f>IF($A79="","",COUNTIFS(JAN.20!$F$7:$F$48,$B79,JAN.20!$E$7:$E$48,"Nuit")+COUNTIFS(JAN.20!$H$7:$H$48,$B79,JAN.20!$E$7:$E$48,"Nuit")+COUNTIFS(JAN.20!$J$7:$J$48,$B79,JAN.20!$E$7:$E$48,"Nuit")+COUNTIFS(JAN.20!$L$7:$L$48,$B79,JAN.20!$E$7:$E$48,"Nuit")+COUNTIFS(JAN.20!$N$7:$N$48,$B79,JAN.20!$E$7:$E$48,"Nuit")+COUNTIFS(JAN.20!$P$7:$P$48,$B79,JAN.20!$E$7:$E$48,"Nuit")+COUNTIFS(JAN.20!$R$7:$R$48,$B79,JAN.20!$E$7:$E$48,"Nuit")+COUNTIFS(JAN.20!$T$7:$T$48,$B79,JAN.20!$E$7:$E$48,"Nuit")+COUNTIFS(JAN.20!$V$7:$V$48,$B79,JAN.20!$E$7:$E$48,"Nuit")+COUNTIFS(JAN.20!$W$7:$W$48,$B79,JAN.20!$E$7:$E$48,"Nuit")+COUNTIFS(JAN.20!$X$7:$X$48,$B79,JAN.20!$E$7:$E$48,"Nuit"))</f>
        <v>10</v>
      </c>
      <c r="AQ79" s="184">
        <f>IF($A79="","",COUNTIFS(JAN.20!$F$7:$F$48,$B79,JAN.20!$E$7:$E$48,"Jour")+COUNTIFS(JAN.20!$H$7:$H$48,$B79,JAN.20!$E$7:$E$48,"Jour")+COUNTIFS(JAN.20!$J$7:$J$48,$B79,JAN.20!$E$7:$E$48,"Jour")+COUNTIFS(JAN.20!$L$7:$L$48,$B79,JAN.20!$E$7:$E$48,"Jour")+COUNTIFS(JAN.20!$N$7:$N$48,$B79,JAN.20!$E$7:$E$48,"Jour")+COUNTIFS(JAN.20!$P$7:$P$48,$B79,JAN.20!$E$7:$E$48,"Jour")+COUNTIFS(JAN.20!$R$7:$R$48,$B79,JAN.20!$E$7:$E$48,"Jour")+COUNTIFS(JAN.20!$T$7:$T$48,$B79,JAN.20!$E$7:$E$48,"Jour")+COUNTIFS(JAN.20!$V$7:$V$48,$B79,JAN.20!$E$7:$E$48,"Jour")+COUNTIFS(JAN.20!$W$7:$W$48,$B79,JAN.20!$E$7:$E$48,"Jour")+COUNTIFS(JAN.20!$X$7:$X$48,$B79,JAN.20!$E$7:$E$48,"Jour"))</f>
        <v>2</v>
      </c>
      <c r="AR79" s="187">
        <f>IF($A79="","",COUNTIFS(FEV.20!$F$7:$F$48,$B79,FEV.20!$E$7:$E$48,"Nuit")+COUNTIFS(FEV.20!$H$7:$H$48,$B79,FEV.20!$E$7:$E$48,"Nuit")+COUNTIFS(FEV.20!$J$7:$J$48,$B79,FEV.20!$E$7:$E$48,"Nuit")+COUNTIFS(FEV.20!$L$7:$L$48,$B79,FEV.20!$E$7:$E$48,"Nuit")+COUNTIFS(FEV.20!$N$7:$N$48,$B79,FEV.20!$E$7:$E$48,"Nuit")+COUNTIFS(FEV.20!$P$7:$P$48,$B79,FEV.20!$E$7:$E$48,"Nuit")+COUNTIFS(FEV.20!$R$7:$R$48,$B79,FEV.20!$E$7:$E$48,"Nuit")+COUNTIFS(FEV.20!$T$7:$T$48,$B79,FEV.20!$E$7:$E$48,"Nuit")+COUNTIFS(FEV.20!$V$7:$V$48,$B79,FEV.20!$E$7:$E$48,"Nuit")+COUNTIFS(FEV.20!$W$7:$W$48,$B79,FEV.20!$E$7:$E$48,"Nuit")+COUNTIFS(FEV.20!$X$7:$X$48,$B79,FEV.20!$E$7:$E$48,"Nuit"))</f>
        <v>7</v>
      </c>
      <c r="AS79" s="184">
        <f>IF($A79="","",COUNTIFS(FEV.20!$F$7:$F$48,$B79,FEV.20!$E$7:$E$48,"Jour")+COUNTIFS(FEV.20!$H$7:$H$48,$B79,FEV.20!$E$7:$E$48,"Jour")+COUNTIFS(FEV.20!$J$7:$J$48,$B79,FEV.20!$E$7:$E$48,"Jour")+COUNTIFS(FEV.20!$L$7:$L$48,$B79,FEV.20!$E$7:$E$48,"Jour")+COUNTIFS(FEV.20!$N$7:$N$48,$B79,FEV.20!$E$7:$E$48,"Jour")+COUNTIFS(FEV.20!$P$7:$P$48,$B79,FEV.20!$E$7:$E$48,"Jour")+COUNTIFS(FEV.20!$R$7:$R$48,$B79,FEV.20!$E$7:$E$48,"Jour")+COUNTIFS(FEV.20!$T$7:$T$48,$B79,FEV.20!$E$7:$E$48,"Jour")+COUNTIFS(FEV.20!$V$7:$V$48,$B79,FEV.20!$E$7:$E$48,"Jour")+COUNTIFS(FEV.20!$W$7:$W$48,$B79,FEV.20!$E$7:$E$48,"Jour")+COUNTIFS(FEV.20!$X$7:$X$48,$B79,FEV.20!$E$7:$E$48,"Jour"))</f>
        <v>2</v>
      </c>
      <c r="AT79" s="187">
        <f>IF($A79="","",COUNTIFS(Mars.20!$F$7:$F$48,$B79,Mars.20!$E$7:$E$48,"Nuit")+COUNTIFS(Mars.20!$H$7:$H$48,$B79,Mars.20!$E$7:$E$48,"Nuit")+COUNTIFS(Mars.20!$J$7:$J$48,$B79,Mars.20!$E$7:$E$48,"Nuit")+COUNTIFS(Mars.20!$L$7:$L$48,$B79,Mars.20!$E$7:$E$48,"Nuit")+COUNTIFS(Mars.20!$N$7:$N$48,$B79,Mars.20!$E$7:$E$48,"Nuit")+COUNTIFS(Mars.20!$P$7:$P$48,$B79,Mars.20!$E$7:$E$48,"Nuit")+COUNTIFS(Mars.20!$R$7:$R$48,$B79,Mars.20!$E$7:$E$48,"Nuit")+COUNTIFS(Mars.20!$T$7:$T$48,$B79,Mars.20!$E$7:$E$48,"Nuit")+COUNTIFS(Mars.20!$V$7:$V$48,$B79,Mars.20!$E$7:$E$48,"Nuit")+COUNTIFS(Mars.20!$W$7:$W$48,$B79,Mars.20!$E$7:$E$48,"Nuit")+COUNTIFS(Mars.20!$X$7:$X$48,$B79,Mars.20!$E$7:$E$48,"Nuit"))</f>
        <v>4</v>
      </c>
      <c r="AU79" s="184">
        <f>IF($A79="","",COUNTIFS(Mars.20!$F$7:$F$48,$B79,Mars.20!$E$7:$E$48,"Jour")+COUNTIFS(Mars.20!$H$7:$H$48,$B79,Mars.20!$E$7:$E$48,"Jour")+COUNTIFS(Mars.20!$J$7:$J$48,$B79,Mars.20!$E$7:$E$48,"Jour")+COUNTIFS(Mars.20!$L$7:$L$48,$B79,Mars.20!$E$7:$E$48,"Jour")+COUNTIFS(Mars.20!$N$7:$N$48,$B79,Mars.20!$E$7:$E$48,"Jour")+COUNTIFS(Mars.20!$P$7:$P$48,$B79,Mars.20!$E$7:$E$48,"Jour")+COUNTIFS(Mars.20!$R$7:$R$48,$B79,Mars.20!$E$7:$E$48,"Jour")+COUNTIFS(Mars.20!$T$7:$T$48,$B79,Mars.20!$E$7:$E$48,"Jour")+COUNTIFS(Mars.20!$V$7:$V$48,$B79,Mars.20!$E$7:$E$48,"Jour")+COUNTIFS(Mars.20!$W$7:$W$48,$B79,Mars.20!$E$7:$E$48,"Jour")+COUNTIFS(Mars.20!$X$7:$X$48,$B79,Mars.20!$E$7:$E$48,"Jour"))</f>
        <v>0</v>
      </c>
      <c r="AV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AW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AX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AY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AZ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BA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BB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BC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BD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BE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BF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BG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BH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BI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BJ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BK79" s="184">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BL79" s="187">
        <f>IF($A79="","",COUNTIFS(AVR.20!$F$7:$F$48,$B79,AVR.20!$E$7:$E$48,"Nuit")+COUNTIFS(AVR.20!$H$7:$H$48,$B79,AVR.20!$E$7:$E$48,"Nuit")+COUNTIFS(AVR.20!$J$7:$J$48,$B79,AVR.20!$E$7:$E$48,"Nuit")+COUNTIFS(AVR.20!$L$7:$L$48,$B79,AVR.20!$E$7:$E$48,"Nuit")+COUNTIFS(AVR.20!$N$7:$N$48,$B79,AVR.20!$E$7:$E$48,"Nuit")+COUNTIFS(AVR.20!$P$7:$P$48,$B79,AVR.20!$E$7:$E$48,"Nuit")+COUNTIFS(AVR.20!$R$7:$R$48,$B79,AVR.20!$E$7:$E$48,"Nuit")+COUNTIFS(AVR.20!$T$7:$T$48,$B79,AVR.20!$E$7:$E$48,"Nuit")+COUNTIFS(AVR.20!$V$7:$V$48,$B79,AVR.20!$E$7:$E$48,"Nuit")+COUNTIFS(AVR.20!$W$7:$W$48,$B79,AVR.20!$E$7:$E$48,"Nuit")+COUNTIFS(AVR.20!$X$7:$X$48,$B79,AVR.20!$E$7:$E$48,"Nuit"))</f>
        <v>0</v>
      </c>
      <c r="BM79" s="190">
        <f>IF($A79="","",COUNTIFS(AVR.20!$F$7:$F$48,$B79,AVR.20!$E$7:$E$48,"Jour")+COUNTIFS(AVR.20!$H$7:$H$48,$B79,AVR.20!$E$7:$E$48,"Jour")+COUNTIFS(AVR.20!$J$7:$J$48,$B79,AVR.20!$E$7:$E$48,"Jour")+COUNTIFS(AVR.20!$L$7:$L$48,$B79,AVR.20!$E$7:$E$48,"Jour")+COUNTIFS(AVR.20!$N$7:$N$48,$B79,AVR.20!$E$7:$E$48,"Jour")+COUNTIFS(AVR.20!$P$7:$P$48,$B79,AVR.20!$E$7:$E$48,"Jour")+COUNTIFS(AVR.20!$R$7:$R$48,$B79,AVR.20!$E$7:$E$48,"Jour")+COUNTIFS(AVR.20!$T$7:$T$48,$B79,AVR.20!$E$7:$E$48,"Jour")+COUNTIFS(AVR.20!$V$7:$V$48,$B79,AVR.20!$E$7:$E$48,"Jour")+COUNTIFS(AVR.20!$W$7:$W$48,$B79,AVR.20!$E$7:$E$48,"Jour")+COUNTIFS(AVR.20!$X$7:$X$48,$B79,AVR.20!$E$7:$E$48,"Jour"))</f>
        <v>0</v>
      </c>
      <c r="BN79" s="177"/>
      <c r="BO79" s="176">
        <f t="shared" si="9"/>
        <v>21</v>
      </c>
      <c r="BP79" s="176">
        <f t="shared" si="10"/>
        <v>4</v>
      </c>
    </row>
    <row r="80" spans="1:68" ht="16.5" x14ac:dyDescent="0.3">
      <c r="A80" s="268" t="s">
        <v>205</v>
      </c>
      <c r="B80" s="269" t="s">
        <v>125</v>
      </c>
      <c r="C80" s="264" t="s">
        <v>68</v>
      </c>
      <c r="D80" s="264" t="s">
        <v>124</v>
      </c>
      <c r="E80" s="265" t="s">
        <v>407</v>
      </c>
      <c r="F80" s="266"/>
      <c r="G80" s="266"/>
      <c r="H80" s="266"/>
      <c r="I80" s="272"/>
      <c r="J80" s="266"/>
      <c r="K80" s="266" t="s">
        <v>72</v>
      </c>
      <c r="L80" s="267" t="s">
        <v>73</v>
      </c>
      <c r="N80" s="183" t="e">
        <f>IF($A80="","",COUNTIFS(#REF!,B80,#REF!,"Nuit")+COUNTIFS(#REF!,B80,#REF!,"Nuit")+COUNTIFS(#REF!,B80,#REF!,"Nuit")+COUNTIFS(#REF!,B80,#REF!,"Nuit")+COUNTIFS(#REF!,B80,#REF!,"Nuit")+COUNTIFS(#REF!,B80,#REF!,"Nuit")+COUNTIFS(#REF!,B80,#REF!,"Nuit")+COUNTIFS(#REF!,B80,#REF!,"Nuit")+COUNTIFS(#REF!,B80,#REF!,"Nuit")+COUNTIFS(#REF!,B80,#REF!,"Nuit")+COUNTIFS(#REF!,B80,#REF!,"Nuit"))</f>
        <v>#REF!</v>
      </c>
      <c r="O80" s="184" t="e">
        <f>IF($A80="","",COUNTIFS(#REF!,B80,#REF!,"Jour")+COUNTIFS(#REF!,B80,#REF!,"Jour")+COUNTIFS(#REF!,B80,#REF!,"Jour")+COUNTIFS(#REF!,B80,#REF!,"Jour")+COUNTIFS(#REF!,B80,#REF!,"Jour")+COUNTIFS(#REF!,B80,#REF!,"Jour")+COUNTIFS(#REF!,B80,#REF!,"Jour")+COUNTIFS(#REF!,B80,#REF!,"Jour")+COUNTIFS(#REF!,B80,#REF!,"Jour")+COUNTIFS(#REF!,B80,#REF!,"Jour")+COUNTIFS(#REF!,B80,#REF!,"Jour"))</f>
        <v>#REF!</v>
      </c>
      <c r="P80" s="187" t="e">
        <f>IF($A80="","",COUNTIFS(#REF!,B80,#REF!,"Nuit")+COUNTIFS(#REF!,B80,#REF!,"Nuit")+COUNTIFS(#REF!,B80,#REF!,"Nuit")+COUNTIFS(#REF!,B80,#REF!,"Nuit")+COUNTIFS(#REF!,B80,#REF!,"Nuit")+COUNTIFS(#REF!,B80,#REF!,"Nuit")+COUNTIFS(#REF!,B80,#REF!,"Nuit")+COUNTIFS(#REF!,B80,#REF!,"Nuit")+COUNTIFS(#REF!,B80,#REF!,"Nuit")+COUNTIFS(#REF!,B80,#REF!,"Nuit")+COUNTIFS(#REF!,B80,#REF!,"Nuit"))</f>
        <v>#REF!</v>
      </c>
      <c r="Q80" s="184" t="e">
        <f>IF($A80="","",COUNTIFS(#REF!,B80,#REF!,"Jour")+COUNTIFS(#REF!,B80,#REF!,"Jour")+COUNTIFS(#REF!,B80,#REF!,"Jour")+COUNTIFS(#REF!,B80,#REF!,"Jour")+COUNTIFS(#REF!,B80,#REF!,"Jour")+COUNTIFS(#REF!,B80,#REF!,"Jour")+COUNTIFS(#REF!,B80,#REF!,"Jour")+COUNTIFS(#REF!,B80,#REF!,"Jour")+COUNTIFS(#REF!,B80,#REF!,"Jour")+COUNTIFS(#REF!,B80,#REF!,"Jour")+COUNTIFS(#REF!,B80,#REF!,"Jour"))</f>
        <v>#REF!</v>
      </c>
      <c r="R80" s="187" t="e">
        <f>IF($A80="","",COUNTIFS(#REF!,B80,#REF!,"Nuit")+COUNTIFS(#REF!,B80,#REF!,"Nuit")+COUNTIFS(#REF!,B80,#REF!,"Nuit")+COUNTIFS(#REF!,B80,#REF!,"Nuit")+COUNTIFS(#REF!,B80,#REF!,"Nuit")+COUNTIFS(#REF!,B80,#REF!,"Nuit")+COUNTIFS(#REF!,B80,#REF!,"Nuit")+COUNTIFS(#REF!,B80,#REF!,"Nuit")+COUNTIFS(#REF!,B80,#REF!,"Nuit")+COUNTIFS(#REF!,B80,#REF!,"Nuit")+COUNTIFS(#REF!,B80,#REF!,"Nuit"))</f>
        <v>#REF!</v>
      </c>
      <c r="S80" s="184" t="e">
        <f>IF($A80="","",COUNTIFS(#REF!,B80,#REF!,"Jour")+COUNTIFS(#REF!,B80,#REF!,"Jour")+COUNTIFS(#REF!,B80,#REF!,"Jour")+COUNTIFS(#REF!,B80,#REF!,"Jour")+COUNTIFS(#REF!,B80,#REF!,"Jour")+COUNTIFS(#REF!,B80,#REF!,"Jour")+COUNTIFS(#REF!,B80,#REF!,"Jour")+COUNTIFS(#REF!,B80,#REF!,"Jour")+COUNTIFS(#REF!,B80,#REF!,"Jour")+COUNTIFS(#REF!,B80,#REF!,"Jour")+COUNTIFS(#REF!,B80,#REF!,"Jour"))</f>
        <v>#REF!</v>
      </c>
      <c r="T80" s="187" t="e">
        <f>IF($A80="","",COUNTIFS(#REF!,B80,#REF!,"Nuit")+COUNTIFS(#REF!,B80,#REF!,"Nuit")+COUNTIFS(#REF!,B80,#REF!,"Nuit")+COUNTIFS(#REF!,B80,#REF!,"Nuit")+COUNTIFS(#REF!,B80,#REF!,"Nuit")+COUNTIFS(#REF!,B80,#REF!,"Nuit")+COUNTIFS(#REF!,B80,#REF!,"Nuit")+COUNTIFS(#REF!,B80,#REF!,"Nuit")+COUNTIFS(#REF!,B80,#REF!,"Nuit")+COUNTIFS(#REF!,B80,#REF!,"Nuit")+COUNTIFS(#REF!,B80,#REF!,"Nuit"))</f>
        <v>#REF!</v>
      </c>
      <c r="U80" s="184" t="e">
        <f>IF($A80="","",COUNTIFS(#REF!,B80,#REF!,"Jour")+COUNTIFS(#REF!,B80,#REF!,"Jour")+COUNTIFS(#REF!,B80,#REF!,"Jour")+COUNTIFS(#REF!,B80,#REF!,"Jour")+COUNTIFS(#REF!,B80,#REF!,"Jour")+COUNTIFS(#REF!,B80,#REF!,"Jour")+COUNTIFS(#REF!,B80,#REF!,"Jour")+COUNTIFS(#REF!,B80,#REF!,"Jour")+COUNTIFS(#REF!,B80,#REF!,"Jour")+COUNTIFS(#REF!,B80,#REF!,"Jour")+COUNTIFS(#REF!,B80,#REF!,"Jour"))</f>
        <v>#REF!</v>
      </c>
      <c r="V80" s="187" t="e">
        <f>IF($A80="","",COUNTIFS(#REF!,B80,#REF!,"Nuit")+COUNTIFS(#REF!,B80,#REF!,"Nuit")+COUNTIFS(#REF!,B80,#REF!,"Nuit")+COUNTIFS(#REF!,B80,#REF!,"Nuit")+COUNTIFS(#REF!,B80,#REF!,"Nuit")+COUNTIFS(#REF!,B80,#REF!,"Nuit")+COUNTIFS(#REF!,B80,#REF!,"Nuit")+COUNTIFS(#REF!,B80,#REF!,"Nuit")+COUNTIFS(#REF!,B80,#REF!,"Nuit")+COUNTIFS(#REF!,B80,#REF!,"Nuit")+COUNTIFS(#REF!,B80,#REF!,"Nuit"))</f>
        <v>#REF!</v>
      </c>
      <c r="W80" s="184" t="e">
        <f>IF($A80="","",COUNTIFS(#REF!,B80,#REF!,"Jour")+COUNTIFS(#REF!,B80,#REF!,"Jour")+COUNTIFS(#REF!,B80,#REF!,"Jour")+COUNTIFS(#REF!,B80,#REF!,"Jour")+COUNTIFS(#REF!,B80,#REF!,"Jour")+COUNTIFS(#REF!,B80,#REF!,"Jour")+COUNTIFS(#REF!,B80,#REF!,"Jour")+COUNTIFS(#REF!,B80,#REF!,"Jour")+COUNTIFS(#REF!,B80,#REF!,"Jour")+COUNTIFS(#REF!,B80,#REF!,"Jour")+COUNTIFS(#REF!,B80,#REF!,"Jour"))</f>
        <v>#REF!</v>
      </c>
      <c r="X80" s="187" t="e">
        <f>IF($A80="","",COUNTIFS(#REF!,B80,#REF!,"Nuit")+COUNTIFS(#REF!,B80,#REF!,"Nuit")+COUNTIFS(#REF!,B80,#REF!,"Nuit")+COUNTIFS(#REF!,B80,#REF!,"Nuit")+COUNTIFS(#REF!,B80,#REF!,"Nuit")+COUNTIFS(#REF!,B80,#REF!,"Nuit")+COUNTIFS(#REF!,B80,#REF!,"Nuit")+COUNTIFS(#REF!,B80,#REF!,"Nuit")+COUNTIFS(#REF!,B80,#REF!,"Nuit")+COUNTIFS(#REF!,B80,#REF!,"Nuit")+COUNTIFS(#REF!,B80,#REF!,"Nuit"))</f>
        <v>#REF!</v>
      </c>
      <c r="Y80" s="184" t="e">
        <f>IF($A80="","",COUNTIFS(#REF!,B80,#REF!,"Jour")+COUNTIFS(#REF!,B80,#REF!,"Jour")+COUNTIFS(#REF!,B80,#REF!,"Jour")+COUNTIFS(#REF!,B80,#REF!,"Jour")+COUNTIFS(#REF!,B80,#REF!,"Jour")+COUNTIFS(#REF!,B80,#REF!,"Jour")+COUNTIFS(#REF!,B80,#REF!,"Jour")+COUNTIFS(#REF!,B80,#REF!,"Jour")+COUNTIFS(#REF!,B80,#REF!,"Jour")+COUNTIFS(#REF!,B80,#REF!,"Jour")+COUNTIFS(#REF!,B80,#REF!,"Jour"))</f>
        <v>#REF!</v>
      </c>
      <c r="Z80" s="187" t="e">
        <f>IF($A80="","",COUNTIFS(#REF!,$B80,#REF!,"Nuit")+COUNTIFS(#REF!,B80,#REF!,"Nuit")+COUNTIFS(#REF!,B80,#REF!,"Nuit")+COUNTIFS(#REF!,B80,#REF!,"Nuit")+COUNTIFS(#REF!,B80,#REF!,"Nuit")+COUNTIFS(#REF!,B80,#REF!,"Nuit")+COUNTIFS(#REF!,B80,#REF!,"Nuit")+COUNTIFS(#REF!,B80,#REF!,"Nuit")+COUNTIFS(#REF!,B80,#REF!,"Nuit")+COUNTIFS(#REF!,B80,#REF!,"Nuit")+COUNTIFS(#REF!,B80,#REF!,"Nuit"))</f>
        <v>#REF!</v>
      </c>
      <c r="AA80" s="184" t="e">
        <f>IF($A80="","",COUNTIFS(#REF!,$B80,#REF!,"Jour")+COUNTIFS(#REF!,$B80,#REF!,"Jour")+COUNTIFS(#REF!,$B80,#REF!,"Jour")+COUNTIFS(#REF!,$B80,#REF!,"Jour")+COUNTIFS(#REF!,$B80,#REF!,"Jour")+COUNTIFS(#REF!,$B80,#REF!,"Jour")+COUNTIFS(#REF!,$B80,#REF!,"Jour")+COUNTIFS(#REF!,$B80,#REF!,"Jour")+COUNTIFS(#REF!,$B80,#REF!,"Jour")+COUNTIFS(#REF!,$B80,#REF!,"Jour")+COUNTIFS(#REF!,$B80,#REF!,"Jour"))</f>
        <v>#REF!</v>
      </c>
      <c r="AB80" s="187" t="e">
        <f>IF($A80="","",COUNTIFS(#REF!,$B80,#REF!,"Nuit")+COUNTIFS(#REF!,$B80,#REF!,"Nuit")+COUNTIFS(#REF!,$B80,#REF!,"Nuit")+COUNTIFS(#REF!,$B80,#REF!,"Nuit")+COUNTIFS(#REF!,$B80,#REF!,"Nuit")+COUNTIFS(#REF!,$B80,#REF!,"Nuit")+COUNTIFS(#REF!,$B80,#REF!,"Nuit")+COUNTIFS(#REF!,$B80,#REF!,"Nuit")+COUNTIFS(#REF!,$B80,#REF!,"Nuit")+COUNTIFS(#REF!,$B80,#REF!,"Nuit")+COUNTIFS(#REF!,$B80,#REF!,"Nuit"))</f>
        <v>#REF!</v>
      </c>
      <c r="AC80" s="184" t="e">
        <f>IF($A80="","",COUNTIFS(#REF!,$B80,#REF!,"Jour")+COUNTIFS(#REF!,$B80,#REF!,"Jour")+COUNTIFS(#REF!,$B80,#REF!,"Jour")+COUNTIFS(#REF!,$B80,#REF!,"Jour")+COUNTIFS(#REF!,$B80,#REF!,"Jour")+COUNTIFS(#REF!,$B80,#REF!,"Jour")+COUNTIFS(#REF!,$B80,#REF!,"Jour")+COUNTIFS(#REF!,$B80,#REF!,"Jour")+COUNTIFS(#REF!,$B80,#REF!,"Jour")+COUNTIFS(#REF!,$B80,#REF!,"Jour")+COUNTIFS(#REF!,$B80,#REF!,"Jour"))</f>
        <v>#REF!</v>
      </c>
      <c r="AD80" s="187" t="e">
        <f>IF($A80="","",COUNTIFS(#REF!,$B80,#REF!,"Nuit")+COUNTIFS(#REF!,$B80,#REF!,"Nuit")+COUNTIFS(#REF!,$B80,#REF!,"Nuit")+COUNTIFS(#REF!,$B80,#REF!,"Nuit")+COUNTIFS(#REF!,$B80,#REF!,"Nuit")+COUNTIFS(#REF!,$B80,#REF!,"Nuit")+COUNTIFS(#REF!,$B80,#REF!,"Nuit")+COUNTIFS(#REF!,$B80,#REF!,"Nuit")+COUNTIFS(#REF!,$B80,#REF!,"Nuit")+COUNTIFS(#REF!,$B80,#REF!,"Nuit")+COUNTIFS(#REF!,$B80,#REF!,"Nuit"))</f>
        <v>#REF!</v>
      </c>
      <c r="AE80" s="184" t="e">
        <f>IF($A80="","",COUNTIFS(#REF!,$B80,#REF!,"Jour")+COUNTIFS(#REF!,$B80,#REF!,"Jour")+COUNTIFS(#REF!,$B80,#REF!,"Jour")+COUNTIFS(#REF!,$B80,#REF!,"Jour")+COUNTIFS(#REF!,$B80,#REF!,"Jour")+COUNTIFS(#REF!,$B80,#REF!,"Jour")+COUNTIFS(#REF!,$B80,#REF!,"Jour")+COUNTIFS(#REF!,$B80,#REF!,"Jour")+COUNTIFS(#REF!,$B80,#REF!,"Jour")+COUNTIFS(#REF!,$B80,#REF!,"Jour")+COUNTIFS(#REF!,$B80,#REF!,"Jour"))</f>
        <v>#REF!</v>
      </c>
      <c r="AF80" s="187" t="e">
        <f>IF($A80="","",COUNTIFS(#REF!,$B80,#REF!,"Nuit")+COUNTIFS(#REF!,$B80,#REF!,"Nuit")+COUNTIFS(#REF!,$B80,#REF!,"Nuit")+COUNTIFS(#REF!,$B80,#REF!,"Nuit")+COUNTIFS(#REF!,$B80,#REF!,"Nuit")+COUNTIFS(#REF!,$B80,#REF!,"Nuit")+COUNTIFS(#REF!,$B80,#REF!,"Nuit")+COUNTIFS(#REF!,$B80,#REF!,"Nuit")+COUNTIFS(#REF!,$B80,#REF!,"Nuit")+COUNTIFS(#REF!,$B80,#REF!,"Nuit")+COUNTIFS(#REF!,$B80,#REF!,"Nuit"))</f>
        <v>#REF!</v>
      </c>
      <c r="AG80" s="184" t="e">
        <f>IF($A80="","",COUNTIFS(#REF!,$B80,#REF!,"Jour")+COUNTIFS(#REF!,$B80,#REF!,"Jour")+COUNTIFS(#REF!,$B80,#REF!,"Jour")+COUNTIFS(#REF!,$B80,#REF!,"Jour")+COUNTIFS(#REF!,$B80,#REF!,"Jour")+COUNTIFS(#REF!,$B80,#REF!,"Jour")+COUNTIFS(#REF!,$B80,#REF!,"Jour")+COUNTIFS(#REF!,$B80,#REF!,"Jour")+COUNTIFS(#REF!,$B80,#REF!,"Jour")+COUNTIFS(#REF!,$B80,#REF!,"Jour")+COUNTIFS(#REF!,$B80,#REF!,"Jour"))</f>
        <v>#REF!</v>
      </c>
      <c r="AH80" s="187" t="e">
        <f>IF($A80="","",COUNTIFS(#REF!,$B80,#REF!,"Nuit")+COUNTIFS(#REF!,$B80,#REF!,"Nuit")+COUNTIFS(#REF!,$B80,#REF!,"Nuit")+COUNTIFS(#REF!,$B80,#REF!,"Nuit")+COUNTIFS(#REF!,$B80,#REF!,"Nuit")+COUNTIFS(#REF!,$B80,#REF!,"Nuit")+COUNTIFS(#REF!,$B80,#REF!,"Nuit")+COUNTIFS(#REF!,$B80,#REF!,"Nuit")+COUNTIFS(#REF!,$B80,#REF!,"Nuit")+COUNTIFS(#REF!,$B80,#REF!,"Nuit")+COUNTIFS(#REF!,$B80,#REF!,"Nuit"))</f>
        <v>#REF!</v>
      </c>
      <c r="AI80" s="184" t="e">
        <f>IF($A80="","",COUNTIFS(#REF!,$B80,#REF!,"Jour")+COUNTIFS(#REF!,$B80,#REF!,"Jour")+COUNTIFS(#REF!,$B80,#REF!,"Jour")+COUNTIFS(#REF!,$B80,#REF!,"Jour")+COUNTIFS(#REF!,$B80,#REF!,"Jour")+COUNTIFS(#REF!,$B80,#REF!,"Jour")+COUNTIFS(#REF!,$B80,#REF!,"Jour")+COUNTIFS(#REF!,$B80,#REF!,"Jour")+COUNTIFS(#REF!,$B80,#REF!,"Jour")+COUNTIFS(#REF!,$B80,#REF!,"Jour")+COUNTIFS(#REF!,$B80,#REF!,"Jour"))</f>
        <v>#REF!</v>
      </c>
      <c r="AJ80" s="187" t="e">
        <f>IF($A80="","",COUNTIFS(#REF!,$B80,#REF!,"Nuit")+COUNTIFS(#REF!,$B80,#REF!,"Nuit")+COUNTIFS(#REF!,$B80,#REF!,"Nuit")+COUNTIFS(#REF!,$B80,#REF!,"Nuit")+COUNTIFS(#REF!,$B80,#REF!,"Nuit")+COUNTIFS(#REF!,$B80,#REF!,"Nuit")+COUNTIFS(#REF!,$B80,#REF!,"Nuit")+COUNTIFS(#REF!,$B80,#REF!,"Nuit")+COUNTIFS(#REF!,$B80,#REF!,"Nuit")+COUNTIFS(#REF!,$B80,#REF!,"Nuit")+COUNTIFS(#REF!,$B80,#REF!,"Nuit"))</f>
        <v>#REF!</v>
      </c>
      <c r="AK80" s="190" t="e">
        <f>IF($A80="","",COUNTIFS(#REF!,$B80,#REF!,"Jour")+COUNTIFS(#REF!,$B80,#REF!,"Jour")+COUNTIFS(#REF!,$B80,#REF!,"Jour")+COUNTIFS(#REF!,$B80,#REF!,"Jour")+COUNTIFS(#REF!,$B80,#REF!,"Jour")+COUNTIFS(#REF!,$B80,#REF!,"Jour")+COUNTIFS(#REF!,$B80,#REF!,"Jour")+COUNTIFS(#REF!,$B80,#REF!,"Jour")+COUNTIFS(#REF!,$B80,#REF!,"Jour")+COUNTIFS(#REF!,$B80,#REF!,"Jour")+COUNTIFS(#REF!,$B80,#REF!,"Jour"))</f>
        <v>#REF!</v>
      </c>
      <c r="AL80" s="177"/>
      <c r="AM80" s="176" t="e">
        <f t="shared" si="6"/>
        <v>#REF!</v>
      </c>
      <c r="AN80" s="176" t="e">
        <f t="shared" si="7"/>
        <v>#REF!</v>
      </c>
      <c r="AO80" s="424" t="e">
        <f t="shared" si="8"/>
        <v>#REF!</v>
      </c>
      <c r="AP80" s="183">
        <f>IF($A80="","",COUNTIFS(JAN.20!$F$7:$F$48,$B80,JAN.20!$E$7:$E$48,"Nuit")+COUNTIFS(JAN.20!$H$7:$H$48,$B80,JAN.20!$E$7:$E$48,"Nuit")+COUNTIFS(JAN.20!$J$7:$J$48,$B80,JAN.20!$E$7:$E$48,"Nuit")+COUNTIFS(JAN.20!$L$7:$L$48,$B80,JAN.20!$E$7:$E$48,"Nuit")+COUNTIFS(JAN.20!$N$7:$N$48,$B80,JAN.20!$E$7:$E$48,"Nuit")+COUNTIFS(JAN.20!$P$7:$P$48,$B80,JAN.20!$E$7:$E$48,"Nuit")+COUNTIFS(JAN.20!$R$7:$R$48,$B80,JAN.20!$E$7:$E$48,"Nuit")+COUNTIFS(JAN.20!$T$7:$T$48,$B80,JAN.20!$E$7:$E$48,"Nuit")+COUNTIFS(JAN.20!$V$7:$V$48,$B80,JAN.20!$E$7:$E$48,"Nuit")+COUNTIFS(JAN.20!$W$7:$W$48,$B80,JAN.20!$E$7:$E$48,"Nuit")+COUNTIFS(JAN.20!$X$7:$X$48,$B80,JAN.20!$E$7:$E$48,"Nuit"))</f>
        <v>0</v>
      </c>
      <c r="AQ80" s="184">
        <f>IF($A80="","",COUNTIFS(JAN.20!$F$7:$F$48,$B80,JAN.20!$E$7:$E$48,"Jour")+COUNTIFS(JAN.20!$H$7:$H$48,$B80,JAN.20!$E$7:$E$48,"Jour")+COUNTIFS(JAN.20!$J$7:$J$48,$B80,JAN.20!$E$7:$E$48,"Jour")+COUNTIFS(JAN.20!$L$7:$L$48,$B80,JAN.20!$E$7:$E$48,"Jour")+COUNTIFS(JAN.20!$N$7:$N$48,$B80,JAN.20!$E$7:$E$48,"Jour")+COUNTIFS(JAN.20!$P$7:$P$48,$B80,JAN.20!$E$7:$E$48,"Jour")+COUNTIFS(JAN.20!$R$7:$R$48,$B80,JAN.20!$E$7:$E$48,"Jour")+COUNTIFS(JAN.20!$T$7:$T$48,$B80,JAN.20!$E$7:$E$48,"Jour")+COUNTIFS(JAN.20!$V$7:$V$48,$B80,JAN.20!$E$7:$E$48,"Jour")+COUNTIFS(JAN.20!$W$7:$W$48,$B80,JAN.20!$E$7:$E$48,"Jour")+COUNTIFS(JAN.20!$X$7:$X$48,$B80,JAN.20!$E$7:$E$48,"Jour"))</f>
        <v>0</v>
      </c>
      <c r="AR80" s="187">
        <f>IF($A80="","",COUNTIFS(FEV.20!$F$7:$F$48,$B80,FEV.20!$E$7:$E$48,"Nuit")+COUNTIFS(FEV.20!$H$7:$H$48,$B80,FEV.20!$E$7:$E$48,"Nuit")+COUNTIFS(FEV.20!$J$7:$J$48,$B80,FEV.20!$E$7:$E$48,"Nuit")+COUNTIFS(FEV.20!$L$7:$L$48,$B80,FEV.20!$E$7:$E$48,"Nuit")+COUNTIFS(FEV.20!$N$7:$N$48,$B80,FEV.20!$E$7:$E$48,"Nuit")+COUNTIFS(FEV.20!$P$7:$P$48,$B80,FEV.20!$E$7:$E$48,"Nuit")+COUNTIFS(FEV.20!$R$7:$R$48,$B80,FEV.20!$E$7:$E$48,"Nuit")+COUNTIFS(FEV.20!$T$7:$T$48,$B80,FEV.20!$E$7:$E$48,"Nuit")+COUNTIFS(FEV.20!$V$7:$V$48,$B80,FEV.20!$E$7:$E$48,"Nuit")+COUNTIFS(FEV.20!$W$7:$W$48,$B80,FEV.20!$E$7:$E$48,"Nuit")+COUNTIFS(FEV.20!$X$7:$X$48,$B80,FEV.20!$E$7:$E$48,"Nuit"))</f>
        <v>0</v>
      </c>
      <c r="AS80" s="184">
        <f>IF($A80="","",COUNTIFS(FEV.20!$F$7:$F$48,$B80,FEV.20!$E$7:$E$48,"Jour")+COUNTIFS(FEV.20!$H$7:$H$48,$B80,FEV.20!$E$7:$E$48,"Jour")+COUNTIFS(FEV.20!$J$7:$J$48,$B80,FEV.20!$E$7:$E$48,"Jour")+COUNTIFS(FEV.20!$L$7:$L$48,$B80,FEV.20!$E$7:$E$48,"Jour")+COUNTIFS(FEV.20!$N$7:$N$48,$B80,FEV.20!$E$7:$E$48,"Jour")+COUNTIFS(FEV.20!$P$7:$P$48,$B80,FEV.20!$E$7:$E$48,"Jour")+COUNTIFS(FEV.20!$R$7:$R$48,$B80,FEV.20!$E$7:$E$48,"Jour")+COUNTIFS(FEV.20!$T$7:$T$48,$B80,FEV.20!$E$7:$E$48,"Jour")+COUNTIFS(FEV.20!$V$7:$V$48,$B80,FEV.20!$E$7:$E$48,"Jour")+COUNTIFS(FEV.20!$W$7:$W$48,$B80,FEV.20!$E$7:$E$48,"Jour")+COUNTIFS(FEV.20!$X$7:$X$48,$B80,FEV.20!$E$7:$E$48,"Jour"))</f>
        <v>0</v>
      </c>
      <c r="AT80" s="187">
        <f>IF($A80="","",COUNTIFS(Mars.20!$F$7:$F$48,$B80,Mars.20!$E$7:$E$48,"Nuit")+COUNTIFS(Mars.20!$H$7:$H$48,$B80,Mars.20!$E$7:$E$48,"Nuit")+COUNTIFS(Mars.20!$J$7:$J$48,$B80,Mars.20!$E$7:$E$48,"Nuit")+COUNTIFS(Mars.20!$L$7:$L$48,$B80,Mars.20!$E$7:$E$48,"Nuit")+COUNTIFS(Mars.20!$N$7:$N$48,$B80,Mars.20!$E$7:$E$48,"Nuit")+COUNTIFS(Mars.20!$P$7:$P$48,$B80,Mars.20!$E$7:$E$48,"Nuit")+COUNTIFS(Mars.20!$R$7:$R$48,$B80,Mars.20!$E$7:$E$48,"Nuit")+COUNTIFS(Mars.20!$T$7:$T$48,$B80,Mars.20!$E$7:$E$48,"Nuit")+COUNTIFS(Mars.20!$V$7:$V$48,$B80,Mars.20!$E$7:$E$48,"Nuit")+COUNTIFS(Mars.20!$W$7:$W$48,$B80,Mars.20!$E$7:$E$48,"Nuit")+COUNTIFS(Mars.20!$X$7:$X$48,$B80,Mars.20!$E$7:$E$48,"Nuit"))</f>
        <v>0</v>
      </c>
      <c r="AU80" s="184">
        <f>IF($A80="","",COUNTIFS(Mars.20!$F$7:$F$48,$B80,Mars.20!$E$7:$E$48,"Jour")+COUNTIFS(Mars.20!$H$7:$H$48,$B80,Mars.20!$E$7:$E$48,"Jour")+COUNTIFS(Mars.20!$J$7:$J$48,$B80,Mars.20!$E$7:$E$48,"Jour")+COUNTIFS(Mars.20!$L$7:$L$48,$B80,Mars.20!$E$7:$E$48,"Jour")+COUNTIFS(Mars.20!$N$7:$N$48,$B80,Mars.20!$E$7:$E$48,"Jour")+COUNTIFS(Mars.20!$P$7:$P$48,$B80,Mars.20!$E$7:$E$48,"Jour")+COUNTIFS(Mars.20!$R$7:$R$48,$B80,Mars.20!$E$7:$E$48,"Jour")+COUNTIFS(Mars.20!$T$7:$T$48,$B80,Mars.20!$E$7:$E$48,"Jour")+COUNTIFS(Mars.20!$V$7:$V$48,$B80,Mars.20!$E$7:$E$48,"Jour")+COUNTIFS(Mars.20!$W$7:$W$48,$B80,Mars.20!$E$7:$E$48,"Jour")+COUNTIFS(Mars.20!$X$7:$X$48,$B80,Mars.20!$E$7:$E$48,"Jour"))</f>
        <v>0</v>
      </c>
      <c r="AV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AW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AX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AY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AZ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BA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BB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BC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BD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BE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BF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BG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BH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BI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BJ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BK80" s="184">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BL80" s="187">
        <f>IF($A80="","",COUNTIFS(AVR.20!$F$7:$F$48,$B80,AVR.20!$E$7:$E$48,"Nuit")+COUNTIFS(AVR.20!$H$7:$H$48,$B80,AVR.20!$E$7:$E$48,"Nuit")+COUNTIFS(AVR.20!$J$7:$J$48,$B80,AVR.20!$E$7:$E$48,"Nuit")+COUNTIFS(AVR.20!$L$7:$L$48,$B80,AVR.20!$E$7:$E$48,"Nuit")+COUNTIFS(AVR.20!$N$7:$N$48,$B80,AVR.20!$E$7:$E$48,"Nuit")+COUNTIFS(AVR.20!$P$7:$P$48,$B80,AVR.20!$E$7:$E$48,"Nuit")+COUNTIFS(AVR.20!$R$7:$R$48,$B80,AVR.20!$E$7:$E$48,"Nuit")+COUNTIFS(AVR.20!$T$7:$T$48,$B80,AVR.20!$E$7:$E$48,"Nuit")+COUNTIFS(AVR.20!$V$7:$V$48,$B80,AVR.20!$E$7:$E$48,"Nuit")+COUNTIFS(AVR.20!$W$7:$W$48,$B80,AVR.20!$E$7:$E$48,"Nuit")+COUNTIFS(AVR.20!$X$7:$X$48,$B80,AVR.20!$E$7:$E$48,"Nuit"))</f>
        <v>0</v>
      </c>
      <c r="BM80" s="190">
        <f>IF($A80="","",COUNTIFS(AVR.20!$F$7:$F$48,$B80,AVR.20!$E$7:$E$48,"Jour")+COUNTIFS(AVR.20!$H$7:$H$48,$B80,AVR.20!$E$7:$E$48,"Jour")+COUNTIFS(AVR.20!$J$7:$J$48,$B80,AVR.20!$E$7:$E$48,"Jour")+COUNTIFS(AVR.20!$L$7:$L$48,$B80,AVR.20!$E$7:$E$48,"Jour")+COUNTIFS(AVR.20!$N$7:$N$48,$B80,AVR.20!$E$7:$E$48,"Jour")+COUNTIFS(AVR.20!$P$7:$P$48,$B80,AVR.20!$E$7:$E$48,"Jour")+COUNTIFS(AVR.20!$R$7:$R$48,$B80,AVR.20!$E$7:$E$48,"Jour")+COUNTIFS(AVR.20!$T$7:$T$48,$B80,AVR.20!$E$7:$E$48,"Jour")+COUNTIFS(AVR.20!$V$7:$V$48,$B80,AVR.20!$E$7:$E$48,"Jour")+COUNTIFS(AVR.20!$W$7:$W$48,$B80,AVR.20!$E$7:$E$48,"Jour")+COUNTIFS(AVR.20!$X$7:$X$48,$B80,AVR.20!$E$7:$E$48,"Jour"))</f>
        <v>0</v>
      </c>
      <c r="BN80" s="177"/>
      <c r="BO80" s="176">
        <f t="shared" si="9"/>
        <v>0</v>
      </c>
      <c r="BP80" s="176">
        <f t="shared" si="10"/>
        <v>0</v>
      </c>
    </row>
    <row r="81" spans="1:68" ht="16.5" x14ac:dyDescent="0.3">
      <c r="A81" s="268" t="s">
        <v>204</v>
      </c>
      <c r="B81" s="269" t="s">
        <v>100</v>
      </c>
      <c r="C81" s="264" t="s">
        <v>198</v>
      </c>
      <c r="D81" s="264" t="s">
        <v>83</v>
      </c>
      <c r="E81" s="265" t="s">
        <v>17</v>
      </c>
      <c r="F81" s="266"/>
      <c r="G81" s="266"/>
      <c r="H81" s="266"/>
      <c r="I81" s="272"/>
      <c r="J81" s="266"/>
      <c r="K81" s="266"/>
      <c r="L81" s="267"/>
      <c r="N81" s="183" t="e">
        <f>IF($A81="","",COUNTIFS(#REF!,B81,#REF!,"Nuit")+COUNTIFS(#REF!,B81,#REF!,"Nuit")+COUNTIFS(#REF!,B81,#REF!,"Nuit")+COUNTIFS(#REF!,B81,#REF!,"Nuit")+COUNTIFS(#REF!,B81,#REF!,"Nuit")+COUNTIFS(#REF!,B81,#REF!,"Nuit")+COUNTIFS(#REF!,B81,#REF!,"Nuit")+COUNTIFS(#REF!,B81,#REF!,"Nuit")+COUNTIFS(#REF!,B81,#REF!,"Nuit")+COUNTIFS(#REF!,B81,#REF!,"Nuit")+COUNTIFS(#REF!,B81,#REF!,"Nuit"))</f>
        <v>#REF!</v>
      </c>
      <c r="O81" s="184" t="e">
        <f>IF($A81="","",COUNTIFS(#REF!,B81,#REF!,"Jour")+COUNTIFS(#REF!,B81,#REF!,"Jour")+COUNTIFS(#REF!,B81,#REF!,"Jour")+COUNTIFS(#REF!,B81,#REF!,"Jour")+COUNTIFS(#REF!,B81,#REF!,"Jour")+COUNTIFS(#REF!,B81,#REF!,"Jour")+COUNTIFS(#REF!,B81,#REF!,"Jour")+COUNTIFS(#REF!,B81,#REF!,"Jour")+COUNTIFS(#REF!,B81,#REF!,"Jour")+COUNTIFS(#REF!,B81,#REF!,"Jour")+COUNTIFS(#REF!,B81,#REF!,"Jour"))</f>
        <v>#REF!</v>
      </c>
      <c r="P81" s="187" t="e">
        <f>IF($A81="","",COUNTIFS(#REF!,B81,#REF!,"Nuit")+COUNTIFS(#REF!,B81,#REF!,"Nuit")+COUNTIFS(#REF!,B81,#REF!,"Nuit")+COUNTIFS(#REF!,B81,#REF!,"Nuit")+COUNTIFS(#REF!,B81,#REF!,"Nuit")+COUNTIFS(#REF!,B81,#REF!,"Nuit")+COUNTIFS(#REF!,B81,#REF!,"Nuit")+COUNTIFS(#REF!,B81,#REF!,"Nuit")+COUNTIFS(#REF!,B81,#REF!,"Nuit")+COUNTIFS(#REF!,B81,#REF!,"Nuit")+COUNTIFS(#REF!,B81,#REF!,"Nuit"))</f>
        <v>#REF!</v>
      </c>
      <c r="Q81" s="184" t="e">
        <f>IF($A81="","",COUNTIFS(#REF!,B81,#REF!,"Jour")+COUNTIFS(#REF!,B81,#REF!,"Jour")+COUNTIFS(#REF!,B81,#REF!,"Jour")+COUNTIFS(#REF!,B81,#REF!,"Jour")+COUNTIFS(#REF!,B81,#REF!,"Jour")+COUNTIFS(#REF!,B81,#REF!,"Jour")+COUNTIFS(#REF!,B81,#REF!,"Jour")+COUNTIFS(#REF!,B81,#REF!,"Jour")+COUNTIFS(#REF!,B81,#REF!,"Jour")+COUNTIFS(#REF!,B81,#REF!,"Jour")+COUNTIFS(#REF!,B81,#REF!,"Jour"))</f>
        <v>#REF!</v>
      </c>
      <c r="R81" s="187" t="e">
        <f>IF($A81="","",COUNTIFS(#REF!,B81,#REF!,"Nuit")+COUNTIFS(#REF!,B81,#REF!,"Nuit")+COUNTIFS(#REF!,B81,#REF!,"Nuit")+COUNTIFS(#REF!,B81,#REF!,"Nuit")+COUNTIFS(#REF!,B81,#REF!,"Nuit")+COUNTIFS(#REF!,B81,#REF!,"Nuit")+COUNTIFS(#REF!,B81,#REF!,"Nuit")+COUNTIFS(#REF!,B81,#REF!,"Nuit")+COUNTIFS(#REF!,B81,#REF!,"Nuit")+COUNTIFS(#REF!,B81,#REF!,"Nuit")+COUNTIFS(#REF!,B81,#REF!,"Nuit"))</f>
        <v>#REF!</v>
      </c>
      <c r="S81" s="184" t="e">
        <f>IF($A81="","",COUNTIFS(#REF!,B81,#REF!,"Jour")+COUNTIFS(#REF!,B81,#REF!,"Jour")+COUNTIFS(#REF!,B81,#REF!,"Jour")+COUNTIFS(#REF!,B81,#REF!,"Jour")+COUNTIFS(#REF!,B81,#REF!,"Jour")+COUNTIFS(#REF!,B81,#REF!,"Jour")+COUNTIFS(#REF!,B81,#REF!,"Jour")+COUNTIFS(#REF!,B81,#REF!,"Jour")+COUNTIFS(#REF!,B81,#REF!,"Jour")+COUNTIFS(#REF!,B81,#REF!,"Jour")+COUNTIFS(#REF!,B81,#REF!,"Jour"))</f>
        <v>#REF!</v>
      </c>
      <c r="T81" s="187" t="e">
        <f>IF($A81="","",COUNTIFS(#REF!,B81,#REF!,"Nuit")+COUNTIFS(#REF!,B81,#REF!,"Nuit")+COUNTIFS(#REF!,B81,#REF!,"Nuit")+COUNTIFS(#REF!,B81,#REF!,"Nuit")+COUNTIFS(#REF!,B81,#REF!,"Nuit")+COUNTIFS(#REF!,B81,#REF!,"Nuit")+COUNTIFS(#REF!,B81,#REF!,"Nuit")+COUNTIFS(#REF!,B81,#REF!,"Nuit")+COUNTIFS(#REF!,B81,#REF!,"Nuit")+COUNTIFS(#REF!,B81,#REF!,"Nuit")+COUNTIFS(#REF!,B81,#REF!,"Nuit"))</f>
        <v>#REF!</v>
      </c>
      <c r="U81" s="184" t="e">
        <f>IF($A81="","",COUNTIFS(#REF!,B81,#REF!,"Jour")+COUNTIFS(#REF!,B81,#REF!,"Jour")+COUNTIFS(#REF!,B81,#REF!,"Jour")+COUNTIFS(#REF!,B81,#REF!,"Jour")+COUNTIFS(#REF!,B81,#REF!,"Jour")+COUNTIFS(#REF!,B81,#REF!,"Jour")+COUNTIFS(#REF!,B81,#REF!,"Jour")+COUNTIFS(#REF!,B81,#REF!,"Jour")+COUNTIFS(#REF!,B81,#REF!,"Jour")+COUNTIFS(#REF!,B81,#REF!,"Jour")+COUNTIFS(#REF!,B81,#REF!,"Jour"))</f>
        <v>#REF!</v>
      </c>
      <c r="V81" s="187" t="e">
        <f>IF($A81="","",COUNTIFS(#REF!,B81,#REF!,"Nuit")+COUNTIFS(#REF!,B81,#REF!,"Nuit")+COUNTIFS(#REF!,B81,#REF!,"Nuit")+COUNTIFS(#REF!,B81,#REF!,"Nuit")+COUNTIFS(#REF!,B81,#REF!,"Nuit")+COUNTIFS(#REF!,B81,#REF!,"Nuit")+COUNTIFS(#REF!,B81,#REF!,"Nuit")+COUNTIFS(#REF!,B81,#REF!,"Nuit")+COUNTIFS(#REF!,B81,#REF!,"Nuit")+COUNTIFS(#REF!,B81,#REF!,"Nuit")+COUNTIFS(#REF!,B81,#REF!,"Nuit"))</f>
        <v>#REF!</v>
      </c>
      <c r="W81" s="184" t="e">
        <f>IF($A81="","",COUNTIFS(#REF!,B81,#REF!,"Jour")+COUNTIFS(#REF!,B81,#REF!,"Jour")+COUNTIFS(#REF!,B81,#REF!,"Jour")+COUNTIFS(#REF!,B81,#REF!,"Jour")+COUNTIFS(#REF!,B81,#REF!,"Jour")+COUNTIFS(#REF!,B81,#REF!,"Jour")+COUNTIFS(#REF!,B81,#REF!,"Jour")+COUNTIFS(#REF!,B81,#REF!,"Jour")+COUNTIFS(#REF!,B81,#REF!,"Jour")+COUNTIFS(#REF!,B81,#REF!,"Jour")+COUNTIFS(#REF!,B81,#REF!,"Jour"))</f>
        <v>#REF!</v>
      </c>
      <c r="X81" s="187" t="e">
        <f>IF($A81="","",COUNTIFS(#REF!,B81,#REF!,"Nuit")+COUNTIFS(#REF!,B81,#REF!,"Nuit")+COUNTIFS(#REF!,B81,#REF!,"Nuit")+COUNTIFS(#REF!,B81,#REF!,"Nuit")+COUNTIFS(#REF!,B81,#REF!,"Nuit")+COUNTIFS(#REF!,B81,#REF!,"Nuit")+COUNTIFS(#REF!,B81,#REF!,"Nuit")+COUNTIFS(#REF!,B81,#REF!,"Nuit")+COUNTIFS(#REF!,B81,#REF!,"Nuit")+COUNTIFS(#REF!,B81,#REF!,"Nuit")+COUNTIFS(#REF!,B81,#REF!,"Nuit"))</f>
        <v>#REF!</v>
      </c>
      <c r="Y81" s="184" t="e">
        <f>IF($A81="","",COUNTIFS(#REF!,B81,#REF!,"Jour")+COUNTIFS(#REF!,B81,#REF!,"Jour")+COUNTIFS(#REF!,B81,#REF!,"Jour")+COUNTIFS(#REF!,B81,#REF!,"Jour")+COUNTIFS(#REF!,B81,#REF!,"Jour")+COUNTIFS(#REF!,B81,#REF!,"Jour")+COUNTIFS(#REF!,B81,#REF!,"Jour")+COUNTIFS(#REF!,B81,#REF!,"Jour")+COUNTIFS(#REF!,B81,#REF!,"Jour")+COUNTIFS(#REF!,B81,#REF!,"Jour")+COUNTIFS(#REF!,B81,#REF!,"Jour"))</f>
        <v>#REF!</v>
      </c>
      <c r="Z81" s="187" t="e">
        <f>IF($A81="","",COUNTIFS(#REF!,$B81,#REF!,"Nuit")+COUNTIFS(#REF!,B81,#REF!,"Nuit")+COUNTIFS(#REF!,B81,#REF!,"Nuit")+COUNTIFS(#REF!,B81,#REF!,"Nuit")+COUNTIFS(#REF!,B81,#REF!,"Nuit")+COUNTIFS(#REF!,B81,#REF!,"Nuit")+COUNTIFS(#REF!,B81,#REF!,"Nuit")+COUNTIFS(#REF!,B81,#REF!,"Nuit")+COUNTIFS(#REF!,B81,#REF!,"Nuit")+COUNTIFS(#REF!,B81,#REF!,"Nuit")+COUNTIFS(#REF!,B81,#REF!,"Nuit"))</f>
        <v>#REF!</v>
      </c>
      <c r="AA81" s="184" t="e">
        <f>IF($A81="","",COUNTIFS(#REF!,$B81,#REF!,"Jour")+COUNTIFS(#REF!,$B81,#REF!,"Jour")+COUNTIFS(#REF!,$B81,#REF!,"Jour")+COUNTIFS(#REF!,$B81,#REF!,"Jour")+COUNTIFS(#REF!,$B81,#REF!,"Jour")+COUNTIFS(#REF!,$B81,#REF!,"Jour")+COUNTIFS(#REF!,$B81,#REF!,"Jour")+COUNTIFS(#REF!,$B81,#REF!,"Jour")+COUNTIFS(#REF!,$B81,#REF!,"Jour")+COUNTIFS(#REF!,$B81,#REF!,"Jour")+COUNTIFS(#REF!,$B81,#REF!,"Jour"))</f>
        <v>#REF!</v>
      </c>
      <c r="AB81" s="187" t="e">
        <f>IF($A81="","",COUNTIFS(#REF!,$B81,#REF!,"Nuit")+COUNTIFS(#REF!,$B81,#REF!,"Nuit")+COUNTIFS(#REF!,$B81,#REF!,"Nuit")+COUNTIFS(#REF!,$B81,#REF!,"Nuit")+COUNTIFS(#REF!,$B81,#REF!,"Nuit")+COUNTIFS(#REF!,$B81,#REF!,"Nuit")+COUNTIFS(#REF!,$B81,#REF!,"Nuit")+COUNTIFS(#REF!,$B81,#REF!,"Nuit")+COUNTIFS(#REF!,$B81,#REF!,"Nuit")+COUNTIFS(#REF!,$B81,#REF!,"Nuit")+COUNTIFS(#REF!,$B81,#REF!,"Nuit"))</f>
        <v>#REF!</v>
      </c>
      <c r="AC81" s="184" t="e">
        <f>IF($A81="","",COUNTIFS(#REF!,$B81,#REF!,"Jour")+COUNTIFS(#REF!,$B81,#REF!,"Jour")+COUNTIFS(#REF!,$B81,#REF!,"Jour")+COUNTIFS(#REF!,$B81,#REF!,"Jour")+COUNTIFS(#REF!,$B81,#REF!,"Jour")+COUNTIFS(#REF!,$B81,#REF!,"Jour")+COUNTIFS(#REF!,$B81,#REF!,"Jour")+COUNTIFS(#REF!,$B81,#REF!,"Jour")+COUNTIFS(#REF!,$B81,#REF!,"Jour")+COUNTIFS(#REF!,$B81,#REF!,"Jour")+COUNTIFS(#REF!,$B81,#REF!,"Jour"))</f>
        <v>#REF!</v>
      </c>
      <c r="AD81" s="187" t="e">
        <f>IF($A81="","",COUNTIFS(#REF!,$B81,#REF!,"Nuit")+COUNTIFS(#REF!,$B81,#REF!,"Nuit")+COUNTIFS(#REF!,$B81,#REF!,"Nuit")+COUNTIFS(#REF!,$B81,#REF!,"Nuit")+COUNTIFS(#REF!,$B81,#REF!,"Nuit")+COUNTIFS(#REF!,$B81,#REF!,"Nuit")+COUNTIFS(#REF!,$B81,#REF!,"Nuit")+COUNTIFS(#REF!,$B81,#REF!,"Nuit")+COUNTIFS(#REF!,$B81,#REF!,"Nuit")+COUNTIFS(#REF!,$B81,#REF!,"Nuit")+COUNTIFS(#REF!,$B81,#REF!,"Nuit"))</f>
        <v>#REF!</v>
      </c>
      <c r="AE81" s="184" t="e">
        <f>IF($A81="","",COUNTIFS(#REF!,$B81,#REF!,"Jour")+COUNTIFS(#REF!,$B81,#REF!,"Jour")+COUNTIFS(#REF!,$B81,#REF!,"Jour")+COUNTIFS(#REF!,$B81,#REF!,"Jour")+COUNTIFS(#REF!,$B81,#REF!,"Jour")+COUNTIFS(#REF!,$B81,#REF!,"Jour")+COUNTIFS(#REF!,$B81,#REF!,"Jour")+COUNTIFS(#REF!,$B81,#REF!,"Jour")+COUNTIFS(#REF!,$B81,#REF!,"Jour")+COUNTIFS(#REF!,$B81,#REF!,"Jour")+COUNTIFS(#REF!,$B81,#REF!,"Jour"))</f>
        <v>#REF!</v>
      </c>
      <c r="AF81" s="187" t="e">
        <f>IF($A81="","",COUNTIFS(#REF!,$B81,#REF!,"Nuit")+COUNTIFS(#REF!,$B81,#REF!,"Nuit")+COUNTIFS(#REF!,$B81,#REF!,"Nuit")+COUNTIFS(#REF!,$B81,#REF!,"Nuit")+COUNTIFS(#REF!,$B81,#REF!,"Nuit")+COUNTIFS(#REF!,$B81,#REF!,"Nuit")+COUNTIFS(#REF!,$B81,#REF!,"Nuit")+COUNTIFS(#REF!,$B81,#REF!,"Nuit")+COUNTIFS(#REF!,$B81,#REF!,"Nuit")+COUNTIFS(#REF!,$B81,#REF!,"Nuit")+COUNTIFS(#REF!,$B81,#REF!,"Nuit"))</f>
        <v>#REF!</v>
      </c>
      <c r="AG81" s="184" t="e">
        <f>IF($A81="","",COUNTIFS(#REF!,$B81,#REF!,"Jour")+COUNTIFS(#REF!,$B81,#REF!,"Jour")+COUNTIFS(#REF!,$B81,#REF!,"Jour")+COUNTIFS(#REF!,$B81,#REF!,"Jour")+COUNTIFS(#REF!,$B81,#REF!,"Jour")+COUNTIFS(#REF!,$B81,#REF!,"Jour")+COUNTIFS(#REF!,$B81,#REF!,"Jour")+COUNTIFS(#REF!,$B81,#REF!,"Jour")+COUNTIFS(#REF!,$B81,#REF!,"Jour")+COUNTIFS(#REF!,$B81,#REF!,"Jour")+COUNTIFS(#REF!,$B81,#REF!,"Jour"))</f>
        <v>#REF!</v>
      </c>
      <c r="AH81" s="187" t="e">
        <f>IF($A81="","",COUNTIFS(#REF!,$B81,#REF!,"Nuit")+COUNTIFS(#REF!,$B81,#REF!,"Nuit")+COUNTIFS(#REF!,$B81,#REF!,"Nuit")+COUNTIFS(#REF!,$B81,#REF!,"Nuit")+COUNTIFS(#REF!,$B81,#REF!,"Nuit")+COUNTIFS(#REF!,$B81,#REF!,"Nuit")+COUNTIFS(#REF!,$B81,#REF!,"Nuit")+COUNTIFS(#REF!,$B81,#REF!,"Nuit")+COUNTIFS(#REF!,$B81,#REF!,"Nuit")+COUNTIFS(#REF!,$B81,#REF!,"Nuit")+COUNTIFS(#REF!,$B81,#REF!,"Nuit"))</f>
        <v>#REF!</v>
      </c>
      <c r="AI81" s="184" t="e">
        <f>IF($A81="","",COUNTIFS(#REF!,$B81,#REF!,"Jour")+COUNTIFS(#REF!,$B81,#REF!,"Jour")+COUNTIFS(#REF!,$B81,#REF!,"Jour")+COUNTIFS(#REF!,$B81,#REF!,"Jour")+COUNTIFS(#REF!,$B81,#REF!,"Jour")+COUNTIFS(#REF!,$B81,#REF!,"Jour")+COUNTIFS(#REF!,$B81,#REF!,"Jour")+COUNTIFS(#REF!,$B81,#REF!,"Jour")+COUNTIFS(#REF!,$B81,#REF!,"Jour")+COUNTIFS(#REF!,$B81,#REF!,"Jour")+COUNTIFS(#REF!,$B81,#REF!,"Jour"))</f>
        <v>#REF!</v>
      </c>
      <c r="AJ81" s="187" t="e">
        <f>IF($A81="","",COUNTIFS(#REF!,$B81,#REF!,"Nuit")+COUNTIFS(#REF!,$B81,#REF!,"Nuit")+COUNTIFS(#REF!,$B81,#REF!,"Nuit")+COUNTIFS(#REF!,$B81,#REF!,"Nuit")+COUNTIFS(#REF!,$B81,#REF!,"Nuit")+COUNTIFS(#REF!,$B81,#REF!,"Nuit")+COUNTIFS(#REF!,$B81,#REF!,"Nuit")+COUNTIFS(#REF!,$B81,#REF!,"Nuit")+COUNTIFS(#REF!,$B81,#REF!,"Nuit")+COUNTIFS(#REF!,$B81,#REF!,"Nuit")+COUNTIFS(#REF!,$B81,#REF!,"Nuit"))</f>
        <v>#REF!</v>
      </c>
      <c r="AK81" s="190" t="e">
        <f>IF($A81="","",COUNTIFS(#REF!,$B81,#REF!,"Jour")+COUNTIFS(#REF!,$B81,#REF!,"Jour")+COUNTIFS(#REF!,$B81,#REF!,"Jour")+COUNTIFS(#REF!,$B81,#REF!,"Jour")+COUNTIFS(#REF!,$B81,#REF!,"Jour")+COUNTIFS(#REF!,$B81,#REF!,"Jour")+COUNTIFS(#REF!,$B81,#REF!,"Jour")+COUNTIFS(#REF!,$B81,#REF!,"Jour")+COUNTIFS(#REF!,$B81,#REF!,"Jour")+COUNTIFS(#REF!,$B81,#REF!,"Jour")+COUNTIFS(#REF!,$B81,#REF!,"Jour"))</f>
        <v>#REF!</v>
      </c>
      <c r="AL81" s="177"/>
      <c r="AM81" s="176" t="e">
        <f>N81+P81+R81+T81+V81+X81+Z81+AB81+AD81+AF81+AH81+AJ81</f>
        <v>#REF!</v>
      </c>
      <c r="AN81" s="176" t="e">
        <f>O81+Q81+S81+U81+W81+Y81+AA81+AC81+AE81+AG81+AI81+AK81</f>
        <v>#REF!</v>
      </c>
      <c r="AO81" s="424" t="e">
        <f t="shared" si="8"/>
        <v>#REF!</v>
      </c>
      <c r="AP81" s="183">
        <f>IF($A81="","",COUNTIFS(JAN.20!$F$7:$F$48,$B81,JAN.20!$E$7:$E$48,"Nuit")+COUNTIFS(JAN.20!$H$7:$H$48,$B81,JAN.20!$E$7:$E$48,"Nuit")+COUNTIFS(JAN.20!$J$7:$J$48,$B81,JAN.20!$E$7:$E$48,"Nuit")+COUNTIFS(JAN.20!$L$7:$L$48,$B81,JAN.20!$E$7:$E$48,"Nuit")+COUNTIFS(JAN.20!$N$7:$N$48,$B81,JAN.20!$E$7:$E$48,"Nuit")+COUNTIFS(JAN.20!$P$7:$P$48,$B81,JAN.20!$E$7:$E$48,"Nuit")+COUNTIFS(JAN.20!$R$7:$R$48,$B81,JAN.20!$E$7:$E$48,"Nuit")+COUNTIFS(JAN.20!$T$7:$T$48,$B81,JAN.20!$E$7:$E$48,"Nuit")+COUNTIFS(JAN.20!$V$7:$V$48,$B81,JAN.20!$E$7:$E$48,"Nuit")+COUNTIFS(JAN.20!$W$7:$W$48,$B81,JAN.20!$E$7:$E$48,"Nuit")+COUNTIFS(JAN.20!$X$7:$X$48,$B81,JAN.20!$E$7:$E$48,"Nuit"))</f>
        <v>7</v>
      </c>
      <c r="AQ81" s="184">
        <f>IF($A81="","",COUNTIFS(JAN.20!$F$7:$F$48,$B81,JAN.20!$E$7:$E$48,"Jour")+COUNTIFS(JAN.20!$H$7:$H$48,$B81,JAN.20!$E$7:$E$48,"Jour")+COUNTIFS(JAN.20!$J$7:$J$48,$B81,JAN.20!$E$7:$E$48,"Jour")+COUNTIFS(JAN.20!$L$7:$L$48,$B81,JAN.20!$E$7:$E$48,"Jour")+COUNTIFS(JAN.20!$N$7:$N$48,$B81,JAN.20!$E$7:$E$48,"Jour")+COUNTIFS(JAN.20!$P$7:$P$48,$B81,JAN.20!$E$7:$E$48,"Jour")+COUNTIFS(JAN.20!$R$7:$R$48,$B81,JAN.20!$E$7:$E$48,"Jour")+COUNTIFS(JAN.20!$T$7:$T$48,$B81,JAN.20!$E$7:$E$48,"Jour")+COUNTIFS(JAN.20!$V$7:$V$48,$B81,JAN.20!$E$7:$E$48,"Jour")+COUNTIFS(JAN.20!$W$7:$W$48,$B81,JAN.20!$E$7:$E$48,"Jour")+COUNTIFS(JAN.20!$X$7:$X$48,$B81,JAN.20!$E$7:$E$48,"Jour"))</f>
        <v>2</v>
      </c>
      <c r="AR81" s="187">
        <f>IF($A81="","",COUNTIFS(FEV.20!$F$7:$F$48,$B81,FEV.20!$E$7:$E$48,"Nuit")+COUNTIFS(FEV.20!$H$7:$H$48,$B81,FEV.20!$E$7:$E$48,"Nuit")+COUNTIFS(FEV.20!$J$7:$J$48,$B81,FEV.20!$E$7:$E$48,"Nuit")+COUNTIFS(FEV.20!$L$7:$L$48,$B81,FEV.20!$E$7:$E$48,"Nuit")+COUNTIFS(FEV.20!$N$7:$N$48,$B81,FEV.20!$E$7:$E$48,"Nuit")+COUNTIFS(FEV.20!$P$7:$P$48,$B81,FEV.20!$E$7:$E$48,"Nuit")+COUNTIFS(FEV.20!$R$7:$R$48,$B81,FEV.20!$E$7:$E$48,"Nuit")+COUNTIFS(FEV.20!$T$7:$T$48,$B81,FEV.20!$E$7:$E$48,"Nuit")+COUNTIFS(FEV.20!$V$7:$V$48,$B81,FEV.20!$E$7:$E$48,"Nuit")+COUNTIFS(FEV.20!$W$7:$W$48,$B81,FEV.20!$E$7:$E$48,"Nuit")+COUNTIFS(FEV.20!$X$7:$X$48,$B81,FEV.20!$E$7:$E$48,"Nuit"))</f>
        <v>6</v>
      </c>
      <c r="AS81" s="184">
        <f>IF($A81="","",COUNTIFS(FEV.20!$F$7:$F$48,$B81,FEV.20!$E$7:$E$48,"Jour")+COUNTIFS(FEV.20!$H$7:$H$48,$B81,FEV.20!$E$7:$E$48,"Jour")+COUNTIFS(FEV.20!$J$7:$J$48,$B81,FEV.20!$E$7:$E$48,"Jour")+COUNTIFS(FEV.20!$L$7:$L$48,$B81,FEV.20!$E$7:$E$48,"Jour")+COUNTIFS(FEV.20!$N$7:$N$48,$B81,FEV.20!$E$7:$E$48,"Jour")+COUNTIFS(FEV.20!$P$7:$P$48,$B81,FEV.20!$E$7:$E$48,"Jour")+COUNTIFS(FEV.20!$R$7:$R$48,$B81,FEV.20!$E$7:$E$48,"Jour")+COUNTIFS(FEV.20!$T$7:$T$48,$B81,FEV.20!$E$7:$E$48,"Jour")+COUNTIFS(FEV.20!$V$7:$V$48,$B81,FEV.20!$E$7:$E$48,"Jour")+COUNTIFS(FEV.20!$W$7:$W$48,$B81,FEV.20!$E$7:$E$48,"Jour")+COUNTIFS(FEV.20!$X$7:$X$48,$B81,FEV.20!$E$7:$E$48,"Jour"))</f>
        <v>3</v>
      </c>
      <c r="AT81" s="187">
        <f>IF($A81="","",COUNTIFS(Mars.20!$F$7:$F$48,$B81,Mars.20!$E$7:$E$48,"Nuit")+COUNTIFS(Mars.20!$H$7:$H$48,$B81,Mars.20!$E$7:$E$48,"Nuit")+COUNTIFS(Mars.20!$J$7:$J$48,$B81,Mars.20!$E$7:$E$48,"Nuit")+COUNTIFS(Mars.20!$L$7:$L$48,$B81,Mars.20!$E$7:$E$48,"Nuit")+COUNTIFS(Mars.20!$N$7:$N$48,$B81,Mars.20!$E$7:$E$48,"Nuit")+COUNTIFS(Mars.20!$P$7:$P$48,$B81,Mars.20!$E$7:$E$48,"Nuit")+COUNTIFS(Mars.20!$R$7:$R$48,$B81,Mars.20!$E$7:$E$48,"Nuit")+COUNTIFS(Mars.20!$T$7:$T$48,$B81,Mars.20!$E$7:$E$48,"Nuit")+COUNTIFS(Mars.20!$V$7:$V$48,$B81,Mars.20!$E$7:$E$48,"Nuit")+COUNTIFS(Mars.20!$W$7:$W$48,$B81,Mars.20!$E$7:$E$48,"Nuit")+COUNTIFS(Mars.20!$X$7:$X$48,$B81,Mars.20!$E$7:$E$48,"Nuit"))</f>
        <v>14</v>
      </c>
      <c r="AU81" s="184">
        <f>IF($A81="","",COUNTIFS(Mars.20!$F$7:$F$48,$B81,Mars.20!$E$7:$E$48,"Jour")+COUNTIFS(Mars.20!$H$7:$H$48,$B81,Mars.20!$E$7:$E$48,"Jour")+COUNTIFS(Mars.20!$J$7:$J$48,$B81,Mars.20!$E$7:$E$48,"Jour")+COUNTIFS(Mars.20!$L$7:$L$48,$B81,Mars.20!$E$7:$E$48,"Jour")+COUNTIFS(Mars.20!$N$7:$N$48,$B81,Mars.20!$E$7:$E$48,"Jour")+COUNTIFS(Mars.20!$P$7:$P$48,$B81,Mars.20!$E$7:$E$48,"Jour")+COUNTIFS(Mars.20!$R$7:$R$48,$B81,Mars.20!$E$7:$E$48,"Jour")+COUNTIFS(Mars.20!$T$7:$T$48,$B81,Mars.20!$E$7:$E$48,"Jour")+COUNTIFS(Mars.20!$V$7:$V$48,$B81,Mars.20!$E$7:$E$48,"Jour")+COUNTIFS(Mars.20!$W$7:$W$48,$B81,Mars.20!$E$7:$E$48,"Jour")+COUNTIFS(Mars.20!$X$7:$X$48,$B81,Mars.20!$E$7:$E$48,"Jour"))</f>
        <v>5</v>
      </c>
      <c r="AV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AW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AX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AY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AZ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BA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BB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BC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BD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BE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BF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BG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BH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BI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BJ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BK81" s="184">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BL81" s="187">
        <f>IF($A81="","",COUNTIFS(AVR.20!$F$7:$F$48,$B81,AVR.20!$E$7:$E$48,"Nuit")+COUNTIFS(AVR.20!$H$7:$H$48,$B81,AVR.20!$E$7:$E$48,"Nuit")+COUNTIFS(AVR.20!$J$7:$J$48,$B81,AVR.20!$E$7:$E$48,"Nuit")+COUNTIFS(AVR.20!$L$7:$L$48,$B81,AVR.20!$E$7:$E$48,"Nuit")+COUNTIFS(AVR.20!$N$7:$N$48,$B81,AVR.20!$E$7:$E$48,"Nuit")+COUNTIFS(AVR.20!$P$7:$P$48,$B81,AVR.20!$E$7:$E$48,"Nuit")+COUNTIFS(AVR.20!$R$7:$R$48,$B81,AVR.20!$E$7:$E$48,"Nuit")+COUNTIFS(AVR.20!$T$7:$T$48,$B81,AVR.20!$E$7:$E$48,"Nuit")+COUNTIFS(AVR.20!$V$7:$V$48,$B81,AVR.20!$E$7:$E$48,"Nuit")+COUNTIFS(AVR.20!$W$7:$W$48,$B81,AVR.20!$E$7:$E$48,"Nuit")+COUNTIFS(AVR.20!$X$7:$X$48,$B81,AVR.20!$E$7:$E$48,"Nuit"))</f>
        <v>0</v>
      </c>
      <c r="BM81" s="190">
        <f>IF($A81="","",COUNTIFS(AVR.20!$F$7:$F$48,$B81,AVR.20!$E$7:$E$48,"Jour")+COUNTIFS(AVR.20!$H$7:$H$48,$B81,AVR.20!$E$7:$E$48,"Jour")+COUNTIFS(AVR.20!$J$7:$J$48,$B81,AVR.20!$E$7:$E$48,"Jour")+COUNTIFS(AVR.20!$L$7:$L$48,$B81,AVR.20!$E$7:$E$48,"Jour")+COUNTIFS(AVR.20!$N$7:$N$48,$B81,AVR.20!$E$7:$E$48,"Jour")+COUNTIFS(AVR.20!$P$7:$P$48,$B81,AVR.20!$E$7:$E$48,"Jour")+COUNTIFS(AVR.20!$R$7:$R$48,$B81,AVR.20!$E$7:$E$48,"Jour")+COUNTIFS(AVR.20!$T$7:$T$48,$B81,AVR.20!$E$7:$E$48,"Jour")+COUNTIFS(AVR.20!$V$7:$V$48,$B81,AVR.20!$E$7:$E$48,"Jour")+COUNTIFS(AVR.20!$W$7:$W$48,$B81,AVR.20!$E$7:$E$48,"Jour")+COUNTIFS(AVR.20!$X$7:$X$48,$B81,AVR.20!$E$7:$E$48,"Jour"))</f>
        <v>0</v>
      </c>
      <c r="BN81" s="177"/>
      <c r="BO81" s="176">
        <f>AP81+AR81+AT81+AV81+AX81+AZ81+BB81+BD81+BF81+BH81+BJ81+BL81</f>
        <v>27</v>
      </c>
      <c r="BP81" s="176">
        <f>AQ81+AS81+AU81+AW81+AY81+BA81+BC81+BE81+BG81+BI81+BK81+BM81</f>
        <v>10</v>
      </c>
    </row>
    <row r="82" spans="1:68" ht="16.5" x14ac:dyDescent="0.3">
      <c r="A82" s="268" t="s">
        <v>389</v>
      </c>
      <c r="B82" s="269" t="s">
        <v>388</v>
      </c>
      <c r="C82" s="264" t="s">
        <v>80</v>
      </c>
      <c r="D82" s="264" t="s">
        <v>124</v>
      </c>
      <c r="E82" s="265" t="s">
        <v>17</v>
      </c>
      <c r="F82" s="266"/>
      <c r="G82" s="266"/>
      <c r="H82" s="266"/>
      <c r="I82" s="272"/>
      <c r="J82" s="266"/>
      <c r="K82" s="266" t="s">
        <v>72</v>
      </c>
      <c r="L82" s="267"/>
      <c r="N82" s="183" t="e">
        <f>IF($A82="","",COUNTIFS(#REF!,B82,#REF!,"Nuit")+COUNTIFS(#REF!,B82,#REF!,"Nuit")+COUNTIFS(#REF!,B82,#REF!,"Nuit")+COUNTIFS(#REF!,B82,#REF!,"Nuit")+COUNTIFS(#REF!,B82,#REF!,"Nuit")+COUNTIFS(#REF!,B82,#REF!,"Nuit")+COUNTIFS(#REF!,B82,#REF!,"Nuit")+COUNTIFS(#REF!,B82,#REF!,"Nuit")+COUNTIFS(#REF!,B82,#REF!,"Nuit")+COUNTIFS(#REF!,B82,#REF!,"Nuit")+COUNTIFS(#REF!,B82,#REF!,"Nuit"))</f>
        <v>#REF!</v>
      </c>
      <c r="O82" s="184" t="e">
        <f>IF($A82="","",COUNTIFS(#REF!,B82,#REF!,"Jour")+COUNTIFS(#REF!,B82,#REF!,"Jour")+COUNTIFS(#REF!,B82,#REF!,"Jour")+COUNTIFS(#REF!,B82,#REF!,"Jour")+COUNTIFS(#REF!,B82,#REF!,"Jour")+COUNTIFS(#REF!,B82,#REF!,"Jour")+COUNTIFS(#REF!,B82,#REF!,"Jour")+COUNTIFS(#REF!,B82,#REF!,"Jour")+COUNTIFS(#REF!,B82,#REF!,"Jour")+COUNTIFS(#REF!,B82,#REF!,"Jour")+COUNTIFS(#REF!,B82,#REF!,"Jour"))</f>
        <v>#REF!</v>
      </c>
      <c r="P82" s="187" t="e">
        <f>IF($A82="","",COUNTIFS(#REF!,B82,#REF!,"Nuit")+COUNTIFS(#REF!,B82,#REF!,"Nuit")+COUNTIFS(#REF!,B82,#REF!,"Nuit")+COUNTIFS(#REF!,B82,#REF!,"Nuit")+COUNTIFS(#REF!,B82,#REF!,"Nuit")+COUNTIFS(#REF!,B82,#REF!,"Nuit")+COUNTIFS(#REF!,B82,#REF!,"Nuit")+COUNTIFS(#REF!,B82,#REF!,"Nuit")+COUNTIFS(#REF!,B82,#REF!,"Nuit")+COUNTIFS(#REF!,B82,#REF!,"Nuit")+COUNTIFS(#REF!,B82,#REF!,"Nuit"))</f>
        <v>#REF!</v>
      </c>
      <c r="Q82" s="184" t="e">
        <f>IF($A82="","",COUNTIFS(#REF!,B82,#REF!,"Jour")+COUNTIFS(#REF!,B82,#REF!,"Jour")+COUNTIFS(#REF!,B82,#REF!,"Jour")+COUNTIFS(#REF!,B82,#REF!,"Jour")+COUNTIFS(#REF!,B82,#REF!,"Jour")+COUNTIFS(#REF!,B82,#REF!,"Jour")+COUNTIFS(#REF!,B82,#REF!,"Jour")+COUNTIFS(#REF!,B82,#REF!,"Jour")+COUNTIFS(#REF!,B82,#REF!,"Jour")+COUNTIFS(#REF!,B82,#REF!,"Jour")+COUNTIFS(#REF!,B82,#REF!,"Jour"))</f>
        <v>#REF!</v>
      </c>
      <c r="R82" s="187" t="e">
        <f>IF($A82="","",COUNTIFS(#REF!,B82,#REF!,"Nuit")+COUNTIFS(#REF!,B82,#REF!,"Nuit")+COUNTIFS(#REF!,B82,#REF!,"Nuit")+COUNTIFS(#REF!,B82,#REF!,"Nuit")+COUNTIFS(#REF!,B82,#REF!,"Nuit")+COUNTIFS(#REF!,B82,#REF!,"Nuit")+COUNTIFS(#REF!,B82,#REF!,"Nuit")+COUNTIFS(#REF!,B82,#REF!,"Nuit")+COUNTIFS(#REF!,B82,#REF!,"Nuit")+COUNTIFS(#REF!,B82,#REF!,"Nuit")+COUNTIFS(#REF!,B82,#REF!,"Nuit"))</f>
        <v>#REF!</v>
      </c>
      <c r="S82" s="184" t="e">
        <f>IF($A82="","",COUNTIFS(#REF!,B82,#REF!,"Jour")+COUNTIFS(#REF!,B82,#REF!,"Jour")+COUNTIFS(#REF!,B82,#REF!,"Jour")+COUNTIFS(#REF!,B82,#REF!,"Jour")+COUNTIFS(#REF!,B82,#REF!,"Jour")+COUNTIFS(#REF!,B82,#REF!,"Jour")+COUNTIFS(#REF!,B82,#REF!,"Jour")+COUNTIFS(#REF!,B82,#REF!,"Jour")+COUNTIFS(#REF!,B82,#REF!,"Jour")+COUNTIFS(#REF!,B82,#REF!,"Jour")+COUNTIFS(#REF!,B82,#REF!,"Jour"))</f>
        <v>#REF!</v>
      </c>
      <c r="T82" s="187" t="e">
        <f>IF($A82="","",COUNTIFS(#REF!,B82,#REF!,"Nuit")+COUNTIFS(#REF!,B82,#REF!,"Nuit")+COUNTIFS(#REF!,B82,#REF!,"Nuit")+COUNTIFS(#REF!,B82,#REF!,"Nuit")+COUNTIFS(#REF!,B82,#REF!,"Nuit")+COUNTIFS(#REF!,B82,#REF!,"Nuit")+COUNTIFS(#REF!,B82,#REF!,"Nuit")+COUNTIFS(#REF!,B82,#REF!,"Nuit")+COUNTIFS(#REF!,B82,#REF!,"Nuit")+COUNTIFS(#REF!,B82,#REF!,"Nuit")+COUNTIFS(#REF!,B82,#REF!,"Nuit"))</f>
        <v>#REF!</v>
      </c>
      <c r="U82" s="184" t="e">
        <f>IF($A82="","",COUNTIFS(#REF!,B82,#REF!,"Jour")+COUNTIFS(#REF!,B82,#REF!,"Jour")+COUNTIFS(#REF!,B82,#REF!,"Jour")+COUNTIFS(#REF!,B82,#REF!,"Jour")+COUNTIFS(#REF!,B82,#REF!,"Jour")+COUNTIFS(#REF!,B82,#REF!,"Jour")+COUNTIFS(#REF!,B82,#REF!,"Jour")+COUNTIFS(#REF!,B82,#REF!,"Jour")+COUNTIFS(#REF!,B82,#REF!,"Jour")+COUNTIFS(#REF!,B82,#REF!,"Jour")+COUNTIFS(#REF!,B82,#REF!,"Jour"))</f>
        <v>#REF!</v>
      </c>
      <c r="V82" s="187" t="e">
        <f>IF($A82="","",COUNTIFS(#REF!,B82,#REF!,"Nuit")+COUNTIFS(#REF!,B82,#REF!,"Nuit")+COUNTIFS(#REF!,B82,#REF!,"Nuit")+COUNTIFS(#REF!,B82,#REF!,"Nuit")+COUNTIFS(#REF!,B82,#REF!,"Nuit")+COUNTIFS(#REF!,B82,#REF!,"Nuit")+COUNTIFS(#REF!,B82,#REF!,"Nuit")+COUNTIFS(#REF!,B82,#REF!,"Nuit")+COUNTIFS(#REF!,B82,#REF!,"Nuit")+COUNTIFS(#REF!,B82,#REF!,"Nuit")+COUNTIFS(#REF!,B82,#REF!,"Nuit"))</f>
        <v>#REF!</v>
      </c>
      <c r="W82" s="184" t="e">
        <f>IF($A82="","",COUNTIFS(#REF!,B82,#REF!,"Jour")+COUNTIFS(#REF!,B82,#REF!,"Jour")+COUNTIFS(#REF!,B82,#REF!,"Jour")+COUNTIFS(#REF!,B82,#REF!,"Jour")+COUNTIFS(#REF!,B82,#REF!,"Jour")+COUNTIFS(#REF!,B82,#REF!,"Jour")+COUNTIFS(#REF!,B82,#REF!,"Jour")+COUNTIFS(#REF!,B82,#REF!,"Jour")+COUNTIFS(#REF!,B82,#REF!,"Jour")+COUNTIFS(#REF!,B82,#REF!,"Jour")+COUNTIFS(#REF!,B82,#REF!,"Jour"))</f>
        <v>#REF!</v>
      </c>
      <c r="X82" s="187" t="e">
        <f>IF($A82="","",COUNTIFS(#REF!,B82,#REF!,"Nuit")+COUNTIFS(#REF!,B82,#REF!,"Nuit")+COUNTIFS(#REF!,B82,#REF!,"Nuit")+COUNTIFS(#REF!,B82,#REF!,"Nuit")+COUNTIFS(#REF!,B82,#REF!,"Nuit")+COUNTIFS(#REF!,B82,#REF!,"Nuit")+COUNTIFS(#REF!,B82,#REF!,"Nuit")+COUNTIFS(#REF!,B82,#REF!,"Nuit")+COUNTIFS(#REF!,B82,#REF!,"Nuit")+COUNTIFS(#REF!,B82,#REF!,"Nuit")+COUNTIFS(#REF!,B82,#REF!,"Nuit"))</f>
        <v>#REF!</v>
      </c>
      <c r="Y82" s="184" t="e">
        <f>IF($A82="","",COUNTIFS(#REF!,B82,#REF!,"Jour")+COUNTIFS(#REF!,B82,#REF!,"Jour")+COUNTIFS(#REF!,B82,#REF!,"Jour")+COUNTIFS(#REF!,B82,#REF!,"Jour")+COUNTIFS(#REF!,B82,#REF!,"Jour")+COUNTIFS(#REF!,B82,#REF!,"Jour")+COUNTIFS(#REF!,B82,#REF!,"Jour")+COUNTIFS(#REF!,B82,#REF!,"Jour")+COUNTIFS(#REF!,B82,#REF!,"Jour")+COUNTIFS(#REF!,B82,#REF!,"Jour")+COUNTIFS(#REF!,B82,#REF!,"Jour"))</f>
        <v>#REF!</v>
      </c>
      <c r="Z82" s="187" t="e">
        <f>IF($A82="","",COUNTIFS(#REF!,$B82,#REF!,"Nuit")+COUNTIFS(#REF!,B82,#REF!,"Nuit")+COUNTIFS(#REF!,B82,#REF!,"Nuit")+COUNTIFS(#REF!,B82,#REF!,"Nuit")+COUNTIFS(#REF!,B82,#REF!,"Nuit")+COUNTIFS(#REF!,B82,#REF!,"Nuit")+COUNTIFS(#REF!,B82,#REF!,"Nuit")+COUNTIFS(#REF!,B82,#REF!,"Nuit")+COUNTIFS(#REF!,B82,#REF!,"Nuit")+COUNTIFS(#REF!,B82,#REF!,"Nuit")+COUNTIFS(#REF!,B82,#REF!,"Nuit"))</f>
        <v>#REF!</v>
      </c>
      <c r="AA82" s="184" t="e">
        <f>IF($A82="","",COUNTIFS(#REF!,$B82,#REF!,"Jour")+COUNTIFS(#REF!,$B82,#REF!,"Jour")+COUNTIFS(#REF!,$B82,#REF!,"Jour")+COUNTIFS(#REF!,$B82,#REF!,"Jour")+COUNTIFS(#REF!,$B82,#REF!,"Jour")+COUNTIFS(#REF!,$B82,#REF!,"Jour")+COUNTIFS(#REF!,$B82,#REF!,"Jour")+COUNTIFS(#REF!,$B82,#REF!,"Jour")+COUNTIFS(#REF!,$B82,#REF!,"Jour")+COUNTIFS(#REF!,$B82,#REF!,"Jour")+COUNTIFS(#REF!,$B82,#REF!,"Jour"))</f>
        <v>#REF!</v>
      </c>
      <c r="AB82" s="187" t="e">
        <f>IF($A82="","",COUNTIFS(#REF!,$B82,#REF!,"Nuit")+COUNTIFS(#REF!,$B82,#REF!,"Nuit")+COUNTIFS(#REF!,$B82,#REF!,"Nuit")+COUNTIFS(#REF!,$B82,#REF!,"Nuit")+COUNTIFS(#REF!,$B82,#REF!,"Nuit")+COUNTIFS(#REF!,$B82,#REF!,"Nuit")+COUNTIFS(#REF!,$B82,#REF!,"Nuit")+COUNTIFS(#REF!,$B82,#REF!,"Nuit")+COUNTIFS(#REF!,$B82,#REF!,"Nuit")+COUNTIFS(#REF!,$B82,#REF!,"Nuit")+COUNTIFS(#REF!,$B82,#REF!,"Nuit"))</f>
        <v>#REF!</v>
      </c>
      <c r="AC82" s="184" t="e">
        <f>IF($A82="","",COUNTIFS(#REF!,$B82,#REF!,"Jour")+COUNTIFS(#REF!,$B82,#REF!,"Jour")+COUNTIFS(#REF!,$B82,#REF!,"Jour")+COUNTIFS(#REF!,$B82,#REF!,"Jour")+COUNTIFS(#REF!,$B82,#REF!,"Jour")+COUNTIFS(#REF!,$B82,#REF!,"Jour")+COUNTIFS(#REF!,$B82,#REF!,"Jour")+COUNTIFS(#REF!,$B82,#REF!,"Jour")+COUNTIFS(#REF!,$B82,#REF!,"Jour")+COUNTIFS(#REF!,$B82,#REF!,"Jour")+COUNTIFS(#REF!,$B82,#REF!,"Jour"))</f>
        <v>#REF!</v>
      </c>
      <c r="AD82" s="187" t="e">
        <f>IF($A82="","",COUNTIFS(#REF!,$B82,#REF!,"Nuit")+COUNTIFS(#REF!,$B82,#REF!,"Nuit")+COUNTIFS(#REF!,$B82,#REF!,"Nuit")+COUNTIFS(#REF!,$B82,#REF!,"Nuit")+COUNTIFS(#REF!,$B82,#REF!,"Nuit")+COUNTIFS(#REF!,$B82,#REF!,"Nuit")+COUNTIFS(#REF!,$B82,#REF!,"Nuit")+COUNTIFS(#REF!,$B82,#REF!,"Nuit")+COUNTIFS(#REF!,$B82,#REF!,"Nuit")+COUNTIFS(#REF!,$B82,#REF!,"Nuit")+COUNTIFS(#REF!,$B82,#REF!,"Nuit"))</f>
        <v>#REF!</v>
      </c>
      <c r="AE82" s="184" t="e">
        <f>IF($A82="","",COUNTIFS(#REF!,$B82,#REF!,"Jour")+COUNTIFS(#REF!,$B82,#REF!,"Jour")+COUNTIFS(#REF!,$B82,#REF!,"Jour")+COUNTIFS(#REF!,$B82,#REF!,"Jour")+COUNTIFS(#REF!,$B82,#REF!,"Jour")+COUNTIFS(#REF!,$B82,#REF!,"Jour")+COUNTIFS(#REF!,$B82,#REF!,"Jour")+COUNTIFS(#REF!,$B82,#REF!,"Jour")+COUNTIFS(#REF!,$B82,#REF!,"Jour")+COUNTIFS(#REF!,$B82,#REF!,"Jour")+COUNTIFS(#REF!,$B82,#REF!,"Jour"))</f>
        <v>#REF!</v>
      </c>
      <c r="AF82" s="187" t="e">
        <f>IF($A82="","",COUNTIFS(#REF!,$B82,#REF!,"Nuit")+COUNTIFS(#REF!,$B82,#REF!,"Nuit")+COUNTIFS(#REF!,$B82,#REF!,"Nuit")+COUNTIFS(#REF!,$B82,#REF!,"Nuit")+COUNTIFS(#REF!,$B82,#REF!,"Nuit")+COUNTIFS(#REF!,$B82,#REF!,"Nuit")+COUNTIFS(#REF!,$B82,#REF!,"Nuit")+COUNTIFS(#REF!,$B82,#REF!,"Nuit")+COUNTIFS(#REF!,$B82,#REF!,"Nuit")+COUNTIFS(#REF!,$B82,#REF!,"Nuit")+COUNTIFS(#REF!,$B82,#REF!,"Nuit"))</f>
        <v>#REF!</v>
      </c>
      <c r="AG82" s="184" t="e">
        <f>IF($A82="","",COUNTIFS(#REF!,$B82,#REF!,"Jour")+COUNTIFS(#REF!,$B82,#REF!,"Jour")+COUNTIFS(#REF!,$B82,#REF!,"Jour")+COUNTIFS(#REF!,$B82,#REF!,"Jour")+COUNTIFS(#REF!,$B82,#REF!,"Jour")+COUNTIFS(#REF!,$B82,#REF!,"Jour")+COUNTIFS(#REF!,$B82,#REF!,"Jour")+COUNTIFS(#REF!,$B82,#REF!,"Jour")+COUNTIFS(#REF!,$B82,#REF!,"Jour")+COUNTIFS(#REF!,$B82,#REF!,"Jour")+COUNTIFS(#REF!,$B82,#REF!,"Jour"))</f>
        <v>#REF!</v>
      </c>
      <c r="AH82" s="187" t="e">
        <f>IF($A82="","",COUNTIFS(#REF!,$B82,#REF!,"Nuit")+COUNTIFS(#REF!,$B82,#REF!,"Nuit")+COUNTIFS(#REF!,$B82,#REF!,"Nuit")+COUNTIFS(#REF!,$B82,#REF!,"Nuit")+COUNTIFS(#REF!,$B82,#REF!,"Nuit")+COUNTIFS(#REF!,$B82,#REF!,"Nuit")+COUNTIFS(#REF!,$B82,#REF!,"Nuit")+COUNTIFS(#REF!,$B82,#REF!,"Nuit")+COUNTIFS(#REF!,$B82,#REF!,"Nuit")+COUNTIFS(#REF!,$B82,#REF!,"Nuit")+COUNTIFS(#REF!,$B82,#REF!,"Nuit"))</f>
        <v>#REF!</v>
      </c>
      <c r="AI82" s="184" t="e">
        <f>IF($A82="","",COUNTIFS(#REF!,$B82,#REF!,"Jour")+COUNTIFS(#REF!,$B82,#REF!,"Jour")+COUNTIFS(#REF!,$B82,#REF!,"Jour")+COUNTIFS(#REF!,$B82,#REF!,"Jour")+COUNTIFS(#REF!,$B82,#REF!,"Jour")+COUNTIFS(#REF!,$B82,#REF!,"Jour")+COUNTIFS(#REF!,$B82,#REF!,"Jour")+COUNTIFS(#REF!,$B82,#REF!,"Jour")+COUNTIFS(#REF!,$B82,#REF!,"Jour")+COUNTIFS(#REF!,$B82,#REF!,"Jour")+COUNTIFS(#REF!,$B82,#REF!,"Jour"))</f>
        <v>#REF!</v>
      </c>
      <c r="AJ82" s="187" t="e">
        <f>IF($A82="","",COUNTIFS(#REF!,$B82,#REF!,"Nuit")+COUNTIFS(#REF!,$B82,#REF!,"Nuit")+COUNTIFS(#REF!,$B82,#REF!,"Nuit")+COUNTIFS(#REF!,$B82,#REF!,"Nuit")+COUNTIFS(#REF!,$B82,#REF!,"Nuit")+COUNTIFS(#REF!,$B82,#REF!,"Nuit")+COUNTIFS(#REF!,$B82,#REF!,"Nuit")+COUNTIFS(#REF!,$B82,#REF!,"Nuit")+COUNTIFS(#REF!,$B82,#REF!,"Nuit")+COUNTIFS(#REF!,$B82,#REF!,"Nuit")+COUNTIFS(#REF!,$B82,#REF!,"Nuit"))</f>
        <v>#REF!</v>
      </c>
      <c r="AK82" s="190" t="e">
        <f>IF($A82="","",COUNTIFS(#REF!,$B82,#REF!,"Jour")+COUNTIFS(#REF!,$B82,#REF!,"Jour")+COUNTIFS(#REF!,$B82,#REF!,"Jour")+COUNTIFS(#REF!,$B82,#REF!,"Jour")+COUNTIFS(#REF!,$B82,#REF!,"Jour")+COUNTIFS(#REF!,$B82,#REF!,"Jour")+COUNTIFS(#REF!,$B82,#REF!,"Jour")+COUNTIFS(#REF!,$B82,#REF!,"Jour")+COUNTIFS(#REF!,$B82,#REF!,"Jour")+COUNTIFS(#REF!,$B82,#REF!,"Jour")+COUNTIFS(#REF!,$B82,#REF!,"Jour"))</f>
        <v>#REF!</v>
      </c>
      <c r="AL82" s="177"/>
      <c r="AM82" s="176" t="e">
        <f t="shared" si="6"/>
        <v>#REF!</v>
      </c>
      <c r="AN82" s="176" t="e">
        <f t="shared" si="7"/>
        <v>#REF!</v>
      </c>
      <c r="AO82" s="424" t="e">
        <f t="shared" si="8"/>
        <v>#REF!</v>
      </c>
      <c r="AP82" s="183">
        <f>IF($A82="","",COUNTIFS(JAN.20!$F$7:$F$48,$B82,JAN.20!$E$7:$E$48,"Nuit")+COUNTIFS(JAN.20!$H$7:$H$48,$B82,JAN.20!$E$7:$E$48,"Nuit")+COUNTIFS(JAN.20!$J$7:$J$48,$B82,JAN.20!$E$7:$E$48,"Nuit")+COUNTIFS(JAN.20!$L$7:$L$48,$B82,JAN.20!$E$7:$E$48,"Nuit")+COUNTIFS(JAN.20!$N$7:$N$48,$B82,JAN.20!$E$7:$E$48,"Nuit")+COUNTIFS(JAN.20!$P$7:$P$48,$B82,JAN.20!$E$7:$E$48,"Nuit")+COUNTIFS(JAN.20!$R$7:$R$48,$B82,JAN.20!$E$7:$E$48,"Nuit")+COUNTIFS(JAN.20!$T$7:$T$48,$B82,JAN.20!$E$7:$E$48,"Nuit")+COUNTIFS(JAN.20!$V$7:$V$48,$B82,JAN.20!$E$7:$E$48,"Nuit")+COUNTIFS(JAN.20!$W$7:$W$48,$B82,JAN.20!$E$7:$E$48,"Nuit")+COUNTIFS(JAN.20!$X$7:$X$48,$B82,JAN.20!$E$7:$E$48,"Nuit"))</f>
        <v>0</v>
      </c>
      <c r="AQ82" s="184">
        <f>IF($A82="","",COUNTIFS(JAN.20!$F$7:$F$48,$B82,JAN.20!$E$7:$E$48,"Jour")+COUNTIFS(JAN.20!$H$7:$H$48,$B82,JAN.20!$E$7:$E$48,"Jour")+COUNTIFS(JAN.20!$J$7:$J$48,$B82,JAN.20!$E$7:$E$48,"Jour")+COUNTIFS(JAN.20!$L$7:$L$48,$B82,JAN.20!$E$7:$E$48,"Jour")+COUNTIFS(JAN.20!$N$7:$N$48,$B82,JAN.20!$E$7:$E$48,"Jour")+COUNTIFS(JAN.20!$P$7:$P$48,$B82,JAN.20!$E$7:$E$48,"Jour")+COUNTIFS(JAN.20!$R$7:$R$48,$B82,JAN.20!$E$7:$E$48,"Jour")+COUNTIFS(JAN.20!$T$7:$T$48,$B82,JAN.20!$E$7:$E$48,"Jour")+COUNTIFS(JAN.20!$V$7:$V$48,$B82,JAN.20!$E$7:$E$48,"Jour")+COUNTIFS(JAN.20!$W$7:$W$48,$B82,JAN.20!$E$7:$E$48,"Jour")+COUNTIFS(JAN.20!$X$7:$X$48,$B82,JAN.20!$E$7:$E$48,"Jour"))</f>
        <v>0</v>
      </c>
      <c r="AR82" s="187">
        <f>IF($A82="","",COUNTIFS(FEV.20!$F$7:$F$48,$B82,FEV.20!$E$7:$E$48,"Nuit")+COUNTIFS(FEV.20!$H$7:$H$48,$B82,FEV.20!$E$7:$E$48,"Nuit")+COUNTIFS(FEV.20!$J$7:$J$48,$B82,FEV.20!$E$7:$E$48,"Nuit")+COUNTIFS(FEV.20!$L$7:$L$48,$B82,FEV.20!$E$7:$E$48,"Nuit")+COUNTIFS(FEV.20!$N$7:$N$48,$B82,FEV.20!$E$7:$E$48,"Nuit")+COUNTIFS(FEV.20!$P$7:$P$48,$B82,FEV.20!$E$7:$E$48,"Nuit")+COUNTIFS(FEV.20!$R$7:$R$48,$B82,FEV.20!$E$7:$E$48,"Nuit")+COUNTIFS(FEV.20!$T$7:$T$48,$B82,FEV.20!$E$7:$E$48,"Nuit")+COUNTIFS(FEV.20!$V$7:$V$48,$B82,FEV.20!$E$7:$E$48,"Nuit")+COUNTIFS(FEV.20!$W$7:$W$48,$B82,FEV.20!$E$7:$E$48,"Nuit")+COUNTIFS(FEV.20!$X$7:$X$48,$B82,FEV.20!$E$7:$E$48,"Nuit"))</f>
        <v>0</v>
      </c>
      <c r="AS82" s="184">
        <f>IF($A82="","",COUNTIFS(FEV.20!$F$7:$F$48,$B82,FEV.20!$E$7:$E$48,"Jour")+COUNTIFS(FEV.20!$H$7:$H$48,$B82,FEV.20!$E$7:$E$48,"Jour")+COUNTIFS(FEV.20!$J$7:$J$48,$B82,FEV.20!$E$7:$E$48,"Jour")+COUNTIFS(FEV.20!$L$7:$L$48,$B82,FEV.20!$E$7:$E$48,"Jour")+COUNTIFS(FEV.20!$N$7:$N$48,$B82,FEV.20!$E$7:$E$48,"Jour")+COUNTIFS(FEV.20!$P$7:$P$48,$B82,FEV.20!$E$7:$E$48,"Jour")+COUNTIFS(FEV.20!$R$7:$R$48,$B82,FEV.20!$E$7:$E$48,"Jour")+COUNTIFS(FEV.20!$T$7:$T$48,$B82,FEV.20!$E$7:$E$48,"Jour")+COUNTIFS(FEV.20!$V$7:$V$48,$B82,FEV.20!$E$7:$E$48,"Jour")+COUNTIFS(FEV.20!$W$7:$W$48,$B82,FEV.20!$E$7:$E$48,"Jour")+COUNTIFS(FEV.20!$X$7:$X$48,$B82,FEV.20!$E$7:$E$48,"Jour"))</f>
        <v>0</v>
      </c>
      <c r="AT82" s="187">
        <f>IF($A82="","",COUNTIFS(Mars.20!$F$7:$F$48,$B82,Mars.20!$E$7:$E$48,"Nuit")+COUNTIFS(Mars.20!$H$7:$H$48,$B82,Mars.20!$E$7:$E$48,"Nuit")+COUNTIFS(Mars.20!$J$7:$J$48,$B82,Mars.20!$E$7:$E$48,"Nuit")+COUNTIFS(Mars.20!$L$7:$L$48,$B82,Mars.20!$E$7:$E$48,"Nuit")+COUNTIFS(Mars.20!$N$7:$N$48,$B82,Mars.20!$E$7:$E$48,"Nuit")+COUNTIFS(Mars.20!$P$7:$P$48,$B82,Mars.20!$E$7:$E$48,"Nuit")+COUNTIFS(Mars.20!$R$7:$R$48,$B82,Mars.20!$E$7:$E$48,"Nuit")+COUNTIFS(Mars.20!$T$7:$T$48,$B82,Mars.20!$E$7:$E$48,"Nuit")+COUNTIFS(Mars.20!$V$7:$V$48,$B82,Mars.20!$E$7:$E$48,"Nuit")+COUNTIFS(Mars.20!$W$7:$W$48,$B82,Mars.20!$E$7:$E$48,"Nuit")+COUNTIFS(Mars.20!$X$7:$X$48,$B82,Mars.20!$E$7:$E$48,"Nuit"))</f>
        <v>0</v>
      </c>
      <c r="AU82" s="184">
        <f>IF($A82="","",COUNTIFS(Mars.20!$F$7:$F$48,$B82,Mars.20!$E$7:$E$48,"Jour")+COUNTIFS(Mars.20!$H$7:$H$48,$B82,Mars.20!$E$7:$E$48,"Jour")+COUNTIFS(Mars.20!$J$7:$J$48,$B82,Mars.20!$E$7:$E$48,"Jour")+COUNTIFS(Mars.20!$L$7:$L$48,$B82,Mars.20!$E$7:$E$48,"Jour")+COUNTIFS(Mars.20!$N$7:$N$48,$B82,Mars.20!$E$7:$E$48,"Jour")+COUNTIFS(Mars.20!$P$7:$P$48,$B82,Mars.20!$E$7:$E$48,"Jour")+COUNTIFS(Mars.20!$R$7:$R$48,$B82,Mars.20!$E$7:$E$48,"Jour")+COUNTIFS(Mars.20!$T$7:$T$48,$B82,Mars.20!$E$7:$E$48,"Jour")+COUNTIFS(Mars.20!$V$7:$V$48,$B82,Mars.20!$E$7:$E$48,"Jour")+COUNTIFS(Mars.20!$W$7:$W$48,$B82,Mars.20!$E$7:$E$48,"Jour")+COUNTIFS(Mars.20!$X$7:$X$48,$B82,Mars.20!$E$7:$E$48,"Jour"))</f>
        <v>0</v>
      </c>
      <c r="AV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AW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AX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AY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AZ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BA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BB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BC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BD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BE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BF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BG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BH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BI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BJ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BK82" s="184">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BL82" s="187">
        <f>IF($A82="","",COUNTIFS(AVR.20!$F$7:$F$48,$B82,AVR.20!$E$7:$E$48,"Nuit")+COUNTIFS(AVR.20!$H$7:$H$48,$B82,AVR.20!$E$7:$E$48,"Nuit")+COUNTIFS(AVR.20!$J$7:$J$48,$B82,AVR.20!$E$7:$E$48,"Nuit")+COUNTIFS(AVR.20!$L$7:$L$48,$B82,AVR.20!$E$7:$E$48,"Nuit")+COUNTIFS(AVR.20!$N$7:$N$48,$B82,AVR.20!$E$7:$E$48,"Nuit")+COUNTIFS(AVR.20!$P$7:$P$48,$B82,AVR.20!$E$7:$E$48,"Nuit")+COUNTIFS(AVR.20!$R$7:$R$48,$B82,AVR.20!$E$7:$E$48,"Nuit")+COUNTIFS(AVR.20!$T$7:$T$48,$B82,AVR.20!$E$7:$E$48,"Nuit")+COUNTIFS(AVR.20!$V$7:$V$48,$B82,AVR.20!$E$7:$E$48,"Nuit")+COUNTIFS(AVR.20!$W$7:$W$48,$B82,AVR.20!$E$7:$E$48,"Nuit")+COUNTIFS(AVR.20!$X$7:$X$48,$B82,AVR.20!$E$7:$E$48,"Nuit"))</f>
        <v>0</v>
      </c>
      <c r="BM82" s="190">
        <f>IF($A82="","",COUNTIFS(AVR.20!$F$7:$F$48,$B82,AVR.20!$E$7:$E$48,"Jour")+COUNTIFS(AVR.20!$H$7:$H$48,$B82,AVR.20!$E$7:$E$48,"Jour")+COUNTIFS(AVR.20!$J$7:$J$48,$B82,AVR.20!$E$7:$E$48,"Jour")+COUNTIFS(AVR.20!$L$7:$L$48,$B82,AVR.20!$E$7:$E$48,"Jour")+COUNTIFS(AVR.20!$N$7:$N$48,$B82,AVR.20!$E$7:$E$48,"Jour")+COUNTIFS(AVR.20!$P$7:$P$48,$B82,AVR.20!$E$7:$E$48,"Jour")+COUNTIFS(AVR.20!$R$7:$R$48,$B82,AVR.20!$E$7:$E$48,"Jour")+COUNTIFS(AVR.20!$T$7:$T$48,$B82,AVR.20!$E$7:$E$48,"Jour")+COUNTIFS(AVR.20!$V$7:$V$48,$B82,AVR.20!$E$7:$E$48,"Jour")+COUNTIFS(AVR.20!$W$7:$W$48,$B82,AVR.20!$E$7:$E$48,"Jour")+COUNTIFS(AVR.20!$X$7:$X$48,$B82,AVR.20!$E$7:$E$48,"Jour"))</f>
        <v>0</v>
      </c>
      <c r="BN82" s="177"/>
      <c r="BO82" s="176">
        <f t="shared" si="9"/>
        <v>0</v>
      </c>
      <c r="BP82" s="176">
        <f t="shared" si="10"/>
        <v>0</v>
      </c>
    </row>
    <row r="83" spans="1:68" ht="16.5" x14ac:dyDescent="0.3">
      <c r="A83" s="268" t="s">
        <v>203</v>
      </c>
      <c r="B83" s="269" t="s">
        <v>96</v>
      </c>
      <c r="C83" s="264" t="s">
        <v>198</v>
      </c>
      <c r="D83" s="264" t="s">
        <v>83</v>
      </c>
      <c r="E83" s="265" t="s">
        <v>17</v>
      </c>
      <c r="F83" s="266"/>
      <c r="G83" s="266"/>
      <c r="H83" s="266"/>
      <c r="I83" s="272"/>
      <c r="J83" s="266"/>
      <c r="K83" s="266" t="s">
        <v>72</v>
      </c>
      <c r="L83" s="267"/>
      <c r="N83" s="183" t="e">
        <f>IF($A83="","",COUNTIFS(#REF!,B83,#REF!,"Nuit")+COUNTIFS(#REF!,B83,#REF!,"Nuit")+COUNTIFS(#REF!,B83,#REF!,"Nuit")+COUNTIFS(#REF!,B83,#REF!,"Nuit")+COUNTIFS(#REF!,B83,#REF!,"Nuit")+COUNTIFS(#REF!,B83,#REF!,"Nuit")+COUNTIFS(#REF!,B83,#REF!,"Nuit")+COUNTIFS(#REF!,B83,#REF!,"Nuit")+COUNTIFS(#REF!,B83,#REF!,"Nuit")+COUNTIFS(#REF!,B83,#REF!,"Nuit")+COUNTIFS(#REF!,B83,#REF!,"Nuit"))</f>
        <v>#REF!</v>
      </c>
      <c r="O83" s="184" t="e">
        <f>IF($A83="","",COUNTIFS(#REF!,B83,#REF!,"Jour")+COUNTIFS(#REF!,B83,#REF!,"Jour")+COUNTIFS(#REF!,B83,#REF!,"Jour")+COUNTIFS(#REF!,B83,#REF!,"Jour")+COUNTIFS(#REF!,B83,#REF!,"Jour")+COUNTIFS(#REF!,B83,#REF!,"Jour")+COUNTIFS(#REF!,B83,#REF!,"Jour")+COUNTIFS(#REF!,B83,#REF!,"Jour")+COUNTIFS(#REF!,B83,#REF!,"Jour")+COUNTIFS(#REF!,B83,#REF!,"Jour")+COUNTIFS(#REF!,B83,#REF!,"Jour"))</f>
        <v>#REF!</v>
      </c>
      <c r="P83" s="187" t="e">
        <f>IF($A83="","",COUNTIFS(#REF!,B83,#REF!,"Nuit")+COUNTIFS(#REF!,B83,#REF!,"Nuit")+COUNTIFS(#REF!,B83,#REF!,"Nuit")+COUNTIFS(#REF!,B83,#REF!,"Nuit")+COUNTIFS(#REF!,B83,#REF!,"Nuit")+COUNTIFS(#REF!,B83,#REF!,"Nuit")+COUNTIFS(#REF!,B83,#REF!,"Nuit")+COUNTIFS(#REF!,B83,#REF!,"Nuit")+COUNTIFS(#REF!,B83,#REF!,"Nuit")+COUNTIFS(#REF!,B83,#REF!,"Nuit")+COUNTIFS(#REF!,B83,#REF!,"Nuit"))</f>
        <v>#REF!</v>
      </c>
      <c r="Q83" s="184" t="e">
        <f>IF($A83="","",COUNTIFS(#REF!,B83,#REF!,"Jour")+COUNTIFS(#REF!,B83,#REF!,"Jour")+COUNTIFS(#REF!,B83,#REF!,"Jour")+COUNTIFS(#REF!,B83,#REF!,"Jour")+COUNTIFS(#REF!,B83,#REF!,"Jour")+COUNTIFS(#REF!,B83,#REF!,"Jour")+COUNTIFS(#REF!,B83,#REF!,"Jour")+COUNTIFS(#REF!,B83,#REF!,"Jour")+COUNTIFS(#REF!,B83,#REF!,"Jour")+COUNTIFS(#REF!,B83,#REF!,"Jour")+COUNTIFS(#REF!,B83,#REF!,"Jour"))</f>
        <v>#REF!</v>
      </c>
      <c r="R83" s="187" t="e">
        <f>IF($A83="","",COUNTIFS(#REF!,B83,#REF!,"Nuit")+COUNTIFS(#REF!,B83,#REF!,"Nuit")+COUNTIFS(#REF!,B83,#REF!,"Nuit")+COUNTIFS(#REF!,B83,#REF!,"Nuit")+COUNTIFS(#REF!,B83,#REF!,"Nuit")+COUNTIFS(#REF!,B83,#REF!,"Nuit")+COUNTIFS(#REF!,B83,#REF!,"Nuit")+COUNTIFS(#REF!,B83,#REF!,"Nuit")+COUNTIFS(#REF!,B83,#REF!,"Nuit")+COUNTIFS(#REF!,B83,#REF!,"Nuit")+COUNTIFS(#REF!,B83,#REF!,"Nuit"))</f>
        <v>#REF!</v>
      </c>
      <c r="S83" s="184" t="e">
        <f>IF($A83="","",COUNTIFS(#REF!,B83,#REF!,"Jour")+COUNTIFS(#REF!,B83,#REF!,"Jour")+COUNTIFS(#REF!,B83,#REF!,"Jour")+COUNTIFS(#REF!,B83,#REF!,"Jour")+COUNTIFS(#REF!,B83,#REF!,"Jour")+COUNTIFS(#REF!,B83,#REF!,"Jour")+COUNTIFS(#REF!,B83,#REF!,"Jour")+COUNTIFS(#REF!,B83,#REF!,"Jour")+COUNTIFS(#REF!,B83,#REF!,"Jour")+COUNTIFS(#REF!,B83,#REF!,"Jour")+COUNTIFS(#REF!,B83,#REF!,"Jour"))</f>
        <v>#REF!</v>
      </c>
      <c r="T83" s="187" t="e">
        <f>IF($A83="","",COUNTIFS(#REF!,B83,#REF!,"Nuit")+COUNTIFS(#REF!,B83,#REF!,"Nuit")+COUNTIFS(#REF!,B83,#REF!,"Nuit")+COUNTIFS(#REF!,B83,#REF!,"Nuit")+COUNTIFS(#REF!,B83,#REF!,"Nuit")+COUNTIFS(#REF!,B83,#REF!,"Nuit")+COUNTIFS(#REF!,B83,#REF!,"Nuit")+COUNTIFS(#REF!,B83,#REF!,"Nuit")+COUNTIFS(#REF!,B83,#REF!,"Nuit")+COUNTIFS(#REF!,B83,#REF!,"Nuit")+COUNTIFS(#REF!,B83,#REF!,"Nuit"))</f>
        <v>#REF!</v>
      </c>
      <c r="U83" s="184" t="e">
        <f>IF($A83="","",COUNTIFS(#REF!,B83,#REF!,"Jour")+COUNTIFS(#REF!,B83,#REF!,"Jour")+COUNTIFS(#REF!,B83,#REF!,"Jour")+COUNTIFS(#REF!,B83,#REF!,"Jour")+COUNTIFS(#REF!,B83,#REF!,"Jour")+COUNTIFS(#REF!,B83,#REF!,"Jour")+COUNTIFS(#REF!,B83,#REF!,"Jour")+COUNTIFS(#REF!,B83,#REF!,"Jour")+COUNTIFS(#REF!,B83,#REF!,"Jour")+COUNTIFS(#REF!,B83,#REF!,"Jour")+COUNTIFS(#REF!,B83,#REF!,"Jour"))</f>
        <v>#REF!</v>
      </c>
      <c r="V83" s="187" t="e">
        <f>IF($A83="","",COUNTIFS(#REF!,B83,#REF!,"Nuit")+COUNTIFS(#REF!,B83,#REF!,"Nuit")+COUNTIFS(#REF!,B83,#REF!,"Nuit")+COUNTIFS(#REF!,B83,#REF!,"Nuit")+COUNTIFS(#REF!,B83,#REF!,"Nuit")+COUNTIFS(#REF!,B83,#REF!,"Nuit")+COUNTIFS(#REF!,B83,#REF!,"Nuit")+COUNTIFS(#REF!,B83,#REF!,"Nuit")+COUNTIFS(#REF!,B83,#REF!,"Nuit")+COUNTIFS(#REF!,B83,#REF!,"Nuit")+COUNTIFS(#REF!,B83,#REF!,"Nuit"))</f>
        <v>#REF!</v>
      </c>
      <c r="W83" s="184" t="e">
        <f>IF($A83="","",COUNTIFS(#REF!,B83,#REF!,"Jour")+COUNTIFS(#REF!,B83,#REF!,"Jour")+COUNTIFS(#REF!,B83,#REF!,"Jour")+COUNTIFS(#REF!,B83,#REF!,"Jour")+COUNTIFS(#REF!,B83,#REF!,"Jour")+COUNTIFS(#REF!,B83,#REF!,"Jour")+COUNTIFS(#REF!,B83,#REF!,"Jour")+COUNTIFS(#REF!,B83,#REF!,"Jour")+COUNTIFS(#REF!,B83,#REF!,"Jour")+COUNTIFS(#REF!,B83,#REF!,"Jour")+COUNTIFS(#REF!,B83,#REF!,"Jour"))</f>
        <v>#REF!</v>
      </c>
      <c r="X83" s="187" t="e">
        <f>IF($A83="","",COUNTIFS(#REF!,B83,#REF!,"Nuit")+COUNTIFS(#REF!,B83,#REF!,"Nuit")+COUNTIFS(#REF!,B83,#REF!,"Nuit")+COUNTIFS(#REF!,B83,#REF!,"Nuit")+COUNTIFS(#REF!,B83,#REF!,"Nuit")+COUNTIFS(#REF!,B83,#REF!,"Nuit")+COUNTIFS(#REF!,B83,#REF!,"Nuit")+COUNTIFS(#REF!,B83,#REF!,"Nuit")+COUNTIFS(#REF!,B83,#REF!,"Nuit")+COUNTIFS(#REF!,B83,#REF!,"Nuit")+COUNTIFS(#REF!,B83,#REF!,"Nuit"))</f>
        <v>#REF!</v>
      </c>
      <c r="Y83" s="184" t="e">
        <f>IF($A83="","",COUNTIFS(#REF!,B83,#REF!,"Jour")+COUNTIFS(#REF!,B83,#REF!,"Jour")+COUNTIFS(#REF!,B83,#REF!,"Jour")+COUNTIFS(#REF!,B83,#REF!,"Jour")+COUNTIFS(#REF!,B83,#REF!,"Jour")+COUNTIFS(#REF!,B83,#REF!,"Jour")+COUNTIFS(#REF!,B83,#REF!,"Jour")+COUNTIFS(#REF!,B83,#REF!,"Jour")+COUNTIFS(#REF!,B83,#REF!,"Jour")+COUNTIFS(#REF!,B83,#REF!,"Jour")+COUNTIFS(#REF!,B83,#REF!,"Jour"))</f>
        <v>#REF!</v>
      </c>
      <c r="Z83" s="187" t="e">
        <f>IF($A83="","",COUNTIFS(#REF!,$B83,#REF!,"Nuit")+COUNTIFS(#REF!,B83,#REF!,"Nuit")+COUNTIFS(#REF!,B83,#REF!,"Nuit")+COUNTIFS(#REF!,B83,#REF!,"Nuit")+COUNTIFS(#REF!,B83,#REF!,"Nuit")+COUNTIFS(#REF!,B83,#REF!,"Nuit")+COUNTIFS(#REF!,B83,#REF!,"Nuit")+COUNTIFS(#REF!,B83,#REF!,"Nuit")+COUNTIFS(#REF!,B83,#REF!,"Nuit")+COUNTIFS(#REF!,B83,#REF!,"Nuit")+COUNTIFS(#REF!,B83,#REF!,"Nuit"))</f>
        <v>#REF!</v>
      </c>
      <c r="AA83" s="184" t="e">
        <f>IF($A83="","",COUNTIFS(#REF!,$B83,#REF!,"Jour")+COUNTIFS(#REF!,$B83,#REF!,"Jour")+COUNTIFS(#REF!,$B83,#REF!,"Jour")+COUNTIFS(#REF!,$B83,#REF!,"Jour")+COUNTIFS(#REF!,$B83,#REF!,"Jour")+COUNTIFS(#REF!,$B83,#REF!,"Jour")+COUNTIFS(#REF!,$B83,#REF!,"Jour")+COUNTIFS(#REF!,$B83,#REF!,"Jour")+COUNTIFS(#REF!,$B83,#REF!,"Jour")+COUNTIFS(#REF!,$B83,#REF!,"Jour")+COUNTIFS(#REF!,$B83,#REF!,"Jour"))</f>
        <v>#REF!</v>
      </c>
      <c r="AB83" s="187" t="e">
        <f>IF($A83="","",COUNTIFS(#REF!,$B83,#REF!,"Nuit")+COUNTIFS(#REF!,$B83,#REF!,"Nuit")+COUNTIFS(#REF!,$B83,#REF!,"Nuit")+COUNTIFS(#REF!,$B83,#REF!,"Nuit")+COUNTIFS(#REF!,$B83,#REF!,"Nuit")+COUNTIFS(#REF!,$B83,#REF!,"Nuit")+COUNTIFS(#REF!,$B83,#REF!,"Nuit")+COUNTIFS(#REF!,$B83,#REF!,"Nuit")+COUNTIFS(#REF!,$B83,#REF!,"Nuit")+COUNTIFS(#REF!,$B83,#REF!,"Nuit")+COUNTIFS(#REF!,$B83,#REF!,"Nuit"))</f>
        <v>#REF!</v>
      </c>
      <c r="AC83" s="184" t="e">
        <f>IF($A83="","",COUNTIFS(#REF!,$B83,#REF!,"Jour")+COUNTIFS(#REF!,$B83,#REF!,"Jour")+COUNTIFS(#REF!,$B83,#REF!,"Jour")+COUNTIFS(#REF!,$B83,#REF!,"Jour")+COUNTIFS(#REF!,$B83,#REF!,"Jour")+COUNTIFS(#REF!,$B83,#REF!,"Jour")+COUNTIFS(#REF!,$B83,#REF!,"Jour")+COUNTIFS(#REF!,$B83,#REF!,"Jour")+COUNTIFS(#REF!,$B83,#REF!,"Jour")+COUNTIFS(#REF!,$B83,#REF!,"Jour")+COUNTIFS(#REF!,$B83,#REF!,"Jour"))</f>
        <v>#REF!</v>
      </c>
      <c r="AD83" s="187" t="e">
        <f>IF($A83="","",COUNTIFS(#REF!,$B83,#REF!,"Nuit")+COUNTIFS(#REF!,$B83,#REF!,"Nuit")+COUNTIFS(#REF!,$B83,#REF!,"Nuit")+COUNTIFS(#REF!,$B83,#REF!,"Nuit")+COUNTIFS(#REF!,$B83,#REF!,"Nuit")+COUNTIFS(#REF!,$B83,#REF!,"Nuit")+COUNTIFS(#REF!,$B83,#REF!,"Nuit")+COUNTIFS(#REF!,$B83,#REF!,"Nuit")+COUNTIFS(#REF!,$B83,#REF!,"Nuit")+COUNTIFS(#REF!,$B83,#REF!,"Nuit")+COUNTIFS(#REF!,$B83,#REF!,"Nuit"))</f>
        <v>#REF!</v>
      </c>
      <c r="AE83" s="184" t="e">
        <f>IF($A83="","",COUNTIFS(#REF!,$B83,#REF!,"Jour")+COUNTIFS(#REF!,$B83,#REF!,"Jour")+COUNTIFS(#REF!,$B83,#REF!,"Jour")+COUNTIFS(#REF!,$B83,#REF!,"Jour")+COUNTIFS(#REF!,$B83,#REF!,"Jour")+COUNTIFS(#REF!,$B83,#REF!,"Jour")+COUNTIFS(#REF!,$B83,#REF!,"Jour")+COUNTIFS(#REF!,$B83,#REF!,"Jour")+COUNTIFS(#REF!,$B83,#REF!,"Jour")+COUNTIFS(#REF!,$B83,#REF!,"Jour")+COUNTIFS(#REF!,$B83,#REF!,"Jour"))</f>
        <v>#REF!</v>
      </c>
      <c r="AF83" s="187" t="e">
        <f>IF($A83="","",COUNTIFS(#REF!,$B83,#REF!,"Nuit")+COUNTIFS(#REF!,$B83,#REF!,"Nuit")+COUNTIFS(#REF!,$B83,#REF!,"Nuit")+COUNTIFS(#REF!,$B83,#REF!,"Nuit")+COUNTIFS(#REF!,$B83,#REF!,"Nuit")+COUNTIFS(#REF!,$B83,#REF!,"Nuit")+COUNTIFS(#REF!,$B83,#REF!,"Nuit")+COUNTIFS(#REF!,$B83,#REF!,"Nuit")+COUNTIFS(#REF!,$B83,#REF!,"Nuit")+COUNTIFS(#REF!,$B83,#REF!,"Nuit")+COUNTIFS(#REF!,$B83,#REF!,"Nuit"))</f>
        <v>#REF!</v>
      </c>
      <c r="AG83" s="184" t="e">
        <f>IF($A83="","",COUNTIFS(#REF!,$B83,#REF!,"Jour")+COUNTIFS(#REF!,$B83,#REF!,"Jour")+COUNTIFS(#REF!,$B83,#REF!,"Jour")+COUNTIFS(#REF!,$B83,#REF!,"Jour")+COUNTIFS(#REF!,$B83,#REF!,"Jour")+COUNTIFS(#REF!,$B83,#REF!,"Jour")+COUNTIFS(#REF!,$B83,#REF!,"Jour")+COUNTIFS(#REF!,$B83,#REF!,"Jour")+COUNTIFS(#REF!,$B83,#REF!,"Jour")+COUNTIFS(#REF!,$B83,#REF!,"Jour")+COUNTIFS(#REF!,$B83,#REF!,"Jour"))</f>
        <v>#REF!</v>
      </c>
      <c r="AH83" s="187" t="e">
        <f>IF($A83="","",COUNTIFS(#REF!,$B83,#REF!,"Nuit")+COUNTIFS(#REF!,$B83,#REF!,"Nuit")+COUNTIFS(#REF!,$B83,#REF!,"Nuit")+COUNTIFS(#REF!,$B83,#REF!,"Nuit")+COUNTIFS(#REF!,$B83,#REF!,"Nuit")+COUNTIFS(#REF!,$B83,#REF!,"Nuit")+COUNTIFS(#REF!,$B83,#REF!,"Nuit")+COUNTIFS(#REF!,$B83,#REF!,"Nuit")+COUNTIFS(#REF!,$B83,#REF!,"Nuit")+COUNTIFS(#REF!,$B83,#REF!,"Nuit")+COUNTIFS(#REF!,$B83,#REF!,"Nuit"))</f>
        <v>#REF!</v>
      </c>
      <c r="AI83" s="184" t="e">
        <f>IF($A83="","",COUNTIFS(#REF!,$B83,#REF!,"Jour")+COUNTIFS(#REF!,$B83,#REF!,"Jour")+COUNTIFS(#REF!,$B83,#REF!,"Jour")+COUNTIFS(#REF!,$B83,#REF!,"Jour")+COUNTIFS(#REF!,$B83,#REF!,"Jour")+COUNTIFS(#REF!,$B83,#REF!,"Jour")+COUNTIFS(#REF!,$B83,#REF!,"Jour")+COUNTIFS(#REF!,$B83,#REF!,"Jour")+COUNTIFS(#REF!,$B83,#REF!,"Jour")+COUNTIFS(#REF!,$B83,#REF!,"Jour")+COUNTIFS(#REF!,$B83,#REF!,"Jour"))</f>
        <v>#REF!</v>
      </c>
      <c r="AJ83" s="187" t="e">
        <f>IF($A83="","",COUNTIFS(#REF!,$B83,#REF!,"Nuit")+COUNTIFS(#REF!,$B83,#REF!,"Nuit")+COUNTIFS(#REF!,$B83,#REF!,"Nuit")+COUNTIFS(#REF!,$B83,#REF!,"Nuit")+COUNTIFS(#REF!,$B83,#REF!,"Nuit")+COUNTIFS(#REF!,$B83,#REF!,"Nuit")+COUNTIFS(#REF!,$B83,#REF!,"Nuit")+COUNTIFS(#REF!,$B83,#REF!,"Nuit")+COUNTIFS(#REF!,$B83,#REF!,"Nuit")+COUNTIFS(#REF!,$B83,#REF!,"Nuit")+COUNTIFS(#REF!,$B83,#REF!,"Nuit"))</f>
        <v>#REF!</v>
      </c>
      <c r="AK83" s="190" t="e">
        <f>IF($A83="","",COUNTIFS(#REF!,$B83,#REF!,"Jour")+COUNTIFS(#REF!,$B83,#REF!,"Jour")+COUNTIFS(#REF!,$B83,#REF!,"Jour")+COUNTIFS(#REF!,$B83,#REF!,"Jour")+COUNTIFS(#REF!,$B83,#REF!,"Jour")+COUNTIFS(#REF!,$B83,#REF!,"Jour")+COUNTIFS(#REF!,$B83,#REF!,"Jour")+COUNTIFS(#REF!,$B83,#REF!,"Jour")+COUNTIFS(#REF!,$B83,#REF!,"Jour")+COUNTIFS(#REF!,$B83,#REF!,"Jour")+COUNTIFS(#REF!,$B83,#REF!,"Jour"))</f>
        <v>#REF!</v>
      </c>
      <c r="AL83" s="177"/>
      <c r="AM83" s="176" t="e">
        <f t="shared" si="6"/>
        <v>#REF!</v>
      </c>
      <c r="AN83" s="176" t="e">
        <f t="shared" si="7"/>
        <v>#REF!</v>
      </c>
      <c r="AO83" s="424" t="e">
        <f t="shared" si="8"/>
        <v>#REF!</v>
      </c>
      <c r="AP83" s="183">
        <f>IF($A83="","",COUNTIFS(JAN.20!$F$7:$F$48,$B83,JAN.20!$E$7:$E$48,"Nuit")+COUNTIFS(JAN.20!$H$7:$H$48,$B83,JAN.20!$E$7:$E$48,"Nuit")+COUNTIFS(JAN.20!$J$7:$J$48,$B83,JAN.20!$E$7:$E$48,"Nuit")+COUNTIFS(JAN.20!$L$7:$L$48,$B83,JAN.20!$E$7:$E$48,"Nuit")+COUNTIFS(JAN.20!$N$7:$N$48,$B83,JAN.20!$E$7:$E$48,"Nuit")+COUNTIFS(JAN.20!$P$7:$P$48,$B83,JAN.20!$E$7:$E$48,"Nuit")+COUNTIFS(JAN.20!$R$7:$R$48,$B83,JAN.20!$E$7:$E$48,"Nuit")+COUNTIFS(JAN.20!$T$7:$T$48,$B83,JAN.20!$E$7:$E$48,"Nuit")+COUNTIFS(JAN.20!$V$7:$V$48,$B83,JAN.20!$E$7:$E$48,"Nuit")+COUNTIFS(JAN.20!$W$7:$W$48,$B83,JAN.20!$E$7:$E$48,"Nuit")+COUNTIFS(JAN.20!$X$7:$X$48,$B83,JAN.20!$E$7:$E$48,"Nuit"))</f>
        <v>8</v>
      </c>
      <c r="AQ83" s="184">
        <f>IF($A83="","",COUNTIFS(JAN.20!$F$7:$F$48,$B83,JAN.20!$E$7:$E$48,"Jour")+COUNTIFS(JAN.20!$H$7:$H$48,$B83,JAN.20!$E$7:$E$48,"Jour")+COUNTIFS(JAN.20!$J$7:$J$48,$B83,JAN.20!$E$7:$E$48,"Jour")+COUNTIFS(JAN.20!$L$7:$L$48,$B83,JAN.20!$E$7:$E$48,"Jour")+COUNTIFS(JAN.20!$N$7:$N$48,$B83,JAN.20!$E$7:$E$48,"Jour")+COUNTIFS(JAN.20!$P$7:$P$48,$B83,JAN.20!$E$7:$E$48,"Jour")+COUNTIFS(JAN.20!$R$7:$R$48,$B83,JAN.20!$E$7:$E$48,"Jour")+COUNTIFS(JAN.20!$T$7:$T$48,$B83,JAN.20!$E$7:$E$48,"Jour")+COUNTIFS(JAN.20!$V$7:$V$48,$B83,JAN.20!$E$7:$E$48,"Jour")+COUNTIFS(JAN.20!$W$7:$W$48,$B83,JAN.20!$E$7:$E$48,"Jour")+COUNTIFS(JAN.20!$X$7:$X$48,$B83,JAN.20!$E$7:$E$48,"Jour"))</f>
        <v>2</v>
      </c>
      <c r="AR83" s="187">
        <f>IF($A83="","",COUNTIFS(FEV.20!$F$7:$F$48,$B83,FEV.20!$E$7:$E$48,"Nuit")+COUNTIFS(FEV.20!$H$7:$H$48,$B83,FEV.20!$E$7:$E$48,"Nuit")+COUNTIFS(FEV.20!$J$7:$J$48,$B83,FEV.20!$E$7:$E$48,"Nuit")+COUNTIFS(FEV.20!$L$7:$L$48,$B83,FEV.20!$E$7:$E$48,"Nuit")+COUNTIFS(FEV.20!$N$7:$N$48,$B83,FEV.20!$E$7:$E$48,"Nuit")+COUNTIFS(FEV.20!$P$7:$P$48,$B83,FEV.20!$E$7:$E$48,"Nuit")+COUNTIFS(FEV.20!$R$7:$R$48,$B83,FEV.20!$E$7:$E$48,"Nuit")+COUNTIFS(FEV.20!$T$7:$T$48,$B83,FEV.20!$E$7:$E$48,"Nuit")+COUNTIFS(FEV.20!$V$7:$V$48,$B83,FEV.20!$E$7:$E$48,"Nuit")+COUNTIFS(FEV.20!$W$7:$W$48,$B83,FEV.20!$E$7:$E$48,"Nuit")+COUNTIFS(FEV.20!$X$7:$X$48,$B83,FEV.20!$E$7:$E$48,"Nuit"))</f>
        <v>6</v>
      </c>
      <c r="AS83" s="184">
        <f>IF($A83="","",COUNTIFS(FEV.20!$F$7:$F$48,$B83,FEV.20!$E$7:$E$48,"Jour")+COUNTIFS(FEV.20!$H$7:$H$48,$B83,FEV.20!$E$7:$E$48,"Jour")+COUNTIFS(FEV.20!$J$7:$J$48,$B83,FEV.20!$E$7:$E$48,"Jour")+COUNTIFS(FEV.20!$L$7:$L$48,$B83,FEV.20!$E$7:$E$48,"Jour")+COUNTIFS(FEV.20!$N$7:$N$48,$B83,FEV.20!$E$7:$E$48,"Jour")+COUNTIFS(FEV.20!$P$7:$P$48,$B83,FEV.20!$E$7:$E$48,"Jour")+COUNTIFS(FEV.20!$R$7:$R$48,$B83,FEV.20!$E$7:$E$48,"Jour")+COUNTIFS(FEV.20!$T$7:$T$48,$B83,FEV.20!$E$7:$E$48,"Jour")+COUNTIFS(FEV.20!$V$7:$V$48,$B83,FEV.20!$E$7:$E$48,"Jour")+COUNTIFS(FEV.20!$W$7:$W$48,$B83,FEV.20!$E$7:$E$48,"Jour")+COUNTIFS(FEV.20!$X$7:$X$48,$B83,FEV.20!$E$7:$E$48,"Jour"))</f>
        <v>2</v>
      </c>
      <c r="AT83" s="187">
        <f>IF($A83="","",COUNTIFS(Mars.20!$F$7:$F$48,$B83,Mars.20!$E$7:$E$48,"Nuit")+COUNTIFS(Mars.20!$H$7:$H$48,$B83,Mars.20!$E$7:$E$48,"Nuit")+COUNTIFS(Mars.20!$J$7:$J$48,$B83,Mars.20!$E$7:$E$48,"Nuit")+COUNTIFS(Mars.20!$L$7:$L$48,$B83,Mars.20!$E$7:$E$48,"Nuit")+COUNTIFS(Mars.20!$N$7:$N$48,$B83,Mars.20!$E$7:$E$48,"Nuit")+COUNTIFS(Mars.20!$P$7:$P$48,$B83,Mars.20!$E$7:$E$48,"Nuit")+COUNTIFS(Mars.20!$R$7:$R$48,$B83,Mars.20!$E$7:$E$48,"Nuit")+COUNTIFS(Mars.20!$T$7:$T$48,$B83,Mars.20!$E$7:$E$48,"Nuit")+COUNTIFS(Mars.20!$V$7:$V$48,$B83,Mars.20!$E$7:$E$48,"Nuit")+COUNTIFS(Mars.20!$W$7:$W$48,$B83,Mars.20!$E$7:$E$48,"Nuit")+COUNTIFS(Mars.20!$X$7:$X$48,$B83,Mars.20!$E$7:$E$48,"Nuit"))</f>
        <v>10</v>
      </c>
      <c r="AU83" s="184">
        <f>IF($A83="","",COUNTIFS(Mars.20!$F$7:$F$48,$B83,Mars.20!$E$7:$E$48,"Jour")+COUNTIFS(Mars.20!$H$7:$H$48,$B83,Mars.20!$E$7:$E$48,"Jour")+COUNTIFS(Mars.20!$J$7:$J$48,$B83,Mars.20!$E$7:$E$48,"Jour")+COUNTIFS(Mars.20!$L$7:$L$48,$B83,Mars.20!$E$7:$E$48,"Jour")+COUNTIFS(Mars.20!$N$7:$N$48,$B83,Mars.20!$E$7:$E$48,"Jour")+COUNTIFS(Mars.20!$P$7:$P$48,$B83,Mars.20!$E$7:$E$48,"Jour")+COUNTIFS(Mars.20!$R$7:$R$48,$B83,Mars.20!$E$7:$E$48,"Jour")+COUNTIFS(Mars.20!$T$7:$T$48,$B83,Mars.20!$E$7:$E$48,"Jour")+COUNTIFS(Mars.20!$V$7:$V$48,$B83,Mars.20!$E$7:$E$48,"Jour")+COUNTIFS(Mars.20!$W$7:$W$48,$B83,Mars.20!$E$7:$E$48,"Jour")+COUNTIFS(Mars.20!$X$7:$X$48,$B83,Mars.20!$E$7:$E$48,"Jour"))</f>
        <v>1</v>
      </c>
      <c r="AV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AW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AX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AY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AZ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BA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BB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BC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BD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BE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BF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BG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BH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BI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BJ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BK83" s="184">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BL83" s="187">
        <f>IF($A83="","",COUNTIFS(AVR.20!$F$7:$F$48,$B83,AVR.20!$E$7:$E$48,"Nuit")+COUNTIFS(AVR.20!$H$7:$H$48,$B83,AVR.20!$E$7:$E$48,"Nuit")+COUNTIFS(AVR.20!$J$7:$J$48,$B83,AVR.20!$E$7:$E$48,"Nuit")+COUNTIFS(AVR.20!$L$7:$L$48,$B83,AVR.20!$E$7:$E$48,"Nuit")+COUNTIFS(AVR.20!$N$7:$N$48,$B83,AVR.20!$E$7:$E$48,"Nuit")+COUNTIFS(AVR.20!$P$7:$P$48,$B83,AVR.20!$E$7:$E$48,"Nuit")+COUNTIFS(AVR.20!$R$7:$R$48,$B83,AVR.20!$E$7:$E$48,"Nuit")+COUNTIFS(AVR.20!$T$7:$T$48,$B83,AVR.20!$E$7:$E$48,"Nuit")+COUNTIFS(AVR.20!$V$7:$V$48,$B83,AVR.20!$E$7:$E$48,"Nuit")+COUNTIFS(AVR.20!$W$7:$W$48,$B83,AVR.20!$E$7:$E$48,"Nuit")+COUNTIFS(AVR.20!$X$7:$X$48,$B83,AVR.20!$E$7:$E$48,"Nuit"))</f>
        <v>0</v>
      </c>
      <c r="BM83" s="190">
        <f>IF($A83="","",COUNTIFS(AVR.20!$F$7:$F$48,$B83,AVR.20!$E$7:$E$48,"Jour")+COUNTIFS(AVR.20!$H$7:$H$48,$B83,AVR.20!$E$7:$E$48,"Jour")+COUNTIFS(AVR.20!$J$7:$J$48,$B83,AVR.20!$E$7:$E$48,"Jour")+COUNTIFS(AVR.20!$L$7:$L$48,$B83,AVR.20!$E$7:$E$48,"Jour")+COUNTIFS(AVR.20!$N$7:$N$48,$B83,AVR.20!$E$7:$E$48,"Jour")+COUNTIFS(AVR.20!$P$7:$P$48,$B83,AVR.20!$E$7:$E$48,"Jour")+COUNTIFS(AVR.20!$R$7:$R$48,$B83,AVR.20!$E$7:$E$48,"Jour")+COUNTIFS(AVR.20!$T$7:$T$48,$B83,AVR.20!$E$7:$E$48,"Jour")+COUNTIFS(AVR.20!$V$7:$V$48,$B83,AVR.20!$E$7:$E$48,"Jour")+COUNTIFS(AVR.20!$W$7:$W$48,$B83,AVR.20!$E$7:$E$48,"Jour")+COUNTIFS(AVR.20!$X$7:$X$48,$B83,AVR.20!$E$7:$E$48,"Jour"))</f>
        <v>0</v>
      </c>
      <c r="BN83" s="177"/>
      <c r="BO83" s="176">
        <f t="shared" si="9"/>
        <v>24</v>
      </c>
      <c r="BP83" s="176">
        <f t="shared" si="10"/>
        <v>5</v>
      </c>
    </row>
    <row r="84" spans="1:68" ht="16.5" x14ac:dyDescent="0.3">
      <c r="A84" s="268" t="s">
        <v>202</v>
      </c>
      <c r="B84" s="269" t="s">
        <v>88</v>
      </c>
      <c r="C84" s="264" t="s">
        <v>75</v>
      </c>
      <c r="D84" s="264" t="s">
        <v>83</v>
      </c>
      <c r="E84" s="265" t="s">
        <v>77</v>
      </c>
      <c r="F84" s="266"/>
      <c r="G84" s="266"/>
      <c r="H84" s="266"/>
      <c r="I84" s="272"/>
      <c r="J84" s="266"/>
      <c r="K84" s="266" t="s">
        <v>72</v>
      </c>
      <c r="L84" s="267"/>
      <c r="N84" s="183" t="e">
        <f>IF($A84="","",COUNTIFS(#REF!,B84,#REF!,"Nuit")+COUNTIFS(#REF!,B84,#REF!,"Nuit")+COUNTIFS(#REF!,B84,#REF!,"Nuit")+COUNTIFS(#REF!,B84,#REF!,"Nuit")+COUNTIFS(#REF!,B84,#REF!,"Nuit")+COUNTIFS(#REF!,B84,#REF!,"Nuit")+COUNTIFS(#REF!,B84,#REF!,"Nuit")+COUNTIFS(#REF!,B84,#REF!,"Nuit")+COUNTIFS(#REF!,B84,#REF!,"Nuit")+COUNTIFS(#REF!,B84,#REF!,"Nuit")+COUNTIFS(#REF!,B84,#REF!,"Nuit"))</f>
        <v>#REF!</v>
      </c>
      <c r="O84" s="184" t="e">
        <f>IF($A84="","",COUNTIFS(#REF!,B84,#REF!,"Jour")+COUNTIFS(#REF!,B84,#REF!,"Jour")+COUNTIFS(#REF!,B84,#REF!,"Jour")+COUNTIFS(#REF!,B84,#REF!,"Jour")+COUNTIFS(#REF!,B84,#REF!,"Jour")+COUNTIFS(#REF!,B84,#REF!,"Jour")+COUNTIFS(#REF!,B84,#REF!,"Jour")+COUNTIFS(#REF!,B84,#REF!,"Jour")+COUNTIFS(#REF!,B84,#REF!,"Jour")+COUNTIFS(#REF!,B84,#REF!,"Jour")+COUNTIFS(#REF!,B84,#REF!,"Jour"))</f>
        <v>#REF!</v>
      </c>
      <c r="P84" s="187" t="e">
        <f>IF($A84="","",COUNTIFS(#REF!,B84,#REF!,"Nuit")+COUNTIFS(#REF!,B84,#REF!,"Nuit")+COUNTIFS(#REF!,B84,#REF!,"Nuit")+COUNTIFS(#REF!,B84,#REF!,"Nuit")+COUNTIFS(#REF!,B84,#REF!,"Nuit")+COUNTIFS(#REF!,B84,#REF!,"Nuit")+COUNTIFS(#REF!,B84,#REF!,"Nuit")+COUNTIFS(#REF!,B84,#REF!,"Nuit")+COUNTIFS(#REF!,B84,#REF!,"Nuit")+COUNTIFS(#REF!,B84,#REF!,"Nuit")+COUNTIFS(#REF!,B84,#REF!,"Nuit"))</f>
        <v>#REF!</v>
      </c>
      <c r="Q84" s="184" t="e">
        <f>IF($A84="","",COUNTIFS(#REF!,B84,#REF!,"Jour")+COUNTIFS(#REF!,B84,#REF!,"Jour")+COUNTIFS(#REF!,B84,#REF!,"Jour")+COUNTIFS(#REF!,B84,#REF!,"Jour")+COUNTIFS(#REF!,B84,#REF!,"Jour")+COUNTIFS(#REF!,B84,#REF!,"Jour")+COUNTIFS(#REF!,B84,#REF!,"Jour")+COUNTIFS(#REF!,B84,#REF!,"Jour")+COUNTIFS(#REF!,B84,#REF!,"Jour")+COUNTIFS(#REF!,B84,#REF!,"Jour")+COUNTIFS(#REF!,B84,#REF!,"Jour"))</f>
        <v>#REF!</v>
      </c>
      <c r="R84" s="187" t="e">
        <f>IF($A84="","",COUNTIFS(#REF!,B84,#REF!,"Nuit")+COUNTIFS(#REF!,B84,#REF!,"Nuit")+COUNTIFS(#REF!,B84,#REF!,"Nuit")+COUNTIFS(#REF!,B84,#REF!,"Nuit")+COUNTIFS(#REF!,B84,#REF!,"Nuit")+COUNTIFS(#REF!,B84,#REF!,"Nuit")+COUNTIFS(#REF!,B84,#REF!,"Nuit")+COUNTIFS(#REF!,B84,#REF!,"Nuit")+COUNTIFS(#REF!,B84,#REF!,"Nuit")+COUNTIFS(#REF!,B84,#REF!,"Nuit")+COUNTIFS(#REF!,B84,#REF!,"Nuit"))</f>
        <v>#REF!</v>
      </c>
      <c r="S84" s="184" t="e">
        <f>IF($A84="","",COUNTIFS(#REF!,B84,#REF!,"Jour")+COUNTIFS(#REF!,B84,#REF!,"Jour")+COUNTIFS(#REF!,B84,#REF!,"Jour")+COUNTIFS(#REF!,B84,#REF!,"Jour")+COUNTIFS(#REF!,B84,#REF!,"Jour")+COUNTIFS(#REF!,B84,#REF!,"Jour")+COUNTIFS(#REF!,B84,#REF!,"Jour")+COUNTIFS(#REF!,B84,#REF!,"Jour")+COUNTIFS(#REF!,B84,#REF!,"Jour")+COUNTIFS(#REF!,B84,#REF!,"Jour")+COUNTIFS(#REF!,B84,#REF!,"Jour"))</f>
        <v>#REF!</v>
      </c>
      <c r="T84" s="187" t="e">
        <f>IF($A84="","",COUNTIFS(#REF!,B84,#REF!,"Nuit")+COUNTIFS(#REF!,B84,#REF!,"Nuit")+COUNTIFS(#REF!,B84,#REF!,"Nuit")+COUNTIFS(#REF!,B84,#REF!,"Nuit")+COUNTIFS(#REF!,B84,#REF!,"Nuit")+COUNTIFS(#REF!,B84,#REF!,"Nuit")+COUNTIFS(#REF!,B84,#REF!,"Nuit")+COUNTIFS(#REF!,B84,#REF!,"Nuit")+COUNTIFS(#REF!,B84,#REF!,"Nuit")+COUNTIFS(#REF!,B84,#REF!,"Nuit")+COUNTIFS(#REF!,B84,#REF!,"Nuit"))</f>
        <v>#REF!</v>
      </c>
      <c r="U84" s="184" t="e">
        <f>IF($A84="","",COUNTIFS(#REF!,B84,#REF!,"Jour")+COUNTIFS(#REF!,B84,#REF!,"Jour")+COUNTIFS(#REF!,B84,#REF!,"Jour")+COUNTIFS(#REF!,B84,#REF!,"Jour")+COUNTIFS(#REF!,B84,#REF!,"Jour")+COUNTIFS(#REF!,B84,#REF!,"Jour")+COUNTIFS(#REF!,B84,#REF!,"Jour")+COUNTIFS(#REF!,B84,#REF!,"Jour")+COUNTIFS(#REF!,B84,#REF!,"Jour")+COUNTIFS(#REF!,B84,#REF!,"Jour")+COUNTIFS(#REF!,B84,#REF!,"Jour"))</f>
        <v>#REF!</v>
      </c>
      <c r="V84" s="187" t="e">
        <f>IF($A84="","",COUNTIFS(#REF!,B84,#REF!,"Nuit")+COUNTIFS(#REF!,B84,#REF!,"Nuit")+COUNTIFS(#REF!,B84,#REF!,"Nuit")+COUNTIFS(#REF!,B84,#REF!,"Nuit")+COUNTIFS(#REF!,B84,#REF!,"Nuit")+COUNTIFS(#REF!,B84,#REF!,"Nuit")+COUNTIFS(#REF!,B84,#REF!,"Nuit")+COUNTIFS(#REF!,B84,#REF!,"Nuit")+COUNTIFS(#REF!,B84,#REF!,"Nuit")+COUNTIFS(#REF!,B84,#REF!,"Nuit")+COUNTIFS(#REF!,B84,#REF!,"Nuit"))</f>
        <v>#REF!</v>
      </c>
      <c r="W84" s="184" t="e">
        <f>IF($A84="","",COUNTIFS(#REF!,B84,#REF!,"Jour")+COUNTIFS(#REF!,B84,#REF!,"Jour")+COUNTIFS(#REF!,B84,#REF!,"Jour")+COUNTIFS(#REF!,B84,#REF!,"Jour")+COUNTIFS(#REF!,B84,#REF!,"Jour")+COUNTIFS(#REF!,B84,#REF!,"Jour")+COUNTIFS(#REF!,B84,#REF!,"Jour")+COUNTIFS(#REF!,B84,#REF!,"Jour")+COUNTIFS(#REF!,B84,#REF!,"Jour")+COUNTIFS(#REF!,B84,#REF!,"Jour")+COUNTIFS(#REF!,B84,#REF!,"Jour"))</f>
        <v>#REF!</v>
      </c>
      <c r="X84" s="187" t="e">
        <f>IF($A84="","",COUNTIFS(#REF!,B84,#REF!,"Nuit")+COUNTIFS(#REF!,B84,#REF!,"Nuit")+COUNTIFS(#REF!,B84,#REF!,"Nuit")+COUNTIFS(#REF!,B84,#REF!,"Nuit")+COUNTIFS(#REF!,B84,#REF!,"Nuit")+COUNTIFS(#REF!,B84,#REF!,"Nuit")+COUNTIFS(#REF!,B84,#REF!,"Nuit")+COUNTIFS(#REF!,B84,#REF!,"Nuit")+COUNTIFS(#REF!,B84,#REF!,"Nuit")+COUNTIFS(#REF!,B84,#REF!,"Nuit")+COUNTIFS(#REF!,B84,#REF!,"Nuit"))</f>
        <v>#REF!</v>
      </c>
      <c r="Y84" s="184" t="e">
        <f>IF($A84="","",COUNTIFS(#REF!,B84,#REF!,"Jour")+COUNTIFS(#REF!,B84,#REF!,"Jour")+COUNTIFS(#REF!,B84,#REF!,"Jour")+COUNTIFS(#REF!,B84,#REF!,"Jour")+COUNTIFS(#REF!,B84,#REF!,"Jour")+COUNTIFS(#REF!,B84,#REF!,"Jour")+COUNTIFS(#REF!,B84,#REF!,"Jour")+COUNTIFS(#REF!,B84,#REF!,"Jour")+COUNTIFS(#REF!,B84,#REF!,"Jour")+COUNTIFS(#REF!,B84,#REF!,"Jour")+COUNTIFS(#REF!,B84,#REF!,"Jour"))</f>
        <v>#REF!</v>
      </c>
      <c r="Z84" s="187" t="e">
        <f>IF($A84="","",COUNTIFS(#REF!,$B84,#REF!,"Nuit")+COUNTIFS(#REF!,B84,#REF!,"Nuit")+COUNTIFS(#REF!,B84,#REF!,"Nuit")+COUNTIFS(#REF!,B84,#REF!,"Nuit")+COUNTIFS(#REF!,B84,#REF!,"Nuit")+COUNTIFS(#REF!,B84,#REF!,"Nuit")+COUNTIFS(#REF!,B84,#REF!,"Nuit")+COUNTIFS(#REF!,B84,#REF!,"Nuit")+COUNTIFS(#REF!,B84,#REF!,"Nuit")+COUNTIFS(#REF!,B84,#REF!,"Nuit")+COUNTIFS(#REF!,B84,#REF!,"Nuit"))</f>
        <v>#REF!</v>
      </c>
      <c r="AA84" s="184" t="e">
        <f>IF($A84="","",COUNTIFS(#REF!,$B84,#REF!,"Jour")+COUNTIFS(#REF!,$B84,#REF!,"Jour")+COUNTIFS(#REF!,$B84,#REF!,"Jour")+COUNTIFS(#REF!,$B84,#REF!,"Jour")+COUNTIFS(#REF!,$B84,#REF!,"Jour")+COUNTIFS(#REF!,$B84,#REF!,"Jour")+COUNTIFS(#REF!,$B84,#REF!,"Jour")+COUNTIFS(#REF!,$B84,#REF!,"Jour")+COUNTIFS(#REF!,$B84,#REF!,"Jour")+COUNTIFS(#REF!,$B84,#REF!,"Jour")+COUNTIFS(#REF!,$B84,#REF!,"Jour"))</f>
        <v>#REF!</v>
      </c>
      <c r="AB84" s="187" t="e">
        <f>IF($A84="","",COUNTIFS(#REF!,$B84,#REF!,"Nuit")+COUNTIFS(#REF!,$B84,#REF!,"Nuit")+COUNTIFS(#REF!,$B84,#REF!,"Nuit")+COUNTIFS(#REF!,$B84,#REF!,"Nuit")+COUNTIFS(#REF!,$B84,#REF!,"Nuit")+COUNTIFS(#REF!,$B84,#REF!,"Nuit")+COUNTIFS(#REF!,$B84,#REF!,"Nuit")+COUNTIFS(#REF!,$B84,#REF!,"Nuit")+COUNTIFS(#REF!,$B84,#REF!,"Nuit")+COUNTIFS(#REF!,$B84,#REF!,"Nuit")+COUNTIFS(#REF!,$B84,#REF!,"Nuit"))</f>
        <v>#REF!</v>
      </c>
      <c r="AC84" s="184" t="e">
        <f>IF($A84="","",COUNTIFS(#REF!,$B84,#REF!,"Jour")+COUNTIFS(#REF!,$B84,#REF!,"Jour")+COUNTIFS(#REF!,$B84,#REF!,"Jour")+COUNTIFS(#REF!,$B84,#REF!,"Jour")+COUNTIFS(#REF!,$B84,#REF!,"Jour")+COUNTIFS(#REF!,$B84,#REF!,"Jour")+COUNTIFS(#REF!,$B84,#REF!,"Jour")+COUNTIFS(#REF!,$B84,#REF!,"Jour")+COUNTIFS(#REF!,$B84,#REF!,"Jour")+COUNTIFS(#REF!,$B84,#REF!,"Jour")+COUNTIFS(#REF!,$B84,#REF!,"Jour"))</f>
        <v>#REF!</v>
      </c>
      <c r="AD84" s="187" t="e">
        <f>IF($A84="","",COUNTIFS(#REF!,$B84,#REF!,"Nuit")+COUNTIFS(#REF!,$B84,#REF!,"Nuit")+COUNTIFS(#REF!,$B84,#REF!,"Nuit")+COUNTIFS(#REF!,$B84,#REF!,"Nuit")+COUNTIFS(#REF!,$B84,#REF!,"Nuit")+COUNTIFS(#REF!,$B84,#REF!,"Nuit")+COUNTIFS(#REF!,$B84,#REF!,"Nuit")+COUNTIFS(#REF!,$B84,#REF!,"Nuit")+COUNTIFS(#REF!,$B84,#REF!,"Nuit")+COUNTIFS(#REF!,$B84,#REF!,"Nuit")+COUNTIFS(#REF!,$B84,#REF!,"Nuit"))</f>
        <v>#REF!</v>
      </c>
      <c r="AE84" s="184" t="e">
        <f>IF($A84="","",COUNTIFS(#REF!,$B84,#REF!,"Jour")+COUNTIFS(#REF!,$B84,#REF!,"Jour")+COUNTIFS(#REF!,$B84,#REF!,"Jour")+COUNTIFS(#REF!,$B84,#REF!,"Jour")+COUNTIFS(#REF!,$B84,#REF!,"Jour")+COUNTIFS(#REF!,$B84,#REF!,"Jour")+COUNTIFS(#REF!,$B84,#REF!,"Jour")+COUNTIFS(#REF!,$B84,#REF!,"Jour")+COUNTIFS(#REF!,$B84,#REF!,"Jour")+COUNTIFS(#REF!,$B84,#REF!,"Jour")+COUNTIFS(#REF!,$B84,#REF!,"Jour"))</f>
        <v>#REF!</v>
      </c>
      <c r="AF84" s="187" t="e">
        <f>IF($A84="","",COUNTIFS(#REF!,$B84,#REF!,"Nuit")+COUNTIFS(#REF!,$B84,#REF!,"Nuit")+COUNTIFS(#REF!,$B84,#REF!,"Nuit")+COUNTIFS(#REF!,$B84,#REF!,"Nuit")+COUNTIFS(#REF!,$B84,#REF!,"Nuit")+COUNTIFS(#REF!,$B84,#REF!,"Nuit")+COUNTIFS(#REF!,$B84,#REF!,"Nuit")+COUNTIFS(#REF!,$B84,#REF!,"Nuit")+COUNTIFS(#REF!,$B84,#REF!,"Nuit")+COUNTIFS(#REF!,$B84,#REF!,"Nuit")+COUNTIFS(#REF!,$B84,#REF!,"Nuit"))</f>
        <v>#REF!</v>
      </c>
      <c r="AG84" s="184" t="e">
        <f>IF($A84="","",COUNTIFS(#REF!,$B84,#REF!,"Jour")+COUNTIFS(#REF!,$B84,#REF!,"Jour")+COUNTIFS(#REF!,$B84,#REF!,"Jour")+COUNTIFS(#REF!,$B84,#REF!,"Jour")+COUNTIFS(#REF!,$B84,#REF!,"Jour")+COUNTIFS(#REF!,$B84,#REF!,"Jour")+COUNTIFS(#REF!,$B84,#REF!,"Jour")+COUNTIFS(#REF!,$B84,#REF!,"Jour")+COUNTIFS(#REF!,$B84,#REF!,"Jour")+COUNTIFS(#REF!,$B84,#REF!,"Jour")+COUNTIFS(#REF!,$B84,#REF!,"Jour"))</f>
        <v>#REF!</v>
      </c>
      <c r="AH84" s="187" t="e">
        <f>IF($A84="","",COUNTIFS(#REF!,$B84,#REF!,"Nuit")+COUNTIFS(#REF!,$B84,#REF!,"Nuit")+COUNTIFS(#REF!,$B84,#REF!,"Nuit")+COUNTIFS(#REF!,$B84,#REF!,"Nuit")+COUNTIFS(#REF!,$B84,#REF!,"Nuit")+COUNTIFS(#REF!,$B84,#REF!,"Nuit")+COUNTIFS(#REF!,$B84,#REF!,"Nuit")+COUNTIFS(#REF!,$B84,#REF!,"Nuit")+COUNTIFS(#REF!,$B84,#REF!,"Nuit")+COUNTIFS(#REF!,$B84,#REF!,"Nuit")+COUNTIFS(#REF!,$B84,#REF!,"Nuit"))</f>
        <v>#REF!</v>
      </c>
      <c r="AI84" s="184" t="e">
        <f>IF($A84="","",COUNTIFS(#REF!,$B84,#REF!,"Jour")+COUNTIFS(#REF!,$B84,#REF!,"Jour")+COUNTIFS(#REF!,$B84,#REF!,"Jour")+COUNTIFS(#REF!,$B84,#REF!,"Jour")+COUNTIFS(#REF!,$B84,#REF!,"Jour")+COUNTIFS(#REF!,$B84,#REF!,"Jour")+COUNTIFS(#REF!,$B84,#REF!,"Jour")+COUNTIFS(#REF!,$B84,#REF!,"Jour")+COUNTIFS(#REF!,$B84,#REF!,"Jour")+COUNTIFS(#REF!,$B84,#REF!,"Jour")+COUNTIFS(#REF!,$B84,#REF!,"Jour"))</f>
        <v>#REF!</v>
      </c>
      <c r="AJ84" s="187" t="e">
        <f>IF($A84="","",COUNTIFS(#REF!,$B84,#REF!,"Nuit")+COUNTIFS(#REF!,$B84,#REF!,"Nuit")+COUNTIFS(#REF!,$B84,#REF!,"Nuit")+COUNTIFS(#REF!,$B84,#REF!,"Nuit")+COUNTIFS(#REF!,$B84,#REF!,"Nuit")+COUNTIFS(#REF!,$B84,#REF!,"Nuit")+COUNTIFS(#REF!,$B84,#REF!,"Nuit")+COUNTIFS(#REF!,$B84,#REF!,"Nuit")+COUNTIFS(#REF!,$B84,#REF!,"Nuit")+COUNTIFS(#REF!,$B84,#REF!,"Nuit")+COUNTIFS(#REF!,$B84,#REF!,"Nuit"))</f>
        <v>#REF!</v>
      </c>
      <c r="AK84" s="190" t="e">
        <f>IF($A84="","",COUNTIFS(#REF!,$B84,#REF!,"Jour")+COUNTIFS(#REF!,$B84,#REF!,"Jour")+COUNTIFS(#REF!,$B84,#REF!,"Jour")+COUNTIFS(#REF!,$B84,#REF!,"Jour")+COUNTIFS(#REF!,$B84,#REF!,"Jour")+COUNTIFS(#REF!,$B84,#REF!,"Jour")+COUNTIFS(#REF!,$B84,#REF!,"Jour")+COUNTIFS(#REF!,$B84,#REF!,"Jour")+COUNTIFS(#REF!,$B84,#REF!,"Jour")+COUNTIFS(#REF!,$B84,#REF!,"Jour")+COUNTIFS(#REF!,$B84,#REF!,"Jour"))</f>
        <v>#REF!</v>
      </c>
      <c r="AL84" s="177"/>
      <c r="AM84" s="176" t="e">
        <f t="shared" si="6"/>
        <v>#REF!</v>
      </c>
      <c r="AN84" s="176" t="e">
        <f t="shared" si="7"/>
        <v>#REF!</v>
      </c>
      <c r="AO84" s="424" t="e">
        <f t="shared" si="8"/>
        <v>#REF!</v>
      </c>
      <c r="AP84" s="183">
        <f>IF($A84="","",COUNTIFS(JAN.20!$F$7:$F$48,$B84,JAN.20!$E$7:$E$48,"Nuit")+COUNTIFS(JAN.20!$H$7:$H$48,$B84,JAN.20!$E$7:$E$48,"Nuit")+COUNTIFS(JAN.20!$J$7:$J$48,$B84,JAN.20!$E$7:$E$48,"Nuit")+COUNTIFS(JAN.20!$L$7:$L$48,$B84,JAN.20!$E$7:$E$48,"Nuit")+COUNTIFS(JAN.20!$N$7:$N$48,$B84,JAN.20!$E$7:$E$48,"Nuit")+COUNTIFS(JAN.20!$P$7:$P$48,$B84,JAN.20!$E$7:$E$48,"Nuit")+COUNTIFS(JAN.20!$R$7:$R$48,$B84,JAN.20!$E$7:$E$48,"Nuit")+COUNTIFS(JAN.20!$T$7:$T$48,$B84,JAN.20!$E$7:$E$48,"Nuit")+COUNTIFS(JAN.20!$V$7:$V$48,$B84,JAN.20!$E$7:$E$48,"Nuit")+COUNTIFS(JAN.20!$W$7:$W$48,$B84,JAN.20!$E$7:$E$48,"Nuit")+COUNTIFS(JAN.20!$X$7:$X$48,$B84,JAN.20!$E$7:$E$48,"Nuit"))</f>
        <v>0</v>
      </c>
      <c r="AQ84" s="184">
        <f>IF($A84="","",COUNTIFS(JAN.20!$F$7:$F$48,$B84,JAN.20!$E$7:$E$48,"Jour")+COUNTIFS(JAN.20!$H$7:$H$48,$B84,JAN.20!$E$7:$E$48,"Jour")+COUNTIFS(JAN.20!$J$7:$J$48,$B84,JAN.20!$E$7:$E$48,"Jour")+COUNTIFS(JAN.20!$L$7:$L$48,$B84,JAN.20!$E$7:$E$48,"Jour")+COUNTIFS(JAN.20!$N$7:$N$48,$B84,JAN.20!$E$7:$E$48,"Jour")+COUNTIFS(JAN.20!$P$7:$P$48,$B84,JAN.20!$E$7:$E$48,"Jour")+COUNTIFS(JAN.20!$R$7:$R$48,$B84,JAN.20!$E$7:$E$48,"Jour")+COUNTIFS(JAN.20!$T$7:$T$48,$B84,JAN.20!$E$7:$E$48,"Jour")+COUNTIFS(JAN.20!$V$7:$V$48,$B84,JAN.20!$E$7:$E$48,"Jour")+COUNTIFS(JAN.20!$W$7:$W$48,$B84,JAN.20!$E$7:$E$48,"Jour")+COUNTIFS(JAN.20!$X$7:$X$48,$B84,JAN.20!$E$7:$E$48,"Jour"))</f>
        <v>0</v>
      </c>
      <c r="AR84" s="187">
        <f>IF($A84="","",COUNTIFS(FEV.20!$F$7:$F$48,$B84,FEV.20!$E$7:$E$48,"Nuit")+COUNTIFS(FEV.20!$H$7:$H$48,$B84,FEV.20!$E$7:$E$48,"Nuit")+COUNTIFS(FEV.20!$J$7:$J$48,$B84,FEV.20!$E$7:$E$48,"Nuit")+COUNTIFS(FEV.20!$L$7:$L$48,$B84,FEV.20!$E$7:$E$48,"Nuit")+COUNTIFS(FEV.20!$N$7:$N$48,$B84,FEV.20!$E$7:$E$48,"Nuit")+COUNTIFS(FEV.20!$P$7:$P$48,$B84,FEV.20!$E$7:$E$48,"Nuit")+COUNTIFS(FEV.20!$R$7:$R$48,$B84,FEV.20!$E$7:$E$48,"Nuit")+COUNTIFS(FEV.20!$T$7:$T$48,$B84,FEV.20!$E$7:$E$48,"Nuit")+COUNTIFS(FEV.20!$V$7:$V$48,$B84,FEV.20!$E$7:$E$48,"Nuit")+COUNTIFS(FEV.20!$W$7:$W$48,$B84,FEV.20!$E$7:$E$48,"Nuit")+COUNTIFS(FEV.20!$X$7:$X$48,$B84,FEV.20!$E$7:$E$48,"Nuit"))</f>
        <v>0</v>
      </c>
      <c r="AS84" s="184">
        <f>IF($A84="","",COUNTIFS(FEV.20!$F$7:$F$48,$B84,FEV.20!$E$7:$E$48,"Jour")+COUNTIFS(FEV.20!$H$7:$H$48,$B84,FEV.20!$E$7:$E$48,"Jour")+COUNTIFS(FEV.20!$J$7:$J$48,$B84,FEV.20!$E$7:$E$48,"Jour")+COUNTIFS(FEV.20!$L$7:$L$48,$B84,FEV.20!$E$7:$E$48,"Jour")+COUNTIFS(FEV.20!$N$7:$N$48,$B84,FEV.20!$E$7:$E$48,"Jour")+COUNTIFS(FEV.20!$P$7:$P$48,$B84,FEV.20!$E$7:$E$48,"Jour")+COUNTIFS(FEV.20!$R$7:$R$48,$B84,FEV.20!$E$7:$E$48,"Jour")+COUNTIFS(FEV.20!$T$7:$T$48,$B84,FEV.20!$E$7:$E$48,"Jour")+COUNTIFS(FEV.20!$V$7:$V$48,$B84,FEV.20!$E$7:$E$48,"Jour")+COUNTIFS(FEV.20!$W$7:$W$48,$B84,FEV.20!$E$7:$E$48,"Jour")+COUNTIFS(FEV.20!$X$7:$X$48,$B84,FEV.20!$E$7:$E$48,"Jour"))</f>
        <v>0</v>
      </c>
      <c r="AT84" s="187">
        <f>IF($A84="","",COUNTIFS(Mars.20!$F$7:$F$48,$B84,Mars.20!$E$7:$E$48,"Nuit")+COUNTIFS(Mars.20!$H$7:$H$48,$B84,Mars.20!$E$7:$E$48,"Nuit")+COUNTIFS(Mars.20!$J$7:$J$48,$B84,Mars.20!$E$7:$E$48,"Nuit")+COUNTIFS(Mars.20!$L$7:$L$48,$B84,Mars.20!$E$7:$E$48,"Nuit")+COUNTIFS(Mars.20!$N$7:$N$48,$B84,Mars.20!$E$7:$E$48,"Nuit")+COUNTIFS(Mars.20!$P$7:$P$48,$B84,Mars.20!$E$7:$E$48,"Nuit")+COUNTIFS(Mars.20!$R$7:$R$48,$B84,Mars.20!$E$7:$E$48,"Nuit")+COUNTIFS(Mars.20!$T$7:$T$48,$B84,Mars.20!$E$7:$E$48,"Nuit")+COUNTIFS(Mars.20!$V$7:$V$48,$B84,Mars.20!$E$7:$E$48,"Nuit")+COUNTIFS(Mars.20!$W$7:$W$48,$B84,Mars.20!$E$7:$E$48,"Nuit")+COUNTIFS(Mars.20!$X$7:$X$48,$B84,Mars.20!$E$7:$E$48,"Nuit"))</f>
        <v>0</v>
      </c>
      <c r="AU84" s="184">
        <f>IF($A84="","",COUNTIFS(Mars.20!$F$7:$F$48,$B84,Mars.20!$E$7:$E$48,"Jour")+COUNTIFS(Mars.20!$H$7:$H$48,$B84,Mars.20!$E$7:$E$48,"Jour")+COUNTIFS(Mars.20!$J$7:$J$48,$B84,Mars.20!$E$7:$E$48,"Jour")+COUNTIFS(Mars.20!$L$7:$L$48,$B84,Mars.20!$E$7:$E$48,"Jour")+COUNTIFS(Mars.20!$N$7:$N$48,$B84,Mars.20!$E$7:$E$48,"Jour")+COUNTIFS(Mars.20!$P$7:$P$48,$B84,Mars.20!$E$7:$E$48,"Jour")+COUNTIFS(Mars.20!$R$7:$R$48,$B84,Mars.20!$E$7:$E$48,"Jour")+COUNTIFS(Mars.20!$T$7:$T$48,$B84,Mars.20!$E$7:$E$48,"Jour")+COUNTIFS(Mars.20!$V$7:$V$48,$B84,Mars.20!$E$7:$E$48,"Jour")+COUNTIFS(Mars.20!$W$7:$W$48,$B84,Mars.20!$E$7:$E$48,"Jour")+COUNTIFS(Mars.20!$X$7:$X$48,$B84,Mars.20!$E$7:$E$48,"Jour"))</f>
        <v>0</v>
      </c>
      <c r="AV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AW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AX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AY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AZ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BA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BB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BC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BD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BE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BF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BG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BH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BI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BJ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BK84" s="184">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BL84" s="187">
        <f>IF($A84="","",COUNTIFS(AVR.20!$F$7:$F$48,$B84,AVR.20!$E$7:$E$48,"Nuit")+COUNTIFS(AVR.20!$H$7:$H$48,$B84,AVR.20!$E$7:$E$48,"Nuit")+COUNTIFS(AVR.20!$J$7:$J$48,$B84,AVR.20!$E$7:$E$48,"Nuit")+COUNTIFS(AVR.20!$L$7:$L$48,$B84,AVR.20!$E$7:$E$48,"Nuit")+COUNTIFS(AVR.20!$N$7:$N$48,$B84,AVR.20!$E$7:$E$48,"Nuit")+COUNTIFS(AVR.20!$P$7:$P$48,$B84,AVR.20!$E$7:$E$48,"Nuit")+COUNTIFS(AVR.20!$R$7:$R$48,$B84,AVR.20!$E$7:$E$48,"Nuit")+COUNTIFS(AVR.20!$T$7:$T$48,$B84,AVR.20!$E$7:$E$48,"Nuit")+COUNTIFS(AVR.20!$V$7:$V$48,$B84,AVR.20!$E$7:$E$48,"Nuit")+COUNTIFS(AVR.20!$W$7:$W$48,$B84,AVR.20!$E$7:$E$48,"Nuit")+COUNTIFS(AVR.20!$X$7:$X$48,$B84,AVR.20!$E$7:$E$48,"Nuit"))</f>
        <v>0</v>
      </c>
      <c r="BM84" s="190">
        <f>IF($A84="","",COUNTIFS(AVR.20!$F$7:$F$48,$B84,AVR.20!$E$7:$E$48,"Jour")+COUNTIFS(AVR.20!$H$7:$H$48,$B84,AVR.20!$E$7:$E$48,"Jour")+COUNTIFS(AVR.20!$J$7:$J$48,$B84,AVR.20!$E$7:$E$48,"Jour")+COUNTIFS(AVR.20!$L$7:$L$48,$B84,AVR.20!$E$7:$E$48,"Jour")+COUNTIFS(AVR.20!$N$7:$N$48,$B84,AVR.20!$E$7:$E$48,"Jour")+COUNTIFS(AVR.20!$P$7:$P$48,$B84,AVR.20!$E$7:$E$48,"Jour")+COUNTIFS(AVR.20!$R$7:$R$48,$B84,AVR.20!$E$7:$E$48,"Jour")+COUNTIFS(AVR.20!$T$7:$T$48,$B84,AVR.20!$E$7:$E$48,"Jour")+COUNTIFS(AVR.20!$V$7:$V$48,$B84,AVR.20!$E$7:$E$48,"Jour")+COUNTIFS(AVR.20!$W$7:$W$48,$B84,AVR.20!$E$7:$E$48,"Jour")+COUNTIFS(AVR.20!$X$7:$X$48,$B84,AVR.20!$E$7:$E$48,"Jour"))</f>
        <v>0</v>
      </c>
      <c r="BN84" s="177"/>
      <c r="BO84" s="176">
        <f t="shared" si="9"/>
        <v>0</v>
      </c>
      <c r="BP84" s="176">
        <f t="shared" si="10"/>
        <v>0</v>
      </c>
    </row>
    <row r="85" spans="1:68" ht="16.5" x14ac:dyDescent="0.3">
      <c r="A85" s="268" t="s">
        <v>352</v>
      </c>
      <c r="B85" s="269" t="s">
        <v>126</v>
      </c>
      <c r="C85" s="264" t="s">
        <v>78</v>
      </c>
      <c r="D85" s="264" t="s">
        <v>124</v>
      </c>
      <c r="E85" s="265" t="s">
        <v>16</v>
      </c>
      <c r="F85" s="266" t="s">
        <v>8</v>
      </c>
      <c r="G85" s="266" t="s">
        <v>70</v>
      </c>
      <c r="H85" s="266"/>
      <c r="I85" s="272"/>
      <c r="J85" s="266"/>
      <c r="K85" s="266" t="s">
        <v>72</v>
      </c>
      <c r="L85" s="267" t="s">
        <v>73</v>
      </c>
      <c r="N85" s="183" t="e">
        <f>IF($A85="","",COUNTIFS(#REF!,B85,#REF!,"Nuit")+COUNTIFS(#REF!,B85,#REF!,"Nuit")+COUNTIFS(#REF!,B85,#REF!,"Nuit")+COUNTIFS(#REF!,B85,#REF!,"Nuit")+COUNTIFS(#REF!,B85,#REF!,"Nuit")+COUNTIFS(#REF!,B85,#REF!,"Nuit")+COUNTIFS(#REF!,B85,#REF!,"Nuit")+COUNTIFS(#REF!,B85,#REF!,"Nuit")+COUNTIFS(#REF!,B85,#REF!,"Nuit")+COUNTIFS(#REF!,B85,#REF!,"Nuit")+COUNTIFS(#REF!,B85,#REF!,"Nuit"))</f>
        <v>#REF!</v>
      </c>
      <c r="O85" s="184" t="e">
        <f>IF($A85="","",COUNTIFS(#REF!,B85,#REF!,"Jour")+COUNTIFS(#REF!,B85,#REF!,"Jour")+COUNTIFS(#REF!,B85,#REF!,"Jour")+COUNTIFS(#REF!,B85,#REF!,"Jour")+COUNTIFS(#REF!,B85,#REF!,"Jour")+COUNTIFS(#REF!,B85,#REF!,"Jour")+COUNTIFS(#REF!,B85,#REF!,"Jour")+COUNTIFS(#REF!,B85,#REF!,"Jour")+COUNTIFS(#REF!,B85,#REF!,"Jour")+COUNTIFS(#REF!,B85,#REF!,"Jour")+COUNTIFS(#REF!,B85,#REF!,"Jour"))</f>
        <v>#REF!</v>
      </c>
      <c r="P85" s="187" t="e">
        <f>IF($A85="","",COUNTIFS(#REF!,B85,#REF!,"Nuit")+COUNTIFS(#REF!,B85,#REF!,"Nuit")+COUNTIFS(#REF!,B85,#REF!,"Nuit")+COUNTIFS(#REF!,B85,#REF!,"Nuit")+COUNTIFS(#REF!,B85,#REF!,"Nuit")+COUNTIFS(#REF!,B85,#REF!,"Nuit")+COUNTIFS(#REF!,B85,#REF!,"Nuit")+COUNTIFS(#REF!,B85,#REF!,"Nuit")+COUNTIFS(#REF!,B85,#REF!,"Nuit")+COUNTIFS(#REF!,B85,#REF!,"Nuit")+COUNTIFS(#REF!,B85,#REF!,"Nuit"))</f>
        <v>#REF!</v>
      </c>
      <c r="Q85" s="184" t="e">
        <f>IF($A85="","",COUNTIFS(#REF!,B85,#REF!,"Jour")+COUNTIFS(#REF!,B85,#REF!,"Jour")+COUNTIFS(#REF!,B85,#REF!,"Jour")+COUNTIFS(#REF!,B85,#REF!,"Jour")+COUNTIFS(#REF!,B85,#REF!,"Jour")+COUNTIFS(#REF!,B85,#REF!,"Jour")+COUNTIFS(#REF!,B85,#REF!,"Jour")+COUNTIFS(#REF!,B85,#REF!,"Jour")+COUNTIFS(#REF!,B85,#REF!,"Jour")+COUNTIFS(#REF!,B85,#REF!,"Jour")+COUNTIFS(#REF!,B85,#REF!,"Jour"))</f>
        <v>#REF!</v>
      </c>
      <c r="R85" s="187" t="e">
        <f>IF($A85="","",COUNTIFS(#REF!,B85,#REF!,"Nuit")+COUNTIFS(#REF!,B85,#REF!,"Nuit")+COUNTIFS(#REF!,B85,#REF!,"Nuit")+COUNTIFS(#REF!,B85,#REF!,"Nuit")+COUNTIFS(#REF!,B85,#REF!,"Nuit")+COUNTIFS(#REF!,B85,#REF!,"Nuit")+COUNTIFS(#REF!,B85,#REF!,"Nuit")+COUNTIFS(#REF!,B85,#REF!,"Nuit")+COUNTIFS(#REF!,B85,#REF!,"Nuit")+COUNTIFS(#REF!,B85,#REF!,"Nuit")+COUNTIFS(#REF!,B85,#REF!,"Nuit"))</f>
        <v>#REF!</v>
      </c>
      <c r="S85" s="184" t="e">
        <f>IF($A85="","",COUNTIFS(#REF!,B85,#REF!,"Jour")+COUNTIFS(#REF!,B85,#REF!,"Jour")+COUNTIFS(#REF!,B85,#REF!,"Jour")+COUNTIFS(#REF!,B85,#REF!,"Jour")+COUNTIFS(#REF!,B85,#REF!,"Jour")+COUNTIFS(#REF!,B85,#REF!,"Jour")+COUNTIFS(#REF!,B85,#REF!,"Jour")+COUNTIFS(#REF!,B85,#REF!,"Jour")+COUNTIFS(#REF!,B85,#REF!,"Jour")+COUNTIFS(#REF!,B85,#REF!,"Jour")+COUNTIFS(#REF!,B85,#REF!,"Jour"))</f>
        <v>#REF!</v>
      </c>
      <c r="T85" s="187" t="e">
        <f>IF($A85="","",COUNTIFS(#REF!,B85,#REF!,"Nuit")+COUNTIFS(#REF!,B85,#REF!,"Nuit")+COUNTIFS(#REF!,B85,#REF!,"Nuit")+COUNTIFS(#REF!,B85,#REF!,"Nuit")+COUNTIFS(#REF!,B85,#REF!,"Nuit")+COUNTIFS(#REF!,B85,#REF!,"Nuit")+COUNTIFS(#REF!,B85,#REF!,"Nuit")+COUNTIFS(#REF!,B85,#REF!,"Nuit")+COUNTIFS(#REF!,B85,#REF!,"Nuit")+COUNTIFS(#REF!,B85,#REF!,"Nuit")+COUNTIFS(#REF!,B85,#REF!,"Nuit"))</f>
        <v>#REF!</v>
      </c>
      <c r="U85" s="184" t="e">
        <f>IF($A85="","",COUNTIFS(#REF!,B85,#REF!,"Jour")+COUNTIFS(#REF!,B85,#REF!,"Jour")+COUNTIFS(#REF!,B85,#REF!,"Jour")+COUNTIFS(#REF!,B85,#REF!,"Jour")+COUNTIFS(#REF!,B85,#REF!,"Jour")+COUNTIFS(#REF!,B85,#REF!,"Jour")+COUNTIFS(#REF!,B85,#REF!,"Jour")+COUNTIFS(#REF!,B85,#REF!,"Jour")+COUNTIFS(#REF!,B85,#REF!,"Jour")+COUNTIFS(#REF!,B85,#REF!,"Jour")+COUNTIFS(#REF!,B85,#REF!,"Jour"))</f>
        <v>#REF!</v>
      </c>
      <c r="V85" s="187" t="e">
        <f>IF($A85="","",COUNTIFS(#REF!,B85,#REF!,"Nuit")+COUNTIFS(#REF!,B85,#REF!,"Nuit")+COUNTIFS(#REF!,B85,#REF!,"Nuit")+COUNTIFS(#REF!,B85,#REF!,"Nuit")+COUNTIFS(#REF!,B85,#REF!,"Nuit")+COUNTIFS(#REF!,B85,#REF!,"Nuit")+COUNTIFS(#REF!,B85,#REF!,"Nuit")+COUNTIFS(#REF!,B85,#REF!,"Nuit")+COUNTIFS(#REF!,B85,#REF!,"Nuit")+COUNTIFS(#REF!,B85,#REF!,"Nuit")+COUNTIFS(#REF!,B85,#REF!,"Nuit"))</f>
        <v>#REF!</v>
      </c>
      <c r="W85" s="184" t="e">
        <f>IF($A85="","",COUNTIFS(#REF!,B85,#REF!,"Jour")+COUNTIFS(#REF!,B85,#REF!,"Jour")+COUNTIFS(#REF!,B85,#REF!,"Jour")+COUNTIFS(#REF!,B85,#REF!,"Jour")+COUNTIFS(#REF!,B85,#REF!,"Jour")+COUNTIFS(#REF!,B85,#REF!,"Jour")+COUNTIFS(#REF!,B85,#REF!,"Jour")+COUNTIFS(#REF!,B85,#REF!,"Jour")+COUNTIFS(#REF!,B85,#REF!,"Jour")+COUNTIFS(#REF!,B85,#REF!,"Jour")+COUNTIFS(#REF!,B85,#REF!,"Jour"))</f>
        <v>#REF!</v>
      </c>
      <c r="X85" s="187" t="e">
        <f>IF($A85="","",COUNTIFS(#REF!,B85,#REF!,"Nuit")+COUNTIFS(#REF!,B85,#REF!,"Nuit")+COUNTIFS(#REF!,B85,#REF!,"Nuit")+COUNTIFS(#REF!,B85,#REF!,"Nuit")+COUNTIFS(#REF!,B85,#REF!,"Nuit")+COUNTIFS(#REF!,B85,#REF!,"Nuit")+COUNTIFS(#REF!,B85,#REF!,"Nuit")+COUNTIFS(#REF!,B85,#REF!,"Nuit")+COUNTIFS(#REF!,B85,#REF!,"Nuit")+COUNTIFS(#REF!,B85,#REF!,"Nuit")+COUNTIFS(#REF!,B85,#REF!,"Nuit"))</f>
        <v>#REF!</v>
      </c>
      <c r="Y85" s="184" t="e">
        <f>IF($A85="","",COUNTIFS(#REF!,B85,#REF!,"Jour")+COUNTIFS(#REF!,B85,#REF!,"Jour")+COUNTIFS(#REF!,B85,#REF!,"Jour")+COUNTIFS(#REF!,B85,#REF!,"Jour")+COUNTIFS(#REF!,B85,#REF!,"Jour")+COUNTIFS(#REF!,B85,#REF!,"Jour")+COUNTIFS(#REF!,B85,#REF!,"Jour")+COUNTIFS(#REF!,B85,#REF!,"Jour")+COUNTIFS(#REF!,B85,#REF!,"Jour")+COUNTIFS(#REF!,B85,#REF!,"Jour")+COUNTIFS(#REF!,B85,#REF!,"Jour"))</f>
        <v>#REF!</v>
      </c>
      <c r="Z85" s="187" t="e">
        <f>IF($A85="","",COUNTIFS(#REF!,$B85,#REF!,"Nuit")+COUNTIFS(#REF!,B85,#REF!,"Nuit")+COUNTIFS(#REF!,B85,#REF!,"Nuit")+COUNTIFS(#REF!,B85,#REF!,"Nuit")+COUNTIFS(#REF!,B85,#REF!,"Nuit")+COUNTIFS(#REF!,B85,#REF!,"Nuit")+COUNTIFS(#REF!,B85,#REF!,"Nuit")+COUNTIFS(#REF!,B85,#REF!,"Nuit")+COUNTIFS(#REF!,B85,#REF!,"Nuit")+COUNTIFS(#REF!,B85,#REF!,"Nuit")+COUNTIFS(#REF!,B85,#REF!,"Nuit"))</f>
        <v>#REF!</v>
      </c>
      <c r="AA85" s="184" t="e">
        <f>IF($A85="","",COUNTIFS(#REF!,$B85,#REF!,"Jour")+COUNTIFS(#REF!,$B85,#REF!,"Jour")+COUNTIFS(#REF!,$B85,#REF!,"Jour")+COUNTIFS(#REF!,$B85,#REF!,"Jour")+COUNTIFS(#REF!,$B85,#REF!,"Jour")+COUNTIFS(#REF!,$B85,#REF!,"Jour")+COUNTIFS(#REF!,$B85,#REF!,"Jour")+COUNTIFS(#REF!,$B85,#REF!,"Jour")+COUNTIFS(#REF!,$B85,#REF!,"Jour")+COUNTIFS(#REF!,$B85,#REF!,"Jour")+COUNTIFS(#REF!,$B85,#REF!,"Jour"))</f>
        <v>#REF!</v>
      </c>
      <c r="AB85" s="187" t="e">
        <f>IF($A85="","",COUNTIFS(#REF!,$B85,#REF!,"Nuit")+COUNTIFS(#REF!,$B85,#REF!,"Nuit")+COUNTIFS(#REF!,$B85,#REF!,"Nuit")+COUNTIFS(#REF!,$B85,#REF!,"Nuit")+COUNTIFS(#REF!,$B85,#REF!,"Nuit")+COUNTIFS(#REF!,$B85,#REF!,"Nuit")+COUNTIFS(#REF!,$B85,#REF!,"Nuit")+COUNTIFS(#REF!,$B85,#REF!,"Nuit")+COUNTIFS(#REF!,$B85,#REF!,"Nuit")+COUNTIFS(#REF!,$B85,#REF!,"Nuit")+COUNTIFS(#REF!,$B85,#REF!,"Nuit"))</f>
        <v>#REF!</v>
      </c>
      <c r="AC85" s="184" t="e">
        <f>IF($A85="","",COUNTIFS(#REF!,$B85,#REF!,"Jour")+COUNTIFS(#REF!,$B85,#REF!,"Jour")+COUNTIFS(#REF!,$B85,#REF!,"Jour")+COUNTIFS(#REF!,$B85,#REF!,"Jour")+COUNTIFS(#REF!,$B85,#REF!,"Jour")+COUNTIFS(#REF!,$B85,#REF!,"Jour")+COUNTIFS(#REF!,$B85,#REF!,"Jour")+COUNTIFS(#REF!,$B85,#REF!,"Jour")+COUNTIFS(#REF!,$B85,#REF!,"Jour")+COUNTIFS(#REF!,$B85,#REF!,"Jour")+COUNTIFS(#REF!,$B85,#REF!,"Jour"))</f>
        <v>#REF!</v>
      </c>
      <c r="AD85" s="187" t="e">
        <f>IF($A85="","",COUNTIFS(#REF!,$B85,#REF!,"Nuit")+COUNTIFS(#REF!,$B85,#REF!,"Nuit")+COUNTIFS(#REF!,$B85,#REF!,"Nuit")+COUNTIFS(#REF!,$B85,#REF!,"Nuit")+COUNTIFS(#REF!,$B85,#REF!,"Nuit")+COUNTIFS(#REF!,$B85,#REF!,"Nuit")+COUNTIFS(#REF!,$B85,#REF!,"Nuit")+COUNTIFS(#REF!,$B85,#REF!,"Nuit")+COUNTIFS(#REF!,$B85,#REF!,"Nuit")+COUNTIFS(#REF!,$B85,#REF!,"Nuit")+COUNTIFS(#REF!,$B85,#REF!,"Nuit"))</f>
        <v>#REF!</v>
      </c>
      <c r="AE85" s="184" t="e">
        <f>IF($A85="","",COUNTIFS(#REF!,$B85,#REF!,"Jour")+COUNTIFS(#REF!,$B85,#REF!,"Jour")+COUNTIFS(#REF!,$B85,#REF!,"Jour")+COUNTIFS(#REF!,$B85,#REF!,"Jour")+COUNTIFS(#REF!,$B85,#REF!,"Jour")+COUNTIFS(#REF!,$B85,#REF!,"Jour")+COUNTIFS(#REF!,$B85,#REF!,"Jour")+COUNTIFS(#REF!,$B85,#REF!,"Jour")+COUNTIFS(#REF!,$B85,#REF!,"Jour")+COUNTIFS(#REF!,$B85,#REF!,"Jour")+COUNTIFS(#REF!,$B85,#REF!,"Jour"))</f>
        <v>#REF!</v>
      </c>
      <c r="AF85" s="187" t="e">
        <f>IF($A85="","",COUNTIFS(#REF!,$B85,#REF!,"Nuit")+COUNTIFS(#REF!,$B85,#REF!,"Nuit")+COUNTIFS(#REF!,$B85,#REF!,"Nuit")+COUNTIFS(#REF!,$B85,#REF!,"Nuit")+COUNTIFS(#REF!,$B85,#REF!,"Nuit")+COUNTIFS(#REF!,$B85,#REF!,"Nuit")+COUNTIFS(#REF!,$B85,#REF!,"Nuit")+COUNTIFS(#REF!,$B85,#REF!,"Nuit")+COUNTIFS(#REF!,$B85,#REF!,"Nuit")+COUNTIFS(#REF!,$B85,#REF!,"Nuit")+COUNTIFS(#REF!,$B85,#REF!,"Nuit"))</f>
        <v>#REF!</v>
      </c>
      <c r="AG85" s="184" t="e">
        <f>IF($A85="","",COUNTIFS(#REF!,$B85,#REF!,"Jour")+COUNTIFS(#REF!,$B85,#REF!,"Jour")+COUNTIFS(#REF!,$B85,#REF!,"Jour")+COUNTIFS(#REF!,$B85,#REF!,"Jour")+COUNTIFS(#REF!,$B85,#REF!,"Jour")+COUNTIFS(#REF!,$B85,#REF!,"Jour")+COUNTIFS(#REF!,$B85,#REF!,"Jour")+COUNTIFS(#REF!,$B85,#REF!,"Jour")+COUNTIFS(#REF!,$B85,#REF!,"Jour")+COUNTIFS(#REF!,$B85,#REF!,"Jour")+COUNTIFS(#REF!,$B85,#REF!,"Jour"))</f>
        <v>#REF!</v>
      </c>
      <c r="AH85" s="187" t="e">
        <f>IF($A85="","",COUNTIFS(#REF!,$B85,#REF!,"Nuit")+COUNTIFS(#REF!,$B85,#REF!,"Nuit")+COUNTIFS(#REF!,$B85,#REF!,"Nuit")+COUNTIFS(#REF!,$B85,#REF!,"Nuit")+COUNTIFS(#REF!,$B85,#REF!,"Nuit")+COUNTIFS(#REF!,$B85,#REF!,"Nuit")+COUNTIFS(#REF!,$B85,#REF!,"Nuit")+COUNTIFS(#REF!,$B85,#REF!,"Nuit")+COUNTIFS(#REF!,$B85,#REF!,"Nuit")+COUNTIFS(#REF!,$B85,#REF!,"Nuit")+COUNTIFS(#REF!,$B85,#REF!,"Nuit"))</f>
        <v>#REF!</v>
      </c>
      <c r="AI85" s="184" t="e">
        <f>IF($A85="","",COUNTIFS(#REF!,$B85,#REF!,"Jour")+COUNTIFS(#REF!,$B85,#REF!,"Jour")+COUNTIFS(#REF!,$B85,#REF!,"Jour")+COUNTIFS(#REF!,$B85,#REF!,"Jour")+COUNTIFS(#REF!,$B85,#REF!,"Jour")+COUNTIFS(#REF!,$B85,#REF!,"Jour")+COUNTIFS(#REF!,$B85,#REF!,"Jour")+COUNTIFS(#REF!,$B85,#REF!,"Jour")+COUNTIFS(#REF!,$B85,#REF!,"Jour")+COUNTIFS(#REF!,$B85,#REF!,"Jour")+COUNTIFS(#REF!,$B85,#REF!,"Jour"))</f>
        <v>#REF!</v>
      </c>
      <c r="AJ85" s="187" t="e">
        <f>IF($A85="","",COUNTIFS(#REF!,$B85,#REF!,"Nuit")+COUNTIFS(#REF!,$B85,#REF!,"Nuit")+COUNTIFS(#REF!,$B85,#REF!,"Nuit")+COUNTIFS(#REF!,$B85,#REF!,"Nuit")+COUNTIFS(#REF!,$B85,#REF!,"Nuit")+COUNTIFS(#REF!,$B85,#REF!,"Nuit")+COUNTIFS(#REF!,$B85,#REF!,"Nuit")+COUNTIFS(#REF!,$B85,#REF!,"Nuit")+COUNTIFS(#REF!,$B85,#REF!,"Nuit")+COUNTIFS(#REF!,$B85,#REF!,"Nuit")+COUNTIFS(#REF!,$B85,#REF!,"Nuit"))</f>
        <v>#REF!</v>
      </c>
      <c r="AK85" s="190" t="e">
        <f>IF($A85="","",COUNTIFS(#REF!,$B85,#REF!,"Jour")+COUNTIFS(#REF!,$B85,#REF!,"Jour")+COUNTIFS(#REF!,$B85,#REF!,"Jour")+COUNTIFS(#REF!,$B85,#REF!,"Jour")+COUNTIFS(#REF!,$B85,#REF!,"Jour")+COUNTIFS(#REF!,$B85,#REF!,"Jour")+COUNTIFS(#REF!,$B85,#REF!,"Jour")+COUNTIFS(#REF!,$B85,#REF!,"Jour")+COUNTIFS(#REF!,$B85,#REF!,"Jour")+COUNTIFS(#REF!,$B85,#REF!,"Jour")+COUNTIFS(#REF!,$B85,#REF!,"Jour"))</f>
        <v>#REF!</v>
      </c>
      <c r="AL85" s="177"/>
      <c r="AM85" s="176" t="e">
        <f t="shared" si="6"/>
        <v>#REF!</v>
      </c>
      <c r="AN85" s="176" t="e">
        <f t="shared" si="7"/>
        <v>#REF!</v>
      </c>
      <c r="AO85" s="424" t="e">
        <f t="shared" si="8"/>
        <v>#REF!</v>
      </c>
      <c r="AP85" s="183">
        <f>IF($A85="","",COUNTIFS(JAN.20!$F$7:$F$48,$B85,JAN.20!$E$7:$E$48,"Nuit")+COUNTIFS(JAN.20!$H$7:$H$48,$B85,JAN.20!$E$7:$E$48,"Nuit")+COUNTIFS(JAN.20!$J$7:$J$48,$B85,JAN.20!$E$7:$E$48,"Nuit")+COUNTIFS(JAN.20!$L$7:$L$48,$B85,JAN.20!$E$7:$E$48,"Nuit")+COUNTIFS(JAN.20!$N$7:$N$48,$B85,JAN.20!$E$7:$E$48,"Nuit")+COUNTIFS(JAN.20!$P$7:$P$48,$B85,JAN.20!$E$7:$E$48,"Nuit")+COUNTIFS(JAN.20!$R$7:$R$48,$B85,JAN.20!$E$7:$E$48,"Nuit")+COUNTIFS(JAN.20!$T$7:$T$48,$B85,JAN.20!$E$7:$E$48,"Nuit")+COUNTIFS(JAN.20!$V$7:$V$48,$B85,JAN.20!$E$7:$E$48,"Nuit")+COUNTIFS(JAN.20!$W$7:$W$48,$B85,JAN.20!$E$7:$E$48,"Nuit")+COUNTIFS(JAN.20!$X$7:$X$48,$B85,JAN.20!$E$7:$E$48,"Nuit"))</f>
        <v>0</v>
      </c>
      <c r="AQ85" s="184">
        <f>IF($A85="","",COUNTIFS(JAN.20!$F$7:$F$48,$B85,JAN.20!$E$7:$E$48,"Jour")+COUNTIFS(JAN.20!$H$7:$H$48,$B85,JAN.20!$E$7:$E$48,"Jour")+COUNTIFS(JAN.20!$J$7:$J$48,$B85,JAN.20!$E$7:$E$48,"Jour")+COUNTIFS(JAN.20!$L$7:$L$48,$B85,JAN.20!$E$7:$E$48,"Jour")+COUNTIFS(JAN.20!$N$7:$N$48,$B85,JAN.20!$E$7:$E$48,"Jour")+COUNTIFS(JAN.20!$P$7:$P$48,$B85,JAN.20!$E$7:$E$48,"Jour")+COUNTIFS(JAN.20!$R$7:$R$48,$B85,JAN.20!$E$7:$E$48,"Jour")+COUNTIFS(JAN.20!$T$7:$T$48,$B85,JAN.20!$E$7:$E$48,"Jour")+COUNTIFS(JAN.20!$V$7:$V$48,$B85,JAN.20!$E$7:$E$48,"Jour")+COUNTIFS(JAN.20!$W$7:$W$48,$B85,JAN.20!$E$7:$E$48,"Jour")+COUNTIFS(JAN.20!$X$7:$X$48,$B85,JAN.20!$E$7:$E$48,"Jour"))</f>
        <v>0</v>
      </c>
      <c r="AR85" s="187">
        <f>IF($A85="","",COUNTIFS(FEV.20!$F$7:$F$48,$B85,FEV.20!$E$7:$E$48,"Nuit")+COUNTIFS(FEV.20!$H$7:$H$48,$B85,FEV.20!$E$7:$E$48,"Nuit")+COUNTIFS(FEV.20!$J$7:$J$48,$B85,FEV.20!$E$7:$E$48,"Nuit")+COUNTIFS(FEV.20!$L$7:$L$48,$B85,FEV.20!$E$7:$E$48,"Nuit")+COUNTIFS(FEV.20!$N$7:$N$48,$B85,FEV.20!$E$7:$E$48,"Nuit")+COUNTIFS(FEV.20!$P$7:$P$48,$B85,FEV.20!$E$7:$E$48,"Nuit")+COUNTIFS(FEV.20!$R$7:$R$48,$B85,FEV.20!$E$7:$E$48,"Nuit")+COUNTIFS(FEV.20!$T$7:$T$48,$B85,FEV.20!$E$7:$E$48,"Nuit")+COUNTIFS(FEV.20!$V$7:$V$48,$B85,FEV.20!$E$7:$E$48,"Nuit")+COUNTIFS(FEV.20!$W$7:$W$48,$B85,FEV.20!$E$7:$E$48,"Nuit")+COUNTIFS(FEV.20!$X$7:$X$48,$B85,FEV.20!$E$7:$E$48,"Nuit"))</f>
        <v>0</v>
      </c>
      <c r="AS85" s="184">
        <f>IF($A85="","",COUNTIFS(FEV.20!$F$7:$F$48,$B85,FEV.20!$E$7:$E$48,"Jour")+COUNTIFS(FEV.20!$H$7:$H$48,$B85,FEV.20!$E$7:$E$48,"Jour")+COUNTIFS(FEV.20!$J$7:$J$48,$B85,FEV.20!$E$7:$E$48,"Jour")+COUNTIFS(FEV.20!$L$7:$L$48,$B85,FEV.20!$E$7:$E$48,"Jour")+COUNTIFS(FEV.20!$N$7:$N$48,$B85,FEV.20!$E$7:$E$48,"Jour")+COUNTIFS(FEV.20!$P$7:$P$48,$B85,FEV.20!$E$7:$E$48,"Jour")+COUNTIFS(FEV.20!$R$7:$R$48,$B85,FEV.20!$E$7:$E$48,"Jour")+COUNTIFS(FEV.20!$T$7:$T$48,$B85,FEV.20!$E$7:$E$48,"Jour")+COUNTIFS(FEV.20!$V$7:$V$48,$B85,FEV.20!$E$7:$E$48,"Jour")+COUNTIFS(FEV.20!$W$7:$W$48,$B85,FEV.20!$E$7:$E$48,"Jour")+COUNTIFS(FEV.20!$X$7:$X$48,$B85,FEV.20!$E$7:$E$48,"Jour"))</f>
        <v>0</v>
      </c>
      <c r="AT85" s="187">
        <f>IF($A85="","",COUNTIFS(Mars.20!$F$7:$F$48,$B85,Mars.20!$E$7:$E$48,"Nuit")+COUNTIFS(Mars.20!$H$7:$H$48,$B85,Mars.20!$E$7:$E$48,"Nuit")+COUNTIFS(Mars.20!$J$7:$J$48,$B85,Mars.20!$E$7:$E$48,"Nuit")+COUNTIFS(Mars.20!$L$7:$L$48,$B85,Mars.20!$E$7:$E$48,"Nuit")+COUNTIFS(Mars.20!$N$7:$N$48,$B85,Mars.20!$E$7:$E$48,"Nuit")+COUNTIFS(Mars.20!$P$7:$P$48,$B85,Mars.20!$E$7:$E$48,"Nuit")+COUNTIFS(Mars.20!$R$7:$R$48,$B85,Mars.20!$E$7:$E$48,"Nuit")+COUNTIFS(Mars.20!$T$7:$T$48,$B85,Mars.20!$E$7:$E$48,"Nuit")+COUNTIFS(Mars.20!$V$7:$V$48,$B85,Mars.20!$E$7:$E$48,"Nuit")+COUNTIFS(Mars.20!$W$7:$W$48,$B85,Mars.20!$E$7:$E$48,"Nuit")+COUNTIFS(Mars.20!$X$7:$X$48,$B85,Mars.20!$E$7:$E$48,"Nuit"))</f>
        <v>0</v>
      </c>
      <c r="AU85" s="184">
        <f>IF($A85="","",COUNTIFS(Mars.20!$F$7:$F$48,$B85,Mars.20!$E$7:$E$48,"Jour")+COUNTIFS(Mars.20!$H$7:$H$48,$B85,Mars.20!$E$7:$E$48,"Jour")+COUNTIFS(Mars.20!$J$7:$J$48,$B85,Mars.20!$E$7:$E$48,"Jour")+COUNTIFS(Mars.20!$L$7:$L$48,$B85,Mars.20!$E$7:$E$48,"Jour")+COUNTIFS(Mars.20!$N$7:$N$48,$B85,Mars.20!$E$7:$E$48,"Jour")+COUNTIFS(Mars.20!$P$7:$P$48,$B85,Mars.20!$E$7:$E$48,"Jour")+COUNTIFS(Mars.20!$R$7:$R$48,$B85,Mars.20!$E$7:$E$48,"Jour")+COUNTIFS(Mars.20!$T$7:$T$48,$B85,Mars.20!$E$7:$E$48,"Jour")+COUNTIFS(Mars.20!$V$7:$V$48,$B85,Mars.20!$E$7:$E$48,"Jour")+COUNTIFS(Mars.20!$W$7:$W$48,$B85,Mars.20!$E$7:$E$48,"Jour")+COUNTIFS(Mars.20!$X$7:$X$48,$B85,Mars.20!$E$7:$E$48,"Jour"))</f>
        <v>0</v>
      </c>
      <c r="AV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AW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AX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AY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AZ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BA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BB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BC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BD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BE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BF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BG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BH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BI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BJ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BK85" s="184">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BL85" s="187">
        <f>IF($A85="","",COUNTIFS(AVR.20!$F$7:$F$48,$B85,AVR.20!$E$7:$E$48,"Nuit")+COUNTIFS(AVR.20!$H$7:$H$48,$B85,AVR.20!$E$7:$E$48,"Nuit")+COUNTIFS(AVR.20!$J$7:$J$48,$B85,AVR.20!$E$7:$E$48,"Nuit")+COUNTIFS(AVR.20!$L$7:$L$48,$B85,AVR.20!$E$7:$E$48,"Nuit")+COUNTIFS(AVR.20!$N$7:$N$48,$B85,AVR.20!$E$7:$E$48,"Nuit")+COUNTIFS(AVR.20!$P$7:$P$48,$B85,AVR.20!$E$7:$E$48,"Nuit")+COUNTIFS(AVR.20!$R$7:$R$48,$B85,AVR.20!$E$7:$E$48,"Nuit")+COUNTIFS(AVR.20!$T$7:$T$48,$B85,AVR.20!$E$7:$E$48,"Nuit")+COUNTIFS(AVR.20!$V$7:$V$48,$B85,AVR.20!$E$7:$E$48,"Nuit")+COUNTIFS(AVR.20!$W$7:$W$48,$B85,AVR.20!$E$7:$E$48,"Nuit")+COUNTIFS(AVR.20!$X$7:$X$48,$B85,AVR.20!$E$7:$E$48,"Nuit"))</f>
        <v>0</v>
      </c>
      <c r="BM85" s="190">
        <f>IF($A85="","",COUNTIFS(AVR.20!$F$7:$F$48,$B85,AVR.20!$E$7:$E$48,"Jour")+COUNTIFS(AVR.20!$H$7:$H$48,$B85,AVR.20!$E$7:$E$48,"Jour")+COUNTIFS(AVR.20!$J$7:$J$48,$B85,AVR.20!$E$7:$E$48,"Jour")+COUNTIFS(AVR.20!$L$7:$L$48,$B85,AVR.20!$E$7:$E$48,"Jour")+COUNTIFS(AVR.20!$N$7:$N$48,$B85,AVR.20!$E$7:$E$48,"Jour")+COUNTIFS(AVR.20!$P$7:$P$48,$B85,AVR.20!$E$7:$E$48,"Jour")+COUNTIFS(AVR.20!$R$7:$R$48,$B85,AVR.20!$E$7:$E$48,"Jour")+COUNTIFS(AVR.20!$T$7:$T$48,$B85,AVR.20!$E$7:$E$48,"Jour")+COUNTIFS(AVR.20!$V$7:$V$48,$B85,AVR.20!$E$7:$E$48,"Jour")+COUNTIFS(AVR.20!$W$7:$W$48,$B85,AVR.20!$E$7:$E$48,"Jour")+COUNTIFS(AVR.20!$X$7:$X$48,$B85,AVR.20!$E$7:$E$48,"Jour"))</f>
        <v>0</v>
      </c>
      <c r="BN85" s="177"/>
      <c r="BO85" s="176">
        <f t="shared" si="9"/>
        <v>0</v>
      </c>
      <c r="BP85" s="176">
        <f t="shared" si="10"/>
        <v>0</v>
      </c>
    </row>
    <row r="86" spans="1:68" ht="16.5" customHeight="1" x14ac:dyDescent="0.3">
      <c r="A86" s="268" t="s">
        <v>300</v>
      </c>
      <c r="B86" s="269" t="s">
        <v>299</v>
      </c>
      <c r="C86" s="264" t="s">
        <v>201</v>
      </c>
      <c r="D86" s="264" t="s">
        <v>83</v>
      </c>
      <c r="E86" s="265" t="s">
        <v>81</v>
      </c>
      <c r="F86" s="266"/>
      <c r="G86" s="266"/>
      <c r="H86" s="266"/>
      <c r="I86" s="272"/>
      <c r="J86" s="266"/>
      <c r="K86" s="266"/>
      <c r="L86" s="267"/>
      <c r="N86" s="183" t="e">
        <f>IF($A86="","",COUNTIFS(#REF!,B86,#REF!,"Nuit")+COUNTIFS(#REF!,B86,#REF!,"Nuit")+COUNTIFS(#REF!,B86,#REF!,"Nuit")+COUNTIFS(#REF!,B86,#REF!,"Nuit")+COUNTIFS(#REF!,B86,#REF!,"Nuit")+COUNTIFS(#REF!,B86,#REF!,"Nuit")+COUNTIFS(#REF!,B86,#REF!,"Nuit")+COUNTIFS(#REF!,B86,#REF!,"Nuit")+COUNTIFS(#REF!,B86,#REF!,"Nuit")+COUNTIFS(#REF!,B86,#REF!,"Nuit")+COUNTIFS(#REF!,B86,#REF!,"Nuit"))</f>
        <v>#REF!</v>
      </c>
      <c r="O86" s="184" t="e">
        <f>IF($A86="","",COUNTIFS(#REF!,B86,#REF!,"Jour")+COUNTIFS(#REF!,B86,#REF!,"Jour")+COUNTIFS(#REF!,B86,#REF!,"Jour")+COUNTIFS(#REF!,B86,#REF!,"Jour")+COUNTIFS(#REF!,B86,#REF!,"Jour")+COUNTIFS(#REF!,B86,#REF!,"Jour")+COUNTIFS(#REF!,B86,#REF!,"Jour")+COUNTIFS(#REF!,B86,#REF!,"Jour")+COUNTIFS(#REF!,B86,#REF!,"Jour")+COUNTIFS(#REF!,B86,#REF!,"Jour")+COUNTIFS(#REF!,B86,#REF!,"Jour"))</f>
        <v>#REF!</v>
      </c>
      <c r="P86" s="187" t="e">
        <f>IF($A86="","",COUNTIFS(#REF!,B86,#REF!,"Nuit")+COUNTIFS(#REF!,B86,#REF!,"Nuit")+COUNTIFS(#REF!,B86,#REF!,"Nuit")+COUNTIFS(#REF!,B86,#REF!,"Nuit")+COUNTIFS(#REF!,B86,#REF!,"Nuit")+COUNTIFS(#REF!,B86,#REF!,"Nuit")+COUNTIFS(#REF!,B86,#REF!,"Nuit")+COUNTIFS(#REF!,B86,#REF!,"Nuit")+COUNTIFS(#REF!,B86,#REF!,"Nuit")+COUNTIFS(#REF!,B86,#REF!,"Nuit")+COUNTIFS(#REF!,B86,#REF!,"Nuit"))</f>
        <v>#REF!</v>
      </c>
      <c r="Q86" s="184" t="e">
        <f>IF($A86="","",COUNTIFS(#REF!,B86,#REF!,"Jour")+COUNTIFS(#REF!,B86,#REF!,"Jour")+COUNTIFS(#REF!,B86,#REF!,"Jour")+COUNTIFS(#REF!,B86,#REF!,"Jour")+COUNTIFS(#REF!,B86,#REF!,"Jour")+COUNTIFS(#REF!,B86,#REF!,"Jour")+COUNTIFS(#REF!,B86,#REF!,"Jour")+COUNTIFS(#REF!,B86,#REF!,"Jour")+COUNTIFS(#REF!,B86,#REF!,"Jour")+COUNTIFS(#REF!,B86,#REF!,"Jour")+COUNTIFS(#REF!,B86,#REF!,"Jour"))</f>
        <v>#REF!</v>
      </c>
      <c r="R86" s="187" t="e">
        <f>IF($A86="","",COUNTIFS(#REF!,B86,#REF!,"Nuit")+COUNTIFS(#REF!,B86,#REF!,"Nuit")+COUNTIFS(#REF!,B86,#REF!,"Nuit")+COUNTIFS(#REF!,B86,#REF!,"Nuit")+COUNTIFS(#REF!,B86,#REF!,"Nuit")+COUNTIFS(#REF!,B86,#REF!,"Nuit")+COUNTIFS(#REF!,B86,#REF!,"Nuit")+COUNTIFS(#REF!,B86,#REF!,"Nuit")+COUNTIFS(#REF!,B86,#REF!,"Nuit")+COUNTIFS(#REF!,B86,#REF!,"Nuit")+COUNTIFS(#REF!,B86,#REF!,"Nuit"))</f>
        <v>#REF!</v>
      </c>
      <c r="S86" s="184" t="e">
        <f>IF($A86="","",COUNTIFS(#REF!,B86,#REF!,"Jour")+COUNTIFS(#REF!,B86,#REF!,"Jour")+COUNTIFS(#REF!,B86,#REF!,"Jour")+COUNTIFS(#REF!,B86,#REF!,"Jour")+COUNTIFS(#REF!,B86,#REF!,"Jour")+COUNTIFS(#REF!,B86,#REF!,"Jour")+COUNTIFS(#REF!,B86,#REF!,"Jour")+COUNTIFS(#REF!,B86,#REF!,"Jour")+COUNTIFS(#REF!,B86,#REF!,"Jour")+COUNTIFS(#REF!,B86,#REF!,"Jour")+COUNTIFS(#REF!,B86,#REF!,"Jour"))</f>
        <v>#REF!</v>
      </c>
      <c r="T86" s="187" t="e">
        <f>IF($A86="","",COUNTIFS(#REF!,B86,#REF!,"Nuit")+COUNTIFS(#REF!,B86,#REF!,"Nuit")+COUNTIFS(#REF!,B86,#REF!,"Nuit")+COUNTIFS(#REF!,B86,#REF!,"Nuit")+COUNTIFS(#REF!,B86,#REF!,"Nuit")+COUNTIFS(#REF!,B86,#REF!,"Nuit")+COUNTIFS(#REF!,B86,#REF!,"Nuit")+COUNTIFS(#REF!,B86,#REF!,"Nuit")+COUNTIFS(#REF!,B86,#REF!,"Nuit")+COUNTIFS(#REF!,B86,#REF!,"Nuit")+COUNTIFS(#REF!,B86,#REF!,"Nuit"))</f>
        <v>#REF!</v>
      </c>
      <c r="U86" s="184" t="e">
        <f>IF($A86="","",COUNTIFS(#REF!,B86,#REF!,"Jour")+COUNTIFS(#REF!,B86,#REF!,"Jour")+COUNTIFS(#REF!,B86,#REF!,"Jour")+COUNTIFS(#REF!,B86,#REF!,"Jour")+COUNTIFS(#REF!,B86,#REF!,"Jour")+COUNTIFS(#REF!,B86,#REF!,"Jour")+COUNTIFS(#REF!,B86,#REF!,"Jour")+COUNTIFS(#REF!,B86,#REF!,"Jour")+COUNTIFS(#REF!,B86,#REF!,"Jour")+COUNTIFS(#REF!,B86,#REF!,"Jour")+COUNTIFS(#REF!,B86,#REF!,"Jour"))</f>
        <v>#REF!</v>
      </c>
      <c r="V86" s="187" t="e">
        <f>IF($A86="","",COUNTIFS(#REF!,B86,#REF!,"Nuit")+COUNTIFS(#REF!,B86,#REF!,"Nuit")+COUNTIFS(#REF!,B86,#REF!,"Nuit")+COUNTIFS(#REF!,B86,#REF!,"Nuit")+COUNTIFS(#REF!,B86,#REF!,"Nuit")+COUNTIFS(#REF!,B86,#REF!,"Nuit")+COUNTIFS(#REF!,B86,#REF!,"Nuit")+COUNTIFS(#REF!,B86,#REF!,"Nuit")+COUNTIFS(#REF!,B86,#REF!,"Nuit")+COUNTIFS(#REF!,B86,#REF!,"Nuit")+COUNTIFS(#REF!,B86,#REF!,"Nuit"))</f>
        <v>#REF!</v>
      </c>
      <c r="W86" s="184" t="e">
        <f>IF($A86="","",COUNTIFS(#REF!,B86,#REF!,"Jour")+COUNTIFS(#REF!,B86,#REF!,"Jour")+COUNTIFS(#REF!,B86,#REF!,"Jour")+COUNTIFS(#REF!,B86,#REF!,"Jour")+COUNTIFS(#REF!,B86,#REF!,"Jour")+COUNTIFS(#REF!,B86,#REF!,"Jour")+COUNTIFS(#REF!,B86,#REF!,"Jour")+COUNTIFS(#REF!,B86,#REF!,"Jour")+COUNTIFS(#REF!,B86,#REF!,"Jour")+COUNTIFS(#REF!,B86,#REF!,"Jour")+COUNTIFS(#REF!,B86,#REF!,"Jour"))</f>
        <v>#REF!</v>
      </c>
      <c r="X86" s="187" t="e">
        <f>IF($A86="","",COUNTIFS(#REF!,B86,#REF!,"Nuit")+COUNTIFS(#REF!,B86,#REF!,"Nuit")+COUNTIFS(#REF!,B86,#REF!,"Nuit")+COUNTIFS(#REF!,B86,#REF!,"Nuit")+COUNTIFS(#REF!,B86,#REF!,"Nuit")+COUNTIFS(#REF!,B86,#REF!,"Nuit")+COUNTIFS(#REF!,B86,#REF!,"Nuit")+COUNTIFS(#REF!,B86,#REF!,"Nuit")+COUNTIFS(#REF!,B86,#REF!,"Nuit")+COUNTIFS(#REF!,B86,#REF!,"Nuit")+COUNTIFS(#REF!,B86,#REF!,"Nuit"))</f>
        <v>#REF!</v>
      </c>
      <c r="Y86" s="184" t="e">
        <f>IF($A86="","",COUNTIFS(#REF!,B86,#REF!,"Jour")+COUNTIFS(#REF!,B86,#REF!,"Jour")+COUNTIFS(#REF!,B86,#REF!,"Jour")+COUNTIFS(#REF!,B86,#REF!,"Jour")+COUNTIFS(#REF!,B86,#REF!,"Jour")+COUNTIFS(#REF!,B86,#REF!,"Jour")+COUNTIFS(#REF!,B86,#REF!,"Jour")+COUNTIFS(#REF!,B86,#REF!,"Jour")+COUNTIFS(#REF!,B86,#REF!,"Jour")+COUNTIFS(#REF!,B86,#REF!,"Jour")+COUNTIFS(#REF!,B86,#REF!,"Jour"))</f>
        <v>#REF!</v>
      </c>
      <c r="Z86" s="187" t="e">
        <f>IF($A86="","",COUNTIFS(#REF!,$B86,#REF!,"Nuit")+COUNTIFS(#REF!,B86,#REF!,"Nuit")+COUNTIFS(#REF!,B86,#REF!,"Nuit")+COUNTIFS(#REF!,B86,#REF!,"Nuit")+COUNTIFS(#REF!,B86,#REF!,"Nuit")+COUNTIFS(#REF!,B86,#REF!,"Nuit")+COUNTIFS(#REF!,B86,#REF!,"Nuit")+COUNTIFS(#REF!,B86,#REF!,"Nuit")+COUNTIFS(#REF!,B86,#REF!,"Nuit")+COUNTIFS(#REF!,B86,#REF!,"Nuit")+COUNTIFS(#REF!,B86,#REF!,"Nuit"))</f>
        <v>#REF!</v>
      </c>
      <c r="AA86" s="184" t="e">
        <f>IF($A86="","",COUNTIFS(#REF!,$B86,#REF!,"Jour")+COUNTIFS(#REF!,$B86,#REF!,"Jour")+COUNTIFS(#REF!,$B86,#REF!,"Jour")+COUNTIFS(#REF!,$B86,#REF!,"Jour")+COUNTIFS(#REF!,$B86,#REF!,"Jour")+COUNTIFS(#REF!,$B86,#REF!,"Jour")+COUNTIFS(#REF!,$B86,#REF!,"Jour")+COUNTIFS(#REF!,$B86,#REF!,"Jour")+COUNTIFS(#REF!,$B86,#REF!,"Jour")+COUNTIFS(#REF!,$B86,#REF!,"Jour")+COUNTIFS(#REF!,$B86,#REF!,"Jour"))</f>
        <v>#REF!</v>
      </c>
      <c r="AB86" s="187" t="e">
        <f>IF($A86="","",COUNTIFS(#REF!,$B86,#REF!,"Nuit")+COUNTIFS(#REF!,$B86,#REF!,"Nuit")+COUNTIFS(#REF!,$B86,#REF!,"Nuit")+COUNTIFS(#REF!,$B86,#REF!,"Nuit")+COUNTIFS(#REF!,$B86,#REF!,"Nuit")+COUNTIFS(#REF!,$B86,#REF!,"Nuit")+COUNTIFS(#REF!,$B86,#REF!,"Nuit")+COUNTIFS(#REF!,$B86,#REF!,"Nuit")+COUNTIFS(#REF!,$B86,#REF!,"Nuit")+COUNTIFS(#REF!,$B86,#REF!,"Nuit")+COUNTIFS(#REF!,$B86,#REF!,"Nuit"))</f>
        <v>#REF!</v>
      </c>
      <c r="AC86" s="184" t="e">
        <f>IF($A86="","",COUNTIFS(#REF!,$B86,#REF!,"Jour")+COUNTIFS(#REF!,$B86,#REF!,"Jour")+COUNTIFS(#REF!,$B86,#REF!,"Jour")+COUNTIFS(#REF!,$B86,#REF!,"Jour")+COUNTIFS(#REF!,$B86,#REF!,"Jour")+COUNTIFS(#REF!,$B86,#REF!,"Jour")+COUNTIFS(#REF!,$B86,#REF!,"Jour")+COUNTIFS(#REF!,$B86,#REF!,"Jour")+COUNTIFS(#REF!,$B86,#REF!,"Jour")+COUNTIFS(#REF!,$B86,#REF!,"Jour")+COUNTIFS(#REF!,$B86,#REF!,"Jour"))</f>
        <v>#REF!</v>
      </c>
      <c r="AD86" s="187" t="e">
        <f>IF($A86="","",COUNTIFS(#REF!,$B86,#REF!,"Nuit")+COUNTIFS(#REF!,$B86,#REF!,"Nuit")+COUNTIFS(#REF!,$B86,#REF!,"Nuit")+COUNTIFS(#REF!,$B86,#REF!,"Nuit")+COUNTIFS(#REF!,$B86,#REF!,"Nuit")+COUNTIFS(#REF!,$B86,#REF!,"Nuit")+COUNTIFS(#REF!,$B86,#REF!,"Nuit")+COUNTIFS(#REF!,$B86,#REF!,"Nuit")+COUNTIFS(#REF!,$B86,#REF!,"Nuit")+COUNTIFS(#REF!,$B86,#REF!,"Nuit")+COUNTIFS(#REF!,$B86,#REF!,"Nuit"))</f>
        <v>#REF!</v>
      </c>
      <c r="AE86" s="184" t="e">
        <f>IF($A86="","",COUNTIFS(#REF!,$B86,#REF!,"Jour")+COUNTIFS(#REF!,$B86,#REF!,"Jour")+COUNTIFS(#REF!,$B86,#REF!,"Jour")+COUNTIFS(#REF!,$B86,#REF!,"Jour")+COUNTIFS(#REF!,$B86,#REF!,"Jour")+COUNTIFS(#REF!,$B86,#REF!,"Jour")+COUNTIFS(#REF!,$B86,#REF!,"Jour")+COUNTIFS(#REF!,$B86,#REF!,"Jour")+COUNTIFS(#REF!,$B86,#REF!,"Jour")+COUNTIFS(#REF!,$B86,#REF!,"Jour")+COUNTIFS(#REF!,$B86,#REF!,"Jour"))</f>
        <v>#REF!</v>
      </c>
      <c r="AF86" s="187" t="e">
        <f>IF($A86="","",COUNTIFS(#REF!,$B86,#REF!,"Nuit")+COUNTIFS(#REF!,$B86,#REF!,"Nuit")+COUNTIFS(#REF!,$B86,#REF!,"Nuit")+COUNTIFS(#REF!,$B86,#REF!,"Nuit")+COUNTIFS(#REF!,$B86,#REF!,"Nuit")+COUNTIFS(#REF!,$B86,#REF!,"Nuit")+COUNTIFS(#REF!,$B86,#REF!,"Nuit")+COUNTIFS(#REF!,$B86,#REF!,"Nuit")+COUNTIFS(#REF!,$B86,#REF!,"Nuit")+COUNTIFS(#REF!,$B86,#REF!,"Nuit")+COUNTIFS(#REF!,$B86,#REF!,"Nuit"))</f>
        <v>#REF!</v>
      </c>
      <c r="AG86" s="184" t="e">
        <f>IF($A86="","",COUNTIFS(#REF!,$B86,#REF!,"Jour")+COUNTIFS(#REF!,$B86,#REF!,"Jour")+COUNTIFS(#REF!,$B86,#REF!,"Jour")+COUNTIFS(#REF!,$B86,#REF!,"Jour")+COUNTIFS(#REF!,$B86,#REF!,"Jour")+COUNTIFS(#REF!,$B86,#REF!,"Jour")+COUNTIFS(#REF!,$B86,#REF!,"Jour")+COUNTIFS(#REF!,$B86,#REF!,"Jour")+COUNTIFS(#REF!,$B86,#REF!,"Jour")+COUNTIFS(#REF!,$B86,#REF!,"Jour")+COUNTIFS(#REF!,$B86,#REF!,"Jour"))</f>
        <v>#REF!</v>
      </c>
      <c r="AH86" s="187" t="e">
        <f>IF($A86="","",COUNTIFS(#REF!,$B86,#REF!,"Nuit")+COUNTIFS(#REF!,$B86,#REF!,"Nuit")+COUNTIFS(#REF!,$B86,#REF!,"Nuit")+COUNTIFS(#REF!,$B86,#REF!,"Nuit")+COUNTIFS(#REF!,$B86,#REF!,"Nuit")+COUNTIFS(#REF!,$B86,#REF!,"Nuit")+COUNTIFS(#REF!,$B86,#REF!,"Nuit")+COUNTIFS(#REF!,$B86,#REF!,"Nuit")+COUNTIFS(#REF!,$B86,#REF!,"Nuit")+COUNTIFS(#REF!,$B86,#REF!,"Nuit")+COUNTIFS(#REF!,$B86,#REF!,"Nuit"))</f>
        <v>#REF!</v>
      </c>
      <c r="AI86" s="184" t="e">
        <f>IF($A86="","",COUNTIFS(#REF!,$B86,#REF!,"Jour")+COUNTIFS(#REF!,$B86,#REF!,"Jour")+COUNTIFS(#REF!,$B86,#REF!,"Jour")+COUNTIFS(#REF!,$B86,#REF!,"Jour")+COUNTIFS(#REF!,$B86,#REF!,"Jour")+COUNTIFS(#REF!,$B86,#REF!,"Jour")+COUNTIFS(#REF!,$B86,#REF!,"Jour")+COUNTIFS(#REF!,$B86,#REF!,"Jour")+COUNTIFS(#REF!,$B86,#REF!,"Jour")+COUNTIFS(#REF!,$B86,#REF!,"Jour")+COUNTIFS(#REF!,$B86,#REF!,"Jour"))</f>
        <v>#REF!</v>
      </c>
      <c r="AJ86" s="187" t="e">
        <f>IF($A86="","",COUNTIFS(#REF!,$B86,#REF!,"Nuit")+COUNTIFS(#REF!,$B86,#REF!,"Nuit")+COUNTIFS(#REF!,$B86,#REF!,"Nuit")+COUNTIFS(#REF!,$B86,#REF!,"Nuit")+COUNTIFS(#REF!,$B86,#REF!,"Nuit")+COUNTIFS(#REF!,$B86,#REF!,"Nuit")+COUNTIFS(#REF!,$B86,#REF!,"Nuit")+COUNTIFS(#REF!,$B86,#REF!,"Nuit")+COUNTIFS(#REF!,$B86,#REF!,"Nuit")+COUNTIFS(#REF!,$B86,#REF!,"Nuit")+COUNTIFS(#REF!,$B86,#REF!,"Nuit"))</f>
        <v>#REF!</v>
      </c>
      <c r="AK86" s="190" t="e">
        <f>IF($A86="","",COUNTIFS(#REF!,$B86,#REF!,"Jour")+COUNTIFS(#REF!,$B86,#REF!,"Jour")+COUNTIFS(#REF!,$B86,#REF!,"Jour")+COUNTIFS(#REF!,$B86,#REF!,"Jour")+COUNTIFS(#REF!,$B86,#REF!,"Jour")+COUNTIFS(#REF!,$B86,#REF!,"Jour")+COUNTIFS(#REF!,$B86,#REF!,"Jour")+COUNTIFS(#REF!,$B86,#REF!,"Jour")+COUNTIFS(#REF!,$B86,#REF!,"Jour")+COUNTIFS(#REF!,$B86,#REF!,"Jour")+COUNTIFS(#REF!,$B86,#REF!,"Jour"))</f>
        <v>#REF!</v>
      </c>
      <c r="AL86" s="177"/>
      <c r="AM86" s="176" t="e">
        <f t="shared" si="6"/>
        <v>#REF!</v>
      </c>
      <c r="AN86" s="176" t="e">
        <f t="shared" si="7"/>
        <v>#REF!</v>
      </c>
      <c r="AO86" s="424" t="e">
        <f t="shared" si="8"/>
        <v>#REF!</v>
      </c>
      <c r="AP86" s="183">
        <f>IF($A86="","",COUNTIFS(JAN.20!$F$7:$F$48,$B86,JAN.20!$E$7:$E$48,"Nuit")+COUNTIFS(JAN.20!$H$7:$H$48,$B86,JAN.20!$E$7:$E$48,"Nuit")+COUNTIFS(JAN.20!$J$7:$J$48,$B86,JAN.20!$E$7:$E$48,"Nuit")+COUNTIFS(JAN.20!$L$7:$L$48,$B86,JAN.20!$E$7:$E$48,"Nuit")+COUNTIFS(JAN.20!$N$7:$N$48,$B86,JAN.20!$E$7:$E$48,"Nuit")+COUNTIFS(JAN.20!$P$7:$P$48,$B86,JAN.20!$E$7:$E$48,"Nuit")+COUNTIFS(JAN.20!$R$7:$R$48,$B86,JAN.20!$E$7:$E$48,"Nuit")+COUNTIFS(JAN.20!$T$7:$T$48,$B86,JAN.20!$E$7:$E$48,"Nuit")+COUNTIFS(JAN.20!$V$7:$V$48,$B86,JAN.20!$E$7:$E$48,"Nuit")+COUNTIFS(JAN.20!$W$7:$W$48,$B86,JAN.20!$E$7:$E$48,"Nuit")+COUNTIFS(JAN.20!$X$7:$X$48,$B86,JAN.20!$E$7:$E$48,"Nuit"))</f>
        <v>0</v>
      </c>
      <c r="AQ86" s="184">
        <f>IF($A86="","",COUNTIFS(JAN.20!$F$7:$F$48,$B86,JAN.20!$E$7:$E$48,"Jour")+COUNTIFS(JAN.20!$H$7:$H$48,$B86,JAN.20!$E$7:$E$48,"Jour")+COUNTIFS(JAN.20!$J$7:$J$48,$B86,JAN.20!$E$7:$E$48,"Jour")+COUNTIFS(JAN.20!$L$7:$L$48,$B86,JAN.20!$E$7:$E$48,"Jour")+COUNTIFS(JAN.20!$N$7:$N$48,$B86,JAN.20!$E$7:$E$48,"Jour")+COUNTIFS(JAN.20!$P$7:$P$48,$B86,JAN.20!$E$7:$E$48,"Jour")+COUNTIFS(JAN.20!$R$7:$R$48,$B86,JAN.20!$E$7:$E$48,"Jour")+COUNTIFS(JAN.20!$T$7:$T$48,$B86,JAN.20!$E$7:$E$48,"Jour")+COUNTIFS(JAN.20!$V$7:$V$48,$B86,JAN.20!$E$7:$E$48,"Jour")+COUNTIFS(JAN.20!$W$7:$W$48,$B86,JAN.20!$E$7:$E$48,"Jour")+COUNTIFS(JAN.20!$X$7:$X$48,$B86,JAN.20!$E$7:$E$48,"Jour"))</f>
        <v>0</v>
      </c>
      <c r="AR86" s="187">
        <f>IF($A86="","",COUNTIFS(FEV.20!$F$7:$F$48,$B86,FEV.20!$E$7:$E$48,"Nuit")+COUNTIFS(FEV.20!$H$7:$H$48,$B86,FEV.20!$E$7:$E$48,"Nuit")+COUNTIFS(FEV.20!$J$7:$J$48,$B86,FEV.20!$E$7:$E$48,"Nuit")+COUNTIFS(FEV.20!$L$7:$L$48,$B86,FEV.20!$E$7:$E$48,"Nuit")+COUNTIFS(FEV.20!$N$7:$N$48,$B86,FEV.20!$E$7:$E$48,"Nuit")+COUNTIFS(FEV.20!$P$7:$P$48,$B86,FEV.20!$E$7:$E$48,"Nuit")+COUNTIFS(FEV.20!$R$7:$R$48,$B86,FEV.20!$E$7:$E$48,"Nuit")+COUNTIFS(FEV.20!$T$7:$T$48,$B86,FEV.20!$E$7:$E$48,"Nuit")+COUNTIFS(FEV.20!$V$7:$V$48,$B86,FEV.20!$E$7:$E$48,"Nuit")+COUNTIFS(FEV.20!$W$7:$W$48,$B86,FEV.20!$E$7:$E$48,"Nuit")+COUNTIFS(FEV.20!$X$7:$X$48,$B86,FEV.20!$E$7:$E$48,"Nuit"))</f>
        <v>0</v>
      </c>
      <c r="AS86" s="184">
        <f>IF($A86="","",COUNTIFS(FEV.20!$F$7:$F$48,$B86,FEV.20!$E$7:$E$48,"Jour")+COUNTIFS(FEV.20!$H$7:$H$48,$B86,FEV.20!$E$7:$E$48,"Jour")+COUNTIFS(FEV.20!$J$7:$J$48,$B86,FEV.20!$E$7:$E$48,"Jour")+COUNTIFS(FEV.20!$L$7:$L$48,$B86,FEV.20!$E$7:$E$48,"Jour")+COUNTIFS(FEV.20!$N$7:$N$48,$B86,FEV.20!$E$7:$E$48,"Jour")+COUNTIFS(FEV.20!$P$7:$P$48,$B86,FEV.20!$E$7:$E$48,"Jour")+COUNTIFS(FEV.20!$R$7:$R$48,$B86,FEV.20!$E$7:$E$48,"Jour")+COUNTIFS(FEV.20!$T$7:$T$48,$B86,FEV.20!$E$7:$E$48,"Jour")+COUNTIFS(FEV.20!$V$7:$V$48,$B86,FEV.20!$E$7:$E$48,"Jour")+COUNTIFS(FEV.20!$W$7:$W$48,$B86,FEV.20!$E$7:$E$48,"Jour")+COUNTIFS(FEV.20!$X$7:$X$48,$B86,FEV.20!$E$7:$E$48,"Jour"))</f>
        <v>0</v>
      </c>
      <c r="AT86" s="187">
        <f>IF($A86="","",COUNTIFS(Mars.20!$F$7:$F$48,$B86,Mars.20!$E$7:$E$48,"Nuit")+COUNTIFS(Mars.20!$H$7:$H$48,$B86,Mars.20!$E$7:$E$48,"Nuit")+COUNTIFS(Mars.20!$J$7:$J$48,$B86,Mars.20!$E$7:$E$48,"Nuit")+COUNTIFS(Mars.20!$L$7:$L$48,$B86,Mars.20!$E$7:$E$48,"Nuit")+COUNTIFS(Mars.20!$N$7:$N$48,$B86,Mars.20!$E$7:$E$48,"Nuit")+COUNTIFS(Mars.20!$P$7:$P$48,$B86,Mars.20!$E$7:$E$48,"Nuit")+COUNTIFS(Mars.20!$R$7:$R$48,$B86,Mars.20!$E$7:$E$48,"Nuit")+COUNTIFS(Mars.20!$T$7:$T$48,$B86,Mars.20!$E$7:$E$48,"Nuit")+COUNTIFS(Mars.20!$V$7:$V$48,$B86,Mars.20!$E$7:$E$48,"Nuit")+COUNTIFS(Mars.20!$W$7:$W$48,$B86,Mars.20!$E$7:$E$48,"Nuit")+COUNTIFS(Mars.20!$X$7:$X$48,$B86,Mars.20!$E$7:$E$48,"Nuit"))</f>
        <v>0</v>
      </c>
      <c r="AU86" s="184">
        <f>IF($A86="","",COUNTIFS(Mars.20!$F$7:$F$48,$B86,Mars.20!$E$7:$E$48,"Jour")+COUNTIFS(Mars.20!$H$7:$H$48,$B86,Mars.20!$E$7:$E$48,"Jour")+COUNTIFS(Mars.20!$J$7:$J$48,$B86,Mars.20!$E$7:$E$48,"Jour")+COUNTIFS(Mars.20!$L$7:$L$48,$B86,Mars.20!$E$7:$E$48,"Jour")+COUNTIFS(Mars.20!$N$7:$N$48,$B86,Mars.20!$E$7:$E$48,"Jour")+COUNTIFS(Mars.20!$P$7:$P$48,$B86,Mars.20!$E$7:$E$48,"Jour")+COUNTIFS(Mars.20!$R$7:$R$48,$B86,Mars.20!$E$7:$E$48,"Jour")+COUNTIFS(Mars.20!$T$7:$T$48,$B86,Mars.20!$E$7:$E$48,"Jour")+COUNTIFS(Mars.20!$V$7:$V$48,$B86,Mars.20!$E$7:$E$48,"Jour")+COUNTIFS(Mars.20!$W$7:$W$48,$B86,Mars.20!$E$7:$E$48,"Jour")+COUNTIFS(Mars.20!$X$7:$X$48,$B86,Mars.20!$E$7:$E$48,"Jour"))</f>
        <v>0</v>
      </c>
      <c r="AV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AW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AX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AY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AZ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BA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BB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BC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BD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BE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BF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BG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BH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BI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BJ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BK86" s="184">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BL86" s="187">
        <f>IF($A86="","",COUNTIFS(AVR.20!$F$7:$F$48,$B86,AVR.20!$E$7:$E$48,"Nuit")+COUNTIFS(AVR.20!$H$7:$H$48,$B86,AVR.20!$E$7:$E$48,"Nuit")+COUNTIFS(AVR.20!$J$7:$J$48,$B86,AVR.20!$E$7:$E$48,"Nuit")+COUNTIFS(AVR.20!$L$7:$L$48,$B86,AVR.20!$E$7:$E$48,"Nuit")+COUNTIFS(AVR.20!$N$7:$N$48,$B86,AVR.20!$E$7:$E$48,"Nuit")+COUNTIFS(AVR.20!$P$7:$P$48,$B86,AVR.20!$E$7:$E$48,"Nuit")+COUNTIFS(AVR.20!$R$7:$R$48,$B86,AVR.20!$E$7:$E$48,"Nuit")+COUNTIFS(AVR.20!$T$7:$T$48,$B86,AVR.20!$E$7:$E$48,"Nuit")+COUNTIFS(AVR.20!$V$7:$V$48,$B86,AVR.20!$E$7:$E$48,"Nuit")+COUNTIFS(AVR.20!$W$7:$W$48,$B86,AVR.20!$E$7:$E$48,"Nuit")+COUNTIFS(AVR.20!$X$7:$X$48,$B86,AVR.20!$E$7:$E$48,"Nuit"))</f>
        <v>0</v>
      </c>
      <c r="BM86" s="190">
        <f>IF($A86="","",COUNTIFS(AVR.20!$F$7:$F$48,$B86,AVR.20!$E$7:$E$48,"Jour")+COUNTIFS(AVR.20!$H$7:$H$48,$B86,AVR.20!$E$7:$E$48,"Jour")+COUNTIFS(AVR.20!$J$7:$J$48,$B86,AVR.20!$E$7:$E$48,"Jour")+COUNTIFS(AVR.20!$L$7:$L$48,$B86,AVR.20!$E$7:$E$48,"Jour")+COUNTIFS(AVR.20!$N$7:$N$48,$B86,AVR.20!$E$7:$E$48,"Jour")+COUNTIFS(AVR.20!$P$7:$P$48,$B86,AVR.20!$E$7:$E$48,"Jour")+COUNTIFS(AVR.20!$R$7:$R$48,$B86,AVR.20!$E$7:$E$48,"Jour")+COUNTIFS(AVR.20!$T$7:$T$48,$B86,AVR.20!$E$7:$E$48,"Jour")+COUNTIFS(AVR.20!$V$7:$V$48,$B86,AVR.20!$E$7:$E$48,"Jour")+COUNTIFS(AVR.20!$W$7:$W$48,$B86,AVR.20!$E$7:$E$48,"Jour")+COUNTIFS(AVR.20!$X$7:$X$48,$B86,AVR.20!$E$7:$E$48,"Jour"))</f>
        <v>0</v>
      </c>
      <c r="BN86" s="177"/>
      <c r="BO86" s="176">
        <f t="shared" si="9"/>
        <v>0</v>
      </c>
      <c r="BP86" s="176">
        <f t="shared" si="10"/>
        <v>0</v>
      </c>
    </row>
    <row r="87" spans="1:68" ht="16.5" customHeight="1" x14ac:dyDescent="0.3">
      <c r="A87" s="268" t="s">
        <v>200</v>
      </c>
      <c r="B87" s="269" t="s">
        <v>115</v>
      </c>
      <c r="C87" s="264" t="s">
        <v>198</v>
      </c>
      <c r="D87" s="264" t="s">
        <v>103</v>
      </c>
      <c r="E87" s="265" t="s">
        <v>17</v>
      </c>
      <c r="F87" s="266"/>
      <c r="G87" s="266"/>
      <c r="H87" s="266"/>
      <c r="I87" s="272"/>
      <c r="J87" s="266"/>
      <c r="K87" s="266" t="s">
        <v>72</v>
      </c>
      <c r="L87" s="267"/>
      <c r="N87" s="183" t="e">
        <f>IF($A87="","",COUNTIFS(#REF!,B87,#REF!,"Nuit")+COUNTIFS(#REF!,B87,#REF!,"Nuit")+COUNTIFS(#REF!,B87,#REF!,"Nuit")+COUNTIFS(#REF!,B87,#REF!,"Nuit")+COUNTIFS(#REF!,B87,#REF!,"Nuit")+COUNTIFS(#REF!,B87,#REF!,"Nuit")+COUNTIFS(#REF!,B87,#REF!,"Nuit")+COUNTIFS(#REF!,B87,#REF!,"Nuit")+COUNTIFS(#REF!,B87,#REF!,"Nuit")+COUNTIFS(#REF!,B87,#REF!,"Nuit")+COUNTIFS(#REF!,B87,#REF!,"Nuit"))</f>
        <v>#REF!</v>
      </c>
      <c r="O87" s="184" t="e">
        <f>IF($A87="","",COUNTIFS(#REF!,B87,#REF!,"Jour")+COUNTIFS(#REF!,B87,#REF!,"Jour")+COUNTIFS(#REF!,B87,#REF!,"Jour")+COUNTIFS(#REF!,B87,#REF!,"Jour")+COUNTIFS(#REF!,B87,#REF!,"Jour")+COUNTIFS(#REF!,B87,#REF!,"Jour")+COUNTIFS(#REF!,B87,#REF!,"Jour")+COUNTIFS(#REF!,B87,#REF!,"Jour")+COUNTIFS(#REF!,B87,#REF!,"Jour")+COUNTIFS(#REF!,B87,#REF!,"Jour")+COUNTIFS(#REF!,B87,#REF!,"Jour"))</f>
        <v>#REF!</v>
      </c>
      <c r="P87" s="187" t="e">
        <f>IF($A87="","",COUNTIFS(#REF!,B87,#REF!,"Nuit")+COUNTIFS(#REF!,B87,#REF!,"Nuit")+COUNTIFS(#REF!,B87,#REF!,"Nuit")+COUNTIFS(#REF!,B87,#REF!,"Nuit")+COUNTIFS(#REF!,B87,#REF!,"Nuit")+COUNTIFS(#REF!,B87,#REF!,"Nuit")+COUNTIFS(#REF!,B87,#REF!,"Nuit")+COUNTIFS(#REF!,B87,#REF!,"Nuit")+COUNTIFS(#REF!,B87,#REF!,"Nuit")+COUNTIFS(#REF!,B87,#REF!,"Nuit")+COUNTIFS(#REF!,B87,#REF!,"Nuit"))</f>
        <v>#REF!</v>
      </c>
      <c r="Q87" s="184" t="e">
        <f>IF($A87="","",COUNTIFS(#REF!,B87,#REF!,"Jour")+COUNTIFS(#REF!,B87,#REF!,"Jour")+COUNTIFS(#REF!,B87,#REF!,"Jour")+COUNTIFS(#REF!,B87,#REF!,"Jour")+COUNTIFS(#REF!,B87,#REF!,"Jour")+COUNTIFS(#REF!,B87,#REF!,"Jour")+COUNTIFS(#REF!,B87,#REF!,"Jour")+COUNTIFS(#REF!,B87,#REF!,"Jour")+COUNTIFS(#REF!,B87,#REF!,"Jour")+COUNTIFS(#REF!,B87,#REF!,"Jour")+COUNTIFS(#REF!,B87,#REF!,"Jour"))</f>
        <v>#REF!</v>
      </c>
      <c r="R87" s="187" t="e">
        <f>IF($A87="","",COUNTIFS(#REF!,B87,#REF!,"Nuit")+COUNTIFS(#REF!,B87,#REF!,"Nuit")+COUNTIFS(#REF!,B87,#REF!,"Nuit")+COUNTIFS(#REF!,B87,#REF!,"Nuit")+COUNTIFS(#REF!,B87,#REF!,"Nuit")+COUNTIFS(#REF!,B87,#REF!,"Nuit")+COUNTIFS(#REF!,B87,#REF!,"Nuit")+COUNTIFS(#REF!,B87,#REF!,"Nuit")+COUNTIFS(#REF!,B87,#REF!,"Nuit")+COUNTIFS(#REF!,B87,#REF!,"Nuit")+COUNTIFS(#REF!,B87,#REF!,"Nuit"))</f>
        <v>#REF!</v>
      </c>
      <c r="S87" s="184" t="e">
        <f>IF($A87="","",COUNTIFS(#REF!,B87,#REF!,"Jour")+COUNTIFS(#REF!,B87,#REF!,"Jour")+COUNTIFS(#REF!,B87,#REF!,"Jour")+COUNTIFS(#REF!,B87,#REF!,"Jour")+COUNTIFS(#REF!,B87,#REF!,"Jour")+COUNTIFS(#REF!,B87,#REF!,"Jour")+COUNTIFS(#REF!,B87,#REF!,"Jour")+COUNTIFS(#REF!,B87,#REF!,"Jour")+COUNTIFS(#REF!,B87,#REF!,"Jour")+COUNTIFS(#REF!,B87,#REF!,"Jour")+COUNTIFS(#REF!,B87,#REF!,"Jour"))</f>
        <v>#REF!</v>
      </c>
      <c r="T87" s="187" t="e">
        <f>IF($A87="","",COUNTIFS(#REF!,B87,#REF!,"Nuit")+COUNTIFS(#REF!,B87,#REF!,"Nuit")+COUNTIFS(#REF!,B87,#REF!,"Nuit")+COUNTIFS(#REF!,B87,#REF!,"Nuit")+COUNTIFS(#REF!,B87,#REF!,"Nuit")+COUNTIFS(#REF!,B87,#REF!,"Nuit")+COUNTIFS(#REF!,B87,#REF!,"Nuit")+COUNTIFS(#REF!,B87,#REF!,"Nuit")+COUNTIFS(#REF!,B87,#REF!,"Nuit")+COUNTIFS(#REF!,B87,#REF!,"Nuit")+COUNTIFS(#REF!,B87,#REF!,"Nuit"))</f>
        <v>#REF!</v>
      </c>
      <c r="U87" s="184" t="e">
        <f>IF($A87="","",COUNTIFS(#REF!,B87,#REF!,"Jour")+COUNTIFS(#REF!,B87,#REF!,"Jour")+COUNTIFS(#REF!,B87,#REF!,"Jour")+COUNTIFS(#REF!,B87,#REF!,"Jour")+COUNTIFS(#REF!,B87,#REF!,"Jour")+COUNTIFS(#REF!,B87,#REF!,"Jour")+COUNTIFS(#REF!,B87,#REF!,"Jour")+COUNTIFS(#REF!,B87,#REF!,"Jour")+COUNTIFS(#REF!,B87,#REF!,"Jour")+COUNTIFS(#REF!,B87,#REF!,"Jour")+COUNTIFS(#REF!,B87,#REF!,"Jour"))</f>
        <v>#REF!</v>
      </c>
      <c r="V87" s="187" t="e">
        <f>IF($A87="","",COUNTIFS(#REF!,B87,#REF!,"Nuit")+COUNTIFS(#REF!,B87,#REF!,"Nuit")+COUNTIFS(#REF!,B87,#REF!,"Nuit")+COUNTIFS(#REF!,B87,#REF!,"Nuit")+COUNTIFS(#REF!,B87,#REF!,"Nuit")+COUNTIFS(#REF!,B87,#REF!,"Nuit")+COUNTIFS(#REF!,B87,#REF!,"Nuit")+COUNTIFS(#REF!,B87,#REF!,"Nuit")+COUNTIFS(#REF!,B87,#REF!,"Nuit")+COUNTIFS(#REF!,B87,#REF!,"Nuit")+COUNTIFS(#REF!,B87,#REF!,"Nuit"))</f>
        <v>#REF!</v>
      </c>
      <c r="W87" s="184" t="e">
        <f>IF($A87="","",COUNTIFS(#REF!,B87,#REF!,"Jour")+COUNTIFS(#REF!,B87,#REF!,"Jour")+COUNTIFS(#REF!,B87,#REF!,"Jour")+COUNTIFS(#REF!,B87,#REF!,"Jour")+COUNTIFS(#REF!,B87,#REF!,"Jour")+COUNTIFS(#REF!,B87,#REF!,"Jour")+COUNTIFS(#REF!,B87,#REF!,"Jour")+COUNTIFS(#REF!,B87,#REF!,"Jour")+COUNTIFS(#REF!,B87,#REF!,"Jour")+COUNTIFS(#REF!,B87,#REF!,"Jour")+COUNTIFS(#REF!,B87,#REF!,"Jour"))</f>
        <v>#REF!</v>
      </c>
      <c r="X87" s="187" t="e">
        <f>IF($A87="","",COUNTIFS(#REF!,B87,#REF!,"Nuit")+COUNTIFS(#REF!,B87,#REF!,"Nuit")+COUNTIFS(#REF!,B87,#REF!,"Nuit")+COUNTIFS(#REF!,B87,#REF!,"Nuit")+COUNTIFS(#REF!,B87,#REF!,"Nuit")+COUNTIFS(#REF!,B87,#REF!,"Nuit")+COUNTIFS(#REF!,B87,#REF!,"Nuit")+COUNTIFS(#REF!,B87,#REF!,"Nuit")+COUNTIFS(#REF!,B87,#REF!,"Nuit")+COUNTIFS(#REF!,B87,#REF!,"Nuit")+COUNTIFS(#REF!,B87,#REF!,"Nuit"))</f>
        <v>#REF!</v>
      </c>
      <c r="Y87" s="184" t="e">
        <f>IF($A87="","",COUNTIFS(#REF!,B87,#REF!,"Jour")+COUNTIFS(#REF!,B87,#REF!,"Jour")+COUNTIFS(#REF!,B87,#REF!,"Jour")+COUNTIFS(#REF!,B87,#REF!,"Jour")+COUNTIFS(#REF!,B87,#REF!,"Jour")+COUNTIFS(#REF!,B87,#REF!,"Jour")+COUNTIFS(#REF!,B87,#REF!,"Jour")+COUNTIFS(#REF!,B87,#REF!,"Jour")+COUNTIFS(#REF!,B87,#REF!,"Jour")+COUNTIFS(#REF!,B87,#REF!,"Jour")+COUNTIFS(#REF!,B87,#REF!,"Jour"))</f>
        <v>#REF!</v>
      </c>
      <c r="Z87" s="187" t="e">
        <f>IF($A87="","",COUNTIFS(#REF!,$B87,#REF!,"Nuit")+COUNTIFS(#REF!,B87,#REF!,"Nuit")+COUNTIFS(#REF!,B87,#REF!,"Nuit")+COUNTIFS(#REF!,B87,#REF!,"Nuit")+COUNTIFS(#REF!,B87,#REF!,"Nuit")+COUNTIFS(#REF!,B87,#REF!,"Nuit")+COUNTIFS(#REF!,B87,#REF!,"Nuit")+COUNTIFS(#REF!,B87,#REF!,"Nuit")+COUNTIFS(#REF!,B87,#REF!,"Nuit")+COUNTIFS(#REF!,B87,#REF!,"Nuit")+COUNTIFS(#REF!,B87,#REF!,"Nuit"))</f>
        <v>#REF!</v>
      </c>
      <c r="AA87" s="184" t="e">
        <f>IF($A87="","",COUNTIFS(#REF!,$B87,#REF!,"Jour")+COUNTIFS(#REF!,$B87,#REF!,"Jour")+COUNTIFS(#REF!,$B87,#REF!,"Jour")+COUNTIFS(#REF!,$B87,#REF!,"Jour")+COUNTIFS(#REF!,$B87,#REF!,"Jour")+COUNTIFS(#REF!,$B87,#REF!,"Jour")+COUNTIFS(#REF!,$B87,#REF!,"Jour")+COUNTIFS(#REF!,$B87,#REF!,"Jour")+COUNTIFS(#REF!,$B87,#REF!,"Jour")+COUNTIFS(#REF!,$B87,#REF!,"Jour")+COUNTIFS(#REF!,$B87,#REF!,"Jour"))</f>
        <v>#REF!</v>
      </c>
      <c r="AB87" s="187" t="e">
        <f>IF($A87="","",COUNTIFS(#REF!,$B87,#REF!,"Nuit")+COUNTIFS(#REF!,$B87,#REF!,"Nuit")+COUNTIFS(#REF!,$B87,#REF!,"Nuit")+COUNTIFS(#REF!,$B87,#REF!,"Nuit")+COUNTIFS(#REF!,$B87,#REF!,"Nuit")+COUNTIFS(#REF!,$B87,#REF!,"Nuit")+COUNTIFS(#REF!,$B87,#REF!,"Nuit")+COUNTIFS(#REF!,$B87,#REF!,"Nuit")+COUNTIFS(#REF!,$B87,#REF!,"Nuit")+COUNTIFS(#REF!,$B87,#REF!,"Nuit")+COUNTIFS(#REF!,$B87,#REF!,"Nuit"))</f>
        <v>#REF!</v>
      </c>
      <c r="AC87" s="184" t="e">
        <f>IF($A87="","",COUNTIFS(#REF!,$B87,#REF!,"Jour")+COUNTIFS(#REF!,$B87,#REF!,"Jour")+COUNTIFS(#REF!,$B87,#REF!,"Jour")+COUNTIFS(#REF!,$B87,#REF!,"Jour")+COUNTIFS(#REF!,$B87,#REF!,"Jour")+COUNTIFS(#REF!,$B87,#REF!,"Jour")+COUNTIFS(#REF!,$B87,#REF!,"Jour")+COUNTIFS(#REF!,$B87,#REF!,"Jour")+COUNTIFS(#REF!,$B87,#REF!,"Jour")+COUNTIFS(#REF!,$B87,#REF!,"Jour")+COUNTIFS(#REF!,$B87,#REF!,"Jour"))</f>
        <v>#REF!</v>
      </c>
      <c r="AD87" s="187" t="e">
        <f>IF($A87="","",COUNTIFS(#REF!,$B87,#REF!,"Nuit")+COUNTIFS(#REF!,$B87,#REF!,"Nuit")+COUNTIFS(#REF!,$B87,#REF!,"Nuit")+COUNTIFS(#REF!,$B87,#REF!,"Nuit")+COUNTIFS(#REF!,$B87,#REF!,"Nuit")+COUNTIFS(#REF!,$B87,#REF!,"Nuit")+COUNTIFS(#REF!,$B87,#REF!,"Nuit")+COUNTIFS(#REF!,$B87,#REF!,"Nuit")+COUNTIFS(#REF!,$B87,#REF!,"Nuit")+COUNTIFS(#REF!,$B87,#REF!,"Nuit")+COUNTIFS(#REF!,$B87,#REF!,"Nuit"))</f>
        <v>#REF!</v>
      </c>
      <c r="AE87" s="184" t="e">
        <f>IF($A87="","",COUNTIFS(#REF!,$B87,#REF!,"Jour")+COUNTIFS(#REF!,$B87,#REF!,"Jour")+COUNTIFS(#REF!,$B87,#REF!,"Jour")+COUNTIFS(#REF!,$B87,#REF!,"Jour")+COUNTIFS(#REF!,$B87,#REF!,"Jour")+COUNTIFS(#REF!,$B87,#REF!,"Jour")+COUNTIFS(#REF!,$B87,#REF!,"Jour")+COUNTIFS(#REF!,$B87,#REF!,"Jour")+COUNTIFS(#REF!,$B87,#REF!,"Jour")+COUNTIFS(#REF!,$B87,#REF!,"Jour")+COUNTIFS(#REF!,$B87,#REF!,"Jour"))</f>
        <v>#REF!</v>
      </c>
      <c r="AF87" s="187" t="e">
        <f>IF($A87="","",COUNTIFS(#REF!,$B87,#REF!,"Nuit")+COUNTIFS(#REF!,$B87,#REF!,"Nuit")+COUNTIFS(#REF!,$B87,#REF!,"Nuit")+COUNTIFS(#REF!,$B87,#REF!,"Nuit")+COUNTIFS(#REF!,$B87,#REF!,"Nuit")+COUNTIFS(#REF!,$B87,#REF!,"Nuit")+COUNTIFS(#REF!,$B87,#REF!,"Nuit")+COUNTIFS(#REF!,$B87,#REF!,"Nuit")+COUNTIFS(#REF!,$B87,#REF!,"Nuit")+COUNTIFS(#REF!,$B87,#REF!,"Nuit")+COUNTIFS(#REF!,$B87,#REF!,"Nuit"))</f>
        <v>#REF!</v>
      </c>
      <c r="AG87" s="184" t="e">
        <f>IF($A87="","",COUNTIFS(#REF!,$B87,#REF!,"Jour")+COUNTIFS(#REF!,$B87,#REF!,"Jour")+COUNTIFS(#REF!,$B87,#REF!,"Jour")+COUNTIFS(#REF!,$B87,#REF!,"Jour")+COUNTIFS(#REF!,$B87,#REF!,"Jour")+COUNTIFS(#REF!,$B87,#REF!,"Jour")+COUNTIFS(#REF!,$B87,#REF!,"Jour")+COUNTIFS(#REF!,$B87,#REF!,"Jour")+COUNTIFS(#REF!,$B87,#REF!,"Jour")+COUNTIFS(#REF!,$B87,#REF!,"Jour")+COUNTIFS(#REF!,$B87,#REF!,"Jour"))</f>
        <v>#REF!</v>
      </c>
      <c r="AH87" s="187" t="e">
        <f>IF($A87="","",COUNTIFS(#REF!,$B87,#REF!,"Nuit")+COUNTIFS(#REF!,$B87,#REF!,"Nuit")+COUNTIFS(#REF!,$B87,#REF!,"Nuit")+COUNTIFS(#REF!,$B87,#REF!,"Nuit")+COUNTIFS(#REF!,$B87,#REF!,"Nuit")+COUNTIFS(#REF!,$B87,#REF!,"Nuit")+COUNTIFS(#REF!,$B87,#REF!,"Nuit")+COUNTIFS(#REF!,$B87,#REF!,"Nuit")+COUNTIFS(#REF!,$B87,#REF!,"Nuit")+COUNTIFS(#REF!,$B87,#REF!,"Nuit")+COUNTIFS(#REF!,$B87,#REF!,"Nuit"))</f>
        <v>#REF!</v>
      </c>
      <c r="AI87" s="184" t="e">
        <f>IF($A87="","",COUNTIFS(#REF!,$B87,#REF!,"Jour")+COUNTIFS(#REF!,$B87,#REF!,"Jour")+COUNTIFS(#REF!,$B87,#REF!,"Jour")+COUNTIFS(#REF!,$B87,#REF!,"Jour")+COUNTIFS(#REF!,$B87,#REF!,"Jour")+COUNTIFS(#REF!,$B87,#REF!,"Jour")+COUNTIFS(#REF!,$B87,#REF!,"Jour")+COUNTIFS(#REF!,$B87,#REF!,"Jour")+COUNTIFS(#REF!,$B87,#REF!,"Jour")+COUNTIFS(#REF!,$B87,#REF!,"Jour")+COUNTIFS(#REF!,$B87,#REF!,"Jour"))</f>
        <v>#REF!</v>
      </c>
      <c r="AJ87" s="187" t="e">
        <f>IF($A87="","",COUNTIFS(#REF!,$B87,#REF!,"Nuit")+COUNTIFS(#REF!,$B87,#REF!,"Nuit")+COUNTIFS(#REF!,$B87,#REF!,"Nuit")+COUNTIFS(#REF!,$B87,#REF!,"Nuit")+COUNTIFS(#REF!,$B87,#REF!,"Nuit")+COUNTIFS(#REF!,$B87,#REF!,"Nuit")+COUNTIFS(#REF!,$B87,#REF!,"Nuit")+COUNTIFS(#REF!,$B87,#REF!,"Nuit")+COUNTIFS(#REF!,$B87,#REF!,"Nuit")+COUNTIFS(#REF!,$B87,#REF!,"Nuit")+COUNTIFS(#REF!,$B87,#REF!,"Nuit"))</f>
        <v>#REF!</v>
      </c>
      <c r="AK87" s="190" t="e">
        <f>IF($A87="","",COUNTIFS(#REF!,$B87,#REF!,"Jour")+COUNTIFS(#REF!,$B87,#REF!,"Jour")+COUNTIFS(#REF!,$B87,#REF!,"Jour")+COUNTIFS(#REF!,$B87,#REF!,"Jour")+COUNTIFS(#REF!,$B87,#REF!,"Jour")+COUNTIFS(#REF!,$B87,#REF!,"Jour")+COUNTIFS(#REF!,$B87,#REF!,"Jour")+COUNTIFS(#REF!,$B87,#REF!,"Jour")+COUNTIFS(#REF!,$B87,#REF!,"Jour")+COUNTIFS(#REF!,$B87,#REF!,"Jour")+COUNTIFS(#REF!,$B87,#REF!,"Jour"))</f>
        <v>#REF!</v>
      </c>
      <c r="AL87" s="177"/>
      <c r="AM87" s="176" t="e">
        <f t="shared" si="6"/>
        <v>#REF!</v>
      </c>
      <c r="AN87" s="176" t="e">
        <f t="shared" si="7"/>
        <v>#REF!</v>
      </c>
      <c r="AO87" s="424" t="e">
        <f t="shared" si="8"/>
        <v>#REF!</v>
      </c>
      <c r="AP87" s="183">
        <f>IF($A87="","",COUNTIFS(JAN.20!$F$7:$F$48,$B87,JAN.20!$E$7:$E$48,"Nuit")+COUNTIFS(JAN.20!$H$7:$H$48,$B87,JAN.20!$E$7:$E$48,"Nuit")+COUNTIFS(JAN.20!$J$7:$J$48,$B87,JAN.20!$E$7:$E$48,"Nuit")+COUNTIFS(JAN.20!$L$7:$L$48,$B87,JAN.20!$E$7:$E$48,"Nuit")+COUNTIFS(JAN.20!$N$7:$N$48,$B87,JAN.20!$E$7:$E$48,"Nuit")+COUNTIFS(JAN.20!$P$7:$P$48,$B87,JAN.20!$E$7:$E$48,"Nuit")+COUNTIFS(JAN.20!$R$7:$R$48,$B87,JAN.20!$E$7:$E$48,"Nuit")+COUNTIFS(JAN.20!$T$7:$T$48,$B87,JAN.20!$E$7:$E$48,"Nuit")+COUNTIFS(JAN.20!$V$7:$V$48,$B87,JAN.20!$E$7:$E$48,"Nuit")+COUNTIFS(JAN.20!$W$7:$W$48,$B87,JAN.20!$E$7:$E$48,"Nuit")+COUNTIFS(JAN.20!$X$7:$X$48,$B87,JAN.20!$E$7:$E$48,"Nuit"))</f>
        <v>4</v>
      </c>
      <c r="AQ87" s="184">
        <f>IF($A87="","",COUNTIFS(JAN.20!$F$7:$F$48,$B87,JAN.20!$E$7:$E$48,"Jour")+COUNTIFS(JAN.20!$H$7:$H$48,$B87,JAN.20!$E$7:$E$48,"Jour")+COUNTIFS(JAN.20!$J$7:$J$48,$B87,JAN.20!$E$7:$E$48,"Jour")+COUNTIFS(JAN.20!$L$7:$L$48,$B87,JAN.20!$E$7:$E$48,"Jour")+COUNTIFS(JAN.20!$N$7:$N$48,$B87,JAN.20!$E$7:$E$48,"Jour")+COUNTIFS(JAN.20!$P$7:$P$48,$B87,JAN.20!$E$7:$E$48,"Jour")+COUNTIFS(JAN.20!$R$7:$R$48,$B87,JAN.20!$E$7:$E$48,"Jour")+COUNTIFS(JAN.20!$T$7:$T$48,$B87,JAN.20!$E$7:$E$48,"Jour")+COUNTIFS(JAN.20!$V$7:$V$48,$B87,JAN.20!$E$7:$E$48,"Jour")+COUNTIFS(JAN.20!$W$7:$W$48,$B87,JAN.20!$E$7:$E$48,"Jour")+COUNTIFS(JAN.20!$X$7:$X$48,$B87,JAN.20!$E$7:$E$48,"Jour"))</f>
        <v>1</v>
      </c>
      <c r="AR87" s="187">
        <f>IF($A87="","",COUNTIFS(FEV.20!$F$7:$F$48,$B87,FEV.20!$E$7:$E$48,"Nuit")+COUNTIFS(FEV.20!$H$7:$H$48,$B87,FEV.20!$E$7:$E$48,"Nuit")+COUNTIFS(FEV.20!$J$7:$J$48,$B87,FEV.20!$E$7:$E$48,"Nuit")+COUNTIFS(FEV.20!$L$7:$L$48,$B87,FEV.20!$E$7:$E$48,"Nuit")+COUNTIFS(FEV.20!$N$7:$N$48,$B87,FEV.20!$E$7:$E$48,"Nuit")+COUNTIFS(FEV.20!$P$7:$P$48,$B87,FEV.20!$E$7:$E$48,"Nuit")+COUNTIFS(FEV.20!$R$7:$R$48,$B87,FEV.20!$E$7:$E$48,"Nuit")+COUNTIFS(FEV.20!$T$7:$T$48,$B87,FEV.20!$E$7:$E$48,"Nuit")+COUNTIFS(FEV.20!$V$7:$V$48,$B87,FEV.20!$E$7:$E$48,"Nuit")+COUNTIFS(FEV.20!$W$7:$W$48,$B87,FEV.20!$E$7:$E$48,"Nuit")+COUNTIFS(FEV.20!$X$7:$X$48,$B87,FEV.20!$E$7:$E$48,"Nuit"))</f>
        <v>3</v>
      </c>
      <c r="AS87" s="184">
        <f>IF($A87="","",COUNTIFS(FEV.20!$F$7:$F$48,$B87,FEV.20!$E$7:$E$48,"Jour")+COUNTIFS(FEV.20!$H$7:$H$48,$B87,FEV.20!$E$7:$E$48,"Jour")+COUNTIFS(FEV.20!$J$7:$J$48,$B87,FEV.20!$E$7:$E$48,"Jour")+COUNTIFS(FEV.20!$L$7:$L$48,$B87,FEV.20!$E$7:$E$48,"Jour")+COUNTIFS(FEV.20!$N$7:$N$48,$B87,FEV.20!$E$7:$E$48,"Jour")+COUNTIFS(FEV.20!$P$7:$P$48,$B87,FEV.20!$E$7:$E$48,"Jour")+COUNTIFS(FEV.20!$R$7:$R$48,$B87,FEV.20!$E$7:$E$48,"Jour")+COUNTIFS(FEV.20!$T$7:$T$48,$B87,FEV.20!$E$7:$E$48,"Jour")+COUNTIFS(FEV.20!$V$7:$V$48,$B87,FEV.20!$E$7:$E$48,"Jour")+COUNTIFS(FEV.20!$W$7:$W$48,$B87,FEV.20!$E$7:$E$48,"Jour")+COUNTIFS(FEV.20!$X$7:$X$48,$B87,FEV.20!$E$7:$E$48,"Jour"))</f>
        <v>0</v>
      </c>
      <c r="AT87" s="187">
        <f>IF($A87="","",COUNTIFS(Mars.20!$F$7:$F$48,$B87,Mars.20!$E$7:$E$48,"Nuit")+COUNTIFS(Mars.20!$H$7:$H$48,$B87,Mars.20!$E$7:$E$48,"Nuit")+COUNTIFS(Mars.20!$J$7:$J$48,$B87,Mars.20!$E$7:$E$48,"Nuit")+COUNTIFS(Mars.20!$L$7:$L$48,$B87,Mars.20!$E$7:$E$48,"Nuit")+COUNTIFS(Mars.20!$N$7:$N$48,$B87,Mars.20!$E$7:$E$48,"Nuit")+COUNTIFS(Mars.20!$P$7:$P$48,$B87,Mars.20!$E$7:$E$48,"Nuit")+COUNTIFS(Mars.20!$R$7:$R$48,$B87,Mars.20!$E$7:$E$48,"Nuit")+COUNTIFS(Mars.20!$T$7:$T$48,$B87,Mars.20!$E$7:$E$48,"Nuit")+COUNTIFS(Mars.20!$V$7:$V$48,$B87,Mars.20!$E$7:$E$48,"Nuit")+COUNTIFS(Mars.20!$W$7:$W$48,$B87,Mars.20!$E$7:$E$48,"Nuit")+COUNTIFS(Mars.20!$X$7:$X$48,$B87,Mars.20!$E$7:$E$48,"Nuit"))</f>
        <v>5</v>
      </c>
      <c r="AU87" s="184">
        <f>IF($A87="","",COUNTIFS(Mars.20!$F$7:$F$48,$B87,Mars.20!$E$7:$E$48,"Jour")+COUNTIFS(Mars.20!$H$7:$H$48,$B87,Mars.20!$E$7:$E$48,"Jour")+COUNTIFS(Mars.20!$J$7:$J$48,$B87,Mars.20!$E$7:$E$48,"Jour")+COUNTIFS(Mars.20!$L$7:$L$48,$B87,Mars.20!$E$7:$E$48,"Jour")+COUNTIFS(Mars.20!$N$7:$N$48,$B87,Mars.20!$E$7:$E$48,"Jour")+COUNTIFS(Mars.20!$P$7:$P$48,$B87,Mars.20!$E$7:$E$48,"Jour")+COUNTIFS(Mars.20!$R$7:$R$48,$B87,Mars.20!$E$7:$E$48,"Jour")+COUNTIFS(Mars.20!$T$7:$T$48,$B87,Mars.20!$E$7:$E$48,"Jour")+COUNTIFS(Mars.20!$V$7:$V$48,$B87,Mars.20!$E$7:$E$48,"Jour")+COUNTIFS(Mars.20!$W$7:$W$48,$B87,Mars.20!$E$7:$E$48,"Jour")+COUNTIFS(Mars.20!$X$7:$X$48,$B87,Mars.20!$E$7:$E$48,"Jour"))</f>
        <v>1</v>
      </c>
      <c r="AV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AW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AX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AY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AZ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BA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BB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BC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BD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BE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BF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BG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BH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BI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BJ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BK87" s="184">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BL87" s="187">
        <f>IF($A87="","",COUNTIFS(AVR.20!$F$7:$F$48,$B87,AVR.20!$E$7:$E$48,"Nuit")+COUNTIFS(AVR.20!$H$7:$H$48,$B87,AVR.20!$E$7:$E$48,"Nuit")+COUNTIFS(AVR.20!$J$7:$J$48,$B87,AVR.20!$E$7:$E$48,"Nuit")+COUNTIFS(AVR.20!$L$7:$L$48,$B87,AVR.20!$E$7:$E$48,"Nuit")+COUNTIFS(AVR.20!$N$7:$N$48,$B87,AVR.20!$E$7:$E$48,"Nuit")+COUNTIFS(AVR.20!$P$7:$P$48,$B87,AVR.20!$E$7:$E$48,"Nuit")+COUNTIFS(AVR.20!$R$7:$R$48,$B87,AVR.20!$E$7:$E$48,"Nuit")+COUNTIFS(AVR.20!$T$7:$T$48,$B87,AVR.20!$E$7:$E$48,"Nuit")+COUNTIFS(AVR.20!$V$7:$V$48,$B87,AVR.20!$E$7:$E$48,"Nuit")+COUNTIFS(AVR.20!$W$7:$W$48,$B87,AVR.20!$E$7:$E$48,"Nuit")+COUNTIFS(AVR.20!$X$7:$X$48,$B87,AVR.20!$E$7:$E$48,"Nuit"))</f>
        <v>0</v>
      </c>
      <c r="BM87" s="190">
        <f>IF($A87="","",COUNTIFS(AVR.20!$F$7:$F$48,$B87,AVR.20!$E$7:$E$48,"Jour")+COUNTIFS(AVR.20!$H$7:$H$48,$B87,AVR.20!$E$7:$E$48,"Jour")+COUNTIFS(AVR.20!$J$7:$J$48,$B87,AVR.20!$E$7:$E$48,"Jour")+COUNTIFS(AVR.20!$L$7:$L$48,$B87,AVR.20!$E$7:$E$48,"Jour")+COUNTIFS(AVR.20!$N$7:$N$48,$B87,AVR.20!$E$7:$E$48,"Jour")+COUNTIFS(AVR.20!$P$7:$P$48,$B87,AVR.20!$E$7:$E$48,"Jour")+COUNTIFS(AVR.20!$R$7:$R$48,$B87,AVR.20!$E$7:$E$48,"Jour")+COUNTIFS(AVR.20!$T$7:$T$48,$B87,AVR.20!$E$7:$E$48,"Jour")+COUNTIFS(AVR.20!$V$7:$V$48,$B87,AVR.20!$E$7:$E$48,"Jour")+COUNTIFS(AVR.20!$W$7:$W$48,$B87,AVR.20!$E$7:$E$48,"Jour")+COUNTIFS(AVR.20!$X$7:$X$48,$B87,AVR.20!$E$7:$E$48,"Jour"))</f>
        <v>0</v>
      </c>
      <c r="BN87" s="177"/>
      <c r="BO87" s="176">
        <f t="shared" si="9"/>
        <v>12</v>
      </c>
      <c r="BP87" s="176">
        <f t="shared" si="10"/>
        <v>2</v>
      </c>
    </row>
    <row r="88" spans="1:68" ht="16.5" x14ac:dyDescent="0.3">
      <c r="A88" s="273" t="s">
        <v>199</v>
      </c>
      <c r="B88" s="274" t="s">
        <v>428</v>
      </c>
      <c r="C88" s="264" t="s">
        <v>198</v>
      </c>
      <c r="D88" s="264" t="s">
        <v>124</v>
      </c>
      <c r="E88" s="265" t="s">
        <v>17</v>
      </c>
      <c r="F88" s="266" t="s">
        <v>8</v>
      </c>
      <c r="G88" s="266" t="s">
        <v>70</v>
      </c>
      <c r="H88" s="266" t="s">
        <v>71</v>
      </c>
      <c r="I88" s="272"/>
      <c r="J88" s="266"/>
      <c r="K88" s="266" t="s">
        <v>72</v>
      </c>
      <c r="L88" s="267"/>
      <c r="N88" s="183" t="e">
        <f>IF($A88="","",COUNTIFS(#REF!,B88,#REF!,"Nuit")+COUNTIFS(#REF!,B88,#REF!,"Nuit")+COUNTIFS(#REF!,B88,#REF!,"Nuit")+COUNTIFS(#REF!,B88,#REF!,"Nuit")+COUNTIFS(#REF!,B88,#REF!,"Nuit")+COUNTIFS(#REF!,B88,#REF!,"Nuit")+COUNTIFS(#REF!,B88,#REF!,"Nuit")+COUNTIFS(#REF!,B88,#REF!,"Nuit")+COUNTIFS(#REF!,B88,#REF!,"Nuit")+COUNTIFS(#REF!,B88,#REF!,"Nuit")+COUNTIFS(#REF!,B88,#REF!,"Nuit"))</f>
        <v>#REF!</v>
      </c>
      <c r="O88" s="184" t="e">
        <f>IF($A88="","",COUNTIFS(#REF!,B88,#REF!,"Jour")+COUNTIFS(#REF!,B88,#REF!,"Jour")+COUNTIFS(#REF!,B88,#REF!,"Jour")+COUNTIFS(#REF!,B88,#REF!,"Jour")+COUNTIFS(#REF!,B88,#REF!,"Jour")+COUNTIFS(#REF!,B88,#REF!,"Jour")+COUNTIFS(#REF!,B88,#REF!,"Jour")+COUNTIFS(#REF!,B88,#REF!,"Jour")+COUNTIFS(#REF!,B88,#REF!,"Jour")+COUNTIFS(#REF!,B88,#REF!,"Jour")+COUNTIFS(#REF!,B88,#REF!,"Jour"))</f>
        <v>#REF!</v>
      </c>
      <c r="P88" s="187" t="e">
        <f>IF($A88="","",COUNTIFS(#REF!,B88,#REF!,"Nuit")+COUNTIFS(#REF!,B88,#REF!,"Nuit")+COUNTIFS(#REF!,B88,#REF!,"Nuit")+COUNTIFS(#REF!,B88,#REF!,"Nuit")+COUNTIFS(#REF!,B88,#REF!,"Nuit")+COUNTIFS(#REF!,B88,#REF!,"Nuit")+COUNTIFS(#REF!,B88,#REF!,"Nuit")+COUNTIFS(#REF!,B88,#REF!,"Nuit")+COUNTIFS(#REF!,B88,#REF!,"Nuit")+COUNTIFS(#REF!,B88,#REF!,"Nuit")+COUNTIFS(#REF!,B88,#REF!,"Nuit"))</f>
        <v>#REF!</v>
      </c>
      <c r="Q88" s="184" t="e">
        <f>IF($A88="","",COUNTIFS(#REF!,B88,#REF!,"Jour")+COUNTIFS(#REF!,B88,#REF!,"Jour")+COUNTIFS(#REF!,B88,#REF!,"Jour")+COUNTIFS(#REF!,B88,#REF!,"Jour")+COUNTIFS(#REF!,B88,#REF!,"Jour")+COUNTIFS(#REF!,B88,#REF!,"Jour")+COUNTIFS(#REF!,B88,#REF!,"Jour")+COUNTIFS(#REF!,B88,#REF!,"Jour")+COUNTIFS(#REF!,B88,#REF!,"Jour")+COUNTIFS(#REF!,B88,#REF!,"Jour")+COUNTIFS(#REF!,B88,#REF!,"Jour"))</f>
        <v>#REF!</v>
      </c>
      <c r="R88" s="187" t="e">
        <f>IF($A88="","",COUNTIFS(#REF!,B88,#REF!,"Nuit")+COUNTIFS(#REF!,B88,#REF!,"Nuit")+COUNTIFS(#REF!,B88,#REF!,"Nuit")+COUNTIFS(#REF!,B88,#REF!,"Nuit")+COUNTIFS(#REF!,B88,#REF!,"Nuit")+COUNTIFS(#REF!,B88,#REF!,"Nuit")+COUNTIFS(#REF!,B88,#REF!,"Nuit")+COUNTIFS(#REF!,B88,#REF!,"Nuit")+COUNTIFS(#REF!,B88,#REF!,"Nuit")+COUNTIFS(#REF!,B88,#REF!,"Nuit")+COUNTIFS(#REF!,B88,#REF!,"Nuit"))</f>
        <v>#REF!</v>
      </c>
      <c r="S88" s="184" t="e">
        <f>IF($A88="","",COUNTIFS(#REF!,B88,#REF!,"Jour")+COUNTIFS(#REF!,B88,#REF!,"Jour")+COUNTIFS(#REF!,B88,#REF!,"Jour")+COUNTIFS(#REF!,B88,#REF!,"Jour")+COUNTIFS(#REF!,B88,#REF!,"Jour")+COUNTIFS(#REF!,B88,#REF!,"Jour")+COUNTIFS(#REF!,B88,#REF!,"Jour")+COUNTIFS(#REF!,B88,#REF!,"Jour")+COUNTIFS(#REF!,B88,#REF!,"Jour")+COUNTIFS(#REF!,B88,#REF!,"Jour")+COUNTIFS(#REF!,B88,#REF!,"Jour"))</f>
        <v>#REF!</v>
      </c>
      <c r="T88" s="187" t="e">
        <f>IF($A88="","",COUNTIFS(#REF!,B88,#REF!,"Nuit")+COUNTIFS(#REF!,B88,#REF!,"Nuit")+COUNTIFS(#REF!,B88,#REF!,"Nuit")+COUNTIFS(#REF!,B88,#REF!,"Nuit")+COUNTIFS(#REF!,B88,#REF!,"Nuit")+COUNTIFS(#REF!,B88,#REF!,"Nuit")+COUNTIFS(#REF!,B88,#REF!,"Nuit")+COUNTIFS(#REF!,B88,#REF!,"Nuit")+COUNTIFS(#REF!,B88,#REF!,"Nuit")+COUNTIFS(#REF!,B88,#REF!,"Nuit")+COUNTIFS(#REF!,B88,#REF!,"Nuit"))</f>
        <v>#REF!</v>
      </c>
      <c r="U88" s="184" t="e">
        <f>IF($A88="","",COUNTIFS(#REF!,B88,#REF!,"Jour")+COUNTIFS(#REF!,B88,#REF!,"Jour")+COUNTIFS(#REF!,B88,#REF!,"Jour")+COUNTIFS(#REF!,B88,#REF!,"Jour")+COUNTIFS(#REF!,B88,#REF!,"Jour")+COUNTIFS(#REF!,B88,#REF!,"Jour")+COUNTIFS(#REF!,B88,#REF!,"Jour")+COUNTIFS(#REF!,B88,#REF!,"Jour")+COUNTIFS(#REF!,B88,#REF!,"Jour")+COUNTIFS(#REF!,B88,#REF!,"Jour")+COUNTIFS(#REF!,B88,#REF!,"Jour"))</f>
        <v>#REF!</v>
      </c>
      <c r="V88" s="187" t="e">
        <f>IF($A88="","",COUNTIFS(#REF!,B88,#REF!,"Nuit")+COUNTIFS(#REF!,B88,#REF!,"Nuit")+COUNTIFS(#REF!,B88,#REF!,"Nuit")+COUNTIFS(#REF!,B88,#REF!,"Nuit")+COUNTIFS(#REF!,B88,#REF!,"Nuit")+COUNTIFS(#REF!,B88,#REF!,"Nuit")+COUNTIFS(#REF!,B88,#REF!,"Nuit")+COUNTIFS(#REF!,B88,#REF!,"Nuit")+COUNTIFS(#REF!,B88,#REF!,"Nuit")+COUNTIFS(#REF!,B88,#REF!,"Nuit")+COUNTIFS(#REF!,B88,#REF!,"Nuit"))</f>
        <v>#REF!</v>
      </c>
      <c r="W88" s="184" t="e">
        <f>IF($A88="","",COUNTIFS(#REF!,B88,#REF!,"Jour")+COUNTIFS(#REF!,B88,#REF!,"Jour")+COUNTIFS(#REF!,B88,#REF!,"Jour")+COUNTIFS(#REF!,B88,#REF!,"Jour")+COUNTIFS(#REF!,B88,#REF!,"Jour")+COUNTIFS(#REF!,B88,#REF!,"Jour")+COUNTIFS(#REF!,B88,#REF!,"Jour")+COUNTIFS(#REF!,B88,#REF!,"Jour")+COUNTIFS(#REF!,B88,#REF!,"Jour")+COUNTIFS(#REF!,B88,#REF!,"Jour")+COUNTIFS(#REF!,B88,#REF!,"Jour"))</f>
        <v>#REF!</v>
      </c>
      <c r="X88" s="187" t="e">
        <f>IF($A88="","",COUNTIFS(#REF!,B88,#REF!,"Nuit")+COUNTIFS(#REF!,B88,#REF!,"Nuit")+COUNTIFS(#REF!,B88,#REF!,"Nuit")+COUNTIFS(#REF!,B88,#REF!,"Nuit")+COUNTIFS(#REF!,B88,#REF!,"Nuit")+COUNTIFS(#REF!,B88,#REF!,"Nuit")+COUNTIFS(#REF!,B88,#REF!,"Nuit")+COUNTIFS(#REF!,B88,#REF!,"Nuit")+COUNTIFS(#REF!,B88,#REF!,"Nuit")+COUNTIFS(#REF!,B88,#REF!,"Nuit")+COUNTIFS(#REF!,B88,#REF!,"Nuit"))</f>
        <v>#REF!</v>
      </c>
      <c r="Y88" s="184" t="e">
        <f>IF($A88="","",COUNTIFS(#REF!,B88,#REF!,"Jour")+COUNTIFS(#REF!,B88,#REF!,"Jour")+COUNTIFS(#REF!,B88,#REF!,"Jour")+COUNTIFS(#REF!,B88,#REF!,"Jour")+COUNTIFS(#REF!,B88,#REF!,"Jour")+COUNTIFS(#REF!,B88,#REF!,"Jour")+COUNTIFS(#REF!,B88,#REF!,"Jour")+COUNTIFS(#REF!,B88,#REF!,"Jour")+COUNTIFS(#REF!,B88,#REF!,"Jour")+COUNTIFS(#REF!,B88,#REF!,"Jour")+COUNTIFS(#REF!,B88,#REF!,"Jour"))</f>
        <v>#REF!</v>
      </c>
      <c r="Z88" s="187" t="e">
        <f>IF($A88="","",COUNTIFS(#REF!,$B88,#REF!,"Nuit")+COUNTIFS(#REF!,B88,#REF!,"Nuit")+COUNTIFS(#REF!,B88,#REF!,"Nuit")+COUNTIFS(#REF!,B88,#REF!,"Nuit")+COUNTIFS(#REF!,B88,#REF!,"Nuit")+COUNTIFS(#REF!,B88,#REF!,"Nuit")+COUNTIFS(#REF!,B88,#REF!,"Nuit")+COUNTIFS(#REF!,B88,#REF!,"Nuit")+COUNTIFS(#REF!,B88,#REF!,"Nuit")+COUNTIFS(#REF!,B88,#REF!,"Nuit")+COUNTIFS(#REF!,B88,#REF!,"Nuit"))</f>
        <v>#REF!</v>
      </c>
      <c r="AA88" s="184" t="e">
        <f>IF($A88="","",COUNTIFS(#REF!,$B88,#REF!,"Jour")+COUNTIFS(#REF!,$B88,#REF!,"Jour")+COUNTIFS(#REF!,$B88,#REF!,"Jour")+COUNTIFS(#REF!,$B88,#REF!,"Jour")+COUNTIFS(#REF!,$B88,#REF!,"Jour")+COUNTIFS(#REF!,$B88,#REF!,"Jour")+COUNTIFS(#REF!,$B88,#REF!,"Jour")+COUNTIFS(#REF!,$B88,#REF!,"Jour")+COUNTIFS(#REF!,$B88,#REF!,"Jour")+COUNTIFS(#REF!,$B88,#REF!,"Jour")+COUNTIFS(#REF!,$B88,#REF!,"Jour"))</f>
        <v>#REF!</v>
      </c>
      <c r="AB88" s="187" t="e">
        <f>IF($A88="","",COUNTIFS(#REF!,$B88,#REF!,"Nuit")+COUNTIFS(#REF!,$B88,#REF!,"Nuit")+COUNTIFS(#REF!,$B88,#REF!,"Nuit")+COUNTIFS(#REF!,$B88,#REF!,"Nuit")+COUNTIFS(#REF!,$B88,#REF!,"Nuit")+COUNTIFS(#REF!,$B88,#REF!,"Nuit")+COUNTIFS(#REF!,$B88,#REF!,"Nuit")+COUNTIFS(#REF!,$B88,#REF!,"Nuit")+COUNTIFS(#REF!,$B88,#REF!,"Nuit")+COUNTIFS(#REF!,$B88,#REF!,"Nuit")+COUNTIFS(#REF!,$B88,#REF!,"Nuit"))</f>
        <v>#REF!</v>
      </c>
      <c r="AC88" s="184" t="e">
        <f>IF($A88="","",COUNTIFS(#REF!,$B88,#REF!,"Jour")+COUNTIFS(#REF!,$B88,#REF!,"Jour")+COUNTIFS(#REF!,$B88,#REF!,"Jour")+COUNTIFS(#REF!,$B88,#REF!,"Jour")+COUNTIFS(#REF!,$B88,#REF!,"Jour")+COUNTIFS(#REF!,$B88,#REF!,"Jour")+COUNTIFS(#REF!,$B88,#REF!,"Jour")+COUNTIFS(#REF!,$B88,#REF!,"Jour")+COUNTIFS(#REF!,$B88,#REF!,"Jour")+COUNTIFS(#REF!,$B88,#REF!,"Jour")+COUNTIFS(#REF!,$B88,#REF!,"Jour"))</f>
        <v>#REF!</v>
      </c>
      <c r="AD88" s="188" t="e">
        <f>IF($A88="","",COUNTIFS(#REF!,$B88,#REF!,"Nuit")+COUNTIFS(#REF!,$B88,#REF!,"Nuit")+COUNTIFS(#REF!,$B88,#REF!,"Nuit")+COUNTIFS(#REF!,$B88,#REF!,"Nuit")+COUNTIFS(#REF!,$B88,#REF!,"Nuit")+COUNTIFS(#REF!,$B88,#REF!,"Nuit")+COUNTIFS(#REF!,$B88,#REF!,"Nuit")+COUNTIFS(#REF!,$B88,#REF!,"Nuit")+COUNTIFS(#REF!,$B88,#REF!,"Nuit")+COUNTIFS(#REF!,$B88,#REF!,"Nuit")+COUNTIFS(#REF!,$B88,#REF!,"Nuit"))</f>
        <v>#REF!</v>
      </c>
      <c r="AE88" s="185" t="e">
        <f>IF($A88="","",COUNTIFS(#REF!,$B88,#REF!,"Jour")+COUNTIFS(#REF!,$B88,#REF!,"Jour")+COUNTIFS(#REF!,$B88,#REF!,"Jour")+COUNTIFS(#REF!,$B88,#REF!,"Jour")+COUNTIFS(#REF!,$B88,#REF!,"Jour")+COUNTIFS(#REF!,$B88,#REF!,"Jour")+COUNTIFS(#REF!,$B88,#REF!,"Jour")+COUNTIFS(#REF!,$B88,#REF!,"Jour")+COUNTIFS(#REF!,$B88,#REF!,"Jour")+COUNTIFS(#REF!,$B88,#REF!,"Jour")+COUNTIFS(#REF!,$B88,#REF!,"Jour"))</f>
        <v>#REF!</v>
      </c>
      <c r="AF88" s="188" t="e">
        <f>IF($A88="","",COUNTIFS(#REF!,$B88,#REF!,"Nuit")+COUNTIFS(#REF!,$B88,#REF!,"Nuit")+COUNTIFS(#REF!,$B88,#REF!,"Nuit")+COUNTIFS(#REF!,$B88,#REF!,"Nuit")+COUNTIFS(#REF!,$B88,#REF!,"Nuit")+COUNTIFS(#REF!,$B88,#REF!,"Nuit")+COUNTIFS(#REF!,$B88,#REF!,"Nuit")+COUNTIFS(#REF!,$B88,#REF!,"Nuit")+COUNTIFS(#REF!,$B88,#REF!,"Nuit")+COUNTIFS(#REF!,$B88,#REF!,"Nuit")+COUNTIFS(#REF!,$B88,#REF!,"Nuit"))</f>
        <v>#REF!</v>
      </c>
      <c r="AG88" s="185" t="e">
        <f>IF($A88="","",COUNTIFS(#REF!,$B88,#REF!,"Jour")+COUNTIFS(#REF!,$B88,#REF!,"Jour")+COUNTIFS(#REF!,$B88,#REF!,"Jour")+COUNTIFS(#REF!,$B88,#REF!,"Jour")+COUNTIFS(#REF!,$B88,#REF!,"Jour")+COUNTIFS(#REF!,$B88,#REF!,"Jour")+COUNTIFS(#REF!,$B88,#REF!,"Jour")+COUNTIFS(#REF!,$B88,#REF!,"Jour")+COUNTIFS(#REF!,$B88,#REF!,"Jour")+COUNTIFS(#REF!,$B88,#REF!,"Jour")+COUNTIFS(#REF!,$B88,#REF!,"Jour"))</f>
        <v>#REF!</v>
      </c>
      <c r="AH88" s="188" t="e">
        <f>IF($A88="","",COUNTIFS(#REF!,$B88,#REF!,"Nuit")+COUNTIFS(#REF!,$B88,#REF!,"Nuit")+COUNTIFS(#REF!,$B88,#REF!,"Nuit")+COUNTIFS(#REF!,$B88,#REF!,"Nuit")+COUNTIFS(#REF!,$B88,#REF!,"Nuit")+COUNTIFS(#REF!,$B88,#REF!,"Nuit")+COUNTIFS(#REF!,$B88,#REF!,"Nuit")+COUNTIFS(#REF!,$B88,#REF!,"Nuit")+COUNTIFS(#REF!,$B88,#REF!,"Nuit")+COUNTIFS(#REF!,$B88,#REF!,"Nuit")+COUNTIFS(#REF!,$B88,#REF!,"Nuit"))</f>
        <v>#REF!</v>
      </c>
      <c r="AI88" s="185" t="e">
        <f>IF($A88="","",COUNTIFS(#REF!,$B88,#REF!,"Jour")+COUNTIFS(#REF!,$B88,#REF!,"Jour")+COUNTIFS(#REF!,$B88,#REF!,"Jour")+COUNTIFS(#REF!,$B88,#REF!,"Jour")+COUNTIFS(#REF!,$B88,#REF!,"Jour")+COUNTIFS(#REF!,$B88,#REF!,"Jour")+COUNTIFS(#REF!,$B88,#REF!,"Jour")+COUNTIFS(#REF!,$B88,#REF!,"Jour")+COUNTIFS(#REF!,$B88,#REF!,"Jour")+COUNTIFS(#REF!,$B88,#REF!,"Jour")+COUNTIFS(#REF!,$B88,#REF!,"Jour"))</f>
        <v>#REF!</v>
      </c>
      <c r="AJ88" s="187" t="e">
        <f>IF($A88="","",COUNTIFS(#REF!,$B88,#REF!,"Nuit")+COUNTIFS(#REF!,$B88,#REF!,"Nuit")+COUNTIFS(#REF!,$B88,#REF!,"Nuit")+COUNTIFS(#REF!,$B88,#REF!,"Nuit")+COUNTIFS(#REF!,$B88,#REF!,"Nuit")+COUNTIFS(#REF!,$B88,#REF!,"Nuit")+COUNTIFS(#REF!,$B88,#REF!,"Nuit")+COUNTIFS(#REF!,$B88,#REF!,"Nuit")+COUNTIFS(#REF!,$B88,#REF!,"Nuit")+COUNTIFS(#REF!,$B88,#REF!,"Nuit")+COUNTIFS(#REF!,$B88,#REF!,"Nuit"))</f>
        <v>#REF!</v>
      </c>
      <c r="AK88" s="190" t="e">
        <f>IF($A88="","",COUNTIFS(#REF!,$B88,#REF!,"Jour")+COUNTIFS(#REF!,$B88,#REF!,"Jour")+COUNTIFS(#REF!,$B88,#REF!,"Jour")+COUNTIFS(#REF!,$B88,#REF!,"Jour")+COUNTIFS(#REF!,$B88,#REF!,"Jour")+COUNTIFS(#REF!,$B88,#REF!,"Jour")+COUNTIFS(#REF!,$B88,#REF!,"Jour")+COUNTIFS(#REF!,$B88,#REF!,"Jour")+COUNTIFS(#REF!,$B88,#REF!,"Jour")+COUNTIFS(#REF!,$B88,#REF!,"Jour")+COUNTIFS(#REF!,$B88,#REF!,"Jour"))</f>
        <v>#REF!</v>
      </c>
      <c r="AL88" s="177"/>
      <c r="AM88" s="176" t="e">
        <f t="shared" si="6"/>
        <v>#REF!</v>
      </c>
      <c r="AN88" s="176" t="e">
        <f t="shared" si="7"/>
        <v>#REF!</v>
      </c>
      <c r="AO88" s="424" t="e">
        <f t="shared" si="8"/>
        <v>#REF!</v>
      </c>
      <c r="AP88" s="183">
        <f>IF($A88="","",COUNTIFS(JAN.20!$F$7:$F$48,$B88,JAN.20!$E$7:$E$48,"Nuit")+COUNTIFS(JAN.20!$H$7:$H$48,$B88,JAN.20!$E$7:$E$48,"Nuit")+COUNTIFS(JAN.20!$J$7:$J$48,$B88,JAN.20!$E$7:$E$48,"Nuit")+COUNTIFS(JAN.20!$L$7:$L$48,$B88,JAN.20!$E$7:$E$48,"Nuit")+COUNTIFS(JAN.20!$N$7:$N$48,$B88,JAN.20!$E$7:$E$48,"Nuit")+COUNTIFS(JAN.20!$P$7:$P$48,$B88,JAN.20!$E$7:$E$48,"Nuit")+COUNTIFS(JAN.20!$R$7:$R$48,$B88,JAN.20!$E$7:$E$48,"Nuit")+COUNTIFS(JAN.20!$T$7:$T$48,$B88,JAN.20!$E$7:$E$48,"Nuit")+COUNTIFS(JAN.20!$V$7:$V$48,$B88,JAN.20!$E$7:$E$48,"Nuit")+COUNTIFS(JAN.20!$W$7:$W$48,$B88,JAN.20!$E$7:$E$48,"Nuit")+COUNTIFS(JAN.20!$X$7:$X$48,$B88,JAN.20!$E$7:$E$48,"Nuit"))</f>
        <v>12</v>
      </c>
      <c r="AQ88" s="184">
        <f>IF($A88="","",COUNTIFS(JAN.20!$F$7:$F$48,$B88,JAN.20!$E$7:$E$48,"Jour")+COUNTIFS(JAN.20!$H$7:$H$48,$B88,JAN.20!$E$7:$E$48,"Jour")+COUNTIFS(JAN.20!$J$7:$J$48,$B88,JAN.20!$E$7:$E$48,"Jour")+COUNTIFS(JAN.20!$L$7:$L$48,$B88,JAN.20!$E$7:$E$48,"Jour")+COUNTIFS(JAN.20!$N$7:$N$48,$B88,JAN.20!$E$7:$E$48,"Jour")+COUNTIFS(JAN.20!$P$7:$P$48,$B88,JAN.20!$E$7:$E$48,"Jour")+COUNTIFS(JAN.20!$R$7:$R$48,$B88,JAN.20!$E$7:$E$48,"Jour")+COUNTIFS(JAN.20!$T$7:$T$48,$B88,JAN.20!$E$7:$E$48,"Jour")+COUNTIFS(JAN.20!$V$7:$V$48,$B88,JAN.20!$E$7:$E$48,"Jour")+COUNTIFS(JAN.20!$W$7:$W$48,$B88,JAN.20!$E$7:$E$48,"Jour")+COUNTIFS(JAN.20!$X$7:$X$48,$B88,JAN.20!$E$7:$E$48,"Jour"))</f>
        <v>3</v>
      </c>
      <c r="AR88" s="187">
        <f>IF($A88="","",COUNTIFS(FEV.20!$F$7:$F$48,$B88,FEV.20!$E$7:$E$48,"Nuit")+COUNTIFS(FEV.20!$H$7:$H$48,$B88,FEV.20!$E$7:$E$48,"Nuit")+COUNTIFS(FEV.20!$J$7:$J$48,$B88,FEV.20!$E$7:$E$48,"Nuit")+COUNTIFS(FEV.20!$L$7:$L$48,$B88,FEV.20!$E$7:$E$48,"Nuit")+COUNTIFS(FEV.20!$N$7:$N$48,$B88,FEV.20!$E$7:$E$48,"Nuit")+COUNTIFS(FEV.20!$P$7:$P$48,$B88,FEV.20!$E$7:$E$48,"Nuit")+COUNTIFS(FEV.20!$R$7:$R$48,$B88,FEV.20!$E$7:$E$48,"Nuit")+COUNTIFS(FEV.20!$T$7:$T$48,$B88,FEV.20!$E$7:$E$48,"Nuit")+COUNTIFS(FEV.20!$V$7:$V$48,$B88,FEV.20!$E$7:$E$48,"Nuit")+COUNTIFS(FEV.20!$W$7:$W$48,$B88,FEV.20!$E$7:$E$48,"Nuit")+COUNTIFS(FEV.20!$X$7:$X$48,$B88,FEV.20!$E$7:$E$48,"Nuit"))</f>
        <v>8</v>
      </c>
      <c r="AS88" s="184">
        <f>IF($A88="","",COUNTIFS(FEV.20!$F$7:$F$48,$B88,FEV.20!$E$7:$E$48,"Jour")+COUNTIFS(FEV.20!$H$7:$H$48,$B88,FEV.20!$E$7:$E$48,"Jour")+COUNTIFS(FEV.20!$J$7:$J$48,$B88,FEV.20!$E$7:$E$48,"Jour")+COUNTIFS(FEV.20!$L$7:$L$48,$B88,FEV.20!$E$7:$E$48,"Jour")+COUNTIFS(FEV.20!$N$7:$N$48,$B88,FEV.20!$E$7:$E$48,"Jour")+COUNTIFS(FEV.20!$P$7:$P$48,$B88,FEV.20!$E$7:$E$48,"Jour")+COUNTIFS(FEV.20!$R$7:$R$48,$B88,FEV.20!$E$7:$E$48,"Jour")+COUNTIFS(FEV.20!$T$7:$T$48,$B88,FEV.20!$E$7:$E$48,"Jour")+COUNTIFS(FEV.20!$V$7:$V$48,$B88,FEV.20!$E$7:$E$48,"Jour")+COUNTIFS(FEV.20!$W$7:$W$48,$B88,FEV.20!$E$7:$E$48,"Jour")+COUNTIFS(FEV.20!$X$7:$X$48,$B88,FEV.20!$E$7:$E$48,"Jour"))</f>
        <v>2</v>
      </c>
      <c r="AT88" s="187">
        <f>IF($A88="","",COUNTIFS(Mars.20!$F$7:$F$48,$B88,Mars.20!$E$7:$E$48,"Nuit")+COUNTIFS(Mars.20!$H$7:$H$48,$B88,Mars.20!$E$7:$E$48,"Nuit")+COUNTIFS(Mars.20!$J$7:$J$48,$B88,Mars.20!$E$7:$E$48,"Nuit")+COUNTIFS(Mars.20!$L$7:$L$48,$B88,Mars.20!$E$7:$E$48,"Nuit")+COUNTIFS(Mars.20!$N$7:$N$48,$B88,Mars.20!$E$7:$E$48,"Nuit")+COUNTIFS(Mars.20!$P$7:$P$48,$B88,Mars.20!$E$7:$E$48,"Nuit")+COUNTIFS(Mars.20!$R$7:$R$48,$B88,Mars.20!$E$7:$E$48,"Nuit")+COUNTIFS(Mars.20!$T$7:$T$48,$B88,Mars.20!$E$7:$E$48,"Nuit")+COUNTIFS(Mars.20!$V$7:$V$48,$B88,Mars.20!$E$7:$E$48,"Nuit")+COUNTIFS(Mars.20!$W$7:$W$48,$B88,Mars.20!$E$7:$E$48,"Nuit")+COUNTIFS(Mars.20!$X$7:$X$48,$B88,Mars.20!$E$7:$E$48,"Nuit"))</f>
        <v>0</v>
      </c>
      <c r="AU88" s="184">
        <f>IF($A88="","",COUNTIFS(Mars.20!$F$7:$F$48,$B88,Mars.20!$E$7:$E$48,"Jour")+COUNTIFS(Mars.20!$H$7:$H$48,$B88,Mars.20!$E$7:$E$48,"Jour")+COUNTIFS(Mars.20!$J$7:$J$48,$B88,Mars.20!$E$7:$E$48,"Jour")+COUNTIFS(Mars.20!$L$7:$L$48,$B88,Mars.20!$E$7:$E$48,"Jour")+COUNTIFS(Mars.20!$N$7:$N$48,$B88,Mars.20!$E$7:$E$48,"Jour")+COUNTIFS(Mars.20!$P$7:$P$48,$B88,Mars.20!$E$7:$E$48,"Jour")+COUNTIFS(Mars.20!$R$7:$R$48,$B88,Mars.20!$E$7:$E$48,"Jour")+COUNTIFS(Mars.20!$T$7:$T$48,$B88,Mars.20!$E$7:$E$48,"Jour")+COUNTIFS(Mars.20!$V$7:$V$48,$B88,Mars.20!$E$7:$E$48,"Jour")+COUNTIFS(Mars.20!$W$7:$W$48,$B88,Mars.20!$E$7:$E$48,"Jour")+COUNTIFS(Mars.20!$X$7:$X$48,$B88,Mars.20!$E$7:$E$48,"Jour"))</f>
        <v>0</v>
      </c>
      <c r="AV88" s="187">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AW88" s="184">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AX88" s="187">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AY88" s="184">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AZ88" s="187">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BA88" s="184">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BB88" s="187">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BC88" s="184">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BD88" s="187">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BE88" s="184">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BF88" s="188">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BG88" s="185">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BH88" s="188">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BI88" s="185">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BJ88" s="188">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BK88" s="185">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BL88" s="187">
        <f>IF($A88="","",COUNTIFS(AVR.20!$F$7:$F$48,$B88,AVR.20!$E$7:$E$48,"Nuit")+COUNTIFS(AVR.20!$H$7:$H$48,$B88,AVR.20!$E$7:$E$48,"Nuit")+COUNTIFS(AVR.20!$J$7:$J$48,$B88,AVR.20!$E$7:$E$48,"Nuit")+COUNTIFS(AVR.20!$L$7:$L$48,$B88,AVR.20!$E$7:$E$48,"Nuit")+COUNTIFS(AVR.20!$N$7:$N$48,$B88,AVR.20!$E$7:$E$48,"Nuit")+COUNTIFS(AVR.20!$P$7:$P$48,$B88,AVR.20!$E$7:$E$48,"Nuit")+COUNTIFS(AVR.20!$R$7:$R$48,$B88,AVR.20!$E$7:$E$48,"Nuit")+COUNTIFS(AVR.20!$T$7:$T$48,$B88,AVR.20!$E$7:$E$48,"Nuit")+COUNTIFS(AVR.20!$V$7:$V$48,$B88,AVR.20!$E$7:$E$48,"Nuit")+COUNTIFS(AVR.20!$W$7:$W$48,$B88,AVR.20!$E$7:$E$48,"Nuit")+COUNTIFS(AVR.20!$X$7:$X$48,$B88,AVR.20!$E$7:$E$48,"Nuit"))</f>
        <v>0</v>
      </c>
      <c r="BM88" s="190">
        <f>IF($A88="","",COUNTIFS(AVR.20!$F$7:$F$48,$B88,AVR.20!$E$7:$E$48,"Jour")+COUNTIFS(AVR.20!$H$7:$H$48,$B88,AVR.20!$E$7:$E$48,"Jour")+COUNTIFS(AVR.20!$J$7:$J$48,$B88,AVR.20!$E$7:$E$48,"Jour")+COUNTIFS(AVR.20!$L$7:$L$48,$B88,AVR.20!$E$7:$E$48,"Jour")+COUNTIFS(AVR.20!$N$7:$N$48,$B88,AVR.20!$E$7:$E$48,"Jour")+COUNTIFS(AVR.20!$P$7:$P$48,$B88,AVR.20!$E$7:$E$48,"Jour")+COUNTIFS(AVR.20!$R$7:$R$48,$B88,AVR.20!$E$7:$E$48,"Jour")+COUNTIFS(AVR.20!$T$7:$T$48,$B88,AVR.20!$E$7:$E$48,"Jour")+COUNTIFS(AVR.20!$V$7:$V$48,$B88,AVR.20!$E$7:$E$48,"Jour")+COUNTIFS(AVR.20!$W$7:$W$48,$B88,AVR.20!$E$7:$E$48,"Jour")+COUNTIFS(AVR.20!$X$7:$X$48,$B88,AVR.20!$E$7:$E$48,"Jour"))</f>
        <v>0</v>
      </c>
      <c r="BN88" s="177"/>
      <c r="BO88" s="176">
        <f t="shared" si="9"/>
        <v>20</v>
      </c>
      <c r="BP88" s="176">
        <f t="shared" si="10"/>
        <v>5</v>
      </c>
    </row>
    <row r="89" spans="1:68" ht="16.5" x14ac:dyDescent="0.3">
      <c r="A89" s="273" t="s">
        <v>298</v>
      </c>
      <c r="B89" s="275" t="s">
        <v>431</v>
      </c>
      <c r="C89" s="264" t="s">
        <v>201</v>
      </c>
      <c r="D89" s="264" t="s">
        <v>124</v>
      </c>
      <c r="E89" s="265" t="s">
        <v>81</v>
      </c>
      <c r="F89" s="266"/>
      <c r="G89" s="266"/>
      <c r="H89" s="266"/>
      <c r="I89" s="272"/>
      <c r="J89" s="266"/>
      <c r="K89" s="266" t="s">
        <v>72</v>
      </c>
      <c r="L89" s="267"/>
      <c r="N89" s="183" t="e">
        <f>IF($A89="","",COUNTIFS(#REF!,B89,#REF!,"Nuit")+COUNTIFS(#REF!,B89,#REF!,"Nuit")+COUNTIFS(#REF!,B89,#REF!,"Nuit")+COUNTIFS(#REF!,B89,#REF!,"Nuit")+COUNTIFS(#REF!,B89,#REF!,"Nuit")+COUNTIFS(#REF!,B89,#REF!,"Nuit")+COUNTIFS(#REF!,B89,#REF!,"Nuit")+COUNTIFS(#REF!,B89,#REF!,"Nuit")+COUNTIFS(#REF!,B89,#REF!,"Nuit")+COUNTIFS(#REF!,B89,#REF!,"Nuit")+COUNTIFS(#REF!,B89,#REF!,"Nuit"))</f>
        <v>#REF!</v>
      </c>
      <c r="O89" s="184" t="e">
        <f>IF($A89="","",COUNTIFS(#REF!,B89,#REF!,"Jour")+COUNTIFS(#REF!,B89,#REF!,"Jour")+COUNTIFS(#REF!,B89,#REF!,"Jour")+COUNTIFS(#REF!,B89,#REF!,"Jour")+COUNTIFS(#REF!,B89,#REF!,"Jour")+COUNTIFS(#REF!,B89,#REF!,"Jour")+COUNTIFS(#REF!,B89,#REF!,"Jour")+COUNTIFS(#REF!,B89,#REF!,"Jour")+COUNTIFS(#REF!,B89,#REF!,"Jour")+COUNTIFS(#REF!,B89,#REF!,"Jour")+COUNTIFS(#REF!,B89,#REF!,"Jour"))</f>
        <v>#REF!</v>
      </c>
      <c r="P89" s="187" t="e">
        <f>IF($A89="","",COUNTIFS(#REF!,B89,#REF!,"Nuit")+COUNTIFS(#REF!,B89,#REF!,"Nuit")+COUNTIFS(#REF!,B89,#REF!,"Nuit")+COUNTIFS(#REF!,B89,#REF!,"Nuit")+COUNTIFS(#REF!,B89,#REF!,"Nuit")+COUNTIFS(#REF!,B89,#REF!,"Nuit")+COUNTIFS(#REF!,B89,#REF!,"Nuit")+COUNTIFS(#REF!,B89,#REF!,"Nuit")+COUNTIFS(#REF!,B89,#REF!,"Nuit")+COUNTIFS(#REF!,B89,#REF!,"Nuit")+COUNTIFS(#REF!,B89,#REF!,"Nuit"))</f>
        <v>#REF!</v>
      </c>
      <c r="Q89" s="184" t="e">
        <f>IF($A89="","",COUNTIFS(#REF!,B89,#REF!,"Jour")+COUNTIFS(#REF!,B89,#REF!,"Jour")+COUNTIFS(#REF!,B89,#REF!,"Jour")+COUNTIFS(#REF!,B89,#REF!,"Jour")+COUNTIFS(#REF!,B89,#REF!,"Jour")+COUNTIFS(#REF!,B89,#REF!,"Jour")+COUNTIFS(#REF!,B89,#REF!,"Jour")+COUNTIFS(#REF!,B89,#REF!,"Jour")+COUNTIFS(#REF!,B89,#REF!,"Jour")+COUNTIFS(#REF!,B89,#REF!,"Jour")+COUNTIFS(#REF!,B89,#REF!,"Jour"))</f>
        <v>#REF!</v>
      </c>
      <c r="R89" s="187" t="e">
        <f>IF($A89="","",COUNTIFS(#REF!,B89,#REF!,"Nuit")+COUNTIFS(#REF!,B89,#REF!,"Nuit")+COUNTIFS(#REF!,B89,#REF!,"Nuit")+COUNTIFS(#REF!,B89,#REF!,"Nuit")+COUNTIFS(#REF!,B89,#REF!,"Nuit")+COUNTIFS(#REF!,B89,#REF!,"Nuit")+COUNTIFS(#REF!,B89,#REF!,"Nuit")+COUNTIFS(#REF!,B89,#REF!,"Nuit")+COUNTIFS(#REF!,B89,#REF!,"Nuit")+COUNTIFS(#REF!,B89,#REF!,"Nuit")+COUNTIFS(#REF!,B89,#REF!,"Nuit"))</f>
        <v>#REF!</v>
      </c>
      <c r="S89" s="184" t="e">
        <f>IF($A89="","",COUNTIFS(#REF!,B89,#REF!,"Jour")+COUNTIFS(#REF!,B89,#REF!,"Jour")+COUNTIFS(#REF!,B89,#REF!,"Jour")+COUNTIFS(#REF!,B89,#REF!,"Jour")+COUNTIFS(#REF!,B89,#REF!,"Jour")+COUNTIFS(#REF!,B89,#REF!,"Jour")+COUNTIFS(#REF!,B89,#REF!,"Jour")+COUNTIFS(#REF!,B89,#REF!,"Jour")+COUNTIFS(#REF!,B89,#REF!,"Jour")+COUNTIFS(#REF!,B89,#REF!,"Jour")+COUNTIFS(#REF!,B89,#REF!,"Jour"))</f>
        <v>#REF!</v>
      </c>
      <c r="T89" s="187" t="e">
        <f>IF($A89="","",COUNTIFS(#REF!,B89,#REF!,"Nuit")+COUNTIFS(#REF!,B89,#REF!,"Nuit")+COUNTIFS(#REF!,B89,#REF!,"Nuit")+COUNTIFS(#REF!,B89,#REF!,"Nuit")+COUNTIFS(#REF!,B89,#REF!,"Nuit")+COUNTIFS(#REF!,B89,#REF!,"Nuit")+COUNTIFS(#REF!,B89,#REF!,"Nuit")+COUNTIFS(#REF!,B89,#REF!,"Nuit")+COUNTIFS(#REF!,B89,#REF!,"Nuit")+COUNTIFS(#REF!,B89,#REF!,"Nuit")+COUNTIFS(#REF!,B89,#REF!,"Nuit"))</f>
        <v>#REF!</v>
      </c>
      <c r="U89" s="184" t="e">
        <f>IF($A89="","",COUNTIFS(#REF!,B89,#REF!,"Jour")+COUNTIFS(#REF!,B89,#REF!,"Jour")+COUNTIFS(#REF!,B89,#REF!,"Jour")+COUNTIFS(#REF!,B89,#REF!,"Jour")+COUNTIFS(#REF!,B89,#REF!,"Jour")+COUNTIFS(#REF!,B89,#REF!,"Jour")+COUNTIFS(#REF!,B89,#REF!,"Jour")+COUNTIFS(#REF!,B89,#REF!,"Jour")+COUNTIFS(#REF!,B89,#REF!,"Jour")+COUNTIFS(#REF!,B89,#REF!,"Jour")+COUNTIFS(#REF!,B89,#REF!,"Jour"))</f>
        <v>#REF!</v>
      </c>
      <c r="V89" s="187" t="e">
        <f>IF($A89="","",COUNTIFS(#REF!,B89,#REF!,"Nuit")+COUNTIFS(#REF!,B89,#REF!,"Nuit")+COUNTIFS(#REF!,B89,#REF!,"Nuit")+COUNTIFS(#REF!,B89,#REF!,"Nuit")+COUNTIFS(#REF!,B89,#REF!,"Nuit")+COUNTIFS(#REF!,B89,#REF!,"Nuit")+COUNTIFS(#REF!,B89,#REF!,"Nuit")+COUNTIFS(#REF!,B89,#REF!,"Nuit")+COUNTIFS(#REF!,B89,#REF!,"Nuit")+COUNTIFS(#REF!,B89,#REF!,"Nuit")+COUNTIFS(#REF!,B89,#REF!,"Nuit"))</f>
        <v>#REF!</v>
      </c>
      <c r="W89" s="184" t="e">
        <f>IF($A89="","",COUNTIFS(#REF!,B89,#REF!,"Jour")+COUNTIFS(#REF!,B89,#REF!,"Jour")+COUNTIFS(#REF!,B89,#REF!,"Jour")+COUNTIFS(#REF!,B89,#REF!,"Jour")+COUNTIFS(#REF!,B89,#REF!,"Jour")+COUNTIFS(#REF!,B89,#REF!,"Jour")+COUNTIFS(#REF!,B89,#REF!,"Jour")+COUNTIFS(#REF!,B89,#REF!,"Jour")+COUNTIFS(#REF!,B89,#REF!,"Jour")+COUNTIFS(#REF!,B89,#REF!,"Jour")+COUNTIFS(#REF!,B89,#REF!,"Jour"))</f>
        <v>#REF!</v>
      </c>
      <c r="X89" s="187" t="e">
        <f>IF($A89="","",COUNTIFS(#REF!,B89,#REF!,"Nuit")+COUNTIFS(#REF!,B89,#REF!,"Nuit")+COUNTIFS(#REF!,B89,#REF!,"Nuit")+COUNTIFS(#REF!,B89,#REF!,"Nuit")+COUNTIFS(#REF!,B89,#REF!,"Nuit")+COUNTIFS(#REF!,B89,#REF!,"Nuit")+COUNTIFS(#REF!,B89,#REF!,"Nuit")+COUNTIFS(#REF!,B89,#REF!,"Nuit")+COUNTIFS(#REF!,B89,#REF!,"Nuit")+COUNTIFS(#REF!,B89,#REF!,"Nuit")+COUNTIFS(#REF!,B89,#REF!,"Nuit"))</f>
        <v>#REF!</v>
      </c>
      <c r="Y89" s="184" t="e">
        <f>IF($A89="","",COUNTIFS(#REF!,B89,#REF!,"Jour")+COUNTIFS(#REF!,B89,#REF!,"Jour")+COUNTIFS(#REF!,B89,#REF!,"Jour")+COUNTIFS(#REF!,B89,#REF!,"Jour")+COUNTIFS(#REF!,B89,#REF!,"Jour")+COUNTIFS(#REF!,B89,#REF!,"Jour")+COUNTIFS(#REF!,B89,#REF!,"Jour")+COUNTIFS(#REF!,B89,#REF!,"Jour")+COUNTIFS(#REF!,B89,#REF!,"Jour")+COUNTIFS(#REF!,B89,#REF!,"Jour")+COUNTIFS(#REF!,B89,#REF!,"Jour"))</f>
        <v>#REF!</v>
      </c>
      <c r="Z89" s="187" t="e">
        <f>IF($A89="","",COUNTIFS(#REF!,$B89,#REF!,"Nuit")+COUNTIFS(#REF!,B89,#REF!,"Nuit")+COUNTIFS(#REF!,B89,#REF!,"Nuit")+COUNTIFS(#REF!,B89,#REF!,"Nuit")+COUNTIFS(#REF!,B89,#REF!,"Nuit")+COUNTIFS(#REF!,B89,#REF!,"Nuit")+COUNTIFS(#REF!,B89,#REF!,"Nuit")+COUNTIFS(#REF!,B89,#REF!,"Nuit")+COUNTIFS(#REF!,B89,#REF!,"Nuit")+COUNTIFS(#REF!,B89,#REF!,"Nuit")+COUNTIFS(#REF!,B89,#REF!,"Nuit"))</f>
        <v>#REF!</v>
      </c>
      <c r="AA89" s="184" t="e">
        <f>IF($A89="","",COUNTIFS(#REF!,$B89,#REF!,"Jour")+COUNTIFS(#REF!,$B89,#REF!,"Jour")+COUNTIFS(#REF!,$B89,#REF!,"Jour")+COUNTIFS(#REF!,$B89,#REF!,"Jour")+COUNTIFS(#REF!,$B89,#REF!,"Jour")+COUNTIFS(#REF!,$B89,#REF!,"Jour")+COUNTIFS(#REF!,$B89,#REF!,"Jour")+COUNTIFS(#REF!,$B89,#REF!,"Jour")+COUNTIFS(#REF!,$B89,#REF!,"Jour")+COUNTIFS(#REF!,$B89,#REF!,"Jour")+COUNTIFS(#REF!,$B89,#REF!,"Jour"))</f>
        <v>#REF!</v>
      </c>
      <c r="AB89" s="187" t="e">
        <f>IF($A89="","",COUNTIFS(#REF!,$B89,#REF!,"Nuit")+COUNTIFS(#REF!,$B89,#REF!,"Nuit")+COUNTIFS(#REF!,$B89,#REF!,"Nuit")+COUNTIFS(#REF!,$B89,#REF!,"Nuit")+COUNTIFS(#REF!,$B89,#REF!,"Nuit")+COUNTIFS(#REF!,$B89,#REF!,"Nuit")+COUNTIFS(#REF!,$B89,#REF!,"Nuit")+COUNTIFS(#REF!,$B89,#REF!,"Nuit")+COUNTIFS(#REF!,$B89,#REF!,"Nuit")+COUNTIFS(#REF!,$B89,#REF!,"Nuit")+COUNTIFS(#REF!,$B89,#REF!,"Nuit"))</f>
        <v>#REF!</v>
      </c>
      <c r="AC89" s="184" t="e">
        <f>IF($A89="","",COUNTIFS(#REF!,$B89,#REF!,"Jour")+COUNTIFS(#REF!,$B89,#REF!,"Jour")+COUNTIFS(#REF!,$B89,#REF!,"Jour")+COUNTIFS(#REF!,$B89,#REF!,"Jour")+COUNTIFS(#REF!,$B89,#REF!,"Jour")+COUNTIFS(#REF!,$B89,#REF!,"Jour")+COUNTIFS(#REF!,$B89,#REF!,"Jour")+COUNTIFS(#REF!,$B89,#REF!,"Jour")+COUNTIFS(#REF!,$B89,#REF!,"Jour")+COUNTIFS(#REF!,$B89,#REF!,"Jour")+COUNTIFS(#REF!,$B89,#REF!,"Jour"))</f>
        <v>#REF!</v>
      </c>
      <c r="AD89" s="187" t="e">
        <f>IF($A89="","",COUNTIFS(#REF!,$B89,#REF!,"Nuit")+COUNTIFS(#REF!,$B89,#REF!,"Nuit")+COUNTIFS(#REF!,$B89,#REF!,"Nuit")+COUNTIFS(#REF!,$B89,#REF!,"Nuit")+COUNTIFS(#REF!,$B89,#REF!,"Nuit")+COUNTIFS(#REF!,$B89,#REF!,"Nuit")+COUNTIFS(#REF!,$B89,#REF!,"Nuit")+COUNTIFS(#REF!,$B89,#REF!,"Nuit")+COUNTIFS(#REF!,$B89,#REF!,"Nuit")+COUNTIFS(#REF!,$B89,#REF!,"Nuit")+COUNTIFS(#REF!,$B89,#REF!,"Nuit"))</f>
        <v>#REF!</v>
      </c>
      <c r="AE89" s="184" t="e">
        <f>IF($A89="","",COUNTIFS(#REF!,$B89,#REF!,"Jour")+COUNTIFS(#REF!,$B89,#REF!,"Jour")+COUNTIFS(#REF!,$B89,#REF!,"Jour")+COUNTIFS(#REF!,$B89,#REF!,"Jour")+COUNTIFS(#REF!,$B89,#REF!,"Jour")+COUNTIFS(#REF!,$B89,#REF!,"Jour")+COUNTIFS(#REF!,$B89,#REF!,"Jour")+COUNTIFS(#REF!,$B89,#REF!,"Jour")+COUNTIFS(#REF!,$B89,#REF!,"Jour")+COUNTIFS(#REF!,$B89,#REF!,"Jour")+COUNTIFS(#REF!,$B89,#REF!,"Jour"))</f>
        <v>#REF!</v>
      </c>
      <c r="AF89" s="187" t="e">
        <f>IF($A89="","",COUNTIFS(#REF!,$B89,#REF!,"Nuit")+COUNTIFS(#REF!,$B89,#REF!,"Nuit")+COUNTIFS(#REF!,$B89,#REF!,"Nuit")+COUNTIFS(#REF!,$B89,#REF!,"Nuit")+COUNTIFS(#REF!,$B89,#REF!,"Nuit")+COUNTIFS(#REF!,$B89,#REF!,"Nuit")+COUNTIFS(#REF!,$B89,#REF!,"Nuit")+COUNTIFS(#REF!,$B89,#REF!,"Nuit")+COUNTIFS(#REF!,$B89,#REF!,"Nuit")+COUNTIFS(#REF!,$B89,#REF!,"Nuit")+COUNTIFS(#REF!,$B89,#REF!,"Nuit"))</f>
        <v>#REF!</v>
      </c>
      <c r="AG89" s="184" t="e">
        <f>IF($A89="","",COUNTIFS(#REF!,$B89,#REF!,"Jour")+COUNTIFS(#REF!,$B89,#REF!,"Jour")+COUNTIFS(#REF!,$B89,#REF!,"Jour")+COUNTIFS(#REF!,$B89,#REF!,"Jour")+COUNTIFS(#REF!,$B89,#REF!,"Jour")+COUNTIFS(#REF!,$B89,#REF!,"Jour")+COUNTIFS(#REF!,$B89,#REF!,"Jour")+COUNTIFS(#REF!,$B89,#REF!,"Jour")+COUNTIFS(#REF!,$B89,#REF!,"Jour")+COUNTIFS(#REF!,$B89,#REF!,"Jour")+COUNTIFS(#REF!,$B89,#REF!,"Jour"))</f>
        <v>#REF!</v>
      </c>
      <c r="AH89" s="187" t="e">
        <f>IF($A89="","",COUNTIFS(#REF!,$B89,#REF!,"Nuit")+COUNTIFS(#REF!,$B89,#REF!,"Nuit")+COUNTIFS(#REF!,$B89,#REF!,"Nuit")+COUNTIFS(#REF!,$B89,#REF!,"Nuit")+COUNTIFS(#REF!,$B89,#REF!,"Nuit")+COUNTIFS(#REF!,$B89,#REF!,"Nuit")+COUNTIFS(#REF!,$B89,#REF!,"Nuit")+COUNTIFS(#REF!,$B89,#REF!,"Nuit")+COUNTIFS(#REF!,$B89,#REF!,"Nuit")+COUNTIFS(#REF!,$B89,#REF!,"Nuit")+COUNTIFS(#REF!,$B89,#REF!,"Nuit"))</f>
        <v>#REF!</v>
      </c>
      <c r="AI89" s="184" t="e">
        <f>IF($A89="","",COUNTIFS(#REF!,$B89,#REF!,"Jour")+COUNTIFS(#REF!,$B89,#REF!,"Jour")+COUNTIFS(#REF!,$B89,#REF!,"Jour")+COUNTIFS(#REF!,$B89,#REF!,"Jour")+COUNTIFS(#REF!,$B89,#REF!,"Jour")+COUNTIFS(#REF!,$B89,#REF!,"Jour")+COUNTIFS(#REF!,$B89,#REF!,"Jour")+COUNTIFS(#REF!,$B89,#REF!,"Jour")+COUNTIFS(#REF!,$B89,#REF!,"Jour")+COUNTIFS(#REF!,$B89,#REF!,"Jour")+COUNTIFS(#REF!,$B89,#REF!,"Jour"))</f>
        <v>#REF!</v>
      </c>
      <c r="AJ89" s="187" t="e">
        <f>IF($A89="","",COUNTIFS(#REF!,$B89,#REF!,"Nuit")+COUNTIFS(#REF!,$B89,#REF!,"Nuit")+COUNTIFS(#REF!,$B89,#REF!,"Nuit")+COUNTIFS(#REF!,$B89,#REF!,"Nuit")+COUNTIFS(#REF!,$B89,#REF!,"Nuit")+COUNTIFS(#REF!,$B89,#REF!,"Nuit")+COUNTIFS(#REF!,$B89,#REF!,"Nuit")+COUNTIFS(#REF!,$B89,#REF!,"Nuit")+COUNTIFS(#REF!,$B89,#REF!,"Nuit")+COUNTIFS(#REF!,$B89,#REF!,"Nuit")+COUNTIFS(#REF!,$B89,#REF!,"Nuit"))</f>
        <v>#REF!</v>
      </c>
      <c r="AK89" s="190" t="e">
        <f>IF($A89="","",COUNTIFS(#REF!,$B89,#REF!,"Jour")+COUNTIFS(#REF!,$B89,#REF!,"Jour")+COUNTIFS(#REF!,$B89,#REF!,"Jour")+COUNTIFS(#REF!,$B89,#REF!,"Jour")+COUNTIFS(#REF!,$B89,#REF!,"Jour")+COUNTIFS(#REF!,$B89,#REF!,"Jour")+COUNTIFS(#REF!,$B89,#REF!,"Jour")+COUNTIFS(#REF!,$B89,#REF!,"Jour")+COUNTIFS(#REF!,$B89,#REF!,"Jour")+COUNTIFS(#REF!,$B89,#REF!,"Jour")+COUNTIFS(#REF!,$B89,#REF!,"Jour"))</f>
        <v>#REF!</v>
      </c>
      <c r="AL89" s="177"/>
      <c r="AM89" s="176" t="e">
        <f t="shared" si="6"/>
        <v>#REF!</v>
      </c>
      <c r="AN89" s="176" t="e">
        <f t="shared" si="7"/>
        <v>#REF!</v>
      </c>
      <c r="AO89" s="424" t="e">
        <f t="shared" si="8"/>
        <v>#REF!</v>
      </c>
      <c r="AP89" s="183">
        <f>IF($A89="","",COUNTIFS(JAN.20!$F$7:$F$48,$B89,JAN.20!$E$7:$E$48,"Nuit")+COUNTIFS(JAN.20!$H$7:$H$48,$B89,JAN.20!$E$7:$E$48,"Nuit")+COUNTIFS(JAN.20!$J$7:$J$48,$B89,JAN.20!$E$7:$E$48,"Nuit")+COUNTIFS(JAN.20!$L$7:$L$48,$B89,JAN.20!$E$7:$E$48,"Nuit")+COUNTIFS(JAN.20!$N$7:$N$48,$B89,JAN.20!$E$7:$E$48,"Nuit")+COUNTIFS(JAN.20!$P$7:$P$48,$B89,JAN.20!$E$7:$E$48,"Nuit")+COUNTIFS(JAN.20!$R$7:$R$48,$B89,JAN.20!$E$7:$E$48,"Nuit")+COUNTIFS(JAN.20!$T$7:$T$48,$B89,JAN.20!$E$7:$E$48,"Nuit")+COUNTIFS(JAN.20!$V$7:$V$48,$B89,JAN.20!$E$7:$E$48,"Nuit")+COUNTIFS(JAN.20!$W$7:$W$48,$B89,JAN.20!$E$7:$E$48,"Nuit")+COUNTIFS(JAN.20!$X$7:$X$48,$B89,JAN.20!$E$7:$E$48,"Nuit"))</f>
        <v>3</v>
      </c>
      <c r="AQ89" s="184">
        <f>IF($A89="","",COUNTIFS(JAN.20!$F$7:$F$48,$B89,JAN.20!$E$7:$E$48,"Jour")+COUNTIFS(JAN.20!$H$7:$H$48,$B89,JAN.20!$E$7:$E$48,"Jour")+COUNTIFS(JAN.20!$J$7:$J$48,$B89,JAN.20!$E$7:$E$48,"Jour")+COUNTIFS(JAN.20!$L$7:$L$48,$B89,JAN.20!$E$7:$E$48,"Jour")+COUNTIFS(JAN.20!$N$7:$N$48,$B89,JAN.20!$E$7:$E$48,"Jour")+COUNTIFS(JAN.20!$P$7:$P$48,$B89,JAN.20!$E$7:$E$48,"Jour")+COUNTIFS(JAN.20!$R$7:$R$48,$B89,JAN.20!$E$7:$E$48,"Jour")+COUNTIFS(JAN.20!$T$7:$T$48,$B89,JAN.20!$E$7:$E$48,"Jour")+COUNTIFS(JAN.20!$V$7:$V$48,$B89,JAN.20!$E$7:$E$48,"Jour")+COUNTIFS(JAN.20!$W$7:$W$48,$B89,JAN.20!$E$7:$E$48,"Jour")+COUNTIFS(JAN.20!$X$7:$X$48,$B89,JAN.20!$E$7:$E$48,"Jour"))</f>
        <v>4</v>
      </c>
      <c r="AR89" s="187">
        <f>IF($A89="","",COUNTIFS(FEV.20!$F$7:$F$48,$B89,FEV.20!$E$7:$E$48,"Nuit")+COUNTIFS(FEV.20!$H$7:$H$48,$B89,FEV.20!$E$7:$E$48,"Nuit")+COUNTIFS(FEV.20!$J$7:$J$48,$B89,FEV.20!$E$7:$E$48,"Nuit")+COUNTIFS(FEV.20!$L$7:$L$48,$B89,FEV.20!$E$7:$E$48,"Nuit")+COUNTIFS(FEV.20!$N$7:$N$48,$B89,FEV.20!$E$7:$E$48,"Nuit")+COUNTIFS(FEV.20!$P$7:$P$48,$B89,FEV.20!$E$7:$E$48,"Nuit")+COUNTIFS(FEV.20!$R$7:$R$48,$B89,FEV.20!$E$7:$E$48,"Nuit")+COUNTIFS(FEV.20!$T$7:$T$48,$B89,FEV.20!$E$7:$E$48,"Nuit")+COUNTIFS(FEV.20!$V$7:$V$48,$B89,FEV.20!$E$7:$E$48,"Nuit")+COUNTIFS(FEV.20!$W$7:$W$48,$B89,FEV.20!$E$7:$E$48,"Nuit")+COUNTIFS(FEV.20!$X$7:$X$48,$B89,FEV.20!$E$7:$E$48,"Nuit"))</f>
        <v>12</v>
      </c>
      <c r="AS89" s="184">
        <f>IF($A89="","",COUNTIFS(FEV.20!$F$7:$F$48,$B89,FEV.20!$E$7:$E$48,"Jour")+COUNTIFS(FEV.20!$H$7:$H$48,$B89,FEV.20!$E$7:$E$48,"Jour")+COUNTIFS(FEV.20!$J$7:$J$48,$B89,FEV.20!$E$7:$E$48,"Jour")+COUNTIFS(FEV.20!$L$7:$L$48,$B89,FEV.20!$E$7:$E$48,"Jour")+COUNTIFS(FEV.20!$N$7:$N$48,$B89,FEV.20!$E$7:$E$48,"Jour")+COUNTIFS(FEV.20!$P$7:$P$48,$B89,FEV.20!$E$7:$E$48,"Jour")+COUNTIFS(FEV.20!$R$7:$R$48,$B89,FEV.20!$E$7:$E$48,"Jour")+COUNTIFS(FEV.20!$T$7:$T$48,$B89,FEV.20!$E$7:$E$48,"Jour")+COUNTIFS(FEV.20!$V$7:$V$48,$B89,FEV.20!$E$7:$E$48,"Jour")+COUNTIFS(FEV.20!$W$7:$W$48,$B89,FEV.20!$E$7:$E$48,"Jour")+COUNTIFS(FEV.20!$X$7:$X$48,$B89,FEV.20!$E$7:$E$48,"Jour"))</f>
        <v>8</v>
      </c>
      <c r="AT89" s="187">
        <f>IF($A89="","",COUNTIFS(Mars.20!$F$7:$F$48,$B89,Mars.20!$E$7:$E$48,"Nuit")+COUNTIFS(Mars.20!$H$7:$H$48,$B89,Mars.20!$E$7:$E$48,"Nuit")+COUNTIFS(Mars.20!$J$7:$J$48,$B89,Mars.20!$E$7:$E$48,"Nuit")+COUNTIFS(Mars.20!$L$7:$L$48,$B89,Mars.20!$E$7:$E$48,"Nuit")+COUNTIFS(Mars.20!$N$7:$N$48,$B89,Mars.20!$E$7:$E$48,"Nuit")+COUNTIFS(Mars.20!$P$7:$P$48,$B89,Mars.20!$E$7:$E$48,"Nuit")+COUNTIFS(Mars.20!$R$7:$R$48,$B89,Mars.20!$E$7:$E$48,"Nuit")+COUNTIFS(Mars.20!$T$7:$T$48,$B89,Mars.20!$E$7:$E$48,"Nuit")+COUNTIFS(Mars.20!$V$7:$V$48,$B89,Mars.20!$E$7:$E$48,"Nuit")+COUNTIFS(Mars.20!$W$7:$W$48,$B89,Mars.20!$E$7:$E$48,"Nuit")+COUNTIFS(Mars.20!$X$7:$X$48,$B89,Mars.20!$E$7:$E$48,"Nuit"))</f>
        <v>13</v>
      </c>
      <c r="AU89" s="184">
        <f>IF($A89="","",COUNTIFS(Mars.20!$F$7:$F$48,$B89,Mars.20!$E$7:$E$48,"Jour")+COUNTIFS(Mars.20!$H$7:$H$48,$B89,Mars.20!$E$7:$E$48,"Jour")+COUNTIFS(Mars.20!$J$7:$J$48,$B89,Mars.20!$E$7:$E$48,"Jour")+COUNTIFS(Mars.20!$L$7:$L$48,$B89,Mars.20!$E$7:$E$48,"Jour")+COUNTIFS(Mars.20!$N$7:$N$48,$B89,Mars.20!$E$7:$E$48,"Jour")+COUNTIFS(Mars.20!$P$7:$P$48,$B89,Mars.20!$E$7:$E$48,"Jour")+COUNTIFS(Mars.20!$R$7:$R$48,$B89,Mars.20!$E$7:$E$48,"Jour")+COUNTIFS(Mars.20!$T$7:$T$48,$B89,Mars.20!$E$7:$E$48,"Jour")+COUNTIFS(Mars.20!$V$7:$V$48,$B89,Mars.20!$E$7:$E$48,"Jour")+COUNTIFS(Mars.20!$W$7:$W$48,$B89,Mars.20!$E$7:$E$48,"Jour")+COUNTIFS(Mars.20!$X$7:$X$48,$B89,Mars.20!$E$7:$E$48,"Jour"))</f>
        <v>6</v>
      </c>
      <c r="AV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AW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AX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AY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AZ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BA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BB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BC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BD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BE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BF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BG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BH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BI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BJ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BK89" s="184">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BL89" s="187">
        <f>IF($A89="","",COUNTIFS(AVR.20!$F$7:$F$48,$B89,AVR.20!$E$7:$E$48,"Nuit")+COUNTIFS(AVR.20!$H$7:$H$48,$B89,AVR.20!$E$7:$E$48,"Nuit")+COUNTIFS(AVR.20!$J$7:$J$48,$B89,AVR.20!$E$7:$E$48,"Nuit")+COUNTIFS(AVR.20!$L$7:$L$48,$B89,AVR.20!$E$7:$E$48,"Nuit")+COUNTIFS(AVR.20!$N$7:$N$48,$B89,AVR.20!$E$7:$E$48,"Nuit")+COUNTIFS(AVR.20!$P$7:$P$48,$B89,AVR.20!$E$7:$E$48,"Nuit")+COUNTIFS(AVR.20!$R$7:$R$48,$B89,AVR.20!$E$7:$E$48,"Nuit")+COUNTIFS(AVR.20!$T$7:$T$48,$B89,AVR.20!$E$7:$E$48,"Nuit")+COUNTIFS(AVR.20!$V$7:$V$48,$B89,AVR.20!$E$7:$E$48,"Nuit")+COUNTIFS(AVR.20!$W$7:$W$48,$B89,AVR.20!$E$7:$E$48,"Nuit")+COUNTIFS(AVR.20!$X$7:$X$48,$B89,AVR.20!$E$7:$E$48,"Nuit"))</f>
        <v>0</v>
      </c>
      <c r="BM89" s="190">
        <f>IF($A89="","",COUNTIFS(AVR.20!$F$7:$F$48,$B89,AVR.20!$E$7:$E$48,"Jour")+COUNTIFS(AVR.20!$H$7:$H$48,$B89,AVR.20!$E$7:$E$48,"Jour")+COUNTIFS(AVR.20!$J$7:$J$48,$B89,AVR.20!$E$7:$E$48,"Jour")+COUNTIFS(AVR.20!$L$7:$L$48,$B89,AVR.20!$E$7:$E$48,"Jour")+COUNTIFS(AVR.20!$N$7:$N$48,$B89,AVR.20!$E$7:$E$48,"Jour")+COUNTIFS(AVR.20!$P$7:$P$48,$B89,AVR.20!$E$7:$E$48,"Jour")+COUNTIFS(AVR.20!$R$7:$R$48,$B89,AVR.20!$E$7:$E$48,"Jour")+COUNTIFS(AVR.20!$T$7:$T$48,$B89,AVR.20!$E$7:$E$48,"Jour")+COUNTIFS(AVR.20!$V$7:$V$48,$B89,AVR.20!$E$7:$E$48,"Jour")+COUNTIFS(AVR.20!$W$7:$W$48,$B89,AVR.20!$E$7:$E$48,"Jour")+COUNTIFS(AVR.20!$X$7:$X$48,$B89,AVR.20!$E$7:$E$48,"Jour"))</f>
        <v>0</v>
      </c>
      <c r="BN89" s="177"/>
      <c r="BO89" s="176">
        <f t="shared" si="9"/>
        <v>28</v>
      </c>
      <c r="BP89" s="176">
        <f t="shared" si="10"/>
        <v>18</v>
      </c>
    </row>
    <row r="90" spans="1:68" ht="16.5" x14ac:dyDescent="0.3">
      <c r="A90" s="273"/>
      <c r="B90" s="275"/>
      <c r="C90" s="264"/>
      <c r="D90" s="264"/>
      <c r="E90" s="265"/>
      <c r="F90" s="266"/>
      <c r="G90" s="266"/>
      <c r="H90" s="266"/>
      <c r="I90" s="272"/>
      <c r="J90" s="266"/>
      <c r="K90" s="266"/>
      <c r="L90" s="267"/>
      <c r="N90" s="183" t="str">
        <f>IF($A90="","",COUNTIFS(#REF!,B90,#REF!,"Nuit")+COUNTIFS(#REF!,B90,#REF!,"Nuit")+COUNTIFS(#REF!,B90,#REF!,"Nuit")+COUNTIFS(#REF!,B90,#REF!,"Nuit")+COUNTIFS(#REF!,B90,#REF!,"Nuit")+COUNTIFS(#REF!,B90,#REF!,"Nuit")+COUNTIFS(#REF!,B90,#REF!,"Nuit")+COUNTIFS(#REF!,B90,#REF!,"Nuit")+COUNTIFS(#REF!,B90,#REF!,"Nuit")+COUNTIFS(#REF!,B90,#REF!,"Nuit")+COUNTIFS(#REF!,B90,#REF!,"Nuit"))</f>
        <v/>
      </c>
      <c r="O90" s="184" t="str">
        <f>IF($A90="","",COUNTIFS(#REF!,B90,#REF!,"Jour")+COUNTIFS(#REF!,B90,#REF!,"Jour")+COUNTIFS(#REF!,B90,#REF!,"Jour")+COUNTIFS(#REF!,B90,#REF!,"Jour")+COUNTIFS(#REF!,B90,#REF!,"Jour")+COUNTIFS(#REF!,B90,#REF!,"Jour")+COUNTIFS(#REF!,B90,#REF!,"Jour")+COUNTIFS(#REF!,B90,#REF!,"Jour")+COUNTIFS(#REF!,B90,#REF!,"Jour")+COUNTIFS(#REF!,B90,#REF!,"Jour")+COUNTIFS(#REF!,B90,#REF!,"Jour"))</f>
        <v/>
      </c>
      <c r="P90" s="187" t="str">
        <f>IF($A90="","",COUNTIFS(#REF!,B90,#REF!,"Nuit")+COUNTIFS(#REF!,B90,#REF!,"Nuit")+COUNTIFS(#REF!,B90,#REF!,"Nuit")+COUNTIFS(#REF!,B90,#REF!,"Nuit")+COUNTIFS(#REF!,B90,#REF!,"Nuit")+COUNTIFS(#REF!,B90,#REF!,"Nuit")+COUNTIFS(#REF!,B90,#REF!,"Nuit")+COUNTIFS(#REF!,B90,#REF!,"Nuit")+COUNTIFS(#REF!,B90,#REF!,"Nuit")+COUNTIFS(#REF!,B90,#REF!,"Nuit")+COUNTIFS(#REF!,B90,#REF!,"Nuit"))</f>
        <v/>
      </c>
      <c r="Q90" s="184" t="str">
        <f>IF($A90="","",COUNTIFS(#REF!,B90,#REF!,"Jour")+COUNTIFS(#REF!,B90,#REF!,"Jour")+COUNTIFS(#REF!,B90,#REF!,"Jour")+COUNTIFS(#REF!,B90,#REF!,"Jour")+COUNTIFS(#REF!,B90,#REF!,"Jour")+COUNTIFS(#REF!,B90,#REF!,"Jour")+COUNTIFS(#REF!,B90,#REF!,"Jour")+COUNTIFS(#REF!,B90,#REF!,"Jour")+COUNTIFS(#REF!,B90,#REF!,"Jour")+COUNTIFS(#REF!,B90,#REF!,"Jour")+COUNTIFS(#REF!,B90,#REF!,"Jour"))</f>
        <v/>
      </c>
      <c r="R90" s="187" t="str">
        <f>IF($A90="","",COUNTIFS(#REF!,B90,#REF!,"Nuit")+COUNTIFS(#REF!,B90,#REF!,"Nuit")+COUNTIFS(#REF!,B90,#REF!,"Nuit")+COUNTIFS(#REF!,B90,#REF!,"Nuit")+COUNTIFS(#REF!,B90,#REF!,"Nuit")+COUNTIFS(#REF!,B90,#REF!,"Nuit")+COUNTIFS(#REF!,B90,#REF!,"Nuit")+COUNTIFS(#REF!,B90,#REF!,"Nuit")+COUNTIFS(#REF!,B90,#REF!,"Nuit")+COUNTIFS(#REF!,B90,#REF!,"Nuit")+COUNTIFS(#REF!,B90,#REF!,"Nuit"))</f>
        <v/>
      </c>
      <c r="S90" s="184" t="str">
        <f>IF($A90="","",COUNTIFS(#REF!,B90,#REF!,"Jour")+COUNTIFS(#REF!,B90,#REF!,"Jour")+COUNTIFS(#REF!,B90,#REF!,"Jour")+COUNTIFS(#REF!,B90,#REF!,"Jour")+COUNTIFS(#REF!,B90,#REF!,"Jour")+COUNTIFS(#REF!,B90,#REF!,"Jour")+COUNTIFS(#REF!,B90,#REF!,"Jour")+COUNTIFS(#REF!,B90,#REF!,"Jour")+COUNTIFS(#REF!,B90,#REF!,"Jour")+COUNTIFS(#REF!,B90,#REF!,"Jour")+COUNTIFS(#REF!,B90,#REF!,"Jour"))</f>
        <v/>
      </c>
      <c r="T90" s="187" t="str">
        <f>IF($A90="","",COUNTIFS(#REF!,B90,#REF!,"Nuit")+COUNTIFS(#REF!,B90,#REF!,"Nuit")+COUNTIFS(#REF!,B90,#REF!,"Nuit")+COUNTIFS(#REF!,B90,#REF!,"Nuit")+COUNTIFS(#REF!,B90,#REF!,"Nuit")+COUNTIFS(#REF!,B90,#REF!,"Nuit")+COUNTIFS(#REF!,B90,#REF!,"Nuit")+COUNTIFS(#REF!,B90,#REF!,"Nuit")+COUNTIFS(#REF!,B90,#REF!,"Nuit")+COUNTIFS(#REF!,B90,#REF!,"Nuit")+COUNTIFS(#REF!,B90,#REF!,"Nuit"))</f>
        <v/>
      </c>
      <c r="U90" s="184" t="str">
        <f>IF($A90="","",COUNTIFS(#REF!,B90,#REF!,"Jour")+COUNTIFS(#REF!,B90,#REF!,"Jour")+COUNTIFS(#REF!,B90,#REF!,"Jour")+COUNTIFS(#REF!,B90,#REF!,"Jour")+COUNTIFS(#REF!,B90,#REF!,"Jour")+COUNTIFS(#REF!,B90,#REF!,"Jour")+COUNTIFS(#REF!,B90,#REF!,"Jour")+COUNTIFS(#REF!,B90,#REF!,"Jour")+COUNTIFS(#REF!,B90,#REF!,"Jour")+COUNTIFS(#REF!,B90,#REF!,"Jour")+COUNTIFS(#REF!,B90,#REF!,"Jour"))</f>
        <v/>
      </c>
      <c r="V90" s="187" t="str">
        <f>IF($A90="","",COUNTIFS(#REF!,B90,#REF!,"Nuit")+COUNTIFS(#REF!,B90,#REF!,"Nuit")+COUNTIFS(#REF!,B90,#REF!,"Nuit")+COUNTIFS(#REF!,B90,#REF!,"Nuit")+COUNTIFS(#REF!,B90,#REF!,"Nuit")+COUNTIFS(#REF!,B90,#REF!,"Nuit")+COUNTIFS(#REF!,B90,#REF!,"Nuit")+COUNTIFS(#REF!,B90,#REF!,"Nuit")+COUNTIFS(#REF!,B90,#REF!,"Nuit")+COUNTIFS(#REF!,B90,#REF!,"Nuit")+COUNTIFS(#REF!,B90,#REF!,"Nuit"))</f>
        <v/>
      </c>
      <c r="W90" s="184" t="str">
        <f>IF($A90="","",COUNTIFS(#REF!,B90,#REF!,"Jour")+COUNTIFS(#REF!,B90,#REF!,"Jour")+COUNTIFS(#REF!,B90,#REF!,"Jour")+COUNTIFS(#REF!,B90,#REF!,"Jour")+COUNTIFS(#REF!,B90,#REF!,"Jour")+COUNTIFS(#REF!,B90,#REF!,"Jour")+COUNTIFS(#REF!,B90,#REF!,"Jour")+COUNTIFS(#REF!,B90,#REF!,"Jour")+COUNTIFS(#REF!,B90,#REF!,"Jour")+COUNTIFS(#REF!,B90,#REF!,"Jour")+COUNTIFS(#REF!,B90,#REF!,"Jour"))</f>
        <v/>
      </c>
      <c r="X90" s="187" t="str">
        <f>IF($A90="","",COUNTIFS(#REF!,B90,#REF!,"Nuit")+COUNTIFS(#REF!,B90,#REF!,"Nuit")+COUNTIFS(#REF!,B90,#REF!,"Nuit")+COUNTIFS(#REF!,B90,#REF!,"Nuit")+COUNTIFS(#REF!,B90,#REF!,"Nuit")+COUNTIFS(#REF!,B90,#REF!,"Nuit")+COUNTIFS(#REF!,B90,#REF!,"Nuit")+COUNTIFS(#REF!,B90,#REF!,"Nuit")+COUNTIFS(#REF!,B90,#REF!,"Nuit")+COUNTIFS(#REF!,B90,#REF!,"Nuit")+COUNTIFS(#REF!,B90,#REF!,"Nuit"))</f>
        <v/>
      </c>
      <c r="Y90" s="184" t="str">
        <f>IF($A90="","",COUNTIFS(#REF!,B90,#REF!,"Jour")+COUNTIFS(#REF!,B90,#REF!,"Jour")+COUNTIFS(#REF!,B90,#REF!,"Jour")+COUNTIFS(#REF!,B90,#REF!,"Jour")+COUNTIFS(#REF!,B90,#REF!,"Jour")+COUNTIFS(#REF!,B90,#REF!,"Jour")+COUNTIFS(#REF!,B90,#REF!,"Jour")+COUNTIFS(#REF!,B90,#REF!,"Jour")+COUNTIFS(#REF!,B90,#REF!,"Jour")+COUNTIFS(#REF!,B90,#REF!,"Jour")+COUNTIFS(#REF!,B90,#REF!,"Jour"))</f>
        <v/>
      </c>
      <c r="Z90" s="187" t="str">
        <f>IF($A90="","",COUNTIFS(#REF!,$B90,#REF!,"Nuit")+COUNTIFS(#REF!,B90,#REF!,"Nuit")+COUNTIFS(#REF!,B90,#REF!,"Nuit")+COUNTIFS(#REF!,B90,#REF!,"Nuit")+COUNTIFS(#REF!,B90,#REF!,"Nuit")+COUNTIFS(#REF!,B90,#REF!,"Nuit")+COUNTIFS(#REF!,B90,#REF!,"Nuit")+COUNTIFS(#REF!,B90,#REF!,"Nuit")+COUNTIFS(#REF!,B90,#REF!,"Nuit")+COUNTIFS(#REF!,B90,#REF!,"Nuit")+COUNTIFS(#REF!,B90,#REF!,"Nuit"))</f>
        <v/>
      </c>
      <c r="AA90" s="184" t="str">
        <f>IF($A90="","",COUNTIFS(#REF!,$B90,#REF!,"Jour")+COUNTIFS(#REF!,$B90,#REF!,"Jour")+COUNTIFS(#REF!,$B90,#REF!,"Jour")+COUNTIFS(#REF!,$B90,#REF!,"Jour")+COUNTIFS(#REF!,$B90,#REF!,"Jour")+COUNTIFS(#REF!,$B90,#REF!,"Jour")+COUNTIFS(#REF!,$B90,#REF!,"Jour")+COUNTIFS(#REF!,$B90,#REF!,"Jour")+COUNTIFS(#REF!,$B90,#REF!,"Jour")+COUNTIFS(#REF!,$B90,#REF!,"Jour")+COUNTIFS(#REF!,$B90,#REF!,"Jour"))</f>
        <v/>
      </c>
      <c r="AB90" s="187" t="str">
        <f>IF($A90="","",COUNTIFS(#REF!,$B90,#REF!,"Nuit")+COUNTIFS(#REF!,$B90,#REF!,"Nuit")+COUNTIFS(#REF!,$B90,#REF!,"Nuit")+COUNTIFS(#REF!,$B90,#REF!,"Nuit")+COUNTIFS(#REF!,$B90,#REF!,"Nuit")+COUNTIFS(#REF!,$B90,#REF!,"Nuit")+COUNTIFS(#REF!,$B90,#REF!,"Nuit")+COUNTIFS(#REF!,$B90,#REF!,"Nuit")+COUNTIFS(#REF!,$B90,#REF!,"Nuit")+COUNTIFS(#REF!,$B90,#REF!,"Nuit")+COUNTIFS(#REF!,$B90,#REF!,"Nuit"))</f>
        <v/>
      </c>
      <c r="AC90" s="184" t="str">
        <f>IF($A90="","",COUNTIFS(#REF!,$B90,#REF!,"Jour")+COUNTIFS(#REF!,$B90,#REF!,"Jour")+COUNTIFS(#REF!,$B90,#REF!,"Jour")+COUNTIFS(#REF!,$B90,#REF!,"Jour")+COUNTIFS(#REF!,$B90,#REF!,"Jour")+COUNTIFS(#REF!,$B90,#REF!,"Jour")+COUNTIFS(#REF!,$B90,#REF!,"Jour")+COUNTIFS(#REF!,$B90,#REF!,"Jour")+COUNTIFS(#REF!,$B90,#REF!,"Jour")+COUNTIFS(#REF!,$B90,#REF!,"Jour")+COUNTIFS(#REF!,$B90,#REF!,"Jour"))</f>
        <v/>
      </c>
      <c r="AD90" s="187" t="str">
        <f>IF($A90="","",COUNTIFS(#REF!,$B90,#REF!,"Nuit")+COUNTIFS(#REF!,$B90,#REF!,"Nuit")+COUNTIFS(#REF!,$B90,#REF!,"Nuit")+COUNTIFS(#REF!,$B90,#REF!,"Nuit")+COUNTIFS(#REF!,$B90,#REF!,"Nuit")+COUNTIFS(#REF!,$B90,#REF!,"Nuit")+COUNTIFS(#REF!,$B90,#REF!,"Nuit")+COUNTIFS(#REF!,$B90,#REF!,"Nuit")+COUNTIFS(#REF!,$B90,#REF!,"Nuit")+COUNTIFS(#REF!,$B90,#REF!,"Nuit")+COUNTIFS(#REF!,$B90,#REF!,"Nuit"))</f>
        <v/>
      </c>
      <c r="AE90" s="184" t="str">
        <f>IF($A90="","",COUNTIFS(#REF!,$B90,#REF!,"Jour")+COUNTIFS(#REF!,$B90,#REF!,"Jour")+COUNTIFS(#REF!,$B90,#REF!,"Jour")+COUNTIFS(#REF!,$B90,#REF!,"Jour")+COUNTIFS(#REF!,$B90,#REF!,"Jour")+COUNTIFS(#REF!,$B90,#REF!,"Jour")+COUNTIFS(#REF!,$B90,#REF!,"Jour")+COUNTIFS(#REF!,$B90,#REF!,"Jour")+COUNTIFS(#REF!,$B90,#REF!,"Jour")+COUNTIFS(#REF!,$B90,#REF!,"Jour")+COUNTIFS(#REF!,$B90,#REF!,"Jour"))</f>
        <v/>
      </c>
      <c r="AF90" s="187" t="str">
        <f>IF($A90="","",COUNTIFS(#REF!,$B90,#REF!,"Nuit")+COUNTIFS(#REF!,$B90,#REF!,"Nuit")+COUNTIFS(#REF!,$B90,#REF!,"Nuit")+COUNTIFS(#REF!,$B90,#REF!,"Nuit")+COUNTIFS(#REF!,$B90,#REF!,"Nuit")+COUNTIFS(#REF!,$B90,#REF!,"Nuit")+COUNTIFS(#REF!,$B90,#REF!,"Nuit")+COUNTIFS(#REF!,$B90,#REF!,"Nuit")+COUNTIFS(#REF!,$B90,#REF!,"Nuit")+COUNTIFS(#REF!,$B90,#REF!,"Nuit")+COUNTIFS(#REF!,$B90,#REF!,"Nuit"))</f>
        <v/>
      </c>
      <c r="AG90" s="184" t="str">
        <f>IF($A90="","",COUNTIFS(#REF!,$B90,#REF!,"Jour")+COUNTIFS(#REF!,$B90,#REF!,"Jour")+COUNTIFS(#REF!,$B90,#REF!,"Jour")+COUNTIFS(#REF!,$B90,#REF!,"Jour")+COUNTIFS(#REF!,$B90,#REF!,"Jour")+COUNTIFS(#REF!,$B90,#REF!,"Jour")+COUNTIFS(#REF!,$B90,#REF!,"Jour")+COUNTIFS(#REF!,$B90,#REF!,"Jour")+COUNTIFS(#REF!,$B90,#REF!,"Jour")+COUNTIFS(#REF!,$B90,#REF!,"Jour")+COUNTIFS(#REF!,$B90,#REF!,"Jour"))</f>
        <v/>
      </c>
      <c r="AH90" s="187" t="str">
        <f>IF($A90="","",COUNTIFS(#REF!,$B90,#REF!,"Nuit")+COUNTIFS(#REF!,$B90,#REF!,"Nuit")+COUNTIFS(#REF!,$B90,#REF!,"Nuit")+COUNTIFS(#REF!,$B90,#REF!,"Nuit")+COUNTIFS(#REF!,$B90,#REF!,"Nuit")+COUNTIFS(#REF!,$B90,#REF!,"Nuit")+COUNTIFS(#REF!,$B90,#REF!,"Nuit")+COUNTIFS(#REF!,$B90,#REF!,"Nuit")+COUNTIFS(#REF!,$B90,#REF!,"Nuit")+COUNTIFS(#REF!,$B90,#REF!,"Nuit")+COUNTIFS(#REF!,$B90,#REF!,"Nuit"))</f>
        <v/>
      </c>
      <c r="AI90" s="184" t="str">
        <f>IF($A90="","",COUNTIFS(#REF!,$B90,#REF!,"Jour")+COUNTIFS(#REF!,$B90,#REF!,"Jour")+COUNTIFS(#REF!,$B90,#REF!,"Jour")+COUNTIFS(#REF!,$B90,#REF!,"Jour")+COUNTIFS(#REF!,$B90,#REF!,"Jour")+COUNTIFS(#REF!,$B90,#REF!,"Jour")+COUNTIFS(#REF!,$B90,#REF!,"Jour")+COUNTIFS(#REF!,$B90,#REF!,"Jour")+COUNTIFS(#REF!,$B90,#REF!,"Jour")+COUNTIFS(#REF!,$B90,#REF!,"Jour")+COUNTIFS(#REF!,$B90,#REF!,"Jour"))</f>
        <v/>
      </c>
      <c r="AJ90" s="187" t="str">
        <f>IF($A90="","",COUNTIFS(#REF!,$B90,#REF!,"Nuit")+COUNTIFS(#REF!,$B90,#REF!,"Nuit")+COUNTIFS(#REF!,$B90,#REF!,"Nuit")+COUNTIFS(#REF!,$B90,#REF!,"Nuit")+COUNTIFS(#REF!,$B90,#REF!,"Nuit")+COUNTIFS(#REF!,$B90,#REF!,"Nuit")+COUNTIFS(#REF!,$B90,#REF!,"Nuit")+COUNTIFS(#REF!,$B90,#REF!,"Nuit")+COUNTIFS(#REF!,$B90,#REF!,"Nuit")+COUNTIFS(#REF!,$B90,#REF!,"Nuit")+COUNTIFS(#REF!,$B90,#REF!,"Nuit"))</f>
        <v/>
      </c>
      <c r="AK90" s="190" t="str">
        <f>IF($A90="","",COUNTIFS(#REF!,$B90,#REF!,"Jour")+COUNTIFS(#REF!,$B90,#REF!,"Jour")+COUNTIFS(#REF!,$B90,#REF!,"Jour")+COUNTIFS(#REF!,$B90,#REF!,"Jour")+COUNTIFS(#REF!,$B90,#REF!,"Jour")+COUNTIFS(#REF!,$B90,#REF!,"Jour")+COUNTIFS(#REF!,$B90,#REF!,"Jour")+COUNTIFS(#REF!,$B90,#REF!,"Jour")+COUNTIFS(#REF!,$B90,#REF!,"Jour")+COUNTIFS(#REF!,$B90,#REF!,"Jour")+COUNTIFS(#REF!,$B90,#REF!,"Jour"))</f>
        <v/>
      </c>
      <c r="AL90" s="177"/>
      <c r="AM90" s="176" t="str">
        <f>IF(B90="","",N90+P90+R90+T90+V90+X90+Z90+AB90+AD90+AF90+AH90+AJ90)</f>
        <v/>
      </c>
      <c r="AN90" s="176" t="str">
        <f>IF(B90="","",O90+Q90+S90+U90+W90+Y90+AA90+AC90+AE90+AG90+AI90+AK90)</f>
        <v/>
      </c>
      <c r="AO90" s="424" t="str">
        <f>IF(B90="","",(AM90*0.6*6)+(AN90*0.6*12))</f>
        <v/>
      </c>
      <c r="AP90" s="183" t="str">
        <f>IF($A90="","",COUNTIFS(JAN.20!$F$7:$F$48,$B90,JAN.20!$E$7:$E$48,"Nuit")+COUNTIFS(JAN.20!$H$7:$H$48,$B90,JAN.20!$E$7:$E$48,"Nuit")+COUNTIFS(JAN.20!$J$7:$J$48,$B90,JAN.20!$E$7:$E$48,"Nuit")+COUNTIFS(JAN.20!$L$7:$L$48,$B90,JAN.20!$E$7:$E$48,"Nuit")+COUNTIFS(JAN.20!$N$7:$N$48,$B90,JAN.20!$E$7:$E$48,"Nuit")+COUNTIFS(JAN.20!$P$7:$P$48,$B90,JAN.20!$E$7:$E$48,"Nuit")+COUNTIFS(JAN.20!$R$7:$R$48,$B90,JAN.20!$E$7:$E$48,"Nuit")+COUNTIFS(JAN.20!$T$7:$T$48,$B90,JAN.20!$E$7:$E$48,"Nuit")+COUNTIFS(JAN.20!$V$7:$V$48,$B90,JAN.20!$E$7:$E$48,"Nuit")+COUNTIFS(JAN.20!$W$7:$W$48,$B90,JAN.20!$E$7:$E$48,"Nuit")+COUNTIFS(JAN.20!$X$7:$X$48,$B90,JAN.20!$E$7:$E$48,"Nuit"))</f>
        <v/>
      </c>
      <c r="AQ90" s="184" t="str">
        <f>IF($A90="","",COUNTIFS(JAN.20!$F$7:$F$48,$B90,JAN.20!$E$7:$E$48,"Jour")+COUNTIFS(JAN.20!$H$7:$H$48,$B90,JAN.20!$E$7:$E$48,"Jour")+COUNTIFS(JAN.20!$J$7:$J$48,$B90,JAN.20!$E$7:$E$48,"Jour")+COUNTIFS(JAN.20!$L$7:$L$48,$B90,JAN.20!$E$7:$E$48,"Jour")+COUNTIFS(JAN.20!$N$7:$N$48,$B90,JAN.20!$E$7:$E$48,"Jour")+COUNTIFS(JAN.20!$P$7:$P$48,$B90,JAN.20!$E$7:$E$48,"Jour")+COUNTIFS(JAN.20!$R$7:$R$48,$B90,JAN.20!$E$7:$E$48,"Jour")+COUNTIFS(JAN.20!$T$7:$T$48,$B90,JAN.20!$E$7:$E$48,"Jour")+COUNTIFS(JAN.20!$V$7:$V$48,$B90,JAN.20!$E$7:$E$48,"Jour")+COUNTIFS(JAN.20!$W$7:$W$48,$B90,JAN.20!$E$7:$E$48,"Jour")+COUNTIFS(JAN.20!$X$7:$X$48,$B90,JAN.20!$E$7:$E$48,"Jour"))</f>
        <v/>
      </c>
      <c r="AR90" s="187" t="str">
        <f>IF($A90="","",COUNTIFS(FEV.20!$F$7:$F$48,$B90,FEV.20!$E$7:$E$48,"Nuit")+COUNTIFS(FEV.20!$H$7:$H$48,$B90,FEV.20!$E$7:$E$48,"Nuit")+COUNTIFS(FEV.20!$J$7:$J$48,$B90,FEV.20!$E$7:$E$48,"Nuit")+COUNTIFS(FEV.20!$L$7:$L$48,$B90,FEV.20!$E$7:$E$48,"Nuit")+COUNTIFS(FEV.20!$N$7:$N$48,$B90,FEV.20!$E$7:$E$48,"Nuit")+COUNTIFS(FEV.20!$P$7:$P$48,$B90,FEV.20!$E$7:$E$48,"Nuit")+COUNTIFS(FEV.20!$R$7:$R$48,$B90,FEV.20!$E$7:$E$48,"Nuit")+COUNTIFS(FEV.20!$T$7:$T$48,$B90,FEV.20!$E$7:$E$48,"Nuit")+COUNTIFS(FEV.20!$V$7:$V$48,$B90,FEV.20!$E$7:$E$48,"Nuit")+COUNTIFS(FEV.20!$W$7:$W$48,$B90,FEV.20!$E$7:$E$48,"Nuit")+COUNTIFS(FEV.20!$X$7:$X$48,$B90,FEV.20!$E$7:$E$48,"Nuit"))</f>
        <v/>
      </c>
      <c r="AS90" s="184" t="str">
        <f>IF($A90="","",COUNTIFS(FEV.20!$F$7:$F$48,$B90,FEV.20!$E$7:$E$48,"Jour")+COUNTIFS(FEV.20!$H$7:$H$48,$B90,FEV.20!$E$7:$E$48,"Jour")+COUNTIFS(FEV.20!$J$7:$J$48,$B90,FEV.20!$E$7:$E$48,"Jour")+COUNTIFS(FEV.20!$L$7:$L$48,$B90,FEV.20!$E$7:$E$48,"Jour")+COUNTIFS(FEV.20!$N$7:$N$48,$B90,FEV.20!$E$7:$E$48,"Jour")+COUNTIFS(FEV.20!$P$7:$P$48,$B90,FEV.20!$E$7:$E$48,"Jour")+COUNTIFS(FEV.20!$R$7:$R$48,$B90,FEV.20!$E$7:$E$48,"Jour")+COUNTIFS(FEV.20!$T$7:$T$48,$B90,FEV.20!$E$7:$E$48,"Jour")+COUNTIFS(FEV.20!$V$7:$V$48,$B90,FEV.20!$E$7:$E$48,"Jour")+COUNTIFS(FEV.20!$W$7:$W$48,$B90,FEV.20!$E$7:$E$48,"Jour")+COUNTIFS(FEV.20!$X$7:$X$48,$B90,FEV.20!$E$7:$E$48,"Jour"))</f>
        <v/>
      </c>
      <c r="AT90" s="187" t="str">
        <f>IF($A90="","",COUNTIFS(Mars.20!$F$7:$F$48,$B90,Mars.20!$E$7:$E$48,"Nuit")+COUNTIFS(Mars.20!$H$7:$H$48,$B90,Mars.20!$E$7:$E$48,"Nuit")+COUNTIFS(Mars.20!$J$7:$J$48,$B90,Mars.20!$E$7:$E$48,"Nuit")+COUNTIFS(Mars.20!$L$7:$L$48,$B90,Mars.20!$E$7:$E$48,"Nuit")+COUNTIFS(Mars.20!$N$7:$N$48,$B90,Mars.20!$E$7:$E$48,"Nuit")+COUNTIFS(Mars.20!$P$7:$P$48,$B90,Mars.20!$E$7:$E$48,"Nuit")+COUNTIFS(Mars.20!$R$7:$R$48,$B90,Mars.20!$E$7:$E$48,"Nuit")+COUNTIFS(Mars.20!$T$7:$T$48,$B90,Mars.20!$E$7:$E$48,"Nuit")+COUNTIFS(Mars.20!$V$7:$V$48,$B90,Mars.20!$E$7:$E$48,"Nuit")+COUNTIFS(Mars.20!$W$7:$W$48,$B90,Mars.20!$E$7:$E$48,"Nuit")+COUNTIFS(Mars.20!$X$7:$X$48,$B90,Mars.20!$E$7:$E$48,"Nuit"))</f>
        <v/>
      </c>
      <c r="AU90" s="184" t="str">
        <f>IF($A90="","",COUNTIFS(Mars.20!$F$7:$F$48,$B90,Mars.20!$E$7:$E$48,"Jour")+COUNTIFS(Mars.20!$H$7:$H$48,$B90,Mars.20!$E$7:$E$48,"Jour")+COUNTIFS(Mars.20!$J$7:$J$48,$B90,Mars.20!$E$7:$E$48,"Jour")+COUNTIFS(Mars.20!$L$7:$L$48,$B90,Mars.20!$E$7:$E$48,"Jour")+COUNTIFS(Mars.20!$N$7:$N$48,$B90,Mars.20!$E$7:$E$48,"Jour")+COUNTIFS(Mars.20!$P$7:$P$48,$B90,Mars.20!$E$7:$E$48,"Jour")+COUNTIFS(Mars.20!$R$7:$R$48,$B90,Mars.20!$E$7:$E$48,"Jour")+COUNTIFS(Mars.20!$T$7:$T$48,$B90,Mars.20!$E$7:$E$48,"Jour")+COUNTIFS(Mars.20!$V$7:$V$48,$B90,Mars.20!$E$7:$E$48,"Jour")+COUNTIFS(Mars.20!$W$7:$W$48,$B90,Mars.20!$E$7:$E$48,"Jour")+COUNTIFS(Mars.20!$X$7:$X$48,$B90,Mars.20!$E$7:$E$48,"Jour"))</f>
        <v/>
      </c>
      <c r="AV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AW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AX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AY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AZ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BA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BB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BC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BD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BE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BF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BG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BH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BI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BJ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BK90" s="184"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BL90" s="187" t="str">
        <f>IF($A90="","",COUNTIFS(AVR.20!$F$7:$F$48,$B90,AVR.20!$E$7:$E$48,"Nuit")+COUNTIFS(AVR.20!$H$7:$H$48,$B90,AVR.20!$E$7:$E$48,"Nuit")+COUNTIFS(AVR.20!$J$7:$J$48,$B90,AVR.20!$E$7:$E$48,"Nuit")+COUNTIFS(AVR.20!$L$7:$L$48,$B90,AVR.20!$E$7:$E$48,"Nuit")+COUNTIFS(AVR.20!$N$7:$N$48,$B90,AVR.20!$E$7:$E$48,"Nuit")+COUNTIFS(AVR.20!$P$7:$P$48,$B90,AVR.20!$E$7:$E$48,"Nuit")+COUNTIFS(AVR.20!$R$7:$R$48,$B90,AVR.20!$E$7:$E$48,"Nuit")+COUNTIFS(AVR.20!$T$7:$T$48,$B90,AVR.20!$E$7:$E$48,"Nuit")+COUNTIFS(AVR.20!$V$7:$V$48,$B90,AVR.20!$E$7:$E$48,"Nuit")+COUNTIFS(AVR.20!$W$7:$W$48,$B90,AVR.20!$E$7:$E$48,"Nuit")+COUNTIFS(AVR.20!$X$7:$X$48,$B90,AVR.20!$E$7:$E$48,"Nuit"))</f>
        <v/>
      </c>
      <c r="BM90" s="190" t="str">
        <f>IF($A90="","",COUNTIFS(AVR.20!$F$7:$F$48,$B90,AVR.20!$E$7:$E$48,"Jour")+COUNTIFS(AVR.20!$H$7:$H$48,$B90,AVR.20!$E$7:$E$48,"Jour")+COUNTIFS(AVR.20!$J$7:$J$48,$B90,AVR.20!$E$7:$E$48,"Jour")+COUNTIFS(AVR.20!$L$7:$L$48,$B90,AVR.20!$E$7:$E$48,"Jour")+COUNTIFS(AVR.20!$N$7:$N$48,$B90,AVR.20!$E$7:$E$48,"Jour")+COUNTIFS(AVR.20!$P$7:$P$48,$B90,AVR.20!$E$7:$E$48,"Jour")+COUNTIFS(AVR.20!$R$7:$R$48,$B90,AVR.20!$E$7:$E$48,"Jour")+COUNTIFS(AVR.20!$T$7:$T$48,$B90,AVR.20!$E$7:$E$48,"Jour")+COUNTIFS(AVR.20!$V$7:$V$48,$B90,AVR.20!$E$7:$E$48,"Jour")+COUNTIFS(AVR.20!$W$7:$W$48,$B90,AVR.20!$E$7:$E$48,"Jour")+COUNTIFS(AVR.20!$X$7:$X$48,$B90,AVR.20!$E$7:$E$48,"Jour"))</f>
        <v/>
      </c>
      <c r="BN90" s="177"/>
      <c r="BO90" s="176" t="e">
        <f t="shared" si="9"/>
        <v>#VALUE!</v>
      </c>
      <c r="BP90" s="176" t="e">
        <f t="shared" si="10"/>
        <v>#VALUE!</v>
      </c>
    </row>
    <row r="91" spans="1:68" ht="16.5" x14ac:dyDescent="0.3">
      <c r="A91" s="273"/>
      <c r="B91" s="275"/>
      <c r="C91" s="264"/>
      <c r="D91" s="264"/>
      <c r="E91" s="265"/>
      <c r="F91" s="266"/>
      <c r="G91" s="266"/>
      <c r="H91" s="266"/>
      <c r="I91" s="272"/>
      <c r="J91" s="266"/>
      <c r="K91" s="266"/>
      <c r="L91" s="267"/>
      <c r="N91" s="183" t="str">
        <f>IF($A91="","",COUNTIFS(#REF!,B91,#REF!,"Nuit")+COUNTIFS(#REF!,B91,#REF!,"Nuit")+COUNTIFS(#REF!,B91,#REF!,"Nuit")+COUNTIFS(#REF!,B91,#REF!,"Nuit")+COUNTIFS(#REF!,B91,#REF!,"Nuit")+COUNTIFS(#REF!,B91,#REF!,"Nuit")+COUNTIFS(#REF!,B91,#REF!,"Nuit")+COUNTIFS(#REF!,B91,#REF!,"Nuit")+COUNTIFS(#REF!,B91,#REF!,"Nuit")+COUNTIFS(#REF!,B91,#REF!,"Nuit")+COUNTIFS(#REF!,B91,#REF!,"Nuit"))</f>
        <v/>
      </c>
      <c r="O91" s="184" t="str">
        <f>IF($A91="","",COUNTIFS(#REF!,B91,#REF!,"Jour")+COUNTIFS(#REF!,B91,#REF!,"Jour")+COUNTIFS(#REF!,B91,#REF!,"Jour")+COUNTIFS(#REF!,B91,#REF!,"Jour")+COUNTIFS(#REF!,B91,#REF!,"Jour")+COUNTIFS(#REF!,B91,#REF!,"Jour")+COUNTIFS(#REF!,B91,#REF!,"Jour")+COUNTIFS(#REF!,B91,#REF!,"Jour")+COUNTIFS(#REF!,B91,#REF!,"Jour")+COUNTIFS(#REF!,B91,#REF!,"Jour")+COUNTIFS(#REF!,B91,#REF!,"Jour"))</f>
        <v/>
      </c>
      <c r="P91" s="187" t="str">
        <f>IF($A91="","",COUNTIFS(#REF!,B91,#REF!,"Nuit")+COUNTIFS(#REF!,B91,#REF!,"Nuit")+COUNTIFS(#REF!,B91,#REF!,"Nuit")+COUNTIFS(#REF!,B91,#REF!,"Nuit")+COUNTIFS(#REF!,B91,#REF!,"Nuit")+COUNTIFS(#REF!,B91,#REF!,"Nuit")+COUNTIFS(#REF!,B91,#REF!,"Nuit")+COUNTIFS(#REF!,B91,#REF!,"Nuit")+COUNTIFS(#REF!,B91,#REF!,"Nuit")+COUNTIFS(#REF!,B91,#REF!,"Nuit")+COUNTIFS(#REF!,B91,#REF!,"Nuit"))</f>
        <v/>
      </c>
      <c r="Q91" s="184" t="str">
        <f>IF($A91="","",COUNTIFS(#REF!,B91,#REF!,"Jour")+COUNTIFS(#REF!,B91,#REF!,"Jour")+COUNTIFS(#REF!,B91,#REF!,"Jour")+COUNTIFS(#REF!,B91,#REF!,"Jour")+COUNTIFS(#REF!,B91,#REF!,"Jour")+COUNTIFS(#REF!,B91,#REF!,"Jour")+COUNTIFS(#REF!,B91,#REF!,"Jour")+COUNTIFS(#REF!,B91,#REF!,"Jour")+COUNTIFS(#REF!,B91,#REF!,"Jour")+COUNTIFS(#REF!,B91,#REF!,"Jour")+COUNTIFS(#REF!,B91,#REF!,"Jour"))</f>
        <v/>
      </c>
      <c r="R91" s="187" t="str">
        <f>IF($A91="","",COUNTIFS(#REF!,B91,#REF!,"Nuit")+COUNTIFS(#REF!,B91,#REF!,"Nuit")+COUNTIFS(#REF!,B91,#REF!,"Nuit")+COUNTIFS(#REF!,B91,#REF!,"Nuit")+COUNTIFS(#REF!,B91,#REF!,"Nuit")+COUNTIFS(#REF!,B91,#REF!,"Nuit")+COUNTIFS(#REF!,B91,#REF!,"Nuit")+COUNTIFS(#REF!,B91,#REF!,"Nuit")+COUNTIFS(#REF!,B91,#REF!,"Nuit")+COUNTIFS(#REF!,B91,#REF!,"Nuit")+COUNTIFS(#REF!,B91,#REF!,"Nuit"))</f>
        <v/>
      </c>
      <c r="S91" s="184" t="str">
        <f>IF($A91="","",COUNTIFS(#REF!,B91,#REF!,"Jour")+COUNTIFS(#REF!,B91,#REF!,"Jour")+COUNTIFS(#REF!,B91,#REF!,"Jour")+COUNTIFS(#REF!,B91,#REF!,"Jour")+COUNTIFS(#REF!,B91,#REF!,"Jour")+COUNTIFS(#REF!,B91,#REF!,"Jour")+COUNTIFS(#REF!,B91,#REF!,"Jour")+COUNTIFS(#REF!,B91,#REF!,"Jour")+COUNTIFS(#REF!,B91,#REF!,"Jour")+COUNTIFS(#REF!,B91,#REF!,"Jour")+COUNTIFS(#REF!,B91,#REF!,"Jour"))</f>
        <v/>
      </c>
      <c r="T91" s="187" t="str">
        <f>IF($A91="","",COUNTIFS(#REF!,B91,#REF!,"Nuit")+COUNTIFS(#REF!,B91,#REF!,"Nuit")+COUNTIFS(#REF!,B91,#REF!,"Nuit")+COUNTIFS(#REF!,B91,#REF!,"Nuit")+COUNTIFS(#REF!,B91,#REF!,"Nuit")+COUNTIFS(#REF!,B91,#REF!,"Nuit")+COUNTIFS(#REF!,B91,#REF!,"Nuit")+COUNTIFS(#REF!,B91,#REF!,"Nuit")+COUNTIFS(#REF!,B91,#REF!,"Nuit")+COUNTIFS(#REF!,B91,#REF!,"Nuit")+COUNTIFS(#REF!,B91,#REF!,"Nuit"))</f>
        <v/>
      </c>
      <c r="U91" s="184" t="str">
        <f>IF($A91="","",COUNTIFS(#REF!,B91,#REF!,"Jour")+COUNTIFS(#REF!,B91,#REF!,"Jour")+COUNTIFS(#REF!,B91,#REF!,"Jour")+COUNTIFS(#REF!,B91,#REF!,"Jour")+COUNTIFS(#REF!,B91,#REF!,"Jour")+COUNTIFS(#REF!,B91,#REF!,"Jour")+COUNTIFS(#REF!,B91,#REF!,"Jour")+COUNTIFS(#REF!,B91,#REF!,"Jour")+COUNTIFS(#REF!,B91,#REF!,"Jour")+COUNTIFS(#REF!,B91,#REF!,"Jour")+COUNTIFS(#REF!,B91,#REF!,"Jour"))</f>
        <v/>
      </c>
      <c r="V91" s="187" t="str">
        <f>IF($A91="","",COUNTIFS(#REF!,B91,#REF!,"Nuit")+COUNTIFS(#REF!,B91,#REF!,"Nuit")+COUNTIFS(#REF!,B91,#REF!,"Nuit")+COUNTIFS(#REF!,B91,#REF!,"Nuit")+COUNTIFS(#REF!,B91,#REF!,"Nuit")+COUNTIFS(#REF!,B91,#REF!,"Nuit")+COUNTIFS(#REF!,B91,#REF!,"Nuit")+COUNTIFS(#REF!,B91,#REF!,"Nuit")+COUNTIFS(#REF!,B91,#REF!,"Nuit")+COUNTIFS(#REF!,B91,#REF!,"Nuit")+COUNTIFS(#REF!,B91,#REF!,"Nuit"))</f>
        <v/>
      </c>
      <c r="W91" s="184" t="str">
        <f>IF($A91="","",COUNTIFS(#REF!,B91,#REF!,"Jour")+COUNTIFS(#REF!,B91,#REF!,"Jour")+COUNTIFS(#REF!,B91,#REF!,"Jour")+COUNTIFS(#REF!,B91,#REF!,"Jour")+COUNTIFS(#REF!,B91,#REF!,"Jour")+COUNTIFS(#REF!,B91,#REF!,"Jour")+COUNTIFS(#REF!,B91,#REF!,"Jour")+COUNTIFS(#REF!,B91,#REF!,"Jour")+COUNTIFS(#REF!,B91,#REF!,"Jour")+COUNTIFS(#REF!,B91,#REF!,"Jour")+COUNTIFS(#REF!,B91,#REF!,"Jour"))</f>
        <v/>
      </c>
      <c r="X91" s="187" t="str">
        <f>IF($A91="","",COUNTIFS(#REF!,B91,#REF!,"Nuit")+COUNTIFS(#REF!,B91,#REF!,"Nuit")+COUNTIFS(#REF!,B91,#REF!,"Nuit")+COUNTIFS(#REF!,B91,#REF!,"Nuit")+COUNTIFS(#REF!,B91,#REF!,"Nuit")+COUNTIFS(#REF!,B91,#REF!,"Nuit")+COUNTIFS(#REF!,B91,#REF!,"Nuit")+COUNTIFS(#REF!,B91,#REF!,"Nuit")+COUNTIFS(#REF!,B91,#REF!,"Nuit")+COUNTIFS(#REF!,B91,#REF!,"Nuit")+COUNTIFS(#REF!,B91,#REF!,"Nuit"))</f>
        <v/>
      </c>
      <c r="Y91" s="184" t="str">
        <f>IF($A91="","",COUNTIFS(#REF!,B91,#REF!,"Jour")+COUNTIFS(#REF!,B91,#REF!,"Jour")+COUNTIFS(#REF!,B91,#REF!,"Jour")+COUNTIFS(#REF!,B91,#REF!,"Jour")+COUNTIFS(#REF!,B91,#REF!,"Jour")+COUNTIFS(#REF!,B91,#REF!,"Jour")+COUNTIFS(#REF!,B91,#REF!,"Jour")+COUNTIFS(#REF!,B91,#REF!,"Jour")+COUNTIFS(#REF!,B91,#REF!,"Jour")+COUNTIFS(#REF!,B91,#REF!,"Jour")+COUNTIFS(#REF!,B91,#REF!,"Jour"))</f>
        <v/>
      </c>
      <c r="Z91" s="187" t="str">
        <f>IF($A91="","",COUNTIFS(#REF!,$B91,#REF!,"Nuit")+COUNTIFS(#REF!,B91,#REF!,"Nuit")+COUNTIFS(#REF!,B91,#REF!,"Nuit")+COUNTIFS(#REF!,B91,#REF!,"Nuit")+COUNTIFS(#REF!,B91,#REF!,"Nuit")+COUNTIFS(#REF!,B91,#REF!,"Nuit")+COUNTIFS(#REF!,B91,#REF!,"Nuit")+COUNTIFS(#REF!,B91,#REF!,"Nuit")+COUNTIFS(#REF!,B91,#REF!,"Nuit")+COUNTIFS(#REF!,B91,#REF!,"Nuit")+COUNTIFS(#REF!,B91,#REF!,"Nuit"))</f>
        <v/>
      </c>
      <c r="AA91" s="184" t="str">
        <f>IF($A91="","",COUNTIFS(#REF!,$B91,#REF!,"Jour")+COUNTIFS(#REF!,$B91,#REF!,"Jour")+COUNTIFS(#REF!,$B91,#REF!,"Jour")+COUNTIFS(#REF!,$B91,#REF!,"Jour")+COUNTIFS(#REF!,$B91,#REF!,"Jour")+COUNTIFS(#REF!,$B91,#REF!,"Jour")+COUNTIFS(#REF!,$B91,#REF!,"Jour")+COUNTIFS(#REF!,$B91,#REF!,"Jour")+COUNTIFS(#REF!,$B91,#REF!,"Jour")+COUNTIFS(#REF!,$B91,#REF!,"Jour")+COUNTIFS(#REF!,$B91,#REF!,"Jour"))</f>
        <v/>
      </c>
      <c r="AB91" s="187" t="str">
        <f>IF($A91="","",COUNTIFS(#REF!,$B91,#REF!,"Nuit")+COUNTIFS(#REF!,$B91,#REF!,"Nuit")+COUNTIFS(#REF!,$B91,#REF!,"Nuit")+COUNTIFS(#REF!,$B91,#REF!,"Nuit")+COUNTIFS(#REF!,$B91,#REF!,"Nuit")+COUNTIFS(#REF!,$B91,#REF!,"Nuit")+COUNTIFS(#REF!,$B91,#REF!,"Nuit")+COUNTIFS(#REF!,$B91,#REF!,"Nuit")+COUNTIFS(#REF!,$B91,#REF!,"Nuit")+COUNTIFS(#REF!,$B91,#REF!,"Nuit")+COUNTIFS(#REF!,$B91,#REF!,"Nuit"))</f>
        <v/>
      </c>
      <c r="AC91" s="184" t="str">
        <f>IF($A91="","",COUNTIFS(#REF!,$B91,#REF!,"Jour")+COUNTIFS(#REF!,$B91,#REF!,"Jour")+COUNTIFS(#REF!,$B91,#REF!,"Jour")+COUNTIFS(#REF!,$B91,#REF!,"Jour")+COUNTIFS(#REF!,$B91,#REF!,"Jour")+COUNTIFS(#REF!,$B91,#REF!,"Jour")+COUNTIFS(#REF!,$B91,#REF!,"Jour")+COUNTIFS(#REF!,$B91,#REF!,"Jour")+COUNTIFS(#REF!,$B91,#REF!,"Jour")+COUNTIFS(#REF!,$B91,#REF!,"Jour")+COUNTIFS(#REF!,$B91,#REF!,"Jour"))</f>
        <v/>
      </c>
      <c r="AD91" s="187" t="str">
        <f>IF($A91="","",COUNTIFS(#REF!,$B91,#REF!,"Nuit")+COUNTIFS(#REF!,$B91,#REF!,"Nuit")+COUNTIFS(#REF!,$B91,#REF!,"Nuit")+COUNTIFS(#REF!,$B91,#REF!,"Nuit")+COUNTIFS(#REF!,$B91,#REF!,"Nuit")+COUNTIFS(#REF!,$B91,#REF!,"Nuit")+COUNTIFS(#REF!,$B91,#REF!,"Nuit")+COUNTIFS(#REF!,$B91,#REF!,"Nuit")+COUNTIFS(#REF!,$B91,#REF!,"Nuit")+COUNTIFS(#REF!,$B91,#REF!,"Nuit")+COUNTIFS(#REF!,$B91,#REF!,"Nuit"))</f>
        <v/>
      </c>
      <c r="AE91" s="184" t="str">
        <f>IF($A91="","",COUNTIFS(#REF!,$B91,#REF!,"Jour")+COUNTIFS(#REF!,$B91,#REF!,"Jour")+COUNTIFS(#REF!,$B91,#REF!,"Jour")+COUNTIFS(#REF!,$B91,#REF!,"Jour")+COUNTIFS(#REF!,$B91,#REF!,"Jour")+COUNTIFS(#REF!,$B91,#REF!,"Jour")+COUNTIFS(#REF!,$B91,#REF!,"Jour")+COUNTIFS(#REF!,$B91,#REF!,"Jour")+COUNTIFS(#REF!,$B91,#REF!,"Jour")+COUNTIFS(#REF!,$B91,#REF!,"Jour")+COUNTIFS(#REF!,$B91,#REF!,"Jour"))</f>
        <v/>
      </c>
      <c r="AF91" s="187" t="str">
        <f>IF($A91="","",COUNTIFS(#REF!,$B91,#REF!,"Nuit")+COUNTIFS(#REF!,$B91,#REF!,"Nuit")+COUNTIFS(#REF!,$B91,#REF!,"Nuit")+COUNTIFS(#REF!,$B91,#REF!,"Nuit")+COUNTIFS(#REF!,$B91,#REF!,"Nuit")+COUNTIFS(#REF!,$B91,#REF!,"Nuit")+COUNTIFS(#REF!,$B91,#REF!,"Nuit")+COUNTIFS(#REF!,$B91,#REF!,"Nuit")+COUNTIFS(#REF!,$B91,#REF!,"Nuit")+COUNTIFS(#REF!,$B91,#REF!,"Nuit")+COUNTIFS(#REF!,$B91,#REF!,"Nuit"))</f>
        <v/>
      </c>
      <c r="AG91" s="184" t="str">
        <f>IF($A91="","",COUNTIFS(#REF!,$B91,#REF!,"Jour")+COUNTIFS(#REF!,$B91,#REF!,"Jour")+COUNTIFS(#REF!,$B91,#REF!,"Jour")+COUNTIFS(#REF!,$B91,#REF!,"Jour")+COUNTIFS(#REF!,$B91,#REF!,"Jour")+COUNTIFS(#REF!,$B91,#REF!,"Jour")+COUNTIFS(#REF!,$B91,#REF!,"Jour")+COUNTIFS(#REF!,$B91,#REF!,"Jour")+COUNTIFS(#REF!,$B91,#REF!,"Jour")+COUNTIFS(#REF!,$B91,#REF!,"Jour")+COUNTIFS(#REF!,$B91,#REF!,"Jour"))</f>
        <v/>
      </c>
      <c r="AH91" s="187" t="str">
        <f>IF($A91="","",COUNTIFS(#REF!,$B91,#REF!,"Nuit")+COUNTIFS(#REF!,$B91,#REF!,"Nuit")+COUNTIFS(#REF!,$B91,#REF!,"Nuit")+COUNTIFS(#REF!,$B91,#REF!,"Nuit")+COUNTIFS(#REF!,$B91,#REF!,"Nuit")+COUNTIFS(#REF!,$B91,#REF!,"Nuit")+COUNTIFS(#REF!,$B91,#REF!,"Nuit")+COUNTIFS(#REF!,$B91,#REF!,"Nuit")+COUNTIFS(#REF!,$B91,#REF!,"Nuit")+COUNTIFS(#REF!,$B91,#REF!,"Nuit")+COUNTIFS(#REF!,$B91,#REF!,"Nuit"))</f>
        <v/>
      </c>
      <c r="AI91" s="184" t="str">
        <f>IF($A91="","",COUNTIFS(#REF!,$B91,#REF!,"Jour")+COUNTIFS(#REF!,$B91,#REF!,"Jour")+COUNTIFS(#REF!,$B91,#REF!,"Jour")+COUNTIFS(#REF!,$B91,#REF!,"Jour")+COUNTIFS(#REF!,$B91,#REF!,"Jour")+COUNTIFS(#REF!,$B91,#REF!,"Jour")+COUNTIFS(#REF!,$B91,#REF!,"Jour")+COUNTIFS(#REF!,$B91,#REF!,"Jour")+COUNTIFS(#REF!,$B91,#REF!,"Jour")+COUNTIFS(#REF!,$B91,#REF!,"Jour")+COUNTIFS(#REF!,$B91,#REF!,"Jour"))</f>
        <v/>
      </c>
      <c r="AJ91" s="187" t="str">
        <f>IF($A91="","",COUNTIFS(#REF!,$B91,#REF!,"Nuit")+COUNTIFS(#REF!,$B91,#REF!,"Nuit")+COUNTIFS(#REF!,$B91,#REF!,"Nuit")+COUNTIFS(#REF!,$B91,#REF!,"Nuit")+COUNTIFS(#REF!,$B91,#REF!,"Nuit")+COUNTIFS(#REF!,$B91,#REF!,"Nuit")+COUNTIFS(#REF!,$B91,#REF!,"Nuit")+COUNTIFS(#REF!,$B91,#REF!,"Nuit")+COUNTIFS(#REF!,$B91,#REF!,"Nuit")+COUNTIFS(#REF!,$B91,#REF!,"Nuit")+COUNTIFS(#REF!,$B91,#REF!,"Nuit"))</f>
        <v/>
      </c>
      <c r="AK91" s="190" t="str">
        <f>IF($A91="","",COUNTIFS(#REF!,$B91,#REF!,"Jour")+COUNTIFS(#REF!,$B91,#REF!,"Jour")+COUNTIFS(#REF!,$B91,#REF!,"Jour")+COUNTIFS(#REF!,$B91,#REF!,"Jour")+COUNTIFS(#REF!,$B91,#REF!,"Jour")+COUNTIFS(#REF!,$B91,#REF!,"Jour")+COUNTIFS(#REF!,$B91,#REF!,"Jour")+COUNTIFS(#REF!,$B91,#REF!,"Jour")+COUNTIFS(#REF!,$B91,#REF!,"Jour")+COUNTIFS(#REF!,$B91,#REF!,"Jour")+COUNTIFS(#REF!,$B91,#REF!,"Jour"))</f>
        <v/>
      </c>
      <c r="AL91" s="177"/>
      <c r="AM91" s="176" t="str">
        <f t="shared" ref="AM91:AM106" si="13">IF(B91="","",N91+P91+R91+T91+V91+X91+Z91+AB91+AD91+AF91+AH91+AJ91)</f>
        <v/>
      </c>
      <c r="AN91" s="176" t="str">
        <f t="shared" ref="AN91:AN106" si="14">IF(B91="","",O91+Q91+S91+U91+W91+Y91+AA91+AC91+AE91+AG91+AI91+AK91)</f>
        <v/>
      </c>
      <c r="AO91" s="424" t="str">
        <f t="shared" ref="AO91:AO106" si="15">IF(B91="","",(AM91*0.6*6)+(AN91*0.6*12))</f>
        <v/>
      </c>
      <c r="AP91" s="183" t="str">
        <f>IF($A91="","",COUNTIFS(JAN.20!$F$7:$F$48,$B91,JAN.20!$E$7:$E$48,"Nuit")+COUNTIFS(JAN.20!$H$7:$H$48,$B91,JAN.20!$E$7:$E$48,"Nuit")+COUNTIFS(JAN.20!$J$7:$J$48,$B91,JAN.20!$E$7:$E$48,"Nuit")+COUNTIFS(JAN.20!$L$7:$L$48,$B91,JAN.20!$E$7:$E$48,"Nuit")+COUNTIFS(JAN.20!$N$7:$N$48,$B91,JAN.20!$E$7:$E$48,"Nuit")+COUNTIFS(JAN.20!$P$7:$P$48,$B91,JAN.20!$E$7:$E$48,"Nuit")+COUNTIFS(JAN.20!$R$7:$R$48,$B91,JAN.20!$E$7:$E$48,"Nuit")+COUNTIFS(JAN.20!$T$7:$T$48,$B91,JAN.20!$E$7:$E$48,"Nuit")+COUNTIFS(JAN.20!$V$7:$V$48,$B91,JAN.20!$E$7:$E$48,"Nuit")+COUNTIFS(JAN.20!$W$7:$W$48,$B91,JAN.20!$E$7:$E$48,"Nuit")+COUNTIFS(JAN.20!$X$7:$X$48,$B91,JAN.20!$E$7:$E$48,"Nuit"))</f>
        <v/>
      </c>
      <c r="AQ91" s="184" t="str">
        <f>IF($A91="","",COUNTIFS(JAN.20!$F$7:$F$48,$B91,JAN.20!$E$7:$E$48,"Jour")+COUNTIFS(JAN.20!$H$7:$H$48,$B91,JAN.20!$E$7:$E$48,"Jour")+COUNTIFS(JAN.20!$J$7:$J$48,$B91,JAN.20!$E$7:$E$48,"Jour")+COUNTIFS(JAN.20!$L$7:$L$48,$B91,JAN.20!$E$7:$E$48,"Jour")+COUNTIFS(JAN.20!$N$7:$N$48,$B91,JAN.20!$E$7:$E$48,"Jour")+COUNTIFS(JAN.20!$P$7:$P$48,$B91,JAN.20!$E$7:$E$48,"Jour")+COUNTIFS(JAN.20!$R$7:$R$48,$B91,JAN.20!$E$7:$E$48,"Jour")+COUNTIFS(JAN.20!$T$7:$T$48,$B91,JAN.20!$E$7:$E$48,"Jour")+COUNTIFS(JAN.20!$V$7:$V$48,$B91,JAN.20!$E$7:$E$48,"Jour")+COUNTIFS(JAN.20!$W$7:$W$48,$B91,JAN.20!$E$7:$E$48,"Jour")+COUNTIFS(JAN.20!$X$7:$X$48,$B91,JAN.20!$E$7:$E$48,"Jour"))</f>
        <v/>
      </c>
      <c r="AR91" s="187" t="str">
        <f>IF($A91="","",COUNTIFS(FEV.20!$F$7:$F$48,$B91,FEV.20!$E$7:$E$48,"Nuit")+COUNTIFS(FEV.20!$H$7:$H$48,$B91,FEV.20!$E$7:$E$48,"Nuit")+COUNTIFS(FEV.20!$J$7:$J$48,$B91,FEV.20!$E$7:$E$48,"Nuit")+COUNTIFS(FEV.20!$L$7:$L$48,$B91,FEV.20!$E$7:$E$48,"Nuit")+COUNTIFS(FEV.20!$N$7:$N$48,$B91,FEV.20!$E$7:$E$48,"Nuit")+COUNTIFS(FEV.20!$P$7:$P$48,$B91,FEV.20!$E$7:$E$48,"Nuit")+COUNTIFS(FEV.20!$R$7:$R$48,$B91,FEV.20!$E$7:$E$48,"Nuit")+COUNTIFS(FEV.20!$T$7:$T$48,$B91,FEV.20!$E$7:$E$48,"Nuit")+COUNTIFS(FEV.20!$V$7:$V$48,$B91,FEV.20!$E$7:$E$48,"Nuit")+COUNTIFS(FEV.20!$W$7:$W$48,$B91,FEV.20!$E$7:$E$48,"Nuit")+COUNTIFS(FEV.20!$X$7:$X$48,$B91,FEV.20!$E$7:$E$48,"Nuit"))</f>
        <v/>
      </c>
      <c r="AS91" s="184" t="str">
        <f>IF($A91="","",COUNTIFS(FEV.20!$F$7:$F$48,$B91,FEV.20!$E$7:$E$48,"Jour")+COUNTIFS(FEV.20!$H$7:$H$48,$B91,FEV.20!$E$7:$E$48,"Jour")+COUNTIFS(FEV.20!$J$7:$J$48,$B91,FEV.20!$E$7:$E$48,"Jour")+COUNTIFS(FEV.20!$L$7:$L$48,$B91,FEV.20!$E$7:$E$48,"Jour")+COUNTIFS(FEV.20!$N$7:$N$48,$B91,FEV.20!$E$7:$E$48,"Jour")+COUNTIFS(FEV.20!$P$7:$P$48,$B91,FEV.20!$E$7:$E$48,"Jour")+COUNTIFS(FEV.20!$R$7:$R$48,$B91,FEV.20!$E$7:$E$48,"Jour")+COUNTIFS(FEV.20!$T$7:$T$48,$B91,FEV.20!$E$7:$E$48,"Jour")+COUNTIFS(FEV.20!$V$7:$V$48,$B91,FEV.20!$E$7:$E$48,"Jour")+COUNTIFS(FEV.20!$W$7:$W$48,$B91,FEV.20!$E$7:$E$48,"Jour")+COUNTIFS(FEV.20!$X$7:$X$48,$B91,FEV.20!$E$7:$E$48,"Jour"))</f>
        <v/>
      </c>
      <c r="AT91" s="187" t="str">
        <f>IF($A91="","",COUNTIFS(Mars.20!$F$7:$F$48,$B91,Mars.20!$E$7:$E$48,"Nuit")+COUNTIFS(Mars.20!$H$7:$H$48,$B91,Mars.20!$E$7:$E$48,"Nuit")+COUNTIFS(Mars.20!$J$7:$J$48,$B91,Mars.20!$E$7:$E$48,"Nuit")+COUNTIFS(Mars.20!$L$7:$L$48,$B91,Mars.20!$E$7:$E$48,"Nuit")+COUNTIFS(Mars.20!$N$7:$N$48,$B91,Mars.20!$E$7:$E$48,"Nuit")+COUNTIFS(Mars.20!$P$7:$P$48,$B91,Mars.20!$E$7:$E$48,"Nuit")+COUNTIFS(Mars.20!$R$7:$R$48,$B91,Mars.20!$E$7:$E$48,"Nuit")+COUNTIFS(Mars.20!$T$7:$T$48,$B91,Mars.20!$E$7:$E$48,"Nuit")+COUNTIFS(Mars.20!$V$7:$V$48,$B91,Mars.20!$E$7:$E$48,"Nuit")+COUNTIFS(Mars.20!$W$7:$W$48,$B91,Mars.20!$E$7:$E$48,"Nuit")+COUNTIFS(Mars.20!$X$7:$X$48,$B91,Mars.20!$E$7:$E$48,"Nuit"))</f>
        <v/>
      </c>
      <c r="AU91" s="184" t="str">
        <f>IF($A91="","",COUNTIFS(Mars.20!$F$7:$F$48,$B91,Mars.20!$E$7:$E$48,"Jour")+COUNTIFS(Mars.20!$H$7:$H$48,$B91,Mars.20!$E$7:$E$48,"Jour")+COUNTIFS(Mars.20!$J$7:$J$48,$B91,Mars.20!$E$7:$E$48,"Jour")+COUNTIFS(Mars.20!$L$7:$L$48,$B91,Mars.20!$E$7:$E$48,"Jour")+COUNTIFS(Mars.20!$N$7:$N$48,$B91,Mars.20!$E$7:$E$48,"Jour")+COUNTIFS(Mars.20!$P$7:$P$48,$B91,Mars.20!$E$7:$E$48,"Jour")+COUNTIFS(Mars.20!$R$7:$R$48,$B91,Mars.20!$E$7:$E$48,"Jour")+COUNTIFS(Mars.20!$T$7:$T$48,$B91,Mars.20!$E$7:$E$48,"Jour")+COUNTIFS(Mars.20!$V$7:$V$48,$B91,Mars.20!$E$7:$E$48,"Jour")+COUNTIFS(Mars.20!$W$7:$W$48,$B91,Mars.20!$E$7:$E$48,"Jour")+COUNTIFS(Mars.20!$X$7:$X$48,$B91,Mars.20!$E$7:$E$48,"Jour"))</f>
        <v/>
      </c>
      <c r="AV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AW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AX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AY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AZ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BA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BB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BC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BD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BE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BF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BG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BH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BI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BJ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BK91" s="184"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BL91" s="187" t="str">
        <f>IF($A91="","",COUNTIFS(AVR.20!$F$7:$F$48,$B91,AVR.20!$E$7:$E$48,"Nuit")+COUNTIFS(AVR.20!$H$7:$H$48,$B91,AVR.20!$E$7:$E$48,"Nuit")+COUNTIFS(AVR.20!$J$7:$J$48,$B91,AVR.20!$E$7:$E$48,"Nuit")+COUNTIFS(AVR.20!$L$7:$L$48,$B91,AVR.20!$E$7:$E$48,"Nuit")+COUNTIFS(AVR.20!$N$7:$N$48,$B91,AVR.20!$E$7:$E$48,"Nuit")+COUNTIFS(AVR.20!$P$7:$P$48,$B91,AVR.20!$E$7:$E$48,"Nuit")+COUNTIFS(AVR.20!$R$7:$R$48,$B91,AVR.20!$E$7:$E$48,"Nuit")+COUNTIFS(AVR.20!$T$7:$T$48,$B91,AVR.20!$E$7:$E$48,"Nuit")+COUNTIFS(AVR.20!$V$7:$V$48,$B91,AVR.20!$E$7:$E$48,"Nuit")+COUNTIFS(AVR.20!$W$7:$W$48,$B91,AVR.20!$E$7:$E$48,"Nuit")+COUNTIFS(AVR.20!$X$7:$X$48,$B91,AVR.20!$E$7:$E$48,"Nuit"))</f>
        <v/>
      </c>
      <c r="BM91" s="190" t="str">
        <f>IF($A91="","",COUNTIFS(AVR.20!$F$7:$F$48,$B91,AVR.20!$E$7:$E$48,"Jour")+COUNTIFS(AVR.20!$H$7:$H$48,$B91,AVR.20!$E$7:$E$48,"Jour")+COUNTIFS(AVR.20!$J$7:$J$48,$B91,AVR.20!$E$7:$E$48,"Jour")+COUNTIFS(AVR.20!$L$7:$L$48,$B91,AVR.20!$E$7:$E$48,"Jour")+COUNTIFS(AVR.20!$N$7:$N$48,$B91,AVR.20!$E$7:$E$48,"Jour")+COUNTIFS(AVR.20!$P$7:$P$48,$B91,AVR.20!$E$7:$E$48,"Jour")+COUNTIFS(AVR.20!$R$7:$R$48,$B91,AVR.20!$E$7:$E$48,"Jour")+COUNTIFS(AVR.20!$T$7:$T$48,$B91,AVR.20!$E$7:$E$48,"Jour")+COUNTIFS(AVR.20!$V$7:$V$48,$B91,AVR.20!$E$7:$E$48,"Jour")+COUNTIFS(AVR.20!$W$7:$W$48,$B91,AVR.20!$E$7:$E$48,"Jour")+COUNTIFS(AVR.20!$X$7:$X$48,$B91,AVR.20!$E$7:$E$48,"Jour"))</f>
        <v/>
      </c>
      <c r="BN91" s="177"/>
      <c r="BO91" s="176" t="e">
        <f t="shared" si="9"/>
        <v>#VALUE!</v>
      </c>
      <c r="BP91" s="176" t="e">
        <f t="shared" si="10"/>
        <v>#VALUE!</v>
      </c>
    </row>
    <row r="92" spans="1:68" x14ac:dyDescent="0.25">
      <c r="A92" s="273"/>
      <c r="B92" s="275"/>
      <c r="C92" s="264"/>
      <c r="D92" s="264"/>
      <c r="E92" s="265"/>
      <c r="F92" s="266"/>
      <c r="G92" s="266"/>
      <c r="H92" s="266"/>
      <c r="I92" s="260"/>
      <c r="J92" s="266"/>
      <c r="K92" s="266"/>
      <c r="L92" s="267"/>
      <c r="N92" s="183" t="str">
        <f>IF($A92="","",COUNTIFS(#REF!,B92,#REF!,"Nuit")+COUNTIFS(#REF!,B92,#REF!,"Nuit")+COUNTIFS(#REF!,B92,#REF!,"Nuit")+COUNTIFS(#REF!,B92,#REF!,"Nuit")+COUNTIFS(#REF!,B92,#REF!,"Nuit")+COUNTIFS(#REF!,B92,#REF!,"Nuit")+COUNTIFS(#REF!,B92,#REF!,"Nuit")+COUNTIFS(#REF!,B92,#REF!,"Nuit")+COUNTIFS(#REF!,B92,#REF!,"Nuit")+COUNTIFS(#REF!,B92,#REF!,"Nuit")+COUNTIFS(#REF!,B92,#REF!,"Nuit"))</f>
        <v/>
      </c>
      <c r="O92" s="184" t="str">
        <f>IF($A92="","",COUNTIFS(#REF!,B92,#REF!,"Jour")+COUNTIFS(#REF!,B92,#REF!,"Jour")+COUNTIFS(#REF!,B92,#REF!,"Jour")+COUNTIFS(#REF!,B92,#REF!,"Jour")+COUNTIFS(#REF!,B92,#REF!,"Jour")+COUNTIFS(#REF!,B92,#REF!,"Jour")+COUNTIFS(#REF!,B92,#REF!,"Jour")+COUNTIFS(#REF!,B92,#REF!,"Jour")+COUNTIFS(#REF!,B92,#REF!,"Jour")+COUNTIFS(#REF!,B92,#REF!,"Jour")+COUNTIFS(#REF!,B92,#REF!,"Jour"))</f>
        <v/>
      </c>
      <c r="P92" s="187" t="str">
        <f>IF($A92="","",COUNTIFS(#REF!,B92,#REF!,"Nuit")+COUNTIFS(#REF!,B92,#REF!,"Nuit")+COUNTIFS(#REF!,B92,#REF!,"Nuit")+COUNTIFS(#REF!,B92,#REF!,"Nuit")+COUNTIFS(#REF!,B92,#REF!,"Nuit")+COUNTIFS(#REF!,B92,#REF!,"Nuit")+COUNTIFS(#REF!,B92,#REF!,"Nuit")+COUNTIFS(#REF!,B92,#REF!,"Nuit")+COUNTIFS(#REF!,B92,#REF!,"Nuit")+COUNTIFS(#REF!,B92,#REF!,"Nuit")+COUNTIFS(#REF!,B92,#REF!,"Nuit"))</f>
        <v/>
      </c>
      <c r="Q92" s="184" t="str">
        <f>IF($A92="","",COUNTIFS(#REF!,B92,#REF!,"Jour")+COUNTIFS(#REF!,B92,#REF!,"Jour")+COUNTIFS(#REF!,B92,#REF!,"Jour")+COUNTIFS(#REF!,B92,#REF!,"Jour")+COUNTIFS(#REF!,B92,#REF!,"Jour")+COUNTIFS(#REF!,B92,#REF!,"Jour")+COUNTIFS(#REF!,B92,#REF!,"Jour")+COUNTIFS(#REF!,B92,#REF!,"Jour")+COUNTIFS(#REF!,B92,#REF!,"Jour")+COUNTIFS(#REF!,B92,#REF!,"Jour")+COUNTIFS(#REF!,B92,#REF!,"Jour"))</f>
        <v/>
      </c>
      <c r="R92" s="187" t="str">
        <f>IF($A92="","",COUNTIFS(#REF!,B92,#REF!,"Nuit")+COUNTIFS(#REF!,B92,#REF!,"Nuit")+COUNTIFS(#REF!,B92,#REF!,"Nuit")+COUNTIFS(#REF!,B92,#REF!,"Nuit")+COUNTIFS(#REF!,B92,#REF!,"Nuit")+COUNTIFS(#REF!,B92,#REF!,"Nuit")+COUNTIFS(#REF!,B92,#REF!,"Nuit")+COUNTIFS(#REF!,B92,#REF!,"Nuit")+COUNTIFS(#REF!,B92,#REF!,"Nuit")+COUNTIFS(#REF!,B92,#REF!,"Nuit")+COUNTIFS(#REF!,B92,#REF!,"Nuit"))</f>
        <v/>
      </c>
      <c r="S92" s="184" t="str">
        <f>IF($A92="","",COUNTIFS(#REF!,B92,#REF!,"Jour")+COUNTIFS(#REF!,B92,#REF!,"Jour")+COUNTIFS(#REF!,B92,#REF!,"Jour")+COUNTIFS(#REF!,B92,#REF!,"Jour")+COUNTIFS(#REF!,B92,#REF!,"Jour")+COUNTIFS(#REF!,B92,#REF!,"Jour")+COUNTIFS(#REF!,B92,#REF!,"Jour")+COUNTIFS(#REF!,B92,#REF!,"Jour")+COUNTIFS(#REF!,B92,#REF!,"Jour")+COUNTIFS(#REF!,B92,#REF!,"Jour")+COUNTIFS(#REF!,B92,#REF!,"Jour"))</f>
        <v/>
      </c>
      <c r="T92" s="187" t="str">
        <f>IF($A92="","",COUNTIFS(#REF!,B92,#REF!,"Nuit")+COUNTIFS(#REF!,B92,#REF!,"Nuit")+COUNTIFS(#REF!,B92,#REF!,"Nuit")+COUNTIFS(#REF!,B92,#REF!,"Nuit")+COUNTIFS(#REF!,B92,#REF!,"Nuit")+COUNTIFS(#REF!,B92,#REF!,"Nuit")+COUNTIFS(#REF!,B92,#REF!,"Nuit")+COUNTIFS(#REF!,B92,#REF!,"Nuit")+COUNTIFS(#REF!,B92,#REF!,"Nuit")+COUNTIFS(#REF!,B92,#REF!,"Nuit")+COUNTIFS(#REF!,B92,#REF!,"Nuit"))</f>
        <v/>
      </c>
      <c r="U92" s="184" t="str">
        <f>IF($A92="","",COUNTIFS(#REF!,B92,#REF!,"Jour")+COUNTIFS(#REF!,B92,#REF!,"Jour")+COUNTIFS(#REF!,B92,#REF!,"Jour")+COUNTIFS(#REF!,B92,#REF!,"Jour")+COUNTIFS(#REF!,B92,#REF!,"Jour")+COUNTIFS(#REF!,B92,#REF!,"Jour")+COUNTIFS(#REF!,B92,#REF!,"Jour")+COUNTIFS(#REF!,B92,#REF!,"Jour")+COUNTIFS(#REF!,B92,#REF!,"Jour")+COUNTIFS(#REF!,B92,#REF!,"Jour")+COUNTIFS(#REF!,B92,#REF!,"Jour"))</f>
        <v/>
      </c>
      <c r="V92" s="187" t="str">
        <f>IF($A92="","",COUNTIFS(#REF!,B92,#REF!,"Nuit")+COUNTIFS(#REF!,B92,#REF!,"Nuit")+COUNTIFS(#REF!,B92,#REF!,"Nuit")+COUNTIFS(#REF!,B92,#REF!,"Nuit")+COUNTIFS(#REF!,B92,#REF!,"Nuit")+COUNTIFS(#REF!,B92,#REF!,"Nuit")+COUNTIFS(#REF!,B92,#REF!,"Nuit")+COUNTIFS(#REF!,B92,#REF!,"Nuit")+COUNTIFS(#REF!,B92,#REF!,"Nuit")+COUNTIFS(#REF!,B92,#REF!,"Nuit")+COUNTIFS(#REF!,B92,#REF!,"Nuit"))</f>
        <v/>
      </c>
      <c r="W92" s="184" t="str">
        <f>IF($A92="","",COUNTIFS(#REF!,B92,#REF!,"Jour")+COUNTIFS(#REF!,B92,#REF!,"Jour")+COUNTIFS(#REF!,B92,#REF!,"Jour")+COUNTIFS(#REF!,B92,#REF!,"Jour")+COUNTIFS(#REF!,B92,#REF!,"Jour")+COUNTIFS(#REF!,B92,#REF!,"Jour")+COUNTIFS(#REF!,B92,#REF!,"Jour")+COUNTIFS(#REF!,B92,#REF!,"Jour")+COUNTIFS(#REF!,B92,#REF!,"Jour")+COUNTIFS(#REF!,B92,#REF!,"Jour")+COUNTIFS(#REF!,B92,#REF!,"Jour"))</f>
        <v/>
      </c>
      <c r="X92" s="187" t="str">
        <f>IF($A92="","",COUNTIFS(#REF!,B92,#REF!,"Nuit")+COUNTIFS(#REF!,B92,#REF!,"Nuit")+COUNTIFS(#REF!,B92,#REF!,"Nuit")+COUNTIFS(#REF!,B92,#REF!,"Nuit")+COUNTIFS(#REF!,B92,#REF!,"Nuit")+COUNTIFS(#REF!,B92,#REF!,"Nuit")+COUNTIFS(#REF!,B92,#REF!,"Nuit")+COUNTIFS(#REF!,B92,#REF!,"Nuit")+COUNTIFS(#REF!,B92,#REF!,"Nuit")+COUNTIFS(#REF!,B92,#REF!,"Nuit")+COUNTIFS(#REF!,B92,#REF!,"Nuit"))</f>
        <v/>
      </c>
      <c r="Y92" s="184" t="str">
        <f>IF($A92="","",COUNTIFS(#REF!,B92,#REF!,"Jour")+COUNTIFS(#REF!,B92,#REF!,"Jour")+COUNTIFS(#REF!,B92,#REF!,"Jour")+COUNTIFS(#REF!,B92,#REF!,"Jour")+COUNTIFS(#REF!,B92,#REF!,"Jour")+COUNTIFS(#REF!,B92,#REF!,"Jour")+COUNTIFS(#REF!,B92,#REF!,"Jour")+COUNTIFS(#REF!,B92,#REF!,"Jour")+COUNTIFS(#REF!,B92,#REF!,"Jour")+COUNTIFS(#REF!,B92,#REF!,"Jour")+COUNTIFS(#REF!,B92,#REF!,"Jour"))</f>
        <v/>
      </c>
      <c r="Z92" s="187" t="str">
        <f>IF($A92="","",COUNTIFS(#REF!,$B92,#REF!,"Nuit")+COUNTIFS(#REF!,B92,#REF!,"Nuit")+COUNTIFS(#REF!,B92,#REF!,"Nuit")+COUNTIFS(#REF!,B92,#REF!,"Nuit")+COUNTIFS(#REF!,B92,#REF!,"Nuit")+COUNTIFS(#REF!,B92,#REF!,"Nuit")+COUNTIFS(#REF!,B92,#REF!,"Nuit")+COUNTIFS(#REF!,B92,#REF!,"Nuit")+COUNTIFS(#REF!,B92,#REF!,"Nuit")+COUNTIFS(#REF!,B92,#REF!,"Nuit")+COUNTIFS(#REF!,B92,#REF!,"Nuit"))</f>
        <v/>
      </c>
      <c r="AA92" s="184" t="str">
        <f>IF($A92="","",COUNTIFS(#REF!,$B92,#REF!,"Jour")+COUNTIFS(#REF!,$B92,#REF!,"Jour")+COUNTIFS(#REF!,$B92,#REF!,"Jour")+COUNTIFS(#REF!,$B92,#REF!,"Jour")+COUNTIFS(#REF!,$B92,#REF!,"Jour")+COUNTIFS(#REF!,$B92,#REF!,"Jour")+COUNTIFS(#REF!,$B92,#REF!,"Jour")+COUNTIFS(#REF!,$B92,#REF!,"Jour")+COUNTIFS(#REF!,$B92,#REF!,"Jour")+COUNTIFS(#REF!,$B92,#REF!,"Jour")+COUNTIFS(#REF!,$B92,#REF!,"Jour"))</f>
        <v/>
      </c>
      <c r="AB92" s="187" t="str">
        <f>IF($A92="","",COUNTIFS(#REF!,$B92,#REF!,"Nuit")+COUNTIFS(#REF!,$B92,#REF!,"Nuit")+COUNTIFS(#REF!,$B92,#REF!,"Nuit")+COUNTIFS(#REF!,$B92,#REF!,"Nuit")+COUNTIFS(#REF!,$B92,#REF!,"Nuit")+COUNTIFS(#REF!,$B92,#REF!,"Nuit")+COUNTIFS(#REF!,$B92,#REF!,"Nuit")+COUNTIFS(#REF!,$B92,#REF!,"Nuit")+COUNTIFS(#REF!,$B92,#REF!,"Nuit")+COUNTIFS(#REF!,$B92,#REF!,"Nuit")+COUNTIFS(#REF!,$B92,#REF!,"Nuit"))</f>
        <v/>
      </c>
      <c r="AC92" s="184" t="str">
        <f>IF($A92="","",COUNTIFS(#REF!,$B92,#REF!,"Jour")+COUNTIFS(#REF!,$B92,#REF!,"Jour")+COUNTIFS(#REF!,$B92,#REF!,"Jour")+COUNTIFS(#REF!,$B92,#REF!,"Jour")+COUNTIFS(#REF!,$B92,#REF!,"Jour")+COUNTIFS(#REF!,$B92,#REF!,"Jour")+COUNTIFS(#REF!,$B92,#REF!,"Jour")+COUNTIFS(#REF!,$B92,#REF!,"Jour")+COUNTIFS(#REF!,$B92,#REF!,"Jour")+COUNTIFS(#REF!,$B92,#REF!,"Jour")+COUNTIFS(#REF!,$B92,#REF!,"Jour"))</f>
        <v/>
      </c>
      <c r="AD92" s="187" t="str">
        <f>IF($A92="","",COUNTIFS(#REF!,$B92,#REF!,"Nuit")+COUNTIFS(#REF!,$B92,#REF!,"Nuit")+COUNTIFS(#REF!,$B92,#REF!,"Nuit")+COUNTIFS(#REF!,$B92,#REF!,"Nuit")+COUNTIFS(#REF!,$B92,#REF!,"Nuit")+COUNTIFS(#REF!,$B92,#REF!,"Nuit")+COUNTIFS(#REF!,$B92,#REF!,"Nuit")+COUNTIFS(#REF!,$B92,#REF!,"Nuit")+COUNTIFS(#REF!,$B92,#REF!,"Nuit")+COUNTIFS(#REF!,$B92,#REF!,"Nuit")+COUNTIFS(#REF!,$B92,#REF!,"Nuit"))</f>
        <v/>
      </c>
      <c r="AE92" s="184" t="str">
        <f>IF($A92="","",COUNTIFS(#REF!,$B92,#REF!,"Jour")+COUNTIFS(#REF!,$B92,#REF!,"Jour")+COUNTIFS(#REF!,$B92,#REF!,"Jour")+COUNTIFS(#REF!,$B92,#REF!,"Jour")+COUNTIFS(#REF!,$B92,#REF!,"Jour")+COUNTIFS(#REF!,$B92,#REF!,"Jour")+COUNTIFS(#REF!,$B92,#REF!,"Jour")+COUNTIFS(#REF!,$B92,#REF!,"Jour")+COUNTIFS(#REF!,$B92,#REF!,"Jour")+COUNTIFS(#REF!,$B92,#REF!,"Jour")+COUNTIFS(#REF!,$B92,#REF!,"Jour"))</f>
        <v/>
      </c>
      <c r="AF92" s="187" t="str">
        <f>IF($A92="","",COUNTIFS(#REF!,$B92,#REF!,"Nuit")+COUNTIFS(#REF!,$B92,#REF!,"Nuit")+COUNTIFS(#REF!,$B92,#REF!,"Nuit")+COUNTIFS(#REF!,$B92,#REF!,"Nuit")+COUNTIFS(#REF!,$B92,#REF!,"Nuit")+COUNTIFS(#REF!,$B92,#REF!,"Nuit")+COUNTIFS(#REF!,$B92,#REF!,"Nuit")+COUNTIFS(#REF!,$B92,#REF!,"Nuit")+COUNTIFS(#REF!,$B92,#REF!,"Nuit")+COUNTIFS(#REF!,$B92,#REF!,"Nuit")+COUNTIFS(#REF!,$B92,#REF!,"Nuit"))</f>
        <v/>
      </c>
      <c r="AG92" s="184" t="str">
        <f>IF($A92="","",COUNTIFS(#REF!,$B92,#REF!,"Jour")+COUNTIFS(#REF!,$B92,#REF!,"Jour")+COUNTIFS(#REF!,$B92,#REF!,"Jour")+COUNTIFS(#REF!,$B92,#REF!,"Jour")+COUNTIFS(#REF!,$B92,#REF!,"Jour")+COUNTIFS(#REF!,$B92,#REF!,"Jour")+COUNTIFS(#REF!,$B92,#REF!,"Jour")+COUNTIFS(#REF!,$B92,#REF!,"Jour")+COUNTIFS(#REF!,$B92,#REF!,"Jour")+COUNTIFS(#REF!,$B92,#REF!,"Jour")+COUNTIFS(#REF!,$B92,#REF!,"Jour"))</f>
        <v/>
      </c>
      <c r="AH92" s="187" t="str">
        <f>IF($A92="","",COUNTIFS(#REF!,$B92,#REF!,"Nuit")+COUNTIFS(#REF!,$B92,#REF!,"Nuit")+COUNTIFS(#REF!,$B92,#REF!,"Nuit")+COUNTIFS(#REF!,$B92,#REF!,"Nuit")+COUNTIFS(#REF!,$B92,#REF!,"Nuit")+COUNTIFS(#REF!,$B92,#REF!,"Nuit")+COUNTIFS(#REF!,$B92,#REF!,"Nuit")+COUNTIFS(#REF!,$B92,#REF!,"Nuit")+COUNTIFS(#REF!,$B92,#REF!,"Nuit")+COUNTIFS(#REF!,$B92,#REF!,"Nuit")+COUNTIFS(#REF!,$B92,#REF!,"Nuit"))</f>
        <v/>
      </c>
      <c r="AI92" s="184" t="str">
        <f>IF($A92="","",COUNTIFS(#REF!,$B92,#REF!,"Jour")+COUNTIFS(#REF!,$B92,#REF!,"Jour")+COUNTIFS(#REF!,$B92,#REF!,"Jour")+COUNTIFS(#REF!,$B92,#REF!,"Jour")+COUNTIFS(#REF!,$B92,#REF!,"Jour")+COUNTIFS(#REF!,$B92,#REF!,"Jour")+COUNTIFS(#REF!,$B92,#REF!,"Jour")+COUNTIFS(#REF!,$B92,#REF!,"Jour")+COUNTIFS(#REF!,$B92,#REF!,"Jour")+COUNTIFS(#REF!,$B92,#REF!,"Jour")+COUNTIFS(#REF!,$B92,#REF!,"Jour"))</f>
        <v/>
      </c>
      <c r="AJ92" s="187" t="str">
        <f>IF($A92="","",COUNTIFS(#REF!,$B92,#REF!,"Nuit")+COUNTIFS(#REF!,$B92,#REF!,"Nuit")+COUNTIFS(#REF!,$B92,#REF!,"Nuit")+COUNTIFS(#REF!,$B92,#REF!,"Nuit")+COUNTIFS(#REF!,$B92,#REF!,"Nuit")+COUNTIFS(#REF!,$B92,#REF!,"Nuit")+COUNTIFS(#REF!,$B92,#REF!,"Nuit")+COUNTIFS(#REF!,$B92,#REF!,"Nuit")+COUNTIFS(#REF!,$B92,#REF!,"Nuit")+COUNTIFS(#REF!,$B92,#REF!,"Nuit")+COUNTIFS(#REF!,$B92,#REF!,"Nuit"))</f>
        <v/>
      </c>
      <c r="AK92" s="190" t="str">
        <f>IF($A92="","",COUNTIFS(#REF!,$B92,#REF!,"Jour")+COUNTIFS(#REF!,$B92,#REF!,"Jour")+COUNTIFS(#REF!,$B92,#REF!,"Jour")+COUNTIFS(#REF!,$B92,#REF!,"Jour")+COUNTIFS(#REF!,$B92,#REF!,"Jour")+COUNTIFS(#REF!,$B92,#REF!,"Jour")+COUNTIFS(#REF!,$B92,#REF!,"Jour")+COUNTIFS(#REF!,$B92,#REF!,"Jour")+COUNTIFS(#REF!,$B92,#REF!,"Jour")+COUNTIFS(#REF!,$B92,#REF!,"Jour")+COUNTIFS(#REF!,$B92,#REF!,"Jour"))</f>
        <v/>
      </c>
      <c r="AM92" s="176" t="str">
        <f t="shared" si="13"/>
        <v/>
      </c>
      <c r="AN92" s="176" t="str">
        <f t="shared" si="14"/>
        <v/>
      </c>
      <c r="AO92" s="424" t="str">
        <f t="shared" si="15"/>
        <v/>
      </c>
      <c r="AP92" s="183" t="str">
        <f>IF($A92="","",COUNTIFS(JAN.20!$F$7:$F$48,$B92,JAN.20!$E$7:$E$48,"Nuit")+COUNTIFS(JAN.20!$H$7:$H$48,$B92,JAN.20!$E$7:$E$48,"Nuit")+COUNTIFS(JAN.20!$J$7:$J$48,$B92,JAN.20!$E$7:$E$48,"Nuit")+COUNTIFS(JAN.20!$L$7:$L$48,$B92,JAN.20!$E$7:$E$48,"Nuit")+COUNTIFS(JAN.20!$N$7:$N$48,$B92,JAN.20!$E$7:$E$48,"Nuit")+COUNTIFS(JAN.20!$P$7:$P$48,$B92,JAN.20!$E$7:$E$48,"Nuit")+COUNTIFS(JAN.20!$R$7:$R$48,$B92,JAN.20!$E$7:$E$48,"Nuit")+COUNTIFS(JAN.20!$T$7:$T$48,$B92,JAN.20!$E$7:$E$48,"Nuit")+COUNTIFS(JAN.20!$V$7:$V$48,$B92,JAN.20!$E$7:$E$48,"Nuit")+COUNTIFS(JAN.20!$W$7:$W$48,$B92,JAN.20!$E$7:$E$48,"Nuit")+COUNTIFS(JAN.20!$X$7:$X$48,$B92,JAN.20!$E$7:$E$48,"Nuit"))</f>
        <v/>
      </c>
      <c r="AQ92" s="184" t="str">
        <f>IF($A92="","",COUNTIFS(JAN.20!$F$7:$F$48,$B92,JAN.20!$E$7:$E$48,"Jour")+COUNTIFS(JAN.20!$H$7:$H$48,$B92,JAN.20!$E$7:$E$48,"Jour")+COUNTIFS(JAN.20!$J$7:$J$48,$B92,JAN.20!$E$7:$E$48,"Jour")+COUNTIFS(JAN.20!$L$7:$L$48,$B92,JAN.20!$E$7:$E$48,"Jour")+COUNTIFS(JAN.20!$N$7:$N$48,$B92,JAN.20!$E$7:$E$48,"Jour")+COUNTIFS(JAN.20!$P$7:$P$48,$B92,JAN.20!$E$7:$E$48,"Jour")+COUNTIFS(JAN.20!$R$7:$R$48,$B92,JAN.20!$E$7:$E$48,"Jour")+COUNTIFS(JAN.20!$T$7:$T$48,$B92,JAN.20!$E$7:$E$48,"Jour")+COUNTIFS(JAN.20!$V$7:$V$48,$B92,JAN.20!$E$7:$E$48,"Jour")+COUNTIFS(JAN.20!$W$7:$W$48,$B92,JAN.20!$E$7:$E$48,"Jour")+COUNTIFS(JAN.20!$X$7:$X$48,$B92,JAN.20!$E$7:$E$48,"Jour"))</f>
        <v/>
      </c>
      <c r="AR92" s="187" t="str">
        <f>IF($A92="","",COUNTIFS(FEV.20!$F$7:$F$48,$B92,FEV.20!$E$7:$E$48,"Nuit")+COUNTIFS(FEV.20!$H$7:$H$48,$B92,FEV.20!$E$7:$E$48,"Nuit")+COUNTIFS(FEV.20!$J$7:$J$48,$B92,FEV.20!$E$7:$E$48,"Nuit")+COUNTIFS(FEV.20!$L$7:$L$48,$B92,FEV.20!$E$7:$E$48,"Nuit")+COUNTIFS(FEV.20!$N$7:$N$48,$B92,FEV.20!$E$7:$E$48,"Nuit")+COUNTIFS(FEV.20!$P$7:$P$48,$B92,FEV.20!$E$7:$E$48,"Nuit")+COUNTIFS(FEV.20!$R$7:$R$48,$B92,FEV.20!$E$7:$E$48,"Nuit")+COUNTIFS(FEV.20!$T$7:$T$48,$B92,FEV.20!$E$7:$E$48,"Nuit")+COUNTIFS(FEV.20!$V$7:$V$48,$B92,FEV.20!$E$7:$E$48,"Nuit")+COUNTIFS(FEV.20!$W$7:$W$48,$B92,FEV.20!$E$7:$E$48,"Nuit")+COUNTIFS(FEV.20!$X$7:$X$48,$B92,FEV.20!$E$7:$E$48,"Nuit"))</f>
        <v/>
      </c>
      <c r="AS92" s="184" t="str">
        <f>IF($A92="","",COUNTIFS(FEV.20!$F$7:$F$48,$B92,FEV.20!$E$7:$E$48,"Jour")+COUNTIFS(FEV.20!$H$7:$H$48,$B92,FEV.20!$E$7:$E$48,"Jour")+COUNTIFS(FEV.20!$J$7:$J$48,$B92,FEV.20!$E$7:$E$48,"Jour")+COUNTIFS(FEV.20!$L$7:$L$48,$B92,FEV.20!$E$7:$E$48,"Jour")+COUNTIFS(FEV.20!$N$7:$N$48,$B92,FEV.20!$E$7:$E$48,"Jour")+COUNTIFS(FEV.20!$P$7:$P$48,$B92,FEV.20!$E$7:$E$48,"Jour")+COUNTIFS(FEV.20!$R$7:$R$48,$B92,FEV.20!$E$7:$E$48,"Jour")+COUNTIFS(FEV.20!$T$7:$T$48,$B92,FEV.20!$E$7:$E$48,"Jour")+COUNTIFS(FEV.20!$V$7:$V$48,$B92,FEV.20!$E$7:$E$48,"Jour")+COUNTIFS(FEV.20!$W$7:$W$48,$B92,FEV.20!$E$7:$E$48,"Jour")+COUNTIFS(FEV.20!$X$7:$X$48,$B92,FEV.20!$E$7:$E$48,"Jour"))</f>
        <v/>
      </c>
      <c r="AT92" s="187" t="str">
        <f>IF($A92="","",COUNTIFS(Mars.20!$F$7:$F$48,$B92,Mars.20!$E$7:$E$48,"Nuit")+COUNTIFS(Mars.20!$H$7:$H$48,$B92,Mars.20!$E$7:$E$48,"Nuit")+COUNTIFS(Mars.20!$J$7:$J$48,$B92,Mars.20!$E$7:$E$48,"Nuit")+COUNTIFS(Mars.20!$L$7:$L$48,$B92,Mars.20!$E$7:$E$48,"Nuit")+COUNTIFS(Mars.20!$N$7:$N$48,$B92,Mars.20!$E$7:$E$48,"Nuit")+COUNTIFS(Mars.20!$P$7:$P$48,$B92,Mars.20!$E$7:$E$48,"Nuit")+COUNTIFS(Mars.20!$R$7:$R$48,$B92,Mars.20!$E$7:$E$48,"Nuit")+COUNTIFS(Mars.20!$T$7:$T$48,$B92,Mars.20!$E$7:$E$48,"Nuit")+COUNTIFS(Mars.20!$V$7:$V$48,$B92,Mars.20!$E$7:$E$48,"Nuit")+COUNTIFS(Mars.20!$W$7:$W$48,$B92,Mars.20!$E$7:$E$48,"Nuit")+COUNTIFS(Mars.20!$X$7:$X$48,$B92,Mars.20!$E$7:$E$48,"Nuit"))</f>
        <v/>
      </c>
      <c r="AU92" s="184" t="str">
        <f>IF($A92="","",COUNTIFS(Mars.20!$F$7:$F$48,$B92,Mars.20!$E$7:$E$48,"Jour")+COUNTIFS(Mars.20!$H$7:$H$48,$B92,Mars.20!$E$7:$E$48,"Jour")+COUNTIFS(Mars.20!$J$7:$J$48,$B92,Mars.20!$E$7:$E$48,"Jour")+COUNTIFS(Mars.20!$L$7:$L$48,$B92,Mars.20!$E$7:$E$48,"Jour")+COUNTIFS(Mars.20!$N$7:$N$48,$B92,Mars.20!$E$7:$E$48,"Jour")+COUNTIFS(Mars.20!$P$7:$P$48,$B92,Mars.20!$E$7:$E$48,"Jour")+COUNTIFS(Mars.20!$R$7:$R$48,$B92,Mars.20!$E$7:$E$48,"Jour")+COUNTIFS(Mars.20!$T$7:$T$48,$B92,Mars.20!$E$7:$E$48,"Jour")+COUNTIFS(Mars.20!$V$7:$V$48,$B92,Mars.20!$E$7:$E$48,"Jour")+COUNTIFS(Mars.20!$W$7:$W$48,$B92,Mars.20!$E$7:$E$48,"Jour")+COUNTIFS(Mars.20!$X$7:$X$48,$B92,Mars.20!$E$7:$E$48,"Jour"))</f>
        <v/>
      </c>
      <c r="AV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AW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AX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AY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AZ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BA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BB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BC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BD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BE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BF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BG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BH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BI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BJ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BK92" s="184"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BL92" s="187" t="str">
        <f>IF($A92="","",COUNTIFS(AVR.20!$F$7:$F$48,$B92,AVR.20!$E$7:$E$48,"Nuit")+COUNTIFS(AVR.20!$H$7:$H$48,$B92,AVR.20!$E$7:$E$48,"Nuit")+COUNTIFS(AVR.20!$J$7:$J$48,$B92,AVR.20!$E$7:$E$48,"Nuit")+COUNTIFS(AVR.20!$L$7:$L$48,$B92,AVR.20!$E$7:$E$48,"Nuit")+COUNTIFS(AVR.20!$N$7:$N$48,$B92,AVR.20!$E$7:$E$48,"Nuit")+COUNTIFS(AVR.20!$P$7:$P$48,$B92,AVR.20!$E$7:$E$48,"Nuit")+COUNTIFS(AVR.20!$R$7:$R$48,$B92,AVR.20!$E$7:$E$48,"Nuit")+COUNTIFS(AVR.20!$T$7:$T$48,$B92,AVR.20!$E$7:$E$48,"Nuit")+COUNTIFS(AVR.20!$V$7:$V$48,$B92,AVR.20!$E$7:$E$48,"Nuit")+COUNTIFS(AVR.20!$W$7:$W$48,$B92,AVR.20!$E$7:$E$48,"Nuit")+COUNTIFS(AVR.20!$X$7:$X$48,$B92,AVR.20!$E$7:$E$48,"Nuit"))</f>
        <v/>
      </c>
      <c r="BM92" s="190" t="str">
        <f>IF($A92="","",COUNTIFS(AVR.20!$F$7:$F$48,$B92,AVR.20!$E$7:$E$48,"Jour")+COUNTIFS(AVR.20!$H$7:$H$48,$B92,AVR.20!$E$7:$E$48,"Jour")+COUNTIFS(AVR.20!$J$7:$J$48,$B92,AVR.20!$E$7:$E$48,"Jour")+COUNTIFS(AVR.20!$L$7:$L$48,$B92,AVR.20!$E$7:$E$48,"Jour")+COUNTIFS(AVR.20!$N$7:$N$48,$B92,AVR.20!$E$7:$E$48,"Jour")+COUNTIFS(AVR.20!$P$7:$P$48,$B92,AVR.20!$E$7:$E$48,"Jour")+COUNTIFS(AVR.20!$R$7:$R$48,$B92,AVR.20!$E$7:$E$48,"Jour")+COUNTIFS(AVR.20!$T$7:$T$48,$B92,AVR.20!$E$7:$E$48,"Jour")+COUNTIFS(AVR.20!$V$7:$V$48,$B92,AVR.20!$E$7:$E$48,"Jour")+COUNTIFS(AVR.20!$W$7:$W$48,$B92,AVR.20!$E$7:$E$48,"Jour")+COUNTIFS(AVR.20!$X$7:$X$48,$B92,AVR.20!$E$7:$E$48,"Jour"))</f>
        <v/>
      </c>
      <c r="BO92" s="176" t="e">
        <f t="shared" si="9"/>
        <v>#VALUE!</v>
      </c>
      <c r="BP92" s="176" t="e">
        <f t="shared" si="10"/>
        <v>#VALUE!</v>
      </c>
    </row>
    <row r="93" spans="1:68" x14ac:dyDescent="0.25">
      <c r="A93" s="273"/>
      <c r="B93" s="275"/>
      <c r="C93" s="264"/>
      <c r="D93" s="264"/>
      <c r="E93" s="265"/>
      <c r="F93" s="266"/>
      <c r="G93" s="266"/>
      <c r="H93" s="266"/>
      <c r="I93" s="260"/>
      <c r="J93" s="266"/>
      <c r="K93" s="266"/>
      <c r="L93" s="267"/>
      <c r="N93" s="183" t="str">
        <f>IF($A93="","",COUNTIFS(#REF!,B93,#REF!,"Nuit")+COUNTIFS(#REF!,B93,#REF!,"Nuit")+COUNTIFS(#REF!,B93,#REF!,"Nuit")+COUNTIFS(#REF!,B93,#REF!,"Nuit")+COUNTIFS(#REF!,B93,#REF!,"Nuit")+COUNTIFS(#REF!,B93,#REF!,"Nuit")+COUNTIFS(#REF!,B93,#REF!,"Nuit")+COUNTIFS(#REF!,B93,#REF!,"Nuit")+COUNTIFS(#REF!,B93,#REF!,"Nuit")+COUNTIFS(#REF!,B93,#REF!,"Nuit")+COUNTIFS(#REF!,B93,#REF!,"Nuit"))</f>
        <v/>
      </c>
      <c r="O93" s="184" t="str">
        <f>IF($A93="","",COUNTIFS(#REF!,B93,#REF!,"Jour")+COUNTIFS(#REF!,B93,#REF!,"Jour")+COUNTIFS(#REF!,B93,#REF!,"Jour")+COUNTIFS(#REF!,B93,#REF!,"Jour")+COUNTIFS(#REF!,B93,#REF!,"Jour")+COUNTIFS(#REF!,B93,#REF!,"Jour")+COUNTIFS(#REF!,B93,#REF!,"Jour")+COUNTIFS(#REF!,B93,#REF!,"Jour")+COUNTIFS(#REF!,B93,#REF!,"Jour")+COUNTIFS(#REF!,B93,#REF!,"Jour")+COUNTIFS(#REF!,B93,#REF!,"Jour"))</f>
        <v/>
      </c>
      <c r="P93" s="187" t="str">
        <f>IF($A93="","",COUNTIFS(#REF!,B93,#REF!,"Nuit")+COUNTIFS(#REF!,B93,#REF!,"Nuit")+COUNTIFS(#REF!,B93,#REF!,"Nuit")+COUNTIFS(#REF!,B93,#REF!,"Nuit")+COUNTIFS(#REF!,B93,#REF!,"Nuit")+COUNTIFS(#REF!,B93,#REF!,"Nuit")+COUNTIFS(#REF!,B93,#REF!,"Nuit")+COUNTIFS(#REF!,B93,#REF!,"Nuit")+COUNTIFS(#REF!,B93,#REF!,"Nuit")+COUNTIFS(#REF!,B93,#REF!,"Nuit")+COUNTIFS(#REF!,B93,#REF!,"Nuit"))</f>
        <v/>
      </c>
      <c r="Q93" s="184" t="str">
        <f>IF($A93="","",COUNTIFS(#REF!,B93,#REF!,"Jour")+COUNTIFS(#REF!,B93,#REF!,"Jour")+COUNTIFS(#REF!,B93,#REF!,"Jour")+COUNTIFS(#REF!,B93,#REF!,"Jour")+COUNTIFS(#REF!,B93,#REF!,"Jour")+COUNTIFS(#REF!,B93,#REF!,"Jour")+COUNTIFS(#REF!,B93,#REF!,"Jour")+COUNTIFS(#REF!,B93,#REF!,"Jour")+COUNTIFS(#REF!,B93,#REF!,"Jour")+COUNTIFS(#REF!,B93,#REF!,"Jour")+COUNTIFS(#REF!,B93,#REF!,"Jour"))</f>
        <v/>
      </c>
      <c r="R93" s="187" t="str">
        <f>IF($A93="","",COUNTIFS(#REF!,B93,#REF!,"Nuit")+COUNTIFS(#REF!,B93,#REF!,"Nuit")+COUNTIFS(#REF!,B93,#REF!,"Nuit")+COUNTIFS(#REF!,B93,#REF!,"Nuit")+COUNTIFS(#REF!,B93,#REF!,"Nuit")+COUNTIFS(#REF!,B93,#REF!,"Nuit")+COUNTIFS(#REF!,B93,#REF!,"Nuit")+COUNTIFS(#REF!,B93,#REF!,"Nuit")+COUNTIFS(#REF!,B93,#REF!,"Nuit")+COUNTIFS(#REF!,B93,#REF!,"Nuit")+COUNTIFS(#REF!,B93,#REF!,"Nuit"))</f>
        <v/>
      </c>
      <c r="S93" s="184" t="str">
        <f>IF($A93="","",COUNTIFS(#REF!,B93,#REF!,"Jour")+COUNTIFS(#REF!,B93,#REF!,"Jour")+COUNTIFS(#REF!,B93,#REF!,"Jour")+COUNTIFS(#REF!,B93,#REF!,"Jour")+COUNTIFS(#REF!,B93,#REF!,"Jour")+COUNTIFS(#REF!,B93,#REF!,"Jour")+COUNTIFS(#REF!,B93,#REF!,"Jour")+COUNTIFS(#REF!,B93,#REF!,"Jour")+COUNTIFS(#REF!,B93,#REF!,"Jour")+COUNTIFS(#REF!,B93,#REF!,"Jour")+COUNTIFS(#REF!,B93,#REF!,"Jour"))</f>
        <v/>
      </c>
      <c r="T93" s="187" t="str">
        <f>IF($A93="","",COUNTIFS(#REF!,B93,#REF!,"Nuit")+COUNTIFS(#REF!,B93,#REF!,"Nuit")+COUNTIFS(#REF!,B93,#REF!,"Nuit")+COUNTIFS(#REF!,B93,#REF!,"Nuit")+COUNTIFS(#REF!,B93,#REF!,"Nuit")+COUNTIFS(#REF!,B93,#REF!,"Nuit")+COUNTIFS(#REF!,B93,#REF!,"Nuit")+COUNTIFS(#REF!,B93,#REF!,"Nuit")+COUNTIFS(#REF!,B93,#REF!,"Nuit")+COUNTIFS(#REF!,B93,#REF!,"Nuit")+COUNTIFS(#REF!,B93,#REF!,"Nuit"))</f>
        <v/>
      </c>
      <c r="U93" s="184" t="str">
        <f>IF($A93="","",COUNTIFS(#REF!,B93,#REF!,"Jour")+COUNTIFS(#REF!,B93,#REF!,"Jour")+COUNTIFS(#REF!,B93,#REF!,"Jour")+COUNTIFS(#REF!,B93,#REF!,"Jour")+COUNTIFS(#REF!,B93,#REF!,"Jour")+COUNTIFS(#REF!,B93,#REF!,"Jour")+COUNTIFS(#REF!,B93,#REF!,"Jour")+COUNTIFS(#REF!,B93,#REF!,"Jour")+COUNTIFS(#REF!,B93,#REF!,"Jour")+COUNTIFS(#REF!,B93,#REF!,"Jour")+COUNTIFS(#REF!,B93,#REF!,"Jour"))</f>
        <v/>
      </c>
      <c r="V93" s="187" t="str">
        <f>IF($A93="","",COUNTIFS(#REF!,B93,#REF!,"Nuit")+COUNTIFS(#REF!,B93,#REF!,"Nuit")+COUNTIFS(#REF!,B93,#REF!,"Nuit")+COUNTIFS(#REF!,B93,#REF!,"Nuit")+COUNTIFS(#REF!,B93,#REF!,"Nuit")+COUNTIFS(#REF!,B93,#REF!,"Nuit")+COUNTIFS(#REF!,B93,#REF!,"Nuit")+COUNTIFS(#REF!,B93,#REF!,"Nuit")+COUNTIFS(#REF!,B93,#REF!,"Nuit")+COUNTIFS(#REF!,B93,#REF!,"Nuit")+COUNTIFS(#REF!,B93,#REF!,"Nuit"))</f>
        <v/>
      </c>
      <c r="W93" s="184" t="str">
        <f>IF($A93="","",COUNTIFS(#REF!,B93,#REF!,"Jour")+COUNTIFS(#REF!,B93,#REF!,"Jour")+COUNTIFS(#REF!,B93,#REF!,"Jour")+COUNTIFS(#REF!,B93,#REF!,"Jour")+COUNTIFS(#REF!,B93,#REF!,"Jour")+COUNTIFS(#REF!,B93,#REF!,"Jour")+COUNTIFS(#REF!,B93,#REF!,"Jour")+COUNTIFS(#REF!,B93,#REF!,"Jour")+COUNTIFS(#REF!,B93,#REF!,"Jour")+COUNTIFS(#REF!,B93,#REF!,"Jour")+COUNTIFS(#REF!,B93,#REF!,"Jour"))</f>
        <v/>
      </c>
      <c r="X93" s="187" t="str">
        <f>IF($A93="","",COUNTIFS(#REF!,B93,#REF!,"Nuit")+COUNTIFS(#REF!,B93,#REF!,"Nuit")+COUNTIFS(#REF!,B93,#REF!,"Nuit")+COUNTIFS(#REF!,B93,#REF!,"Nuit")+COUNTIFS(#REF!,B93,#REF!,"Nuit")+COUNTIFS(#REF!,B93,#REF!,"Nuit")+COUNTIFS(#REF!,B93,#REF!,"Nuit")+COUNTIFS(#REF!,B93,#REF!,"Nuit")+COUNTIFS(#REF!,B93,#REF!,"Nuit")+COUNTIFS(#REF!,B93,#REF!,"Nuit")+COUNTIFS(#REF!,B93,#REF!,"Nuit"))</f>
        <v/>
      </c>
      <c r="Y93" s="184" t="str">
        <f>IF($A93="","",COUNTIFS(#REF!,B93,#REF!,"Jour")+COUNTIFS(#REF!,B93,#REF!,"Jour")+COUNTIFS(#REF!,B93,#REF!,"Jour")+COUNTIFS(#REF!,B93,#REF!,"Jour")+COUNTIFS(#REF!,B93,#REF!,"Jour")+COUNTIFS(#REF!,B93,#REF!,"Jour")+COUNTIFS(#REF!,B93,#REF!,"Jour")+COUNTIFS(#REF!,B93,#REF!,"Jour")+COUNTIFS(#REF!,B93,#REF!,"Jour")+COUNTIFS(#REF!,B93,#REF!,"Jour")+COUNTIFS(#REF!,B93,#REF!,"Jour"))</f>
        <v/>
      </c>
      <c r="Z93" s="187" t="str">
        <f>IF($A93="","",COUNTIFS(#REF!,$B93,#REF!,"Nuit")+COUNTIFS(#REF!,B93,#REF!,"Nuit")+COUNTIFS(#REF!,B93,#REF!,"Nuit")+COUNTIFS(#REF!,B93,#REF!,"Nuit")+COUNTIFS(#REF!,B93,#REF!,"Nuit")+COUNTIFS(#REF!,B93,#REF!,"Nuit")+COUNTIFS(#REF!,B93,#REF!,"Nuit")+COUNTIFS(#REF!,B93,#REF!,"Nuit")+COUNTIFS(#REF!,B93,#REF!,"Nuit")+COUNTIFS(#REF!,B93,#REF!,"Nuit")+COUNTIFS(#REF!,B93,#REF!,"Nuit"))</f>
        <v/>
      </c>
      <c r="AA93" s="184" t="str">
        <f>IF($A93="","",COUNTIFS(#REF!,$B93,#REF!,"Jour")+COUNTIFS(#REF!,$B93,#REF!,"Jour")+COUNTIFS(#REF!,$B93,#REF!,"Jour")+COUNTIFS(#REF!,$B93,#REF!,"Jour")+COUNTIFS(#REF!,$B93,#REF!,"Jour")+COUNTIFS(#REF!,$B93,#REF!,"Jour")+COUNTIFS(#REF!,$B93,#REF!,"Jour")+COUNTIFS(#REF!,$B93,#REF!,"Jour")+COUNTIFS(#REF!,$B93,#REF!,"Jour")+COUNTIFS(#REF!,$B93,#REF!,"Jour")+COUNTIFS(#REF!,$B93,#REF!,"Jour"))</f>
        <v/>
      </c>
      <c r="AB93" s="187" t="str">
        <f>IF($A93="","",COUNTIFS(#REF!,$B93,#REF!,"Nuit")+COUNTIFS(#REF!,$B93,#REF!,"Nuit")+COUNTIFS(#REF!,$B93,#REF!,"Nuit")+COUNTIFS(#REF!,$B93,#REF!,"Nuit")+COUNTIFS(#REF!,$B93,#REF!,"Nuit")+COUNTIFS(#REF!,$B93,#REF!,"Nuit")+COUNTIFS(#REF!,$B93,#REF!,"Nuit")+COUNTIFS(#REF!,$B93,#REF!,"Nuit")+COUNTIFS(#REF!,$B93,#REF!,"Nuit")+COUNTIFS(#REF!,$B93,#REF!,"Nuit")+COUNTIFS(#REF!,$B93,#REF!,"Nuit"))</f>
        <v/>
      </c>
      <c r="AC93" s="184" t="str">
        <f>IF($A93="","",COUNTIFS(#REF!,$B93,#REF!,"Jour")+COUNTIFS(#REF!,$B93,#REF!,"Jour")+COUNTIFS(#REF!,$B93,#REF!,"Jour")+COUNTIFS(#REF!,$B93,#REF!,"Jour")+COUNTIFS(#REF!,$B93,#REF!,"Jour")+COUNTIFS(#REF!,$B93,#REF!,"Jour")+COUNTIFS(#REF!,$B93,#REF!,"Jour")+COUNTIFS(#REF!,$B93,#REF!,"Jour")+COUNTIFS(#REF!,$B93,#REF!,"Jour")+COUNTIFS(#REF!,$B93,#REF!,"Jour")+COUNTIFS(#REF!,$B93,#REF!,"Jour"))</f>
        <v/>
      </c>
      <c r="AD93" s="187" t="str">
        <f>IF($A93="","",COUNTIFS(#REF!,$B93,#REF!,"Nuit")+COUNTIFS(#REF!,$B93,#REF!,"Nuit")+COUNTIFS(#REF!,$B93,#REF!,"Nuit")+COUNTIFS(#REF!,$B93,#REF!,"Nuit")+COUNTIFS(#REF!,$B93,#REF!,"Nuit")+COUNTIFS(#REF!,$B93,#REF!,"Nuit")+COUNTIFS(#REF!,$B93,#REF!,"Nuit")+COUNTIFS(#REF!,$B93,#REF!,"Nuit")+COUNTIFS(#REF!,$B93,#REF!,"Nuit")+COUNTIFS(#REF!,$B93,#REF!,"Nuit")+COUNTIFS(#REF!,$B93,#REF!,"Nuit"))</f>
        <v/>
      </c>
      <c r="AE93" s="184" t="str">
        <f>IF($A93="","",COUNTIFS(#REF!,$B93,#REF!,"Jour")+COUNTIFS(#REF!,$B93,#REF!,"Jour")+COUNTIFS(#REF!,$B93,#REF!,"Jour")+COUNTIFS(#REF!,$B93,#REF!,"Jour")+COUNTIFS(#REF!,$B93,#REF!,"Jour")+COUNTIFS(#REF!,$B93,#REF!,"Jour")+COUNTIFS(#REF!,$B93,#REF!,"Jour")+COUNTIFS(#REF!,$B93,#REF!,"Jour")+COUNTIFS(#REF!,$B93,#REF!,"Jour")+COUNTIFS(#REF!,$B93,#REF!,"Jour")+COUNTIFS(#REF!,$B93,#REF!,"Jour"))</f>
        <v/>
      </c>
      <c r="AF93" s="187" t="str">
        <f>IF($A93="","",COUNTIFS(#REF!,$B93,#REF!,"Nuit")+COUNTIFS(#REF!,$B93,#REF!,"Nuit")+COUNTIFS(#REF!,$B93,#REF!,"Nuit")+COUNTIFS(#REF!,$B93,#REF!,"Nuit")+COUNTIFS(#REF!,$B93,#REF!,"Nuit")+COUNTIFS(#REF!,$B93,#REF!,"Nuit")+COUNTIFS(#REF!,$B93,#REF!,"Nuit")+COUNTIFS(#REF!,$B93,#REF!,"Nuit")+COUNTIFS(#REF!,$B93,#REF!,"Nuit")+COUNTIFS(#REF!,$B93,#REF!,"Nuit")+COUNTIFS(#REF!,$B93,#REF!,"Nuit"))</f>
        <v/>
      </c>
      <c r="AG93" s="184" t="str">
        <f>IF($A93="","",COUNTIFS(#REF!,$B93,#REF!,"Jour")+COUNTIFS(#REF!,$B93,#REF!,"Jour")+COUNTIFS(#REF!,$B93,#REF!,"Jour")+COUNTIFS(#REF!,$B93,#REF!,"Jour")+COUNTIFS(#REF!,$B93,#REF!,"Jour")+COUNTIFS(#REF!,$B93,#REF!,"Jour")+COUNTIFS(#REF!,$B93,#REF!,"Jour")+COUNTIFS(#REF!,$B93,#REF!,"Jour")+COUNTIFS(#REF!,$B93,#REF!,"Jour")+COUNTIFS(#REF!,$B93,#REF!,"Jour")+COUNTIFS(#REF!,$B93,#REF!,"Jour"))</f>
        <v/>
      </c>
      <c r="AH93" s="187" t="str">
        <f>IF($A93="","",COUNTIFS(#REF!,$B93,#REF!,"Nuit")+COUNTIFS(#REF!,$B93,#REF!,"Nuit")+COUNTIFS(#REF!,$B93,#REF!,"Nuit")+COUNTIFS(#REF!,$B93,#REF!,"Nuit")+COUNTIFS(#REF!,$B93,#REF!,"Nuit")+COUNTIFS(#REF!,$B93,#REF!,"Nuit")+COUNTIFS(#REF!,$B93,#REF!,"Nuit")+COUNTIFS(#REF!,$B93,#REF!,"Nuit")+COUNTIFS(#REF!,$B93,#REF!,"Nuit")+COUNTIFS(#REF!,$B93,#REF!,"Nuit")+COUNTIFS(#REF!,$B93,#REF!,"Nuit"))</f>
        <v/>
      </c>
      <c r="AI93" s="184" t="str">
        <f>IF($A93="","",COUNTIFS(#REF!,$B93,#REF!,"Jour")+COUNTIFS(#REF!,$B93,#REF!,"Jour")+COUNTIFS(#REF!,$B93,#REF!,"Jour")+COUNTIFS(#REF!,$B93,#REF!,"Jour")+COUNTIFS(#REF!,$B93,#REF!,"Jour")+COUNTIFS(#REF!,$B93,#REF!,"Jour")+COUNTIFS(#REF!,$B93,#REF!,"Jour")+COUNTIFS(#REF!,$B93,#REF!,"Jour")+COUNTIFS(#REF!,$B93,#REF!,"Jour")+COUNTIFS(#REF!,$B93,#REF!,"Jour")+COUNTIFS(#REF!,$B93,#REF!,"Jour"))</f>
        <v/>
      </c>
      <c r="AJ93" s="187" t="str">
        <f>IF($A93="","",COUNTIFS(#REF!,$B93,#REF!,"Nuit")+COUNTIFS(#REF!,$B93,#REF!,"Nuit")+COUNTIFS(#REF!,$B93,#REF!,"Nuit")+COUNTIFS(#REF!,$B93,#REF!,"Nuit")+COUNTIFS(#REF!,$B93,#REF!,"Nuit")+COUNTIFS(#REF!,$B93,#REF!,"Nuit")+COUNTIFS(#REF!,$B93,#REF!,"Nuit")+COUNTIFS(#REF!,$B93,#REF!,"Nuit")+COUNTIFS(#REF!,$B93,#REF!,"Nuit")+COUNTIFS(#REF!,$B93,#REF!,"Nuit")+COUNTIFS(#REF!,$B93,#REF!,"Nuit"))</f>
        <v/>
      </c>
      <c r="AK93" s="190" t="str">
        <f>IF($A93="","",COUNTIFS(#REF!,$B93,#REF!,"Jour")+COUNTIFS(#REF!,$B93,#REF!,"Jour")+COUNTIFS(#REF!,$B93,#REF!,"Jour")+COUNTIFS(#REF!,$B93,#REF!,"Jour")+COUNTIFS(#REF!,$B93,#REF!,"Jour")+COUNTIFS(#REF!,$B93,#REF!,"Jour")+COUNTIFS(#REF!,$B93,#REF!,"Jour")+COUNTIFS(#REF!,$B93,#REF!,"Jour")+COUNTIFS(#REF!,$B93,#REF!,"Jour")+COUNTIFS(#REF!,$B93,#REF!,"Jour")+COUNTIFS(#REF!,$B93,#REF!,"Jour"))</f>
        <v/>
      </c>
      <c r="AM93" s="176" t="str">
        <f t="shared" si="13"/>
        <v/>
      </c>
      <c r="AN93" s="176" t="str">
        <f t="shared" si="14"/>
        <v/>
      </c>
      <c r="AO93" s="424" t="str">
        <f t="shared" si="15"/>
        <v/>
      </c>
      <c r="AP93" s="183" t="str">
        <f>IF($A93="","",COUNTIFS(JAN.20!$F$7:$F$48,$B93,JAN.20!$E$7:$E$48,"Nuit")+COUNTIFS(JAN.20!$H$7:$H$48,$B93,JAN.20!$E$7:$E$48,"Nuit")+COUNTIFS(JAN.20!$J$7:$J$48,$B93,JAN.20!$E$7:$E$48,"Nuit")+COUNTIFS(JAN.20!$L$7:$L$48,$B93,JAN.20!$E$7:$E$48,"Nuit")+COUNTIFS(JAN.20!$N$7:$N$48,$B93,JAN.20!$E$7:$E$48,"Nuit")+COUNTIFS(JAN.20!$P$7:$P$48,$B93,JAN.20!$E$7:$E$48,"Nuit")+COUNTIFS(JAN.20!$R$7:$R$48,$B93,JAN.20!$E$7:$E$48,"Nuit")+COUNTIFS(JAN.20!$T$7:$T$48,$B93,JAN.20!$E$7:$E$48,"Nuit")+COUNTIFS(JAN.20!$V$7:$V$48,$B93,JAN.20!$E$7:$E$48,"Nuit")+COUNTIFS(JAN.20!$W$7:$W$48,$B93,JAN.20!$E$7:$E$48,"Nuit")+COUNTIFS(JAN.20!$X$7:$X$48,$B93,JAN.20!$E$7:$E$48,"Nuit"))</f>
        <v/>
      </c>
      <c r="AQ93" s="184" t="str">
        <f>IF($A93="","",COUNTIFS(JAN.20!$F$7:$F$48,$B93,JAN.20!$E$7:$E$48,"Jour")+COUNTIFS(JAN.20!$H$7:$H$48,$B93,JAN.20!$E$7:$E$48,"Jour")+COUNTIFS(JAN.20!$J$7:$J$48,$B93,JAN.20!$E$7:$E$48,"Jour")+COUNTIFS(JAN.20!$L$7:$L$48,$B93,JAN.20!$E$7:$E$48,"Jour")+COUNTIFS(JAN.20!$N$7:$N$48,$B93,JAN.20!$E$7:$E$48,"Jour")+COUNTIFS(JAN.20!$P$7:$P$48,$B93,JAN.20!$E$7:$E$48,"Jour")+COUNTIFS(JAN.20!$R$7:$R$48,$B93,JAN.20!$E$7:$E$48,"Jour")+COUNTIFS(JAN.20!$T$7:$T$48,$B93,JAN.20!$E$7:$E$48,"Jour")+COUNTIFS(JAN.20!$V$7:$V$48,$B93,JAN.20!$E$7:$E$48,"Jour")+COUNTIFS(JAN.20!$W$7:$W$48,$B93,JAN.20!$E$7:$E$48,"Jour")+COUNTIFS(JAN.20!$X$7:$X$48,$B93,JAN.20!$E$7:$E$48,"Jour"))</f>
        <v/>
      </c>
      <c r="AR93" s="187" t="str">
        <f>IF($A93="","",COUNTIFS(FEV.20!$F$7:$F$48,$B93,FEV.20!$E$7:$E$48,"Nuit")+COUNTIFS(FEV.20!$H$7:$H$48,$B93,FEV.20!$E$7:$E$48,"Nuit")+COUNTIFS(FEV.20!$J$7:$J$48,$B93,FEV.20!$E$7:$E$48,"Nuit")+COUNTIFS(FEV.20!$L$7:$L$48,$B93,FEV.20!$E$7:$E$48,"Nuit")+COUNTIFS(FEV.20!$N$7:$N$48,$B93,FEV.20!$E$7:$E$48,"Nuit")+COUNTIFS(FEV.20!$P$7:$P$48,$B93,FEV.20!$E$7:$E$48,"Nuit")+COUNTIFS(FEV.20!$R$7:$R$48,$B93,FEV.20!$E$7:$E$48,"Nuit")+COUNTIFS(FEV.20!$T$7:$T$48,$B93,FEV.20!$E$7:$E$48,"Nuit")+COUNTIFS(FEV.20!$V$7:$V$48,$B93,FEV.20!$E$7:$E$48,"Nuit")+COUNTIFS(FEV.20!$W$7:$W$48,$B93,FEV.20!$E$7:$E$48,"Nuit")+COUNTIFS(FEV.20!$X$7:$X$48,$B93,FEV.20!$E$7:$E$48,"Nuit"))</f>
        <v/>
      </c>
      <c r="AS93" s="184" t="str">
        <f>IF($A93="","",COUNTIFS(FEV.20!$F$7:$F$48,$B93,FEV.20!$E$7:$E$48,"Jour")+COUNTIFS(FEV.20!$H$7:$H$48,$B93,FEV.20!$E$7:$E$48,"Jour")+COUNTIFS(FEV.20!$J$7:$J$48,$B93,FEV.20!$E$7:$E$48,"Jour")+COUNTIFS(FEV.20!$L$7:$L$48,$B93,FEV.20!$E$7:$E$48,"Jour")+COUNTIFS(FEV.20!$N$7:$N$48,$B93,FEV.20!$E$7:$E$48,"Jour")+COUNTIFS(FEV.20!$P$7:$P$48,$B93,FEV.20!$E$7:$E$48,"Jour")+COUNTIFS(FEV.20!$R$7:$R$48,$B93,FEV.20!$E$7:$E$48,"Jour")+COUNTIFS(FEV.20!$T$7:$T$48,$B93,FEV.20!$E$7:$E$48,"Jour")+COUNTIFS(FEV.20!$V$7:$V$48,$B93,FEV.20!$E$7:$E$48,"Jour")+COUNTIFS(FEV.20!$W$7:$W$48,$B93,FEV.20!$E$7:$E$48,"Jour")+COUNTIFS(FEV.20!$X$7:$X$48,$B93,FEV.20!$E$7:$E$48,"Jour"))</f>
        <v/>
      </c>
      <c r="AT93" s="187" t="str">
        <f>IF($A93="","",COUNTIFS(Mars.20!$F$7:$F$48,$B93,Mars.20!$E$7:$E$48,"Nuit")+COUNTIFS(Mars.20!$H$7:$H$48,$B93,Mars.20!$E$7:$E$48,"Nuit")+COUNTIFS(Mars.20!$J$7:$J$48,$B93,Mars.20!$E$7:$E$48,"Nuit")+COUNTIFS(Mars.20!$L$7:$L$48,$B93,Mars.20!$E$7:$E$48,"Nuit")+COUNTIFS(Mars.20!$N$7:$N$48,$B93,Mars.20!$E$7:$E$48,"Nuit")+COUNTIFS(Mars.20!$P$7:$P$48,$B93,Mars.20!$E$7:$E$48,"Nuit")+COUNTIFS(Mars.20!$R$7:$R$48,$B93,Mars.20!$E$7:$E$48,"Nuit")+COUNTIFS(Mars.20!$T$7:$T$48,$B93,Mars.20!$E$7:$E$48,"Nuit")+COUNTIFS(Mars.20!$V$7:$V$48,$B93,Mars.20!$E$7:$E$48,"Nuit")+COUNTIFS(Mars.20!$W$7:$W$48,$B93,Mars.20!$E$7:$E$48,"Nuit")+COUNTIFS(Mars.20!$X$7:$X$48,$B93,Mars.20!$E$7:$E$48,"Nuit"))</f>
        <v/>
      </c>
      <c r="AU93" s="184" t="str">
        <f>IF($A93="","",COUNTIFS(Mars.20!$F$7:$F$48,$B93,Mars.20!$E$7:$E$48,"Jour")+COUNTIFS(Mars.20!$H$7:$H$48,$B93,Mars.20!$E$7:$E$48,"Jour")+COUNTIFS(Mars.20!$J$7:$J$48,$B93,Mars.20!$E$7:$E$48,"Jour")+COUNTIFS(Mars.20!$L$7:$L$48,$B93,Mars.20!$E$7:$E$48,"Jour")+COUNTIFS(Mars.20!$N$7:$N$48,$B93,Mars.20!$E$7:$E$48,"Jour")+COUNTIFS(Mars.20!$P$7:$P$48,$B93,Mars.20!$E$7:$E$48,"Jour")+COUNTIFS(Mars.20!$R$7:$R$48,$B93,Mars.20!$E$7:$E$48,"Jour")+COUNTIFS(Mars.20!$T$7:$T$48,$B93,Mars.20!$E$7:$E$48,"Jour")+COUNTIFS(Mars.20!$V$7:$V$48,$B93,Mars.20!$E$7:$E$48,"Jour")+COUNTIFS(Mars.20!$W$7:$W$48,$B93,Mars.20!$E$7:$E$48,"Jour")+COUNTIFS(Mars.20!$X$7:$X$48,$B93,Mars.20!$E$7:$E$48,"Jour"))</f>
        <v/>
      </c>
      <c r="AV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AW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AX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AY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AZ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BA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BB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BC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BD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BE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BF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BG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BH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BI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BJ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BK93" s="184"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BL93" s="187" t="str">
        <f>IF($A93="","",COUNTIFS(AVR.20!$F$7:$F$48,$B93,AVR.20!$E$7:$E$48,"Nuit")+COUNTIFS(AVR.20!$H$7:$H$48,$B93,AVR.20!$E$7:$E$48,"Nuit")+COUNTIFS(AVR.20!$J$7:$J$48,$B93,AVR.20!$E$7:$E$48,"Nuit")+COUNTIFS(AVR.20!$L$7:$L$48,$B93,AVR.20!$E$7:$E$48,"Nuit")+COUNTIFS(AVR.20!$N$7:$N$48,$B93,AVR.20!$E$7:$E$48,"Nuit")+COUNTIFS(AVR.20!$P$7:$P$48,$B93,AVR.20!$E$7:$E$48,"Nuit")+COUNTIFS(AVR.20!$R$7:$R$48,$B93,AVR.20!$E$7:$E$48,"Nuit")+COUNTIFS(AVR.20!$T$7:$T$48,$B93,AVR.20!$E$7:$E$48,"Nuit")+COUNTIFS(AVR.20!$V$7:$V$48,$B93,AVR.20!$E$7:$E$48,"Nuit")+COUNTIFS(AVR.20!$W$7:$W$48,$B93,AVR.20!$E$7:$E$48,"Nuit")+COUNTIFS(AVR.20!$X$7:$X$48,$B93,AVR.20!$E$7:$E$48,"Nuit"))</f>
        <v/>
      </c>
      <c r="BM93" s="190" t="str">
        <f>IF($A93="","",COUNTIFS(AVR.20!$F$7:$F$48,$B93,AVR.20!$E$7:$E$48,"Jour")+COUNTIFS(AVR.20!$H$7:$H$48,$B93,AVR.20!$E$7:$E$48,"Jour")+COUNTIFS(AVR.20!$J$7:$J$48,$B93,AVR.20!$E$7:$E$48,"Jour")+COUNTIFS(AVR.20!$L$7:$L$48,$B93,AVR.20!$E$7:$E$48,"Jour")+COUNTIFS(AVR.20!$N$7:$N$48,$B93,AVR.20!$E$7:$E$48,"Jour")+COUNTIFS(AVR.20!$P$7:$P$48,$B93,AVR.20!$E$7:$E$48,"Jour")+COUNTIFS(AVR.20!$R$7:$R$48,$B93,AVR.20!$E$7:$E$48,"Jour")+COUNTIFS(AVR.20!$T$7:$T$48,$B93,AVR.20!$E$7:$E$48,"Jour")+COUNTIFS(AVR.20!$V$7:$V$48,$B93,AVR.20!$E$7:$E$48,"Jour")+COUNTIFS(AVR.20!$W$7:$W$48,$B93,AVR.20!$E$7:$E$48,"Jour")+COUNTIFS(AVR.20!$X$7:$X$48,$B93,AVR.20!$E$7:$E$48,"Jour"))</f>
        <v/>
      </c>
      <c r="BO93" s="176" t="e">
        <f t="shared" si="9"/>
        <v>#VALUE!</v>
      </c>
      <c r="BP93" s="176" t="e">
        <f t="shared" si="10"/>
        <v>#VALUE!</v>
      </c>
    </row>
    <row r="94" spans="1:68" x14ac:dyDescent="0.25">
      <c r="A94" s="273"/>
      <c r="B94" s="275"/>
      <c r="C94" s="264"/>
      <c r="D94" s="264"/>
      <c r="E94" s="265"/>
      <c r="F94" s="266"/>
      <c r="G94" s="266"/>
      <c r="H94" s="266"/>
      <c r="I94" s="260"/>
      <c r="J94" s="266"/>
      <c r="K94" s="266"/>
      <c r="L94" s="267"/>
      <c r="N94" s="183" t="str">
        <f>IF($A94="","",COUNTIFS(#REF!,B94,#REF!,"Nuit")+COUNTIFS(#REF!,B94,#REF!,"Nuit")+COUNTIFS(#REF!,B94,#REF!,"Nuit")+COUNTIFS(#REF!,B94,#REF!,"Nuit")+COUNTIFS(#REF!,B94,#REF!,"Nuit")+COUNTIFS(#REF!,B94,#REF!,"Nuit")+COUNTIFS(#REF!,B94,#REF!,"Nuit")+COUNTIFS(#REF!,B94,#REF!,"Nuit")+COUNTIFS(#REF!,B94,#REF!,"Nuit")+COUNTIFS(#REF!,B94,#REF!,"Nuit")+COUNTIFS(#REF!,B94,#REF!,"Nuit"))</f>
        <v/>
      </c>
      <c r="O94" s="184" t="str">
        <f>IF($A94="","",COUNTIFS(#REF!,B94,#REF!,"Jour")+COUNTIFS(#REF!,B94,#REF!,"Jour")+COUNTIFS(#REF!,B94,#REF!,"Jour")+COUNTIFS(#REF!,B94,#REF!,"Jour")+COUNTIFS(#REF!,B94,#REF!,"Jour")+COUNTIFS(#REF!,B94,#REF!,"Jour")+COUNTIFS(#REF!,B94,#REF!,"Jour")+COUNTIFS(#REF!,B94,#REF!,"Jour")+COUNTIFS(#REF!,B94,#REF!,"Jour")+COUNTIFS(#REF!,B94,#REF!,"Jour")+COUNTIFS(#REF!,B94,#REF!,"Jour"))</f>
        <v/>
      </c>
      <c r="P94" s="187" t="str">
        <f>IF($A94="","",COUNTIFS(#REF!,B94,#REF!,"Nuit")+COUNTIFS(#REF!,B94,#REF!,"Nuit")+COUNTIFS(#REF!,B94,#REF!,"Nuit")+COUNTIFS(#REF!,B94,#REF!,"Nuit")+COUNTIFS(#REF!,B94,#REF!,"Nuit")+COUNTIFS(#REF!,B94,#REF!,"Nuit")+COUNTIFS(#REF!,B94,#REF!,"Nuit")+COUNTIFS(#REF!,B94,#REF!,"Nuit")+COUNTIFS(#REF!,B94,#REF!,"Nuit")+COUNTIFS(#REF!,B94,#REF!,"Nuit")+COUNTIFS(#REF!,B94,#REF!,"Nuit"))</f>
        <v/>
      </c>
      <c r="Q94" s="184" t="str">
        <f>IF($A94="","",COUNTIFS(#REF!,B94,#REF!,"Jour")+COUNTIFS(#REF!,B94,#REF!,"Jour")+COUNTIFS(#REF!,B94,#REF!,"Jour")+COUNTIFS(#REF!,B94,#REF!,"Jour")+COUNTIFS(#REF!,B94,#REF!,"Jour")+COUNTIFS(#REF!,B94,#REF!,"Jour")+COUNTIFS(#REF!,B94,#REF!,"Jour")+COUNTIFS(#REF!,B94,#REF!,"Jour")+COUNTIFS(#REF!,B94,#REF!,"Jour")+COUNTIFS(#REF!,B94,#REF!,"Jour")+COUNTIFS(#REF!,B94,#REF!,"Jour"))</f>
        <v/>
      </c>
      <c r="R94" s="187" t="str">
        <f>IF($A94="","",COUNTIFS(#REF!,B94,#REF!,"Nuit")+COUNTIFS(#REF!,B94,#REF!,"Nuit")+COUNTIFS(#REF!,B94,#REF!,"Nuit")+COUNTIFS(#REF!,B94,#REF!,"Nuit")+COUNTIFS(#REF!,B94,#REF!,"Nuit")+COUNTIFS(#REF!,B94,#REF!,"Nuit")+COUNTIFS(#REF!,B94,#REF!,"Nuit")+COUNTIFS(#REF!,B94,#REF!,"Nuit")+COUNTIFS(#REF!,B94,#REF!,"Nuit")+COUNTIFS(#REF!,B94,#REF!,"Nuit")+COUNTIFS(#REF!,B94,#REF!,"Nuit"))</f>
        <v/>
      </c>
      <c r="S94" s="184" t="str">
        <f>IF($A94="","",COUNTIFS(#REF!,B94,#REF!,"Jour")+COUNTIFS(#REF!,B94,#REF!,"Jour")+COUNTIFS(#REF!,B94,#REF!,"Jour")+COUNTIFS(#REF!,B94,#REF!,"Jour")+COUNTIFS(#REF!,B94,#REF!,"Jour")+COUNTIFS(#REF!,B94,#REF!,"Jour")+COUNTIFS(#REF!,B94,#REF!,"Jour")+COUNTIFS(#REF!,B94,#REF!,"Jour")+COUNTIFS(#REF!,B94,#REF!,"Jour")+COUNTIFS(#REF!,B94,#REF!,"Jour")+COUNTIFS(#REF!,B94,#REF!,"Jour"))</f>
        <v/>
      </c>
      <c r="T94" s="187" t="str">
        <f>IF($A94="","",COUNTIFS(#REF!,B94,#REF!,"Nuit")+COUNTIFS(#REF!,B94,#REF!,"Nuit")+COUNTIFS(#REF!,B94,#REF!,"Nuit")+COUNTIFS(#REF!,B94,#REF!,"Nuit")+COUNTIFS(#REF!,B94,#REF!,"Nuit")+COUNTIFS(#REF!,B94,#REF!,"Nuit")+COUNTIFS(#REF!,B94,#REF!,"Nuit")+COUNTIFS(#REF!,B94,#REF!,"Nuit")+COUNTIFS(#REF!,B94,#REF!,"Nuit")+COUNTIFS(#REF!,B94,#REF!,"Nuit")+COUNTIFS(#REF!,B94,#REF!,"Nuit"))</f>
        <v/>
      </c>
      <c r="U94" s="184" t="str">
        <f>IF($A94="","",COUNTIFS(#REF!,B94,#REF!,"Jour")+COUNTIFS(#REF!,B94,#REF!,"Jour")+COUNTIFS(#REF!,B94,#REF!,"Jour")+COUNTIFS(#REF!,B94,#REF!,"Jour")+COUNTIFS(#REF!,B94,#REF!,"Jour")+COUNTIFS(#REF!,B94,#REF!,"Jour")+COUNTIFS(#REF!,B94,#REF!,"Jour")+COUNTIFS(#REF!,B94,#REF!,"Jour")+COUNTIFS(#REF!,B94,#REF!,"Jour")+COUNTIFS(#REF!,B94,#REF!,"Jour")+COUNTIFS(#REF!,B94,#REF!,"Jour"))</f>
        <v/>
      </c>
      <c r="V94" s="187" t="str">
        <f>IF($A94="","",COUNTIFS(#REF!,B94,#REF!,"Nuit")+COUNTIFS(#REF!,B94,#REF!,"Nuit")+COUNTIFS(#REF!,B94,#REF!,"Nuit")+COUNTIFS(#REF!,B94,#REF!,"Nuit")+COUNTIFS(#REF!,B94,#REF!,"Nuit")+COUNTIFS(#REF!,B94,#REF!,"Nuit")+COUNTIFS(#REF!,B94,#REF!,"Nuit")+COUNTIFS(#REF!,B94,#REF!,"Nuit")+COUNTIFS(#REF!,B94,#REF!,"Nuit")+COUNTIFS(#REF!,B94,#REF!,"Nuit")+COUNTIFS(#REF!,B94,#REF!,"Nuit"))</f>
        <v/>
      </c>
      <c r="W94" s="184" t="str">
        <f>IF($A94="","",COUNTIFS(#REF!,B94,#REF!,"Jour")+COUNTIFS(#REF!,B94,#REF!,"Jour")+COUNTIFS(#REF!,B94,#REF!,"Jour")+COUNTIFS(#REF!,B94,#REF!,"Jour")+COUNTIFS(#REF!,B94,#REF!,"Jour")+COUNTIFS(#REF!,B94,#REF!,"Jour")+COUNTIFS(#REF!,B94,#REF!,"Jour")+COUNTIFS(#REF!,B94,#REF!,"Jour")+COUNTIFS(#REF!,B94,#REF!,"Jour")+COUNTIFS(#REF!,B94,#REF!,"Jour")+COUNTIFS(#REF!,B94,#REF!,"Jour"))</f>
        <v/>
      </c>
      <c r="X94" s="187" t="str">
        <f>IF($A94="","",COUNTIFS(#REF!,B94,#REF!,"Nuit")+COUNTIFS(#REF!,B94,#REF!,"Nuit")+COUNTIFS(#REF!,B94,#REF!,"Nuit")+COUNTIFS(#REF!,B94,#REF!,"Nuit")+COUNTIFS(#REF!,B94,#REF!,"Nuit")+COUNTIFS(#REF!,B94,#REF!,"Nuit")+COUNTIFS(#REF!,B94,#REF!,"Nuit")+COUNTIFS(#REF!,B94,#REF!,"Nuit")+COUNTIFS(#REF!,B94,#REF!,"Nuit")+COUNTIFS(#REF!,B94,#REF!,"Nuit")+COUNTIFS(#REF!,B94,#REF!,"Nuit"))</f>
        <v/>
      </c>
      <c r="Y94" s="184" t="str">
        <f>IF($A94="","",COUNTIFS(#REF!,B94,#REF!,"Jour")+COUNTIFS(#REF!,B94,#REF!,"Jour")+COUNTIFS(#REF!,B94,#REF!,"Jour")+COUNTIFS(#REF!,B94,#REF!,"Jour")+COUNTIFS(#REF!,B94,#REF!,"Jour")+COUNTIFS(#REF!,B94,#REF!,"Jour")+COUNTIFS(#REF!,B94,#REF!,"Jour")+COUNTIFS(#REF!,B94,#REF!,"Jour")+COUNTIFS(#REF!,B94,#REF!,"Jour")+COUNTIFS(#REF!,B94,#REF!,"Jour")+COUNTIFS(#REF!,B94,#REF!,"Jour"))</f>
        <v/>
      </c>
      <c r="Z94" s="187" t="str">
        <f>IF($A94="","",COUNTIFS(#REF!,$B94,#REF!,"Nuit")+COUNTIFS(#REF!,B94,#REF!,"Nuit")+COUNTIFS(#REF!,B94,#REF!,"Nuit")+COUNTIFS(#REF!,B94,#REF!,"Nuit")+COUNTIFS(#REF!,B94,#REF!,"Nuit")+COUNTIFS(#REF!,B94,#REF!,"Nuit")+COUNTIFS(#REF!,B94,#REF!,"Nuit")+COUNTIFS(#REF!,B94,#REF!,"Nuit")+COUNTIFS(#REF!,B94,#REF!,"Nuit")+COUNTIFS(#REF!,B94,#REF!,"Nuit")+COUNTIFS(#REF!,B94,#REF!,"Nuit"))</f>
        <v/>
      </c>
      <c r="AA94" s="184" t="str">
        <f>IF($A94="","",COUNTIFS(#REF!,$B94,#REF!,"Jour")+COUNTIFS(#REF!,$B94,#REF!,"Jour")+COUNTIFS(#REF!,$B94,#REF!,"Jour")+COUNTIFS(#REF!,$B94,#REF!,"Jour")+COUNTIFS(#REF!,$B94,#REF!,"Jour")+COUNTIFS(#REF!,$B94,#REF!,"Jour")+COUNTIFS(#REF!,$B94,#REF!,"Jour")+COUNTIFS(#REF!,$B94,#REF!,"Jour")+COUNTIFS(#REF!,$B94,#REF!,"Jour")+COUNTIFS(#REF!,$B94,#REF!,"Jour")+COUNTIFS(#REF!,$B94,#REF!,"Jour"))</f>
        <v/>
      </c>
      <c r="AB94" s="187" t="str">
        <f>IF($A94="","",COUNTIFS(#REF!,$B94,#REF!,"Nuit")+COUNTIFS(#REF!,$B94,#REF!,"Nuit")+COUNTIFS(#REF!,$B94,#REF!,"Nuit")+COUNTIFS(#REF!,$B94,#REF!,"Nuit")+COUNTIFS(#REF!,$B94,#REF!,"Nuit")+COUNTIFS(#REF!,$B94,#REF!,"Nuit")+COUNTIFS(#REF!,$B94,#REF!,"Nuit")+COUNTIFS(#REF!,$B94,#REF!,"Nuit")+COUNTIFS(#REF!,$B94,#REF!,"Nuit")+COUNTIFS(#REF!,$B94,#REF!,"Nuit")+COUNTIFS(#REF!,$B94,#REF!,"Nuit"))</f>
        <v/>
      </c>
      <c r="AC94" s="184" t="str">
        <f>IF($A94="","",COUNTIFS(#REF!,$B94,#REF!,"Jour")+COUNTIFS(#REF!,$B94,#REF!,"Jour")+COUNTIFS(#REF!,$B94,#REF!,"Jour")+COUNTIFS(#REF!,$B94,#REF!,"Jour")+COUNTIFS(#REF!,$B94,#REF!,"Jour")+COUNTIFS(#REF!,$B94,#REF!,"Jour")+COUNTIFS(#REF!,$B94,#REF!,"Jour")+COUNTIFS(#REF!,$B94,#REF!,"Jour")+COUNTIFS(#REF!,$B94,#REF!,"Jour")+COUNTIFS(#REF!,$B94,#REF!,"Jour")+COUNTIFS(#REF!,$B94,#REF!,"Jour"))</f>
        <v/>
      </c>
      <c r="AD94" s="187" t="str">
        <f>IF($A94="","",COUNTIFS(#REF!,$B94,#REF!,"Nuit")+COUNTIFS(#REF!,$B94,#REF!,"Nuit")+COUNTIFS(#REF!,$B94,#REF!,"Nuit")+COUNTIFS(#REF!,$B94,#REF!,"Nuit")+COUNTIFS(#REF!,$B94,#REF!,"Nuit")+COUNTIFS(#REF!,$B94,#REF!,"Nuit")+COUNTIFS(#REF!,$B94,#REF!,"Nuit")+COUNTIFS(#REF!,$B94,#REF!,"Nuit")+COUNTIFS(#REF!,$B94,#REF!,"Nuit")+COUNTIFS(#REF!,$B94,#REF!,"Nuit")+COUNTIFS(#REF!,$B94,#REF!,"Nuit"))</f>
        <v/>
      </c>
      <c r="AE94" s="184" t="str">
        <f>IF($A94="","",COUNTIFS(#REF!,$B94,#REF!,"Jour")+COUNTIFS(#REF!,$B94,#REF!,"Jour")+COUNTIFS(#REF!,$B94,#REF!,"Jour")+COUNTIFS(#REF!,$B94,#REF!,"Jour")+COUNTIFS(#REF!,$B94,#REF!,"Jour")+COUNTIFS(#REF!,$B94,#REF!,"Jour")+COUNTIFS(#REF!,$B94,#REF!,"Jour")+COUNTIFS(#REF!,$B94,#REF!,"Jour")+COUNTIFS(#REF!,$B94,#REF!,"Jour")+COUNTIFS(#REF!,$B94,#REF!,"Jour")+COUNTIFS(#REF!,$B94,#REF!,"Jour"))</f>
        <v/>
      </c>
      <c r="AF94" s="187" t="str">
        <f>IF($A94="","",COUNTIFS(#REF!,$B94,#REF!,"Nuit")+COUNTIFS(#REF!,$B94,#REF!,"Nuit")+COUNTIFS(#REF!,$B94,#REF!,"Nuit")+COUNTIFS(#REF!,$B94,#REF!,"Nuit")+COUNTIFS(#REF!,$B94,#REF!,"Nuit")+COUNTIFS(#REF!,$B94,#REF!,"Nuit")+COUNTIFS(#REF!,$B94,#REF!,"Nuit")+COUNTIFS(#REF!,$B94,#REF!,"Nuit")+COUNTIFS(#REF!,$B94,#REF!,"Nuit")+COUNTIFS(#REF!,$B94,#REF!,"Nuit")+COUNTIFS(#REF!,$B94,#REF!,"Nuit"))</f>
        <v/>
      </c>
      <c r="AG94" s="184" t="str">
        <f>IF($A94="","",COUNTIFS(#REF!,$B94,#REF!,"Jour")+COUNTIFS(#REF!,$B94,#REF!,"Jour")+COUNTIFS(#REF!,$B94,#REF!,"Jour")+COUNTIFS(#REF!,$B94,#REF!,"Jour")+COUNTIFS(#REF!,$B94,#REF!,"Jour")+COUNTIFS(#REF!,$B94,#REF!,"Jour")+COUNTIFS(#REF!,$B94,#REF!,"Jour")+COUNTIFS(#REF!,$B94,#REF!,"Jour")+COUNTIFS(#REF!,$B94,#REF!,"Jour")+COUNTIFS(#REF!,$B94,#REF!,"Jour")+COUNTIFS(#REF!,$B94,#REF!,"Jour"))</f>
        <v/>
      </c>
      <c r="AH94" s="187" t="str">
        <f>IF($A94="","",COUNTIFS(#REF!,$B94,#REF!,"Nuit")+COUNTIFS(#REF!,$B94,#REF!,"Nuit")+COUNTIFS(#REF!,$B94,#REF!,"Nuit")+COUNTIFS(#REF!,$B94,#REF!,"Nuit")+COUNTIFS(#REF!,$B94,#REF!,"Nuit")+COUNTIFS(#REF!,$B94,#REF!,"Nuit")+COUNTIFS(#REF!,$B94,#REF!,"Nuit")+COUNTIFS(#REF!,$B94,#REF!,"Nuit")+COUNTIFS(#REF!,$B94,#REF!,"Nuit")+COUNTIFS(#REF!,$B94,#REF!,"Nuit")+COUNTIFS(#REF!,$B94,#REF!,"Nuit"))</f>
        <v/>
      </c>
      <c r="AI94" s="184" t="str">
        <f>IF($A94="","",COUNTIFS(#REF!,$B94,#REF!,"Jour")+COUNTIFS(#REF!,$B94,#REF!,"Jour")+COUNTIFS(#REF!,$B94,#REF!,"Jour")+COUNTIFS(#REF!,$B94,#REF!,"Jour")+COUNTIFS(#REF!,$B94,#REF!,"Jour")+COUNTIFS(#REF!,$B94,#REF!,"Jour")+COUNTIFS(#REF!,$B94,#REF!,"Jour")+COUNTIFS(#REF!,$B94,#REF!,"Jour")+COUNTIFS(#REF!,$B94,#REF!,"Jour")+COUNTIFS(#REF!,$B94,#REF!,"Jour")+COUNTIFS(#REF!,$B94,#REF!,"Jour"))</f>
        <v/>
      </c>
      <c r="AJ94" s="187" t="str">
        <f>IF($A94="","",COUNTIFS(#REF!,$B94,#REF!,"Nuit")+COUNTIFS(#REF!,$B94,#REF!,"Nuit")+COUNTIFS(#REF!,$B94,#REF!,"Nuit")+COUNTIFS(#REF!,$B94,#REF!,"Nuit")+COUNTIFS(#REF!,$B94,#REF!,"Nuit")+COUNTIFS(#REF!,$B94,#REF!,"Nuit")+COUNTIFS(#REF!,$B94,#REF!,"Nuit")+COUNTIFS(#REF!,$B94,#REF!,"Nuit")+COUNTIFS(#REF!,$B94,#REF!,"Nuit")+COUNTIFS(#REF!,$B94,#REF!,"Nuit")+COUNTIFS(#REF!,$B94,#REF!,"Nuit"))</f>
        <v/>
      </c>
      <c r="AK94" s="190" t="str">
        <f>IF($A94="","",COUNTIFS(#REF!,$B94,#REF!,"Jour")+COUNTIFS(#REF!,$B94,#REF!,"Jour")+COUNTIFS(#REF!,$B94,#REF!,"Jour")+COUNTIFS(#REF!,$B94,#REF!,"Jour")+COUNTIFS(#REF!,$B94,#REF!,"Jour")+COUNTIFS(#REF!,$B94,#REF!,"Jour")+COUNTIFS(#REF!,$B94,#REF!,"Jour")+COUNTIFS(#REF!,$B94,#REF!,"Jour")+COUNTIFS(#REF!,$B94,#REF!,"Jour")+COUNTIFS(#REF!,$B94,#REF!,"Jour")+COUNTIFS(#REF!,$B94,#REF!,"Jour"))</f>
        <v/>
      </c>
      <c r="AM94" s="176" t="str">
        <f t="shared" si="13"/>
        <v/>
      </c>
      <c r="AN94" s="176" t="str">
        <f t="shared" si="14"/>
        <v/>
      </c>
      <c r="AO94" s="424" t="str">
        <f t="shared" si="15"/>
        <v/>
      </c>
      <c r="AP94" s="183" t="str">
        <f>IF($A94="","",COUNTIFS(JAN.20!$F$7:$F$48,$B94,JAN.20!$E$7:$E$48,"Nuit")+COUNTIFS(JAN.20!$H$7:$H$48,$B94,JAN.20!$E$7:$E$48,"Nuit")+COUNTIFS(JAN.20!$J$7:$J$48,$B94,JAN.20!$E$7:$E$48,"Nuit")+COUNTIFS(JAN.20!$L$7:$L$48,$B94,JAN.20!$E$7:$E$48,"Nuit")+COUNTIFS(JAN.20!$N$7:$N$48,$B94,JAN.20!$E$7:$E$48,"Nuit")+COUNTIFS(JAN.20!$P$7:$P$48,$B94,JAN.20!$E$7:$E$48,"Nuit")+COUNTIFS(JAN.20!$R$7:$R$48,$B94,JAN.20!$E$7:$E$48,"Nuit")+COUNTIFS(JAN.20!$T$7:$T$48,$B94,JAN.20!$E$7:$E$48,"Nuit")+COUNTIFS(JAN.20!$V$7:$V$48,$B94,JAN.20!$E$7:$E$48,"Nuit")+COUNTIFS(JAN.20!$W$7:$W$48,$B94,JAN.20!$E$7:$E$48,"Nuit")+COUNTIFS(JAN.20!$X$7:$X$48,$B94,JAN.20!$E$7:$E$48,"Nuit"))</f>
        <v/>
      </c>
      <c r="AQ94" s="184" t="str">
        <f>IF($A94="","",COUNTIFS(JAN.20!$F$7:$F$48,$B94,JAN.20!$E$7:$E$48,"Jour")+COUNTIFS(JAN.20!$H$7:$H$48,$B94,JAN.20!$E$7:$E$48,"Jour")+COUNTIFS(JAN.20!$J$7:$J$48,$B94,JAN.20!$E$7:$E$48,"Jour")+COUNTIFS(JAN.20!$L$7:$L$48,$B94,JAN.20!$E$7:$E$48,"Jour")+COUNTIFS(JAN.20!$N$7:$N$48,$B94,JAN.20!$E$7:$E$48,"Jour")+COUNTIFS(JAN.20!$P$7:$P$48,$B94,JAN.20!$E$7:$E$48,"Jour")+COUNTIFS(JAN.20!$R$7:$R$48,$B94,JAN.20!$E$7:$E$48,"Jour")+COUNTIFS(JAN.20!$T$7:$T$48,$B94,JAN.20!$E$7:$E$48,"Jour")+COUNTIFS(JAN.20!$V$7:$V$48,$B94,JAN.20!$E$7:$E$48,"Jour")+COUNTIFS(JAN.20!$W$7:$W$48,$B94,JAN.20!$E$7:$E$48,"Jour")+COUNTIFS(JAN.20!$X$7:$X$48,$B94,JAN.20!$E$7:$E$48,"Jour"))</f>
        <v/>
      </c>
      <c r="AR94" s="187" t="str">
        <f>IF($A94="","",COUNTIFS(FEV.20!$F$7:$F$48,$B94,FEV.20!$E$7:$E$48,"Nuit")+COUNTIFS(FEV.20!$H$7:$H$48,$B94,FEV.20!$E$7:$E$48,"Nuit")+COUNTIFS(FEV.20!$J$7:$J$48,$B94,FEV.20!$E$7:$E$48,"Nuit")+COUNTIFS(FEV.20!$L$7:$L$48,$B94,FEV.20!$E$7:$E$48,"Nuit")+COUNTIFS(FEV.20!$N$7:$N$48,$B94,FEV.20!$E$7:$E$48,"Nuit")+COUNTIFS(FEV.20!$P$7:$P$48,$B94,FEV.20!$E$7:$E$48,"Nuit")+COUNTIFS(FEV.20!$R$7:$R$48,$B94,FEV.20!$E$7:$E$48,"Nuit")+COUNTIFS(FEV.20!$T$7:$T$48,$B94,FEV.20!$E$7:$E$48,"Nuit")+COUNTIFS(FEV.20!$V$7:$V$48,$B94,FEV.20!$E$7:$E$48,"Nuit")+COUNTIFS(FEV.20!$W$7:$W$48,$B94,FEV.20!$E$7:$E$48,"Nuit")+COUNTIFS(FEV.20!$X$7:$X$48,$B94,FEV.20!$E$7:$E$48,"Nuit"))</f>
        <v/>
      </c>
      <c r="AS94" s="184" t="str">
        <f>IF($A94="","",COUNTIFS(FEV.20!$F$7:$F$48,$B94,FEV.20!$E$7:$E$48,"Jour")+COUNTIFS(FEV.20!$H$7:$H$48,$B94,FEV.20!$E$7:$E$48,"Jour")+COUNTIFS(FEV.20!$J$7:$J$48,$B94,FEV.20!$E$7:$E$48,"Jour")+COUNTIFS(FEV.20!$L$7:$L$48,$B94,FEV.20!$E$7:$E$48,"Jour")+COUNTIFS(FEV.20!$N$7:$N$48,$B94,FEV.20!$E$7:$E$48,"Jour")+COUNTIFS(FEV.20!$P$7:$P$48,$B94,FEV.20!$E$7:$E$48,"Jour")+COUNTIFS(FEV.20!$R$7:$R$48,$B94,FEV.20!$E$7:$E$48,"Jour")+COUNTIFS(FEV.20!$T$7:$T$48,$B94,FEV.20!$E$7:$E$48,"Jour")+COUNTIFS(FEV.20!$V$7:$V$48,$B94,FEV.20!$E$7:$E$48,"Jour")+COUNTIFS(FEV.20!$W$7:$W$48,$B94,FEV.20!$E$7:$E$48,"Jour")+COUNTIFS(FEV.20!$X$7:$X$48,$B94,FEV.20!$E$7:$E$48,"Jour"))</f>
        <v/>
      </c>
      <c r="AT94" s="187" t="str">
        <f>IF($A94="","",COUNTIFS(Mars.20!$F$7:$F$48,$B94,Mars.20!$E$7:$E$48,"Nuit")+COUNTIFS(Mars.20!$H$7:$H$48,$B94,Mars.20!$E$7:$E$48,"Nuit")+COUNTIFS(Mars.20!$J$7:$J$48,$B94,Mars.20!$E$7:$E$48,"Nuit")+COUNTIFS(Mars.20!$L$7:$L$48,$B94,Mars.20!$E$7:$E$48,"Nuit")+COUNTIFS(Mars.20!$N$7:$N$48,$B94,Mars.20!$E$7:$E$48,"Nuit")+COUNTIFS(Mars.20!$P$7:$P$48,$B94,Mars.20!$E$7:$E$48,"Nuit")+COUNTIFS(Mars.20!$R$7:$R$48,$B94,Mars.20!$E$7:$E$48,"Nuit")+COUNTIFS(Mars.20!$T$7:$T$48,$B94,Mars.20!$E$7:$E$48,"Nuit")+COUNTIFS(Mars.20!$V$7:$V$48,$B94,Mars.20!$E$7:$E$48,"Nuit")+COUNTIFS(Mars.20!$W$7:$W$48,$B94,Mars.20!$E$7:$E$48,"Nuit")+COUNTIFS(Mars.20!$X$7:$X$48,$B94,Mars.20!$E$7:$E$48,"Nuit"))</f>
        <v/>
      </c>
      <c r="AU94" s="184" t="str">
        <f>IF($A94="","",COUNTIFS(Mars.20!$F$7:$F$48,$B94,Mars.20!$E$7:$E$48,"Jour")+COUNTIFS(Mars.20!$H$7:$H$48,$B94,Mars.20!$E$7:$E$48,"Jour")+COUNTIFS(Mars.20!$J$7:$J$48,$B94,Mars.20!$E$7:$E$48,"Jour")+COUNTIFS(Mars.20!$L$7:$L$48,$B94,Mars.20!$E$7:$E$48,"Jour")+COUNTIFS(Mars.20!$N$7:$N$48,$B94,Mars.20!$E$7:$E$48,"Jour")+COUNTIFS(Mars.20!$P$7:$P$48,$B94,Mars.20!$E$7:$E$48,"Jour")+COUNTIFS(Mars.20!$R$7:$R$48,$B94,Mars.20!$E$7:$E$48,"Jour")+COUNTIFS(Mars.20!$T$7:$T$48,$B94,Mars.20!$E$7:$E$48,"Jour")+COUNTIFS(Mars.20!$V$7:$V$48,$B94,Mars.20!$E$7:$E$48,"Jour")+COUNTIFS(Mars.20!$W$7:$W$48,$B94,Mars.20!$E$7:$E$48,"Jour")+COUNTIFS(Mars.20!$X$7:$X$48,$B94,Mars.20!$E$7:$E$48,"Jour"))</f>
        <v/>
      </c>
      <c r="AV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AW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AX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AY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AZ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BA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BB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BC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BD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BE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BF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BG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BH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BI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BJ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BK94" s="184"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BL94" s="187" t="str">
        <f>IF($A94="","",COUNTIFS(AVR.20!$F$7:$F$48,$B94,AVR.20!$E$7:$E$48,"Nuit")+COUNTIFS(AVR.20!$H$7:$H$48,$B94,AVR.20!$E$7:$E$48,"Nuit")+COUNTIFS(AVR.20!$J$7:$J$48,$B94,AVR.20!$E$7:$E$48,"Nuit")+COUNTIFS(AVR.20!$L$7:$L$48,$B94,AVR.20!$E$7:$E$48,"Nuit")+COUNTIFS(AVR.20!$N$7:$N$48,$B94,AVR.20!$E$7:$E$48,"Nuit")+COUNTIFS(AVR.20!$P$7:$P$48,$B94,AVR.20!$E$7:$E$48,"Nuit")+COUNTIFS(AVR.20!$R$7:$R$48,$B94,AVR.20!$E$7:$E$48,"Nuit")+COUNTIFS(AVR.20!$T$7:$T$48,$B94,AVR.20!$E$7:$E$48,"Nuit")+COUNTIFS(AVR.20!$V$7:$V$48,$B94,AVR.20!$E$7:$E$48,"Nuit")+COUNTIFS(AVR.20!$W$7:$W$48,$B94,AVR.20!$E$7:$E$48,"Nuit")+COUNTIFS(AVR.20!$X$7:$X$48,$B94,AVR.20!$E$7:$E$48,"Nuit"))</f>
        <v/>
      </c>
      <c r="BM94" s="190" t="str">
        <f>IF($A94="","",COUNTIFS(AVR.20!$F$7:$F$48,$B94,AVR.20!$E$7:$E$48,"Jour")+COUNTIFS(AVR.20!$H$7:$H$48,$B94,AVR.20!$E$7:$E$48,"Jour")+COUNTIFS(AVR.20!$J$7:$J$48,$B94,AVR.20!$E$7:$E$48,"Jour")+COUNTIFS(AVR.20!$L$7:$L$48,$B94,AVR.20!$E$7:$E$48,"Jour")+COUNTIFS(AVR.20!$N$7:$N$48,$B94,AVR.20!$E$7:$E$48,"Jour")+COUNTIFS(AVR.20!$P$7:$P$48,$B94,AVR.20!$E$7:$E$48,"Jour")+COUNTIFS(AVR.20!$R$7:$R$48,$B94,AVR.20!$E$7:$E$48,"Jour")+COUNTIFS(AVR.20!$T$7:$T$48,$B94,AVR.20!$E$7:$E$48,"Jour")+COUNTIFS(AVR.20!$V$7:$V$48,$B94,AVR.20!$E$7:$E$48,"Jour")+COUNTIFS(AVR.20!$W$7:$W$48,$B94,AVR.20!$E$7:$E$48,"Jour")+COUNTIFS(AVR.20!$X$7:$X$48,$B94,AVR.20!$E$7:$E$48,"Jour"))</f>
        <v/>
      </c>
      <c r="BO94" s="176" t="e">
        <f t="shared" si="9"/>
        <v>#VALUE!</v>
      </c>
      <c r="BP94" s="176" t="e">
        <f t="shared" si="10"/>
        <v>#VALUE!</v>
      </c>
    </row>
    <row r="95" spans="1:68" x14ac:dyDescent="0.25">
      <c r="A95" s="273"/>
      <c r="B95" s="275"/>
      <c r="C95" s="264"/>
      <c r="D95" s="264"/>
      <c r="E95" s="265"/>
      <c r="F95" s="266"/>
      <c r="G95" s="266"/>
      <c r="H95" s="266"/>
      <c r="I95" s="260"/>
      <c r="J95" s="266"/>
      <c r="K95" s="266"/>
      <c r="L95" s="267"/>
      <c r="N95" s="183" t="str">
        <f>IF($A95="","",COUNTIFS(#REF!,B95,#REF!,"Nuit")+COUNTIFS(#REF!,B95,#REF!,"Nuit")+COUNTIFS(#REF!,B95,#REF!,"Nuit")+COUNTIFS(#REF!,B95,#REF!,"Nuit")+COUNTIFS(#REF!,B95,#REF!,"Nuit")+COUNTIFS(#REF!,B95,#REF!,"Nuit")+COUNTIFS(#REF!,B95,#REF!,"Nuit")+COUNTIFS(#REF!,B95,#REF!,"Nuit")+COUNTIFS(#REF!,B95,#REF!,"Nuit")+COUNTIFS(#REF!,B95,#REF!,"Nuit")+COUNTIFS(#REF!,B95,#REF!,"Nuit"))</f>
        <v/>
      </c>
      <c r="O95" s="184" t="str">
        <f>IF($A95="","",COUNTIFS(#REF!,B95,#REF!,"Jour")+COUNTIFS(#REF!,B95,#REF!,"Jour")+COUNTIFS(#REF!,B95,#REF!,"Jour")+COUNTIFS(#REF!,B95,#REF!,"Jour")+COUNTIFS(#REF!,B95,#REF!,"Jour")+COUNTIFS(#REF!,B95,#REF!,"Jour")+COUNTIFS(#REF!,B95,#REF!,"Jour")+COUNTIFS(#REF!,B95,#REF!,"Jour")+COUNTIFS(#REF!,B95,#REF!,"Jour")+COUNTIFS(#REF!,B95,#REF!,"Jour")+COUNTIFS(#REF!,B95,#REF!,"Jour"))</f>
        <v/>
      </c>
      <c r="P95" s="187" t="str">
        <f>IF($A95="","",COUNTIFS(#REF!,B95,#REF!,"Nuit")+COUNTIFS(#REF!,B95,#REF!,"Nuit")+COUNTIFS(#REF!,B95,#REF!,"Nuit")+COUNTIFS(#REF!,B95,#REF!,"Nuit")+COUNTIFS(#REF!,B95,#REF!,"Nuit")+COUNTIFS(#REF!,B95,#REF!,"Nuit")+COUNTIFS(#REF!,B95,#REF!,"Nuit")+COUNTIFS(#REF!,B95,#REF!,"Nuit")+COUNTIFS(#REF!,B95,#REF!,"Nuit")+COUNTIFS(#REF!,B95,#REF!,"Nuit")+COUNTIFS(#REF!,B95,#REF!,"Nuit"))</f>
        <v/>
      </c>
      <c r="Q95" s="184" t="str">
        <f>IF($A95="","",COUNTIFS(#REF!,B95,#REF!,"Jour")+COUNTIFS(#REF!,B95,#REF!,"Jour")+COUNTIFS(#REF!,B95,#REF!,"Jour")+COUNTIFS(#REF!,B95,#REF!,"Jour")+COUNTIFS(#REF!,B95,#REF!,"Jour")+COUNTIFS(#REF!,B95,#REF!,"Jour")+COUNTIFS(#REF!,B95,#REF!,"Jour")+COUNTIFS(#REF!,B95,#REF!,"Jour")+COUNTIFS(#REF!,B95,#REF!,"Jour")+COUNTIFS(#REF!,B95,#REF!,"Jour")+COUNTIFS(#REF!,B95,#REF!,"Jour"))</f>
        <v/>
      </c>
      <c r="R95" s="187" t="str">
        <f>IF($A95="","",COUNTIFS(#REF!,B95,#REF!,"Nuit")+COUNTIFS(#REF!,B95,#REF!,"Nuit")+COUNTIFS(#REF!,B95,#REF!,"Nuit")+COUNTIFS(#REF!,B95,#REF!,"Nuit")+COUNTIFS(#REF!,B95,#REF!,"Nuit")+COUNTIFS(#REF!,B95,#REF!,"Nuit")+COUNTIFS(#REF!,B95,#REF!,"Nuit")+COUNTIFS(#REF!,B95,#REF!,"Nuit")+COUNTIFS(#REF!,B95,#REF!,"Nuit")+COUNTIFS(#REF!,B95,#REF!,"Nuit")+COUNTIFS(#REF!,B95,#REF!,"Nuit"))</f>
        <v/>
      </c>
      <c r="S95" s="184" t="str">
        <f>IF($A95="","",COUNTIFS(#REF!,B95,#REF!,"Jour")+COUNTIFS(#REF!,B95,#REF!,"Jour")+COUNTIFS(#REF!,B95,#REF!,"Jour")+COUNTIFS(#REF!,B95,#REF!,"Jour")+COUNTIFS(#REF!,B95,#REF!,"Jour")+COUNTIFS(#REF!,B95,#REF!,"Jour")+COUNTIFS(#REF!,B95,#REF!,"Jour")+COUNTIFS(#REF!,B95,#REF!,"Jour")+COUNTIFS(#REF!,B95,#REF!,"Jour")+COUNTIFS(#REF!,B95,#REF!,"Jour")+COUNTIFS(#REF!,B95,#REF!,"Jour"))</f>
        <v/>
      </c>
      <c r="T95" s="187" t="str">
        <f>IF($A95="","",COUNTIFS(#REF!,B95,#REF!,"Nuit")+COUNTIFS(#REF!,B95,#REF!,"Nuit")+COUNTIFS(#REF!,B95,#REF!,"Nuit")+COUNTIFS(#REF!,B95,#REF!,"Nuit")+COUNTIFS(#REF!,B95,#REF!,"Nuit")+COUNTIFS(#REF!,B95,#REF!,"Nuit")+COUNTIFS(#REF!,B95,#REF!,"Nuit")+COUNTIFS(#REF!,B95,#REF!,"Nuit")+COUNTIFS(#REF!,B95,#REF!,"Nuit")+COUNTIFS(#REF!,B95,#REF!,"Nuit")+COUNTIFS(#REF!,B95,#REF!,"Nuit"))</f>
        <v/>
      </c>
      <c r="U95" s="184" t="str">
        <f>IF($A95="","",COUNTIFS(#REF!,B95,#REF!,"Jour")+COUNTIFS(#REF!,B95,#REF!,"Jour")+COUNTIFS(#REF!,B95,#REF!,"Jour")+COUNTIFS(#REF!,B95,#REF!,"Jour")+COUNTIFS(#REF!,B95,#REF!,"Jour")+COUNTIFS(#REF!,B95,#REF!,"Jour")+COUNTIFS(#REF!,B95,#REF!,"Jour")+COUNTIFS(#REF!,B95,#REF!,"Jour")+COUNTIFS(#REF!,B95,#REF!,"Jour")+COUNTIFS(#REF!,B95,#REF!,"Jour")+COUNTIFS(#REF!,B95,#REF!,"Jour"))</f>
        <v/>
      </c>
      <c r="V95" s="187" t="str">
        <f>IF($A95="","",COUNTIFS(#REF!,B95,#REF!,"Nuit")+COUNTIFS(#REF!,B95,#REF!,"Nuit")+COUNTIFS(#REF!,B95,#REF!,"Nuit")+COUNTIFS(#REF!,B95,#REF!,"Nuit")+COUNTIFS(#REF!,B95,#REF!,"Nuit")+COUNTIFS(#REF!,B95,#REF!,"Nuit")+COUNTIFS(#REF!,B95,#REF!,"Nuit")+COUNTIFS(#REF!,B95,#REF!,"Nuit")+COUNTIFS(#REF!,B95,#REF!,"Nuit")+COUNTIFS(#REF!,B95,#REF!,"Nuit")+COUNTIFS(#REF!,B95,#REF!,"Nuit"))</f>
        <v/>
      </c>
      <c r="W95" s="184" t="str">
        <f>IF($A95="","",COUNTIFS(#REF!,B95,#REF!,"Jour")+COUNTIFS(#REF!,B95,#REF!,"Jour")+COUNTIFS(#REF!,B95,#REF!,"Jour")+COUNTIFS(#REF!,B95,#REF!,"Jour")+COUNTIFS(#REF!,B95,#REF!,"Jour")+COUNTIFS(#REF!,B95,#REF!,"Jour")+COUNTIFS(#REF!,B95,#REF!,"Jour")+COUNTIFS(#REF!,B95,#REF!,"Jour")+COUNTIFS(#REF!,B95,#REF!,"Jour")+COUNTIFS(#REF!,B95,#REF!,"Jour")+COUNTIFS(#REF!,B95,#REF!,"Jour"))</f>
        <v/>
      </c>
      <c r="X95" s="187" t="str">
        <f>IF($A95="","",COUNTIFS(#REF!,B95,#REF!,"Nuit")+COUNTIFS(#REF!,B95,#REF!,"Nuit")+COUNTIFS(#REF!,B95,#REF!,"Nuit")+COUNTIFS(#REF!,B95,#REF!,"Nuit")+COUNTIFS(#REF!,B95,#REF!,"Nuit")+COUNTIFS(#REF!,B95,#REF!,"Nuit")+COUNTIFS(#REF!,B95,#REF!,"Nuit")+COUNTIFS(#REF!,B95,#REF!,"Nuit")+COUNTIFS(#REF!,B95,#REF!,"Nuit")+COUNTIFS(#REF!,B95,#REF!,"Nuit")+COUNTIFS(#REF!,B95,#REF!,"Nuit"))</f>
        <v/>
      </c>
      <c r="Y95" s="184" t="str">
        <f>IF($A95="","",COUNTIFS(#REF!,B95,#REF!,"Jour")+COUNTIFS(#REF!,B95,#REF!,"Jour")+COUNTIFS(#REF!,B95,#REF!,"Jour")+COUNTIFS(#REF!,B95,#REF!,"Jour")+COUNTIFS(#REF!,B95,#REF!,"Jour")+COUNTIFS(#REF!,B95,#REF!,"Jour")+COUNTIFS(#REF!,B95,#REF!,"Jour")+COUNTIFS(#REF!,B95,#REF!,"Jour")+COUNTIFS(#REF!,B95,#REF!,"Jour")+COUNTIFS(#REF!,B95,#REF!,"Jour")+COUNTIFS(#REF!,B95,#REF!,"Jour"))</f>
        <v/>
      </c>
      <c r="Z95" s="187" t="str">
        <f>IF($A95="","",COUNTIFS(#REF!,$B95,#REF!,"Nuit")+COUNTIFS(#REF!,B95,#REF!,"Nuit")+COUNTIFS(#REF!,B95,#REF!,"Nuit")+COUNTIFS(#REF!,B95,#REF!,"Nuit")+COUNTIFS(#REF!,B95,#REF!,"Nuit")+COUNTIFS(#REF!,B95,#REF!,"Nuit")+COUNTIFS(#REF!,B95,#REF!,"Nuit")+COUNTIFS(#REF!,B95,#REF!,"Nuit")+COUNTIFS(#REF!,B95,#REF!,"Nuit")+COUNTIFS(#REF!,B95,#REF!,"Nuit")+COUNTIFS(#REF!,B95,#REF!,"Nuit"))</f>
        <v/>
      </c>
      <c r="AA95" s="184" t="str">
        <f>IF($A95="","",COUNTIFS(#REF!,$B95,#REF!,"Jour")+COUNTIFS(#REF!,$B95,#REF!,"Jour")+COUNTIFS(#REF!,$B95,#REF!,"Jour")+COUNTIFS(#REF!,$B95,#REF!,"Jour")+COUNTIFS(#REF!,$B95,#REF!,"Jour")+COUNTIFS(#REF!,$B95,#REF!,"Jour")+COUNTIFS(#REF!,$B95,#REF!,"Jour")+COUNTIFS(#REF!,$B95,#REF!,"Jour")+COUNTIFS(#REF!,$B95,#REF!,"Jour")+COUNTIFS(#REF!,$B95,#REF!,"Jour")+COUNTIFS(#REF!,$B95,#REF!,"Jour"))</f>
        <v/>
      </c>
      <c r="AB95" s="187" t="str">
        <f>IF($A95="","",COUNTIFS(#REF!,$B95,#REF!,"Nuit")+COUNTIFS(#REF!,$B95,#REF!,"Nuit")+COUNTIFS(#REF!,$B95,#REF!,"Nuit")+COUNTIFS(#REF!,$B95,#REF!,"Nuit")+COUNTIFS(#REF!,$B95,#REF!,"Nuit")+COUNTIFS(#REF!,$B95,#REF!,"Nuit")+COUNTIFS(#REF!,$B95,#REF!,"Nuit")+COUNTIFS(#REF!,$B95,#REF!,"Nuit")+COUNTIFS(#REF!,$B95,#REF!,"Nuit")+COUNTIFS(#REF!,$B95,#REF!,"Nuit")+COUNTIFS(#REF!,$B95,#REF!,"Nuit"))</f>
        <v/>
      </c>
      <c r="AC95" s="184" t="str">
        <f>IF($A95="","",COUNTIFS(#REF!,$B95,#REF!,"Jour")+COUNTIFS(#REF!,$B95,#REF!,"Jour")+COUNTIFS(#REF!,$B95,#REF!,"Jour")+COUNTIFS(#REF!,$B95,#REF!,"Jour")+COUNTIFS(#REF!,$B95,#REF!,"Jour")+COUNTIFS(#REF!,$B95,#REF!,"Jour")+COUNTIFS(#REF!,$B95,#REF!,"Jour")+COUNTIFS(#REF!,$B95,#REF!,"Jour")+COUNTIFS(#REF!,$B95,#REF!,"Jour")+COUNTIFS(#REF!,$B95,#REF!,"Jour")+COUNTIFS(#REF!,$B95,#REF!,"Jour"))</f>
        <v/>
      </c>
      <c r="AD95" s="187" t="str">
        <f>IF($A95="","",COUNTIFS(#REF!,$B95,#REF!,"Nuit")+COUNTIFS(#REF!,$B95,#REF!,"Nuit")+COUNTIFS(#REF!,$B95,#REF!,"Nuit")+COUNTIFS(#REF!,$B95,#REF!,"Nuit")+COUNTIFS(#REF!,$B95,#REF!,"Nuit")+COUNTIFS(#REF!,$B95,#REF!,"Nuit")+COUNTIFS(#REF!,$B95,#REF!,"Nuit")+COUNTIFS(#REF!,$B95,#REF!,"Nuit")+COUNTIFS(#REF!,$B95,#REF!,"Nuit")+COUNTIFS(#REF!,$B95,#REF!,"Nuit")+COUNTIFS(#REF!,$B95,#REF!,"Nuit"))</f>
        <v/>
      </c>
      <c r="AE95" s="184" t="str">
        <f>IF($A95="","",COUNTIFS(#REF!,$B95,#REF!,"Jour")+COUNTIFS(#REF!,$B95,#REF!,"Jour")+COUNTIFS(#REF!,$B95,#REF!,"Jour")+COUNTIFS(#REF!,$B95,#REF!,"Jour")+COUNTIFS(#REF!,$B95,#REF!,"Jour")+COUNTIFS(#REF!,$B95,#REF!,"Jour")+COUNTIFS(#REF!,$B95,#REF!,"Jour")+COUNTIFS(#REF!,$B95,#REF!,"Jour")+COUNTIFS(#REF!,$B95,#REF!,"Jour")+COUNTIFS(#REF!,$B95,#REF!,"Jour")+COUNTIFS(#REF!,$B95,#REF!,"Jour"))</f>
        <v/>
      </c>
      <c r="AF95" s="187" t="str">
        <f>IF($A95="","",COUNTIFS(#REF!,$B95,#REF!,"Nuit")+COUNTIFS(#REF!,$B95,#REF!,"Nuit")+COUNTIFS(#REF!,$B95,#REF!,"Nuit")+COUNTIFS(#REF!,$B95,#REF!,"Nuit")+COUNTIFS(#REF!,$B95,#REF!,"Nuit")+COUNTIFS(#REF!,$B95,#REF!,"Nuit")+COUNTIFS(#REF!,$B95,#REF!,"Nuit")+COUNTIFS(#REF!,$B95,#REF!,"Nuit")+COUNTIFS(#REF!,$B95,#REF!,"Nuit")+COUNTIFS(#REF!,$B95,#REF!,"Nuit")+COUNTIFS(#REF!,$B95,#REF!,"Nuit"))</f>
        <v/>
      </c>
      <c r="AG95" s="184" t="str">
        <f>IF($A95="","",COUNTIFS(#REF!,$B95,#REF!,"Jour")+COUNTIFS(#REF!,$B95,#REF!,"Jour")+COUNTIFS(#REF!,$B95,#REF!,"Jour")+COUNTIFS(#REF!,$B95,#REF!,"Jour")+COUNTIFS(#REF!,$B95,#REF!,"Jour")+COUNTIFS(#REF!,$B95,#REF!,"Jour")+COUNTIFS(#REF!,$B95,#REF!,"Jour")+COUNTIFS(#REF!,$B95,#REF!,"Jour")+COUNTIFS(#REF!,$B95,#REF!,"Jour")+COUNTIFS(#REF!,$B95,#REF!,"Jour")+COUNTIFS(#REF!,$B95,#REF!,"Jour"))</f>
        <v/>
      </c>
      <c r="AH95" s="187" t="str">
        <f>IF($A95="","",COUNTIFS(#REF!,$B95,#REF!,"Nuit")+COUNTIFS(#REF!,$B95,#REF!,"Nuit")+COUNTIFS(#REF!,$B95,#REF!,"Nuit")+COUNTIFS(#REF!,$B95,#REF!,"Nuit")+COUNTIFS(#REF!,$B95,#REF!,"Nuit")+COUNTIFS(#REF!,$B95,#REF!,"Nuit")+COUNTIFS(#REF!,$B95,#REF!,"Nuit")+COUNTIFS(#REF!,$B95,#REF!,"Nuit")+COUNTIFS(#REF!,$B95,#REF!,"Nuit")+COUNTIFS(#REF!,$B95,#REF!,"Nuit")+COUNTIFS(#REF!,$B95,#REF!,"Nuit"))</f>
        <v/>
      </c>
      <c r="AI95" s="184" t="str">
        <f>IF($A95="","",COUNTIFS(#REF!,$B95,#REF!,"Jour")+COUNTIFS(#REF!,$B95,#REF!,"Jour")+COUNTIFS(#REF!,$B95,#REF!,"Jour")+COUNTIFS(#REF!,$B95,#REF!,"Jour")+COUNTIFS(#REF!,$B95,#REF!,"Jour")+COUNTIFS(#REF!,$B95,#REF!,"Jour")+COUNTIFS(#REF!,$B95,#REF!,"Jour")+COUNTIFS(#REF!,$B95,#REF!,"Jour")+COUNTIFS(#REF!,$B95,#REF!,"Jour")+COUNTIFS(#REF!,$B95,#REF!,"Jour")+COUNTIFS(#REF!,$B95,#REF!,"Jour"))</f>
        <v/>
      </c>
      <c r="AJ95" s="187" t="str">
        <f>IF($A95="","",COUNTIFS(#REF!,$B95,#REF!,"Nuit")+COUNTIFS(#REF!,$B95,#REF!,"Nuit")+COUNTIFS(#REF!,$B95,#REF!,"Nuit")+COUNTIFS(#REF!,$B95,#REF!,"Nuit")+COUNTIFS(#REF!,$B95,#REF!,"Nuit")+COUNTIFS(#REF!,$B95,#REF!,"Nuit")+COUNTIFS(#REF!,$B95,#REF!,"Nuit")+COUNTIFS(#REF!,$B95,#REF!,"Nuit")+COUNTIFS(#REF!,$B95,#REF!,"Nuit")+COUNTIFS(#REF!,$B95,#REF!,"Nuit")+COUNTIFS(#REF!,$B95,#REF!,"Nuit"))</f>
        <v/>
      </c>
      <c r="AK95" s="190" t="str">
        <f>IF($A95="","",COUNTIFS(#REF!,$B95,#REF!,"Jour")+COUNTIFS(#REF!,$B95,#REF!,"Jour")+COUNTIFS(#REF!,$B95,#REF!,"Jour")+COUNTIFS(#REF!,$B95,#REF!,"Jour")+COUNTIFS(#REF!,$B95,#REF!,"Jour")+COUNTIFS(#REF!,$B95,#REF!,"Jour")+COUNTIFS(#REF!,$B95,#REF!,"Jour")+COUNTIFS(#REF!,$B95,#REF!,"Jour")+COUNTIFS(#REF!,$B95,#REF!,"Jour")+COUNTIFS(#REF!,$B95,#REF!,"Jour")+COUNTIFS(#REF!,$B95,#REF!,"Jour"))</f>
        <v/>
      </c>
      <c r="AM95" s="176" t="str">
        <f t="shared" si="13"/>
        <v/>
      </c>
      <c r="AN95" s="176" t="str">
        <f t="shared" si="14"/>
        <v/>
      </c>
      <c r="AO95" s="424" t="str">
        <f t="shared" si="15"/>
        <v/>
      </c>
      <c r="AP95" s="183" t="str">
        <f>IF($A95="","",COUNTIFS(JAN.20!$F$7:$F$48,$B95,JAN.20!$E$7:$E$48,"Nuit")+COUNTIFS(JAN.20!$H$7:$H$48,$B95,JAN.20!$E$7:$E$48,"Nuit")+COUNTIFS(JAN.20!$J$7:$J$48,$B95,JAN.20!$E$7:$E$48,"Nuit")+COUNTIFS(JAN.20!$L$7:$L$48,$B95,JAN.20!$E$7:$E$48,"Nuit")+COUNTIFS(JAN.20!$N$7:$N$48,$B95,JAN.20!$E$7:$E$48,"Nuit")+COUNTIFS(JAN.20!$P$7:$P$48,$B95,JAN.20!$E$7:$E$48,"Nuit")+COUNTIFS(JAN.20!$R$7:$R$48,$B95,JAN.20!$E$7:$E$48,"Nuit")+COUNTIFS(JAN.20!$T$7:$T$48,$B95,JAN.20!$E$7:$E$48,"Nuit")+COUNTIFS(JAN.20!$V$7:$V$48,$B95,JAN.20!$E$7:$E$48,"Nuit")+COUNTIFS(JAN.20!$W$7:$W$48,$B95,JAN.20!$E$7:$E$48,"Nuit")+COUNTIFS(JAN.20!$X$7:$X$48,$B95,JAN.20!$E$7:$E$48,"Nuit"))</f>
        <v/>
      </c>
      <c r="AQ95" s="184" t="str">
        <f>IF($A95="","",COUNTIFS(JAN.20!$F$7:$F$48,$B95,JAN.20!$E$7:$E$48,"Jour")+COUNTIFS(JAN.20!$H$7:$H$48,$B95,JAN.20!$E$7:$E$48,"Jour")+COUNTIFS(JAN.20!$J$7:$J$48,$B95,JAN.20!$E$7:$E$48,"Jour")+COUNTIFS(JAN.20!$L$7:$L$48,$B95,JAN.20!$E$7:$E$48,"Jour")+COUNTIFS(JAN.20!$N$7:$N$48,$B95,JAN.20!$E$7:$E$48,"Jour")+COUNTIFS(JAN.20!$P$7:$P$48,$B95,JAN.20!$E$7:$E$48,"Jour")+COUNTIFS(JAN.20!$R$7:$R$48,$B95,JAN.20!$E$7:$E$48,"Jour")+COUNTIFS(JAN.20!$T$7:$T$48,$B95,JAN.20!$E$7:$E$48,"Jour")+COUNTIFS(JAN.20!$V$7:$V$48,$B95,JAN.20!$E$7:$E$48,"Jour")+COUNTIFS(JAN.20!$W$7:$W$48,$B95,JAN.20!$E$7:$E$48,"Jour")+COUNTIFS(JAN.20!$X$7:$X$48,$B95,JAN.20!$E$7:$E$48,"Jour"))</f>
        <v/>
      </c>
      <c r="AR95" s="187" t="str">
        <f>IF($A95="","",COUNTIFS(FEV.20!$F$7:$F$48,$B95,FEV.20!$E$7:$E$48,"Nuit")+COUNTIFS(FEV.20!$H$7:$H$48,$B95,FEV.20!$E$7:$E$48,"Nuit")+COUNTIFS(FEV.20!$J$7:$J$48,$B95,FEV.20!$E$7:$E$48,"Nuit")+COUNTIFS(FEV.20!$L$7:$L$48,$B95,FEV.20!$E$7:$E$48,"Nuit")+COUNTIFS(FEV.20!$N$7:$N$48,$B95,FEV.20!$E$7:$E$48,"Nuit")+COUNTIFS(FEV.20!$P$7:$P$48,$B95,FEV.20!$E$7:$E$48,"Nuit")+COUNTIFS(FEV.20!$R$7:$R$48,$B95,FEV.20!$E$7:$E$48,"Nuit")+COUNTIFS(FEV.20!$T$7:$T$48,$B95,FEV.20!$E$7:$E$48,"Nuit")+COUNTIFS(FEV.20!$V$7:$V$48,$B95,FEV.20!$E$7:$E$48,"Nuit")+COUNTIFS(FEV.20!$W$7:$W$48,$B95,FEV.20!$E$7:$E$48,"Nuit")+COUNTIFS(FEV.20!$X$7:$X$48,$B95,FEV.20!$E$7:$E$48,"Nuit"))</f>
        <v/>
      </c>
      <c r="AS95" s="184" t="str">
        <f>IF($A95="","",COUNTIFS(FEV.20!$F$7:$F$48,$B95,FEV.20!$E$7:$E$48,"Jour")+COUNTIFS(FEV.20!$H$7:$H$48,$B95,FEV.20!$E$7:$E$48,"Jour")+COUNTIFS(FEV.20!$J$7:$J$48,$B95,FEV.20!$E$7:$E$48,"Jour")+COUNTIFS(FEV.20!$L$7:$L$48,$B95,FEV.20!$E$7:$E$48,"Jour")+COUNTIFS(FEV.20!$N$7:$N$48,$B95,FEV.20!$E$7:$E$48,"Jour")+COUNTIFS(FEV.20!$P$7:$P$48,$B95,FEV.20!$E$7:$E$48,"Jour")+COUNTIFS(FEV.20!$R$7:$R$48,$B95,FEV.20!$E$7:$E$48,"Jour")+COUNTIFS(FEV.20!$T$7:$T$48,$B95,FEV.20!$E$7:$E$48,"Jour")+COUNTIFS(FEV.20!$V$7:$V$48,$B95,FEV.20!$E$7:$E$48,"Jour")+COUNTIFS(FEV.20!$W$7:$W$48,$B95,FEV.20!$E$7:$E$48,"Jour")+COUNTIFS(FEV.20!$X$7:$X$48,$B95,FEV.20!$E$7:$E$48,"Jour"))</f>
        <v/>
      </c>
      <c r="AT95" s="187" t="str">
        <f>IF($A95="","",COUNTIFS(Mars.20!$F$7:$F$48,$B95,Mars.20!$E$7:$E$48,"Nuit")+COUNTIFS(Mars.20!$H$7:$H$48,$B95,Mars.20!$E$7:$E$48,"Nuit")+COUNTIFS(Mars.20!$J$7:$J$48,$B95,Mars.20!$E$7:$E$48,"Nuit")+COUNTIFS(Mars.20!$L$7:$L$48,$B95,Mars.20!$E$7:$E$48,"Nuit")+COUNTIFS(Mars.20!$N$7:$N$48,$B95,Mars.20!$E$7:$E$48,"Nuit")+COUNTIFS(Mars.20!$P$7:$P$48,$B95,Mars.20!$E$7:$E$48,"Nuit")+COUNTIFS(Mars.20!$R$7:$R$48,$B95,Mars.20!$E$7:$E$48,"Nuit")+COUNTIFS(Mars.20!$T$7:$T$48,$B95,Mars.20!$E$7:$E$48,"Nuit")+COUNTIFS(Mars.20!$V$7:$V$48,$B95,Mars.20!$E$7:$E$48,"Nuit")+COUNTIFS(Mars.20!$W$7:$W$48,$B95,Mars.20!$E$7:$E$48,"Nuit")+COUNTIFS(Mars.20!$X$7:$X$48,$B95,Mars.20!$E$7:$E$48,"Nuit"))</f>
        <v/>
      </c>
      <c r="AU95" s="184" t="str">
        <f>IF($A95="","",COUNTIFS(Mars.20!$F$7:$F$48,$B95,Mars.20!$E$7:$E$48,"Jour")+COUNTIFS(Mars.20!$H$7:$H$48,$B95,Mars.20!$E$7:$E$48,"Jour")+COUNTIFS(Mars.20!$J$7:$J$48,$B95,Mars.20!$E$7:$E$48,"Jour")+COUNTIFS(Mars.20!$L$7:$L$48,$B95,Mars.20!$E$7:$E$48,"Jour")+COUNTIFS(Mars.20!$N$7:$N$48,$B95,Mars.20!$E$7:$E$48,"Jour")+COUNTIFS(Mars.20!$P$7:$P$48,$B95,Mars.20!$E$7:$E$48,"Jour")+COUNTIFS(Mars.20!$R$7:$R$48,$B95,Mars.20!$E$7:$E$48,"Jour")+COUNTIFS(Mars.20!$T$7:$T$48,$B95,Mars.20!$E$7:$E$48,"Jour")+COUNTIFS(Mars.20!$V$7:$V$48,$B95,Mars.20!$E$7:$E$48,"Jour")+COUNTIFS(Mars.20!$W$7:$W$48,$B95,Mars.20!$E$7:$E$48,"Jour")+COUNTIFS(Mars.20!$X$7:$X$48,$B95,Mars.20!$E$7:$E$48,"Jour"))</f>
        <v/>
      </c>
      <c r="AV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AW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AX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AY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AZ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BA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BB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BC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BD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BE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BF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BG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BH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BI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BJ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BK95" s="184"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BL95" s="187" t="str">
        <f>IF($A95="","",COUNTIFS(AVR.20!$F$7:$F$48,$B95,AVR.20!$E$7:$E$48,"Nuit")+COUNTIFS(AVR.20!$H$7:$H$48,$B95,AVR.20!$E$7:$E$48,"Nuit")+COUNTIFS(AVR.20!$J$7:$J$48,$B95,AVR.20!$E$7:$E$48,"Nuit")+COUNTIFS(AVR.20!$L$7:$L$48,$B95,AVR.20!$E$7:$E$48,"Nuit")+COUNTIFS(AVR.20!$N$7:$N$48,$B95,AVR.20!$E$7:$E$48,"Nuit")+COUNTIFS(AVR.20!$P$7:$P$48,$B95,AVR.20!$E$7:$E$48,"Nuit")+COUNTIFS(AVR.20!$R$7:$R$48,$B95,AVR.20!$E$7:$E$48,"Nuit")+COUNTIFS(AVR.20!$T$7:$T$48,$B95,AVR.20!$E$7:$E$48,"Nuit")+COUNTIFS(AVR.20!$V$7:$V$48,$B95,AVR.20!$E$7:$E$48,"Nuit")+COUNTIFS(AVR.20!$W$7:$W$48,$B95,AVR.20!$E$7:$E$48,"Nuit")+COUNTIFS(AVR.20!$X$7:$X$48,$B95,AVR.20!$E$7:$E$48,"Nuit"))</f>
        <v/>
      </c>
      <c r="BM95" s="190" t="str">
        <f>IF($A95="","",COUNTIFS(AVR.20!$F$7:$F$48,$B95,AVR.20!$E$7:$E$48,"Jour")+COUNTIFS(AVR.20!$H$7:$H$48,$B95,AVR.20!$E$7:$E$48,"Jour")+COUNTIFS(AVR.20!$J$7:$J$48,$B95,AVR.20!$E$7:$E$48,"Jour")+COUNTIFS(AVR.20!$L$7:$L$48,$B95,AVR.20!$E$7:$E$48,"Jour")+COUNTIFS(AVR.20!$N$7:$N$48,$B95,AVR.20!$E$7:$E$48,"Jour")+COUNTIFS(AVR.20!$P$7:$P$48,$B95,AVR.20!$E$7:$E$48,"Jour")+COUNTIFS(AVR.20!$R$7:$R$48,$B95,AVR.20!$E$7:$E$48,"Jour")+COUNTIFS(AVR.20!$T$7:$T$48,$B95,AVR.20!$E$7:$E$48,"Jour")+COUNTIFS(AVR.20!$V$7:$V$48,$B95,AVR.20!$E$7:$E$48,"Jour")+COUNTIFS(AVR.20!$W$7:$W$48,$B95,AVR.20!$E$7:$E$48,"Jour")+COUNTIFS(AVR.20!$X$7:$X$48,$B95,AVR.20!$E$7:$E$48,"Jour"))</f>
        <v/>
      </c>
      <c r="BO95" s="176" t="e">
        <f t="shared" si="9"/>
        <v>#VALUE!</v>
      </c>
      <c r="BP95" s="176" t="e">
        <f t="shared" si="10"/>
        <v>#VALUE!</v>
      </c>
    </row>
    <row r="96" spans="1:68" x14ac:dyDescent="0.25">
      <c r="A96" s="273"/>
      <c r="B96" s="275"/>
      <c r="C96" s="264"/>
      <c r="D96" s="264"/>
      <c r="E96" s="265"/>
      <c r="F96" s="266"/>
      <c r="G96" s="266"/>
      <c r="H96" s="266"/>
      <c r="I96" s="260"/>
      <c r="J96" s="266"/>
      <c r="K96" s="266"/>
      <c r="L96" s="267"/>
      <c r="N96" s="183" t="str">
        <f>IF($A96="","",COUNTIFS(#REF!,B96,#REF!,"Nuit")+COUNTIFS(#REF!,B96,#REF!,"Nuit")+COUNTIFS(#REF!,B96,#REF!,"Nuit")+COUNTIFS(#REF!,B96,#REF!,"Nuit")+COUNTIFS(#REF!,B96,#REF!,"Nuit")+COUNTIFS(#REF!,B96,#REF!,"Nuit")+COUNTIFS(#REF!,B96,#REF!,"Nuit")+COUNTIFS(#REF!,B96,#REF!,"Nuit")+COUNTIFS(#REF!,B96,#REF!,"Nuit")+COUNTIFS(#REF!,B96,#REF!,"Nuit")+COUNTIFS(#REF!,B96,#REF!,"Nuit"))</f>
        <v/>
      </c>
      <c r="O96" s="184" t="str">
        <f>IF($A96="","",COUNTIFS(#REF!,B96,#REF!,"Jour")+COUNTIFS(#REF!,B96,#REF!,"Jour")+COUNTIFS(#REF!,B96,#REF!,"Jour")+COUNTIFS(#REF!,B96,#REF!,"Jour")+COUNTIFS(#REF!,B96,#REF!,"Jour")+COUNTIFS(#REF!,B96,#REF!,"Jour")+COUNTIFS(#REF!,B96,#REF!,"Jour")+COUNTIFS(#REF!,B96,#REF!,"Jour")+COUNTIFS(#REF!,B96,#REF!,"Jour")+COUNTIFS(#REF!,B96,#REF!,"Jour")+COUNTIFS(#REF!,B96,#REF!,"Jour"))</f>
        <v/>
      </c>
      <c r="P96" s="187" t="str">
        <f>IF($A96="","",COUNTIFS(#REF!,B96,#REF!,"Nuit")+COUNTIFS(#REF!,B96,#REF!,"Nuit")+COUNTIFS(#REF!,B96,#REF!,"Nuit")+COUNTIFS(#REF!,B96,#REF!,"Nuit")+COUNTIFS(#REF!,B96,#REF!,"Nuit")+COUNTIFS(#REF!,B96,#REF!,"Nuit")+COUNTIFS(#REF!,B96,#REF!,"Nuit")+COUNTIFS(#REF!,B96,#REF!,"Nuit")+COUNTIFS(#REF!,B96,#REF!,"Nuit")+COUNTIFS(#REF!,B96,#REF!,"Nuit")+COUNTIFS(#REF!,B96,#REF!,"Nuit"))</f>
        <v/>
      </c>
      <c r="Q96" s="184" t="str">
        <f>IF($A96="","",COUNTIFS(#REF!,B96,#REF!,"Jour")+COUNTIFS(#REF!,B96,#REF!,"Jour")+COUNTIFS(#REF!,B96,#REF!,"Jour")+COUNTIFS(#REF!,B96,#REF!,"Jour")+COUNTIFS(#REF!,B96,#REF!,"Jour")+COUNTIFS(#REF!,B96,#REF!,"Jour")+COUNTIFS(#REF!,B96,#REF!,"Jour")+COUNTIFS(#REF!,B96,#REF!,"Jour")+COUNTIFS(#REF!,B96,#REF!,"Jour")+COUNTIFS(#REF!,B96,#REF!,"Jour")+COUNTIFS(#REF!,B96,#REF!,"Jour"))</f>
        <v/>
      </c>
      <c r="R96" s="187" t="str">
        <f>IF($A96="","",COUNTIFS(#REF!,B96,#REF!,"Nuit")+COUNTIFS(#REF!,B96,#REF!,"Nuit")+COUNTIFS(#REF!,B96,#REF!,"Nuit")+COUNTIFS(#REF!,B96,#REF!,"Nuit")+COUNTIFS(#REF!,B96,#REF!,"Nuit")+COUNTIFS(#REF!,B96,#REF!,"Nuit")+COUNTIFS(#REF!,B96,#REF!,"Nuit")+COUNTIFS(#REF!,B96,#REF!,"Nuit")+COUNTIFS(#REF!,B96,#REF!,"Nuit")+COUNTIFS(#REF!,B96,#REF!,"Nuit")+COUNTIFS(#REF!,B96,#REF!,"Nuit"))</f>
        <v/>
      </c>
      <c r="S96" s="184" t="str">
        <f>IF($A96="","",COUNTIFS(#REF!,B96,#REF!,"Jour")+COUNTIFS(#REF!,B96,#REF!,"Jour")+COUNTIFS(#REF!,B96,#REF!,"Jour")+COUNTIFS(#REF!,B96,#REF!,"Jour")+COUNTIFS(#REF!,B96,#REF!,"Jour")+COUNTIFS(#REF!,B96,#REF!,"Jour")+COUNTIFS(#REF!,B96,#REF!,"Jour")+COUNTIFS(#REF!,B96,#REF!,"Jour")+COUNTIFS(#REF!,B96,#REF!,"Jour")+COUNTIFS(#REF!,B96,#REF!,"Jour")+COUNTIFS(#REF!,B96,#REF!,"Jour"))</f>
        <v/>
      </c>
      <c r="T96" s="187" t="str">
        <f>IF($A96="","",COUNTIFS(#REF!,B96,#REF!,"Nuit")+COUNTIFS(#REF!,B96,#REF!,"Nuit")+COUNTIFS(#REF!,B96,#REF!,"Nuit")+COUNTIFS(#REF!,B96,#REF!,"Nuit")+COUNTIFS(#REF!,B96,#REF!,"Nuit")+COUNTIFS(#REF!,B96,#REF!,"Nuit")+COUNTIFS(#REF!,B96,#REF!,"Nuit")+COUNTIFS(#REF!,B96,#REF!,"Nuit")+COUNTIFS(#REF!,B96,#REF!,"Nuit")+COUNTIFS(#REF!,B96,#REF!,"Nuit")+COUNTIFS(#REF!,B96,#REF!,"Nuit"))</f>
        <v/>
      </c>
      <c r="U96" s="184" t="str">
        <f>IF($A96="","",COUNTIFS(#REF!,B96,#REF!,"Jour")+COUNTIFS(#REF!,B96,#REF!,"Jour")+COUNTIFS(#REF!,B96,#REF!,"Jour")+COUNTIFS(#REF!,B96,#REF!,"Jour")+COUNTIFS(#REF!,B96,#REF!,"Jour")+COUNTIFS(#REF!,B96,#REF!,"Jour")+COUNTIFS(#REF!,B96,#REF!,"Jour")+COUNTIFS(#REF!,B96,#REF!,"Jour")+COUNTIFS(#REF!,B96,#REF!,"Jour")+COUNTIFS(#REF!,B96,#REF!,"Jour")+COUNTIFS(#REF!,B96,#REF!,"Jour"))</f>
        <v/>
      </c>
      <c r="V96" s="187" t="str">
        <f>IF($A96="","",COUNTIFS(#REF!,B96,#REF!,"Nuit")+COUNTIFS(#REF!,B96,#REF!,"Nuit")+COUNTIFS(#REF!,B96,#REF!,"Nuit")+COUNTIFS(#REF!,B96,#REF!,"Nuit")+COUNTIFS(#REF!,B96,#REF!,"Nuit")+COUNTIFS(#REF!,B96,#REF!,"Nuit")+COUNTIFS(#REF!,B96,#REF!,"Nuit")+COUNTIFS(#REF!,B96,#REF!,"Nuit")+COUNTIFS(#REF!,B96,#REF!,"Nuit")+COUNTIFS(#REF!,B96,#REF!,"Nuit")+COUNTIFS(#REF!,B96,#REF!,"Nuit"))</f>
        <v/>
      </c>
      <c r="W96" s="184" t="str">
        <f>IF($A96="","",COUNTIFS(#REF!,B96,#REF!,"Jour")+COUNTIFS(#REF!,B96,#REF!,"Jour")+COUNTIFS(#REF!,B96,#REF!,"Jour")+COUNTIFS(#REF!,B96,#REF!,"Jour")+COUNTIFS(#REF!,B96,#REF!,"Jour")+COUNTIFS(#REF!,B96,#REF!,"Jour")+COUNTIFS(#REF!,B96,#REF!,"Jour")+COUNTIFS(#REF!,B96,#REF!,"Jour")+COUNTIFS(#REF!,B96,#REF!,"Jour")+COUNTIFS(#REF!,B96,#REF!,"Jour")+COUNTIFS(#REF!,B96,#REF!,"Jour"))</f>
        <v/>
      </c>
      <c r="X96" s="187" t="str">
        <f>IF($A96="","",COUNTIFS(#REF!,B96,#REF!,"Nuit")+COUNTIFS(#REF!,B96,#REF!,"Nuit")+COUNTIFS(#REF!,B96,#REF!,"Nuit")+COUNTIFS(#REF!,B96,#REF!,"Nuit")+COUNTIFS(#REF!,B96,#REF!,"Nuit")+COUNTIFS(#REF!,B96,#REF!,"Nuit")+COUNTIFS(#REF!,B96,#REF!,"Nuit")+COUNTIFS(#REF!,B96,#REF!,"Nuit")+COUNTIFS(#REF!,B96,#REF!,"Nuit")+COUNTIFS(#REF!,B96,#REF!,"Nuit")+COUNTIFS(#REF!,B96,#REF!,"Nuit"))</f>
        <v/>
      </c>
      <c r="Y96" s="184" t="str">
        <f>IF($A96="","",COUNTIFS(#REF!,B96,#REF!,"Jour")+COUNTIFS(#REF!,B96,#REF!,"Jour")+COUNTIFS(#REF!,B96,#REF!,"Jour")+COUNTIFS(#REF!,B96,#REF!,"Jour")+COUNTIFS(#REF!,B96,#REF!,"Jour")+COUNTIFS(#REF!,B96,#REF!,"Jour")+COUNTIFS(#REF!,B96,#REF!,"Jour")+COUNTIFS(#REF!,B96,#REF!,"Jour")+COUNTIFS(#REF!,B96,#REF!,"Jour")+COUNTIFS(#REF!,B96,#REF!,"Jour")+COUNTIFS(#REF!,B96,#REF!,"Jour"))</f>
        <v/>
      </c>
      <c r="Z96" s="187" t="str">
        <f>IF($A96="","",COUNTIFS(#REF!,$B96,#REF!,"Nuit")+COUNTIFS(#REF!,B96,#REF!,"Nuit")+COUNTIFS(#REF!,B96,#REF!,"Nuit")+COUNTIFS(#REF!,B96,#REF!,"Nuit")+COUNTIFS(#REF!,B96,#REF!,"Nuit")+COUNTIFS(#REF!,B96,#REF!,"Nuit")+COUNTIFS(#REF!,B96,#REF!,"Nuit")+COUNTIFS(#REF!,B96,#REF!,"Nuit")+COUNTIFS(#REF!,B96,#REF!,"Nuit")+COUNTIFS(#REF!,B96,#REF!,"Nuit")+COUNTIFS(#REF!,B96,#REF!,"Nuit"))</f>
        <v/>
      </c>
      <c r="AA96" s="184" t="str">
        <f>IF($A96="","",COUNTIFS(#REF!,$B96,#REF!,"Jour")+COUNTIFS(#REF!,$B96,#REF!,"Jour")+COUNTIFS(#REF!,$B96,#REF!,"Jour")+COUNTIFS(#REF!,$B96,#REF!,"Jour")+COUNTIFS(#REF!,$B96,#REF!,"Jour")+COUNTIFS(#REF!,$B96,#REF!,"Jour")+COUNTIFS(#REF!,$B96,#REF!,"Jour")+COUNTIFS(#REF!,$B96,#REF!,"Jour")+COUNTIFS(#REF!,$B96,#REF!,"Jour")+COUNTIFS(#REF!,$B96,#REF!,"Jour")+COUNTIFS(#REF!,$B96,#REF!,"Jour"))</f>
        <v/>
      </c>
      <c r="AB96" s="187" t="str">
        <f>IF($A96="","",COUNTIFS(#REF!,$B96,#REF!,"Nuit")+COUNTIFS(#REF!,$B96,#REF!,"Nuit")+COUNTIFS(#REF!,$B96,#REF!,"Nuit")+COUNTIFS(#REF!,$B96,#REF!,"Nuit")+COUNTIFS(#REF!,$B96,#REF!,"Nuit")+COUNTIFS(#REF!,$B96,#REF!,"Nuit")+COUNTIFS(#REF!,$B96,#REF!,"Nuit")+COUNTIFS(#REF!,$B96,#REF!,"Nuit")+COUNTIFS(#REF!,$B96,#REF!,"Nuit")+COUNTIFS(#REF!,$B96,#REF!,"Nuit")+COUNTIFS(#REF!,$B96,#REF!,"Nuit"))</f>
        <v/>
      </c>
      <c r="AC96" s="184" t="str">
        <f>IF($A96="","",COUNTIFS(#REF!,$B96,#REF!,"Jour")+COUNTIFS(#REF!,$B96,#REF!,"Jour")+COUNTIFS(#REF!,$B96,#REF!,"Jour")+COUNTIFS(#REF!,$B96,#REF!,"Jour")+COUNTIFS(#REF!,$B96,#REF!,"Jour")+COUNTIFS(#REF!,$B96,#REF!,"Jour")+COUNTIFS(#REF!,$B96,#REF!,"Jour")+COUNTIFS(#REF!,$B96,#REF!,"Jour")+COUNTIFS(#REF!,$B96,#REF!,"Jour")+COUNTIFS(#REF!,$B96,#REF!,"Jour")+COUNTIFS(#REF!,$B96,#REF!,"Jour"))</f>
        <v/>
      </c>
      <c r="AD96" s="187" t="str">
        <f>IF($A96="","",COUNTIFS(#REF!,$B96,#REF!,"Nuit")+COUNTIFS(#REF!,$B96,#REF!,"Nuit")+COUNTIFS(#REF!,$B96,#REF!,"Nuit")+COUNTIFS(#REF!,$B96,#REF!,"Nuit")+COUNTIFS(#REF!,$B96,#REF!,"Nuit")+COUNTIFS(#REF!,$B96,#REF!,"Nuit")+COUNTIFS(#REF!,$B96,#REF!,"Nuit")+COUNTIFS(#REF!,$B96,#REF!,"Nuit")+COUNTIFS(#REF!,$B96,#REF!,"Nuit")+COUNTIFS(#REF!,$B96,#REF!,"Nuit")+COUNTIFS(#REF!,$B96,#REF!,"Nuit"))</f>
        <v/>
      </c>
      <c r="AE96" s="184" t="str">
        <f>IF($A96="","",COUNTIFS(#REF!,$B96,#REF!,"Jour")+COUNTIFS(#REF!,$B96,#REF!,"Jour")+COUNTIFS(#REF!,$B96,#REF!,"Jour")+COUNTIFS(#REF!,$B96,#REF!,"Jour")+COUNTIFS(#REF!,$B96,#REF!,"Jour")+COUNTIFS(#REF!,$B96,#REF!,"Jour")+COUNTIFS(#REF!,$B96,#REF!,"Jour")+COUNTIFS(#REF!,$B96,#REF!,"Jour")+COUNTIFS(#REF!,$B96,#REF!,"Jour")+COUNTIFS(#REF!,$B96,#REF!,"Jour")+COUNTIFS(#REF!,$B96,#REF!,"Jour"))</f>
        <v/>
      </c>
      <c r="AF96" s="187" t="str">
        <f>IF($A96="","",COUNTIFS(#REF!,$B96,#REF!,"Nuit")+COUNTIFS(#REF!,$B96,#REF!,"Nuit")+COUNTIFS(#REF!,$B96,#REF!,"Nuit")+COUNTIFS(#REF!,$B96,#REF!,"Nuit")+COUNTIFS(#REF!,$B96,#REF!,"Nuit")+COUNTIFS(#REF!,$B96,#REF!,"Nuit")+COUNTIFS(#REF!,$B96,#REF!,"Nuit")+COUNTIFS(#REF!,$B96,#REF!,"Nuit")+COUNTIFS(#REF!,$B96,#REF!,"Nuit")+COUNTIFS(#REF!,$B96,#REF!,"Nuit")+COUNTIFS(#REF!,$B96,#REF!,"Nuit"))</f>
        <v/>
      </c>
      <c r="AG96" s="184" t="str">
        <f>IF($A96="","",COUNTIFS(#REF!,$B96,#REF!,"Jour")+COUNTIFS(#REF!,$B96,#REF!,"Jour")+COUNTIFS(#REF!,$B96,#REF!,"Jour")+COUNTIFS(#REF!,$B96,#REF!,"Jour")+COUNTIFS(#REF!,$B96,#REF!,"Jour")+COUNTIFS(#REF!,$B96,#REF!,"Jour")+COUNTIFS(#REF!,$B96,#REF!,"Jour")+COUNTIFS(#REF!,$B96,#REF!,"Jour")+COUNTIFS(#REF!,$B96,#REF!,"Jour")+COUNTIFS(#REF!,$B96,#REF!,"Jour")+COUNTIFS(#REF!,$B96,#REF!,"Jour"))</f>
        <v/>
      </c>
      <c r="AH96" s="187" t="str">
        <f>IF($A96="","",COUNTIFS(#REF!,$B96,#REF!,"Nuit")+COUNTIFS(#REF!,$B96,#REF!,"Nuit")+COUNTIFS(#REF!,$B96,#REF!,"Nuit")+COUNTIFS(#REF!,$B96,#REF!,"Nuit")+COUNTIFS(#REF!,$B96,#REF!,"Nuit")+COUNTIFS(#REF!,$B96,#REF!,"Nuit")+COUNTIFS(#REF!,$B96,#REF!,"Nuit")+COUNTIFS(#REF!,$B96,#REF!,"Nuit")+COUNTIFS(#REF!,$B96,#REF!,"Nuit")+COUNTIFS(#REF!,$B96,#REF!,"Nuit")+COUNTIFS(#REF!,$B96,#REF!,"Nuit"))</f>
        <v/>
      </c>
      <c r="AI96" s="184" t="str">
        <f>IF($A96="","",COUNTIFS(#REF!,$B96,#REF!,"Jour")+COUNTIFS(#REF!,$B96,#REF!,"Jour")+COUNTIFS(#REF!,$B96,#REF!,"Jour")+COUNTIFS(#REF!,$B96,#REF!,"Jour")+COUNTIFS(#REF!,$B96,#REF!,"Jour")+COUNTIFS(#REF!,$B96,#REF!,"Jour")+COUNTIFS(#REF!,$B96,#REF!,"Jour")+COUNTIFS(#REF!,$B96,#REF!,"Jour")+COUNTIFS(#REF!,$B96,#REF!,"Jour")+COUNTIFS(#REF!,$B96,#REF!,"Jour")+COUNTIFS(#REF!,$B96,#REF!,"Jour"))</f>
        <v/>
      </c>
      <c r="AJ96" s="187" t="str">
        <f>IF($A96="","",COUNTIFS(#REF!,$B96,#REF!,"Nuit")+COUNTIFS(#REF!,$B96,#REF!,"Nuit")+COUNTIFS(#REF!,$B96,#REF!,"Nuit")+COUNTIFS(#REF!,$B96,#REF!,"Nuit")+COUNTIFS(#REF!,$B96,#REF!,"Nuit")+COUNTIFS(#REF!,$B96,#REF!,"Nuit")+COUNTIFS(#REF!,$B96,#REF!,"Nuit")+COUNTIFS(#REF!,$B96,#REF!,"Nuit")+COUNTIFS(#REF!,$B96,#REF!,"Nuit")+COUNTIFS(#REF!,$B96,#REF!,"Nuit")+COUNTIFS(#REF!,$B96,#REF!,"Nuit"))</f>
        <v/>
      </c>
      <c r="AK96" s="190" t="str">
        <f>IF($A96="","",COUNTIFS(#REF!,$B96,#REF!,"Jour")+COUNTIFS(#REF!,$B96,#REF!,"Jour")+COUNTIFS(#REF!,$B96,#REF!,"Jour")+COUNTIFS(#REF!,$B96,#REF!,"Jour")+COUNTIFS(#REF!,$B96,#REF!,"Jour")+COUNTIFS(#REF!,$B96,#REF!,"Jour")+COUNTIFS(#REF!,$B96,#REF!,"Jour")+COUNTIFS(#REF!,$B96,#REF!,"Jour")+COUNTIFS(#REF!,$B96,#REF!,"Jour")+COUNTIFS(#REF!,$B96,#REF!,"Jour")+COUNTIFS(#REF!,$B96,#REF!,"Jour"))</f>
        <v/>
      </c>
      <c r="AM96" s="176" t="str">
        <f t="shared" si="13"/>
        <v/>
      </c>
      <c r="AN96" s="176" t="str">
        <f t="shared" si="14"/>
        <v/>
      </c>
      <c r="AO96" s="424" t="str">
        <f t="shared" si="15"/>
        <v/>
      </c>
      <c r="AP96" s="183" t="str">
        <f>IF($A96="","",COUNTIFS(JAN.20!$F$7:$F$48,$B96,JAN.20!$E$7:$E$48,"Nuit")+COUNTIFS(JAN.20!$H$7:$H$48,$B96,JAN.20!$E$7:$E$48,"Nuit")+COUNTIFS(JAN.20!$J$7:$J$48,$B96,JAN.20!$E$7:$E$48,"Nuit")+COUNTIFS(JAN.20!$L$7:$L$48,$B96,JAN.20!$E$7:$E$48,"Nuit")+COUNTIFS(JAN.20!$N$7:$N$48,$B96,JAN.20!$E$7:$E$48,"Nuit")+COUNTIFS(JAN.20!$P$7:$P$48,$B96,JAN.20!$E$7:$E$48,"Nuit")+COUNTIFS(JAN.20!$R$7:$R$48,$B96,JAN.20!$E$7:$E$48,"Nuit")+COUNTIFS(JAN.20!$T$7:$T$48,$B96,JAN.20!$E$7:$E$48,"Nuit")+COUNTIFS(JAN.20!$V$7:$V$48,$B96,JAN.20!$E$7:$E$48,"Nuit")+COUNTIFS(JAN.20!$W$7:$W$48,$B96,JAN.20!$E$7:$E$48,"Nuit")+COUNTIFS(JAN.20!$X$7:$X$48,$B96,JAN.20!$E$7:$E$48,"Nuit"))</f>
        <v/>
      </c>
      <c r="AQ96" s="184" t="str">
        <f>IF($A96="","",COUNTIFS(JAN.20!$F$7:$F$48,$B96,JAN.20!$E$7:$E$48,"Jour")+COUNTIFS(JAN.20!$H$7:$H$48,$B96,JAN.20!$E$7:$E$48,"Jour")+COUNTIFS(JAN.20!$J$7:$J$48,$B96,JAN.20!$E$7:$E$48,"Jour")+COUNTIFS(JAN.20!$L$7:$L$48,$B96,JAN.20!$E$7:$E$48,"Jour")+COUNTIFS(JAN.20!$N$7:$N$48,$B96,JAN.20!$E$7:$E$48,"Jour")+COUNTIFS(JAN.20!$P$7:$P$48,$B96,JAN.20!$E$7:$E$48,"Jour")+COUNTIFS(JAN.20!$R$7:$R$48,$B96,JAN.20!$E$7:$E$48,"Jour")+COUNTIFS(JAN.20!$T$7:$T$48,$B96,JAN.20!$E$7:$E$48,"Jour")+COUNTIFS(JAN.20!$V$7:$V$48,$B96,JAN.20!$E$7:$E$48,"Jour")+COUNTIFS(JAN.20!$W$7:$W$48,$B96,JAN.20!$E$7:$E$48,"Jour")+COUNTIFS(JAN.20!$X$7:$X$48,$B96,JAN.20!$E$7:$E$48,"Jour"))</f>
        <v/>
      </c>
      <c r="AR96" s="187" t="str">
        <f>IF($A96="","",COUNTIFS(FEV.20!$F$7:$F$48,$B96,FEV.20!$E$7:$E$48,"Nuit")+COUNTIFS(FEV.20!$H$7:$H$48,$B96,FEV.20!$E$7:$E$48,"Nuit")+COUNTIFS(FEV.20!$J$7:$J$48,$B96,FEV.20!$E$7:$E$48,"Nuit")+COUNTIFS(FEV.20!$L$7:$L$48,$B96,FEV.20!$E$7:$E$48,"Nuit")+COUNTIFS(FEV.20!$N$7:$N$48,$B96,FEV.20!$E$7:$E$48,"Nuit")+COUNTIFS(FEV.20!$P$7:$P$48,$B96,FEV.20!$E$7:$E$48,"Nuit")+COUNTIFS(FEV.20!$R$7:$R$48,$B96,FEV.20!$E$7:$E$48,"Nuit")+COUNTIFS(FEV.20!$T$7:$T$48,$B96,FEV.20!$E$7:$E$48,"Nuit")+COUNTIFS(FEV.20!$V$7:$V$48,$B96,FEV.20!$E$7:$E$48,"Nuit")+COUNTIFS(FEV.20!$W$7:$W$48,$B96,FEV.20!$E$7:$E$48,"Nuit")+COUNTIFS(FEV.20!$X$7:$X$48,$B96,FEV.20!$E$7:$E$48,"Nuit"))</f>
        <v/>
      </c>
      <c r="AS96" s="184" t="str">
        <f>IF($A96="","",COUNTIFS(FEV.20!$F$7:$F$48,$B96,FEV.20!$E$7:$E$48,"Jour")+COUNTIFS(FEV.20!$H$7:$H$48,$B96,FEV.20!$E$7:$E$48,"Jour")+COUNTIFS(FEV.20!$J$7:$J$48,$B96,FEV.20!$E$7:$E$48,"Jour")+COUNTIFS(FEV.20!$L$7:$L$48,$B96,FEV.20!$E$7:$E$48,"Jour")+COUNTIFS(FEV.20!$N$7:$N$48,$B96,FEV.20!$E$7:$E$48,"Jour")+COUNTIFS(FEV.20!$P$7:$P$48,$B96,FEV.20!$E$7:$E$48,"Jour")+COUNTIFS(FEV.20!$R$7:$R$48,$B96,FEV.20!$E$7:$E$48,"Jour")+COUNTIFS(FEV.20!$T$7:$T$48,$B96,FEV.20!$E$7:$E$48,"Jour")+COUNTIFS(FEV.20!$V$7:$V$48,$B96,FEV.20!$E$7:$E$48,"Jour")+COUNTIFS(FEV.20!$W$7:$W$48,$B96,FEV.20!$E$7:$E$48,"Jour")+COUNTIFS(FEV.20!$X$7:$X$48,$B96,FEV.20!$E$7:$E$48,"Jour"))</f>
        <v/>
      </c>
      <c r="AT96" s="187" t="str">
        <f>IF($A96="","",COUNTIFS(Mars.20!$F$7:$F$48,$B96,Mars.20!$E$7:$E$48,"Nuit")+COUNTIFS(Mars.20!$H$7:$H$48,$B96,Mars.20!$E$7:$E$48,"Nuit")+COUNTIFS(Mars.20!$J$7:$J$48,$B96,Mars.20!$E$7:$E$48,"Nuit")+COUNTIFS(Mars.20!$L$7:$L$48,$B96,Mars.20!$E$7:$E$48,"Nuit")+COUNTIFS(Mars.20!$N$7:$N$48,$B96,Mars.20!$E$7:$E$48,"Nuit")+COUNTIFS(Mars.20!$P$7:$P$48,$B96,Mars.20!$E$7:$E$48,"Nuit")+COUNTIFS(Mars.20!$R$7:$R$48,$B96,Mars.20!$E$7:$E$48,"Nuit")+COUNTIFS(Mars.20!$T$7:$T$48,$B96,Mars.20!$E$7:$E$48,"Nuit")+COUNTIFS(Mars.20!$V$7:$V$48,$B96,Mars.20!$E$7:$E$48,"Nuit")+COUNTIFS(Mars.20!$W$7:$W$48,$B96,Mars.20!$E$7:$E$48,"Nuit")+COUNTIFS(Mars.20!$X$7:$X$48,$B96,Mars.20!$E$7:$E$48,"Nuit"))</f>
        <v/>
      </c>
      <c r="AU96" s="184" t="str">
        <f>IF($A96="","",COUNTIFS(Mars.20!$F$7:$F$48,$B96,Mars.20!$E$7:$E$48,"Jour")+COUNTIFS(Mars.20!$H$7:$H$48,$B96,Mars.20!$E$7:$E$48,"Jour")+COUNTIFS(Mars.20!$J$7:$J$48,$B96,Mars.20!$E$7:$E$48,"Jour")+COUNTIFS(Mars.20!$L$7:$L$48,$B96,Mars.20!$E$7:$E$48,"Jour")+COUNTIFS(Mars.20!$N$7:$N$48,$B96,Mars.20!$E$7:$E$48,"Jour")+COUNTIFS(Mars.20!$P$7:$P$48,$B96,Mars.20!$E$7:$E$48,"Jour")+COUNTIFS(Mars.20!$R$7:$R$48,$B96,Mars.20!$E$7:$E$48,"Jour")+COUNTIFS(Mars.20!$T$7:$T$48,$B96,Mars.20!$E$7:$E$48,"Jour")+COUNTIFS(Mars.20!$V$7:$V$48,$B96,Mars.20!$E$7:$E$48,"Jour")+COUNTIFS(Mars.20!$W$7:$W$48,$B96,Mars.20!$E$7:$E$48,"Jour")+COUNTIFS(Mars.20!$X$7:$X$48,$B96,Mars.20!$E$7:$E$48,"Jour"))</f>
        <v/>
      </c>
      <c r="AV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AW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AX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AY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AZ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BA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BB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BC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BD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BE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BF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BG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BH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BI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BJ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BK96" s="184"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BL96" s="187" t="str">
        <f>IF($A96="","",COUNTIFS(AVR.20!$F$7:$F$48,$B96,AVR.20!$E$7:$E$48,"Nuit")+COUNTIFS(AVR.20!$H$7:$H$48,$B96,AVR.20!$E$7:$E$48,"Nuit")+COUNTIFS(AVR.20!$J$7:$J$48,$B96,AVR.20!$E$7:$E$48,"Nuit")+COUNTIFS(AVR.20!$L$7:$L$48,$B96,AVR.20!$E$7:$E$48,"Nuit")+COUNTIFS(AVR.20!$N$7:$N$48,$B96,AVR.20!$E$7:$E$48,"Nuit")+COUNTIFS(AVR.20!$P$7:$P$48,$B96,AVR.20!$E$7:$E$48,"Nuit")+COUNTIFS(AVR.20!$R$7:$R$48,$B96,AVR.20!$E$7:$E$48,"Nuit")+COUNTIFS(AVR.20!$T$7:$T$48,$B96,AVR.20!$E$7:$E$48,"Nuit")+COUNTIFS(AVR.20!$V$7:$V$48,$B96,AVR.20!$E$7:$E$48,"Nuit")+COUNTIFS(AVR.20!$W$7:$W$48,$B96,AVR.20!$E$7:$E$48,"Nuit")+COUNTIFS(AVR.20!$X$7:$X$48,$B96,AVR.20!$E$7:$E$48,"Nuit"))</f>
        <v/>
      </c>
      <c r="BM96" s="190" t="str">
        <f>IF($A96="","",COUNTIFS(AVR.20!$F$7:$F$48,$B96,AVR.20!$E$7:$E$48,"Jour")+COUNTIFS(AVR.20!$H$7:$H$48,$B96,AVR.20!$E$7:$E$48,"Jour")+COUNTIFS(AVR.20!$J$7:$J$48,$B96,AVR.20!$E$7:$E$48,"Jour")+COUNTIFS(AVR.20!$L$7:$L$48,$B96,AVR.20!$E$7:$E$48,"Jour")+COUNTIFS(AVR.20!$N$7:$N$48,$B96,AVR.20!$E$7:$E$48,"Jour")+COUNTIFS(AVR.20!$P$7:$P$48,$B96,AVR.20!$E$7:$E$48,"Jour")+COUNTIFS(AVR.20!$R$7:$R$48,$B96,AVR.20!$E$7:$E$48,"Jour")+COUNTIFS(AVR.20!$T$7:$T$48,$B96,AVR.20!$E$7:$E$48,"Jour")+COUNTIFS(AVR.20!$V$7:$V$48,$B96,AVR.20!$E$7:$E$48,"Jour")+COUNTIFS(AVR.20!$W$7:$W$48,$B96,AVR.20!$E$7:$E$48,"Jour")+COUNTIFS(AVR.20!$X$7:$X$48,$B96,AVR.20!$E$7:$E$48,"Jour"))</f>
        <v/>
      </c>
      <c r="BO96" s="176" t="e">
        <f t="shared" si="9"/>
        <v>#VALUE!</v>
      </c>
      <c r="BP96" s="176" t="e">
        <f t="shared" si="10"/>
        <v>#VALUE!</v>
      </c>
    </row>
    <row r="97" spans="1:68" x14ac:dyDescent="0.25">
      <c r="A97" s="273"/>
      <c r="B97" s="275"/>
      <c r="C97" s="264"/>
      <c r="D97" s="264"/>
      <c r="E97" s="265"/>
      <c r="F97" s="266"/>
      <c r="G97" s="266"/>
      <c r="H97" s="266"/>
      <c r="I97" s="260"/>
      <c r="J97" s="266"/>
      <c r="K97" s="266"/>
      <c r="L97" s="267"/>
      <c r="N97" s="183" t="str">
        <f>IF($A97="","",COUNTIFS(#REF!,B97,#REF!,"Nuit")+COUNTIFS(#REF!,B97,#REF!,"Nuit")+COUNTIFS(#REF!,B97,#REF!,"Nuit")+COUNTIFS(#REF!,B97,#REF!,"Nuit")+COUNTIFS(#REF!,B97,#REF!,"Nuit")+COUNTIFS(#REF!,B97,#REF!,"Nuit")+COUNTIFS(#REF!,B97,#REF!,"Nuit")+COUNTIFS(#REF!,B97,#REF!,"Nuit")+COUNTIFS(#REF!,B97,#REF!,"Nuit")+COUNTIFS(#REF!,B97,#REF!,"Nuit")+COUNTIFS(#REF!,B97,#REF!,"Nuit"))</f>
        <v/>
      </c>
      <c r="O97" s="184" t="str">
        <f>IF($A97="","",COUNTIFS(#REF!,B97,#REF!,"Jour")+COUNTIFS(#REF!,B97,#REF!,"Jour")+COUNTIFS(#REF!,B97,#REF!,"Jour")+COUNTIFS(#REF!,B97,#REF!,"Jour")+COUNTIFS(#REF!,B97,#REF!,"Jour")+COUNTIFS(#REF!,B97,#REF!,"Jour")+COUNTIFS(#REF!,B97,#REF!,"Jour")+COUNTIFS(#REF!,B97,#REF!,"Jour")+COUNTIFS(#REF!,B97,#REF!,"Jour")+COUNTIFS(#REF!,B97,#REF!,"Jour")+COUNTIFS(#REF!,B97,#REF!,"Jour"))</f>
        <v/>
      </c>
      <c r="P97" s="187" t="str">
        <f>IF($A97="","",COUNTIFS(#REF!,B97,#REF!,"Nuit")+COUNTIFS(#REF!,B97,#REF!,"Nuit")+COUNTIFS(#REF!,B97,#REF!,"Nuit")+COUNTIFS(#REF!,B97,#REF!,"Nuit")+COUNTIFS(#REF!,B97,#REF!,"Nuit")+COUNTIFS(#REF!,B97,#REF!,"Nuit")+COUNTIFS(#REF!,B97,#REF!,"Nuit")+COUNTIFS(#REF!,B97,#REF!,"Nuit")+COUNTIFS(#REF!,B97,#REF!,"Nuit")+COUNTIFS(#REF!,B97,#REF!,"Nuit")+COUNTIFS(#REF!,B97,#REF!,"Nuit"))</f>
        <v/>
      </c>
      <c r="Q97" s="184" t="str">
        <f>IF($A97="","",COUNTIFS(#REF!,B97,#REF!,"Jour")+COUNTIFS(#REF!,B97,#REF!,"Jour")+COUNTIFS(#REF!,B97,#REF!,"Jour")+COUNTIFS(#REF!,B97,#REF!,"Jour")+COUNTIFS(#REF!,B97,#REF!,"Jour")+COUNTIFS(#REF!,B97,#REF!,"Jour")+COUNTIFS(#REF!,B97,#REF!,"Jour")+COUNTIFS(#REF!,B97,#REF!,"Jour")+COUNTIFS(#REF!,B97,#REF!,"Jour")+COUNTIFS(#REF!,B97,#REF!,"Jour")+COUNTIFS(#REF!,B97,#REF!,"Jour"))</f>
        <v/>
      </c>
      <c r="R97" s="187" t="str">
        <f>IF($A97="","",COUNTIFS(#REF!,B97,#REF!,"Nuit")+COUNTIFS(#REF!,B97,#REF!,"Nuit")+COUNTIFS(#REF!,B97,#REF!,"Nuit")+COUNTIFS(#REF!,B97,#REF!,"Nuit")+COUNTIFS(#REF!,B97,#REF!,"Nuit")+COUNTIFS(#REF!,B97,#REF!,"Nuit")+COUNTIFS(#REF!,B97,#REF!,"Nuit")+COUNTIFS(#REF!,B97,#REF!,"Nuit")+COUNTIFS(#REF!,B97,#REF!,"Nuit")+COUNTIFS(#REF!,B97,#REF!,"Nuit")+COUNTIFS(#REF!,B97,#REF!,"Nuit"))</f>
        <v/>
      </c>
      <c r="S97" s="184" t="str">
        <f>IF($A97="","",COUNTIFS(#REF!,B97,#REF!,"Jour")+COUNTIFS(#REF!,B97,#REF!,"Jour")+COUNTIFS(#REF!,B97,#REF!,"Jour")+COUNTIFS(#REF!,B97,#REF!,"Jour")+COUNTIFS(#REF!,B97,#REF!,"Jour")+COUNTIFS(#REF!,B97,#REF!,"Jour")+COUNTIFS(#REF!,B97,#REF!,"Jour")+COUNTIFS(#REF!,B97,#REF!,"Jour")+COUNTIFS(#REF!,B97,#REF!,"Jour")+COUNTIFS(#REF!,B97,#REF!,"Jour")+COUNTIFS(#REF!,B97,#REF!,"Jour"))</f>
        <v/>
      </c>
      <c r="T97" s="187" t="str">
        <f>IF($A97="","",COUNTIFS(#REF!,B97,#REF!,"Nuit")+COUNTIFS(#REF!,B97,#REF!,"Nuit")+COUNTIFS(#REF!,B97,#REF!,"Nuit")+COUNTIFS(#REF!,B97,#REF!,"Nuit")+COUNTIFS(#REF!,B97,#REF!,"Nuit")+COUNTIFS(#REF!,B97,#REF!,"Nuit")+COUNTIFS(#REF!,B97,#REF!,"Nuit")+COUNTIFS(#REF!,B97,#REF!,"Nuit")+COUNTIFS(#REF!,B97,#REF!,"Nuit")+COUNTIFS(#REF!,B97,#REF!,"Nuit")+COUNTIFS(#REF!,B97,#REF!,"Nuit"))</f>
        <v/>
      </c>
      <c r="U97" s="184" t="str">
        <f>IF($A97="","",COUNTIFS(#REF!,B97,#REF!,"Jour")+COUNTIFS(#REF!,B97,#REF!,"Jour")+COUNTIFS(#REF!,B97,#REF!,"Jour")+COUNTIFS(#REF!,B97,#REF!,"Jour")+COUNTIFS(#REF!,B97,#REF!,"Jour")+COUNTIFS(#REF!,B97,#REF!,"Jour")+COUNTIFS(#REF!,B97,#REF!,"Jour")+COUNTIFS(#REF!,B97,#REF!,"Jour")+COUNTIFS(#REF!,B97,#REF!,"Jour")+COUNTIFS(#REF!,B97,#REF!,"Jour")+COUNTIFS(#REF!,B97,#REF!,"Jour"))</f>
        <v/>
      </c>
      <c r="V97" s="187" t="str">
        <f>IF($A97="","",COUNTIFS(#REF!,B97,#REF!,"Nuit")+COUNTIFS(#REF!,B97,#REF!,"Nuit")+COUNTIFS(#REF!,B97,#REF!,"Nuit")+COUNTIFS(#REF!,B97,#REF!,"Nuit")+COUNTIFS(#REF!,B97,#REF!,"Nuit")+COUNTIFS(#REF!,B97,#REF!,"Nuit")+COUNTIFS(#REF!,B97,#REF!,"Nuit")+COUNTIFS(#REF!,B97,#REF!,"Nuit")+COUNTIFS(#REF!,B97,#REF!,"Nuit")+COUNTIFS(#REF!,B97,#REF!,"Nuit")+COUNTIFS(#REF!,B97,#REF!,"Nuit"))</f>
        <v/>
      </c>
      <c r="W97" s="184" t="str">
        <f>IF($A97="","",COUNTIFS(#REF!,B97,#REF!,"Jour")+COUNTIFS(#REF!,B97,#REF!,"Jour")+COUNTIFS(#REF!,B97,#REF!,"Jour")+COUNTIFS(#REF!,B97,#REF!,"Jour")+COUNTIFS(#REF!,B97,#REF!,"Jour")+COUNTIFS(#REF!,B97,#REF!,"Jour")+COUNTIFS(#REF!,B97,#REF!,"Jour")+COUNTIFS(#REF!,B97,#REF!,"Jour")+COUNTIFS(#REF!,B97,#REF!,"Jour")+COUNTIFS(#REF!,B97,#REF!,"Jour")+COUNTIFS(#REF!,B97,#REF!,"Jour"))</f>
        <v/>
      </c>
      <c r="X97" s="187" t="str">
        <f>IF($A97="","",COUNTIFS(#REF!,B97,#REF!,"Nuit")+COUNTIFS(#REF!,B97,#REF!,"Nuit")+COUNTIFS(#REF!,B97,#REF!,"Nuit")+COUNTIFS(#REF!,B97,#REF!,"Nuit")+COUNTIFS(#REF!,B97,#REF!,"Nuit")+COUNTIFS(#REF!,B97,#REF!,"Nuit")+COUNTIFS(#REF!,B97,#REF!,"Nuit")+COUNTIFS(#REF!,B97,#REF!,"Nuit")+COUNTIFS(#REF!,B97,#REF!,"Nuit")+COUNTIFS(#REF!,B97,#REF!,"Nuit")+COUNTIFS(#REF!,B97,#REF!,"Nuit"))</f>
        <v/>
      </c>
      <c r="Y97" s="184" t="str">
        <f>IF($A97="","",COUNTIFS(#REF!,B97,#REF!,"Jour")+COUNTIFS(#REF!,B97,#REF!,"Jour")+COUNTIFS(#REF!,B97,#REF!,"Jour")+COUNTIFS(#REF!,B97,#REF!,"Jour")+COUNTIFS(#REF!,B97,#REF!,"Jour")+COUNTIFS(#REF!,B97,#REF!,"Jour")+COUNTIFS(#REF!,B97,#REF!,"Jour")+COUNTIFS(#REF!,B97,#REF!,"Jour")+COUNTIFS(#REF!,B97,#REF!,"Jour")+COUNTIFS(#REF!,B97,#REF!,"Jour")+COUNTIFS(#REF!,B97,#REF!,"Jour"))</f>
        <v/>
      </c>
      <c r="Z97" s="187" t="str">
        <f>IF($A97="","",COUNTIFS(#REF!,$B97,#REF!,"Nuit")+COUNTIFS(#REF!,B97,#REF!,"Nuit")+COUNTIFS(#REF!,B97,#REF!,"Nuit")+COUNTIFS(#REF!,B97,#REF!,"Nuit")+COUNTIFS(#REF!,B97,#REF!,"Nuit")+COUNTIFS(#REF!,B97,#REF!,"Nuit")+COUNTIFS(#REF!,B97,#REF!,"Nuit")+COUNTIFS(#REF!,B97,#REF!,"Nuit")+COUNTIFS(#REF!,B97,#REF!,"Nuit")+COUNTIFS(#REF!,B97,#REF!,"Nuit")+COUNTIFS(#REF!,B97,#REF!,"Nuit"))</f>
        <v/>
      </c>
      <c r="AA97" s="184" t="str">
        <f>IF($A97="","",COUNTIFS(#REF!,$B97,#REF!,"Jour")+COUNTIFS(#REF!,$B97,#REF!,"Jour")+COUNTIFS(#REF!,$B97,#REF!,"Jour")+COUNTIFS(#REF!,$B97,#REF!,"Jour")+COUNTIFS(#REF!,$B97,#REF!,"Jour")+COUNTIFS(#REF!,$B97,#REF!,"Jour")+COUNTIFS(#REF!,$B97,#REF!,"Jour")+COUNTIFS(#REF!,$B97,#REF!,"Jour")+COUNTIFS(#REF!,$B97,#REF!,"Jour")+COUNTIFS(#REF!,$B97,#REF!,"Jour")+COUNTIFS(#REF!,$B97,#REF!,"Jour"))</f>
        <v/>
      </c>
      <c r="AB97" s="187" t="str">
        <f>IF($A97="","",COUNTIFS(#REF!,$B97,#REF!,"Nuit")+COUNTIFS(#REF!,$B97,#REF!,"Nuit")+COUNTIFS(#REF!,$B97,#REF!,"Nuit")+COUNTIFS(#REF!,$B97,#REF!,"Nuit")+COUNTIFS(#REF!,$B97,#REF!,"Nuit")+COUNTIFS(#REF!,$B97,#REF!,"Nuit")+COUNTIFS(#REF!,$B97,#REF!,"Nuit")+COUNTIFS(#REF!,$B97,#REF!,"Nuit")+COUNTIFS(#REF!,$B97,#REF!,"Nuit")+COUNTIFS(#REF!,$B97,#REF!,"Nuit")+COUNTIFS(#REF!,$B97,#REF!,"Nuit"))</f>
        <v/>
      </c>
      <c r="AC97" s="184" t="str">
        <f>IF($A97="","",COUNTIFS(#REF!,$B97,#REF!,"Jour")+COUNTIFS(#REF!,$B97,#REF!,"Jour")+COUNTIFS(#REF!,$B97,#REF!,"Jour")+COUNTIFS(#REF!,$B97,#REF!,"Jour")+COUNTIFS(#REF!,$B97,#REF!,"Jour")+COUNTIFS(#REF!,$B97,#REF!,"Jour")+COUNTIFS(#REF!,$B97,#REF!,"Jour")+COUNTIFS(#REF!,$B97,#REF!,"Jour")+COUNTIFS(#REF!,$B97,#REF!,"Jour")+COUNTIFS(#REF!,$B97,#REF!,"Jour")+COUNTIFS(#REF!,$B97,#REF!,"Jour"))</f>
        <v/>
      </c>
      <c r="AD97" s="187" t="str">
        <f>IF($A97="","",COUNTIFS(#REF!,$B97,#REF!,"Nuit")+COUNTIFS(#REF!,$B97,#REF!,"Nuit")+COUNTIFS(#REF!,$B97,#REF!,"Nuit")+COUNTIFS(#REF!,$B97,#REF!,"Nuit")+COUNTIFS(#REF!,$B97,#REF!,"Nuit")+COUNTIFS(#REF!,$B97,#REF!,"Nuit")+COUNTIFS(#REF!,$B97,#REF!,"Nuit")+COUNTIFS(#REF!,$B97,#REF!,"Nuit")+COUNTIFS(#REF!,$B97,#REF!,"Nuit")+COUNTIFS(#REF!,$B97,#REF!,"Nuit")+COUNTIFS(#REF!,$B97,#REF!,"Nuit"))</f>
        <v/>
      </c>
      <c r="AE97" s="184" t="str">
        <f>IF($A97="","",COUNTIFS(#REF!,$B97,#REF!,"Jour")+COUNTIFS(#REF!,$B97,#REF!,"Jour")+COUNTIFS(#REF!,$B97,#REF!,"Jour")+COUNTIFS(#REF!,$B97,#REF!,"Jour")+COUNTIFS(#REF!,$B97,#REF!,"Jour")+COUNTIFS(#REF!,$B97,#REF!,"Jour")+COUNTIFS(#REF!,$B97,#REF!,"Jour")+COUNTIFS(#REF!,$B97,#REF!,"Jour")+COUNTIFS(#REF!,$B97,#REF!,"Jour")+COUNTIFS(#REF!,$B97,#REF!,"Jour")+COUNTIFS(#REF!,$B97,#REF!,"Jour"))</f>
        <v/>
      </c>
      <c r="AF97" s="187" t="str">
        <f>IF($A97="","",COUNTIFS(#REF!,$B97,#REF!,"Nuit")+COUNTIFS(#REF!,$B97,#REF!,"Nuit")+COUNTIFS(#REF!,$B97,#REF!,"Nuit")+COUNTIFS(#REF!,$B97,#REF!,"Nuit")+COUNTIFS(#REF!,$B97,#REF!,"Nuit")+COUNTIFS(#REF!,$B97,#REF!,"Nuit")+COUNTIFS(#REF!,$B97,#REF!,"Nuit")+COUNTIFS(#REF!,$B97,#REF!,"Nuit")+COUNTIFS(#REF!,$B97,#REF!,"Nuit")+COUNTIFS(#REF!,$B97,#REF!,"Nuit")+COUNTIFS(#REF!,$B97,#REF!,"Nuit"))</f>
        <v/>
      </c>
      <c r="AG97" s="184" t="str">
        <f>IF($A97="","",COUNTIFS(#REF!,$B97,#REF!,"Jour")+COUNTIFS(#REF!,$B97,#REF!,"Jour")+COUNTIFS(#REF!,$B97,#REF!,"Jour")+COUNTIFS(#REF!,$B97,#REF!,"Jour")+COUNTIFS(#REF!,$B97,#REF!,"Jour")+COUNTIFS(#REF!,$B97,#REF!,"Jour")+COUNTIFS(#REF!,$B97,#REF!,"Jour")+COUNTIFS(#REF!,$B97,#REF!,"Jour")+COUNTIFS(#REF!,$B97,#REF!,"Jour")+COUNTIFS(#REF!,$B97,#REF!,"Jour")+COUNTIFS(#REF!,$B97,#REF!,"Jour"))</f>
        <v/>
      </c>
      <c r="AH97" s="187" t="str">
        <f>IF($A97="","",COUNTIFS(#REF!,$B97,#REF!,"Nuit")+COUNTIFS(#REF!,$B97,#REF!,"Nuit")+COUNTIFS(#REF!,$B97,#REF!,"Nuit")+COUNTIFS(#REF!,$B97,#REF!,"Nuit")+COUNTIFS(#REF!,$B97,#REF!,"Nuit")+COUNTIFS(#REF!,$B97,#REF!,"Nuit")+COUNTIFS(#REF!,$B97,#REF!,"Nuit")+COUNTIFS(#REF!,$B97,#REF!,"Nuit")+COUNTIFS(#REF!,$B97,#REF!,"Nuit")+COUNTIFS(#REF!,$B97,#REF!,"Nuit")+COUNTIFS(#REF!,$B97,#REF!,"Nuit"))</f>
        <v/>
      </c>
      <c r="AI97" s="184" t="str">
        <f>IF($A97="","",COUNTIFS(#REF!,$B97,#REF!,"Jour")+COUNTIFS(#REF!,$B97,#REF!,"Jour")+COUNTIFS(#REF!,$B97,#REF!,"Jour")+COUNTIFS(#REF!,$B97,#REF!,"Jour")+COUNTIFS(#REF!,$B97,#REF!,"Jour")+COUNTIFS(#REF!,$B97,#REF!,"Jour")+COUNTIFS(#REF!,$B97,#REF!,"Jour")+COUNTIFS(#REF!,$B97,#REF!,"Jour")+COUNTIFS(#REF!,$B97,#REF!,"Jour")+COUNTIFS(#REF!,$B97,#REF!,"Jour")+COUNTIFS(#REF!,$B97,#REF!,"Jour"))</f>
        <v/>
      </c>
      <c r="AJ97" s="187" t="str">
        <f>IF($A97="","",COUNTIFS(#REF!,$B97,#REF!,"Nuit")+COUNTIFS(#REF!,$B97,#REF!,"Nuit")+COUNTIFS(#REF!,$B97,#REF!,"Nuit")+COUNTIFS(#REF!,$B97,#REF!,"Nuit")+COUNTIFS(#REF!,$B97,#REF!,"Nuit")+COUNTIFS(#REF!,$B97,#REF!,"Nuit")+COUNTIFS(#REF!,$B97,#REF!,"Nuit")+COUNTIFS(#REF!,$B97,#REF!,"Nuit")+COUNTIFS(#REF!,$B97,#REF!,"Nuit")+COUNTIFS(#REF!,$B97,#REF!,"Nuit")+COUNTIFS(#REF!,$B97,#REF!,"Nuit"))</f>
        <v/>
      </c>
      <c r="AK97" s="190" t="str">
        <f>IF($A97="","",COUNTIFS(#REF!,$B97,#REF!,"Jour")+COUNTIFS(#REF!,$B97,#REF!,"Jour")+COUNTIFS(#REF!,$B97,#REF!,"Jour")+COUNTIFS(#REF!,$B97,#REF!,"Jour")+COUNTIFS(#REF!,$B97,#REF!,"Jour")+COUNTIFS(#REF!,$B97,#REF!,"Jour")+COUNTIFS(#REF!,$B97,#REF!,"Jour")+COUNTIFS(#REF!,$B97,#REF!,"Jour")+COUNTIFS(#REF!,$B97,#REF!,"Jour")+COUNTIFS(#REF!,$B97,#REF!,"Jour")+COUNTIFS(#REF!,$B97,#REF!,"Jour"))</f>
        <v/>
      </c>
      <c r="AM97" s="176" t="str">
        <f t="shared" si="13"/>
        <v/>
      </c>
      <c r="AN97" s="176" t="str">
        <f t="shared" si="14"/>
        <v/>
      </c>
      <c r="AO97" s="424" t="str">
        <f t="shared" si="15"/>
        <v/>
      </c>
      <c r="AP97" s="183" t="str">
        <f>IF($A97="","",COUNTIFS(JAN.20!$F$7:$F$48,$B97,JAN.20!$E$7:$E$48,"Nuit")+COUNTIFS(JAN.20!$H$7:$H$48,$B97,JAN.20!$E$7:$E$48,"Nuit")+COUNTIFS(JAN.20!$J$7:$J$48,$B97,JAN.20!$E$7:$E$48,"Nuit")+COUNTIFS(JAN.20!$L$7:$L$48,$B97,JAN.20!$E$7:$E$48,"Nuit")+COUNTIFS(JAN.20!$N$7:$N$48,$B97,JAN.20!$E$7:$E$48,"Nuit")+COUNTIFS(JAN.20!$P$7:$P$48,$B97,JAN.20!$E$7:$E$48,"Nuit")+COUNTIFS(JAN.20!$R$7:$R$48,$B97,JAN.20!$E$7:$E$48,"Nuit")+COUNTIFS(JAN.20!$T$7:$T$48,$B97,JAN.20!$E$7:$E$48,"Nuit")+COUNTIFS(JAN.20!$V$7:$V$48,$B97,JAN.20!$E$7:$E$48,"Nuit")+COUNTIFS(JAN.20!$W$7:$W$48,$B97,JAN.20!$E$7:$E$48,"Nuit")+COUNTIFS(JAN.20!$X$7:$X$48,$B97,JAN.20!$E$7:$E$48,"Nuit"))</f>
        <v/>
      </c>
      <c r="AQ97" s="184" t="str">
        <f>IF($A97="","",COUNTIFS(JAN.20!$F$7:$F$48,$B97,JAN.20!$E$7:$E$48,"Jour")+COUNTIFS(JAN.20!$H$7:$H$48,$B97,JAN.20!$E$7:$E$48,"Jour")+COUNTIFS(JAN.20!$J$7:$J$48,$B97,JAN.20!$E$7:$E$48,"Jour")+COUNTIFS(JAN.20!$L$7:$L$48,$B97,JAN.20!$E$7:$E$48,"Jour")+COUNTIFS(JAN.20!$N$7:$N$48,$B97,JAN.20!$E$7:$E$48,"Jour")+COUNTIFS(JAN.20!$P$7:$P$48,$B97,JAN.20!$E$7:$E$48,"Jour")+COUNTIFS(JAN.20!$R$7:$R$48,$B97,JAN.20!$E$7:$E$48,"Jour")+COUNTIFS(JAN.20!$T$7:$T$48,$B97,JAN.20!$E$7:$E$48,"Jour")+COUNTIFS(JAN.20!$V$7:$V$48,$B97,JAN.20!$E$7:$E$48,"Jour")+COUNTIFS(JAN.20!$W$7:$W$48,$B97,JAN.20!$E$7:$E$48,"Jour")+COUNTIFS(JAN.20!$X$7:$X$48,$B97,JAN.20!$E$7:$E$48,"Jour"))</f>
        <v/>
      </c>
      <c r="AR97" s="187" t="str">
        <f>IF($A97="","",COUNTIFS(FEV.20!$F$7:$F$48,$B97,FEV.20!$E$7:$E$48,"Nuit")+COUNTIFS(FEV.20!$H$7:$H$48,$B97,FEV.20!$E$7:$E$48,"Nuit")+COUNTIFS(FEV.20!$J$7:$J$48,$B97,FEV.20!$E$7:$E$48,"Nuit")+COUNTIFS(FEV.20!$L$7:$L$48,$B97,FEV.20!$E$7:$E$48,"Nuit")+COUNTIFS(FEV.20!$N$7:$N$48,$B97,FEV.20!$E$7:$E$48,"Nuit")+COUNTIFS(FEV.20!$P$7:$P$48,$B97,FEV.20!$E$7:$E$48,"Nuit")+COUNTIFS(FEV.20!$R$7:$R$48,$B97,FEV.20!$E$7:$E$48,"Nuit")+COUNTIFS(FEV.20!$T$7:$T$48,$B97,FEV.20!$E$7:$E$48,"Nuit")+COUNTIFS(FEV.20!$V$7:$V$48,$B97,FEV.20!$E$7:$E$48,"Nuit")+COUNTIFS(FEV.20!$W$7:$W$48,$B97,FEV.20!$E$7:$E$48,"Nuit")+COUNTIFS(FEV.20!$X$7:$X$48,$B97,FEV.20!$E$7:$E$48,"Nuit"))</f>
        <v/>
      </c>
      <c r="AS97" s="184" t="str">
        <f>IF($A97="","",COUNTIFS(FEV.20!$F$7:$F$48,$B97,FEV.20!$E$7:$E$48,"Jour")+COUNTIFS(FEV.20!$H$7:$H$48,$B97,FEV.20!$E$7:$E$48,"Jour")+COUNTIFS(FEV.20!$J$7:$J$48,$B97,FEV.20!$E$7:$E$48,"Jour")+COUNTIFS(FEV.20!$L$7:$L$48,$B97,FEV.20!$E$7:$E$48,"Jour")+COUNTIFS(FEV.20!$N$7:$N$48,$B97,FEV.20!$E$7:$E$48,"Jour")+COUNTIFS(FEV.20!$P$7:$P$48,$B97,FEV.20!$E$7:$E$48,"Jour")+COUNTIFS(FEV.20!$R$7:$R$48,$B97,FEV.20!$E$7:$E$48,"Jour")+COUNTIFS(FEV.20!$T$7:$T$48,$B97,FEV.20!$E$7:$E$48,"Jour")+COUNTIFS(FEV.20!$V$7:$V$48,$B97,FEV.20!$E$7:$E$48,"Jour")+COUNTIFS(FEV.20!$W$7:$W$48,$B97,FEV.20!$E$7:$E$48,"Jour")+COUNTIFS(FEV.20!$X$7:$X$48,$B97,FEV.20!$E$7:$E$48,"Jour"))</f>
        <v/>
      </c>
      <c r="AT97" s="187" t="str">
        <f>IF($A97="","",COUNTIFS(Mars.20!$F$7:$F$48,$B97,Mars.20!$E$7:$E$48,"Nuit")+COUNTIFS(Mars.20!$H$7:$H$48,$B97,Mars.20!$E$7:$E$48,"Nuit")+COUNTIFS(Mars.20!$J$7:$J$48,$B97,Mars.20!$E$7:$E$48,"Nuit")+COUNTIFS(Mars.20!$L$7:$L$48,$B97,Mars.20!$E$7:$E$48,"Nuit")+COUNTIFS(Mars.20!$N$7:$N$48,$B97,Mars.20!$E$7:$E$48,"Nuit")+COUNTIFS(Mars.20!$P$7:$P$48,$B97,Mars.20!$E$7:$E$48,"Nuit")+COUNTIFS(Mars.20!$R$7:$R$48,$B97,Mars.20!$E$7:$E$48,"Nuit")+COUNTIFS(Mars.20!$T$7:$T$48,$B97,Mars.20!$E$7:$E$48,"Nuit")+COUNTIFS(Mars.20!$V$7:$V$48,$B97,Mars.20!$E$7:$E$48,"Nuit")+COUNTIFS(Mars.20!$W$7:$W$48,$B97,Mars.20!$E$7:$E$48,"Nuit")+COUNTIFS(Mars.20!$X$7:$X$48,$B97,Mars.20!$E$7:$E$48,"Nuit"))</f>
        <v/>
      </c>
      <c r="AU97" s="184" t="str">
        <f>IF($A97="","",COUNTIFS(Mars.20!$F$7:$F$48,$B97,Mars.20!$E$7:$E$48,"Jour")+COUNTIFS(Mars.20!$H$7:$H$48,$B97,Mars.20!$E$7:$E$48,"Jour")+COUNTIFS(Mars.20!$J$7:$J$48,$B97,Mars.20!$E$7:$E$48,"Jour")+COUNTIFS(Mars.20!$L$7:$L$48,$B97,Mars.20!$E$7:$E$48,"Jour")+COUNTIFS(Mars.20!$N$7:$N$48,$B97,Mars.20!$E$7:$E$48,"Jour")+COUNTIFS(Mars.20!$P$7:$P$48,$B97,Mars.20!$E$7:$E$48,"Jour")+COUNTIFS(Mars.20!$R$7:$R$48,$B97,Mars.20!$E$7:$E$48,"Jour")+COUNTIFS(Mars.20!$T$7:$T$48,$B97,Mars.20!$E$7:$E$48,"Jour")+COUNTIFS(Mars.20!$V$7:$V$48,$B97,Mars.20!$E$7:$E$48,"Jour")+COUNTIFS(Mars.20!$W$7:$W$48,$B97,Mars.20!$E$7:$E$48,"Jour")+COUNTIFS(Mars.20!$X$7:$X$48,$B97,Mars.20!$E$7:$E$48,"Jour"))</f>
        <v/>
      </c>
      <c r="AV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AW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AX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AY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AZ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BA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BB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BC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BD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BE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BF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BG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BH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BI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BJ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BK97" s="184"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BL97" s="187" t="str">
        <f>IF($A97="","",COUNTIFS(AVR.20!$F$7:$F$48,$B97,AVR.20!$E$7:$E$48,"Nuit")+COUNTIFS(AVR.20!$H$7:$H$48,$B97,AVR.20!$E$7:$E$48,"Nuit")+COUNTIFS(AVR.20!$J$7:$J$48,$B97,AVR.20!$E$7:$E$48,"Nuit")+COUNTIFS(AVR.20!$L$7:$L$48,$B97,AVR.20!$E$7:$E$48,"Nuit")+COUNTIFS(AVR.20!$N$7:$N$48,$B97,AVR.20!$E$7:$E$48,"Nuit")+COUNTIFS(AVR.20!$P$7:$P$48,$B97,AVR.20!$E$7:$E$48,"Nuit")+COUNTIFS(AVR.20!$R$7:$R$48,$B97,AVR.20!$E$7:$E$48,"Nuit")+COUNTIFS(AVR.20!$T$7:$T$48,$B97,AVR.20!$E$7:$E$48,"Nuit")+COUNTIFS(AVR.20!$V$7:$V$48,$B97,AVR.20!$E$7:$E$48,"Nuit")+COUNTIFS(AVR.20!$W$7:$W$48,$B97,AVR.20!$E$7:$E$48,"Nuit")+COUNTIFS(AVR.20!$X$7:$X$48,$B97,AVR.20!$E$7:$E$48,"Nuit"))</f>
        <v/>
      </c>
      <c r="BM97" s="190" t="str">
        <f>IF($A97="","",COUNTIFS(AVR.20!$F$7:$F$48,$B97,AVR.20!$E$7:$E$48,"Jour")+COUNTIFS(AVR.20!$H$7:$H$48,$B97,AVR.20!$E$7:$E$48,"Jour")+COUNTIFS(AVR.20!$J$7:$J$48,$B97,AVR.20!$E$7:$E$48,"Jour")+COUNTIFS(AVR.20!$L$7:$L$48,$B97,AVR.20!$E$7:$E$48,"Jour")+COUNTIFS(AVR.20!$N$7:$N$48,$B97,AVR.20!$E$7:$E$48,"Jour")+COUNTIFS(AVR.20!$P$7:$P$48,$B97,AVR.20!$E$7:$E$48,"Jour")+COUNTIFS(AVR.20!$R$7:$R$48,$B97,AVR.20!$E$7:$E$48,"Jour")+COUNTIFS(AVR.20!$T$7:$T$48,$B97,AVR.20!$E$7:$E$48,"Jour")+COUNTIFS(AVR.20!$V$7:$V$48,$B97,AVR.20!$E$7:$E$48,"Jour")+COUNTIFS(AVR.20!$W$7:$W$48,$B97,AVR.20!$E$7:$E$48,"Jour")+COUNTIFS(AVR.20!$X$7:$X$48,$B97,AVR.20!$E$7:$E$48,"Jour"))</f>
        <v/>
      </c>
      <c r="BO97" s="176" t="e">
        <f t="shared" si="9"/>
        <v>#VALUE!</v>
      </c>
      <c r="BP97" s="176" t="e">
        <f t="shared" si="10"/>
        <v>#VALUE!</v>
      </c>
    </row>
    <row r="98" spans="1:68" x14ac:dyDescent="0.25">
      <c r="A98" s="273"/>
      <c r="B98" s="275"/>
      <c r="C98" s="264"/>
      <c r="D98" s="264"/>
      <c r="E98" s="265"/>
      <c r="F98" s="266"/>
      <c r="G98" s="266"/>
      <c r="H98" s="266"/>
      <c r="I98" s="260"/>
      <c r="J98" s="266"/>
      <c r="K98" s="266"/>
      <c r="L98" s="267"/>
      <c r="N98" s="183" t="str">
        <f>IF($A98="","",COUNTIFS(#REF!,B98,#REF!,"Nuit")+COUNTIFS(#REF!,B98,#REF!,"Nuit")+COUNTIFS(#REF!,B98,#REF!,"Nuit")+COUNTIFS(#REF!,B98,#REF!,"Nuit")+COUNTIFS(#REF!,B98,#REF!,"Nuit")+COUNTIFS(#REF!,B98,#REF!,"Nuit")+COUNTIFS(#REF!,B98,#REF!,"Nuit")+COUNTIFS(#REF!,B98,#REF!,"Nuit")+COUNTIFS(#REF!,B98,#REF!,"Nuit")+COUNTIFS(#REF!,B98,#REF!,"Nuit")+COUNTIFS(#REF!,B98,#REF!,"Nuit"))</f>
        <v/>
      </c>
      <c r="O98" s="184" t="str">
        <f>IF($A98="","",COUNTIFS(#REF!,B98,#REF!,"Jour")+COUNTIFS(#REF!,B98,#REF!,"Jour")+COUNTIFS(#REF!,B98,#REF!,"Jour")+COUNTIFS(#REF!,B98,#REF!,"Jour")+COUNTIFS(#REF!,B98,#REF!,"Jour")+COUNTIFS(#REF!,B98,#REF!,"Jour")+COUNTIFS(#REF!,B98,#REF!,"Jour")+COUNTIFS(#REF!,B98,#REF!,"Jour")+COUNTIFS(#REF!,B98,#REF!,"Jour")+COUNTIFS(#REF!,B98,#REF!,"Jour")+COUNTIFS(#REF!,B98,#REF!,"Jour"))</f>
        <v/>
      </c>
      <c r="P98" s="187" t="str">
        <f>IF($A98="","",COUNTIFS(#REF!,B98,#REF!,"Nuit")+COUNTIFS(#REF!,B98,#REF!,"Nuit")+COUNTIFS(#REF!,B98,#REF!,"Nuit")+COUNTIFS(#REF!,B98,#REF!,"Nuit")+COUNTIFS(#REF!,B98,#REF!,"Nuit")+COUNTIFS(#REF!,B98,#REF!,"Nuit")+COUNTIFS(#REF!,B98,#REF!,"Nuit")+COUNTIFS(#REF!,B98,#REF!,"Nuit")+COUNTIFS(#REF!,B98,#REF!,"Nuit")+COUNTIFS(#REF!,B98,#REF!,"Nuit")+COUNTIFS(#REF!,B98,#REF!,"Nuit"))</f>
        <v/>
      </c>
      <c r="Q98" s="184" t="str">
        <f>IF($A98="","",COUNTIFS(#REF!,B98,#REF!,"Jour")+COUNTIFS(#REF!,B98,#REF!,"Jour")+COUNTIFS(#REF!,B98,#REF!,"Jour")+COUNTIFS(#REF!,B98,#REF!,"Jour")+COUNTIFS(#REF!,B98,#REF!,"Jour")+COUNTIFS(#REF!,B98,#REF!,"Jour")+COUNTIFS(#REF!,B98,#REF!,"Jour")+COUNTIFS(#REF!,B98,#REF!,"Jour")+COUNTIFS(#REF!,B98,#REF!,"Jour")+COUNTIFS(#REF!,B98,#REF!,"Jour")+COUNTIFS(#REF!,B98,#REF!,"Jour"))</f>
        <v/>
      </c>
      <c r="R98" s="187" t="str">
        <f>IF($A98="","",COUNTIFS(#REF!,B98,#REF!,"Nuit")+COUNTIFS(#REF!,B98,#REF!,"Nuit")+COUNTIFS(#REF!,B98,#REF!,"Nuit")+COUNTIFS(#REF!,B98,#REF!,"Nuit")+COUNTIFS(#REF!,B98,#REF!,"Nuit")+COUNTIFS(#REF!,B98,#REF!,"Nuit")+COUNTIFS(#REF!,B98,#REF!,"Nuit")+COUNTIFS(#REF!,B98,#REF!,"Nuit")+COUNTIFS(#REF!,B98,#REF!,"Nuit")+COUNTIFS(#REF!,B98,#REF!,"Nuit")+COUNTIFS(#REF!,B98,#REF!,"Nuit"))</f>
        <v/>
      </c>
      <c r="S98" s="184" t="str">
        <f>IF($A98="","",COUNTIFS(#REF!,B98,#REF!,"Jour")+COUNTIFS(#REF!,B98,#REF!,"Jour")+COUNTIFS(#REF!,B98,#REF!,"Jour")+COUNTIFS(#REF!,B98,#REF!,"Jour")+COUNTIFS(#REF!,B98,#REF!,"Jour")+COUNTIFS(#REF!,B98,#REF!,"Jour")+COUNTIFS(#REF!,B98,#REF!,"Jour")+COUNTIFS(#REF!,B98,#REF!,"Jour")+COUNTIFS(#REF!,B98,#REF!,"Jour")+COUNTIFS(#REF!,B98,#REF!,"Jour")+COUNTIFS(#REF!,B98,#REF!,"Jour"))</f>
        <v/>
      </c>
      <c r="T98" s="187" t="str">
        <f>IF($A98="","",COUNTIFS(#REF!,B98,#REF!,"Nuit")+COUNTIFS(#REF!,B98,#REF!,"Nuit")+COUNTIFS(#REF!,B98,#REF!,"Nuit")+COUNTIFS(#REF!,B98,#REF!,"Nuit")+COUNTIFS(#REF!,B98,#REF!,"Nuit")+COUNTIFS(#REF!,B98,#REF!,"Nuit")+COUNTIFS(#REF!,B98,#REF!,"Nuit")+COUNTIFS(#REF!,B98,#REF!,"Nuit")+COUNTIFS(#REF!,B98,#REF!,"Nuit")+COUNTIFS(#REF!,B98,#REF!,"Nuit")+COUNTIFS(#REF!,B98,#REF!,"Nuit"))</f>
        <v/>
      </c>
      <c r="U98" s="184" t="str">
        <f>IF($A98="","",COUNTIFS(#REF!,B98,#REF!,"Jour")+COUNTIFS(#REF!,B98,#REF!,"Jour")+COUNTIFS(#REF!,B98,#REF!,"Jour")+COUNTIFS(#REF!,B98,#REF!,"Jour")+COUNTIFS(#REF!,B98,#REF!,"Jour")+COUNTIFS(#REF!,B98,#REF!,"Jour")+COUNTIFS(#REF!,B98,#REF!,"Jour")+COUNTIFS(#REF!,B98,#REF!,"Jour")+COUNTIFS(#REF!,B98,#REF!,"Jour")+COUNTIFS(#REF!,B98,#REF!,"Jour")+COUNTIFS(#REF!,B98,#REF!,"Jour"))</f>
        <v/>
      </c>
      <c r="V98" s="187" t="str">
        <f>IF($A98="","",COUNTIFS(#REF!,B98,#REF!,"Nuit")+COUNTIFS(#REF!,B98,#REF!,"Nuit")+COUNTIFS(#REF!,B98,#REF!,"Nuit")+COUNTIFS(#REF!,B98,#REF!,"Nuit")+COUNTIFS(#REF!,B98,#REF!,"Nuit")+COUNTIFS(#REF!,B98,#REF!,"Nuit")+COUNTIFS(#REF!,B98,#REF!,"Nuit")+COUNTIFS(#REF!,B98,#REF!,"Nuit")+COUNTIFS(#REF!,B98,#REF!,"Nuit")+COUNTIFS(#REF!,B98,#REF!,"Nuit")+COUNTIFS(#REF!,B98,#REF!,"Nuit"))</f>
        <v/>
      </c>
      <c r="W98" s="184" t="str">
        <f>IF($A98="","",COUNTIFS(#REF!,B98,#REF!,"Jour")+COUNTIFS(#REF!,B98,#REF!,"Jour")+COUNTIFS(#REF!,B98,#REF!,"Jour")+COUNTIFS(#REF!,B98,#REF!,"Jour")+COUNTIFS(#REF!,B98,#REF!,"Jour")+COUNTIFS(#REF!,B98,#REF!,"Jour")+COUNTIFS(#REF!,B98,#REF!,"Jour")+COUNTIFS(#REF!,B98,#REF!,"Jour")+COUNTIFS(#REF!,B98,#REF!,"Jour")+COUNTIFS(#REF!,B98,#REF!,"Jour")+COUNTIFS(#REF!,B98,#REF!,"Jour"))</f>
        <v/>
      </c>
      <c r="X98" s="187" t="str">
        <f>IF($A98="","",COUNTIFS(#REF!,B98,#REF!,"Nuit")+COUNTIFS(#REF!,B98,#REF!,"Nuit")+COUNTIFS(#REF!,B98,#REF!,"Nuit")+COUNTIFS(#REF!,B98,#REF!,"Nuit")+COUNTIFS(#REF!,B98,#REF!,"Nuit")+COUNTIFS(#REF!,B98,#REF!,"Nuit")+COUNTIFS(#REF!,B98,#REF!,"Nuit")+COUNTIFS(#REF!,B98,#REF!,"Nuit")+COUNTIFS(#REF!,B98,#REF!,"Nuit")+COUNTIFS(#REF!,B98,#REF!,"Nuit")+COUNTIFS(#REF!,B98,#REF!,"Nuit"))</f>
        <v/>
      </c>
      <c r="Y98" s="184" t="str">
        <f>IF($A98="","",COUNTIFS(#REF!,B98,#REF!,"Jour")+COUNTIFS(#REF!,B98,#REF!,"Jour")+COUNTIFS(#REF!,B98,#REF!,"Jour")+COUNTIFS(#REF!,B98,#REF!,"Jour")+COUNTIFS(#REF!,B98,#REF!,"Jour")+COUNTIFS(#REF!,B98,#REF!,"Jour")+COUNTIFS(#REF!,B98,#REF!,"Jour")+COUNTIFS(#REF!,B98,#REF!,"Jour")+COUNTIFS(#REF!,B98,#REF!,"Jour")+COUNTIFS(#REF!,B98,#REF!,"Jour")+COUNTIFS(#REF!,B98,#REF!,"Jour"))</f>
        <v/>
      </c>
      <c r="Z98" s="187" t="str">
        <f>IF($A98="","",COUNTIFS(#REF!,$B98,#REF!,"Nuit")+COUNTIFS(#REF!,B98,#REF!,"Nuit")+COUNTIFS(#REF!,B98,#REF!,"Nuit")+COUNTIFS(#REF!,B98,#REF!,"Nuit")+COUNTIFS(#REF!,B98,#REF!,"Nuit")+COUNTIFS(#REF!,B98,#REF!,"Nuit")+COUNTIFS(#REF!,B98,#REF!,"Nuit")+COUNTIFS(#REF!,B98,#REF!,"Nuit")+COUNTIFS(#REF!,B98,#REF!,"Nuit")+COUNTIFS(#REF!,B98,#REF!,"Nuit")+COUNTIFS(#REF!,B98,#REF!,"Nuit"))</f>
        <v/>
      </c>
      <c r="AA98" s="184" t="str">
        <f>IF($A98="","",COUNTIFS(#REF!,$B98,#REF!,"Jour")+COUNTIFS(#REF!,$B98,#REF!,"Jour")+COUNTIFS(#REF!,$B98,#REF!,"Jour")+COUNTIFS(#REF!,$B98,#REF!,"Jour")+COUNTIFS(#REF!,$B98,#REF!,"Jour")+COUNTIFS(#REF!,$B98,#REF!,"Jour")+COUNTIFS(#REF!,$B98,#REF!,"Jour")+COUNTIFS(#REF!,$B98,#REF!,"Jour")+COUNTIFS(#REF!,$B98,#REF!,"Jour")+COUNTIFS(#REF!,$B98,#REF!,"Jour")+COUNTIFS(#REF!,$B98,#REF!,"Jour"))</f>
        <v/>
      </c>
      <c r="AB98" s="187" t="str">
        <f>IF($A98="","",COUNTIFS(#REF!,$B98,#REF!,"Nuit")+COUNTIFS(#REF!,$B98,#REF!,"Nuit")+COUNTIFS(#REF!,$B98,#REF!,"Nuit")+COUNTIFS(#REF!,$B98,#REF!,"Nuit")+COUNTIFS(#REF!,$B98,#REF!,"Nuit")+COUNTIFS(#REF!,$B98,#REF!,"Nuit")+COUNTIFS(#REF!,$B98,#REF!,"Nuit")+COUNTIFS(#REF!,$B98,#REF!,"Nuit")+COUNTIFS(#REF!,$B98,#REF!,"Nuit")+COUNTIFS(#REF!,$B98,#REF!,"Nuit")+COUNTIFS(#REF!,$B98,#REF!,"Nuit"))</f>
        <v/>
      </c>
      <c r="AC98" s="184" t="str">
        <f>IF($A98="","",COUNTIFS(#REF!,$B98,#REF!,"Jour")+COUNTIFS(#REF!,$B98,#REF!,"Jour")+COUNTIFS(#REF!,$B98,#REF!,"Jour")+COUNTIFS(#REF!,$B98,#REF!,"Jour")+COUNTIFS(#REF!,$B98,#REF!,"Jour")+COUNTIFS(#REF!,$B98,#REF!,"Jour")+COUNTIFS(#REF!,$B98,#REF!,"Jour")+COUNTIFS(#REF!,$B98,#REF!,"Jour")+COUNTIFS(#REF!,$B98,#REF!,"Jour")+COUNTIFS(#REF!,$B98,#REF!,"Jour")+COUNTIFS(#REF!,$B98,#REF!,"Jour"))</f>
        <v/>
      </c>
      <c r="AD98" s="187" t="str">
        <f>IF($A98="","",COUNTIFS(#REF!,$B98,#REF!,"Nuit")+COUNTIFS(#REF!,$B98,#REF!,"Nuit")+COUNTIFS(#REF!,$B98,#REF!,"Nuit")+COUNTIFS(#REF!,$B98,#REF!,"Nuit")+COUNTIFS(#REF!,$B98,#REF!,"Nuit")+COUNTIFS(#REF!,$B98,#REF!,"Nuit")+COUNTIFS(#REF!,$B98,#REF!,"Nuit")+COUNTIFS(#REF!,$B98,#REF!,"Nuit")+COUNTIFS(#REF!,$B98,#REF!,"Nuit")+COUNTIFS(#REF!,$B98,#REF!,"Nuit")+COUNTIFS(#REF!,$B98,#REF!,"Nuit"))</f>
        <v/>
      </c>
      <c r="AE98" s="184" t="str">
        <f>IF($A98="","",COUNTIFS(#REF!,$B98,#REF!,"Jour")+COUNTIFS(#REF!,$B98,#REF!,"Jour")+COUNTIFS(#REF!,$B98,#REF!,"Jour")+COUNTIFS(#REF!,$B98,#REF!,"Jour")+COUNTIFS(#REF!,$B98,#REF!,"Jour")+COUNTIFS(#REF!,$B98,#REF!,"Jour")+COUNTIFS(#REF!,$B98,#REF!,"Jour")+COUNTIFS(#REF!,$B98,#REF!,"Jour")+COUNTIFS(#REF!,$B98,#REF!,"Jour")+COUNTIFS(#REF!,$B98,#REF!,"Jour")+COUNTIFS(#REF!,$B98,#REF!,"Jour"))</f>
        <v/>
      </c>
      <c r="AF98" s="187" t="str">
        <f>IF($A98="","",COUNTIFS(#REF!,$B98,#REF!,"Nuit")+COUNTIFS(#REF!,$B98,#REF!,"Nuit")+COUNTIFS(#REF!,$B98,#REF!,"Nuit")+COUNTIFS(#REF!,$B98,#REF!,"Nuit")+COUNTIFS(#REF!,$B98,#REF!,"Nuit")+COUNTIFS(#REF!,$B98,#REF!,"Nuit")+COUNTIFS(#REF!,$B98,#REF!,"Nuit")+COUNTIFS(#REF!,$B98,#REF!,"Nuit")+COUNTIFS(#REF!,$B98,#REF!,"Nuit")+COUNTIFS(#REF!,$B98,#REF!,"Nuit")+COUNTIFS(#REF!,$B98,#REF!,"Nuit"))</f>
        <v/>
      </c>
      <c r="AG98" s="184" t="str">
        <f>IF($A98="","",COUNTIFS(#REF!,$B98,#REF!,"Jour")+COUNTIFS(#REF!,$B98,#REF!,"Jour")+COUNTIFS(#REF!,$B98,#REF!,"Jour")+COUNTIFS(#REF!,$B98,#REF!,"Jour")+COUNTIFS(#REF!,$B98,#REF!,"Jour")+COUNTIFS(#REF!,$B98,#REF!,"Jour")+COUNTIFS(#REF!,$B98,#REF!,"Jour")+COUNTIFS(#REF!,$B98,#REF!,"Jour")+COUNTIFS(#REF!,$B98,#REF!,"Jour")+COUNTIFS(#REF!,$B98,#REF!,"Jour")+COUNTIFS(#REF!,$B98,#REF!,"Jour"))</f>
        <v/>
      </c>
      <c r="AH98" s="187" t="str">
        <f>IF($A98="","",COUNTIFS(#REF!,$B98,#REF!,"Nuit")+COUNTIFS(#REF!,$B98,#REF!,"Nuit")+COUNTIFS(#REF!,$B98,#REF!,"Nuit")+COUNTIFS(#REF!,$B98,#REF!,"Nuit")+COUNTIFS(#REF!,$B98,#REF!,"Nuit")+COUNTIFS(#REF!,$B98,#REF!,"Nuit")+COUNTIFS(#REF!,$B98,#REF!,"Nuit")+COUNTIFS(#REF!,$B98,#REF!,"Nuit")+COUNTIFS(#REF!,$B98,#REF!,"Nuit")+COUNTIFS(#REF!,$B98,#REF!,"Nuit")+COUNTIFS(#REF!,$B98,#REF!,"Nuit"))</f>
        <v/>
      </c>
      <c r="AI98" s="184" t="str">
        <f>IF($A98="","",COUNTIFS(#REF!,$B98,#REF!,"Jour")+COUNTIFS(#REF!,$B98,#REF!,"Jour")+COUNTIFS(#REF!,$B98,#REF!,"Jour")+COUNTIFS(#REF!,$B98,#REF!,"Jour")+COUNTIFS(#REF!,$B98,#REF!,"Jour")+COUNTIFS(#REF!,$B98,#REF!,"Jour")+COUNTIFS(#REF!,$B98,#REF!,"Jour")+COUNTIFS(#REF!,$B98,#REF!,"Jour")+COUNTIFS(#REF!,$B98,#REF!,"Jour")+COUNTIFS(#REF!,$B98,#REF!,"Jour")+COUNTIFS(#REF!,$B98,#REF!,"Jour"))</f>
        <v/>
      </c>
      <c r="AJ98" s="187" t="str">
        <f>IF($A98="","",COUNTIFS(#REF!,$B98,#REF!,"Nuit")+COUNTIFS(#REF!,$B98,#REF!,"Nuit")+COUNTIFS(#REF!,$B98,#REF!,"Nuit")+COUNTIFS(#REF!,$B98,#REF!,"Nuit")+COUNTIFS(#REF!,$B98,#REF!,"Nuit")+COUNTIFS(#REF!,$B98,#REF!,"Nuit")+COUNTIFS(#REF!,$B98,#REF!,"Nuit")+COUNTIFS(#REF!,$B98,#REF!,"Nuit")+COUNTIFS(#REF!,$B98,#REF!,"Nuit")+COUNTIFS(#REF!,$B98,#REF!,"Nuit")+COUNTIFS(#REF!,$B98,#REF!,"Nuit"))</f>
        <v/>
      </c>
      <c r="AK98" s="190" t="str">
        <f>IF($A98="","",COUNTIFS(#REF!,$B98,#REF!,"Jour")+COUNTIFS(#REF!,$B98,#REF!,"Jour")+COUNTIFS(#REF!,$B98,#REF!,"Jour")+COUNTIFS(#REF!,$B98,#REF!,"Jour")+COUNTIFS(#REF!,$B98,#REF!,"Jour")+COUNTIFS(#REF!,$B98,#REF!,"Jour")+COUNTIFS(#REF!,$B98,#REF!,"Jour")+COUNTIFS(#REF!,$B98,#REF!,"Jour")+COUNTIFS(#REF!,$B98,#REF!,"Jour")+COUNTIFS(#REF!,$B98,#REF!,"Jour")+COUNTIFS(#REF!,$B98,#REF!,"Jour"))</f>
        <v/>
      </c>
      <c r="AM98" s="176" t="str">
        <f t="shared" si="13"/>
        <v/>
      </c>
      <c r="AN98" s="176" t="str">
        <f t="shared" si="14"/>
        <v/>
      </c>
      <c r="AO98" s="424" t="str">
        <f t="shared" si="15"/>
        <v/>
      </c>
      <c r="AP98" s="183" t="str">
        <f>IF($A98="","",COUNTIFS(JAN.20!$F$7:$F$48,$B98,JAN.20!$E$7:$E$48,"Nuit")+COUNTIFS(JAN.20!$H$7:$H$48,$B98,JAN.20!$E$7:$E$48,"Nuit")+COUNTIFS(JAN.20!$J$7:$J$48,$B98,JAN.20!$E$7:$E$48,"Nuit")+COUNTIFS(JAN.20!$L$7:$L$48,$B98,JAN.20!$E$7:$E$48,"Nuit")+COUNTIFS(JAN.20!$N$7:$N$48,$B98,JAN.20!$E$7:$E$48,"Nuit")+COUNTIFS(JAN.20!$P$7:$P$48,$B98,JAN.20!$E$7:$E$48,"Nuit")+COUNTIFS(JAN.20!$R$7:$R$48,$B98,JAN.20!$E$7:$E$48,"Nuit")+COUNTIFS(JAN.20!$T$7:$T$48,$B98,JAN.20!$E$7:$E$48,"Nuit")+COUNTIFS(JAN.20!$V$7:$V$48,$B98,JAN.20!$E$7:$E$48,"Nuit")+COUNTIFS(JAN.20!$W$7:$W$48,$B98,JAN.20!$E$7:$E$48,"Nuit")+COUNTIFS(JAN.20!$X$7:$X$48,$B98,JAN.20!$E$7:$E$48,"Nuit"))</f>
        <v/>
      </c>
      <c r="AQ98" s="184" t="str">
        <f>IF($A98="","",COUNTIFS(JAN.20!$F$7:$F$48,$B98,JAN.20!$E$7:$E$48,"Jour")+COUNTIFS(JAN.20!$H$7:$H$48,$B98,JAN.20!$E$7:$E$48,"Jour")+COUNTIFS(JAN.20!$J$7:$J$48,$B98,JAN.20!$E$7:$E$48,"Jour")+COUNTIFS(JAN.20!$L$7:$L$48,$B98,JAN.20!$E$7:$E$48,"Jour")+COUNTIFS(JAN.20!$N$7:$N$48,$B98,JAN.20!$E$7:$E$48,"Jour")+COUNTIFS(JAN.20!$P$7:$P$48,$B98,JAN.20!$E$7:$E$48,"Jour")+COUNTIFS(JAN.20!$R$7:$R$48,$B98,JAN.20!$E$7:$E$48,"Jour")+COUNTIFS(JAN.20!$T$7:$T$48,$B98,JAN.20!$E$7:$E$48,"Jour")+COUNTIFS(JAN.20!$V$7:$V$48,$B98,JAN.20!$E$7:$E$48,"Jour")+COUNTIFS(JAN.20!$W$7:$W$48,$B98,JAN.20!$E$7:$E$48,"Jour")+COUNTIFS(JAN.20!$X$7:$X$48,$B98,JAN.20!$E$7:$E$48,"Jour"))</f>
        <v/>
      </c>
      <c r="AR98" s="187" t="str">
        <f>IF($A98="","",COUNTIFS(FEV.20!$F$7:$F$48,$B98,FEV.20!$E$7:$E$48,"Nuit")+COUNTIFS(FEV.20!$H$7:$H$48,$B98,FEV.20!$E$7:$E$48,"Nuit")+COUNTIFS(FEV.20!$J$7:$J$48,$B98,FEV.20!$E$7:$E$48,"Nuit")+COUNTIFS(FEV.20!$L$7:$L$48,$B98,FEV.20!$E$7:$E$48,"Nuit")+COUNTIFS(FEV.20!$N$7:$N$48,$B98,FEV.20!$E$7:$E$48,"Nuit")+COUNTIFS(FEV.20!$P$7:$P$48,$B98,FEV.20!$E$7:$E$48,"Nuit")+COUNTIFS(FEV.20!$R$7:$R$48,$B98,FEV.20!$E$7:$E$48,"Nuit")+COUNTIFS(FEV.20!$T$7:$T$48,$B98,FEV.20!$E$7:$E$48,"Nuit")+COUNTIFS(FEV.20!$V$7:$V$48,$B98,FEV.20!$E$7:$E$48,"Nuit")+COUNTIFS(FEV.20!$W$7:$W$48,$B98,FEV.20!$E$7:$E$48,"Nuit")+COUNTIFS(FEV.20!$X$7:$X$48,$B98,FEV.20!$E$7:$E$48,"Nuit"))</f>
        <v/>
      </c>
      <c r="AS98" s="184" t="str">
        <f>IF($A98="","",COUNTIFS(FEV.20!$F$7:$F$48,$B98,FEV.20!$E$7:$E$48,"Jour")+COUNTIFS(FEV.20!$H$7:$H$48,$B98,FEV.20!$E$7:$E$48,"Jour")+COUNTIFS(FEV.20!$J$7:$J$48,$B98,FEV.20!$E$7:$E$48,"Jour")+COUNTIFS(FEV.20!$L$7:$L$48,$B98,FEV.20!$E$7:$E$48,"Jour")+COUNTIFS(FEV.20!$N$7:$N$48,$B98,FEV.20!$E$7:$E$48,"Jour")+COUNTIFS(FEV.20!$P$7:$P$48,$B98,FEV.20!$E$7:$E$48,"Jour")+COUNTIFS(FEV.20!$R$7:$R$48,$B98,FEV.20!$E$7:$E$48,"Jour")+COUNTIFS(FEV.20!$T$7:$T$48,$B98,FEV.20!$E$7:$E$48,"Jour")+COUNTIFS(FEV.20!$V$7:$V$48,$B98,FEV.20!$E$7:$E$48,"Jour")+COUNTIFS(FEV.20!$W$7:$W$48,$B98,FEV.20!$E$7:$E$48,"Jour")+COUNTIFS(FEV.20!$X$7:$X$48,$B98,FEV.20!$E$7:$E$48,"Jour"))</f>
        <v/>
      </c>
      <c r="AT98" s="187" t="str">
        <f>IF($A98="","",COUNTIFS(Mars.20!$F$7:$F$48,$B98,Mars.20!$E$7:$E$48,"Nuit")+COUNTIFS(Mars.20!$H$7:$H$48,$B98,Mars.20!$E$7:$E$48,"Nuit")+COUNTIFS(Mars.20!$J$7:$J$48,$B98,Mars.20!$E$7:$E$48,"Nuit")+COUNTIFS(Mars.20!$L$7:$L$48,$B98,Mars.20!$E$7:$E$48,"Nuit")+COUNTIFS(Mars.20!$N$7:$N$48,$B98,Mars.20!$E$7:$E$48,"Nuit")+COUNTIFS(Mars.20!$P$7:$P$48,$B98,Mars.20!$E$7:$E$48,"Nuit")+COUNTIFS(Mars.20!$R$7:$R$48,$B98,Mars.20!$E$7:$E$48,"Nuit")+COUNTIFS(Mars.20!$T$7:$T$48,$B98,Mars.20!$E$7:$E$48,"Nuit")+COUNTIFS(Mars.20!$V$7:$V$48,$B98,Mars.20!$E$7:$E$48,"Nuit")+COUNTIFS(Mars.20!$W$7:$W$48,$B98,Mars.20!$E$7:$E$48,"Nuit")+COUNTIFS(Mars.20!$X$7:$X$48,$B98,Mars.20!$E$7:$E$48,"Nuit"))</f>
        <v/>
      </c>
      <c r="AU98" s="184" t="str">
        <f>IF($A98="","",COUNTIFS(Mars.20!$F$7:$F$48,$B98,Mars.20!$E$7:$E$48,"Jour")+COUNTIFS(Mars.20!$H$7:$H$48,$B98,Mars.20!$E$7:$E$48,"Jour")+COUNTIFS(Mars.20!$J$7:$J$48,$B98,Mars.20!$E$7:$E$48,"Jour")+COUNTIFS(Mars.20!$L$7:$L$48,$B98,Mars.20!$E$7:$E$48,"Jour")+COUNTIFS(Mars.20!$N$7:$N$48,$B98,Mars.20!$E$7:$E$48,"Jour")+COUNTIFS(Mars.20!$P$7:$P$48,$B98,Mars.20!$E$7:$E$48,"Jour")+COUNTIFS(Mars.20!$R$7:$R$48,$B98,Mars.20!$E$7:$E$48,"Jour")+COUNTIFS(Mars.20!$T$7:$T$48,$B98,Mars.20!$E$7:$E$48,"Jour")+COUNTIFS(Mars.20!$V$7:$V$48,$B98,Mars.20!$E$7:$E$48,"Jour")+COUNTIFS(Mars.20!$W$7:$W$48,$B98,Mars.20!$E$7:$E$48,"Jour")+COUNTIFS(Mars.20!$X$7:$X$48,$B98,Mars.20!$E$7:$E$48,"Jour"))</f>
        <v/>
      </c>
      <c r="AV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AW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AX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AY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AZ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BA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BB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BC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BD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BE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BF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BG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BH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BI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BJ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BK98" s="184"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BL98" s="187" t="str">
        <f>IF($A98="","",COUNTIFS(AVR.20!$F$7:$F$48,$B98,AVR.20!$E$7:$E$48,"Nuit")+COUNTIFS(AVR.20!$H$7:$H$48,$B98,AVR.20!$E$7:$E$48,"Nuit")+COUNTIFS(AVR.20!$J$7:$J$48,$B98,AVR.20!$E$7:$E$48,"Nuit")+COUNTIFS(AVR.20!$L$7:$L$48,$B98,AVR.20!$E$7:$E$48,"Nuit")+COUNTIFS(AVR.20!$N$7:$N$48,$B98,AVR.20!$E$7:$E$48,"Nuit")+COUNTIFS(AVR.20!$P$7:$P$48,$B98,AVR.20!$E$7:$E$48,"Nuit")+COUNTIFS(AVR.20!$R$7:$R$48,$B98,AVR.20!$E$7:$E$48,"Nuit")+COUNTIFS(AVR.20!$T$7:$T$48,$B98,AVR.20!$E$7:$E$48,"Nuit")+COUNTIFS(AVR.20!$V$7:$V$48,$B98,AVR.20!$E$7:$E$48,"Nuit")+COUNTIFS(AVR.20!$W$7:$W$48,$B98,AVR.20!$E$7:$E$48,"Nuit")+COUNTIFS(AVR.20!$X$7:$X$48,$B98,AVR.20!$E$7:$E$48,"Nuit"))</f>
        <v/>
      </c>
      <c r="BM98" s="190" t="str">
        <f>IF($A98="","",COUNTIFS(AVR.20!$F$7:$F$48,$B98,AVR.20!$E$7:$E$48,"Jour")+COUNTIFS(AVR.20!$H$7:$H$48,$B98,AVR.20!$E$7:$E$48,"Jour")+COUNTIFS(AVR.20!$J$7:$J$48,$B98,AVR.20!$E$7:$E$48,"Jour")+COUNTIFS(AVR.20!$L$7:$L$48,$B98,AVR.20!$E$7:$E$48,"Jour")+COUNTIFS(AVR.20!$N$7:$N$48,$B98,AVR.20!$E$7:$E$48,"Jour")+COUNTIFS(AVR.20!$P$7:$P$48,$B98,AVR.20!$E$7:$E$48,"Jour")+COUNTIFS(AVR.20!$R$7:$R$48,$B98,AVR.20!$E$7:$E$48,"Jour")+COUNTIFS(AVR.20!$T$7:$T$48,$B98,AVR.20!$E$7:$E$48,"Jour")+COUNTIFS(AVR.20!$V$7:$V$48,$B98,AVR.20!$E$7:$E$48,"Jour")+COUNTIFS(AVR.20!$W$7:$W$48,$B98,AVR.20!$E$7:$E$48,"Jour")+COUNTIFS(AVR.20!$X$7:$X$48,$B98,AVR.20!$E$7:$E$48,"Jour"))</f>
        <v/>
      </c>
      <c r="BO98" s="176" t="e">
        <f t="shared" si="9"/>
        <v>#VALUE!</v>
      </c>
      <c r="BP98" s="176" t="e">
        <f t="shared" si="10"/>
        <v>#VALUE!</v>
      </c>
    </row>
    <row r="99" spans="1:68" x14ac:dyDescent="0.25">
      <c r="A99" s="273"/>
      <c r="B99" s="275"/>
      <c r="C99" s="264"/>
      <c r="D99" s="264"/>
      <c r="E99" s="265"/>
      <c r="F99" s="266"/>
      <c r="G99" s="266"/>
      <c r="H99" s="266"/>
      <c r="I99" s="260"/>
      <c r="J99" s="266"/>
      <c r="K99" s="266"/>
      <c r="L99" s="267"/>
      <c r="N99" s="183" t="str">
        <f>IF($A99="","",COUNTIFS(#REF!,B99,#REF!,"Nuit")+COUNTIFS(#REF!,B99,#REF!,"Nuit")+COUNTIFS(#REF!,B99,#REF!,"Nuit")+COUNTIFS(#REF!,B99,#REF!,"Nuit")+COUNTIFS(#REF!,B99,#REF!,"Nuit")+COUNTIFS(#REF!,B99,#REF!,"Nuit")+COUNTIFS(#REF!,B99,#REF!,"Nuit")+COUNTIFS(#REF!,B99,#REF!,"Nuit")+COUNTIFS(#REF!,B99,#REF!,"Nuit")+COUNTIFS(#REF!,B99,#REF!,"Nuit")+COUNTIFS(#REF!,B99,#REF!,"Nuit"))</f>
        <v/>
      </c>
      <c r="O99" s="184" t="str">
        <f>IF($A99="","",COUNTIFS(#REF!,B99,#REF!,"Jour")+COUNTIFS(#REF!,B99,#REF!,"Jour")+COUNTIFS(#REF!,B99,#REF!,"Jour")+COUNTIFS(#REF!,B99,#REF!,"Jour")+COUNTIFS(#REF!,B99,#REF!,"Jour")+COUNTIFS(#REF!,B99,#REF!,"Jour")+COUNTIFS(#REF!,B99,#REF!,"Jour")+COUNTIFS(#REF!,B99,#REF!,"Jour")+COUNTIFS(#REF!,B99,#REF!,"Jour")+COUNTIFS(#REF!,B99,#REF!,"Jour")+COUNTIFS(#REF!,B99,#REF!,"Jour"))</f>
        <v/>
      </c>
      <c r="P99" s="187" t="str">
        <f>IF($A99="","",COUNTIFS(#REF!,B99,#REF!,"Nuit")+COUNTIFS(#REF!,B99,#REF!,"Nuit")+COUNTIFS(#REF!,B99,#REF!,"Nuit")+COUNTIFS(#REF!,B99,#REF!,"Nuit")+COUNTIFS(#REF!,B99,#REF!,"Nuit")+COUNTIFS(#REF!,B99,#REF!,"Nuit")+COUNTIFS(#REF!,B99,#REF!,"Nuit")+COUNTIFS(#REF!,B99,#REF!,"Nuit")+COUNTIFS(#REF!,B99,#REF!,"Nuit")+COUNTIFS(#REF!,B99,#REF!,"Nuit")+COUNTIFS(#REF!,B99,#REF!,"Nuit"))</f>
        <v/>
      </c>
      <c r="Q99" s="184" t="str">
        <f>IF($A99="","",COUNTIFS(#REF!,B99,#REF!,"Jour")+COUNTIFS(#REF!,B99,#REF!,"Jour")+COUNTIFS(#REF!,B99,#REF!,"Jour")+COUNTIFS(#REF!,B99,#REF!,"Jour")+COUNTIFS(#REF!,B99,#REF!,"Jour")+COUNTIFS(#REF!,B99,#REF!,"Jour")+COUNTIFS(#REF!,B99,#REF!,"Jour")+COUNTIFS(#REF!,B99,#REF!,"Jour")+COUNTIFS(#REF!,B99,#REF!,"Jour")+COUNTIFS(#REF!,B99,#REF!,"Jour")+COUNTIFS(#REF!,B99,#REF!,"Jour"))</f>
        <v/>
      </c>
      <c r="R99" s="187" t="str">
        <f>IF($A99="","",COUNTIFS(#REF!,B99,#REF!,"Nuit")+COUNTIFS(#REF!,B99,#REF!,"Nuit")+COUNTIFS(#REF!,B99,#REF!,"Nuit")+COUNTIFS(#REF!,B99,#REF!,"Nuit")+COUNTIFS(#REF!,B99,#REF!,"Nuit")+COUNTIFS(#REF!,B99,#REF!,"Nuit")+COUNTIFS(#REF!,B99,#REF!,"Nuit")+COUNTIFS(#REF!,B99,#REF!,"Nuit")+COUNTIFS(#REF!,B99,#REF!,"Nuit")+COUNTIFS(#REF!,B99,#REF!,"Nuit")+COUNTIFS(#REF!,B99,#REF!,"Nuit"))</f>
        <v/>
      </c>
      <c r="S99" s="184" t="str">
        <f>IF($A99="","",COUNTIFS(#REF!,B99,#REF!,"Jour")+COUNTIFS(#REF!,B99,#REF!,"Jour")+COUNTIFS(#REF!,B99,#REF!,"Jour")+COUNTIFS(#REF!,B99,#REF!,"Jour")+COUNTIFS(#REF!,B99,#REF!,"Jour")+COUNTIFS(#REF!,B99,#REF!,"Jour")+COUNTIFS(#REF!,B99,#REF!,"Jour")+COUNTIFS(#REF!,B99,#REF!,"Jour")+COUNTIFS(#REF!,B99,#REF!,"Jour")+COUNTIFS(#REF!,B99,#REF!,"Jour")+COUNTIFS(#REF!,B99,#REF!,"Jour"))</f>
        <v/>
      </c>
      <c r="T99" s="187" t="str">
        <f>IF($A99="","",COUNTIFS(#REF!,B99,#REF!,"Nuit")+COUNTIFS(#REF!,B99,#REF!,"Nuit")+COUNTIFS(#REF!,B99,#REF!,"Nuit")+COUNTIFS(#REF!,B99,#REF!,"Nuit")+COUNTIFS(#REF!,B99,#REF!,"Nuit")+COUNTIFS(#REF!,B99,#REF!,"Nuit")+COUNTIFS(#REF!,B99,#REF!,"Nuit")+COUNTIFS(#REF!,B99,#REF!,"Nuit")+COUNTIFS(#REF!,B99,#REF!,"Nuit")+COUNTIFS(#REF!,B99,#REF!,"Nuit")+COUNTIFS(#REF!,B99,#REF!,"Nuit"))</f>
        <v/>
      </c>
      <c r="U99" s="184" t="str">
        <f>IF($A99="","",COUNTIFS(#REF!,B99,#REF!,"Jour")+COUNTIFS(#REF!,B99,#REF!,"Jour")+COUNTIFS(#REF!,B99,#REF!,"Jour")+COUNTIFS(#REF!,B99,#REF!,"Jour")+COUNTIFS(#REF!,B99,#REF!,"Jour")+COUNTIFS(#REF!,B99,#REF!,"Jour")+COUNTIFS(#REF!,B99,#REF!,"Jour")+COUNTIFS(#REF!,B99,#REF!,"Jour")+COUNTIFS(#REF!,B99,#REF!,"Jour")+COUNTIFS(#REF!,B99,#REF!,"Jour")+COUNTIFS(#REF!,B99,#REF!,"Jour"))</f>
        <v/>
      </c>
      <c r="V99" s="187" t="str">
        <f>IF($A99="","",COUNTIFS(#REF!,B99,#REF!,"Nuit")+COUNTIFS(#REF!,B99,#REF!,"Nuit")+COUNTIFS(#REF!,B99,#REF!,"Nuit")+COUNTIFS(#REF!,B99,#REF!,"Nuit")+COUNTIFS(#REF!,B99,#REF!,"Nuit")+COUNTIFS(#REF!,B99,#REF!,"Nuit")+COUNTIFS(#REF!,B99,#REF!,"Nuit")+COUNTIFS(#REF!,B99,#REF!,"Nuit")+COUNTIFS(#REF!,B99,#REF!,"Nuit")+COUNTIFS(#REF!,B99,#REF!,"Nuit")+COUNTIFS(#REF!,B99,#REF!,"Nuit"))</f>
        <v/>
      </c>
      <c r="W99" s="184" t="str">
        <f>IF($A99="","",COUNTIFS(#REF!,B99,#REF!,"Jour")+COUNTIFS(#REF!,B99,#REF!,"Jour")+COUNTIFS(#REF!,B99,#REF!,"Jour")+COUNTIFS(#REF!,B99,#REF!,"Jour")+COUNTIFS(#REF!,B99,#REF!,"Jour")+COUNTIFS(#REF!,B99,#REF!,"Jour")+COUNTIFS(#REF!,B99,#REF!,"Jour")+COUNTIFS(#REF!,B99,#REF!,"Jour")+COUNTIFS(#REF!,B99,#REF!,"Jour")+COUNTIFS(#REF!,B99,#REF!,"Jour")+COUNTIFS(#REF!,B99,#REF!,"Jour"))</f>
        <v/>
      </c>
      <c r="X99" s="187" t="str">
        <f>IF($A99="","",COUNTIFS(#REF!,B99,#REF!,"Nuit")+COUNTIFS(#REF!,B99,#REF!,"Nuit")+COUNTIFS(#REF!,B99,#REF!,"Nuit")+COUNTIFS(#REF!,B99,#REF!,"Nuit")+COUNTIFS(#REF!,B99,#REF!,"Nuit")+COUNTIFS(#REF!,B99,#REF!,"Nuit")+COUNTIFS(#REF!,B99,#REF!,"Nuit")+COUNTIFS(#REF!,B99,#REF!,"Nuit")+COUNTIFS(#REF!,B99,#REF!,"Nuit")+COUNTIFS(#REF!,B99,#REF!,"Nuit")+COUNTIFS(#REF!,B99,#REF!,"Nuit"))</f>
        <v/>
      </c>
      <c r="Y99" s="184" t="str">
        <f>IF($A99="","",COUNTIFS(#REF!,B99,#REF!,"Jour")+COUNTIFS(#REF!,B99,#REF!,"Jour")+COUNTIFS(#REF!,B99,#REF!,"Jour")+COUNTIFS(#REF!,B99,#REF!,"Jour")+COUNTIFS(#REF!,B99,#REF!,"Jour")+COUNTIFS(#REF!,B99,#REF!,"Jour")+COUNTIFS(#REF!,B99,#REF!,"Jour")+COUNTIFS(#REF!,B99,#REF!,"Jour")+COUNTIFS(#REF!,B99,#REF!,"Jour")+COUNTIFS(#REF!,B99,#REF!,"Jour")+COUNTIFS(#REF!,B99,#REF!,"Jour"))</f>
        <v/>
      </c>
      <c r="Z99" s="187" t="str">
        <f>IF($A99="","",COUNTIFS(#REF!,$B99,#REF!,"Nuit")+COUNTIFS(#REF!,B99,#REF!,"Nuit")+COUNTIFS(#REF!,B99,#REF!,"Nuit")+COUNTIFS(#REF!,B99,#REF!,"Nuit")+COUNTIFS(#REF!,B99,#REF!,"Nuit")+COUNTIFS(#REF!,B99,#REF!,"Nuit")+COUNTIFS(#REF!,B99,#REF!,"Nuit")+COUNTIFS(#REF!,B99,#REF!,"Nuit")+COUNTIFS(#REF!,B99,#REF!,"Nuit")+COUNTIFS(#REF!,B99,#REF!,"Nuit")+COUNTIFS(#REF!,B99,#REF!,"Nuit"))</f>
        <v/>
      </c>
      <c r="AA99" s="184" t="str">
        <f>IF($A99="","",COUNTIFS(#REF!,$B99,#REF!,"Jour")+COUNTIFS(#REF!,$B99,#REF!,"Jour")+COUNTIFS(#REF!,$B99,#REF!,"Jour")+COUNTIFS(#REF!,$B99,#REF!,"Jour")+COUNTIFS(#REF!,$B99,#REF!,"Jour")+COUNTIFS(#REF!,$B99,#REF!,"Jour")+COUNTIFS(#REF!,$B99,#REF!,"Jour")+COUNTIFS(#REF!,$B99,#REF!,"Jour")+COUNTIFS(#REF!,$B99,#REF!,"Jour")+COUNTIFS(#REF!,$B99,#REF!,"Jour")+COUNTIFS(#REF!,$B99,#REF!,"Jour"))</f>
        <v/>
      </c>
      <c r="AB99" s="187" t="str">
        <f>IF($A99="","",COUNTIFS(#REF!,$B99,#REF!,"Nuit")+COUNTIFS(#REF!,$B99,#REF!,"Nuit")+COUNTIFS(#REF!,$B99,#REF!,"Nuit")+COUNTIFS(#REF!,$B99,#REF!,"Nuit")+COUNTIFS(#REF!,$B99,#REF!,"Nuit")+COUNTIFS(#REF!,$B99,#REF!,"Nuit")+COUNTIFS(#REF!,$B99,#REF!,"Nuit")+COUNTIFS(#REF!,$B99,#REF!,"Nuit")+COUNTIFS(#REF!,$B99,#REF!,"Nuit")+COUNTIFS(#REF!,$B99,#REF!,"Nuit")+COUNTIFS(#REF!,$B99,#REF!,"Nuit"))</f>
        <v/>
      </c>
      <c r="AC99" s="184" t="str">
        <f>IF($A99="","",COUNTIFS(#REF!,$B99,#REF!,"Jour")+COUNTIFS(#REF!,$B99,#REF!,"Jour")+COUNTIFS(#REF!,$B99,#REF!,"Jour")+COUNTIFS(#REF!,$B99,#REF!,"Jour")+COUNTIFS(#REF!,$B99,#REF!,"Jour")+COUNTIFS(#REF!,$B99,#REF!,"Jour")+COUNTIFS(#REF!,$B99,#REF!,"Jour")+COUNTIFS(#REF!,$B99,#REF!,"Jour")+COUNTIFS(#REF!,$B99,#REF!,"Jour")+COUNTIFS(#REF!,$B99,#REF!,"Jour")+COUNTIFS(#REF!,$B99,#REF!,"Jour"))</f>
        <v/>
      </c>
      <c r="AD99" s="187" t="str">
        <f>IF($A99="","",COUNTIFS(#REF!,$B99,#REF!,"Nuit")+COUNTIFS(#REF!,$B99,#REF!,"Nuit")+COUNTIFS(#REF!,$B99,#REF!,"Nuit")+COUNTIFS(#REF!,$B99,#REF!,"Nuit")+COUNTIFS(#REF!,$B99,#REF!,"Nuit")+COUNTIFS(#REF!,$B99,#REF!,"Nuit")+COUNTIFS(#REF!,$B99,#REF!,"Nuit")+COUNTIFS(#REF!,$B99,#REF!,"Nuit")+COUNTIFS(#REF!,$B99,#REF!,"Nuit")+COUNTIFS(#REF!,$B99,#REF!,"Nuit")+COUNTIFS(#REF!,$B99,#REF!,"Nuit"))</f>
        <v/>
      </c>
      <c r="AE99" s="184" t="str">
        <f>IF($A99="","",COUNTIFS(#REF!,$B99,#REF!,"Jour")+COUNTIFS(#REF!,$B99,#REF!,"Jour")+COUNTIFS(#REF!,$B99,#REF!,"Jour")+COUNTIFS(#REF!,$B99,#REF!,"Jour")+COUNTIFS(#REF!,$B99,#REF!,"Jour")+COUNTIFS(#REF!,$B99,#REF!,"Jour")+COUNTIFS(#REF!,$B99,#REF!,"Jour")+COUNTIFS(#REF!,$B99,#REF!,"Jour")+COUNTIFS(#REF!,$B99,#REF!,"Jour")+COUNTIFS(#REF!,$B99,#REF!,"Jour")+COUNTIFS(#REF!,$B99,#REF!,"Jour"))</f>
        <v/>
      </c>
      <c r="AF99" s="187" t="str">
        <f>IF($A99="","",COUNTIFS(#REF!,$B99,#REF!,"Nuit")+COUNTIFS(#REF!,$B99,#REF!,"Nuit")+COUNTIFS(#REF!,$B99,#REF!,"Nuit")+COUNTIFS(#REF!,$B99,#REF!,"Nuit")+COUNTIFS(#REF!,$B99,#REF!,"Nuit")+COUNTIFS(#REF!,$B99,#REF!,"Nuit")+COUNTIFS(#REF!,$B99,#REF!,"Nuit")+COUNTIFS(#REF!,$B99,#REF!,"Nuit")+COUNTIFS(#REF!,$B99,#REF!,"Nuit")+COUNTIFS(#REF!,$B99,#REF!,"Nuit")+COUNTIFS(#REF!,$B99,#REF!,"Nuit"))</f>
        <v/>
      </c>
      <c r="AG99" s="184" t="str">
        <f>IF($A99="","",COUNTIFS(#REF!,$B99,#REF!,"Jour")+COUNTIFS(#REF!,$B99,#REF!,"Jour")+COUNTIFS(#REF!,$B99,#REF!,"Jour")+COUNTIFS(#REF!,$B99,#REF!,"Jour")+COUNTIFS(#REF!,$B99,#REF!,"Jour")+COUNTIFS(#REF!,$B99,#REF!,"Jour")+COUNTIFS(#REF!,$B99,#REF!,"Jour")+COUNTIFS(#REF!,$B99,#REF!,"Jour")+COUNTIFS(#REF!,$B99,#REF!,"Jour")+COUNTIFS(#REF!,$B99,#REF!,"Jour")+COUNTIFS(#REF!,$B99,#REF!,"Jour"))</f>
        <v/>
      </c>
      <c r="AH99" s="187" t="str">
        <f>IF($A99="","",COUNTIFS(#REF!,$B99,#REF!,"Nuit")+COUNTIFS(#REF!,$B99,#REF!,"Nuit")+COUNTIFS(#REF!,$B99,#REF!,"Nuit")+COUNTIFS(#REF!,$B99,#REF!,"Nuit")+COUNTIFS(#REF!,$B99,#REF!,"Nuit")+COUNTIFS(#REF!,$B99,#REF!,"Nuit")+COUNTIFS(#REF!,$B99,#REF!,"Nuit")+COUNTIFS(#REF!,$B99,#REF!,"Nuit")+COUNTIFS(#REF!,$B99,#REF!,"Nuit")+COUNTIFS(#REF!,$B99,#REF!,"Nuit")+COUNTIFS(#REF!,$B99,#REF!,"Nuit"))</f>
        <v/>
      </c>
      <c r="AI99" s="184" t="str">
        <f>IF($A99="","",COUNTIFS(#REF!,$B99,#REF!,"Jour")+COUNTIFS(#REF!,$B99,#REF!,"Jour")+COUNTIFS(#REF!,$B99,#REF!,"Jour")+COUNTIFS(#REF!,$B99,#REF!,"Jour")+COUNTIFS(#REF!,$B99,#REF!,"Jour")+COUNTIFS(#REF!,$B99,#REF!,"Jour")+COUNTIFS(#REF!,$B99,#REF!,"Jour")+COUNTIFS(#REF!,$B99,#REF!,"Jour")+COUNTIFS(#REF!,$B99,#REF!,"Jour")+COUNTIFS(#REF!,$B99,#REF!,"Jour")+COUNTIFS(#REF!,$B99,#REF!,"Jour"))</f>
        <v/>
      </c>
      <c r="AJ99" s="187" t="str">
        <f>IF($A99="","",COUNTIFS(#REF!,$B99,#REF!,"Nuit")+COUNTIFS(#REF!,$B99,#REF!,"Nuit")+COUNTIFS(#REF!,$B99,#REF!,"Nuit")+COUNTIFS(#REF!,$B99,#REF!,"Nuit")+COUNTIFS(#REF!,$B99,#REF!,"Nuit")+COUNTIFS(#REF!,$B99,#REF!,"Nuit")+COUNTIFS(#REF!,$B99,#REF!,"Nuit")+COUNTIFS(#REF!,$B99,#REF!,"Nuit")+COUNTIFS(#REF!,$B99,#REF!,"Nuit")+COUNTIFS(#REF!,$B99,#REF!,"Nuit")+COUNTIFS(#REF!,$B99,#REF!,"Nuit"))</f>
        <v/>
      </c>
      <c r="AK99" s="190" t="str">
        <f>IF($A99="","",COUNTIFS(#REF!,$B99,#REF!,"Jour")+COUNTIFS(#REF!,$B99,#REF!,"Jour")+COUNTIFS(#REF!,$B99,#REF!,"Jour")+COUNTIFS(#REF!,$B99,#REF!,"Jour")+COUNTIFS(#REF!,$B99,#REF!,"Jour")+COUNTIFS(#REF!,$B99,#REF!,"Jour")+COUNTIFS(#REF!,$B99,#REF!,"Jour")+COUNTIFS(#REF!,$B99,#REF!,"Jour")+COUNTIFS(#REF!,$B99,#REF!,"Jour")+COUNTIFS(#REF!,$B99,#REF!,"Jour")+COUNTIFS(#REF!,$B99,#REF!,"Jour"))</f>
        <v/>
      </c>
      <c r="AM99" s="176" t="str">
        <f t="shared" si="13"/>
        <v/>
      </c>
      <c r="AN99" s="176" t="str">
        <f t="shared" si="14"/>
        <v/>
      </c>
      <c r="AO99" s="424" t="str">
        <f t="shared" si="15"/>
        <v/>
      </c>
      <c r="AP99" s="183" t="str">
        <f>IF($A99="","",COUNTIFS(JAN.20!$F$7:$F$48,$B99,JAN.20!$E$7:$E$48,"Nuit")+COUNTIFS(JAN.20!$H$7:$H$48,$B99,JAN.20!$E$7:$E$48,"Nuit")+COUNTIFS(JAN.20!$J$7:$J$48,$B99,JAN.20!$E$7:$E$48,"Nuit")+COUNTIFS(JAN.20!$L$7:$L$48,$B99,JAN.20!$E$7:$E$48,"Nuit")+COUNTIFS(JAN.20!$N$7:$N$48,$B99,JAN.20!$E$7:$E$48,"Nuit")+COUNTIFS(JAN.20!$P$7:$P$48,$B99,JAN.20!$E$7:$E$48,"Nuit")+COUNTIFS(JAN.20!$R$7:$R$48,$B99,JAN.20!$E$7:$E$48,"Nuit")+COUNTIFS(JAN.20!$T$7:$T$48,$B99,JAN.20!$E$7:$E$48,"Nuit")+COUNTIFS(JAN.20!$V$7:$V$48,$B99,JAN.20!$E$7:$E$48,"Nuit")+COUNTIFS(JAN.20!$W$7:$W$48,$B99,JAN.20!$E$7:$E$48,"Nuit")+COUNTIFS(JAN.20!$X$7:$X$48,$B99,JAN.20!$E$7:$E$48,"Nuit"))</f>
        <v/>
      </c>
      <c r="AQ99" s="184" t="str">
        <f>IF($A99="","",COUNTIFS(JAN.20!$F$7:$F$48,$B99,JAN.20!$E$7:$E$48,"Jour")+COUNTIFS(JAN.20!$H$7:$H$48,$B99,JAN.20!$E$7:$E$48,"Jour")+COUNTIFS(JAN.20!$J$7:$J$48,$B99,JAN.20!$E$7:$E$48,"Jour")+COUNTIFS(JAN.20!$L$7:$L$48,$B99,JAN.20!$E$7:$E$48,"Jour")+COUNTIFS(JAN.20!$N$7:$N$48,$B99,JAN.20!$E$7:$E$48,"Jour")+COUNTIFS(JAN.20!$P$7:$P$48,$B99,JAN.20!$E$7:$E$48,"Jour")+COUNTIFS(JAN.20!$R$7:$R$48,$B99,JAN.20!$E$7:$E$48,"Jour")+COUNTIFS(JAN.20!$T$7:$T$48,$B99,JAN.20!$E$7:$E$48,"Jour")+COUNTIFS(JAN.20!$V$7:$V$48,$B99,JAN.20!$E$7:$E$48,"Jour")+COUNTIFS(JAN.20!$W$7:$W$48,$B99,JAN.20!$E$7:$E$48,"Jour")+COUNTIFS(JAN.20!$X$7:$X$48,$B99,JAN.20!$E$7:$E$48,"Jour"))</f>
        <v/>
      </c>
      <c r="AR99" s="187" t="str">
        <f>IF($A99="","",COUNTIFS(FEV.20!$F$7:$F$48,$B99,FEV.20!$E$7:$E$48,"Nuit")+COUNTIFS(FEV.20!$H$7:$H$48,$B99,FEV.20!$E$7:$E$48,"Nuit")+COUNTIFS(FEV.20!$J$7:$J$48,$B99,FEV.20!$E$7:$E$48,"Nuit")+COUNTIFS(FEV.20!$L$7:$L$48,$B99,FEV.20!$E$7:$E$48,"Nuit")+COUNTIFS(FEV.20!$N$7:$N$48,$B99,FEV.20!$E$7:$E$48,"Nuit")+COUNTIFS(FEV.20!$P$7:$P$48,$B99,FEV.20!$E$7:$E$48,"Nuit")+COUNTIFS(FEV.20!$R$7:$R$48,$B99,FEV.20!$E$7:$E$48,"Nuit")+COUNTIFS(FEV.20!$T$7:$T$48,$B99,FEV.20!$E$7:$E$48,"Nuit")+COUNTIFS(FEV.20!$V$7:$V$48,$B99,FEV.20!$E$7:$E$48,"Nuit")+COUNTIFS(FEV.20!$W$7:$W$48,$B99,FEV.20!$E$7:$E$48,"Nuit")+COUNTIFS(FEV.20!$X$7:$X$48,$B99,FEV.20!$E$7:$E$48,"Nuit"))</f>
        <v/>
      </c>
      <c r="AS99" s="184" t="str">
        <f>IF($A99="","",COUNTIFS(FEV.20!$F$7:$F$48,$B99,FEV.20!$E$7:$E$48,"Jour")+COUNTIFS(FEV.20!$H$7:$H$48,$B99,FEV.20!$E$7:$E$48,"Jour")+COUNTIFS(FEV.20!$J$7:$J$48,$B99,FEV.20!$E$7:$E$48,"Jour")+COUNTIFS(FEV.20!$L$7:$L$48,$B99,FEV.20!$E$7:$E$48,"Jour")+COUNTIFS(FEV.20!$N$7:$N$48,$B99,FEV.20!$E$7:$E$48,"Jour")+COUNTIFS(FEV.20!$P$7:$P$48,$B99,FEV.20!$E$7:$E$48,"Jour")+COUNTIFS(FEV.20!$R$7:$R$48,$B99,FEV.20!$E$7:$E$48,"Jour")+COUNTIFS(FEV.20!$T$7:$T$48,$B99,FEV.20!$E$7:$E$48,"Jour")+COUNTIFS(FEV.20!$V$7:$V$48,$B99,FEV.20!$E$7:$E$48,"Jour")+COUNTIFS(FEV.20!$W$7:$W$48,$B99,FEV.20!$E$7:$E$48,"Jour")+COUNTIFS(FEV.20!$X$7:$X$48,$B99,FEV.20!$E$7:$E$48,"Jour"))</f>
        <v/>
      </c>
      <c r="AT99" s="187" t="str">
        <f>IF($A99="","",COUNTIFS(Mars.20!$F$7:$F$48,$B99,Mars.20!$E$7:$E$48,"Nuit")+COUNTIFS(Mars.20!$H$7:$H$48,$B99,Mars.20!$E$7:$E$48,"Nuit")+COUNTIFS(Mars.20!$J$7:$J$48,$B99,Mars.20!$E$7:$E$48,"Nuit")+COUNTIFS(Mars.20!$L$7:$L$48,$B99,Mars.20!$E$7:$E$48,"Nuit")+COUNTIFS(Mars.20!$N$7:$N$48,$B99,Mars.20!$E$7:$E$48,"Nuit")+COUNTIFS(Mars.20!$P$7:$P$48,$B99,Mars.20!$E$7:$E$48,"Nuit")+COUNTIFS(Mars.20!$R$7:$R$48,$B99,Mars.20!$E$7:$E$48,"Nuit")+COUNTIFS(Mars.20!$T$7:$T$48,$B99,Mars.20!$E$7:$E$48,"Nuit")+COUNTIFS(Mars.20!$V$7:$V$48,$B99,Mars.20!$E$7:$E$48,"Nuit")+COUNTIFS(Mars.20!$W$7:$W$48,$B99,Mars.20!$E$7:$E$48,"Nuit")+COUNTIFS(Mars.20!$X$7:$X$48,$B99,Mars.20!$E$7:$E$48,"Nuit"))</f>
        <v/>
      </c>
      <c r="AU99" s="184" t="str">
        <f>IF($A99="","",COUNTIFS(Mars.20!$F$7:$F$48,$B99,Mars.20!$E$7:$E$48,"Jour")+COUNTIFS(Mars.20!$H$7:$H$48,$B99,Mars.20!$E$7:$E$48,"Jour")+COUNTIFS(Mars.20!$J$7:$J$48,$B99,Mars.20!$E$7:$E$48,"Jour")+COUNTIFS(Mars.20!$L$7:$L$48,$B99,Mars.20!$E$7:$E$48,"Jour")+COUNTIFS(Mars.20!$N$7:$N$48,$B99,Mars.20!$E$7:$E$48,"Jour")+COUNTIFS(Mars.20!$P$7:$P$48,$B99,Mars.20!$E$7:$E$48,"Jour")+COUNTIFS(Mars.20!$R$7:$R$48,$B99,Mars.20!$E$7:$E$48,"Jour")+COUNTIFS(Mars.20!$T$7:$T$48,$B99,Mars.20!$E$7:$E$48,"Jour")+COUNTIFS(Mars.20!$V$7:$V$48,$B99,Mars.20!$E$7:$E$48,"Jour")+COUNTIFS(Mars.20!$W$7:$W$48,$B99,Mars.20!$E$7:$E$48,"Jour")+COUNTIFS(Mars.20!$X$7:$X$48,$B99,Mars.20!$E$7:$E$48,"Jour"))</f>
        <v/>
      </c>
      <c r="AV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AW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AX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AY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AZ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BA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BB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BC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BD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BE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BF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BG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BH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BI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BJ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BK99" s="184"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BL99" s="187" t="str">
        <f>IF($A99="","",COUNTIFS(AVR.20!$F$7:$F$48,$B99,AVR.20!$E$7:$E$48,"Nuit")+COUNTIFS(AVR.20!$H$7:$H$48,$B99,AVR.20!$E$7:$E$48,"Nuit")+COUNTIFS(AVR.20!$J$7:$J$48,$B99,AVR.20!$E$7:$E$48,"Nuit")+COUNTIFS(AVR.20!$L$7:$L$48,$B99,AVR.20!$E$7:$E$48,"Nuit")+COUNTIFS(AVR.20!$N$7:$N$48,$B99,AVR.20!$E$7:$E$48,"Nuit")+COUNTIFS(AVR.20!$P$7:$P$48,$B99,AVR.20!$E$7:$E$48,"Nuit")+COUNTIFS(AVR.20!$R$7:$R$48,$B99,AVR.20!$E$7:$E$48,"Nuit")+COUNTIFS(AVR.20!$T$7:$T$48,$B99,AVR.20!$E$7:$E$48,"Nuit")+COUNTIFS(AVR.20!$V$7:$V$48,$B99,AVR.20!$E$7:$E$48,"Nuit")+COUNTIFS(AVR.20!$W$7:$W$48,$B99,AVR.20!$E$7:$E$48,"Nuit")+COUNTIFS(AVR.20!$X$7:$X$48,$B99,AVR.20!$E$7:$E$48,"Nuit"))</f>
        <v/>
      </c>
      <c r="BM99" s="190" t="str">
        <f>IF($A99="","",COUNTIFS(AVR.20!$F$7:$F$48,$B99,AVR.20!$E$7:$E$48,"Jour")+COUNTIFS(AVR.20!$H$7:$H$48,$B99,AVR.20!$E$7:$E$48,"Jour")+COUNTIFS(AVR.20!$J$7:$J$48,$B99,AVR.20!$E$7:$E$48,"Jour")+COUNTIFS(AVR.20!$L$7:$L$48,$B99,AVR.20!$E$7:$E$48,"Jour")+COUNTIFS(AVR.20!$N$7:$N$48,$B99,AVR.20!$E$7:$E$48,"Jour")+COUNTIFS(AVR.20!$P$7:$P$48,$B99,AVR.20!$E$7:$E$48,"Jour")+COUNTIFS(AVR.20!$R$7:$R$48,$B99,AVR.20!$E$7:$E$48,"Jour")+COUNTIFS(AVR.20!$T$7:$T$48,$B99,AVR.20!$E$7:$E$48,"Jour")+COUNTIFS(AVR.20!$V$7:$V$48,$B99,AVR.20!$E$7:$E$48,"Jour")+COUNTIFS(AVR.20!$W$7:$W$48,$B99,AVR.20!$E$7:$E$48,"Jour")+COUNTIFS(AVR.20!$X$7:$X$48,$B99,AVR.20!$E$7:$E$48,"Jour"))</f>
        <v/>
      </c>
      <c r="BO99" s="176" t="e">
        <f t="shared" si="9"/>
        <v>#VALUE!</v>
      </c>
      <c r="BP99" s="176" t="e">
        <f t="shared" si="10"/>
        <v>#VALUE!</v>
      </c>
    </row>
    <row r="100" spans="1:68" x14ac:dyDescent="0.25">
      <c r="A100" s="273"/>
      <c r="B100" s="275"/>
      <c r="C100" s="264"/>
      <c r="D100" s="264"/>
      <c r="E100" s="265"/>
      <c r="F100" s="266"/>
      <c r="G100" s="266"/>
      <c r="H100" s="266"/>
      <c r="I100" s="260"/>
      <c r="J100" s="266"/>
      <c r="K100" s="266"/>
      <c r="L100" s="267"/>
      <c r="N100" s="183" t="str">
        <f>IF($A100="","",COUNTIFS(#REF!,B100,#REF!,"Nuit")+COUNTIFS(#REF!,B100,#REF!,"Nuit")+COUNTIFS(#REF!,B100,#REF!,"Nuit")+COUNTIFS(#REF!,B100,#REF!,"Nuit")+COUNTIFS(#REF!,B100,#REF!,"Nuit")+COUNTIFS(#REF!,B100,#REF!,"Nuit")+COUNTIFS(#REF!,B100,#REF!,"Nuit")+COUNTIFS(#REF!,B100,#REF!,"Nuit")+COUNTIFS(#REF!,B100,#REF!,"Nuit")+COUNTIFS(#REF!,B100,#REF!,"Nuit")+COUNTIFS(#REF!,B100,#REF!,"Nuit"))</f>
        <v/>
      </c>
      <c r="O100" s="184" t="str">
        <f>IF($A100="","",COUNTIFS(#REF!,B100,#REF!,"Jour")+COUNTIFS(#REF!,B100,#REF!,"Jour")+COUNTIFS(#REF!,B100,#REF!,"Jour")+COUNTIFS(#REF!,B100,#REF!,"Jour")+COUNTIFS(#REF!,B100,#REF!,"Jour")+COUNTIFS(#REF!,B100,#REF!,"Jour")+COUNTIFS(#REF!,B100,#REF!,"Jour")+COUNTIFS(#REF!,B100,#REF!,"Jour")+COUNTIFS(#REF!,B100,#REF!,"Jour")+COUNTIFS(#REF!,B100,#REF!,"Jour")+COUNTIFS(#REF!,B100,#REF!,"Jour"))</f>
        <v/>
      </c>
      <c r="P100" s="187" t="str">
        <f>IF($A100="","",COUNTIFS(#REF!,B100,#REF!,"Nuit")+COUNTIFS(#REF!,B100,#REF!,"Nuit")+COUNTIFS(#REF!,B100,#REF!,"Nuit")+COUNTIFS(#REF!,B100,#REF!,"Nuit")+COUNTIFS(#REF!,B100,#REF!,"Nuit")+COUNTIFS(#REF!,B100,#REF!,"Nuit")+COUNTIFS(#REF!,B100,#REF!,"Nuit")+COUNTIFS(#REF!,B100,#REF!,"Nuit")+COUNTIFS(#REF!,B100,#REF!,"Nuit")+COUNTIFS(#REF!,B100,#REF!,"Nuit")+COUNTIFS(#REF!,B100,#REF!,"Nuit"))</f>
        <v/>
      </c>
      <c r="Q100" s="184" t="str">
        <f>IF($A100="","",COUNTIFS(#REF!,B100,#REF!,"Jour")+COUNTIFS(#REF!,B100,#REF!,"Jour")+COUNTIFS(#REF!,B100,#REF!,"Jour")+COUNTIFS(#REF!,B100,#REF!,"Jour")+COUNTIFS(#REF!,B100,#REF!,"Jour")+COUNTIFS(#REF!,B100,#REF!,"Jour")+COUNTIFS(#REF!,B100,#REF!,"Jour")+COUNTIFS(#REF!,B100,#REF!,"Jour")+COUNTIFS(#REF!,B100,#REF!,"Jour")+COUNTIFS(#REF!,B100,#REF!,"Jour")+COUNTIFS(#REF!,B100,#REF!,"Jour"))</f>
        <v/>
      </c>
      <c r="R100" s="187" t="str">
        <f>IF($A100="","",COUNTIFS(#REF!,B100,#REF!,"Nuit")+COUNTIFS(#REF!,B100,#REF!,"Nuit")+COUNTIFS(#REF!,B100,#REF!,"Nuit")+COUNTIFS(#REF!,B100,#REF!,"Nuit")+COUNTIFS(#REF!,B100,#REF!,"Nuit")+COUNTIFS(#REF!,B100,#REF!,"Nuit")+COUNTIFS(#REF!,B100,#REF!,"Nuit")+COUNTIFS(#REF!,B100,#REF!,"Nuit")+COUNTIFS(#REF!,B100,#REF!,"Nuit")+COUNTIFS(#REF!,B100,#REF!,"Nuit")+COUNTIFS(#REF!,B100,#REF!,"Nuit"))</f>
        <v/>
      </c>
      <c r="S100" s="184" t="str">
        <f>IF($A100="","",COUNTIFS(#REF!,B100,#REF!,"Jour")+COUNTIFS(#REF!,B100,#REF!,"Jour")+COUNTIFS(#REF!,B100,#REF!,"Jour")+COUNTIFS(#REF!,B100,#REF!,"Jour")+COUNTIFS(#REF!,B100,#REF!,"Jour")+COUNTIFS(#REF!,B100,#REF!,"Jour")+COUNTIFS(#REF!,B100,#REF!,"Jour")+COUNTIFS(#REF!,B100,#REF!,"Jour")+COUNTIFS(#REF!,B100,#REF!,"Jour")+COUNTIFS(#REF!,B100,#REF!,"Jour")+COUNTIFS(#REF!,B100,#REF!,"Jour"))</f>
        <v/>
      </c>
      <c r="T100" s="187" t="str">
        <f>IF($A100="","",COUNTIFS(#REF!,B100,#REF!,"Nuit")+COUNTIFS(#REF!,B100,#REF!,"Nuit")+COUNTIFS(#REF!,B100,#REF!,"Nuit")+COUNTIFS(#REF!,B100,#REF!,"Nuit")+COUNTIFS(#REF!,B100,#REF!,"Nuit")+COUNTIFS(#REF!,B100,#REF!,"Nuit")+COUNTIFS(#REF!,B100,#REF!,"Nuit")+COUNTIFS(#REF!,B100,#REF!,"Nuit")+COUNTIFS(#REF!,B100,#REF!,"Nuit")+COUNTIFS(#REF!,B100,#REF!,"Nuit")+COUNTIFS(#REF!,B100,#REF!,"Nuit"))</f>
        <v/>
      </c>
      <c r="U100" s="184" t="str">
        <f>IF($A100="","",COUNTIFS(#REF!,B100,#REF!,"Jour")+COUNTIFS(#REF!,B100,#REF!,"Jour")+COUNTIFS(#REF!,B100,#REF!,"Jour")+COUNTIFS(#REF!,B100,#REF!,"Jour")+COUNTIFS(#REF!,B100,#REF!,"Jour")+COUNTIFS(#REF!,B100,#REF!,"Jour")+COUNTIFS(#REF!,B100,#REF!,"Jour")+COUNTIFS(#REF!,B100,#REF!,"Jour")+COUNTIFS(#REF!,B100,#REF!,"Jour")+COUNTIFS(#REF!,B100,#REF!,"Jour")+COUNTIFS(#REF!,B100,#REF!,"Jour"))</f>
        <v/>
      </c>
      <c r="V100" s="187" t="str">
        <f>IF($A100="","",COUNTIFS(#REF!,B100,#REF!,"Nuit")+COUNTIFS(#REF!,B100,#REF!,"Nuit")+COUNTIFS(#REF!,B100,#REF!,"Nuit")+COUNTIFS(#REF!,B100,#REF!,"Nuit")+COUNTIFS(#REF!,B100,#REF!,"Nuit")+COUNTIFS(#REF!,B100,#REF!,"Nuit")+COUNTIFS(#REF!,B100,#REF!,"Nuit")+COUNTIFS(#REF!,B100,#REF!,"Nuit")+COUNTIFS(#REF!,B100,#REF!,"Nuit")+COUNTIFS(#REF!,B100,#REF!,"Nuit")+COUNTIFS(#REF!,B100,#REF!,"Nuit"))</f>
        <v/>
      </c>
      <c r="W100" s="184" t="str">
        <f>IF($A100="","",COUNTIFS(#REF!,B100,#REF!,"Jour")+COUNTIFS(#REF!,B100,#REF!,"Jour")+COUNTIFS(#REF!,B100,#REF!,"Jour")+COUNTIFS(#REF!,B100,#REF!,"Jour")+COUNTIFS(#REF!,B100,#REF!,"Jour")+COUNTIFS(#REF!,B100,#REF!,"Jour")+COUNTIFS(#REF!,B100,#REF!,"Jour")+COUNTIFS(#REF!,B100,#REF!,"Jour")+COUNTIFS(#REF!,B100,#REF!,"Jour")+COUNTIFS(#REF!,B100,#REF!,"Jour")+COUNTIFS(#REF!,B100,#REF!,"Jour"))</f>
        <v/>
      </c>
      <c r="X100" s="187" t="str">
        <f>IF($A100="","",COUNTIFS(#REF!,B100,#REF!,"Nuit")+COUNTIFS(#REF!,B100,#REF!,"Nuit")+COUNTIFS(#REF!,B100,#REF!,"Nuit")+COUNTIFS(#REF!,B100,#REF!,"Nuit")+COUNTIFS(#REF!,B100,#REF!,"Nuit")+COUNTIFS(#REF!,B100,#REF!,"Nuit")+COUNTIFS(#REF!,B100,#REF!,"Nuit")+COUNTIFS(#REF!,B100,#REF!,"Nuit")+COUNTIFS(#REF!,B100,#REF!,"Nuit")+COUNTIFS(#REF!,B100,#REF!,"Nuit")+COUNTIFS(#REF!,B100,#REF!,"Nuit"))</f>
        <v/>
      </c>
      <c r="Y100" s="184" t="str">
        <f>IF($A100="","",COUNTIFS(#REF!,B100,#REF!,"Jour")+COUNTIFS(#REF!,B100,#REF!,"Jour")+COUNTIFS(#REF!,B100,#REF!,"Jour")+COUNTIFS(#REF!,B100,#REF!,"Jour")+COUNTIFS(#REF!,B100,#REF!,"Jour")+COUNTIFS(#REF!,B100,#REF!,"Jour")+COUNTIFS(#REF!,B100,#REF!,"Jour")+COUNTIFS(#REF!,B100,#REF!,"Jour")+COUNTIFS(#REF!,B100,#REF!,"Jour")+COUNTIFS(#REF!,B100,#REF!,"Jour")+COUNTIFS(#REF!,B100,#REF!,"Jour"))</f>
        <v/>
      </c>
      <c r="Z100" s="187" t="str">
        <f>IF($A100="","",COUNTIFS(#REF!,$B100,#REF!,"Nuit")+COUNTIFS(#REF!,B100,#REF!,"Nuit")+COUNTIFS(#REF!,B100,#REF!,"Nuit")+COUNTIFS(#REF!,B100,#REF!,"Nuit")+COUNTIFS(#REF!,B100,#REF!,"Nuit")+COUNTIFS(#REF!,B100,#REF!,"Nuit")+COUNTIFS(#REF!,B100,#REF!,"Nuit")+COUNTIFS(#REF!,B100,#REF!,"Nuit")+COUNTIFS(#REF!,B100,#REF!,"Nuit")+COUNTIFS(#REF!,B100,#REF!,"Nuit")+COUNTIFS(#REF!,B100,#REF!,"Nuit"))</f>
        <v/>
      </c>
      <c r="AA100" s="184" t="str">
        <f>IF($A100="","",COUNTIFS(#REF!,$B100,#REF!,"Jour")+COUNTIFS(#REF!,$B100,#REF!,"Jour")+COUNTIFS(#REF!,$B100,#REF!,"Jour")+COUNTIFS(#REF!,$B100,#REF!,"Jour")+COUNTIFS(#REF!,$B100,#REF!,"Jour")+COUNTIFS(#REF!,$B100,#REF!,"Jour")+COUNTIFS(#REF!,$B100,#REF!,"Jour")+COUNTIFS(#REF!,$B100,#REF!,"Jour")+COUNTIFS(#REF!,$B100,#REF!,"Jour")+COUNTIFS(#REF!,$B100,#REF!,"Jour")+COUNTIFS(#REF!,$B100,#REF!,"Jour"))</f>
        <v/>
      </c>
      <c r="AB100" s="187" t="str">
        <f>IF($A100="","",COUNTIFS(#REF!,$B100,#REF!,"Nuit")+COUNTIFS(#REF!,$B100,#REF!,"Nuit")+COUNTIFS(#REF!,$B100,#REF!,"Nuit")+COUNTIFS(#REF!,$B100,#REF!,"Nuit")+COUNTIFS(#REF!,$B100,#REF!,"Nuit")+COUNTIFS(#REF!,$B100,#REF!,"Nuit")+COUNTIFS(#REF!,$B100,#REF!,"Nuit")+COUNTIFS(#REF!,$B100,#REF!,"Nuit")+COUNTIFS(#REF!,$B100,#REF!,"Nuit")+COUNTIFS(#REF!,$B100,#REF!,"Nuit")+COUNTIFS(#REF!,$B100,#REF!,"Nuit"))</f>
        <v/>
      </c>
      <c r="AC100" s="184" t="str">
        <f>IF($A100="","",COUNTIFS(#REF!,$B100,#REF!,"Jour")+COUNTIFS(#REF!,$B100,#REF!,"Jour")+COUNTIFS(#REF!,$B100,#REF!,"Jour")+COUNTIFS(#REF!,$B100,#REF!,"Jour")+COUNTIFS(#REF!,$B100,#REF!,"Jour")+COUNTIFS(#REF!,$B100,#REF!,"Jour")+COUNTIFS(#REF!,$B100,#REF!,"Jour")+COUNTIFS(#REF!,$B100,#REF!,"Jour")+COUNTIFS(#REF!,$B100,#REF!,"Jour")+COUNTIFS(#REF!,$B100,#REF!,"Jour")+COUNTIFS(#REF!,$B100,#REF!,"Jour"))</f>
        <v/>
      </c>
      <c r="AD100" s="187" t="str">
        <f>IF($A100="","",COUNTIFS(#REF!,$B100,#REF!,"Nuit")+COUNTIFS(#REF!,$B100,#REF!,"Nuit")+COUNTIFS(#REF!,$B100,#REF!,"Nuit")+COUNTIFS(#REF!,$B100,#REF!,"Nuit")+COUNTIFS(#REF!,$B100,#REF!,"Nuit")+COUNTIFS(#REF!,$B100,#REF!,"Nuit")+COUNTIFS(#REF!,$B100,#REF!,"Nuit")+COUNTIFS(#REF!,$B100,#REF!,"Nuit")+COUNTIFS(#REF!,$B100,#REF!,"Nuit")+COUNTIFS(#REF!,$B100,#REF!,"Nuit")+COUNTIFS(#REF!,$B100,#REF!,"Nuit"))</f>
        <v/>
      </c>
      <c r="AE100" s="184" t="str">
        <f>IF($A100="","",COUNTIFS(#REF!,$B100,#REF!,"Jour")+COUNTIFS(#REF!,$B100,#REF!,"Jour")+COUNTIFS(#REF!,$B100,#REF!,"Jour")+COUNTIFS(#REF!,$B100,#REF!,"Jour")+COUNTIFS(#REF!,$B100,#REF!,"Jour")+COUNTIFS(#REF!,$B100,#REF!,"Jour")+COUNTIFS(#REF!,$B100,#REF!,"Jour")+COUNTIFS(#REF!,$B100,#REF!,"Jour")+COUNTIFS(#REF!,$B100,#REF!,"Jour")+COUNTIFS(#REF!,$B100,#REF!,"Jour")+COUNTIFS(#REF!,$B100,#REF!,"Jour"))</f>
        <v/>
      </c>
      <c r="AF100" s="187" t="str">
        <f>IF($A100="","",COUNTIFS(#REF!,$B100,#REF!,"Nuit")+COUNTIFS(#REF!,$B100,#REF!,"Nuit")+COUNTIFS(#REF!,$B100,#REF!,"Nuit")+COUNTIFS(#REF!,$B100,#REF!,"Nuit")+COUNTIFS(#REF!,$B100,#REF!,"Nuit")+COUNTIFS(#REF!,$B100,#REF!,"Nuit")+COUNTIFS(#REF!,$B100,#REF!,"Nuit")+COUNTIFS(#REF!,$B100,#REF!,"Nuit")+COUNTIFS(#REF!,$B100,#REF!,"Nuit")+COUNTIFS(#REF!,$B100,#REF!,"Nuit")+COUNTIFS(#REF!,$B100,#REF!,"Nuit"))</f>
        <v/>
      </c>
      <c r="AG100" s="184" t="str">
        <f>IF($A100="","",COUNTIFS(#REF!,$B100,#REF!,"Jour")+COUNTIFS(#REF!,$B100,#REF!,"Jour")+COUNTIFS(#REF!,$B100,#REF!,"Jour")+COUNTIFS(#REF!,$B100,#REF!,"Jour")+COUNTIFS(#REF!,$B100,#REF!,"Jour")+COUNTIFS(#REF!,$B100,#REF!,"Jour")+COUNTIFS(#REF!,$B100,#REF!,"Jour")+COUNTIFS(#REF!,$B100,#REF!,"Jour")+COUNTIFS(#REF!,$B100,#REF!,"Jour")+COUNTIFS(#REF!,$B100,#REF!,"Jour")+COUNTIFS(#REF!,$B100,#REF!,"Jour"))</f>
        <v/>
      </c>
      <c r="AH100" s="187" t="str">
        <f>IF($A100="","",COUNTIFS(#REF!,$B100,#REF!,"Nuit")+COUNTIFS(#REF!,$B100,#REF!,"Nuit")+COUNTIFS(#REF!,$B100,#REF!,"Nuit")+COUNTIFS(#REF!,$B100,#REF!,"Nuit")+COUNTIFS(#REF!,$B100,#REF!,"Nuit")+COUNTIFS(#REF!,$B100,#REF!,"Nuit")+COUNTIFS(#REF!,$B100,#REF!,"Nuit")+COUNTIFS(#REF!,$B100,#REF!,"Nuit")+COUNTIFS(#REF!,$B100,#REF!,"Nuit")+COUNTIFS(#REF!,$B100,#REF!,"Nuit")+COUNTIFS(#REF!,$B100,#REF!,"Nuit"))</f>
        <v/>
      </c>
      <c r="AI100" s="184" t="str">
        <f>IF($A100="","",COUNTIFS(#REF!,$B100,#REF!,"Jour")+COUNTIFS(#REF!,$B100,#REF!,"Jour")+COUNTIFS(#REF!,$B100,#REF!,"Jour")+COUNTIFS(#REF!,$B100,#REF!,"Jour")+COUNTIFS(#REF!,$B100,#REF!,"Jour")+COUNTIFS(#REF!,$B100,#REF!,"Jour")+COUNTIFS(#REF!,$B100,#REF!,"Jour")+COUNTIFS(#REF!,$B100,#REF!,"Jour")+COUNTIFS(#REF!,$B100,#REF!,"Jour")+COUNTIFS(#REF!,$B100,#REF!,"Jour")+COUNTIFS(#REF!,$B100,#REF!,"Jour"))</f>
        <v/>
      </c>
      <c r="AJ100" s="187" t="str">
        <f>IF($A100="","",COUNTIFS(#REF!,$B100,#REF!,"Nuit")+COUNTIFS(#REF!,$B100,#REF!,"Nuit")+COUNTIFS(#REF!,$B100,#REF!,"Nuit")+COUNTIFS(#REF!,$B100,#REF!,"Nuit")+COUNTIFS(#REF!,$B100,#REF!,"Nuit")+COUNTIFS(#REF!,$B100,#REF!,"Nuit")+COUNTIFS(#REF!,$B100,#REF!,"Nuit")+COUNTIFS(#REF!,$B100,#REF!,"Nuit")+COUNTIFS(#REF!,$B100,#REF!,"Nuit")+COUNTIFS(#REF!,$B100,#REF!,"Nuit")+COUNTIFS(#REF!,$B100,#REF!,"Nuit"))</f>
        <v/>
      </c>
      <c r="AK100" s="190" t="str">
        <f>IF($A100="","",COUNTIFS(#REF!,$B100,#REF!,"Jour")+COUNTIFS(#REF!,$B100,#REF!,"Jour")+COUNTIFS(#REF!,$B100,#REF!,"Jour")+COUNTIFS(#REF!,$B100,#REF!,"Jour")+COUNTIFS(#REF!,$B100,#REF!,"Jour")+COUNTIFS(#REF!,$B100,#REF!,"Jour")+COUNTIFS(#REF!,$B100,#REF!,"Jour")+COUNTIFS(#REF!,$B100,#REF!,"Jour")+COUNTIFS(#REF!,$B100,#REF!,"Jour")+COUNTIFS(#REF!,$B100,#REF!,"Jour")+COUNTIFS(#REF!,$B100,#REF!,"Jour"))</f>
        <v/>
      </c>
      <c r="AM100" s="176" t="str">
        <f t="shared" si="13"/>
        <v/>
      </c>
      <c r="AN100" s="176" t="str">
        <f t="shared" si="14"/>
        <v/>
      </c>
      <c r="AO100" s="424" t="str">
        <f t="shared" si="15"/>
        <v/>
      </c>
      <c r="AP100" s="183" t="str">
        <f>IF($A100="","",COUNTIFS(JAN.20!$F$7:$F$48,$B100,JAN.20!$E$7:$E$48,"Nuit")+COUNTIFS(JAN.20!$H$7:$H$48,$B100,JAN.20!$E$7:$E$48,"Nuit")+COUNTIFS(JAN.20!$J$7:$J$48,$B100,JAN.20!$E$7:$E$48,"Nuit")+COUNTIFS(JAN.20!$L$7:$L$48,$B100,JAN.20!$E$7:$E$48,"Nuit")+COUNTIFS(JAN.20!$N$7:$N$48,$B100,JAN.20!$E$7:$E$48,"Nuit")+COUNTIFS(JAN.20!$P$7:$P$48,$B100,JAN.20!$E$7:$E$48,"Nuit")+COUNTIFS(JAN.20!$R$7:$R$48,$B100,JAN.20!$E$7:$E$48,"Nuit")+COUNTIFS(JAN.20!$T$7:$T$48,$B100,JAN.20!$E$7:$E$48,"Nuit")+COUNTIFS(JAN.20!$V$7:$V$48,$B100,JAN.20!$E$7:$E$48,"Nuit")+COUNTIFS(JAN.20!$W$7:$W$48,$B100,JAN.20!$E$7:$E$48,"Nuit")+COUNTIFS(JAN.20!$X$7:$X$48,$B100,JAN.20!$E$7:$E$48,"Nuit"))</f>
        <v/>
      </c>
      <c r="AQ100" s="184" t="str">
        <f>IF($A100="","",COUNTIFS(JAN.20!$F$7:$F$48,$B100,JAN.20!$E$7:$E$48,"Jour")+COUNTIFS(JAN.20!$H$7:$H$48,$B100,JAN.20!$E$7:$E$48,"Jour")+COUNTIFS(JAN.20!$J$7:$J$48,$B100,JAN.20!$E$7:$E$48,"Jour")+COUNTIFS(JAN.20!$L$7:$L$48,$B100,JAN.20!$E$7:$E$48,"Jour")+COUNTIFS(JAN.20!$N$7:$N$48,$B100,JAN.20!$E$7:$E$48,"Jour")+COUNTIFS(JAN.20!$P$7:$P$48,$B100,JAN.20!$E$7:$E$48,"Jour")+COUNTIFS(JAN.20!$R$7:$R$48,$B100,JAN.20!$E$7:$E$48,"Jour")+COUNTIFS(JAN.20!$T$7:$T$48,$B100,JAN.20!$E$7:$E$48,"Jour")+COUNTIFS(JAN.20!$V$7:$V$48,$B100,JAN.20!$E$7:$E$48,"Jour")+COUNTIFS(JAN.20!$W$7:$W$48,$B100,JAN.20!$E$7:$E$48,"Jour")+COUNTIFS(JAN.20!$X$7:$X$48,$B100,JAN.20!$E$7:$E$48,"Jour"))</f>
        <v/>
      </c>
      <c r="AR100" s="187" t="str">
        <f>IF($A100="","",COUNTIFS(FEV.20!$F$7:$F$48,$B100,FEV.20!$E$7:$E$48,"Nuit")+COUNTIFS(FEV.20!$H$7:$H$48,$B100,FEV.20!$E$7:$E$48,"Nuit")+COUNTIFS(FEV.20!$J$7:$J$48,$B100,FEV.20!$E$7:$E$48,"Nuit")+COUNTIFS(FEV.20!$L$7:$L$48,$B100,FEV.20!$E$7:$E$48,"Nuit")+COUNTIFS(FEV.20!$N$7:$N$48,$B100,FEV.20!$E$7:$E$48,"Nuit")+COUNTIFS(FEV.20!$P$7:$P$48,$B100,FEV.20!$E$7:$E$48,"Nuit")+COUNTIFS(FEV.20!$R$7:$R$48,$B100,FEV.20!$E$7:$E$48,"Nuit")+COUNTIFS(FEV.20!$T$7:$T$48,$B100,FEV.20!$E$7:$E$48,"Nuit")+COUNTIFS(FEV.20!$V$7:$V$48,$B100,FEV.20!$E$7:$E$48,"Nuit")+COUNTIFS(FEV.20!$W$7:$W$48,$B100,FEV.20!$E$7:$E$48,"Nuit")+COUNTIFS(FEV.20!$X$7:$X$48,$B100,FEV.20!$E$7:$E$48,"Nuit"))</f>
        <v/>
      </c>
      <c r="AS100" s="184" t="str">
        <f>IF($A100="","",COUNTIFS(FEV.20!$F$7:$F$48,$B100,FEV.20!$E$7:$E$48,"Jour")+COUNTIFS(FEV.20!$H$7:$H$48,$B100,FEV.20!$E$7:$E$48,"Jour")+COUNTIFS(FEV.20!$J$7:$J$48,$B100,FEV.20!$E$7:$E$48,"Jour")+COUNTIFS(FEV.20!$L$7:$L$48,$B100,FEV.20!$E$7:$E$48,"Jour")+COUNTIFS(FEV.20!$N$7:$N$48,$B100,FEV.20!$E$7:$E$48,"Jour")+COUNTIFS(FEV.20!$P$7:$P$48,$B100,FEV.20!$E$7:$E$48,"Jour")+COUNTIFS(FEV.20!$R$7:$R$48,$B100,FEV.20!$E$7:$E$48,"Jour")+COUNTIFS(FEV.20!$T$7:$T$48,$B100,FEV.20!$E$7:$E$48,"Jour")+COUNTIFS(FEV.20!$V$7:$V$48,$B100,FEV.20!$E$7:$E$48,"Jour")+COUNTIFS(FEV.20!$W$7:$W$48,$B100,FEV.20!$E$7:$E$48,"Jour")+COUNTIFS(FEV.20!$X$7:$X$48,$B100,FEV.20!$E$7:$E$48,"Jour"))</f>
        <v/>
      </c>
      <c r="AT100" s="187" t="str">
        <f>IF($A100="","",COUNTIFS(Mars.20!$F$7:$F$48,$B100,Mars.20!$E$7:$E$48,"Nuit")+COUNTIFS(Mars.20!$H$7:$H$48,$B100,Mars.20!$E$7:$E$48,"Nuit")+COUNTIFS(Mars.20!$J$7:$J$48,$B100,Mars.20!$E$7:$E$48,"Nuit")+COUNTIFS(Mars.20!$L$7:$L$48,$B100,Mars.20!$E$7:$E$48,"Nuit")+COUNTIFS(Mars.20!$N$7:$N$48,$B100,Mars.20!$E$7:$E$48,"Nuit")+COUNTIFS(Mars.20!$P$7:$P$48,$B100,Mars.20!$E$7:$E$48,"Nuit")+COUNTIFS(Mars.20!$R$7:$R$48,$B100,Mars.20!$E$7:$E$48,"Nuit")+COUNTIFS(Mars.20!$T$7:$T$48,$B100,Mars.20!$E$7:$E$48,"Nuit")+COUNTIFS(Mars.20!$V$7:$V$48,$B100,Mars.20!$E$7:$E$48,"Nuit")+COUNTIFS(Mars.20!$W$7:$W$48,$B100,Mars.20!$E$7:$E$48,"Nuit")+COUNTIFS(Mars.20!$X$7:$X$48,$B100,Mars.20!$E$7:$E$48,"Nuit"))</f>
        <v/>
      </c>
      <c r="AU100" s="184" t="str">
        <f>IF($A100="","",COUNTIFS(Mars.20!$F$7:$F$48,$B100,Mars.20!$E$7:$E$48,"Jour")+COUNTIFS(Mars.20!$H$7:$H$48,$B100,Mars.20!$E$7:$E$48,"Jour")+COUNTIFS(Mars.20!$J$7:$J$48,$B100,Mars.20!$E$7:$E$48,"Jour")+COUNTIFS(Mars.20!$L$7:$L$48,$B100,Mars.20!$E$7:$E$48,"Jour")+COUNTIFS(Mars.20!$N$7:$N$48,$B100,Mars.20!$E$7:$E$48,"Jour")+COUNTIFS(Mars.20!$P$7:$P$48,$B100,Mars.20!$E$7:$E$48,"Jour")+COUNTIFS(Mars.20!$R$7:$R$48,$B100,Mars.20!$E$7:$E$48,"Jour")+COUNTIFS(Mars.20!$T$7:$T$48,$B100,Mars.20!$E$7:$E$48,"Jour")+COUNTIFS(Mars.20!$V$7:$V$48,$B100,Mars.20!$E$7:$E$48,"Jour")+COUNTIFS(Mars.20!$W$7:$W$48,$B100,Mars.20!$E$7:$E$48,"Jour")+COUNTIFS(Mars.20!$X$7:$X$48,$B100,Mars.20!$E$7:$E$48,"Jour"))</f>
        <v/>
      </c>
      <c r="AV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AW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AX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AY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AZ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BA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BB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BC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BD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BE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BF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BG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BH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BI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BJ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BK100" s="184"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BL100" s="187" t="str">
        <f>IF($A100="","",COUNTIFS(AVR.20!$F$7:$F$48,$B100,AVR.20!$E$7:$E$48,"Nuit")+COUNTIFS(AVR.20!$H$7:$H$48,$B100,AVR.20!$E$7:$E$48,"Nuit")+COUNTIFS(AVR.20!$J$7:$J$48,$B100,AVR.20!$E$7:$E$48,"Nuit")+COUNTIFS(AVR.20!$L$7:$L$48,$B100,AVR.20!$E$7:$E$48,"Nuit")+COUNTIFS(AVR.20!$N$7:$N$48,$B100,AVR.20!$E$7:$E$48,"Nuit")+COUNTIFS(AVR.20!$P$7:$P$48,$B100,AVR.20!$E$7:$E$48,"Nuit")+COUNTIFS(AVR.20!$R$7:$R$48,$B100,AVR.20!$E$7:$E$48,"Nuit")+COUNTIFS(AVR.20!$T$7:$T$48,$B100,AVR.20!$E$7:$E$48,"Nuit")+COUNTIFS(AVR.20!$V$7:$V$48,$B100,AVR.20!$E$7:$E$48,"Nuit")+COUNTIFS(AVR.20!$W$7:$W$48,$B100,AVR.20!$E$7:$E$48,"Nuit")+COUNTIFS(AVR.20!$X$7:$X$48,$B100,AVR.20!$E$7:$E$48,"Nuit"))</f>
        <v/>
      </c>
      <c r="BM100" s="190" t="str">
        <f>IF($A100="","",COUNTIFS(AVR.20!$F$7:$F$48,$B100,AVR.20!$E$7:$E$48,"Jour")+COUNTIFS(AVR.20!$H$7:$H$48,$B100,AVR.20!$E$7:$E$48,"Jour")+COUNTIFS(AVR.20!$J$7:$J$48,$B100,AVR.20!$E$7:$E$48,"Jour")+COUNTIFS(AVR.20!$L$7:$L$48,$B100,AVR.20!$E$7:$E$48,"Jour")+COUNTIFS(AVR.20!$N$7:$N$48,$B100,AVR.20!$E$7:$E$48,"Jour")+COUNTIFS(AVR.20!$P$7:$P$48,$B100,AVR.20!$E$7:$E$48,"Jour")+COUNTIFS(AVR.20!$R$7:$R$48,$B100,AVR.20!$E$7:$E$48,"Jour")+COUNTIFS(AVR.20!$T$7:$T$48,$B100,AVR.20!$E$7:$E$48,"Jour")+COUNTIFS(AVR.20!$V$7:$V$48,$B100,AVR.20!$E$7:$E$48,"Jour")+COUNTIFS(AVR.20!$W$7:$W$48,$B100,AVR.20!$E$7:$E$48,"Jour")+COUNTIFS(AVR.20!$X$7:$X$48,$B100,AVR.20!$E$7:$E$48,"Jour"))</f>
        <v/>
      </c>
      <c r="BO100" s="176" t="e">
        <f t="shared" si="9"/>
        <v>#VALUE!</v>
      </c>
      <c r="BP100" s="176" t="e">
        <f t="shared" si="10"/>
        <v>#VALUE!</v>
      </c>
    </row>
    <row r="101" spans="1:68" x14ac:dyDescent="0.25">
      <c r="A101" s="273"/>
      <c r="B101" s="275"/>
      <c r="C101" s="264"/>
      <c r="D101" s="264"/>
      <c r="E101" s="265"/>
      <c r="F101" s="266"/>
      <c r="G101" s="266"/>
      <c r="H101" s="266"/>
      <c r="I101" s="260"/>
      <c r="J101" s="266"/>
      <c r="K101" s="266"/>
      <c r="L101" s="267"/>
      <c r="N101" s="183" t="str">
        <f>IF($A101="","",COUNTIFS(#REF!,B101,#REF!,"Nuit")+COUNTIFS(#REF!,B101,#REF!,"Nuit")+COUNTIFS(#REF!,B101,#REF!,"Nuit")+COUNTIFS(#REF!,B101,#REF!,"Nuit")+COUNTIFS(#REF!,B101,#REF!,"Nuit")+COUNTIFS(#REF!,B101,#REF!,"Nuit")+COUNTIFS(#REF!,B101,#REF!,"Nuit")+COUNTIFS(#REF!,B101,#REF!,"Nuit")+COUNTIFS(#REF!,B101,#REF!,"Nuit")+COUNTIFS(#REF!,B101,#REF!,"Nuit")+COUNTIFS(#REF!,B101,#REF!,"Nuit"))</f>
        <v/>
      </c>
      <c r="O101" s="184" t="str">
        <f>IF($A101="","",COUNTIFS(#REF!,B101,#REF!,"Jour")+COUNTIFS(#REF!,B101,#REF!,"Jour")+COUNTIFS(#REF!,B101,#REF!,"Jour")+COUNTIFS(#REF!,B101,#REF!,"Jour")+COUNTIFS(#REF!,B101,#REF!,"Jour")+COUNTIFS(#REF!,B101,#REF!,"Jour")+COUNTIFS(#REF!,B101,#REF!,"Jour")+COUNTIFS(#REF!,B101,#REF!,"Jour")+COUNTIFS(#REF!,B101,#REF!,"Jour")+COUNTIFS(#REF!,B101,#REF!,"Jour")+COUNTIFS(#REF!,B101,#REF!,"Jour"))</f>
        <v/>
      </c>
      <c r="P101" s="187" t="str">
        <f>IF($A101="","",COUNTIFS(#REF!,B101,#REF!,"Nuit")+COUNTIFS(#REF!,B101,#REF!,"Nuit")+COUNTIFS(#REF!,B101,#REF!,"Nuit")+COUNTIFS(#REF!,B101,#REF!,"Nuit")+COUNTIFS(#REF!,B101,#REF!,"Nuit")+COUNTIFS(#REF!,B101,#REF!,"Nuit")+COUNTIFS(#REF!,B101,#REF!,"Nuit")+COUNTIFS(#REF!,B101,#REF!,"Nuit")+COUNTIFS(#REF!,B101,#REF!,"Nuit")+COUNTIFS(#REF!,B101,#REF!,"Nuit")+COUNTIFS(#REF!,B101,#REF!,"Nuit"))</f>
        <v/>
      </c>
      <c r="Q101" s="184" t="str">
        <f>IF($A101="","",COUNTIFS(#REF!,B101,#REF!,"Jour")+COUNTIFS(#REF!,B101,#REF!,"Jour")+COUNTIFS(#REF!,B101,#REF!,"Jour")+COUNTIFS(#REF!,B101,#REF!,"Jour")+COUNTIFS(#REF!,B101,#REF!,"Jour")+COUNTIFS(#REF!,B101,#REF!,"Jour")+COUNTIFS(#REF!,B101,#REF!,"Jour")+COUNTIFS(#REF!,B101,#REF!,"Jour")+COUNTIFS(#REF!,B101,#REF!,"Jour")+COUNTIFS(#REF!,B101,#REF!,"Jour")+COUNTIFS(#REF!,B101,#REF!,"Jour"))</f>
        <v/>
      </c>
      <c r="R101" s="187" t="str">
        <f>IF($A101="","",COUNTIFS(#REF!,B101,#REF!,"Nuit")+COUNTIFS(#REF!,B101,#REF!,"Nuit")+COUNTIFS(#REF!,B101,#REF!,"Nuit")+COUNTIFS(#REF!,B101,#REF!,"Nuit")+COUNTIFS(#REF!,B101,#REF!,"Nuit")+COUNTIFS(#REF!,B101,#REF!,"Nuit")+COUNTIFS(#REF!,B101,#REF!,"Nuit")+COUNTIFS(#REF!,B101,#REF!,"Nuit")+COUNTIFS(#REF!,B101,#REF!,"Nuit")+COUNTIFS(#REF!,B101,#REF!,"Nuit")+COUNTIFS(#REF!,B101,#REF!,"Nuit"))</f>
        <v/>
      </c>
      <c r="S101" s="184" t="str">
        <f>IF($A101="","",COUNTIFS(#REF!,B101,#REF!,"Jour")+COUNTIFS(#REF!,B101,#REF!,"Jour")+COUNTIFS(#REF!,B101,#REF!,"Jour")+COUNTIFS(#REF!,B101,#REF!,"Jour")+COUNTIFS(#REF!,B101,#REF!,"Jour")+COUNTIFS(#REF!,B101,#REF!,"Jour")+COUNTIFS(#REF!,B101,#REF!,"Jour")+COUNTIFS(#REF!,B101,#REF!,"Jour")+COUNTIFS(#REF!,B101,#REF!,"Jour")+COUNTIFS(#REF!,B101,#REF!,"Jour")+COUNTIFS(#REF!,B101,#REF!,"Jour"))</f>
        <v/>
      </c>
      <c r="T101" s="187" t="str">
        <f>IF($A101="","",COUNTIFS(#REF!,B101,#REF!,"Nuit")+COUNTIFS(#REF!,B101,#REF!,"Nuit")+COUNTIFS(#REF!,B101,#REF!,"Nuit")+COUNTIFS(#REF!,B101,#REF!,"Nuit")+COUNTIFS(#REF!,B101,#REF!,"Nuit")+COUNTIFS(#REF!,B101,#REF!,"Nuit")+COUNTIFS(#REF!,B101,#REF!,"Nuit")+COUNTIFS(#REF!,B101,#REF!,"Nuit")+COUNTIFS(#REF!,B101,#REF!,"Nuit")+COUNTIFS(#REF!,B101,#REF!,"Nuit")+COUNTIFS(#REF!,B101,#REF!,"Nuit"))</f>
        <v/>
      </c>
      <c r="U101" s="184" t="str">
        <f>IF($A101="","",COUNTIFS(#REF!,B101,#REF!,"Jour")+COUNTIFS(#REF!,B101,#REF!,"Jour")+COUNTIFS(#REF!,B101,#REF!,"Jour")+COUNTIFS(#REF!,B101,#REF!,"Jour")+COUNTIFS(#REF!,B101,#REF!,"Jour")+COUNTIFS(#REF!,B101,#REF!,"Jour")+COUNTIFS(#REF!,B101,#REF!,"Jour")+COUNTIFS(#REF!,B101,#REF!,"Jour")+COUNTIFS(#REF!,B101,#REF!,"Jour")+COUNTIFS(#REF!,B101,#REF!,"Jour")+COUNTIFS(#REF!,B101,#REF!,"Jour"))</f>
        <v/>
      </c>
      <c r="V101" s="187" t="str">
        <f>IF($A101="","",COUNTIFS(#REF!,B101,#REF!,"Nuit")+COUNTIFS(#REF!,B101,#REF!,"Nuit")+COUNTIFS(#REF!,B101,#REF!,"Nuit")+COUNTIFS(#REF!,B101,#REF!,"Nuit")+COUNTIFS(#REF!,B101,#REF!,"Nuit")+COUNTIFS(#REF!,B101,#REF!,"Nuit")+COUNTIFS(#REF!,B101,#REF!,"Nuit")+COUNTIFS(#REF!,B101,#REF!,"Nuit")+COUNTIFS(#REF!,B101,#REF!,"Nuit")+COUNTIFS(#REF!,B101,#REF!,"Nuit")+COUNTIFS(#REF!,B101,#REF!,"Nuit"))</f>
        <v/>
      </c>
      <c r="W101" s="184" t="str">
        <f>IF($A101="","",COUNTIFS(#REF!,B101,#REF!,"Jour")+COUNTIFS(#REF!,B101,#REF!,"Jour")+COUNTIFS(#REF!,B101,#REF!,"Jour")+COUNTIFS(#REF!,B101,#REF!,"Jour")+COUNTIFS(#REF!,B101,#REF!,"Jour")+COUNTIFS(#REF!,B101,#REF!,"Jour")+COUNTIFS(#REF!,B101,#REF!,"Jour")+COUNTIFS(#REF!,B101,#REF!,"Jour")+COUNTIFS(#REF!,B101,#REF!,"Jour")+COUNTIFS(#REF!,B101,#REF!,"Jour")+COUNTIFS(#REF!,B101,#REF!,"Jour"))</f>
        <v/>
      </c>
      <c r="X101" s="187" t="str">
        <f>IF($A101="","",COUNTIFS(#REF!,B101,#REF!,"Nuit")+COUNTIFS(#REF!,B101,#REF!,"Nuit")+COUNTIFS(#REF!,B101,#REF!,"Nuit")+COUNTIFS(#REF!,B101,#REF!,"Nuit")+COUNTIFS(#REF!,B101,#REF!,"Nuit")+COUNTIFS(#REF!,B101,#REF!,"Nuit")+COUNTIFS(#REF!,B101,#REF!,"Nuit")+COUNTIFS(#REF!,B101,#REF!,"Nuit")+COUNTIFS(#REF!,B101,#REF!,"Nuit")+COUNTIFS(#REF!,B101,#REF!,"Nuit")+COUNTIFS(#REF!,B101,#REF!,"Nuit"))</f>
        <v/>
      </c>
      <c r="Y101" s="184" t="str">
        <f>IF($A101="","",COUNTIFS(#REF!,B101,#REF!,"Jour")+COUNTIFS(#REF!,B101,#REF!,"Jour")+COUNTIFS(#REF!,B101,#REF!,"Jour")+COUNTIFS(#REF!,B101,#REF!,"Jour")+COUNTIFS(#REF!,B101,#REF!,"Jour")+COUNTIFS(#REF!,B101,#REF!,"Jour")+COUNTIFS(#REF!,B101,#REF!,"Jour")+COUNTIFS(#REF!,B101,#REF!,"Jour")+COUNTIFS(#REF!,B101,#REF!,"Jour")+COUNTIFS(#REF!,B101,#REF!,"Jour")+COUNTIFS(#REF!,B101,#REF!,"Jour"))</f>
        <v/>
      </c>
      <c r="Z101" s="187" t="str">
        <f>IF($A101="","",COUNTIFS(#REF!,$B101,#REF!,"Nuit")+COUNTIFS(#REF!,B101,#REF!,"Nuit")+COUNTIFS(#REF!,B101,#REF!,"Nuit")+COUNTIFS(#REF!,B101,#REF!,"Nuit")+COUNTIFS(#REF!,B101,#REF!,"Nuit")+COUNTIFS(#REF!,B101,#REF!,"Nuit")+COUNTIFS(#REF!,B101,#REF!,"Nuit")+COUNTIFS(#REF!,B101,#REF!,"Nuit")+COUNTIFS(#REF!,B101,#REF!,"Nuit")+COUNTIFS(#REF!,B101,#REF!,"Nuit")+COUNTIFS(#REF!,B101,#REF!,"Nuit"))</f>
        <v/>
      </c>
      <c r="AA101" s="184" t="str">
        <f>IF($A101="","",COUNTIFS(#REF!,$B101,#REF!,"Jour")+COUNTIFS(#REF!,$B101,#REF!,"Jour")+COUNTIFS(#REF!,$B101,#REF!,"Jour")+COUNTIFS(#REF!,$B101,#REF!,"Jour")+COUNTIFS(#REF!,$B101,#REF!,"Jour")+COUNTIFS(#REF!,$B101,#REF!,"Jour")+COUNTIFS(#REF!,$B101,#REF!,"Jour")+COUNTIFS(#REF!,$B101,#REF!,"Jour")+COUNTIFS(#REF!,$B101,#REF!,"Jour")+COUNTIFS(#REF!,$B101,#REF!,"Jour")+COUNTIFS(#REF!,$B101,#REF!,"Jour"))</f>
        <v/>
      </c>
      <c r="AB101" s="187" t="str">
        <f>IF($A101="","",COUNTIFS(#REF!,$B101,#REF!,"Nuit")+COUNTIFS(#REF!,$B101,#REF!,"Nuit")+COUNTIFS(#REF!,$B101,#REF!,"Nuit")+COUNTIFS(#REF!,$B101,#REF!,"Nuit")+COUNTIFS(#REF!,$B101,#REF!,"Nuit")+COUNTIFS(#REF!,$B101,#REF!,"Nuit")+COUNTIFS(#REF!,$B101,#REF!,"Nuit")+COUNTIFS(#REF!,$B101,#REF!,"Nuit")+COUNTIFS(#REF!,$B101,#REF!,"Nuit")+COUNTIFS(#REF!,$B101,#REF!,"Nuit")+COUNTIFS(#REF!,$B101,#REF!,"Nuit"))</f>
        <v/>
      </c>
      <c r="AC101" s="184" t="str">
        <f>IF($A101="","",COUNTIFS(#REF!,$B101,#REF!,"Jour")+COUNTIFS(#REF!,$B101,#REF!,"Jour")+COUNTIFS(#REF!,$B101,#REF!,"Jour")+COUNTIFS(#REF!,$B101,#REF!,"Jour")+COUNTIFS(#REF!,$B101,#REF!,"Jour")+COUNTIFS(#REF!,$B101,#REF!,"Jour")+COUNTIFS(#REF!,$B101,#REF!,"Jour")+COUNTIFS(#REF!,$B101,#REF!,"Jour")+COUNTIFS(#REF!,$B101,#REF!,"Jour")+COUNTIFS(#REF!,$B101,#REF!,"Jour")+COUNTIFS(#REF!,$B101,#REF!,"Jour"))</f>
        <v/>
      </c>
      <c r="AD101" s="187" t="str">
        <f>IF($A101="","",COUNTIFS(#REF!,$B101,#REF!,"Nuit")+COUNTIFS(#REF!,$B101,#REF!,"Nuit")+COUNTIFS(#REF!,$B101,#REF!,"Nuit")+COUNTIFS(#REF!,$B101,#REF!,"Nuit")+COUNTIFS(#REF!,$B101,#REF!,"Nuit")+COUNTIFS(#REF!,$B101,#REF!,"Nuit")+COUNTIFS(#REF!,$B101,#REF!,"Nuit")+COUNTIFS(#REF!,$B101,#REF!,"Nuit")+COUNTIFS(#REF!,$B101,#REF!,"Nuit")+COUNTIFS(#REF!,$B101,#REF!,"Nuit")+COUNTIFS(#REF!,$B101,#REF!,"Nuit"))</f>
        <v/>
      </c>
      <c r="AE101" s="184" t="str">
        <f>IF($A101="","",COUNTIFS(#REF!,$B101,#REF!,"Jour")+COUNTIFS(#REF!,$B101,#REF!,"Jour")+COUNTIFS(#REF!,$B101,#REF!,"Jour")+COUNTIFS(#REF!,$B101,#REF!,"Jour")+COUNTIFS(#REF!,$B101,#REF!,"Jour")+COUNTIFS(#REF!,$B101,#REF!,"Jour")+COUNTIFS(#REF!,$B101,#REF!,"Jour")+COUNTIFS(#REF!,$B101,#REF!,"Jour")+COUNTIFS(#REF!,$B101,#REF!,"Jour")+COUNTIFS(#REF!,$B101,#REF!,"Jour")+COUNTIFS(#REF!,$B101,#REF!,"Jour"))</f>
        <v/>
      </c>
      <c r="AF101" s="187" t="str">
        <f>IF($A101="","",COUNTIFS(#REF!,$B101,#REF!,"Nuit")+COUNTIFS(#REF!,$B101,#REF!,"Nuit")+COUNTIFS(#REF!,$B101,#REF!,"Nuit")+COUNTIFS(#REF!,$B101,#REF!,"Nuit")+COUNTIFS(#REF!,$B101,#REF!,"Nuit")+COUNTIFS(#REF!,$B101,#REF!,"Nuit")+COUNTIFS(#REF!,$B101,#REF!,"Nuit")+COUNTIFS(#REF!,$B101,#REF!,"Nuit")+COUNTIFS(#REF!,$B101,#REF!,"Nuit")+COUNTIFS(#REF!,$B101,#REF!,"Nuit")+COUNTIFS(#REF!,$B101,#REF!,"Nuit"))</f>
        <v/>
      </c>
      <c r="AG101" s="184" t="str">
        <f>IF($A101="","",COUNTIFS(#REF!,$B101,#REF!,"Jour")+COUNTIFS(#REF!,$B101,#REF!,"Jour")+COUNTIFS(#REF!,$B101,#REF!,"Jour")+COUNTIFS(#REF!,$B101,#REF!,"Jour")+COUNTIFS(#REF!,$B101,#REF!,"Jour")+COUNTIFS(#REF!,$B101,#REF!,"Jour")+COUNTIFS(#REF!,$B101,#REF!,"Jour")+COUNTIFS(#REF!,$B101,#REF!,"Jour")+COUNTIFS(#REF!,$B101,#REF!,"Jour")+COUNTIFS(#REF!,$B101,#REF!,"Jour")+COUNTIFS(#REF!,$B101,#REF!,"Jour"))</f>
        <v/>
      </c>
      <c r="AH101" s="187" t="str">
        <f>IF($A101="","",COUNTIFS(#REF!,$B101,#REF!,"Nuit")+COUNTIFS(#REF!,$B101,#REF!,"Nuit")+COUNTIFS(#REF!,$B101,#REF!,"Nuit")+COUNTIFS(#REF!,$B101,#REF!,"Nuit")+COUNTIFS(#REF!,$B101,#REF!,"Nuit")+COUNTIFS(#REF!,$B101,#REF!,"Nuit")+COUNTIFS(#REF!,$B101,#REF!,"Nuit")+COUNTIFS(#REF!,$B101,#REF!,"Nuit")+COUNTIFS(#REF!,$B101,#REF!,"Nuit")+COUNTIFS(#REF!,$B101,#REF!,"Nuit")+COUNTIFS(#REF!,$B101,#REF!,"Nuit"))</f>
        <v/>
      </c>
      <c r="AI101" s="184" t="str">
        <f>IF($A101="","",COUNTIFS(#REF!,$B101,#REF!,"Jour")+COUNTIFS(#REF!,$B101,#REF!,"Jour")+COUNTIFS(#REF!,$B101,#REF!,"Jour")+COUNTIFS(#REF!,$B101,#REF!,"Jour")+COUNTIFS(#REF!,$B101,#REF!,"Jour")+COUNTIFS(#REF!,$B101,#REF!,"Jour")+COUNTIFS(#REF!,$B101,#REF!,"Jour")+COUNTIFS(#REF!,$B101,#REF!,"Jour")+COUNTIFS(#REF!,$B101,#REF!,"Jour")+COUNTIFS(#REF!,$B101,#REF!,"Jour")+COUNTIFS(#REF!,$B101,#REF!,"Jour"))</f>
        <v/>
      </c>
      <c r="AJ101" s="187" t="str">
        <f>IF($A101="","",COUNTIFS(#REF!,$B101,#REF!,"Nuit")+COUNTIFS(#REF!,$B101,#REF!,"Nuit")+COUNTIFS(#REF!,$B101,#REF!,"Nuit")+COUNTIFS(#REF!,$B101,#REF!,"Nuit")+COUNTIFS(#REF!,$B101,#REF!,"Nuit")+COUNTIFS(#REF!,$B101,#REF!,"Nuit")+COUNTIFS(#REF!,$B101,#REF!,"Nuit")+COUNTIFS(#REF!,$B101,#REF!,"Nuit")+COUNTIFS(#REF!,$B101,#REF!,"Nuit")+COUNTIFS(#REF!,$B101,#REF!,"Nuit")+COUNTIFS(#REF!,$B101,#REF!,"Nuit"))</f>
        <v/>
      </c>
      <c r="AK101" s="190" t="str">
        <f>IF($A101="","",COUNTIFS(#REF!,$B101,#REF!,"Jour")+COUNTIFS(#REF!,$B101,#REF!,"Jour")+COUNTIFS(#REF!,$B101,#REF!,"Jour")+COUNTIFS(#REF!,$B101,#REF!,"Jour")+COUNTIFS(#REF!,$B101,#REF!,"Jour")+COUNTIFS(#REF!,$B101,#REF!,"Jour")+COUNTIFS(#REF!,$B101,#REF!,"Jour")+COUNTIFS(#REF!,$B101,#REF!,"Jour")+COUNTIFS(#REF!,$B101,#REF!,"Jour")+COUNTIFS(#REF!,$B101,#REF!,"Jour")+COUNTIFS(#REF!,$B101,#REF!,"Jour"))</f>
        <v/>
      </c>
      <c r="AM101" s="176" t="str">
        <f t="shared" si="13"/>
        <v/>
      </c>
      <c r="AN101" s="176" t="str">
        <f t="shared" si="14"/>
        <v/>
      </c>
      <c r="AO101" s="424" t="str">
        <f t="shared" si="15"/>
        <v/>
      </c>
      <c r="AP101" s="183" t="str">
        <f>IF($A101="","",COUNTIFS(JAN.20!$F$7:$F$48,$B101,JAN.20!$E$7:$E$48,"Nuit")+COUNTIFS(JAN.20!$H$7:$H$48,$B101,JAN.20!$E$7:$E$48,"Nuit")+COUNTIFS(JAN.20!$J$7:$J$48,$B101,JAN.20!$E$7:$E$48,"Nuit")+COUNTIFS(JAN.20!$L$7:$L$48,$B101,JAN.20!$E$7:$E$48,"Nuit")+COUNTIFS(JAN.20!$N$7:$N$48,$B101,JAN.20!$E$7:$E$48,"Nuit")+COUNTIFS(JAN.20!$P$7:$P$48,$B101,JAN.20!$E$7:$E$48,"Nuit")+COUNTIFS(JAN.20!$R$7:$R$48,$B101,JAN.20!$E$7:$E$48,"Nuit")+COUNTIFS(JAN.20!$T$7:$T$48,$B101,JAN.20!$E$7:$E$48,"Nuit")+COUNTIFS(JAN.20!$V$7:$V$48,$B101,JAN.20!$E$7:$E$48,"Nuit")+COUNTIFS(JAN.20!$W$7:$W$48,$B101,JAN.20!$E$7:$E$48,"Nuit")+COUNTIFS(JAN.20!$X$7:$X$48,$B101,JAN.20!$E$7:$E$48,"Nuit"))</f>
        <v/>
      </c>
      <c r="AQ101" s="184" t="str">
        <f>IF($A101="","",COUNTIFS(JAN.20!$F$7:$F$48,$B101,JAN.20!$E$7:$E$48,"Jour")+COUNTIFS(JAN.20!$H$7:$H$48,$B101,JAN.20!$E$7:$E$48,"Jour")+COUNTIFS(JAN.20!$J$7:$J$48,$B101,JAN.20!$E$7:$E$48,"Jour")+COUNTIFS(JAN.20!$L$7:$L$48,$B101,JAN.20!$E$7:$E$48,"Jour")+COUNTIFS(JAN.20!$N$7:$N$48,$B101,JAN.20!$E$7:$E$48,"Jour")+COUNTIFS(JAN.20!$P$7:$P$48,$B101,JAN.20!$E$7:$E$48,"Jour")+COUNTIFS(JAN.20!$R$7:$R$48,$B101,JAN.20!$E$7:$E$48,"Jour")+COUNTIFS(JAN.20!$T$7:$T$48,$B101,JAN.20!$E$7:$E$48,"Jour")+COUNTIFS(JAN.20!$V$7:$V$48,$B101,JAN.20!$E$7:$E$48,"Jour")+COUNTIFS(JAN.20!$W$7:$W$48,$B101,JAN.20!$E$7:$E$48,"Jour")+COUNTIFS(JAN.20!$X$7:$X$48,$B101,JAN.20!$E$7:$E$48,"Jour"))</f>
        <v/>
      </c>
      <c r="AR101" s="187" t="str">
        <f>IF($A101="","",COUNTIFS(FEV.20!$F$7:$F$48,$B101,FEV.20!$E$7:$E$48,"Nuit")+COUNTIFS(FEV.20!$H$7:$H$48,$B101,FEV.20!$E$7:$E$48,"Nuit")+COUNTIFS(FEV.20!$J$7:$J$48,$B101,FEV.20!$E$7:$E$48,"Nuit")+COUNTIFS(FEV.20!$L$7:$L$48,$B101,FEV.20!$E$7:$E$48,"Nuit")+COUNTIFS(FEV.20!$N$7:$N$48,$B101,FEV.20!$E$7:$E$48,"Nuit")+COUNTIFS(FEV.20!$P$7:$P$48,$B101,FEV.20!$E$7:$E$48,"Nuit")+COUNTIFS(FEV.20!$R$7:$R$48,$B101,FEV.20!$E$7:$E$48,"Nuit")+COUNTIFS(FEV.20!$T$7:$T$48,$B101,FEV.20!$E$7:$E$48,"Nuit")+COUNTIFS(FEV.20!$V$7:$V$48,$B101,FEV.20!$E$7:$E$48,"Nuit")+COUNTIFS(FEV.20!$W$7:$W$48,$B101,FEV.20!$E$7:$E$48,"Nuit")+COUNTIFS(FEV.20!$X$7:$X$48,$B101,FEV.20!$E$7:$E$48,"Nuit"))</f>
        <v/>
      </c>
      <c r="AS101" s="184" t="str">
        <f>IF($A101="","",COUNTIFS(FEV.20!$F$7:$F$48,$B101,FEV.20!$E$7:$E$48,"Jour")+COUNTIFS(FEV.20!$H$7:$H$48,$B101,FEV.20!$E$7:$E$48,"Jour")+COUNTIFS(FEV.20!$J$7:$J$48,$B101,FEV.20!$E$7:$E$48,"Jour")+COUNTIFS(FEV.20!$L$7:$L$48,$B101,FEV.20!$E$7:$E$48,"Jour")+COUNTIFS(FEV.20!$N$7:$N$48,$B101,FEV.20!$E$7:$E$48,"Jour")+COUNTIFS(FEV.20!$P$7:$P$48,$B101,FEV.20!$E$7:$E$48,"Jour")+COUNTIFS(FEV.20!$R$7:$R$48,$B101,FEV.20!$E$7:$E$48,"Jour")+COUNTIFS(FEV.20!$T$7:$T$48,$B101,FEV.20!$E$7:$E$48,"Jour")+COUNTIFS(FEV.20!$V$7:$V$48,$B101,FEV.20!$E$7:$E$48,"Jour")+COUNTIFS(FEV.20!$W$7:$W$48,$B101,FEV.20!$E$7:$E$48,"Jour")+COUNTIFS(FEV.20!$X$7:$X$48,$B101,FEV.20!$E$7:$E$48,"Jour"))</f>
        <v/>
      </c>
      <c r="AT101" s="187" t="str">
        <f>IF($A101="","",COUNTIFS(Mars.20!$F$7:$F$48,$B101,Mars.20!$E$7:$E$48,"Nuit")+COUNTIFS(Mars.20!$H$7:$H$48,$B101,Mars.20!$E$7:$E$48,"Nuit")+COUNTIFS(Mars.20!$J$7:$J$48,$B101,Mars.20!$E$7:$E$48,"Nuit")+COUNTIFS(Mars.20!$L$7:$L$48,$B101,Mars.20!$E$7:$E$48,"Nuit")+COUNTIFS(Mars.20!$N$7:$N$48,$B101,Mars.20!$E$7:$E$48,"Nuit")+COUNTIFS(Mars.20!$P$7:$P$48,$B101,Mars.20!$E$7:$E$48,"Nuit")+COUNTIFS(Mars.20!$R$7:$R$48,$B101,Mars.20!$E$7:$E$48,"Nuit")+COUNTIFS(Mars.20!$T$7:$T$48,$B101,Mars.20!$E$7:$E$48,"Nuit")+COUNTIFS(Mars.20!$V$7:$V$48,$B101,Mars.20!$E$7:$E$48,"Nuit")+COUNTIFS(Mars.20!$W$7:$W$48,$B101,Mars.20!$E$7:$E$48,"Nuit")+COUNTIFS(Mars.20!$X$7:$X$48,$B101,Mars.20!$E$7:$E$48,"Nuit"))</f>
        <v/>
      </c>
      <c r="AU101" s="184" t="str">
        <f>IF($A101="","",COUNTIFS(Mars.20!$F$7:$F$48,$B101,Mars.20!$E$7:$E$48,"Jour")+COUNTIFS(Mars.20!$H$7:$H$48,$B101,Mars.20!$E$7:$E$48,"Jour")+COUNTIFS(Mars.20!$J$7:$J$48,$B101,Mars.20!$E$7:$E$48,"Jour")+COUNTIFS(Mars.20!$L$7:$L$48,$B101,Mars.20!$E$7:$E$48,"Jour")+COUNTIFS(Mars.20!$N$7:$N$48,$B101,Mars.20!$E$7:$E$48,"Jour")+COUNTIFS(Mars.20!$P$7:$P$48,$B101,Mars.20!$E$7:$E$48,"Jour")+COUNTIFS(Mars.20!$R$7:$R$48,$B101,Mars.20!$E$7:$E$48,"Jour")+COUNTIFS(Mars.20!$T$7:$T$48,$B101,Mars.20!$E$7:$E$48,"Jour")+COUNTIFS(Mars.20!$V$7:$V$48,$B101,Mars.20!$E$7:$E$48,"Jour")+COUNTIFS(Mars.20!$W$7:$W$48,$B101,Mars.20!$E$7:$E$48,"Jour")+COUNTIFS(Mars.20!$X$7:$X$48,$B101,Mars.20!$E$7:$E$48,"Jour"))</f>
        <v/>
      </c>
      <c r="AV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AW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AX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AY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AZ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BA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BB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BC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BD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BE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BF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BG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BH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BI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BJ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BK101" s="184"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BL101" s="187" t="str">
        <f>IF($A101="","",COUNTIFS(AVR.20!$F$7:$F$48,$B101,AVR.20!$E$7:$E$48,"Nuit")+COUNTIFS(AVR.20!$H$7:$H$48,$B101,AVR.20!$E$7:$E$48,"Nuit")+COUNTIFS(AVR.20!$J$7:$J$48,$B101,AVR.20!$E$7:$E$48,"Nuit")+COUNTIFS(AVR.20!$L$7:$L$48,$B101,AVR.20!$E$7:$E$48,"Nuit")+COUNTIFS(AVR.20!$N$7:$N$48,$B101,AVR.20!$E$7:$E$48,"Nuit")+COUNTIFS(AVR.20!$P$7:$P$48,$B101,AVR.20!$E$7:$E$48,"Nuit")+COUNTIFS(AVR.20!$R$7:$R$48,$B101,AVR.20!$E$7:$E$48,"Nuit")+COUNTIFS(AVR.20!$T$7:$T$48,$B101,AVR.20!$E$7:$E$48,"Nuit")+COUNTIFS(AVR.20!$V$7:$V$48,$B101,AVR.20!$E$7:$E$48,"Nuit")+COUNTIFS(AVR.20!$W$7:$W$48,$B101,AVR.20!$E$7:$E$48,"Nuit")+COUNTIFS(AVR.20!$X$7:$X$48,$B101,AVR.20!$E$7:$E$48,"Nuit"))</f>
        <v/>
      </c>
      <c r="BM101" s="190" t="str">
        <f>IF($A101="","",COUNTIFS(AVR.20!$F$7:$F$48,$B101,AVR.20!$E$7:$E$48,"Jour")+COUNTIFS(AVR.20!$H$7:$H$48,$B101,AVR.20!$E$7:$E$48,"Jour")+COUNTIFS(AVR.20!$J$7:$J$48,$B101,AVR.20!$E$7:$E$48,"Jour")+COUNTIFS(AVR.20!$L$7:$L$48,$B101,AVR.20!$E$7:$E$48,"Jour")+COUNTIFS(AVR.20!$N$7:$N$48,$B101,AVR.20!$E$7:$E$48,"Jour")+COUNTIFS(AVR.20!$P$7:$P$48,$B101,AVR.20!$E$7:$E$48,"Jour")+COUNTIFS(AVR.20!$R$7:$R$48,$B101,AVR.20!$E$7:$E$48,"Jour")+COUNTIFS(AVR.20!$T$7:$T$48,$B101,AVR.20!$E$7:$E$48,"Jour")+COUNTIFS(AVR.20!$V$7:$V$48,$B101,AVR.20!$E$7:$E$48,"Jour")+COUNTIFS(AVR.20!$W$7:$W$48,$B101,AVR.20!$E$7:$E$48,"Jour")+COUNTIFS(AVR.20!$X$7:$X$48,$B101,AVR.20!$E$7:$E$48,"Jour"))</f>
        <v/>
      </c>
      <c r="BO101" s="176" t="e">
        <f t="shared" si="9"/>
        <v>#VALUE!</v>
      </c>
      <c r="BP101" s="176" t="e">
        <f t="shared" si="10"/>
        <v>#VALUE!</v>
      </c>
    </row>
    <row r="102" spans="1:68" x14ac:dyDescent="0.25">
      <c r="A102" s="273"/>
      <c r="B102" s="275"/>
      <c r="C102" s="264"/>
      <c r="D102" s="264"/>
      <c r="E102" s="265"/>
      <c r="F102" s="266"/>
      <c r="G102" s="266"/>
      <c r="H102" s="266"/>
      <c r="I102" s="260"/>
      <c r="J102" s="266"/>
      <c r="K102" s="266"/>
      <c r="L102" s="267"/>
      <c r="N102" s="183" t="str">
        <f>IF($A102="","",COUNTIFS(#REF!,B102,#REF!,"Nuit")+COUNTIFS(#REF!,B102,#REF!,"Nuit")+COUNTIFS(#REF!,B102,#REF!,"Nuit")+COUNTIFS(#REF!,B102,#REF!,"Nuit")+COUNTIFS(#REF!,B102,#REF!,"Nuit")+COUNTIFS(#REF!,B102,#REF!,"Nuit")+COUNTIFS(#REF!,B102,#REF!,"Nuit")+COUNTIFS(#REF!,B102,#REF!,"Nuit")+COUNTIFS(#REF!,B102,#REF!,"Nuit")+COUNTIFS(#REF!,B102,#REF!,"Nuit")+COUNTIFS(#REF!,B102,#REF!,"Nuit"))</f>
        <v/>
      </c>
      <c r="O102" s="184" t="str">
        <f>IF($A102="","",COUNTIFS(#REF!,B102,#REF!,"Jour")+COUNTIFS(#REF!,B102,#REF!,"Jour")+COUNTIFS(#REF!,B102,#REF!,"Jour")+COUNTIFS(#REF!,B102,#REF!,"Jour")+COUNTIFS(#REF!,B102,#REF!,"Jour")+COUNTIFS(#REF!,B102,#REF!,"Jour")+COUNTIFS(#REF!,B102,#REF!,"Jour")+COUNTIFS(#REF!,B102,#REF!,"Jour")+COUNTIFS(#REF!,B102,#REF!,"Jour")+COUNTIFS(#REF!,B102,#REF!,"Jour")+COUNTIFS(#REF!,B102,#REF!,"Jour"))</f>
        <v/>
      </c>
      <c r="P102" s="187" t="str">
        <f>IF($A102="","",COUNTIFS(#REF!,B102,#REF!,"Nuit")+COUNTIFS(#REF!,B102,#REF!,"Nuit")+COUNTIFS(#REF!,B102,#REF!,"Nuit")+COUNTIFS(#REF!,B102,#REF!,"Nuit")+COUNTIFS(#REF!,B102,#REF!,"Nuit")+COUNTIFS(#REF!,B102,#REF!,"Nuit")+COUNTIFS(#REF!,B102,#REF!,"Nuit")+COUNTIFS(#REF!,B102,#REF!,"Nuit")+COUNTIFS(#REF!,B102,#REF!,"Nuit")+COUNTIFS(#REF!,B102,#REF!,"Nuit")+COUNTIFS(#REF!,B102,#REF!,"Nuit"))</f>
        <v/>
      </c>
      <c r="Q102" s="184" t="str">
        <f>IF($A102="","",COUNTIFS(#REF!,B102,#REF!,"Jour")+COUNTIFS(#REF!,B102,#REF!,"Jour")+COUNTIFS(#REF!,B102,#REF!,"Jour")+COUNTIFS(#REF!,B102,#REF!,"Jour")+COUNTIFS(#REF!,B102,#REF!,"Jour")+COUNTIFS(#REF!,B102,#REF!,"Jour")+COUNTIFS(#REF!,B102,#REF!,"Jour")+COUNTIFS(#REF!,B102,#REF!,"Jour")+COUNTIFS(#REF!,B102,#REF!,"Jour")+COUNTIFS(#REF!,B102,#REF!,"Jour")+COUNTIFS(#REF!,B102,#REF!,"Jour"))</f>
        <v/>
      </c>
      <c r="R102" s="187" t="str">
        <f>IF($A102="","",COUNTIFS(#REF!,B102,#REF!,"Nuit")+COUNTIFS(#REF!,B102,#REF!,"Nuit")+COUNTIFS(#REF!,B102,#REF!,"Nuit")+COUNTIFS(#REF!,B102,#REF!,"Nuit")+COUNTIFS(#REF!,B102,#REF!,"Nuit")+COUNTIFS(#REF!,B102,#REF!,"Nuit")+COUNTIFS(#REF!,B102,#REF!,"Nuit")+COUNTIFS(#REF!,B102,#REF!,"Nuit")+COUNTIFS(#REF!,B102,#REF!,"Nuit")+COUNTIFS(#REF!,B102,#REF!,"Nuit")+COUNTIFS(#REF!,B102,#REF!,"Nuit"))</f>
        <v/>
      </c>
      <c r="S102" s="184" t="str">
        <f>IF($A102="","",COUNTIFS(#REF!,B102,#REF!,"Jour")+COUNTIFS(#REF!,B102,#REF!,"Jour")+COUNTIFS(#REF!,B102,#REF!,"Jour")+COUNTIFS(#REF!,B102,#REF!,"Jour")+COUNTIFS(#REF!,B102,#REF!,"Jour")+COUNTIFS(#REF!,B102,#REF!,"Jour")+COUNTIFS(#REF!,B102,#REF!,"Jour")+COUNTIFS(#REF!,B102,#REF!,"Jour")+COUNTIFS(#REF!,B102,#REF!,"Jour")+COUNTIFS(#REF!,B102,#REF!,"Jour")+COUNTIFS(#REF!,B102,#REF!,"Jour"))</f>
        <v/>
      </c>
      <c r="T102" s="187" t="str">
        <f>IF($A102="","",COUNTIFS(#REF!,B102,#REF!,"Nuit")+COUNTIFS(#REF!,B102,#REF!,"Nuit")+COUNTIFS(#REF!,B102,#REF!,"Nuit")+COUNTIFS(#REF!,B102,#REF!,"Nuit")+COUNTIFS(#REF!,B102,#REF!,"Nuit")+COUNTIFS(#REF!,B102,#REF!,"Nuit")+COUNTIFS(#REF!,B102,#REF!,"Nuit")+COUNTIFS(#REF!,B102,#REF!,"Nuit")+COUNTIFS(#REF!,B102,#REF!,"Nuit")+COUNTIFS(#REF!,B102,#REF!,"Nuit")+COUNTIFS(#REF!,B102,#REF!,"Nuit"))</f>
        <v/>
      </c>
      <c r="U102" s="184" t="str">
        <f>IF($A102="","",COUNTIFS(#REF!,B102,#REF!,"Jour")+COUNTIFS(#REF!,B102,#REF!,"Jour")+COUNTIFS(#REF!,B102,#REF!,"Jour")+COUNTIFS(#REF!,B102,#REF!,"Jour")+COUNTIFS(#REF!,B102,#REF!,"Jour")+COUNTIFS(#REF!,B102,#REF!,"Jour")+COUNTIFS(#REF!,B102,#REF!,"Jour")+COUNTIFS(#REF!,B102,#REF!,"Jour")+COUNTIFS(#REF!,B102,#REF!,"Jour")+COUNTIFS(#REF!,B102,#REF!,"Jour")+COUNTIFS(#REF!,B102,#REF!,"Jour"))</f>
        <v/>
      </c>
      <c r="V102" s="187" t="str">
        <f>IF($A102="","",COUNTIFS(#REF!,B102,#REF!,"Nuit")+COUNTIFS(#REF!,B102,#REF!,"Nuit")+COUNTIFS(#REF!,B102,#REF!,"Nuit")+COUNTIFS(#REF!,B102,#REF!,"Nuit")+COUNTIFS(#REF!,B102,#REF!,"Nuit")+COUNTIFS(#REF!,B102,#REF!,"Nuit")+COUNTIFS(#REF!,B102,#REF!,"Nuit")+COUNTIFS(#REF!,B102,#REF!,"Nuit")+COUNTIFS(#REF!,B102,#REF!,"Nuit")+COUNTIFS(#REF!,B102,#REF!,"Nuit")+COUNTIFS(#REF!,B102,#REF!,"Nuit"))</f>
        <v/>
      </c>
      <c r="W102" s="184" t="str">
        <f>IF($A102="","",COUNTIFS(#REF!,B102,#REF!,"Jour")+COUNTIFS(#REF!,B102,#REF!,"Jour")+COUNTIFS(#REF!,B102,#REF!,"Jour")+COUNTIFS(#REF!,B102,#REF!,"Jour")+COUNTIFS(#REF!,B102,#REF!,"Jour")+COUNTIFS(#REF!,B102,#REF!,"Jour")+COUNTIFS(#REF!,B102,#REF!,"Jour")+COUNTIFS(#REF!,B102,#REF!,"Jour")+COUNTIFS(#REF!,B102,#REF!,"Jour")+COUNTIFS(#REF!,B102,#REF!,"Jour")+COUNTIFS(#REF!,B102,#REF!,"Jour"))</f>
        <v/>
      </c>
      <c r="X102" s="187" t="str">
        <f>IF($A102="","",COUNTIFS(#REF!,B102,#REF!,"Nuit")+COUNTIFS(#REF!,B102,#REF!,"Nuit")+COUNTIFS(#REF!,B102,#REF!,"Nuit")+COUNTIFS(#REF!,B102,#REF!,"Nuit")+COUNTIFS(#REF!,B102,#REF!,"Nuit")+COUNTIFS(#REF!,B102,#REF!,"Nuit")+COUNTIFS(#REF!,B102,#REF!,"Nuit")+COUNTIFS(#REF!,B102,#REF!,"Nuit")+COUNTIFS(#REF!,B102,#REF!,"Nuit")+COUNTIFS(#REF!,B102,#REF!,"Nuit")+COUNTIFS(#REF!,B102,#REF!,"Nuit"))</f>
        <v/>
      </c>
      <c r="Y102" s="184" t="str">
        <f>IF($A102="","",COUNTIFS(#REF!,B102,#REF!,"Jour")+COUNTIFS(#REF!,B102,#REF!,"Jour")+COUNTIFS(#REF!,B102,#REF!,"Jour")+COUNTIFS(#REF!,B102,#REF!,"Jour")+COUNTIFS(#REF!,B102,#REF!,"Jour")+COUNTIFS(#REF!,B102,#REF!,"Jour")+COUNTIFS(#REF!,B102,#REF!,"Jour")+COUNTIFS(#REF!,B102,#REF!,"Jour")+COUNTIFS(#REF!,B102,#REF!,"Jour")+COUNTIFS(#REF!,B102,#REF!,"Jour")+COUNTIFS(#REF!,B102,#REF!,"Jour"))</f>
        <v/>
      </c>
      <c r="Z102" s="187" t="str">
        <f>IF($A102="","",COUNTIFS(#REF!,$B102,#REF!,"Nuit")+COUNTIFS(#REF!,B102,#REF!,"Nuit")+COUNTIFS(#REF!,B102,#REF!,"Nuit")+COUNTIFS(#REF!,B102,#REF!,"Nuit")+COUNTIFS(#REF!,B102,#REF!,"Nuit")+COUNTIFS(#REF!,B102,#REF!,"Nuit")+COUNTIFS(#REF!,B102,#REF!,"Nuit")+COUNTIFS(#REF!,B102,#REF!,"Nuit")+COUNTIFS(#REF!,B102,#REF!,"Nuit")+COUNTIFS(#REF!,B102,#REF!,"Nuit")+COUNTIFS(#REF!,B102,#REF!,"Nuit"))</f>
        <v/>
      </c>
      <c r="AA102" s="184" t="str">
        <f>IF($A102="","",COUNTIFS(#REF!,$B102,#REF!,"Jour")+COUNTIFS(#REF!,$B102,#REF!,"Jour")+COUNTIFS(#REF!,$B102,#REF!,"Jour")+COUNTIFS(#REF!,$B102,#REF!,"Jour")+COUNTIFS(#REF!,$B102,#REF!,"Jour")+COUNTIFS(#REF!,$B102,#REF!,"Jour")+COUNTIFS(#REF!,$B102,#REF!,"Jour")+COUNTIFS(#REF!,$B102,#REF!,"Jour")+COUNTIFS(#REF!,$B102,#REF!,"Jour")+COUNTIFS(#REF!,$B102,#REF!,"Jour")+COUNTIFS(#REF!,$B102,#REF!,"Jour"))</f>
        <v/>
      </c>
      <c r="AB102" s="187" t="str">
        <f>IF($A102="","",COUNTIFS(#REF!,$B102,#REF!,"Nuit")+COUNTIFS(#REF!,$B102,#REF!,"Nuit")+COUNTIFS(#REF!,$B102,#REF!,"Nuit")+COUNTIFS(#REF!,$B102,#REF!,"Nuit")+COUNTIFS(#REF!,$B102,#REF!,"Nuit")+COUNTIFS(#REF!,$B102,#REF!,"Nuit")+COUNTIFS(#REF!,$B102,#REF!,"Nuit")+COUNTIFS(#REF!,$B102,#REF!,"Nuit")+COUNTIFS(#REF!,$B102,#REF!,"Nuit")+COUNTIFS(#REF!,$B102,#REF!,"Nuit")+COUNTIFS(#REF!,$B102,#REF!,"Nuit"))</f>
        <v/>
      </c>
      <c r="AC102" s="184" t="str">
        <f>IF($A102="","",COUNTIFS(#REF!,$B102,#REF!,"Jour")+COUNTIFS(#REF!,$B102,#REF!,"Jour")+COUNTIFS(#REF!,$B102,#REF!,"Jour")+COUNTIFS(#REF!,$B102,#REF!,"Jour")+COUNTIFS(#REF!,$B102,#REF!,"Jour")+COUNTIFS(#REF!,$B102,#REF!,"Jour")+COUNTIFS(#REF!,$B102,#REF!,"Jour")+COUNTIFS(#REF!,$B102,#REF!,"Jour")+COUNTIFS(#REF!,$B102,#REF!,"Jour")+COUNTIFS(#REF!,$B102,#REF!,"Jour")+COUNTIFS(#REF!,$B102,#REF!,"Jour"))</f>
        <v/>
      </c>
      <c r="AD102" s="187" t="str">
        <f>IF($A102="","",COUNTIFS(#REF!,$B102,#REF!,"Nuit")+COUNTIFS(#REF!,$B102,#REF!,"Nuit")+COUNTIFS(#REF!,$B102,#REF!,"Nuit")+COUNTIFS(#REF!,$B102,#REF!,"Nuit")+COUNTIFS(#REF!,$B102,#REF!,"Nuit")+COUNTIFS(#REF!,$B102,#REF!,"Nuit")+COUNTIFS(#REF!,$B102,#REF!,"Nuit")+COUNTIFS(#REF!,$B102,#REF!,"Nuit")+COUNTIFS(#REF!,$B102,#REF!,"Nuit")+COUNTIFS(#REF!,$B102,#REF!,"Nuit")+COUNTIFS(#REF!,$B102,#REF!,"Nuit"))</f>
        <v/>
      </c>
      <c r="AE102" s="184" t="str">
        <f>IF($A102="","",COUNTIFS(#REF!,$B102,#REF!,"Jour")+COUNTIFS(#REF!,$B102,#REF!,"Jour")+COUNTIFS(#REF!,$B102,#REF!,"Jour")+COUNTIFS(#REF!,$B102,#REF!,"Jour")+COUNTIFS(#REF!,$B102,#REF!,"Jour")+COUNTIFS(#REF!,$B102,#REF!,"Jour")+COUNTIFS(#REF!,$B102,#REF!,"Jour")+COUNTIFS(#REF!,$B102,#REF!,"Jour")+COUNTIFS(#REF!,$B102,#REF!,"Jour")+COUNTIFS(#REF!,$B102,#REF!,"Jour")+COUNTIFS(#REF!,$B102,#REF!,"Jour"))</f>
        <v/>
      </c>
      <c r="AF102" s="187" t="str">
        <f>IF($A102="","",COUNTIFS(#REF!,$B102,#REF!,"Nuit")+COUNTIFS(#REF!,$B102,#REF!,"Nuit")+COUNTIFS(#REF!,$B102,#REF!,"Nuit")+COUNTIFS(#REF!,$B102,#REF!,"Nuit")+COUNTIFS(#REF!,$B102,#REF!,"Nuit")+COUNTIFS(#REF!,$B102,#REF!,"Nuit")+COUNTIFS(#REF!,$B102,#REF!,"Nuit")+COUNTIFS(#REF!,$B102,#REF!,"Nuit")+COUNTIFS(#REF!,$B102,#REF!,"Nuit")+COUNTIFS(#REF!,$B102,#REF!,"Nuit")+COUNTIFS(#REF!,$B102,#REF!,"Nuit"))</f>
        <v/>
      </c>
      <c r="AG102" s="184" t="str">
        <f>IF($A102="","",COUNTIFS(#REF!,$B102,#REF!,"Jour")+COUNTIFS(#REF!,$B102,#REF!,"Jour")+COUNTIFS(#REF!,$B102,#REF!,"Jour")+COUNTIFS(#REF!,$B102,#REF!,"Jour")+COUNTIFS(#REF!,$B102,#REF!,"Jour")+COUNTIFS(#REF!,$B102,#REF!,"Jour")+COUNTIFS(#REF!,$B102,#REF!,"Jour")+COUNTIFS(#REF!,$B102,#REF!,"Jour")+COUNTIFS(#REF!,$B102,#REF!,"Jour")+COUNTIFS(#REF!,$B102,#REF!,"Jour")+COUNTIFS(#REF!,$B102,#REF!,"Jour"))</f>
        <v/>
      </c>
      <c r="AH102" s="187" t="str">
        <f>IF($A102="","",COUNTIFS(#REF!,$B102,#REF!,"Nuit")+COUNTIFS(#REF!,$B102,#REF!,"Nuit")+COUNTIFS(#REF!,$B102,#REF!,"Nuit")+COUNTIFS(#REF!,$B102,#REF!,"Nuit")+COUNTIFS(#REF!,$B102,#REF!,"Nuit")+COUNTIFS(#REF!,$B102,#REF!,"Nuit")+COUNTIFS(#REF!,$B102,#REF!,"Nuit")+COUNTIFS(#REF!,$B102,#REF!,"Nuit")+COUNTIFS(#REF!,$B102,#REF!,"Nuit")+COUNTIFS(#REF!,$B102,#REF!,"Nuit")+COUNTIFS(#REF!,$B102,#REF!,"Nuit"))</f>
        <v/>
      </c>
      <c r="AI102" s="184" t="str">
        <f>IF($A102="","",COUNTIFS(#REF!,$B102,#REF!,"Jour")+COUNTIFS(#REF!,$B102,#REF!,"Jour")+COUNTIFS(#REF!,$B102,#REF!,"Jour")+COUNTIFS(#REF!,$B102,#REF!,"Jour")+COUNTIFS(#REF!,$B102,#REF!,"Jour")+COUNTIFS(#REF!,$B102,#REF!,"Jour")+COUNTIFS(#REF!,$B102,#REF!,"Jour")+COUNTIFS(#REF!,$B102,#REF!,"Jour")+COUNTIFS(#REF!,$B102,#REF!,"Jour")+COUNTIFS(#REF!,$B102,#REF!,"Jour")+COUNTIFS(#REF!,$B102,#REF!,"Jour"))</f>
        <v/>
      </c>
      <c r="AJ102" s="187" t="str">
        <f>IF($A102="","",COUNTIFS(#REF!,$B102,#REF!,"Nuit")+COUNTIFS(#REF!,$B102,#REF!,"Nuit")+COUNTIFS(#REF!,$B102,#REF!,"Nuit")+COUNTIFS(#REF!,$B102,#REF!,"Nuit")+COUNTIFS(#REF!,$B102,#REF!,"Nuit")+COUNTIFS(#REF!,$B102,#REF!,"Nuit")+COUNTIFS(#REF!,$B102,#REF!,"Nuit")+COUNTIFS(#REF!,$B102,#REF!,"Nuit")+COUNTIFS(#REF!,$B102,#REF!,"Nuit")+COUNTIFS(#REF!,$B102,#REF!,"Nuit")+COUNTIFS(#REF!,$B102,#REF!,"Nuit"))</f>
        <v/>
      </c>
      <c r="AK102" s="190" t="str">
        <f>IF($A102="","",COUNTIFS(#REF!,$B102,#REF!,"Jour")+COUNTIFS(#REF!,$B102,#REF!,"Jour")+COUNTIFS(#REF!,$B102,#REF!,"Jour")+COUNTIFS(#REF!,$B102,#REF!,"Jour")+COUNTIFS(#REF!,$B102,#REF!,"Jour")+COUNTIFS(#REF!,$B102,#REF!,"Jour")+COUNTIFS(#REF!,$B102,#REF!,"Jour")+COUNTIFS(#REF!,$B102,#REF!,"Jour")+COUNTIFS(#REF!,$B102,#REF!,"Jour")+COUNTIFS(#REF!,$B102,#REF!,"Jour")+COUNTIFS(#REF!,$B102,#REF!,"Jour"))</f>
        <v/>
      </c>
      <c r="AM102" s="176" t="str">
        <f t="shared" si="13"/>
        <v/>
      </c>
      <c r="AN102" s="176" t="str">
        <f t="shared" si="14"/>
        <v/>
      </c>
      <c r="AO102" s="424" t="str">
        <f t="shared" si="15"/>
        <v/>
      </c>
      <c r="AP102" s="183" t="str">
        <f>IF($A102="","",COUNTIFS(JAN.20!$F$7:$F$48,$B102,JAN.20!$E$7:$E$48,"Nuit")+COUNTIFS(JAN.20!$H$7:$H$48,$B102,JAN.20!$E$7:$E$48,"Nuit")+COUNTIFS(JAN.20!$J$7:$J$48,$B102,JAN.20!$E$7:$E$48,"Nuit")+COUNTIFS(JAN.20!$L$7:$L$48,$B102,JAN.20!$E$7:$E$48,"Nuit")+COUNTIFS(JAN.20!$N$7:$N$48,$B102,JAN.20!$E$7:$E$48,"Nuit")+COUNTIFS(JAN.20!$P$7:$P$48,$B102,JAN.20!$E$7:$E$48,"Nuit")+COUNTIFS(JAN.20!$R$7:$R$48,$B102,JAN.20!$E$7:$E$48,"Nuit")+COUNTIFS(JAN.20!$T$7:$T$48,$B102,JAN.20!$E$7:$E$48,"Nuit")+COUNTIFS(JAN.20!$V$7:$V$48,$B102,JAN.20!$E$7:$E$48,"Nuit")+COUNTIFS(JAN.20!$W$7:$W$48,$B102,JAN.20!$E$7:$E$48,"Nuit")+COUNTIFS(JAN.20!$X$7:$X$48,$B102,JAN.20!$E$7:$E$48,"Nuit"))</f>
        <v/>
      </c>
      <c r="AQ102" s="184" t="str">
        <f>IF($A102="","",COUNTIFS(JAN.20!$F$7:$F$48,$B102,JAN.20!$E$7:$E$48,"Jour")+COUNTIFS(JAN.20!$H$7:$H$48,$B102,JAN.20!$E$7:$E$48,"Jour")+COUNTIFS(JAN.20!$J$7:$J$48,$B102,JAN.20!$E$7:$E$48,"Jour")+COUNTIFS(JAN.20!$L$7:$L$48,$B102,JAN.20!$E$7:$E$48,"Jour")+COUNTIFS(JAN.20!$N$7:$N$48,$B102,JAN.20!$E$7:$E$48,"Jour")+COUNTIFS(JAN.20!$P$7:$P$48,$B102,JAN.20!$E$7:$E$48,"Jour")+COUNTIFS(JAN.20!$R$7:$R$48,$B102,JAN.20!$E$7:$E$48,"Jour")+COUNTIFS(JAN.20!$T$7:$T$48,$B102,JAN.20!$E$7:$E$48,"Jour")+COUNTIFS(JAN.20!$V$7:$V$48,$B102,JAN.20!$E$7:$E$48,"Jour")+COUNTIFS(JAN.20!$W$7:$W$48,$B102,JAN.20!$E$7:$E$48,"Jour")+COUNTIFS(JAN.20!$X$7:$X$48,$B102,JAN.20!$E$7:$E$48,"Jour"))</f>
        <v/>
      </c>
      <c r="AR102" s="187" t="str">
        <f>IF($A102="","",COUNTIFS(FEV.20!$F$7:$F$48,$B102,FEV.20!$E$7:$E$48,"Nuit")+COUNTIFS(FEV.20!$H$7:$H$48,$B102,FEV.20!$E$7:$E$48,"Nuit")+COUNTIFS(FEV.20!$J$7:$J$48,$B102,FEV.20!$E$7:$E$48,"Nuit")+COUNTIFS(FEV.20!$L$7:$L$48,$B102,FEV.20!$E$7:$E$48,"Nuit")+COUNTIFS(FEV.20!$N$7:$N$48,$B102,FEV.20!$E$7:$E$48,"Nuit")+COUNTIFS(FEV.20!$P$7:$P$48,$B102,FEV.20!$E$7:$E$48,"Nuit")+COUNTIFS(FEV.20!$R$7:$R$48,$B102,FEV.20!$E$7:$E$48,"Nuit")+COUNTIFS(FEV.20!$T$7:$T$48,$B102,FEV.20!$E$7:$E$48,"Nuit")+COUNTIFS(FEV.20!$V$7:$V$48,$B102,FEV.20!$E$7:$E$48,"Nuit")+COUNTIFS(FEV.20!$W$7:$W$48,$B102,FEV.20!$E$7:$E$48,"Nuit")+COUNTIFS(FEV.20!$X$7:$X$48,$B102,FEV.20!$E$7:$E$48,"Nuit"))</f>
        <v/>
      </c>
      <c r="AS102" s="184" t="str">
        <f>IF($A102="","",COUNTIFS(FEV.20!$F$7:$F$48,$B102,FEV.20!$E$7:$E$48,"Jour")+COUNTIFS(FEV.20!$H$7:$H$48,$B102,FEV.20!$E$7:$E$48,"Jour")+COUNTIFS(FEV.20!$J$7:$J$48,$B102,FEV.20!$E$7:$E$48,"Jour")+COUNTIFS(FEV.20!$L$7:$L$48,$B102,FEV.20!$E$7:$E$48,"Jour")+COUNTIFS(FEV.20!$N$7:$N$48,$B102,FEV.20!$E$7:$E$48,"Jour")+COUNTIFS(FEV.20!$P$7:$P$48,$B102,FEV.20!$E$7:$E$48,"Jour")+COUNTIFS(FEV.20!$R$7:$R$48,$B102,FEV.20!$E$7:$E$48,"Jour")+COUNTIFS(FEV.20!$T$7:$T$48,$B102,FEV.20!$E$7:$E$48,"Jour")+COUNTIFS(FEV.20!$V$7:$V$48,$B102,FEV.20!$E$7:$E$48,"Jour")+COUNTIFS(FEV.20!$W$7:$W$48,$B102,FEV.20!$E$7:$E$48,"Jour")+COUNTIFS(FEV.20!$X$7:$X$48,$B102,FEV.20!$E$7:$E$48,"Jour"))</f>
        <v/>
      </c>
      <c r="AT102" s="187" t="str">
        <f>IF($A102="","",COUNTIFS(Mars.20!$F$7:$F$48,$B102,Mars.20!$E$7:$E$48,"Nuit")+COUNTIFS(Mars.20!$H$7:$H$48,$B102,Mars.20!$E$7:$E$48,"Nuit")+COUNTIFS(Mars.20!$J$7:$J$48,$B102,Mars.20!$E$7:$E$48,"Nuit")+COUNTIFS(Mars.20!$L$7:$L$48,$B102,Mars.20!$E$7:$E$48,"Nuit")+COUNTIFS(Mars.20!$N$7:$N$48,$B102,Mars.20!$E$7:$E$48,"Nuit")+COUNTIFS(Mars.20!$P$7:$P$48,$B102,Mars.20!$E$7:$E$48,"Nuit")+COUNTIFS(Mars.20!$R$7:$R$48,$B102,Mars.20!$E$7:$E$48,"Nuit")+COUNTIFS(Mars.20!$T$7:$T$48,$B102,Mars.20!$E$7:$E$48,"Nuit")+COUNTIFS(Mars.20!$V$7:$V$48,$B102,Mars.20!$E$7:$E$48,"Nuit")+COUNTIFS(Mars.20!$W$7:$W$48,$B102,Mars.20!$E$7:$E$48,"Nuit")+COUNTIFS(Mars.20!$X$7:$X$48,$B102,Mars.20!$E$7:$E$48,"Nuit"))</f>
        <v/>
      </c>
      <c r="AU102" s="184" t="str">
        <f>IF($A102="","",COUNTIFS(Mars.20!$F$7:$F$48,$B102,Mars.20!$E$7:$E$48,"Jour")+COUNTIFS(Mars.20!$H$7:$H$48,$B102,Mars.20!$E$7:$E$48,"Jour")+COUNTIFS(Mars.20!$J$7:$J$48,$B102,Mars.20!$E$7:$E$48,"Jour")+COUNTIFS(Mars.20!$L$7:$L$48,$B102,Mars.20!$E$7:$E$48,"Jour")+COUNTIFS(Mars.20!$N$7:$N$48,$B102,Mars.20!$E$7:$E$48,"Jour")+COUNTIFS(Mars.20!$P$7:$P$48,$B102,Mars.20!$E$7:$E$48,"Jour")+COUNTIFS(Mars.20!$R$7:$R$48,$B102,Mars.20!$E$7:$E$48,"Jour")+COUNTIFS(Mars.20!$T$7:$T$48,$B102,Mars.20!$E$7:$E$48,"Jour")+COUNTIFS(Mars.20!$V$7:$V$48,$B102,Mars.20!$E$7:$E$48,"Jour")+COUNTIFS(Mars.20!$W$7:$W$48,$B102,Mars.20!$E$7:$E$48,"Jour")+COUNTIFS(Mars.20!$X$7:$X$48,$B102,Mars.20!$E$7:$E$48,"Jour"))</f>
        <v/>
      </c>
      <c r="AV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AW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AX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AY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AZ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BA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BB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BC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BD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BE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BF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BG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BH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BI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BJ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BK102" s="184"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BL102" s="187" t="str">
        <f>IF($A102="","",COUNTIFS(AVR.20!$F$7:$F$48,$B102,AVR.20!$E$7:$E$48,"Nuit")+COUNTIFS(AVR.20!$H$7:$H$48,$B102,AVR.20!$E$7:$E$48,"Nuit")+COUNTIFS(AVR.20!$J$7:$J$48,$B102,AVR.20!$E$7:$E$48,"Nuit")+COUNTIFS(AVR.20!$L$7:$L$48,$B102,AVR.20!$E$7:$E$48,"Nuit")+COUNTIFS(AVR.20!$N$7:$N$48,$B102,AVR.20!$E$7:$E$48,"Nuit")+COUNTIFS(AVR.20!$P$7:$P$48,$B102,AVR.20!$E$7:$E$48,"Nuit")+COUNTIFS(AVR.20!$R$7:$R$48,$B102,AVR.20!$E$7:$E$48,"Nuit")+COUNTIFS(AVR.20!$T$7:$T$48,$B102,AVR.20!$E$7:$E$48,"Nuit")+COUNTIFS(AVR.20!$V$7:$V$48,$B102,AVR.20!$E$7:$E$48,"Nuit")+COUNTIFS(AVR.20!$W$7:$W$48,$B102,AVR.20!$E$7:$E$48,"Nuit")+COUNTIFS(AVR.20!$X$7:$X$48,$B102,AVR.20!$E$7:$E$48,"Nuit"))</f>
        <v/>
      </c>
      <c r="BM102" s="190" t="str">
        <f>IF($A102="","",COUNTIFS(AVR.20!$F$7:$F$48,$B102,AVR.20!$E$7:$E$48,"Jour")+COUNTIFS(AVR.20!$H$7:$H$48,$B102,AVR.20!$E$7:$E$48,"Jour")+COUNTIFS(AVR.20!$J$7:$J$48,$B102,AVR.20!$E$7:$E$48,"Jour")+COUNTIFS(AVR.20!$L$7:$L$48,$B102,AVR.20!$E$7:$E$48,"Jour")+COUNTIFS(AVR.20!$N$7:$N$48,$B102,AVR.20!$E$7:$E$48,"Jour")+COUNTIFS(AVR.20!$P$7:$P$48,$B102,AVR.20!$E$7:$E$48,"Jour")+COUNTIFS(AVR.20!$R$7:$R$48,$B102,AVR.20!$E$7:$E$48,"Jour")+COUNTIFS(AVR.20!$T$7:$T$48,$B102,AVR.20!$E$7:$E$48,"Jour")+COUNTIFS(AVR.20!$V$7:$V$48,$B102,AVR.20!$E$7:$E$48,"Jour")+COUNTIFS(AVR.20!$W$7:$W$48,$B102,AVR.20!$E$7:$E$48,"Jour")+COUNTIFS(AVR.20!$X$7:$X$48,$B102,AVR.20!$E$7:$E$48,"Jour"))</f>
        <v/>
      </c>
      <c r="BO102" s="176" t="e">
        <f t="shared" si="9"/>
        <v>#VALUE!</v>
      </c>
      <c r="BP102" s="176" t="e">
        <f t="shared" si="10"/>
        <v>#VALUE!</v>
      </c>
    </row>
    <row r="103" spans="1:68" x14ac:dyDescent="0.25">
      <c r="A103" s="273"/>
      <c r="B103" s="275"/>
      <c r="C103" s="264"/>
      <c r="D103" s="264"/>
      <c r="E103" s="265"/>
      <c r="F103" s="266"/>
      <c r="G103" s="266"/>
      <c r="H103" s="266"/>
      <c r="I103" s="260"/>
      <c r="J103" s="266"/>
      <c r="K103" s="266"/>
      <c r="L103" s="267"/>
      <c r="N103" s="183" t="str">
        <f>IF($A103="","",COUNTIFS(#REF!,B103,#REF!,"Nuit")+COUNTIFS(#REF!,B103,#REF!,"Nuit")+COUNTIFS(#REF!,B103,#REF!,"Nuit")+COUNTIFS(#REF!,B103,#REF!,"Nuit")+COUNTIFS(#REF!,B103,#REF!,"Nuit")+COUNTIFS(#REF!,B103,#REF!,"Nuit")+COUNTIFS(#REF!,B103,#REF!,"Nuit")+COUNTIFS(#REF!,B103,#REF!,"Nuit")+COUNTIFS(#REF!,B103,#REF!,"Nuit")+COUNTIFS(#REF!,B103,#REF!,"Nuit")+COUNTIFS(#REF!,B103,#REF!,"Nuit"))</f>
        <v/>
      </c>
      <c r="O103" s="184" t="str">
        <f>IF($A103="","",COUNTIFS(#REF!,B103,#REF!,"Jour")+COUNTIFS(#REF!,B103,#REF!,"Jour")+COUNTIFS(#REF!,B103,#REF!,"Jour")+COUNTIFS(#REF!,B103,#REF!,"Jour")+COUNTIFS(#REF!,B103,#REF!,"Jour")+COUNTIFS(#REF!,B103,#REF!,"Jour")+COUNTIFS(#REF!,B103,#REF!,"Jour")+COUNTIFS(#REF!,B103,#REF!,"Jour")+COUNTIFS(#REF!,B103,#REF!,"Jour")+COUNTIFS(#REF!,B103,#REF!,"Jour")+COUNTIFS(#REF!,B103,#REF!,"Jour"))</f>
        <v/>
      </c>
      <c r="P103" s="187" t="str">
        <f>IF($A103="","",COUNTIFS(#REF!,B103,#REF!,"Nuit")+COUNTIFS(#REF!,B103,#REF!,"Nuit")+COUNTIFS(#REF!,B103,#REF!,"Nuit")+COUNTIFS(#REF!,B103,#REF!,"Nuit")+COUNTIFS(#REF!,B103,#REF!,"Nuit")+COUNTIFS(#REF!,B103,#REF!,"Nuit")+COUNTIFS(#REF!,B103,#REF!,"Nuit")+COUNTIFS(#REF!,B103,#REF!,"Nuit")+COUNTIFS(#REF!,B103,#REF!,"Nuit")+COUNTIFS(#REF!,B103,#REF!,"Nuit")+COUNTIFS(#REF!,B103,#REF!,"Nuit"))</f>
        <v/>
      </c>
      <c r="Q103" s="184" t="str">
        <f>IF($A103="","",COUNTIFS(#REF!,B103,#REF!,"Jour")+COUNTIFS(#REF!,B103,#REF!,"Jour")+COUNTIFS(#REF!,B103,#REF!,"Jour")+COUNTIFS(#REF!,B103,#REF!,"Jour")+COUNTIFS(#REF!,B103,#REF!,"Jour")+COUNTIFS(#REF!,B103,#REF!,"Jour")+COUNTIFS(#REF!,B103,#REF!,"Jour")+COUNTIFS(#REF!,B103,#REF!,"Jour")+COUNTIFS(#REF!,B103,#REF!,"Jour")+COUNTIFS(#REF!,B103,#REF!,"Jour")+COUNTIFS(#REF!,B103,#REF!,"Jour"))</f>
        <v/>
      </c>
      <c r="R103" s="187" t="str">
        <f>IF($A103="","",COUNTIFS(#REF!,B103,#REF!,"Nuit")+COUNTIFS(#REF!,B103,#REF!,"Nuit")+COUNTIFS(#REF!,B103,#REF!,"Nuit")+COUNTIFS(#REF!,B103,#REF!,"Nuit")+COUNTIFS(#REF!,B103,#REF!,"Nuit")+COUNTIFS(#REF!,B103,#REF!,"Nuit")+COUNTIFS(#REF!,B103,#REF!,"Nuit")+COUNTIFS(#REF!,B103,#REF!,"Nuit")+COUNTIFS(#REF!,B103,#REF!,"Nuit")+COUNTIFS(#REF!,B103,#REF!,"Nuit")+COUNTIFS(#REF!,B103,#REF!,"Nuit"))</f>
        <v/>
      </c>
      <c r="S103" s="184" t="str">
        <f>IF($A103="","",COUNTIFS(#REF!,B103,#REF!,"Jour")+COUNTIFS(#REF!,B103,#REF!,"Jour")+COUNTIFS(#REF!,B103,#REF!,"Jour")+COUNTIFS(#REF!,B103,#REF!,"Jour")+COUNTIFS(#REF!,B103,#REF!,"Jour")+COUNTIFS(#REF!,B103,#REF!,"Jour")+COUNTIFS(#REF!,B103,#REF!,"Jour")+COUNTIFS(#REF!,B103,#REF!,"Jour")+COUNTIFS(#REF!,B103,#REF!,"Jour")+COUNTIFS(#REF!,B103,#REF!,"Jour")+COUNTIFS(#REF!,B103,#REF!,"Jour"))</f>
        <v/>
      </c>
      <c r="T103" s="187" t="str">
        <f>IF($A103="","",COUNTIFS(#REF!,B103,#REF!,"Nuit")+COUNTIFS(#REF!,B103,#REF!,"Nuit")+COUNTIFS(#REF!,B103,#REF!,"Nuit")+COUNTIFS(#REF!,B103,#REF!,"Nuit")+COUNTIFS(#REF!,B103,#REF!,"Nuit")+COUNTIFS(#REF!,B103,#REF!,"Nuit")+COUNTIFS(#REF!,B103,#REF!,"Nuit")+COUNTIFS(#REF!,B103,#REF!,"Nuit")+COUNTIFS(#REF!,B103,#REF!,"Nuit")+COUNTIFS(#REF!,B103,#REF!,"Nuit")+COUNTIFS(#REF!,B103,#REF!,"Nuit"))</f>
        <v/>
      </c>
      <c r="U103" s="184" t="str">
        <f>IF($A103="","",COUNTIFS(#REF!,B103,#REF!,"Jour")+COUNTIFS(#REF!,B103,#REF!,"Jour")+COUNTIFS(#REF!,B103,#REF!,"Jour")+COUNTIFS(#REF!,B103,#REF!,"Jour")+COUNTIFS(#REF!,B103,#REF!,"Jour")+COUNTIFS(#REF!,B103,#REF!,"Jour")+COUNTIFS(#REF!,B103,#REF!,"Jour")+COUNTIFS(#REF!,B103,#REF!,"Jour")+COUNTIFS(#REF!,B103,#REF!,"Jour")+COUNTIFS(#REF!,B103,#REF!,"Jour")+COUNTIFS(#REF!,B103,#REF!,"Jour"))</f>
        <v/>
      </c>
      <c r="V103" s="187" t="str">
        <f>IF($A103="","",COUNTIFS(#REF!,B103,#REF!,"Nuit")+COUNTIFS(#REF!,B103,#REF!,"Nuit")+COUNTIFS(#REF!,B103,#REF!,"Nuit")+COUNTIFS(#REF!,B103,#REF!,"Nuit")+COUNTIFS(#REF!,B103,#REF!,"Nuit")+COUNTIFS(#REF!,B103,#REF!,"Nuit")+COUNTIFS(#REF!,B103,#REF!,"Nuit")+COUNTIFS(#REF!,B103,#REF!,"Nuit")+COUNTIFS(#REF!,B103,#REF!,"Nuit")+COUNTIFS(#REF!,B103,#REF!,"Nuit")+COUNTIFS(#REF!,B103,#REF!,"Nuit"))</f>
        <v/>
      </c>
      <c r="W103" s="184" t="str">
        <f>IF($A103="","",COUNTIFS(#REF!,B103,#REF!,"Jour")+COUNTIFS(#REF!,B103,#REF!,"Jour")+COUNTIFS(#REF!,B103,#REF!,"Jour")+COUNTIFS(#REF!,B103,#REF!,"Jour")+COUNTIFS(#REF!,B103,#REF!,"Jour")+COUNTIFS(#REF!,B103,#REF!,"Jour")+COUNTIFS(#REF!,B103,#REF!,"Jour")+COUNTIFS(#REF!,B103,#REF!,"Jour")+COUNTIFS(#REF!,B103,#REF!,"Jour")+COUNTIFS(#REF!,B103,#REF!,"Jour")+COUNTIFS(#REF!,B103,#REF!,"Jour"))</f>
        <v/>
      </c>
      <c r="X103" s="187" t="str">
        <f>IF($A103="","",COUNTIFS(#REF!,B103,#REF!,"Nuit")+COUNTIFS(#REF!,B103,#REF!,"Nuit")+COUNTIFS(#REF!,B103,#REF!,"Nuit")+COUNTIFS(#REF!,B103,#REF!,"Nuit")+COUNTIFS(#REF!,B103,#REF!,"Nuit")+COUNTIFS(#REF!,B103,#REF!,"Nuit")+COUNTIFS(#REF!,B103,#REF!,"Nuit")+COUNTIFS(#REF!,B103,#REF!,"Nuit")+COUNTIFS(#REF!,B103,#REF!,"Nuit")+COUNTIFS(#REF!,B103,#REF!,"Nuit")+COUNTIFS(#REF!,B103,#REF!,"Nuit"))</f>
        <v/>
      </c>
      <c r="Y103" s="184" t="str">
        <f>IF($A103="","",COUNTIFS(#REF!,B103,#REF!,"Jour")+COUNTIFS(#REF!,B103,#REF!,"Jour")+COUNTIFS(#REF!,B103,#REF!,"Jour")+COUNTIFS(#REF!,B103,#REF!,"Jour")+COUNTIFS(#REF!,B103,#REF!,"Jour")+COUNTIFS(#REF!,B103,#REF!,"Jour")+COUNTIFS(#REF!,B103,#REF!,"Jour")+COUNTIFS(#REF!,B103,#REF!,"Jour")+COUNTIFS(#REF!,B103,#REF!,"Jour")+COUNTIFS(#REF!,B103,#REF!,"Jour")+COUNTIFS(#REF!,B103,#REF!,"Jour"))</f>
        <v/>
      </c>
      <c r="Z103" s="187" t="str">
        <f>IF($A103="","",COUNTIFS(#REF!,$B103,#REF!,"Nuit")+COUNTIFS(#REF!,B103,#REF!,"Nuit")+COUNTIFS(#REF!,B103,#REF!,"Nuit")+COUNTIFS(#REF!,B103,#REF!,"Nuit")+COUNTIFS(#REF!,B103,#REF!,"Nuit")+COUNTIFS(#REF!,B103,#REF!,"Nuit")+COUNTIFS(#REF!,B103,#REF!,"Nuit")+COUNTIFS(#REF!,B103,#REF!,"Nuit")+COUNTIFS(#REF!,B103,#REF!,"Nuit")+COUNTIFS(#REF!,B103,#REF!,"Nuit")+COUNTIFS(#REF!,B103,#REF!,"Nuit"))</f>
        <v/>
      </c>
      <c r="AA103" s="184" t="str">
        <f>IF($A103="","",COUNTIFS(#REF!,$B103,#REF!,"Jour")+COUNTIFS(#REF!,$B103,#REF!,"Jour")+COUNTIFS(#REF!,$B103,#REF!,"Jour")+COUNTIFS(#REF!,$B103,#REF!,"Jour")+COUNTIFS(#REF!,$B103,#REF!,"Jour")+COUNTIFS(#REF!,$B103,#REF!,"Jour")+COUNTIFS(#REF!,$B103,#REF!,"Jour")+COUNTIFS(#REF!,$B103,#REF!,"Jour")+COUNTIFS(#REF!,$B103,#REF!,"Jour")+COUNTIFS(#REF!,$B103,#REF!,"Jour")+COUNTIFS(#REF!,$B103,#REF!,"Jour"))</f>
        <v/>
      </c>
      <c r="AB103" s="187" t="str">
        <f>IF($A103="","",COUNTIFS(#REF!,$B103,#REF!,"Nuit")+COUNTIFS(#REF!,$B103,#REF!,"Nuit")+COUNTIFS(#REF!,$B103,#REF!,"Nuit")+COUNTIFS(#REF!,$B103,#REF!,"Nuit")+COUNTIFS(#REF!,$B103,#REF!,"Nuit")+COUNTIFS(#REF!,$B103,#REF!,"Nuit")+COUNTIFS(#REF!,$B103,#REF!,"Nuit")+COUNTIFS(#REF!,$B103,#REF!,"Nuit")+COUNTIFS(#REF!,$B103,#REF!,"Nuit")+COUNTIFS(#REF!,$B103,#REF!,"Nuit")+COUNTIFS(#REF!,$B103,#REF!,"Nuit"))</f>
        <v/>
      </c>
      <c r="AC103" s="184" t="str">
        <f>IF($A103="","",COUNTIFS(#REF!,$B103,#REF!,"Jour")+COUNTIFS(#REF!,$B103,#REF!,"Jour")+COUNTIFS(#REF!,$B103,#REF!,"Jour")+COUNTIFS(#REF!,$B103,#REF!,"Jour")+COUNTIFS(#REF!,$B103,#REF!,"Jour")+COUNTIFS(#REF!,$B103,#REF!,"Jour")+COUNTIFS(#REF!,$B103,#REF!,"Jour")+COUNTIFS(#REF!,$B103,#REF!,"Jour")+COUNTIFS(#REF!,$B103,#REF!,"Jour")+COUNTIFS(#REF!,$B103,#REF!,"Jour")+COUNTIFS(#REF!,$B103,#REF!,"Jour"))</f>
        <v/>
      </c>
      <c r="AD103" s="187" t="str">
        <f>IF($A103="","",COUNTIFS(#REF!,$B103,#REF!,"Nuit")+COUNTIFS(#REF!,$B103,#REF!,"Nuit")+COUNTIFS(#REF!,$B103,#REF!,"Nuit")+COUNTIFS(#REF!,$B103,#REF!,"Nuit")+COUNTIFS(#REF!,$B103,#REF!,"Nuit")+COUNTIFS(#REF!,$B103,#REF!,"Nuit")+COUNTIFS(#REF!,$B103,#REF!,"Nuit")+COUNTIFS(#REF!,$B103,#REF!,"Nuit")+COUNTIFS(#REF!,$B103,#REF!,"Nuit")+COUNTIFS(#REF!,$B103,#REF!,"Nuit")+COUNTIFS(#REF!,$B103,#REF!,"Nuit"))</f>
        <v/>
      </c>
      <c r="AE103" s="184" t="str">
        <f>IF($A103="","",COUNTIFS(#REF!,$B103,#REF!,"Jour")+COUNTIFS(#REF!,$B103,#REF!,"Jour")+COUNTIFS(#REF!,$B103,#REF!,"Jour")+COUNTIFS(#REF!,$B103,#REF!,"Jour")+COUNTIFS(#REF!,$B103,#REF!,"Jour")+COUNTIFS(#REF!,$B103,#REF!,"Jour")+COUNTIFS(#REF!,$B103,#REF!,"Jour")+COUNTIFS(#REF!,$B103,#REF!,"Jour")+COUNTIFS(#REF!,$B103,#REF!,"Jour")+COUNTIFS(#REF!,$B103,#REF!,"Jour")+COUNTIFS(#REF!,$B103,#REF!,"Jour"))</f>
        <v/>
      </c>
      <c r="AF103" s="187" t="str">
        <f>IF($A103="","",COUNTIFS(#REF!,$B103,#REF!,"Nuit")+COUNTIFS(#REF!,$B103,#REF!,"Nuit")+COUNTIFS(#REF!,$B103,#REF!,"Nuit")+COUNTIFS(#REF!,$B103,#REF!,"Nuit")+COUNTIFS(#REF!,$B103,#REF!,"Nuit")+COUNTIFS(#REF!,$B103,#REF!,"Nuit")+COUNTIFS(#REF!,$B103,#REF!,"Nuit")+COUNTIFS(#REF!,$B103,#REF!,"Nuit")+COUNTIFS(#REF!,$B103,#REF!,"Nuit")+COUNTIFS(#REF!,$B103,#REF!,"Nuit")+COUNTIFS(#REF!,$B103,#REF!,"Nuit"))</f>
        <v/>
      </c>
      <c r="AG103" s="184" t="str">
        <f>IF($A103="","",COUNTIFS(#REF!,$B103,#REF!,"Jour")+COUNTIFS(#REF!,$B103,#REF!,"Jour")+COUNTIFS(#REF!,$B103,#REF!,"Jour")+COUNTIFS(#REF!,$B103,#REF!,"Jour")+COUNTIFS(#REF!,$B103,#REF!,"Jour")+COUNTIFS(#REF!,$B103,#REF!,"Jour")+COUNTIFS(#REF!,$B103,#REF!,"Jour")+COUNTIFS(#REF!,$B103,#REF!,"Jour")+COUNTIFS(#REF!,$B103,#REF!,"Jour")+COUNTIFS(#REF!,$B103,#REF!,"Jour")+COUNTIFS(#REF!,$B103,#REF!,"Jour"))</f>
        <v/>
      </c>
      <c r="AH103" s="187" t="str">
        <f>IF($A103="","",COUNTIFS(#REF!,$B103,#REF!,"Nuit")+COUNTIFS(#REF!,$B103,#REF!,"Nuit")+COUNTIFS(#REF!,$B103,#REF!,"Nuit")+COUNTIFS(#REF!,$B103,#REF!,"Nuit")+COUNTIFS(#REF!,$B103,#REF!,"Nuit")+COUNTIFS(#REF!,$B103,#REF!,"Nuit")+COUNTIFS(#REF!,$B103,#REF!,"Nuit")+COUNTIFS(#REF!,$B103,#REF!,"Nuit")+COUNTIFS(#REF!,$B103,#REF!,"Nuit")+COUNTIFS(#REF!,$B103,#REF!,"Nuit")+COUNTIFS(#REF!,$B103,#REF!,"Nuit"))</f>
        <v/>
      </c>
      <c r="AI103" s="184" t="str">
        <f>IF($A103="","",COUNTIFS(#REF!,$B103,#REF!,"Jour")+COUNTIFS(#REF!,$B103,#REF!,"Jour")+COUNTIFS(#REF!,$B103,#REF!,"Jour")+COUNTIFS(#REF!,$B103,#REF!,"Jour")+COUNTIFS(#REF!,$B103,#REF!,"Jour")+COUNTIFS(#REF!,$B103,#REF!,"Jour")+COUNTIFS(#REF!,$B103,#REF!,"Jour")+COUNTIFS(#REF!,$B103,#REF!,"Jour")+COUNTIFS(#REF!,$B103,#REF!,"Jour")+COUNTIFS(#REF!,$B103,#REF!,"Jour")+COUNTIFS(#REF!,$B103,#REF!,"Jour"))</f>
        <v/>
      </c>
      <c r="AJ103" s="187" t="str">
        <f>IF($A103="","",COUNTIFS(#REF!,$B103,#REF!,"Nuit")+COUNTIFS(#REF!,$B103,#REF!,"Nuit")+COUNTIFS(#REF!,$B103,#REF!,"Nuit")+COUNTIFS(#REF!,$B103,#REF!,"Nuit")+COUNTIFS(#REF!,$B103,#REF!,"Nuit")+COUNTIFS(#REF!,$B103,#REF!,"Nuit")+COUNTIFS(#REF!,$B103,#REF!,"Nuit")+COUNTIFS(#REF!,$B103,#REF!,"Nuit")+COUNTIFS(#REF!,$B103,#REF!,"Nuit")+COUNTIFS(#REF!,$B103,#REF!,"Nuit")+COUNTIFS(#REF!,$B103,#REF!,"Nuit"))</f>
        <v/>
      </c>
      <c r="AK103" s="190" t="str">
        <f>IF($A103="","",COUNTIFS(#REF!,$B103,#REF!,"Jour")+COUNTIFS(#REF!,$B103,#REF!,"Jour")+COUNTIFS(#REF!,$B103,#REF!,"Jour")+COUNTIFS(#REF!,$B103,#REF!,"Jour")+COUNTIFS(#REF!,$B103,#REF!,"Jour")+COUNTIFS(#REF!,$B103,#REF!,"Jour")+COUNTIFS(#REF!,$B103,#REF!,"Jour")+COUNTIFS(#REF!,$B103,#REF!,"Jour")+COUNTIFS(#REF!,$B103,#REF!,"Jour")+COUNTIFS(#REF!,$B103,#REF!,"Jour")+COUNTIFS(#REF!,$B103,#REF!,"Jour"))</f>
        <v/>
      </c>
      <c r="AM103" s="176" t="str">
        <f t="shared" si="13"/>
        <v/>
      </c>
      <c r="AN103" s="176" t="str">
        <f t="shared" si="14"/>
        <v/>
      </c>
      <c r="AO103" s="424" t="str">
        <f t="shared" si="15"/>
        <v/>
      </c>
      <c r="AP103" s="183" t="str">
        <f>IF($A103="","",COUNTIFS(JAN.20!$F$7:$F$48,$B103,JAN.20!$E$7:$E$48,"Nuit")+COUNTIFS(JAN.20!$H$7:$H$48,$B103,JAN.20!$E$7:$E$48,"Nuit")+COUNTIFS(JAN.20!$J$7:$J$48,$B103,JAN.20!$E$7:$E$48,"Nuit")+COUNTIFS(JAN.20!$L$7:$L$48,$B103,JAN.20!$E$7:$E$48,"Nuit")+COUNTIFS(JAN.20!$N$7:$N$48,$B103,JAN.20!$E$7:$E$48,"Nuit")+COUNTIFS(JAN.20!$P$7:$P$48,$B103,JAN.20!$E$7:$E$48,"Nuit")+COUNTIFS(JAN.20!$R$7:$R$48,$B103,JAN.20!$E$7:$E$48,"Nuit")+COUNTIFS(JAN.20!$T$7:$T$48,$B103,JAN.20!$E$7:$E$48,"Nuit")+COUNTIFS(JAN.20!$V$7:$V$48,$B103,JAN.20!$E$7:$E$48,"Nuit")+COUNTIFS(JAN.20!$W$7:$W$48,$B103,JAN.20!$E$7:$E$48,"Nuit")+COUNTIFS(JAN.20!$X$7:$X$48,$B103,JAN.20!$E$7:$E$48,"Nuit"))</f>
        <v/>
      </c>
      <c r="AQ103" s="184" t="str">
        <f>IF($A103="","",COUNTIFS(JAN.20!$F$7:$F$48,$B103,JAN.20!$E$7:$E$48,"Jour")+COUNTIFS(JAN.20!$H$7:$H$48,$B103,JAN.20!$E$7:$E$48,"Jour")+COUNTIFS(JAN.20!$J$7:$J$48,$B103,JAN.20!$E$7:$E$48,"Jour")+COUNTIFS(JAN.20!$L$7:$L$48,$B103,JAN.20!$E$7:$E$48,"Jour")+COUNTIFS(JAN.20!$N$7:$N$48,$B103,JAN.20!$E$7:$E$48,"Jour")+COUNTIFS(JAN.20!$P$7:$P$48,$B103,JAN.20!$E$7:$E$48,"Jour")+COUNTIFS(JAN.20!$R$7:$R$48,$B103,JAN.20!$E$7:$E$48,"Jour")+COUNTIFS(JAN.20!$T$7:$T$48,$B103,JAN.20!$E$7:$E$48,"Jour")+COUNTIFS(JAN.20!$V$7:$V$48,$B103,JAN.20!$E$7:$E$48,"Jour")+COUNTIFS(JAN.20!$W$7:$W$48,$B103,JAN.20!$E$7:$E$48,"Jour")+COUNTIFS(JAN.20!$X$7:$X$48,$B103,JAN.20!$E$7:$E$48,"Jour"))</f>
        <v/>
      </c>
      <c r="AR103" s="187" t="str">
        <f>IF($A103="","",COUNTIFS(FEV.20!$F$7:$F$48,$B103,FEV.20!$E$7:$E$48,"Nuit")+COUNTIFS(FEV.20!$H$7:$H$48,$B103,FEV.20!$E$7:$E$48,"Nuit")+COUNTIFS(FEV.20!$J$7:$J$48,$B103,FEV.20!$E$7:$E$48,"Nuit")+COUNTIFS(FEV.20!$L$7:$L$48,$B103,FEV.20!$E$7:$E$48,"Nuit")+COUNTIFS(FEV.20!$N$7:$N$48,$B103,FEV.20!$E$7:$E$48,"Nuit")+COUNTIFS(FEV.20!$P$7:$P$48,$B103,FEV.20!$E$7:$E$48,"Nuit")+COUNTIFS(FEV.20!$R$7:$R$48,$B103,FEV.20!$E$7:$E$48,"Nuit")+COUNTIFS(FEV.20!$T$7:$T$48,$B103,FEV.20!$E$7:$E$48,"Nuit")+COUNTIFS(FEV.20!$V$7:$V$48,$B103,FEV.20!$E$7:$E$48,"Nuit")+COUNTIFS(FEV.20!$W$7:$W$48,$B103,FEV.20!$E$7:$E$48,"Nuit")+COUNTIFS(FEV.20!$X$7:$X$48,$B103,FEV.20!$E$7:$E$48,"Nuit"))</f>
        <v/>
      </c>
      <c r="AS103" s="184" t="str">
        <f>IF($A103="","",COUNTIFS(FEV.20!$F$7:$F$48,$B103,FEV.20!$E$7:$E$48,"Jour")+COUNTIFS(FEV.20!$H$7:$H$48,$B103,FEV.20!$E$7:$E$48,"Jour")+COUNTIFS(FEV.20!$J$7:$J$48,$B103,FEV.20!$E$7:$E$48,"Jour")+COUNTIFS(FEV.20!$L$7:$L$48,$B103,FEV.20!$E$7:$E$48,"Jour")+COUNTIFS(FEV.20!$N$7:$N$48,$B103,FEV.20!$E$7:$E$48,"Jour")+COUNTIFS(FEV.20!$P$7:$P$48,$B103,FEV.20!$E$7:$E$48,"Jour")+COUNTIFS(FEV.20!$R$7:$R$48,$B103,FEV.20!$E$7:$E$48,"Jour")+COUNTIFS(FEV.20!$T$7:$T$48,$B103,FEV.20!$E$7:$E$48,"Jour")+COUNTIFS(FEV.20!$V$7:$V$48,$B103,FEV.20!$E$7:$E$48,"Jour")+COUNTIFS(FEV.20!$W$7:$W$48,$B103,FEV.20!$E$7:$E$48,"Jour")+COUNTIFS(FEV.20!$X$7:$X$48,$B103,FEV.20!$E$7:$E$48,"Jour"))</f>
        <v/>
      </c>
      <c r="AT103" s="187" t="str">
        <f>IF($A103="","",COUNTIFS(Mars.20!$F$7:$F$48,$B103,Mars.20!$E$7:$E$48,"Nuit")+COUNTIFS(Mars.20!$H$7:$H$48,$B103,Mars.20!$E$7:$E$48,"Nuit")+COUNTIFS(Mars.20!$J$7:$J$48,$B103,Mars.20!$E$7:$E$48,"Nuit")+COUNTIFS(Mars.20!$L$7:$L$48,$B103,Mars.20!$E$7:$E$48,"Nuit")+COUNTIFS(Mars.20!$N$7:$N$48,$B103,Mars.20!$E$7:$E$48,"Nuit")+COUNTIFS(Mars.20!$P$7:$P$48,$B103,Mars.20!$E$7:$E$48,"Nuit")+COUNTIFS(Mars.20!$R$7:$R$48,$B103,Mars.20!$E$7:$E$48,"Nuit")+COUNTIFS(Mars.20!$T$7:$T$48,$B103,Mars.20!$E$7:$E$48,"Nuit")+COUNTIFS(Mars.20!$V$7:$V$48,$B103,Mars.20!$E$7:$E$48,"Nuit")+COUNTIFS(Mars.20!$W$7:$W$48,$B103,Mars.20!$E$7:$E$48,"Nuit")+COUNTIFS(Mars.20!$X$7:$X$48,$B103,Mars.20!$E$7:$E$48,"Nuit"))</f>
        <v/>
      </c>
      <c r="AU103" s="184" t="str">
        <f>IF($A103="","",COUNTIFS(Mars.20!$F$7:$F$48,$B103,Mars.20!$E$7:$E$48,"Jour")+COUNTIFS(Mars.20!$H$7:$H$48,$B103,Mars.20!$E$7:$E$48,"Jour")+COUNTIFS(Mars.20!$J$7:$J$48,$B103,Mars.20!$E$7:$E$48,"Jour")+COUNTIFS(Mars.20!$L$7:$L$48,$B103,Mars.20!$E$7:$E$48,"Jour")+COUNTIFS(Mars.20!$N$7:$N$48,$B103,Mars.20!$E$7:$E$48,"Jour")+COUNTIFS(Mars.20!$P$7:$P$48,$B103,Mars.20!$E$7:$E$48,"Jour")+COUNTIFS(Mars.20!$R$7:$R$48,$B103,Mars.20!$E$7:$E$48,"Jour")+COUNTIFS(Mars.20!$T$7:$T$48,$B103,Mars.20!$E$7:$E$48,"Jour")+COUNTIFS(Mars.20!$V$7:$V$48,$B103,Mars.20!$E$7:$E$48,"Jour")+COUNTIFS(Mars.20!$W$7:$W$48,$B103,Mars.20!$E$7:$E$48,"Jour")+COUNTIFS(Mars.20!$X$7:$X$48,$B103,Mars.20!$E$7:$E$48,"Jour"))</f>
        <v/>
      </c>
      <c r="AV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AW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AX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AY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AZ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BA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BB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BC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BD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BE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BF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BG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BH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BI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BJ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BK103" s="184"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BL103" s="187" t="str">
        <f>IF($A103="","",COUNTIFS(AVR.20!$F$7:$F$48,$B103,AVR.20!$E$7:$E$48,"Nuit")+COUNTIFS(AVR.20!$H$7:$H$48,$B103,AVR.20!$E$7:$E$48,"Nuit")+COUNTIFS(AVR.20!$J$7:$J$48,$B103,AVR.20!$E$7:$E$48,"Nuit")+COUNTIFS(AVR.20!$L$7:$L$48,$B103,AVR.20!$E$7:$E$48,"Nuit")+COUNTIFS(AVR.20!$N$7:$N$48,$B103,AVR.20!$E$7:$E$48,"Nuit")+COUNTIFS(AVR.20!$P$7:$P$48,$B103,AVR.20!$E$7:$E$48,"Nuit")+COUNTIFS(AVR.20!$R$7:$R$48,$B103,AVR.20!$E$7:$E$48,"Nuit")+COUNTIFS(AVR.20!$T$7:$T$48,$B103,AVR.20!$E$7:$E$48,"Nuit")+COUNTIFS(AVR.20!$V$7:$V$48,$B103,AVR.20!$E$7:$E$48,"Nuit")+COUNTIFS(AVR.20!$W$7:$W$48,$B103,AVR.20!$E$7:$E$48,"Nuit")+COUNTIFS(AVR.20!$X$7:$X$48,$B103,AVR.20!$E$7:$E$48,"Nuit"))</f>
        <v/>
      </c>
      <c r="BM103" s="190" t="str">
        <f>IF($A103="","",COUNTIFS(AVR.20!$F$7:$F$48,$B103,AVR.20!$E$7:$E$48,"Jour")+COUNTIFS(AVR.20!$H$7:$H$48,$B103,AVR.20!$E$7:$E$48,"Jour")+COUNTIFS(AVR.20!$J$7:$J$48,$B103,AVR.20!$E$7:$E$48,"Jour")+COUNTIFS(AVR.20!$L$7:$L$48,$B103,AVR.20!$E$7:$E$48,"Jour")+COUNTIFS(AVR.20!$N$7:$N$48,$B103,AVR.20!$E$7:$E$48,"Jour")+COUNTIFS(AVR.20!$P$7:$P$48,$B103,AVR.20!$E$7:$E$48,"Jour")+COUNTIFS(AVR.20!$R$7:$R$48,$B103,AVR.20!$E$7:$E$48,"Jour")+COUNTIFS(AVR.20!$T$7:$T$48,$B103,AVR.20!$E$7:$E$48,"Jour")+COUNTIFS(AVR.20!$V$7:$V$48,$B103,AVR.20!$E$7:$E$48,"Jour")+COUNTIFS(AVR.20!$W$7:$W$48,$B103,AVR.20!$E$7:$E$48,"Jour")+COUNTIFS(AVR.20!$X$7:$X$48,$B103,AVR.20!$E$7:$E$48,"Jour"))</f>
        <v/>
      </c>
      <c r="BO103" s="176" t="e">
        <f t="shared" si="9"/>
        <v>#VALUE!</v>
      </c>
      <c r="BP103" s="176" t="e">
        <f t="shared" si="10"/>
        <v>#VALUE!</v>
      </c>
    </row>
    <row r="104" spans="1:68" x14ac:dyDescent="0.25">
      <c r="A104" s="273"/>
      <c r="B104" s="275"/>
      <c r="C104" s="264"/>
      <c r="D104" s="264"/>
      <c r="E104" s="265"/>
      <c r="F104" s="266"/>
      <c r="G104" s="266"/>
      <c r="H104" s="266"/>
      <c r="I104" s="260"/>
      <c r="J104" s="266"/>
      <c r="K104" s="266"/>
      <c r="L104" s="267"/>
      <c r="N104" s="183" t="str">
        <f>IF($A104="","",COUNTIFS(#REF!,B104,#REF!,"Nuit")+COUNTIFS(#REF!,B104,#REF!,"Nuit")+COUNTIFS(#REF!,B104,#REF!,"Nuit")+COUNTIFS(#REF!,B104,#REF!,"Nuit")+COUNTIFS(#REF!,B104,#REF!,"Nuit")+COUNTIFS(#REF!,B104,#REF!,"Nuit")+COUNTIFS(#REF!,B104,#REF!,"Nuit")+COUNTIFS(#REF!,B104,#REF!,"Nuit")+COUNTIFS(#REF!,B104,#REF!,"Nuit")+COUNTIFS(#REF!,B104,#REF!,"Nuit")+COUNTIFS(#REF!,B104,#REF!,"Nuit"))</f>
        <v/>
      </c>
      <c r="O104" s="184" t="str">
        <f>IF($A104="","",COUNTIFS(#REF!,B104,#REF!,"Jour")+COUNTIFS(#REF!,B104,#REF!,"Jour")+COUNTIFS(#REF!,B104,#REF!,"Jour")+COUNTIFS(#REF!,B104,#REF!,"Jour")+COUNTIFS(#REF!,B104,#REF!,"Jour")+COUNTIFS(#REF!,B104,#REF!,"Jour")+COUNTIFS(#REF!,B104,#REF!,"Jour")+COUNTIFS(#REF!,B104,#REF!,"Jour")+COUNTIFS(#REF!,B104,#REF!,"Jour")+COUNTIFS(#REF!,B104,#REF!,"Jour")+COUNTIFS(#REF!,B104,#REF!,"Jour"))</f>
        <v/>
      </c>
      <c r="P104" s="187" t="str">
        <f>IF($A104="","",COUNTIFS(#REF!,B104,#REF!,"Nuit")+COUNTIFS(#REF!,B104,#REF!,"Nuit")+COUNTIFS(#REF!,B104,#REF!,"Nuit")+COUNTIFS(#REF!,B104,#REF!,"Nuit")+COUNTIFS(#REF!,B104,#REF!,"Nuit")+COUNTIFS(#REF!,B104,#REF!,"Nuit")+COUNTIFS(#REF!,B104,#REF!,"Nuit")+COUNTIFS(#REF!,B104,#REF!,"Nuit")+COUNTIFS(#REF!,B104,#REF!,"Nuit")+COUNTIFS(#REF!,B104,#REF!,"Nuit")+COUNTIFS(#REF!,B104,#REF!,"Nuit"))</f>
        <v/>
      </c>
      <c r="Q104" s="184" t="str">
        <f>IF($A104="","",COUNTIFS(#REF!,B104,#REF!,"Jour")+COUNTIFS(#REF!,B104,#REF!,"Jour")+COUNTIFS(#REF!,B104,#REF!,"Jour")+COUNTIFS(#REF!,B104,#REF!,"Jour")+COUNTIFS(#REF!,B104,#REF!,"Jour")+COUNTIFS(#REF!,B104,#REF!,"Jour")+COUNTIFS(#REF!,B104,#REF!,"Jour")+COUNTIFS(#REF!,B104,#REF!,"Jour")+COUNTIFS(#REF!,B104,#REF!,"Jour")+COUNTIFS(#REF!,B104,#REF!,"Jour")+COUNTIFS(#REF!,B104,#REF!,"Jour"))</f>
        <v/>
      </c>
      <c r="R104" s="187" t="str">
        <f>IF($A104="","",COUNTIFS(#REF!,B104,#REF!,"Nuit")+COUNTIFS(#REF!,B104,#REF!,"Nuit")+COUNTIFS(#REF!,B104,#REF!,"Nuit")+COUNTIFS(#REF!,B104,#REF!,"Nuit")+COUNTIFS(#REF!,B104,#REF!,"Nuit")+COUNTIFS(#REF!,B104,#REF!,"Nuit")+COUNTIFS(#REF!,B104,#REF!,"Nuit")+COUNTIFS(#REF!,B104,#REF!,"Nuit")+COUNTIFS(#REF!,B104,#REF!,"Nuit")+COUNTIFS(#REF!,B104,#REF!,"Nuit")+COUNTIFS(#REF!,B104,#REF!,"Nuit"))</f>
        <v/>
      </c>
      <c r="S104" s="184" t="str">
        <f>IF($A104="","",COUNTIFS(#REF!,B104,#REF!,"Jour")+COUNTIFS(#REF!,B104,#REF!,"Jour")+COUNTIFS(#REF!,B104,#REF!,"Jour")+COUNTIFS(#REF!,B104,#REF!,"Jour")+COUNTIFS(#REF!,B104,#REF!,"Jour")+COUNTIFS(#REF!,B104,#REF!,"Jour")+COUNTIFS(#REF!,B104,#REF!,"Jour")+COUNTIFS(#REF!,B104,#REF!,"Jour")+COUNTIFS(#REF!,B104,#REF!,"Jour")+COUNTIFS(#REF!,B104,#REF!,"Jour")+COUNTIFS(#REF!,B104,#REF!,"Jour"))</f>
        <v/>
      </c>
      <c r="T104" s="187" t="str">
        <f>IF($A104="","",COUNTIFS(#REF!,B104,#REF!,"Nuit")+COUNTIFS(#REF!,B104,#REF!,"Nuit")+COUNTIFS(#REF!,B104,#REF!,"Nuit")+COUNTIFS(#REF!,B104,#REF!,"Nuit")+COUNTIFS(#REF!,B104,#REF!,"Nuit")+COUNTIFS(#REF!,B104,#REF!,"Nuit")+COUNTIFS(#REF!,B104,#REF!,"Nuit")+COUNTIFS(#REF!,B104,#REF!,"Nuit")+COUNTIFS(#REF!,B104,#REF!,"Nuit")+COUNTIFS(#REF!,B104,#REF!,"Nuit")+COUNTIFS(#REF!,B104,#REF!,"Nuit"))</f>
        <v/>
      </c>
      <c r="U104" s="184" t="str">
        <f>IF($A104="","",COUNTIFS(#REF!,B104,#REF!,"Jour")+COUNTIFS(#REF!,B104,#REF!,"Jour")+COUNTIFS(#REF!,B104,#REF!,"Jour")+COUNTIFS(#REF!,B104,#REF!,"Jour")+COUNTIFS(#REF!,B104,#REF!,"Jour")+COUNTIFS(#REF!,B104,#REF!,"Jour")+COUNTIFS(#REF!,B104,#REF!,"Jour")+COUNTIFS(#REF!,B104,#REF!,"Jour")+COUNTIFS(#REF!,B104,#REF!,"Jour")+COUNTIFS(#REF!,B104,#REF!,"Jour")+COUNTIFS(#REF!,B104,#REF!,"Jour"))</f>
        <v/>
      </c>
      <c r="V104" s="187" t="str">
        <f>IF($A104="","",COUNTIFS(#REF!,B104,#REF!,"Nuit")+COUNTIFS(#REF!,B104,#REF!,"Nuit")+COUNTIFS(#REF!,B104,#REF!,"Nuit")+COUNTIFS(#REF!,B104,#REF!,"Nuit")+COUNTIFS(#REF!,B104,#REF!,"Nuit")+COUNTIFS(#REF!,B104,#REF!,"Nuit")+COUNTIFS(#REF!,B104,#REF!,"Nuit")+COUNTIFS(#REF!,B104,#REF!,"Nuit")+COUNTIFS(#REF!,B104,#REF!,"Nuit")+COUNTIFS(#REF!,B104,#REF!,"Nuit")+COUNTIFS(#REF!,B104,#REF!,"Nuit"))</f>
        <v/>
      </c>
      <c r="W104" s="184" t="str">
        <f>IF($A104="","",COUNTIFS(#REF!,B104,#REF!,"Jour")+COUNTIFS(#REF!,B104,#REF!,"Jour")+COUNTIFS(#REF!,B104,#REF!,"Jour")+COUNTIFS(#REF!,B104,#REF!,"Jour")+COUNTIFS(#REF!,B104,#REF!,"Jour")+COUNTIFS(#REF!,B104,#REF!,"Jour")+COUNTIFS(#REF!,B104,#REF!,"Jour")+COUNTIFS(#REF!,B104,#REF!,"Jour")+COUNTIFS(#REF!,B104,#REF!,"Jour")+COUNTIFS(#REF!,B104,#REF!,"Jour")+COUNTIFS(#REF!,B104,#REF!,"Jour"))</f>
        <v/>
      </c>
      <c r="X104" s="187" t="str">
        <f>IF($A104="","",COUNTIFS(#REF!,B104,#REF!,"Nuit")+COUNTIFS(#REF!,B104,#REF!,"Nuit")+COUNTIFS(#REF!,B104,#REF!,"Nuit")+COUNTIFS(#REF!,B104,#REF!,"Nuit")+COUNTIFS(#REF!,B104,#REF!,"Nuit")+COUNTIFS(#REF!,B104,#REF!,"Nuit")+COUNTIFS(#REF!,B104,#REF!,"Nuit")+COUNTIFS(#REF!,B104,#REF!,"Nuit")+COUNTIFS(#REF!,B104,#REF!,"Nuit")+COUNTIFS(#REF!,B104,#REF!,"Nuit")+COUNTIFS(#REF!,B104,#REF!,"Nuit"))</f>
        <v/>
      </c>
      <c r="Y104" s="184" t="str">
        <f>IF($A104="","",COUNTIFS(#REF!,B104,#REF!,"Jour")+COUNTIFS(#REF!,B104,#REF!,"Jour")+COUNTIFS(#REF!,B104,#REF!,"Jour")+COUNTIFS(#REF!,B104,#REF!,"Jour")+COUNTIFS(#REF!,B104,#REF!,"Jour")+COUNTIFS(#REF!,B104,#REF!,"Jour")+COUNTIFS(#REF!,B104,#REF!,"Jour")+COUNTIFS(#REF!,B104,#REF!,"Jour")+COUNTIFS(#REF!,B104,#REF!,"Jour")+COUNTIFS(#REF!,B104,#REF!,"Jour")+COUNTIFS(#REF!,B104,#REF!,"Jour"))</f>
        <v/>
      </c>
      <c r="Z104" s="187" t="str">
        <f>IF($A104="","",COUNTIFS(#REF!,$B104,#REF!,"Nuit")+COUNTIFS(#REF!,B104,#REF!,"Nuit")+COUNTIFS(#REF!,B104,#REF!,"Nuit")+COUNTIFS(#REF!,B104,#REF!,"Nuit")+COUNTIFS(#REF!,B104,#REF!,"Nuit")+COUNTIFS(#REF!,B104,#REF!,"Nuit")+COUNTIFS(#REF!,B104,#REF!,"Nuit")+COUNTIFS(#REF!,B104,#REF!,"Nuit")+COUNTIFS(#REF!,B104,#REF!,"Nuit")+COUNTIFS(#REF!,B104,#REF!,"Nuit")+COUNTIFS(#REF!,B104,#REF!,"Nuit"))</f>
        <v/>
      </c>
      <c r="AA104" s="184" t="str">
        <f>IF($A104="","",COUNTIFS(#REF!,$B104,#REF!,"Jour")+COUNTIFS(#REF!,$B104,#REF!,"Jour")+COUNTIFS(#REF!,$B104,#REF!,"Jour")+COUNTIFS(#REF!,$B104,#REF!,"Jour")+COUNTIFS(#REF!,$B104,#REF!,"Jour")+COUNTIFS(#REF!,$B104,#REF!,"Jour")+COUNTIFS(#REF!,$B104,#REF!,"Jour")+COUNTIFS(#REF!,$B104,#REF!,"Jour")+COUNTIFS(#REF!,$B104,#REF!,"Jour")+COUNTIFS(#REF!,$B104,#REF!,"Jour")+COUNTIFS(#REF!,$B104,#REF!,"Jour"))</f>
        <v/>
      </c>
      <c r="AB104" s="187" t="str">
        <f>IF($A104="","",COUNTIFS(#REF!,$B104,#REF!,"Nuit")+COUNTIFS(#REF!,$B104,#REF!,"Nuit")+COUNTIFS(#REF!,$B104,#REF!,"Nuit")+COUNTIFS(#REF!,$B104,#REF!,"Nuit")+COUNTIFS(#REF!,$B104,#REF!,"Nuit")+COUNTIFS(#REF!,$B104,#REF!,"Nuit")+COUNTIFS(#REF!,$B104,#REF!,"Nuit")+COUNTIFS(#REF!,$B104,#REF!,"Nuit")+COUNTIFS(#REF!,$B104,#REF!,"Nuit")+COUNTIFS(#REF!,$B104,#REF!,"Nuit")+COUNTIFS(#REF!,$B104,#REF!,"Nuit"))</f>
        <v/>
      </c>
      <c r="AC104" s="184" t="str">
        <f>IF($A104="","",COUNTIFS(#REF!,$B104,#REF!,"Jour")+COUNTIFS(#REF!,$B104,#REF!,"Jour")+COUNTIFS(#REF!,$B104,#REF!,"Jour")+COUNTIFS(#REF!,$B104,#REF!,"Jour")+COUNTIFS(#REF!,$B104,#REF!,"Jour")+COUNTIFS(#REF!,$B104,#REF!,"Jour")+COUNTIFS(#REF!,$B104,#REF!,"Jour")+COUNTIFS(#REF!,$B104,#REF!,"Jour")+COUNTIFS(#REF!,$B104,#REF!,"Jour")+COUNTIFS(#REF!,$B104,#REF!,"Jour")+COUNTIFS(#REF!,$B104,#REF!,"Jour"))</f>
        <v/>
      </c>
      <c r="AD104" s="187" t="str">
        <f>IF($A104="","",COUNTIFS(#REF!,$B104,#REF!,"Nuit")+COUNTIFS(#REF!,$B104,#REF!,"Nuit")+COUNTIFS(#REF!,$B104,#REF!,"Nuit")+COUNTIFS(#REF!,$B104,#REF!,"Nuit")+COUNTIFS(#REF!,$B104,#REF!,"Nuit")+COUNTIFS(#REF!,$B104,#REF!,"Nuit")+COUNTIFS(#REF!,$B104,#REF!,"Nuit")+COUNTIFS(#REF!,$B104,#REF!,"Nuit")+COUNTIFS(#REF!,$B104,#REF!,"Nuit")+COUNTIFS(#REF!,$B104,#REF!,"Nuit")+COUNTIFS(#REF!,$B104,#REF!,"Nuit"))</f>
        <v/>
      </c>
      <c r="AE104" s="184" t="str">
        <f>IF($A104="","",COUNTIFS(#REF!,$B104,#REF!,"Jour")+COUNTIFS(#REF!,$B104,#REF!,"Jour")+COUNTIFS(#REF!,$B104,#REF!,"Jour")+COUNTIFS(#REF!,$B104,#REF!,"Jour")+COUNTIFS(#REF!,$B104,#REF!,"Jour")+COUNTIFS(#REF!,$B104,#REF!,"Jour")+COUNTIFS(#REF!,$B104,#REF!,"Jour")+COUNTIFS(#REF!,$B104,#REF!,"Jour")+COUNTIFS(#REF!,$B104,#REF!,"Jour")+COUNTIFS(#REF!,$B104,#REF!,"Jour")+COUNTIFS(#REF!,$B104,#REF!,"Jour"))</f>
        <v/>
      </c>
      <c r="AF104" s="187" t="str">
        <f>IF($A104="","",COUNTIFS(#REF!,$B104,#REF!,"Nuit")+COUNTIFS(#REF!,$B104,#REF!,"Nuit")+COUNTIFS(#REF!,$B104,#REF!,"Nuit")+COUNTIFS(#REF!,$B104,#REF!,"Nuit")+COUNTIFS(#REF!,$B104,#REF!,"Nuit")+COUNTIFS(#REF!,$B104,#REF!,"Nuit")+COUNTIFS(#REF!,$B104,#REF!,"Nuit")+COUNTIFS(#REF!,$B104,#REF!,"Nuit")+COUNTIFS(#REF!,$B104,#REF!,"Nuit")+COUNTIFS(#REF!,$B104,#REF!,"Nuit")+COUNTIFS(#REF!,$B104,#REF!,"Nuit"))</f>
        <v/>
      </c>
      <c r="AG104" s="184" t="str">
        <f>IF($A104="","",COUNTIFS(#REF!,$B104,#REF!,"Jour")+COUNTIFS(#REF!,$B104,#REF!,"Jour")+COUNTIFS(#REF!,$B104,#REF!,"Jour")+COUNTIFS(#REF!,$B104,#REF!,"Jour")+COUNTIFS(#REF!,$B104,#REF!,"Jour")+COUNTIFS(#REF!,$B104,#REF!,"Jour")+COUNTIFS(#REF!,$B104,#REF!,"Jour")+COUNTIFS(#REF!,$B104,#REF!,"Jour")+COUNTIFS(#REF!,$B104,#REF!,"Jour")+COUNTIFS(#REF!,$B104,#REF!,"Jour")+COUNTIFS(#REF!,$B104,#REF!,"Jour"))</f>
        <v/>
      </c>
      <c r="AH104" s="187" t="str">
        <f>IF($A104="","",COUNTIFS(#REF!,$B104,#REF!,"Nuit")+COUNTIFS(#REF!,$B104,#REF!,"Nuit")+COUNTIFS(#REF!,$B104,#REF!,"Nuit")+COUNTIFS(#REF!,$B104,#REF!,"Nuit")+COUNTIFS(#REF!,$B104,#REF!,"Nuit")+COUNTIFS(#REF!,$B104,#REF!,"Nuit")+COUNTIFS(#REF!,$B104,#REF!,"Nuit")+COUNTIFS(#REF!,$B104,#REF!,"Nuit")+COUNTIFS(#REF!,$B104,#REF!,"Nuit")+COUNTIFS(#REF!,$B104,#REF!,"Nuit")+COUNTIFS(#REF!,$B104,#REF!,"Nuit"))</f>
        <v/>
      </c>
      <c r="AI104" s="184" t="str">
        <f>IF($A104="","",COUNTIFS(#REF!,$B104,#REF!,"Jour")+COUNTIFS(#REF!,$B104,#REF!,"Jour")+COUNTIFS(#REF!,$B104,#REF!,"Jour")+COUNTIFS(#REF!,$B104,#REF!,"Jour")+COUNTIFS(#REF!,$B104,#REF!,"Jour")+COUNTIFS(#REF!,$B104,#REF!,"Jour")+COUNTIFS(#REF!,$B104,#REF!,"Jour")+COUNTIFS(#REF!,$B104,#REF!,"Jour")+COUNTIFS(#REF!,$B104,#REF!,"Jour")+COUNTIFS(#REF!,$B104,#REF!,"Jour")+COUNTIFS(#REF!,$B104,#REF!,"Jour"))</f>
        <v/>
      </c>
      <c r="AJ104" s="187" t="str">
        <f>IF($A104="","",COUNTIFS(#REF!,$B104,#REF!,"Nuit")+COUNTIFS(#REF!,$B104,#REF!,"Nuit")+COUNTIFS(#REF!,$B104,#REF!,"Nuit")+COUNTIFS(#REF!,$B104,#REF!,"Nuit")+COUNTIFS(#REF!,$B104,#REF!,"Nuit")+COUNTIFS(#REF!,$B104,#REF!,"Nuit")+COUNTIFS(#REF!,$B104,#REF!,"Nuit")+COUNTIFS(#REF!,$B104,#REF!,"Nuit")+COUNTIFS(#REF!,$B104,#REF!,"Nuit")+COUNTIFS(#REF!,$B104,#REF!,"Nuit")+COUNTIFS(#REF!,$B104,#REF!,"Nuit"))</f>
        <v/>
      </c>
      <c r="AK104" s="190" t="str">
        <f>IF($A104="","",COUNTIFS(#REF!,$B104,#REF!,"Jour")+COUNTIFS(#REF!,$B104,#REF!,"Jour")+COUNTIFS(#REF!,$B104,#REF!,"Jour")+COUNTIFS(#REF!,$B104,#REF!,"Jour")+COUNTIFS(#REF!,$B104,#REF!,"Jour")+COUNTIFS(#REF!,$B104,#REF!,"Jour")+COUNTIFS(#REF!,$B104,#REF!,"Jour")+COUNTIFS(#REF!,$B104,#REF!,"Jour")+COUNTIFS(#REF!,$B104,#REF!,"Jour")+COUNTIFS(#REF!,$B104,#REF!,"Jour")+COUNTIFS(#REF!,$B104,#REF!,"Jour"))</f>
        <v/>
      </c>
      <c r="AM104" s="176" t="str">
        <f t="shared" si="13"/>
        <v/>
      </c>
      <c r="AN104" s="176" t="str">
        <f t="shared" si="14"/>
        <v/>
      </c>
      <c r="AO104" s="424" t="str">
        <f t="shared" si="15"/>
        <v/>
      </c>
      <c r="AP104" s="183" t="str">
        <f>IF($A104="","",COUNTIFS(JAN.20!$F$7:$F$48,$B104,JAN.20!$E$7:$E$48,"Nuit")+COUNTIFS(JAN.20!$H$7:$H$48,$B104,JAN.20!$E$7:$E$48,"Nuit")+COUNTIFS(JAN.20!$J$7:$J$48,$B104,JAN.20!$E$7:$E$48,"Nuit")+COUNTIFS(JAN.20!$L$7:$L$48,$B104,JAN.20!$E$7:$E$48,"Nuit")+COUNTIFS(JAN.20!$N$7:$N$48,$B104,JAN.20!$E$7:$E$48,"Nuit")+COUNTIFS(JAN.20!$P$7:$P$48,$B104,JAN.20!$E$7:$E$48,"Nuit")+COUNTIFS(JAN.20!$R$7:$R$48,$B104,JAN.20!$E$7:$E$48,"Nuit")+COUNTIFS(JAN.20!$T$7:$T$48,$B104,JAN.20!$E$7:$E$48,"Nuit")+COUNTIFS(JAN.20!$V$7:$V$48,$B104,JAN.20!$E$7:$E$48,"Nuit")+COUNTIFS(JAN.20!$W$7:$W$48,$B104,JAN.20!$E$7:$E$48,"Nuit")+COUNTIFS(JAN.20!$X$7:$X$48,$B104,JAN.20!$E$7:$E$48,"Nuit"))</f>
        <v/>
      </c>
      <c r="AQ104" s="184" t="str">
        <f>IF($A104="","",COUNTIFS(JAN.20!$F$7:$F$48,$B104,JAN.20!$E$7:$E$48,"Jour")+COUNTIFS(JAN.20!$H$7:$H$48,$B104,JAN.20!$E$7:$E$48,"Jour")+COUNTIFS(JAN.20!$J$7:$J$48,$B104,JAN.20!$E$7:$E$48,"Jour")+COUNTIFS(JAN.20!$L$7:$L$48,$B104,JAN.20!$E$7:$E$48,"Jour")+COUNTIFS(JAN.20!$N$7:$N$48,$B104,JAN.20!$E$7:$E$48,"Jour")+COUNTIFS(JAN.20!$P$7:$P$48,$B104,JAN.20!$E$7:$E$48,"Jour")+COUNTIFS(JAN.20!$R$7:$R$48,$B104,JAN.20!$E$7:$E$48,"Jour")+COUNTIFS(JAN.20!$T$7:$T$48,$B104,JAN.20!$E$7:$E$48,"Jour")+COUNTIFS(JAN.20!$V$7:$V$48,$B104,JAN.20!$E$7:$E$48,"Jour")+COUNTIFS(JAN.20!$W$7:$W$48,$B104,JAN.20!$E$7:$E$48,"Jour")+COUNTIFS(JAN.20!$X$7:$X$48,$B104,JAN.20!$E$7:$E$48,"Jour"))</f>
        <v/>
      </c>
      <c r="AR104" s="187" t="str">
        <f>IF($A104="","",COUNTIFS(FEV.20!$F$7:$F$48,$B104,FEV.20!$E$7:$E$48,"Nuit")+COUNTIFS(FEV.20!$H$7:$H$48,$B104,FEV.20!$E$7:$E$48,"Nuit")+COUNTIFS(FEV.20!$J$7:$J$48,$B104,FEV.20!$E$7:$E$48,"Nuit")+COUNTIFS(FEV.20!$L$7:$L$48,$B104,FEV.20!$E$7:$E$48,"Nuit")+COUNTIFS(FEV.20!$N$7:$N$48,$B104,FEV.20!$E$7:$E$48,"Nuit")+COUNTIFS(FEV.20!$P$7:$P$48,$B104,FEV.20!$E$7:$E$48,"Nuit")+COUNTIFS(FEV.20!$R$7:$R$48,$B104,FEV.20!$E$7:$E$48,"Nuit")+COUNTIFS(FEV.20!$T$7:$T$48,$B104,FEV.20!$E$7:$E$48,"Nuit")+COUNTIFS(FEV.20!$V$7:$V$48,$B104,FEV.20!$E$7:$E$48,"Nuit")+COUNTIFS(FEV.20!$W$7:$W$48,$B104,FEV.20!$E$7:$E$48,"Nuit")+COUNTIFS(FEV.20!$X$7:$X$48,$B104,FEV.20!$E$7:$E$48,"Nuit"))</f>
        <v/>
      </c>
      <c r="AS104" s="184" t="str">
        <f>IF($A104="","",COUNTIFS(FEV.20!$F$7:$F$48,$B104,FEV.20!$E$7:$E$48,"Jour")+COUNTIFS(FEV.20!$H$7:$H$48,$B104,FEV.20!$E$7:$E$48,"Jour")+COUNTIFS(FEV.20!$J$7:$J$48,$B104,FEV.20!$E$7:$E$48,"Jour")+COUNTIFS(FEV.20!$L$7:$L$48,$B104,FEV.20!$E$7:$E$48,"Jour")+COUNTIFS(FEV.20!$N$7:$N$48,$B104,FEV.20!$E$7:$E$48,"Jour")+COUNTIFS(FEV.20!$P$7:$P$48,$B104,FEV.20!$E$7:$E$48,"Jour")+COUNTIFS(FEV.20!$R$7:$R$48,$B104,FEV.20!$E$7:$E$48,"Jour")+COUNTIFS(FEV.20!$T$7:$T$48,$B104,FEV.20!$E$7:$E$48,"Jour")+COUNTIFS(FEV.20!$V$7:$V$48,$B104,FEV.20!$E$7:$E$48,"Jour")+COUNTIFS(FEV.20!$W$7:$W$48,$B104,FEV.20!$E$7:$E$48,"Jour")+COUNTIFS(FEV.20!$X$7:$X$48,$B104,FEV.20!$E$7:$E$48,"Jour"))</f>
        <v/>
      </c>
      <c r="AT104" s="187" t="str">
        <f>IF($A104="","",COUNTIFS(Mars.20!$F$7:$F$48,$B104,Mars.20!$E$7:$E$48,"Nuit")+COUNTIFS(Mars.20!$H$7:$H$48,$B104,Mars.20!$E$7:$E$48,"Nuit")+COUNTIFS(Mars.20!$J$7:$J$48,$B104,Mars.20!$E$7:$E$48,"Nuit")+COUNTIFS(Mars.20!$L$7:$L$48,$B104,Mars.20!$E$7:$E$48,"Nuit")+COUNTIFS(Mars.20!$N$7:$N$48,$B104,Mars.20!$E$7:$E$48,"Nuit")+COUNTIFS(Mars.20!$P$7:$P$48,$B104,Mars.20!$E$7:$E$48,"Nuit")+COUNTIFS(Mars.20!$R$7:$R$48,$B104,Mars.20!$E$7:$E$48,"Nuit")+COUNTIFS(Mars.20!$T$7:$T$48,$B104,Mars.20!$E$7:$E$48,"Nuit")+COUNTIFS(Mars.20!$V$7:$V$48,$B104,Mars.20!$E$7:$E$48,"Nuit")+COUNTIFS(Mars.20!$W$7:$W$48,$B104,Mars.20!$E$7:$E$48,"Nuit")+COUNTIFS(Mars.20!$X$7:$X$48,$B104,Mars.20!$E$7:$E$48,"Nuit"))</f>
        <v/>
      </c>
      <c r="AU104" s="184" t="str">
        <f>IF($A104="","",COUNTIFS(Mars.20!$F$7:$F$48,$B104,Mars.20!$E$7:$E$48,"Jour")+COUNTIFS(Mars.20!$H$7:$H$48,$B104,Mars.20!$E$7:$E$48,"Jour")+COUNTIFS(Mars.20!$J$7:$J$48,$B104,Mars.20!$E$7:$E$48,"Jour")+COUNTIFS(Mars.20!$L$7:$L$48,$B104,Mars.20!$E$7:$E$48,"Jour")+COUNTIFS(Mars.20!$N$7:$N$48,$B104,Mars.20!$E$7:$E$48,"Jour")+COUNTIFS(Mars.20!$P$7:$P$48,$B104,Mars.20!$E$7:$E$48,"Jour")+COUNTIFS(Mars.20!$R$7:$R$48,$B104,Mars.20!$E$7:$E$48,"Jour")+COUNTIFS(Mars.20!$T$7:$T$48,$B104,Mars.20!$E$7:$E$48,"Jour")+COUNTIFS(Mars.20!$V$7:$V$48,$B104,Mars.20!$E$7:$E$48,"Jour")+COUNTIFS(Mars.20!$W$7:$W$48,$B104,Mars.20!$E$7:$E$48,"Jour")+COUNTIFS(Mars.20!$X$7:$X$48,$B104,Mars.20!$E$7:$E$48,"Jour"))</f>
        <v/>
      </c>
      <c r="AV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AW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AX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AY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AZ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BA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BB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BC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BD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BE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BF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BG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BH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BI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BJ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BK104" s="184"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BL104" s="187" t="str">
        <f>IF($A104="","",COUNTIFS(AVR.20!$F$7:$F$48,$B104,AVR.20!$E$7:$E$48,"Nuit")+COUNTIFS(AVR.20!$H$7:$H$48,$B104,AVR.20!$E$7:$E$48,"Nuit")+COUNTIFS(AVR.20!$J$7:$J$48,$B104,AVR.20!$E$7:$E$48,"Nuit")+COUNTIFS(AVR.20!$L$7:$L$48,$B104,AVR.20!$E$7:$E$48,"Nuit")+COUNTIFS(AVR.20!$N$7:$N$48,$B104,AVR.20!$E$7:$E$48,"Nuit")+COUNTIFS(AVR.20!$P$7:$P$48,$B104,AVR.20!$E$7:$E$48,"Nuit")+COUNTIFS(AVR.20!$R$7:$R$48,$B104,AVR.20!$E$7:$E$48,"Nuit")+COUNTIFS(AVR.20!$T$7:$T$48,$B104,AVR.20!$E$7:$E$48,"Nuit")+COUNTIFS(AVR.20!$V$7:$V$48,$B104,AVR.20!$E$7:$E$48,"Nuit")+COUNTIFS(AVR.20!$W$7:$W$48,$B104,AVR.20!$E$7:$E$48,"Nuit")+COUNTIFS(AVR.20!$X$7:$X$48,$B104,AVR.20!$E$7:$E$48,"Nuit"))</f>
        <v/>
      </c>
      <c r="BM104" s="190" t="str">
        <f>IF($A104="","",COUNTIFS(AVR.20!$F$7:$F$48,$B104,AVR.20!$E$7:$E$48,"Jour")+COUNTIFS(AVR.20!$H$7:$H$48,$B104,AVR.20!$E$7:$E$48,"Jour")+COUNTIFS(AVR.20!$J$7:$J$48,$B104,AVR.20!$E$7:$E$48,"Jour")+COUNTIFS(AVR.20!$L$7:$L$48,$B104,AVR.20!$E$7:$E$48,"Jour")+COUNTIFS(AVR.20!$N$7:$N$48,$B104,AVR.20!$E$7:$E$48,"Jour")+COUNTIFS(AVR.20!$P$7:$P$48,$B104,AVR.20!$E$7:$E$48,"Jour")+COUNTIFS(AVR.20!$R$7:$R$48,$B104,AVR.20!$E$7:$E$48,"Jour")+COUNTIFS(AVR.20!$T$7:$T$48,$B104,AVR.20!$E$7:$E$48,"Jour")+COUNTIFS(AVR.20!$V$7:$V$48,$B104,AVR.20!$E$7:$E$48,"Jour")+COUNTIFS(AVR.20!$W$7:$W$48,$B104,AVR.20!$E$7:$E$48,"Jour")+COUNTIFS(AVR.20!$X$7:$X$48,$B104,AVR.20!$E$7:$E$48,"Jour"))</f>
        <v/>
      </c>
      <c r="BO104" s="176" t="e">
        <f t="shared" si="9"/>
        <v>#VALUE!</v>
      </c>
      <c r="BP104" s="176" t="e">
        <f t="shared" si="10"/>
        <v>#VALUE!</v>
      </c>
    </row>
    <row r="105" spans="1:68" x14ac:dyDescent="0.25">
      <c r="A105" s="273"/>
      <c r="B105" s="275"/>
      <c r="C105" s="264"/>
      <c r="D105" s="264"/>
      <c r="E105" s="265"/>
      <c r="F105" s="266"/>
      <c r="G105" s="266"/>
      <c r="H105" s="266"/>
      <c r="I105" s="260"/>
      <c r="J105" s="266"/>
      <c r="K105" s="266"/>
      <c r="L105" s="267"/>
      <c r="N105" s="183" t="str">
        <f>IF($A105="","",COUNTIFS(#REF!,B105,#REF!,"Nuit")+COUNTIFS(#REF!,B105,#REF!,"Nuit")+COUNTIFS(#REF!,B105,#REF!,"Nuit")+COUNTIFS(#REF!,B105,#REF!,"Nuit")+COUNTIFS(#REF!,B105,#REF!,"Nuit")+COUNTIFS(#REF!,B105,#REF!,"Nuit")+COUNTIFS(#REF!,B105,#REF!,"Nuit")+COUNTIFS(#REF!,B105,#REF!,"Nuit")+COUNTIFS(#REF!,B105,#REF!,"Nuit")+COUNTIFS(#REF!,B105,#REF!,"Nuit")+COUNTIFS(#REF!,B105,#REF!,"Nuit"))</f>
        <v/>
      </c>
      <c r="O105" s="184" t="str">
        <f>IF($A105="","",COUNTIFS(#REF!,B105,#REF!,"Jour")+COUNTIFS(#REF!,B105,#REF!,"Jour")+COUNTIFS(#REF!,B105,#REF!,"Jour")+COUNTIFS(#REF!,B105,#REF!,"Jour")+COUNTIFS(#REF!,B105,#REF!,"Jour")+COUNTIFS(#REF!,B105,#REF!,"Jour")+COUNTIFS(#REF!,B105,#REF!,"Jour")+COUNTIFS(#REF!,B105,#REF!,"Jour")+COUNTIFS(#REF!,B105,#REF!,"Jour")+COUNTIFS(#REF!,B105,#REF!,"Jour")+COUNTIFS(#REF!,B105,#REF!,"Jour"))</f>
        <v/>
      </c>
      <c r="P105" s="187" t="str">
        <f>IF($A105="","",COUNTIFS(#REF!,B105,#REF!,"Nuit")+COUNTIFS(#REF!,B105,#REF!,"Nuit")+COUNTIFS(#REF!,B105,#REF!,"Nuit")+COUNTIFS(#REF!,B105,#REF!,"Nuit")+COUNTIFS(#REF!,B105,#REF!,"Nuit")+COUNTIFS(#REF!,B105,#REF!,"Nuit")+COUNTIFS(#REF!,B105,#REF!,"Nuit")+COUNTIFS(#REF!,B105,#REF!,"Nuit")+COUNTIFS(#REF!,B105,#REF!,"Nuit")+COUNTIFS(#REF!,B105,#REF!,"Nuit")+COUNTIFS(#REF!,B105,#REF!,"Nuit"))</f>
        <v/>
      </c>
      <c r="Q105" s="184" t="str">
        <f>IF($A105="","",COUNTIFS(#REF!,B105,#REF!,"Jour")+COUNTIFS(#REF!,B105,#REF!,"Jour")+COUNTIFS(#REF!,B105,#REF!,"Jour")+COUNTIFS(#REF!,B105,#REF!,"Jour")+COUNTIFS(#REF!,B105,#REF!,"Jour")+COUNTIFS(#REF!,B105,#REF!,"Jour")+COUNTIFS(#REF!,B105,#REF!,"Jour")+COUNTIFS(#REF!,B105,#REF!,"Jour")+COUNTIFS(#REF!,B105,#REF!,"Jour")+COUNTIFS(#REF!,B105,#REF!,"Jour")+COUNTIFS(#REF!,B105,#REF!,"Jour"))</f>
        <v/>
      </c>
      <c r="R105" s="187" t="str">
        <f>IF($A105="","",COUNTIFS(#REF!,B105,#REF!,"Nuit")+COUNTIFS(#REF!,B105,#REF!,"Nuit")+COUNTIFS(#REF!,B105,#REF!,"Nuit")+COUNTIFS(#REF!,B105,#REF!,"Nuit")+COUNTIFS(#REF!,B105,#REF!,"Nuit")+COUNTIFS(#REF!,B105,#REF!,"Nuit")+COUNTIFS(#REF!,B105,#REF!,"Nuit")+COUNTIFS(#REF!,B105,#REF!,"Nuit")+COUNTIFS(#REF!,B105,#REF!,"Nuit")+COUNTIFS(#REF!,B105,#REF!,"Nuit")+COUNTIFS(#REF!,B105,#REF!,"Nuit"))</f>
        <v/>
      </c>
      <c r="S105" s="184" t="str">
        <f>IF($A105="","",COUNTIFS(#REF!,B105,#REF!,"Jour")+COUNTIFS(#REF!,B105,#REF!,"Jour")+COUNTIFS(#REF!,B105,#REF!,"Jour")+COUNTIFS(#REF!,B105,#REF!,"Jour")+COUNTIFS(#REF!,B105,#REF!,"Jour")+COUNTIFS(#REF!,B105,#REF!,"Jour")+COUNTIFS(#REF!,B105,#REF!,"Jour")+COUNTIFS(#REF!,B105,#REF!,"Jour")+COUNTIFS(#REF!,B105,#REF!,"Jour")+COUNTIFS(#REF!,B105,#REF!,"Jour")+COUNTIFS(#REF!,B105,#REF!,"Jour"))</f>
        <v/>
      </c>
      <c r="T105" s="187" t="str">
        <f>IF($A105="","",COUNTIFS(#REF!,B105,#REF!,"Nuit")+COUNTIFS(#REF!,B105,#REF!,"Nuit")+COUNTIFS(#REF!,B105,#REF!,"Nuit")+COUNTIFS(#REF!,B105,#REF!,"Nuit")+COUNTIFS(#REF!,B105,#REF!,"Nuit")+COUNTIFS(#REF!,B105,#REF!,"Nuit")+COUNTIFS(#REF!,B105,#REF!,"Nuit")+COUNTIFS(#REF!,B105,#REF!,"Nuit")+COUNTIFS(#REF!,B105,#REF!,"Nuit")+COUNTIFS(#REF!,B105,#REF!,"Nuit")+COUNTIFS(#REF!,B105,#REF!,"Nuit"))</f>
        <v/>
      </c>
      <c r="U105" s="184" t="str">
        <f>IF($A105="","",COUNTIFS(#REF!,B105,#REF!,"Jour")+COUNTIFS(#REF!,B105,#REF!,"Jour")+COUNTIFS(#REF!,B105,#REF!,"Jour")+COUNTIFS(#REF!,B105,#REF!,"Jour")+COUNTIFS(#REF!,B105,#REF!,"Jour")+COUNTIFS(#REF!,B105,#REF!,"Jour")+COUNTIFS(#REF!,B105,#REF!,"Jour")+COUNTIFS(#REF!,B105,#REF!,"Jour")+COUNTIFS(#REF!,B105,#REF!,"Jour")+COUNTIFS(#REF!,B105,#REF!,"Jour")+COUNTIFS(#REF!,B105,#REF!,"Jour"))</f>
        <v/>
      </c>
      <c r="V105" s="187" t="str">
        <f>IF($A105="","",COUNTIFS(#REF!,B105,#REF!,"Nuit")+COUNTIFS(#REF!,B105,#REF!,"Nuit")+COUNTIFS(#REF!,B105,#REF!,"Nuit")+COUNTIFS(#REF!,B105,#REF!,"Nuit")+COUNTIFS(#REF!,B105,#REF!,"Nuit")+COUNTIFS(#REF!,B105,#REF!,"Nuit")+COUNTIFS(#REF!,B105,#REF!,"Nuit")+COUNTIFS(#REF!,B105,#REF!,"Nuit")+COUNTIFS(#REF!,B105,#REF!,"Nuit")+COUNTIFS(#REF!,B105,#REF!,"Nuit")+COUNTIFS(#REF!,B105,#REF!,"Nuit"))</f>
        <v/>
      </c>
      <c r="W105" s="184" t="str">
        <f>IF($A105="","",COUNTIFS(#REF!,B105,#REF!,"Jour")+COUNTIFS(#REF!,B105,#REF!,"Jour")+COUNTIFS(#REF!,B105,#REF!,"Jour")+COUNTIFS(#REF!,B105,#REF!,"Jour")+COUNTIFS(#REF!,B105,#REF!,"Jour")+COUNTIFS(#REF!,B105,#REF!,"Jour")+COUNTIFS(#REF!,B105,#REF!,"Jour")+COUNTIFS(#REF!,B105,#REF!,"Jour")+COUNTIFS(#REF!,B105,#REF!,"Jour")+COUNTIFS(#REF!,B105,#REF!,"Jour")+COUNTIFS(#REF!,B105,#REF!,"Jour"))</f>
        <v/>
      </c>
      <c r="X105" s="187" t="str">
        <f>IF($A105="","",COUNTIFS(#REF!,B105,#REF!,"Nuit")+COUNTIFS(#REF!,B105,#REF!,"Nuit")+COUNTIFS(#REF!,B105,#REF!,"Nuit")+COUNTIFS(#REF!,B105,#REF!,"Nuit")+COUNTIFS(#REF!,B105,#REF!,"Nuit")+COUNTIFS(#REF!,B105,#REF!,"Nuit")+COUNTIFS(#REF!,B105,#REF!,"Nuit")+COUNTIFS(#REF!,B105,#REF!,"Nuit")+COUNTIFS(#REF!,B105,#REF!,"Nuit")+COUNTIFS(#REF!,B105,#REF!,"Nuit")+COUNTIFS(#REF!,B105,#REF!,"Nuit"))</f>
        <v/>
      </c>
      <c r="Y105" s="184" t="str">
        <f>IF($A105="","",COUNTIFS(#REF!,B105,#REF!,"Jour")+COUNTIFS(#REF!,B105,#REF!,"Jour")+COUNTIFS(#REF!,B105,#REF!,"Jour")+COUNTIFS(#REF!,B105,#REF!,"Jour")+COUNTIFS(#REF!,B105,#REF!,"Jour")+COUNTIFS(#REF!,B105,#REF!,"Jour")+COUNTIFS(#REF!,B105,#REF!,"Jour")+COUNTIFS(#REF!,B105,#REF!,"Jour")+COUNTIFS(#REF!,B105,#REF!,"Jour")+COUNTIFS(#REF!,B105,#REF!,"Jour")+COUNTIFS(#REF!,B105,#REF!,"Jour"))</f>
        <v/>
      </c>
      <c r="Z105" s="187" t="str">
        <f>IF($A105="","",COUNTIFS(#REF!,$B105,#REF!,"Nuit")+COUNTIFS(#REF!,B105,#REF!,"Nuit")+COUNTIFS(#REF!,B105,#REF!,"Nuit")+COUNTIFS(#REF!,B105,#REF!,"Nuit")+COUNTIFS(#REF!,B105,#REF!,"Nuit")+COUNTIFS(#REF!,B105,#REF!,"Nuit")+COUNTIFS(#REF!,B105,#REF!,"Nuit")+COUNTIFS(#REF!,B105,#REF!,"Nuit")+COUNTIFS(#REF!,B105,#REF!,"Nuit")+COUNTIFS(#REF!,B105,#REF!,"Nuit")+COUNTIFS(#REF!,B105,#REF!,"Nuit"))</f>
        <v/>
      </c>
      <c r="AA105" s="184" t="str">
        <f>IF($A105="","",COUNTIFS(#REF!,$B105,#REF!,"Jour")+COUNTIFS(#REF!,$B105,#REF!,"Jour")+COUNTIFS(#REF!,$B105,#REF!,"Jour")+COUNTIFS(#REF!,$B105,#REF!,"Jour")+COUNTIFS(#REF!,$B105,#REF!,"Jour")+COUNTIFS(#REF!,$B105,#REF!,"Jour")+COUNTIFS(#REF!,$B105,#REF!,"Jour")+COUNTIFS(#REF!,$B105,#REF!,"Jour")+COUNTIFS(#REF!,$B105,#REF!,"Jour")+COUNTIFS(#REF!,$B105,#REF!,"Jour")+COUNTIFS(#REF!,$B105,#REF!,"Jour"))</f>
        <v/>
      </c>
      <c r="AB105" s="187" t="str">
        <f>IF($A105="","",COUNTIFS(#REF!,$B105,#REF!,"Nuit")+COUNTIFS(#REF!,$B105,#REF!,"Nuit")+COUNTIFS(#REF!,$B105,#REF!,"Nuit")+COUNTIFS(#REF!,$B105,#REF!,"Nuit")+COUNTIFS(#REF!,$B105,#REF!,"Nuit")+COUNTIFS(#REF!,$B105,#REF!,"Nuit")+COUNTIFS(#REF!,$B105,#REF!,"Nuit")+COUNTIFS(#REF!,$B105,#REF!,"Nuit")+COUNTIFS(#REF!,$B105,#REF!,"Nuit")+COUNTIFS(#REF!,$B105,#REF!,"Nuit")+COUNTIFS(#REF!,$B105,#REF!,"Nuit"))</f>
        <v/>
      </c>
      <c r="AC105" s="184" t="str">
        <f>IF($A105="","",COUNTIFS(#REF!,$B105,#REF!,"Jour")+COUNTIFS(#REF!,$B105,#REF!,"Jour")+COUNTIFS(#REF!,$B105,#REF!,"Jour")+COUNTIFS(#REF!,$B105,#REF!,"Jour")+COUNTIFS(#REF!,$B105,#REF!,"Jour")+COUNTIFS(#REF!,$B105,#REF!,"Jour")+COUNTIFS(#REF!,$B105,#REF!,"Jour")+COUNTIFS(#REF!,$B105,#REF!,"Jour")+COUNTIFS(#REF!,$B105,#REF!,"Jour")+COUNTIFS(#REF!,$B105,#REF!,"Jour")+COUNTIFS(#REF!,$B105,#REF!,"Jour"))</f>
        <v/>
      </c>
      <c r="AD105" s="187" t="str">
        <f>IF($A105="","",COUNTIFS(#REF!,$B105,#REF!,"Nuit")+COUNTIFS(#REF!,$B105,#REF!,"Nuit")+COUNTIFS(#REF!,$B105,#REF!,"Nuit")+COUNTIFS(#REF!,$B105,#REF!,"Nuit")+COUNTIFS(#REF!,$B105,#REF!,"Nuit")+COUNTIFS(#REF!,$B105,#REF!,"Nuit")+COUNTIFS(#REF!,$B105,#REF!,"Nuit")+COUNTIFS(#REF!,$B105,#REF!,"Nuit")+COUNTIFS(#REF!,$B105,#REF!,"Nuit")+COUNTIFS(#REF!,$B105,#REF!,"Nuit")+COUNTIFS(#REF!,$B105,#REF!,"Nuit"))</f>
        <v/>
      </c>
      <c r="AE105" s="184" t="str">
        <f>IF($A105="","",COUNTIFS(#REF!,$B105,#REF!,"Jour")+COUNTIFS(#REF!,$B105,#REF!,"Jour")+COUNTIFS(#REF!,$B105,#REF!,"Jour")+COUNTIFS(#REF!,$B105,#REF!,"Jour")+COUNTIFS(#REF!,$B105,#REF!,"Jour")+COUNTIFS(#REF!,$B105,#REF!,"Jour")+COUNTIFS(#REF!,$B105,#REF!,"Jour")+COUNTIFS(#REF!,$B105,#REF!,"Jour")+COUNTIFS(#REF!,$B105,#REF!,"Jour")+COUNTIFS(#REF!,$B105,#REF!,"Jour")+COUNTIFS(#REF!,$B105,#REF!,"Jour"))</f>
        <v/>
      </c>
      <c r="AF105" s="187" t="str">
        <f>IF($A105="","",COUNTIFS(#REF!,$B105,#REF!,"Nuit")+COUNTIFS(#REF!,$B105,#REF!,"Nuit")+COUNTIFS(#REF!,$B105,#REF!,"Nuit")+COUNTIFS(#REF!,$B105,#REF!,"Nuit")+COUNTIFS(#REF!,$B105,#REF!,"Nuit")+COUNTIFS(#REF!,$B105,#REF!,"Nuit")+COUNTIFS(#REF!,$B105,#REF!,"Nuit")+COUNTIFS(#REF!,$B105,#REF!,"Nuit")+COUNTIFS(#REF!,$B105,#REF!,"Nuit")+COUNTIFS(#REF!,$B105,#REF!,"Nuit")+COUNTIFS(#REF!,$B105,#REF!,"Nuit"))</f>
        <v/>
      </c>
      <c r="AG105" s="184" t="str">
        <f>IF($A105="","",COUNTIFS(#REF!,$B105,#REF!,"Jour")+COUNTIFS(#REF!,$B105,#REF!,"Jour")+COUNTIFS(#REF!,$B105,#REF!,"Jour")+COUNTIFS(#REF!,$B105,#REF!,"Jour")+COUNTIFS(#REF!,$B105,#REF!,"Jour")+COUNTIFS(#REF!,$B105,#REF!,"Jour")+COUNTIFS(#REF!,$B105,#REF!,"Jour")+COUNTIFS(#REF!,$B105,#REF!,"Jour")+COUNTIFS(#REF!,$B105,#REF!,"Jour")+COUNTIFS(#REF!,$B105,#REF!,"Jour")+COUNTIFS(#REF!,$B105,#REF!,"Jour"))</f>
        <v/>
      </c>
      <c r="AH105" s="187" t="str">
        <f>IF($A105="","",COUNTIFS(#REF!,$B105,#REF!,"Nuit")+COUNTIFS(#REF!,$B105,#REF!,"Nuit")+COUNTIFS(#REF!,$B105,#REF!,"Nuit")+COUNTIFS(#REF!,$B105,#REF!,"Nuit")+COUNTIFS(#REF!,$B105,#REF!,"Nuit")+COUNTIFS(#REF!,$B105,#REF!,"Nuit")+COUNTIFS(#REF!,$B105,#REF!,"Nuit")+COUNTIFS(#REF!,$B105,#REF!,"Nuit")+COUNTIFS(#REF!,$B105,#REF!,"Nuit")+COUNTIFS(#REF!,$B105,#REF!,"Nuit")+COUNTIFS(#REF!,$B105,#REF!,"Nuit"))</f>
        <v/>
      </c>
      <c r="AI105" s="184" t="str">
        <f>IF($A105="","",COUNTIFS(#REF!,$B105,#REF!,"Jour")+COUNTIFS(#REF!,$B105,#REF!,"Jour")+COUNTIFS(#REF!,$B105,#REF!,"Jour")+COUNTIFS(#REF!,$B105,#REF!,"Jour")+COUNTIFS(#REF!,$B105,#REF!,"Jour")+COUNTIFS(#REF!,$B105,#REF!,"Jour")+COUNTIFS(#REF!,$B105,#REF!,"Jour")+COUNTIFS(#REF!,$B105,#REF!,"Jour")+COUNTIFS(#REF!,$B105,#REF!,"Jour")+COUNTIFS(#REF!,$B105,#REF!,"Jour")+COUNTIFS(#REF!,$B105,#REF!,"Jour"))</f>
        <v/>
      </c>
      <c r="AJ105" s="187" t="str">
        <f>IF($A105="","",COUNTIFS(#REF!,$B105,#REF!,"Nuit")+COUNTIFS(#REF!,$B105,#REF!,"Nuit")+COUNTIFS(#REF!,$B105,#REF!,"Nuit")+COUNTIFS(#REF!,$B105,#REF!,"Nuit")+COUNTIFS(#REF!,$B105,#REF!,"Nuit")+COUNTIFS(#REF!,$B105,#REF!,"Nuit")+COUNTIFS(#REF!,$B105,#REF!,"Nuit")+COUNTIFS(#REF!,$B105,#REF!,"Nuit")+COUNTIFS(#REF!,$B105,#REF!,"Nuit")+COUNTIFS(#REF!,$B105,#REF!,"Nuit")+COUNTIFS(#REF!,$B105,#REF!,"Nuit"))</f>
        <v/>
      </c>
      <c r="AK105" s="190" t="str">
        <f>IF($A105="","",COUNTIFS(#REF!,$B105,#REF!,"Jour")+COUNTIFS(#REF!,$B105,#REF!,"Jour")+COUNTIFS(#REF!,$B105,#REF!,"Jour")+COUNTIFS(#REF!,$B105,#REF!,"Jour")+COUNTIFS(#REF!,$B105,#REF!,"Jour")+COUNTIFS(#REF!,$B105,#REF!,"Jour")+COUNTIFS(#REF!,$B105,#REF!,"Jour")+COUNTIFS(#REF!,$B105,#REF!,"Jour")+COUNTIFS(#REF!,$B105,#REF!,"Jour")+COUNTIFS(#REF!,$B105,#REF!,"Jour")+COUNTIFS(#REF!,$B105,#REF!,"Jour"))</f>
        <v/>
      </c>
      <c r="AM105" s="176" t="str">
        <f t="shared" si="13"/>
        <v/>
      </c>
      <c r="AN105" s="176" t="str">
        <f t="shared" si="14"/>
        <v/>
      </c>
      <c r="AO105" s="424" t="str">
        <f t="shared" si="15"/>
        <v/>
      </c>
      <c r="AP105" s="183" t="str">
        <f>IF($A105="","",COUNTIFS(JAN.20!$F$7:$F$48,$B105,JAN.20!$E$7:$E$48,"Nuit")+COUNTIFS(JAN.20!$H$7:$H$48,$B105,JAN.20!$E$7:$E$48,"Nuit")+COUNTIFS(JAN.20!$J$7:$J$48,$B105,JAN.20!$E$7:$E$48,"Nuit")+COUNTIFS(JAN.20!$L$7:$L$48,$B105,JAN.20!$E$7:$E$48,"Nuit")+COUNTIFS(JAN.20!$N$7:$N$48,$B105,JAN.20!$E$7:$E$48,"Nuit")+COUNTIFS(JAN.20!$P$7:$P$48,$B105,JAN.20!$E$7:$E$48,"Nuit")+COUNTIFS(JAN.20!$R$7:$R$48,$B105,JAN.20!$E$7:$E$48,"Nuit")+COUNTIFS(JAN.20!$T$7:$T$48,$B105,JAN.20!$E$7:$E$48,"Nuit")+COUNTIFS(JAN.20!$V$7:$V$48,$B105,JAN.20!$E$7:$E$48,"Nuit")+COUNTIFS(JAN.20!$W$7:$W$48,$B105,JAN.20!$E$7:$E$48,"Nuit")+COUNTIFS(JAN.20!$X$7:$X$48,$B105,JAN.20!$E$7:$E$48,"Nuit"))</f>
        <v/>
      </c>
      <c r="AQ105" s="184" t="str">
        <f>IF($A105="","",COUNTIFS(JAN.20!$F$7:$F$48,$B105,JAN.20!$E$7:$E$48,"Jour")+COUNTIFS(JAN.20!$H$7:$H$48,$B105,JAN.20!$E$7:$E$48,"Jour")+COUNTIFS(JAN.20!$J$7:$J$48,$B105,JAN.20!$E$7:$E$48,"Jour")+COUNTIFS(JAN.20!$L$7:$L$48,$B105,JAN.20!$E$7:$E$48,"Jour")+COUNTIFS(JAN.20!$N$7:$N$48,$B105,JAN.20!$E$7:$E$48,"Jour")+COUNTIFS(JAN.20!$P$7:$P$48,$B105,JAN.20!$E$7:$E$48,"Jour")+COUNTIFS(JAN.20!$R$7:$R$48,$B105,JAN.20!$E$7:$E$48,"Jour")+COUNTIFS(JAN.20!$T$7:$T$48,$B105,JAN.20!$E$7:$E$48,"Jour")+COUNTIFS(JAN.20!$V$7:$V$48,$B105,JAN.20!$E$7:$E$48,"Jour")+COUNTIFS(JAN.20!$W$7:$W$48,$B105,JAN.20!$E$7:$E$48,"Jour")+COUNTIFS(JAN.20!$X$7:$X$48,$B105,JAN.20!$E$7:$E$48,"Jour"))</f>
        <v/>
      </c>
      <c r="AR105" s="187" t="str">
        <f>IF($A105="","",COUNTIFS(FEV.20!$F$7:$F$48,$B105,FEV.20!$E$7:$E$48,"Nuit")+COUNTIFS(FEV.20!$H$7:$H$48,$B105,FEV.20!$E$7:$E$48,"Nuit")+COUNTIFS(FEV.20!$J$7:$J$48,$B105,FEV.20!$E$7:$E$48,"Nuit")+COUNTIFS(FEV.20!$L$7:$L$48,$B105,FEV.20!$E$7:$E$48,"Nuit")+COUNTIFS(FEV.20!$N$7:$N$48,$B105,FEV.20!$E$7:$E$48,"Nuit")+COUNTIFS(FEV.20!$P$7:$P$48,$B105,FEV.20!$E$7:$E$48,"Nuit")+COUNTIFS(FEV.20!$R$7:$R$48,$B105,FEV.20!$E$7:$E$48,"Nuit")+COUNTIFS(FEV.20!$T$7:$T$48,$B105,FEV.20!$E$7:$E$48,"Nuit")+COUNTIFS(FEV.20!$V$7:$V$48,$B105,FEV.20!$E$7:$E$48,"Nuit")+COUNTIFS(FEV.20!$W$7:$W$48,$B105,FEV.20!$E$7:$E$48,"Nuit")+COUNTIFS(FEV.20!$X$7:$X$48,$B105,FEV.20!$E$7:$E$48,"Nuit"))</f>
        <v/>
      </c>
      <c r="AS105" s="184" t="str">
        <f>IF($A105="","",COUNTIFS(FEV.20!$F$7:$F$48,$B105,FEV.20!$E$7:$E$48,"Jour")+COUNTIFS(FEV.20!$H$7:$H$48,$B105,FEV.20!$E$7:$E$48,"Jour")+COUNTIFS(FEV.20!$J$7:$J$48,$B105,FEV.20!$E$7:$E$48,"Jour")+COUNTIFS(FEV.20!$L$7:$L$48,$B105,FEV.20!$E$7:$E$48,"Jour")+COUNTIFS(FEV.20!$N$7:$N$48,$B105,FEV.20!$E$7:$E$48,"Jour")+COUNTIFS(FEV.20!$P$7:$P$48,$B105,FEV.20!$E$7:$E$48,"Jour")+COUNTIFS(FEV.20!$R$7:$R$48,$B105,FEV.20!$E$7:$E$48,"Jour")+COUNTIFS(FEV.20!$T$7:$T$48,$B105,FEV.20!$E$7:$E$48,"Jour")+COUNTIFS(FEV.20!$V$7:$V$48,$B105,FEV.20!$E$7:$E$48,"Jour")+COUNTIFS(FEV.20!$W$7:$W$48,$B105,FEV.20!$E$7:$E$48,"Jour")+COUNTIFS(FEV.20!$X$7:$X$48,$B105,FEV.20!$E$7:$E$48,"Jour"))</f>
        <v/>
      </c>
      <c r="AT105" s="187" t="str">
        <f>IF($A105="","",COUNTIFS(Mars.20!$F$7:$F$48,$B105,Mars.20!$E$7:$E$48,"Nuit")+COUNTIFS(Mars.20!$H$7:$H$48,$B105,Mars.20!$E$7:$E$48,"Nuit")+COUNTIFS(Mars.20!$J$7:$J$48,$B105,Mars.20!$E$7:$E$48,"Nuit")+COUNTIFS(Mars.20!$L$7:$L$48,$B105,Mars.20!$E$7:$E$48,"Nuit")+COUNTIFS(Mars.20!$N$7:$N$48,$B105,Mars.20!$E$7:$E$48,"Nuit")+COUNTIFS(Mars.20!$P$7:$P$48,$B105,Mars.20!$E$7:$E$48,"Nuit")+COUNTIFS(Mars.20!$R$7:$R$48,$B105,Mars.20!$E$7:$E$48,"Nuit")+COUNTIFS(Mars.20!$T$7:$T$48,$B105,Mars.20!$E$7:$E$48,"Nuit")+COUNTIFS(Mars.20!$V$7:$V$48,$B105,Mars.20!$E$7:$E$48,"Nuit")+COUNTIFS(Mars.20!$W$7:$W$48,$B105,Mars.20!$E$7:$E$48,"Nuit")+COUNTIFS(Mars.20!$X$7:$X$48,$B105,Mars.20!$E$7:$E$48,"Nuit"))</f>
        <v/>
      </c>
      <c r="AU105" s="184" t="str">
        <f>IF($A105="","",COUNTIFS(Mars.20!$F$7:$F$48,$B105,Mars.20!$E$7:$E$48,"Jour")+COUNTIFS(Mars.20!$H$7:$H$48,$B105,Mars.20!$E$7:$E$48,"Jour")+COUNTIFS(Mars.20!$J$7:$J$48,$B105,Mars.20!$E$7:$E$48,"Jour")+COUNTIFS(Mars.20!$L$7:$L$48,$B105,Mars.20!$E$7:$E$48,"Jour")+COUNTIFS(Mars.20!$N$7:$N$48,$B105,Mars.20!$E$7:$E$48,"Jour")+COUNTIFS(Mars.20!$P$7:$P$48,$B105,Mars.20!$E$7:$E$48,"Jour")+COUNTIFS(Mars.20!$R$7:$R$48,$B105,Mars.20!$E$7:$E$48,"Jour")+COUNTIFS(Mars.20!$T$7:$T$48,$B105,Mars.20!$E$7:$E$48,"Jour")+COUNTIFS(Mars.20!$V$7:$V$48,$B105,Mars.20!$E$7:$E$48,"Jour")+COUNTIFS(Mars.20!$W$7:$W$48,$B105,Mars.20!$E$7:$E$48,"Jour")+COUNTIFS(Mars.20!$X$7:$X$48,$B105,Mars.20!$E$7:$E$48,"Jour"))</f>
        <v/>
      </c>
      <c r="AV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AW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AX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AY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AZ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BA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BB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BC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BD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BE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BF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BG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BH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BI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BJ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BK105" s="184"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BL105" s="187" t="str">
        <f>IF($A105="","",COUNTIFS(AVR.20!$F$7:$F$48,$B105,AVR.20!$E$7:$E$48,"Nuit")+COUNTIFS(AVR.20!$H$7:$H$48,$B105,AVR.20!$E$7:$E$48,"Nuit")+COUNTIFS(AVR.20!$J$7:$J$48,$B105,AVR.20!$E$7:$E$48,"Nuit")+COUNTIFS(AVR.20!$L$7:$L$48,$B105,AVR.20!$E$7:$E$48,"Nuit")+COUNTIFS(AVR.20!$N$7:$N$48,$B105,AVR.20!$E$7:$E$48,"Nuit")+COUNTIFS(AVR.20!$P$7:$P$48,$B105,AVR.20!$E$7:$E$48,"Nuit")+COUNTIFS(AVR.20!$R$7:$R$48,$B105,AVR.20!$E$7:$E$48,"Nuit")+COUNTIFS(AVR.20!$T$7:$T$48,$B105,AVR.20!$E$7:$E$48,"Nuit")+COUNTIFS(AVR.20!$V$7:$V$48,$B105,AVR.20!$E$7:$E$48,"Nuit")+COUNTIFS(AVR.20!$W$7:$W$48,$B105,AVR.20!$E$7:$E$48,"Nuit")+COUNTIFS(AVR.20!$X$7:$X$48,$B105,AVR.20!$E$7:$E$48,"Nuit"))</f>
        <v/>
      </c>
      <c r="BM105" s="190" t="str">
        <f>IF($A105="","",COUNTIFS(AVR.20!$F$7:$F$48,$B105,AVR.20!$E$7:$E$48,"Jour")+COUNTIFS(AVR.20!$H$7:$H$48,$B105,AVR.20!$E$7:$E$48,"Jour")+COUNTIFS(AVR.20!$J$7:$J$48,$B105,AVR.20!$E$7:$E$48,"Jour")+COUNTIFS(AVR.20!$L$7:$L$48,$B105,AVR.20!$E$7:$E$48,"Jour")+COUNTIFS(AVR.20!$N$7:$N$48,$B105,AVR.20!$E$7:$E$48,"Jour")+COUNTIFS(AVR.20!$P$7:$P$48,$B105,AVR.20!$E$7:$E$48,"Jour")+COUNTIFS(AVR.20!$R$7:$R$48,$B105,AVR.20!$E$7:$E$48,"Jour")+COUNTIFS(AVR.20!$T$7:$T$48,$B105,AVR.20!$E$7:$E$48,"Jour")+COUNTIFS(AVR.20!$V$7:$V$48,$B105,AVR.20!$E$7:$E$48,"Jour")+COUNTIFS(AVR.20!$W$7:$W$48,$B105,AVR.20!$E$7:$E$48,"Jour")+COUNTIFS(AVR.20!$X$7:$X$48,$B105,AVR.20!$E$7:$E$48,"Jour"))</f>
        <v/>
      </c>
      <c r="BO105" s="176" t="e">
        <f t="shared" si="9"/>
        <v>#VALUE!</v>
      </c>
      <c r="BP105" s="176" t="e">
        <f t="shared" si="10"/>
        <v>#VALUE!</v>
      </c>
    </row>
    <row r="106" spans="1:68" ht="15.75" thickBot="1" x14ac:dyDescent="0.3">
      <c r="A106" s="273"/>
      <c r="B106" s="275"/>
      <c r="C106" s="264"/>
      <c r="D106" s="264"/>
      <c r="E106" s="265"/>
      <c r="F106" s="266"/>
      <c r="G106" s="266"/>
      <c r="H106" s="266"/>
      <c r="I106" s="260"/>
      <c r="J106" s="266"/>
      <c r="K106" s="266"/>
      <c r="L106" s="267"/>
      <c r="N106" s="236" t="str">
        <f>IF($A106="","",COUNTIFS(#REF!,B106,#REF!,"Nuit")+COUNTIFS(#REF!,B106,#REF!,"Nuit")+COUNTIFS(#REF!,B106,#REF!,"Nuit")+COUNTIFS(#REF!,B106,#REF!,"Nuit")+COUNTIFS(#REF!,B106,#REF!,"Nuit")+COUNTIFS(#REF!,B106,#REF!,"Nuit")+COUNTIFS(#REF!,B106,#REF!,"Nuit")+COUNTIFS(#REF!,B106,#REF!,"Nuit")+COUNTIFS(#REF!,B106,#REF!,"Nuit")+COUNTIFS(#REF!,B106,#REF!,"Nuit")+COUNTIFS(#REF!,B106,#REF!,"Nuit"))</f>
        <v/>
      </c>
      <c r="O106" s="186" t="str">
        <f>IF($A106="","",COUNTIFS(#REF!,B106,#REF!,"Jour")+COUNTIFS(#REF!,B106,#REF!,"Jour")+COUNTIFS(#REF!,B106,#REF!,"Jour")+COUNTIFS(#REF!,B106,#REF!,"Jour")+COUNTIFS(#REF!,B106,#REF!,"Jour")+COUNTIFS(#REF!,B106,#REF!,"Jour")+COUNTIFS(#REF!,B106,#REF!,"Jour")+COUNTIFS(#REF!,B106,#REF!,"Jour")+COUNTIFS(#REF!,B106,#REF!,"Jour")+COUNTIFS(#REF!,B106,#REF!,"Jour")+COUNTIFS(#REF!,B106,#REF!,"Jour"))</f>
        <v/>
      </c>
      <c r="P106" s="189" t="str">
        <f>IF($A106="","",COUNTIFS(#REF!,B106,#REF!,"Nuit")+COUNTIFS(#REF!,B106,#REF!,"Nuit")+COUNTIFS(#REF!,B106,#REF!,"Nuit")+COUNTIFS(#REF!,B106,#REF!,"Nuit")+COUNTIFS(#REF!,B106,#REF!,"Nuit")+COUNTIFS(#REF!,B106,#REF!,"Nuit")+COUNTIFS(#REF!,B106,#REF!,"Nuit")+COUNTIFS(#REF!,B106,#REF!,"Nuit")+COUNTIFS(#REF!,B106,#REF!,"Nuit")+COUNTIFS(#REF!,B106,#REF!,"Nuit")+COUNTIFS(#REF!,B106,#REF!,"Nuit"))</f>
        <v/>
      </c>
      <c r="Q106" s="186" t="str">
        <f>IF($A106="","",COUNTIFS(#REF!,B106,#REF!,"Jour")+COUNTIFS(#REF!,B106,#REF!,"Jour")+COUNTIFS(#REF!,B106,#REF!,"Jour")+COUNTIFS(#REF!,B106,#REF!,"Jour")+COUNTIFS(#REF!,B106,#REF!,"Jour")+COUNTIFS(#REF!,B106,#REF!,"Jour")+COUNTIFS(#REF!,B106,#REF!,"Jour")+COUNTIFS(#REF!,B106,#REF!,"Jour")+COUNTIFS(#REF!,B106,#REF!,"Jour")+COUNTIFS(#REF!,B106,#REF!,"Jour")+COUNTIFS(#REF!,B106,#REF!,"Jour"))</f>
        <v/>
      </c>
      <c r="R106" s="189" t="str">
        <f>IF($A106="","",COUNTIFS(#REF!,B106,#REF!,"Nuit")+COUNTIFS(#REF!,B106,#REF!,"Nuit")+COUNTIFS(#REF!,B106,#REF!,"Nuit")+COUNTIFS(#REF!,B106,#REF!,"Nuit")+COUNTIFS(#REF!,B106,#REF!,"Nuit")+COUNTIFS(#REF!,B106,#REF!,"Nuit")+COUNTIFS(#REF!,B106,#REF!,"Nuit")+COUNTIFS(#REF!,B106,#REF!,"Nuit")+COUNTIFS(#REF!,B106,#REF!,"Nuit")+COUNTIFS(#REF!,B106,#REF!,"Nuit")+COUNTIFS(#REF!,B106,#REF!,"Nuit"))</f>
        <v/>
      </c>
      <c r="S106" s="186" t="str">
        <f>IF($A106="","",COUNTIFS(#REF!,B106,#REF!,"Jour")+COUNTIFS(#REF!,B106,#REF!,"Jour")+COUNTIFS(#REF!,B106,#REF!,"Jour")+COUNTIFS(#REF!,B106,#REF!,"Jour")+COUNTIFS(#REF!,B106,#REF!,"Jour")+COUNTIFS(#REF!,B106,#REF!,"Jour")+COUNTIFS(#REF!,B106,#REF!,"Jour")+COUNTIFS(#REF!,B106,#REF!,"Jour")+COUNTIFS(#REF!,B106,#REF!,"Jour")+COUNTIFS(#REF!,B106,#REF!,"Jour")+COUNTIFS(#REF!,B106,#REF!,"Jour"))</f>
        <v/>
      </c>
      <c r="T106" s="189" t="str">
        <f>IF($A106="","",COUNTIFS(#REF!,B106,#REF!,"Nuit")+COUNTIFS(#REF!,B106,#REF!,"Nuit")+COUNTIFS(#REF!,B106,#REF!,"Nuit")+COUNTIFS(#REF!,B106,#REF!,"Nuit")+COUNTIFS(#REF!,B106,#REF!,"Nuit")+COUNTIFS(#REF!,B106,#REF!,"Nuit")+COUNTIFS(#REF!,B106,#REF!,"Nuit")+COUNTIFS(#REF!,B106,#REF!,"Nuit")+COUNTIFS(#REF!,B106,#REF!,"Nuit")+COUNTIFS(#REF!,B106,#REF!,"Nuit")+COUNTIFS(#REF!,B106,#REF!,"Nuit"))</f>
        <v/>
      </c>
      <c r="U106" s="186" t="str">
        <f>IF($A106="","",COUNTIFS(#REF!,B106,#REF!,"Jour")+COUNTIFS(#REF!,B106,#REF!,"Jour")+COUNTIFS(#REF!,B106,#REF!,"Jour")+COUNTIFS(#REF!,B106,#REF!,"Jour")+COUNTIFS(#REF!,B106,#REF!,"Jour")+COUNTIFS(#REF!,B106,#REF!,"Jour")+COUNTIFS(#REF!,B106,#REF!,"Jour")+COUNTIFS(#REF!,B106,#REF!,"Jour")+COUNTIFS(#REF!,B106,#REF!,"Jour")+COUNTIFS(#REF!,B106,#REF!,"Jour")+COUNTIFS(#REF!,B106,#REF!,"Jour"))</f>
        <v/>
      </c>
      <c r="V106" s="189" t="str">
        <f>IF($A106="","",COUNTIFS(#REF!,B106,#REF!,"Nuit")+COUNTIFS(#REF!,B106,#REF!,"Nuit")+COUNTIFS(#REF!,B106,#REF!,"Nuit")+COUNTIFS(#REF!,B106,#REF!,"Nuit")+COUNTIFS(#REF!,B106,#REF!,"Nuit")+COUNTIFS(#REF!,B106,#REF!,"Nuit")+COUNTIFS(#REF!,B106,#REF!,"Nuit")+COUNTIFS(#REF!,B106,#REF!,"Nuit")+COUNTIFS(#REF!,B106,#REF!,"Nuit")+COUNTIFS(#REF!,B106,#REF!,"Nuit")+COUNTIFS(#REF!,B106,#REF!,"Nuit"))</f>
        <v/>
      </c>
      <c r="W106" s="186" t="str">
        <f>IF($A106="","",COUNTIFS(#REF!,B106,#REF!,"Jour")+COUNTIFS(#REF!,B106,#REF!,"Jour")+COUNTIFS(#REF!,B106,#REF!,"Jour")+COUNTIFS(#REF!,B106,#REF!,"Jour")+COUNTIFS(#REF!,B106,#REF!,"Jour")+COUNTIFS(#REF!,B106,#REF!,"Jour")+COUNTIFS(#REF!,B106,#REF!,"Jour")+COUNTIFS(#REF!,B106,#REF!,"Jour")+COUNTIFS(#REF!,B106,#REF!,"Jour")+COUNTIFS(#REF!,B106,#REF!,"Jour")+COUNTIFS(#REF!,B106,#REF!,"Jour"))</f>
        <v/>
      </c>
      <c r="X106" s="189" t="str">
        <f>IF($A106="","",COUNTIFS(#REF!,B106,#REF!,"Nuit")+COUNTIFS(#REF!,B106,#REF!,"Nuit")+COUNTIFS(#REF!,B106,#REF!,"Nuit")+COUNTIFS(#REF!,B106,#REF!,"Nuit")+COUNTIFS(#REF!,B106,#REF!,"Nuit")+COUNTIFS(#REF!,B106,#REF!,"Nuit")+COUNTIFS(#REF!,B106,#REF!,"Nuit")+COUNTIFS(#REF!,B106,#REF!,"Nuit")+COUNTIFS(#REF!,B106,#REF!,"Nuit")+COUNTIFS(#REF!,B106,#REF!,"Nuit")+COUNTIFS(#REF!,B106,#REF!,"Nuit"))</f>
        <v/>
      </c>
      <c r="Y106" s="186" t="str">
        <f>IF($A106="","",COUNTIFS(#REF!,B106,#REF!,"Jour")+COUNTIFS(#REF!,B106,#REF!,"Jour")+COUNTIFS(#REF!,B106,#REF!,"Jour")+COUNTIFS(#REF!,B106,#REF!,"Jour")+COUNTIFS(#REF!,B106,#REF!,"Jour")+COUNTIFS(#REF!,B106,#REF!,"Jour")+COUNTIFS(#REF!,B106,#REF!,"Jour")+COUNTIFS(#REF!,B106,#REF!,"Jour")+COUNTIFS(#REF!,B106,#REF!,"Jour")+COUNTIFS(#REF!,B106,#REF!,"Jour")+COUNTIFS(#REF!,B106,#REF!,"Jour"))</f>
        <v/>
      </c>
      <c r="Z106" s="189" t="str">
        <f>IF($A106="","",COUNTIFS(#REF!,D106,#REF!,"Nuit")+COUNTIFS(#REF!,D106,#REF!,"Nuit")+COUNTIFS(#REF!,D106,#REF!,"Nuit")+COUNTIFS(#REF!,D106,#REF!,"Nuit")+COUNTIFS(#REF!,D106,#REF!,"Nuit")+COUNTIFS(#REF!,D106,#REF!,"Nuit")+COUNTIFS(#REF!,D106,#REF!,"Nuit")+COUNTIFS(#REF!,D106,#REF!,"Nuit")+COUNTIFS(#REF!,D106,#REF!,"Nuit")+COUNTIFS(#REF!,D106,#REF!,"Nuit")+COUNTIFS(#REF!,D106,#REF!,"Nuit"))</f>
        <v/>
      </c>
      <c r="AA106" s="186" t="str">
        <f>IF($A106="","",COUNTIFS(#REF!,D106,#REF!,"Jour")+COUNTIFS(#REF!,D106,#REF!,"Jour")+COUNTIFS(#REF!,D106,#REF!,"Jour")+COUNTIFS(#REF!,D106,#REF!,"Jour")+COUNTIFS(#REF!,D106,#REF!,"Jour")+COUNTIFS(#REF!,D106,#REF!,"Jour")+COUNTIFS(#REF!,D106,#REF!,"Jour")+COUNTIFS(#REF!,D106,#REF!,"Jour")+COUNTIFS(#REF!,D106,#REF!,"Jour")+COUNTIFS(#REF!,D106,#REF!,"Jour")+COUNTIFS(#REF!,D106,#REF!,"Jour"))</f>
        <v/>
      </c>
      <c r="AB106" s="189" t="str">
        <f>IF($A106="","",COUNTIFS(#REF!,$B106,#REF!,"Nuit")+COUNTIFS(#REF!,$B106,#REF!,"Nuit")+COUNTIFS(#REF!,$B106,#REF!,"Nuit")+COUNTIFS(#REF!,$B106,#REF!,"Nuit")+COUNTIFS(#REF!,$B106,#REF!,"Nuit")+COUNTIFS(#REF!,$B106,#REF!,"Nuit")+COUNTIFS(#REF!,$B106,#REF!,"Nuit")+COUNTIFS(#REF!,$B106,#REF!,"Nuit")+COUNTIFS(#REF!,$B106,#REF!,"Nuit")+COUNTIFS(#REF!,$B106,#REF!,"Nuit")+COUNTIFS(#REF!,$B106,#REF!,"Nuit"))</f>
        <v/>
      </c>
      <c r="AC106" s="186" t="str">
        <f>IF($A106="","",COUNTIFS(#REF!,$B106,#REF!,"Jour")+COUNTIFS(#REF!,$B106,#REF!,"Jour")+COUNTIFS(#REF!,$B106,#REF!,"Jour")+COUNTIFS(#REF!,$B106,#REF!,"Jour")+COUNTIFS(#REF!,$B106,#REF!,"Jour")+COUNTIFS(#REF!,$B106,#REF!,"Jour")+COUNTIFS(#REF!,$B106,#REF!,"Jour")+COUNTIFS(#REF!,$B106,#REF!,"Jour")+COUNTIFS(#REF!,$B106,#REF!,"Jour")+COUNTIFS(#REF!,$B106,#REF!,"Jour")+COUNTIFS(#REF!,$B106,#REF!,"Jour"))</f>
        <v/>
      </c>
      <c r="AD106" s="180" t="str">
        <f>IF($A106="","",COUNTIFS(#REF!,$B106,#REF!,"Nuit")+COUNTIFS(#REF!,$B106,#REF!,"Nuit")+COUNTIFS(#REF!,$B106,#REF!,"Nuit")+COUNTIFS(#REF!,$B106,#REF!,"Nuit")+COUNTIFS(#REF!,$B106,#REF!,"Nuit")+COUNTIFS(#REF!,$B106,#REF!,"Nuit")+COUNTIFS(#REF!,$B106,#REF!,"Nuit")+COUNTIFS(#REF!,$B106,#REF!,"Nuit")+COUNTIFS(#REF!,$B106,#REF!,"Nuit")+COUNTIFS(#REF!,$B106,#REF!,"Nuit")+COUNTIFS(#REF!,$B106,#REF!,"Nuit"))</f>
        <v/>
      </c>
      <c r="AE106" s="179" t="str">
        <f>IF($A106="","",COUNTIFS(#REF!,$B106,#REF!,"Jour")+COUNTIFS(#REF!,$B106,#REF!,"Jour")+COUNTIFS(#REF!,$B106,#REF!,"Jour")+COUNTIFS(#REF!,$B106,#REF!,"Jour")+COUNTIFS(#REF!,$B106,#REF!,"Jour")+COUNTIFS(#REF!,$B106,#REF!,"Jour")+COUNTIFS(#REF!,$B106,#REF!,"Jour")+COUNTIFS(#REF!,$B106,#REF!,"Jour")+COUNTIFS(#REF!,$B106,#REF!,"Jour")+COUNTIFS(#REF!,$B106,#REF!,"Jour")+COUNTIFS(#REF!,$B106,#REF!,"Jour"))</f>
        <v/>
      </c>
      <c r="AF106" s="180" t="str">
        <f>IF($A106="","",COUNTIFS(#REF!,$B106,#REF!,"Nuit")+COUNTIFS(#REF!,$B106,#REF!,"Nuit")+COUNTIFS(#REF!,$B106,#REF!,"Nuit")+COUNTIFS(#REF!,$B106,#REF!,"Nuit")+COUNTIFS(#REF!,$B106,#REF!,"Nuit")+COUNTIFS(#REF!,$B106,#REF!,"Nuit")+COUNTIFS(#REF!,$B106,#REF!,"Nuit")+COUNTIFS(#REF!,$B106,#REF!,"Nuit")+COUNTIFS(#REF!,$B106,#REF!,"Nuit")+COUNTIFS(#REF!,$B106,#REF!,"Nuit")+COUNTIFS(#REF!,$B106,#REF!,"Nuit"))</f>
        <v/>
      </c>
      <c r="AG106" s="179" t="str">
        <f>IF($A106="","",COUNTIFS(#REF!,$B106,#REF!,"Jour")+COUNTIFS(#REF!,$B106,#REF!,"Jour")+COUNTIFS(#REF!,$B106,#REF!,"Jour")+COUNTIFS(#REF!,$B106,#REF!,"Jour")+COUNTIFS(#REF!,$B106,#REF!,"Jour")+COUNTIFS(#REF!,$B106,#REF!,"Jour")+COUNTIFS(#REF!,$B106,#REF!,"Jour")+COUNTIFS(#REF!,$B106,#REF!,"Jour")+COUNTIFS(#REF!,$B106,#REF!,"Jour")+COUNTIFS(#REF!,$B106,#REF!,"Jour")+COUNTIFS(#REF!,$B106,#REF!,"Jour"))</f>
        <v/>
      </c>
      <c r="AH106" s="180" t="str">
        <f>IF($A106="","",COUNTIFS(#REF!,$B106,#REF!,"Nuit")+COUNTIFS(#REF!,$B106,#REF!,"Nuit")+COUNTIFS(#REF!,$B106,#REF!,"Nuit")+COUNTIFS(#REF!,$B106,#REF!,"Nuit")+COUNTIFS(#REF!,$B106,#REF!,"Nuit")+COUNTIFS(#REF!,$B106,#REF!,"Nuit")+COUNTIFS(#REF!,$B106,#REF!,"Nuit")+COUNTIFS(#REF!,$B106,#REF!,"Nuit")+COUNTIFS(#REF!,$B106,#REF!,"Nuit")+COUNTIFS(#REF!,$B106,#REF!,"Nuit")+COUNTIFS(#REF!,$B106,#REF!,"Nuit"))</f>
        <v/>
      </c>
      <c r="AI106" s="179" t="str">
        <f>IF($A106="","",COUNTIFS(#REF!,$B106,#REF!,"Jour")+COUNTIFS(#REF!,$B106,#REF!,"Jour")+COUNTIFS(#REF!,$B106,#REF!,"Jour")+COUNTIFS(#REF!,$B106,#REF!,"Jour")+COUNTIFS(#REF!,$B106,#REF!,"Jour")+COUNTIFS(#REF!,$B106,#REF!,"Jour")+COUNTIFS(#REF!,$B106,#REF!,"Jour")+COUNTIFS(#REF!,$B106,#REF!,"Jour")+COUNTIFS(#REF!,$B106,#REF!,"Jour")+COUNTIFS(#REF!,$B106,#REF!,"Jour")+COUNTIFS(#REF!,$B106,#REF!,"Jour"))</f>
        <v/>
      </c>
      <c r="AJ106" s="180" t="str">
        <f>IF($A106="","",COUNTIFS(#REF!,$B106,#REF!,"Nuit")+COUNTIFS(#REF!,$B106,#REF!,"Nuit")+COUNTIFS(#REF!,$B106,#REF!,"Nuit")+COUNTIFS(#REF!,$B106,#REF!,"Nuit")+COUNTIFS(#REF!,$B106,#REF!,"Nuit")+COUNTIFS(#REF!,$B106,#REF!,"Nuit")+COUNTIFS(#REF!,$B106,#REF!,"Nuit")+COUNTIFS(#REF!,$B106,#REF!,"Nuit")+COUNTIFS(#REF!,$B106,#REF!,"Nuit")+COUNTIFS(#REF!,$B106,#REF!,"Nuit")+COUNTIFS(#REF!,$B106,#REF!,"Nuit"))</f>
        <v/>
      </c>
      <c r="AK106" s="191" t="str">
        <f>IF($A106="","",COUNTIFS(#REF!,$B106,#REF!,"Jour")+COUNTIFS(#REF!,$B106,#REF!,"Jour")+COUNTIFS(#REF!,$B106,#REF!,"Jour")+COUNTIFS(#REF!,$B106,#REF!,"Jour")+COUNTIFS(#REF!,$B106,#REF!,"Jour")+COUNTIFS(#REF!,$B106,#REF!,"Jour")+COUNTIFS(#REF!,$B106,#REF!,"Jour")+COUNTIFS(#REF!,$B106,#REF!,"Jour")+COUNTIFS(#REF!,$B106,#REF!,"Jour")+COUNTIFS(#REF!,$B106,#REF!,"Jour")+COUNTIFS(#REF!,$B106,#REF!,"Jour"))</f>
        <v/>
      </c>
      <c r="AM106" s="176" t="str">
        <f t="shared" si="13"/>
        <v/>
      </c>
      <c r="AN106" s="176" t="str">
        <f t="shared" si="14"/>
        <v/>
      </c>
      <c r="AO106" s="424" t="str">
        <f t="shared" si="15"/>
        <v/>
      </c>
      <c r="AP106" s="236" t="str">
        <f>IF($A106="","",COUNTIFS(JAN.20!$F$7:$F$48,$B106,JAN.20!$E$7:$E$48,"Nuit")+COUNTIFS(JAN.20!$H$7:$H$48,$B106,JAN.20!$E$7:$E$48,"Nuit")+COUNTIFS(JAN.20!$J$7:$J$48,$B106,JAN.20!$E$7:$E$48,"Nuit")+COUNTIFS(JAN.20!$L$7:$L$48,$B106,JAN.20!$E$7:$E$48,"Nuit")+COUNTIFS(JAN.20!$N$7:$N$48,$B106,JAN.20!$E$7:$E$48,"Nuit")+COUNTIFS(JAN.20!$P$7:$P$48,$B106,JAN.20!$E$7:$E$48,"Nuit")+COUNTIFS(JAN.20!$R$7:$R$48,$B106,JAN.20!$E$7:$E$48,"Nuit")+COUNTIFS(JAN.20!$T$7:$T$48,$B106,JAN.20!$E$7:$E$48,"Nuit")+COUNTIFS(JAN.20!$V$7:$V$48,$B106,JAN.20!$E$7:$E$48,"Nuit")+COUNTIFS(JAN.20!$W$7:$W$48,$B106,JAN.20!$E$7:$E$48,"Nuit")+COUNTIFS(JAN.20!$X$7:$X$48,$B106,JAN.20!$E$7:$E$48,"Nuit"))</f>
        <v/>
      </c>
      <c r="AQ106" s="186" t="str">
        <f>IF($A106="","",COUNTIFS(JAN.20!$F$7:$F$48,$B106,JAN.20!$E$7:$E$48,"Jour")+COUNTIFS(JAN.20!$H$7:$H$48,$B106,JAN.20!$E$7:$E$48,"Jour")+COUNTIFS(JAN.20!$J$7:$J$48,$B106,JAN.20!$E$7:$E$48,"Jour")+COUNTIFS(JAN.20!$L$7:$L$48,$B106,JAN.20!$E$7:$E$48,"Jour")+COUNTIFS(JAN.20!$N$7:$N$48,$B106,JAN.20!$E$7:$E$48,"Jour")+COUNTIFS(JAN.20!$P$7:$P$48,$B106,JAN.20!$E$7:$E$48,"Jour")+COUNTIFS(JAN.20!$R$7:$R$48,$B106,JAN.20!$E$7:$E$48,"Jour")+COUNTIFS(JAN.20!$T$7:$T$48,$B106,JAN.20!$E$7:$E$48,"Jour")+COUNTIFS(JAN.20!$V$7:$V$48,$B106,JAN.20!$E$7:$E$48,"Jour")+COUNTIFS(JAN.20!$W$7:$W$48,$B106,JAN.20!$E$7:$E$48,"Jour")+COUNTIFS(JAN.20!$X$7:$X$48,$B106,JAN.20!$E$7:$E$48,"Jour"))</f>
        <v/>
      </c>
      <c r="AR106" s="189" t="str">
        <f>IF($A106="","",COUNTIFS(FEV.20!$F$7:$F$48,$B106,FEV.20!$E$7:$E$48,"Nuit")+COUNTIFS(FEV.20!$H$7:$H$48,$B106,FEV.20!$E$7:$E$48,"Nuit")+COUNTIFS(FEV.20!$J$7:$J$48,$B106,FEV.20!$E$7:$E$48,"Nuit")+COUNTIFS(FEV.20!$L$7:$L$48,$B106,FEV.20!$E$7:$E$48,"Nuit")+COUNTIFS(FEV.20!$N$7:$N$48,$B106,FEV.20!$E$7:$E$48,"Nuit")+COUNTIFS(FEV.20!$P$7:$P$48,$B106,FEV.20!$E$7:$E$48,"Nuit")+COUNTIFS(FEV.20!$R$7:$R$48,$B106,FEV.20!$E$7:$E$48,"Nuit")+COUNTIFS(FEV.20!$T$7:$T$48,$B106,FEV.20!$E$7:$E$48,"Nuit")+COUNTIFS(FEV.20!$V$7:$V$48,$B106,FEV.20!$E$7:$E$48,"Nuit")+COUNTIFS(FEV.20!$W$7:$W$48,$B106,FEV.20!$E$7:$E$48,"Nuit")+COUNTIFS(FEV.20!$X$7:$X$48,$B106,FEV.20!$E$7:$E$48,"Nuit"))</f>
        <v/>
      </c>
      <c r="AS106" s="186" t="str">
        <f>IF($A106="","",COUNTIFS(FEV.20!$F$7:$F$48,$B106,FEV.20!$E$7:$E$48,"Jour")+COUNTIFS(FEV.20!$H$7:$H$48,$B106,FEV.20!$E$7:$E$48,"Jour")+COUNTIFS(FEV.20!$J$7:$J$48,$B106,FEV.20!$E$7:$E$48,"Jour")+COUNTIFS(FEV.20!$L$7:$L$48,$B106,FEV.20!$E$7:$E$48,"Jour")+COUNTIFS(FEV.20!$N$7:$N$48,$B106,FEV.20!$E$7:$E$48,"Jour")+COUNTIFS(FEV.20!$P$7:$P$48,$B106,FEV.20!$E$7:$E$48,"Jour")+COUNTIFS(FEV.20!$R$7:$R$48,$B106,FEV.20!$E$7:$E$48,"Jour")+COUNTIFS(FEV.20!$T$7:$T$48,$B106,FEV.20!$E$7:$E$48,"Jour")+COUNTIFS(FEV.20!$V$7:$V$48,$B106,FEV.20!$E$7:$E$48,"Jour")+COUNTIFS(FEV.20!$W$7:$W$48,$B106,FEV.20!$E$7:$E$48,"Jour")+COUNTIFS(FEV.20!$X$7:$X$48,$B106,FEV.20!$E$7:$E$48,"Jour"))</f>
        <v/>
      </c>
      <c r="AT106" s="189" t="str">
        <f>IF($A106="","",COUNTIFS(Mars.20!$F$7:$F$48,$B106,Mars.20!$E$7:$E$48,"Nuit")+COUNTIFS(Mars.20!$H$7:$H$48,$B106,Mars.20!$E$7:$E$48,"Nuit")+COUNTIFS(Mars.20!$J$7:$J$48,$B106,Mars.20!$E$7:$E$48,"Nuit")+COUNTIFS(Mars.20!$L$7:$L$48,$B106,Mars.20!$E$7:$E$48,"Nuit")+COUNTIFS(Mars.20!$N$7:$N$48,$B106,Mars.20!$E$7:$E$48,"Nuit")+COUNTIFS(Mars.20!$P$7:$P$48,$B106,Mars.20!$E$7:$E$48,"Nuit")+COUNTIFS(Mars.20!$R$7:$R$48,$B106,Mars.20!$E$7:$E$48,"Nuit")+COUNTIFS(Mars.20!$T$7:$T$48,$B106,Mars.20!$E$7:$E$48,"Nuit")+COUNTIFS(Mars.20!$V$7:$V$48,$B106,Mars.20!$E$7:$E$48,"Nuit")+COUNTIFS(Mars.20!$W$7:$W$48,$B106,Mars.20!$E$7:$E$48,"Nuit")+COUNTIFS(Mars.20!$X$7:$X$48,$B106,Mars.20!$E$7:$E$48,"Nuit"))</f>
        <v/>
      </c>
      <c r="AU106" s="186" t="str">
        <f>IF($A106="","",COUNTIFS(Mars.20!$F$7:$F$48,$B106,Mars.20!$E$7:$E$48,"Jour")+COUNTIFS(Mars.20!$H$7:$H$48,$B106,Mars.20!$E$7:$E$48,"Jour")+COUNTIFS(Mars.20!$J$7:$J$48,$B106,Mars.20!$E$7:$E$48,"Jour")+COUNTIFS(Mars.20!$L$7:$L$48,$B106,Mars.20!$E$7:$E$48,"Jour")+COUNTIFS(Mars.20!$N$7:$N$48,$B106,Mars.20!$E$7:$E$48,"Jour")+COUNTIFS(Mars.20!$P$7:$P$48,$B106,Mars.20!$E$7:$E$48,"Jour")+COUNTIFS(Mars.20!$R$7:$R$48,$B106,Mars.20!$E$7:$E$48,"Jour")+COUNTIFS(Mars.20!$T$7:$T$48,$B106,Mars.20!$E$7:$E$48,"Jour")+COUNTIFS(Mars.20!$V$7:$V$48,$B106,Mars.20!$E$7:$E$48,"Jour")+COUNTIFS(Mars.20!$W$7:$W$48,$B106,Mars.20!$E$7:$E$48,"Jour")+COUNTIFS(Mars.20!$X$7:$X$48,$B106,Mars.20!$E$7:$E$48,"Jour"))</f>
        <v/>
      </c>
      <c r="AV106" s="189"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AW106" s="186"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AX106" s="189"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AY106" s="186"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AZ106" s="189"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BA106" s="186"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BB106" s="189"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BC106" s="186"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BD106" s="189"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BE106" s="186"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BF106" s="180"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BG106" s="179"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BH106" s="180"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BI106" s="179"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BJ106" s="180"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BK106" s="179"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BL106" s="180" t="str">
        <f>IF($A106="","",COUNTIFS(AVR.20!$F$7:$F$48,$B106,AVR.20!$E$7:$E$48,"Nuit")+COUNTIFS(AVR.20!$H$7:$H$48,$B106,AVR.20!$E$7:$E$48,"Nuit")+COUNTIFS(AVR.20!$J$7:$J$48,$B106,AVR.20!$E$7:$E$48,"Nuit")+COUNTIFS(AVR.20!$L$7:$L$48,$B106,AVR.20!$E$7:$E$48,"Nuit")+COUNTIFS(AVR.20!$N$7:$N$48,$B106,AVR.20!$E$7:$E$48,"Nuit")+COUNTIFS(AVR.20!$P$7:$P$48,$B106,AVR.20!$E$7:$E$48,"Nuit")+COUNTIFS(AVR.20!$R$7:$R$48,$B106,AVR.20!$E$7:$E$48,"Nuit")+COUNTIFS(AVR.20!$T$7:$T$48,$B106,AVR.20!$E$7:$E$48,"Nuit")+COUNTIFS(AVR.20!$V$7:$V$48,$B106,AVR.20!$E$7:$E$48,"Nuit")+COUNTIFS(AVR.20!$W$7:$W$48,$B106,AVR.20!$E$7:$E$48,"Nuit")+COUNTIFS(AVR.20!$X$7:$X$48,$B106,AVR.20!$E$7:$E$48,"Nuit"))</f>
        <v/>
      </c>
      <c r="BM106" s="191" t="str">
        <f>IF($A106="","",COUNTIFS(AVR.20!$F$7:$F$48,$B106,AVR.20!$E$7:$E$48,"Jour")+COUNTIFS(AVR.20!$H$7:$H$48,$B106,AVR.20!$E$7:$E$48,"Jour")+COUNTIFS(AVR.20!$J$7:$J$48,$B106,AVR.20!$E$7:$E$48,"Jour")+COUNTIFS(AVR.20!$L$7:$L$48,$B106,AVR.20!$E$7:$E$48,"Jour")+COUNTIFS(AVR.20!$N$7:$N$48,$B106,AVR.20!$E$7:$E$48,"Jour")+COUNTIFS(AVR.20!$P$7:$P$48,$B106,AVR.20!$E$7:$E$48,"Jour")+COUNTIFS(AVR.20!$R$7:$R$48,$B106,AVR.20!$E$7:$E$48,"Jour")+COUNTIFS(AVR.20!$T$7:$T$48,$B106,AVR.20!$E$7:$E$48,"Jour")+COUNTIFS(AVR.20!$V$7:$V$48,$B106,AVR.20!$E$7:$E$48,"Jour")+COUNTIFS(AVR.20!$W$7:$W$48,$B106,AVR.20!$E$7:$E$48,"Jour")+COUNTIFS(AVR.20!$X$7:$X$48,$B106,AVR.20!$E$7:$E$48,"Jour"))</f>
        <v/>
      </c>
      <c r="BO106" s="176" t="e">
        <f t="shared" si="9"/>
        <v>#VALUE!</v>
      </c>
      <c r="BP106" s="176" t="e">
        <f t="shared" si="10"/>
        <v>#VALUE!</v>
      </c>
    </row>
    <row r="107" spans="1:68" ht="15.75" thickTop="1" x14ac:dyDescent="0.25">
      <c r="A107" s="276"/>
      <c r="B107" s="260"/>
      <c r="C107" s="264"/>
      <c r="D107" s="264"/>
      <c r="E107" s="265"/>
      <c r="F107" s="266"/>
      <c r="G107" s="266"/>
      <c r="H107" s="266"/>
      <c r="I107" s="260"/>
      <c r="J107" s="266"/>
      <c r="K107" s="266"/>
      <c r="L107" s="267"/>
    </row>
    <row r="108" spans="1:68" x14ac:dyDescent="0.25">
      <c r="A108" s="276"/>
      <c r="B108" s="260"/>
      <c r="C108" s="259"/>
      <c r="D108" s="260"/>
      <c r="E108" s="260"/>
      <c r="F108" s="260"/>
      <c r="G108" s="260"/>
      <c r="H108" s="260"/>
      <c r="I108" s="260"/>
      <c r="J108" s="260"/>
      <c r="K108" s="260"/>
      <c r="L108" s="261"/>
      <c r="AP108" s="444"/>
    </row>
    <row r="109" spans="1:68" x14ac:dyDescent="0.25">
      <c r="A109" s="276"/>
      <c r="B109" s="260"/>
      <c r="C109" s="259"/>
      <c r="D109" s="260"/>
      <c r="E109" s="260"/>
      <c r="F109" s="260"/>
      <c r="G109" s="260"/>
      <c r="H109" s="260"/>
      <c r="I109" s="260"/>
      <c r="J109" s="260"/>
      <c r="K109" s="260"/>
      <c r="L109" s="261"/>
      <c r="AP109" s="445">
        <f t="shared" ref="AP109:BM109" si="16">SUM(AP4:AP106)</f>
        <v>229</v>
      </c>
      <c r="AQ109" s="445">
        <f t="shared" si="16"/>
        <v>54</v>
      </c>
      <c r="AR109" s="445">
        <f t="shared" si="16"/>
        <v>242</v>
      </c>
      <c r="AS109" s="445">
        <f t="shared" si="16"/>
        <v>70</v>
      </c>
      <c r="AT109" s="445">
        <f t="shared" si="16"/>
        <v>251</v>
      </c>
      <c r="AU109" s="445">
        <f t="shared" si="16"/>
        <v>71</v>
      </c>
      <c r="AV109" s="445">
        <f t="shared" si="16"/>
        <v>0</v>
      </c>
      <c r="AW109" s="445">
        <f t="shared" si="16"/>
        <v>0</v>
      </c>
      <c r="AX109" s="445">
        <f t="shared" si="16"/>
        <v>0</v>
      </c>
      <c r="AY109" s="445">
        <f t="shared" si="16"/>
        <v>0</v>
      </c>
      <c r="AZ109" s="445">
        <f t="shared" si="16"/>
        <v>0</v>
      </c>
      <c r="BA109" s="445">
        <f t="shared" si="16"/>
        <v>0</v>
      </c>
      <c r="BB109" s="445">
        <f t="shared" si="16"/>
        <v>0</v>
      </c>
      <c r="BC109" s="445">
        <f t="shared" si="16"/>
        <v>0</v>
      </c>
      <c r="BD109" s="445">
        <f t="shared" si="16"/>
        <v>0</v>
      </c>
      <c r="BE109" s="445">
        <f t="shared" si="16"/>
        <v>0</v>
      </c>
      <c r="BF109" s="445">
        <f t="shared" si="16"/>
        <v>0</v>
      </c>
      <c r="BG109" s="445">
        <f t="shared" si="16"/>
        <v>0</v>
      </c>
      <c r="BH109" s="445">
        <f t="shared" si="16"/>
        <v>0</v>
      </c>
      <c r="BI109" s="445">
        <f t="shared" si="16"/>
        <v>0</v>
      </c>
      <c r="BJ109" s="445">
        <f t="shared" si="16"/>
        <v>0</v>
      </c>
      <c r="BK109" s="445">
        <f t="shared" si="16"/>
        <v>0</v>
      </c>
      <c r="BL109" s="445">
        <f t="shared" si="16"/>
        <v>0</v>
      </c>
      <c r="BM109" s="445">
        <f t="shared" si="16"/>
        <v>0</v>
      </c>
    </row>
    <row r="110" spans="1:68" x14ac:dyDescent="0.25">
      <c r="A110" s="276"/>
      <c r="B110" s="260"/>
      <c r="C110" s="259"/>
      <c r="D110" s="260"/>
      <c r="E110" s="260"/>
      <c r="F110" s="260"/>
      <c r="G110" s="260"/>
      <c r="H110" s="260"/>
      <c r="I110" s="260"/>
      <c r="J110" s="260"/>
      <c r="K110" s="260"/>
      <c r="L110" s="261"/>
      <c r="AP110" s="476">
        <f>AP109+AQ109</f>
        <v>283</v>
      </c>
      <c r="AQ110" s="476"/>
      <c r="AR110" s="476">
        <f>AR109+AS109</f>
        <v>312</v>
      </c>
      <c r="AS110" s="476"/>
      <c r="AT110" s="476">
        <f>AT109+AU109</f>
        <v>322</v>
      </c>
      <c r="AU110" s="476"/>
      <c r="AV110" s="476">
        <f t="shared" ref="AV110" si="17">AV109+AW109</f>
        <v>0</v>
      </c>
      <c r="AW110" s="476"/>
      <c r="AX110" s="476">
        <f t="shared" ref="AX110" si="18">AX109+AY109</f>
        <v>0</v>
      </c>
      <c r="AY110" s="476"/>
      <c r="AZ110" s="476">
        <f t="shared" ref="AZ110" si="19">AZ109+BA109</f>
        <v>0</v>
      </c>
      <c r="BA110" s="476"/>
      <c r="BB110" s="476">
        <f t="shared" ref="BB110" si="20">BB109+BC109</f>
        <v>0</v>
      </c>
      <c r="BC110" s="476"/>
      <c r="BD110" s="476">
        <f t="shared" ref="BD110" si="21">BD109+BE109</f>
        <v>0</v>
      </c>
      <c r="BE110" s="476"/>
      <c r="BF110" s="476">
        <f t="shared" ref="BF110" si="22">BF109+BG109</f>
        <v>0</v>
      </c>
      <c r="BG110" s="476"/>
      <c r="BH110" s="476">
        <f t="shared" ref="BH110" si="23">BH109+BI109</f>
        <v>0</v>
      </c>
      <c r="BI110" s="476"/>
      <c r="BJ110" s="476">
        <f t="shared" ref="BJ110" si="24">BJ109+BK109</f>
        <v>0</v>
      </c>
      <c r="BK110" s="476"/>
      <c r="BL110" s="476">
        <f t="shared" ref="BL110" si="25">BL109+BM109</f>
        <v>0</v>
      </c>
      <c r="BM110" s="476"/>
    </row>
    <row r="111" spans="1:68" x14ac:dyDescent="0.25">
      <c r="A111" s="276"/>
      <c r="B111" s="260"/>
      <c r="C111" s="259"/>
      <c r="D111" s="260"/>
      <c r="E111" s="260"/>
      <c r="F111" s="260"/>
      <c r="G111" s="260"/>
      <c r="H111" s="260"/>
      <c r="I111" s="260"/>
      <c r="J111" s="260"/>
      <c r="K111" s="260"/>
      <c r="L111" s="261"/>
      <c r="AP111" s="477">
        <f>JAN.20!R53</f>
        <v>283</v>
      </c>
      <c r="AQ111" s="478">
        <f>JAN.20!$H$53</f>
        <v>278</v>
      </c>
      <c r="AR111" s="479">
        <f>FEV.20!R53</f>
        <v>312</v>
      </c>
      <c r="AS111" s="478">
        <f>JAN.20!$H$53</f>
        <v>278</v>
      </c>
      <c r="AT111" s="477">
        <f>Mars.20!$R$53</f>
        <v>322</v>
      </c>
      <c r="AU111" s="480">
        <f>JAN.20!$H$53</f>
        <v>278</v>
      </c>
      <c r="AV111" s="477">
        <f>AVR.20!$R$53</f>
        <v>0</v>
      </c>
      <c r="AW111" s="478">
        <f>JAN.20!$H$53</f>
        <v>278</v>
      </c>
      <c r="AX111" s="478"/>
      <c r="AY111" s="478"/>
      <c r="AZ111" s="478"/>
      <c r="BA111" s="478"/>
      <c r="BB111" s="478"/>
      <c r="BC111" s="478"/>
      <c r="BD111" s="478"/>
      <c r="BE111" s="478"/>
      <c r="BF111" s="478"/>
      <c r="BG111" s="478"/>
      <c r="BH111" s="478"/>
      <c r="BI111" s="478"/>
      <c r="BJ111" s="478"/>
      <c r="BK111" s="478"/>
      <c r="BL111" s="478"/>
      <c r="BM111" s="478"/>
    </row>
    <row r="112" spans="1:68" x14ac:dyDescent="0.25">
      <c r="A112" s="276"/>
      <c r="B112" s="260"/>
      <c r="C112" s="259"/>
      <c r="D112" s="260"/>
      <c r="E112" s="260"/>
      <c r="F112" s="260"/>
      <c r="G112" s="260"/>
      <c r="H112" s="260"/>
      <c r="I112" s="260"/>
      <c r="J112" s="260"/>
      <c r="K112" s="260"/>
      <c r="L112" s="261"/>
    </row>
    <row r="113" spans="1:12" x14ac:dyDescent="0.25">
      <c r="A113" s="276"/>
      <c r="B113" s="260"/>
      <c r="C113" s="259"/>
      <c r="D113" s="260"/>
      <c r="E113" s="260"/>
      <c r="F113" s="260"/>
      <c r="G113" s="260"/>
      <c r="H113" s="260"/>
      <c r="I113" s="260"/>
      <c r="J113" s="260"/>
      <c r="K113" s="260"/>
      <c r="L113" s="261"/>
    </row>
    <row r="114" spans="1:12" x14ac:dyDescent="0.25">
      <c r="A114" s="276"/>
      <c r="B114" s="260"/>
      <c r="C114" s="259"/>
      <c r="D114" s="260"/>
      <c r="E114" s="260"/>
      <c r="F114" s="260"/>
      <c r="G114" s="260"/>
      <c r="H114" s="260"/>
      <c r="I114" s="260"/>
      <c r="J114" s="260"/>
      <c r="K114" s="260"/>
      <c r="L114" s="261"/>
    </row>
    <row r="115" spans="1:12" x14ac:dyDescent="0.25">
      <c r="A115" s="276"/>
      <c r="B115" s="260"/>
      <c r="C115" s="259"/>
      <c r="D115" s="260"/>
      <c r="E115" s="260"/>
      <c r="F115" s="260"/>
      <c r="G115" s="260"/>
      <c r="H115" s="260"/>
      <c r="I115" s="260"/>
      <c r="J115" s="260"/>
      <c r="K115" s="260"/>
      <c r="L115" s="261"/>
    </row>
    <row r="116" spans="1:12" x14ac:dyDescent="0.25">
      <c r="A116" s="276"/>
      <c r="B116" s="260"/>
      <c r="C116" s="259"/>
      <c r="D116" s="260"/>
      <c r="E116" s="260"/>
      <c r="F116" s="260"/>
      <c r="G116" s="260"/>
      <c r="H116" s="260"/>
      <c r="I116" s="260"/>
      <c r="J116" s="260"/>
      <c r="K116" s="260"/>
      <c r="L116" s="261"/>
    </row>
    <row r="117" spans="1:12" x14ac:dyDescent="0.25">
      <c r="A117" s="276"/>
      <c r="B117" s="260"/>
      <c r="C117" s="259"/>
      <c r="D117" s="260"/>
      <c r="E117" s="260"/>
      <c r="F117" s="260"/>
      <c r="G117" s="260"/>
      <c r="H117" s="260"/>
      <c r="I117" s="260"/>
      <c r="J117" s="260"/>
      <c r="K117" s="260"/>
      <c r="L117" s="261"/>
    </row>
    <row r="118" spans="1:12" x14ac:dyDescent="0.25">
      <c r="A118" s="276"/>
      <c r="B118" s="260"/>
      <c r="C118" s="259"/>
      <c r="D118" s="260"/>
      <c r="E118" s="260"/>
      <c r="F118" s="260"/>
      <c r="G118" s="260"/>
      <c r="H118" s="260"/>
      <c r="I118" s="260"/>
      <c r="J118" s="260"/>
      <c r="K118" s="260"/>
      <c r="L118" s="261"/>
    </row>
    <row r="119" spans="1:12" x14ac:dyDescent="0.25">
      <c r="A119" s="276"/>
      <c r="B119" s="260"/>
      <c r="C119" s="259"/>
      <c r="D119" s="260"/>
      <c r="E119" s="260"/>
      <c r="F119" s="260"/>
      <c r="G119" s="260"/>
      <c r="H119" s="260"/>
      <c r="I119" s="260"/>
      <c r="J119" s="260"/>
      <c r="K119" s="260"/>
      <c r="L119" s="261"/>
    </row>
    <row r="120" spans="1:12" x14ac:dyDescent="0.25">
      <c r="A120" s="276"/>
      <c r="B120" s="260"/>
      <c r="C120" s="259"/>
      <c r="D120" s="260"/>
      <c r="E120" s="260"/>
      <c r="F120" s="260"/>
      <c r="G120" s="260"/>
      <c r="H120" s="260"/>
      <c r="I120" s="260"/>
      <c r="J120" s="260"/>
      <c r="K120" s="260"/>
      <c r="L120" s="261"/>
    </row>
    <row r="121" spans="1:12" x14ac:dyDescent="0.25">
      <c r="A121" s="276"/>
      <c r="B121" s="260"/>
      <c r="C121" s="259"/>
      <c r="D121" s="260"/>
      <c r="E121" s="260"/>
      <c r="F121" s="260"/>
      <c r="G121" s="260"/>
      <c r="H121" s="260"/>
      <c r="I121" s="260"/>
      <c r="J121" s="260"/>
      <c r="K121" s="260"/>
      <c r="L121" s="261"/>
    </row>
    <row r="122" spans="1:12" x14ac:dyDescent="0.25">
      <c r="A122" s="276"/>
      <c r="B122" s="260"/>
      <c r="C122" s="259"/>
      <c r="D122" s="260"/>
      <c r="E122" s="260"/>
      <c r="F122" s="260"/>
      <c r="G122" s="260"/>
      <c r="H122" s="260"/>
      <c r="I122" s="260"/>
      <c r="J122" s="260"/>
      <c r="K122" s="260"/>
      <c r="L122" s="261"/>
    </row>
    <row r="123" spans="1:12" x14ac:dyDescent="0.25">
      <c r="A123" s="276"/>
      <c r="B123" s="260"/>
      <c r="C123" s="259"/>
      <c r="D123" s="260"/>
      <c r="E123" s="260"/>
      <c r="F123" s="260"/>
      <c r="G123" s="260"/>
      <c r="H123" s="260"/>
      <c r="I123" s="260"/>
      <c r="J123" s="260"/>
      <c r="K123" s="260"/>
      <c r="L123" s="261"/>
    </row>
    <row r="124" spans="1:12" x14ac:dyDescent="0.25">
      <c r="A124" s="276"/>
      <c r="B124" s="260"/>
      <c r="C124" s="259"/>
      <c r="D124" s="260"/>
      <c r="E124" s="260"/>
      <c r="F124" s="260"/>
      <c r="G124" s="260"/>
      <c r="H124" s="260"/>
      <c r="I124" s="260"/>
      <c r="J124" s="260"/>
      <c r="K124" s="260"/>
      <c r="L124" s="261"/>
    </row>
    <row r="125" spans="1:12" x14ac:dyDescent="0.25">
      <c r="A125" s="276"/>
      <c r="B125" s="260"/>
      <c r="C125" s="259"/>
      <c r="D125" s="260"/>
      <c r="E125" s="260"/>
      <c r="F125" s="260"/>
      <c r="G125" s="260"/>
      <c r="H125" s="260"/>
      <c r="I125" s="260"/>
      <c r="J125" s="260"/>
      <c r="K125" s="260"/>
      <c r="L125" s="261"/>
    </row>
    <row r="126" spans="1:12" x14ac:dyDescent="0.25">
      <c r="A126" s="276"/>
      <c r="B126" s="260"/>
      <c r="C126" s="259"/>
      <c r="D126" s="260"/>
      <c r="E126" s="260"/>
      <c r="F126" s="260"/>
      <c r="G126" s="260"/>
      <c r="H126" s="260"/>
      <c r="I126" s="260"/>
      <c r="J126" s="260"/>
      <c r="K126" s="260"/>
      <c r="L126" s="261"/>
    </row>
    <row r="127" spans="1:12" x14ac:dyDescent="0.25">
      <c r="A127" s="276"/>
      <c r="B127" s="260"/>
      <c r="C127" s="259"/>
      <c r="D127" s="260"/>
      <c r="E127" s="260"/>
      <c r="F127" s="260"/>
      <c r="G127" s="260"/>
      <c r="H127" s="260"/>
      <c r="I127" s="260"/>
      <c r="J127" s="260"/>
      <c r="K127" s="260"/>
      <c r="L127" s="261"/>
    </row>
    <row r="128" spans="1:12" x14ac:dyDescent="0.25">
      <c r="A128" s="276"/>
      <c r="B128" s="260"/>
      <c r="C128" s="259"/>
      <c r="D128" s="260"/>
      <c r="E128" s="260"/>
      <c r="F128" s="260"/>
      <c r="G128" s="260"/>
      <c r="H128" s="260"/>
      <c r="I128" s="260"/>
      <c r="J128" s="260"/>
      <c r="K128" s="260"/>
      <c r="L128" s="261"/>
    </row>
    <row r="129" spans="1:12" x14ac:dyDescent="0.25">
      <c r="A129" s="276"/>
      <c r="B129" s="260"/>
      <c r="C129" s="259"/>
      <c r="D129" s="260"/>
      <c r="E129" s="260"/>
      <c r="F129" s="260"/>
      <c r="G129" s="260"/>
      <c r="H129" s="260"/>
      <c r="I129" s="260"/>
      <c r="J129" s="260"/>
      <c r="K129" s="260"/>
      <c r="L129" s="261"/>
    </row>
    <row r="130" spans="1:12" x14ac:dyDescent="0.25">
      <c r="A130" s="276"/>
      <c r="B130" s="260"/>
      <c r="C130" s="259"/>
      <c r="D130" s="260"/>
      <c r="E130" s="260"/>
      <c r="F130" s="260"/>
      <c r="G130" s="260"/>
      <c r="H130" s="260"/>
      <c r="I130" s="260"/>
      <c r="J130" s="260"/>
      <c r="K130" s="260"/>
      <c r="L130" s="261"/>
    </row>
    <row r="131" spans="1:12" x14ac:dyDescent="0.25">
      <c r="A131" s="276"/>
      <c r="B131" s="260"/>
      <c r="C131" s="259"/>
      <c r="D131" s="260"/>
      <c r="E131" s="260"/>
      <c r="F131" s="260"/>
      <c r="G131" s="260"/>
      <c r="H131" s="260"/>
      <c r="I131" s="260"/>
      <c r="J131" s="260"/>
      <c r="K131" s="260"/>
      <c r="L131" s="261"/>
    </row>
    <row r="132" spans="1:12" x14ac:dyDescent="0.25">
      <c r="A132" s="276"/>
      <c r="B132" s="260"/>
      <c r="C132" s="259"/>
      <c r="D132" s="260"/>
      <c r="E132" s="260"/>
      <c r="F132" s="260"/>
      <c r="G132" s="260"/>
      <c r="H132" s="260"/>
      <c r="I132" s="260"/>
      <c r="J132" s="260"/>
      <c r="K132" s="260"/>
      <c r="L132" s="261"/>
    </row>
    <row r="133" spans="1:12" x14ac:dyDescent="0.25">
      <c r="A133" s="276"/>
      <c r="B133" s="260"/>
      <c r="C133" s="259"/>
      <c r="D133" s="260"/>
      <c r="E133" s="260"/>
      <c r="F133" s="260"/>
      <c r="G133" s="260"/>
      <c r="H133" s="260"/>
      <c r="I133" s="260"/>
      <c r="J133" s="260"/>
      <c r="K133" s="260"/>
      <c r="L133" s="261"/>
    </row>
    <row r="134" spans="1:12" x14ac:dyDescent="0.25">
      <c r="A134" s="276"/>
      <c r="B134" s="260"/>
      <c r="C134" s="259"/>
      <c r="D134" s="260"/>
      <c r="E134" s="260"/>
      <c r="F134" s="260"/>
      <c r="G134" s="260"/>
      <c r="H134" s="260"/>
      <c r="I134" s="260"/>
      <c r="J134" s="260"/>
      <c r="K134" s="260"/>
      <c r="L134" s="261"/>
    </row>
    <row r="135" spans="1:12" x14ac:dyDescent="0.25">
      <c r="A135" s="276"/>
      <c r="B135" s="260"/>
      <c r="C135" s="259"/>
      <c r="D135" s="260"/>
      <c r="E135" s="260"/>
      <c r="F135" s="260"/>
      <c r="G135" s="260"/>
      <c r="H135" s="260"/>
      <c r="I135" s="260"/>
      <c r="J135" s="260"/>
      <c r="K135" s="260"/>
      <c r="L135" s="261"/>
    </row>
    <row r="136" spans="1:12" x14ac:dyDescent="0.25">
      <c r="A136" s="276"/>
      <c r="B136" s="260"/>
      <c r="C136" s="259"/>
      <c r="D136" s="260"/>
      <c r="E136" s="260"/>
      <c r="F136" s="260"/>
      <c r="G136" s="260"/>
      <c r="H136" s="260"/>
      <c r="I136" s="260"/>
      <c r="J136" s="260"/>
      <c r="K136" s="260"/>
      <c r="L136" s="261"/>
    </row>
    <row r="137" spans="1:12" x14ac:dyDescent="0.25">
      <c r="A137" s="276"/>
      <c r="B137" s="260"/>
      <c r="C137" s="259"/>
      <c r="D137" s="260"/>
      <c r="E137" s="260"/>
      <c r="F137" s="260"/>
      <c r="G137" s="260"/>
      <c r="H137" s="260"/>
      <c r="I137" s="260"/>
      <c r="J137" s="260"/>
      <c r="K137" s="260"/>
      <c r="L137" s="261"/>
    </row>
    <row r="138" spans="1:12" x14ac:dyDescent="0.25">
      <c r="A138" s="276"/>
      <c r="B138" s="260"/>
      <c r="C138" s="259"/>
      <c r="D138" s="260"/>
      <c r="E138" s="260"/>
      <c r="F138" s="260"/>
      <c r="G138" s="260"/>
      <c r="H138" s="260"/>
      <c r="I138" s="260"/>
      <c r="J138" s="260"/>
      <c r="K138" s="260"/>
      <c r="L138" s="261"/>
    </row>
    <row r="139" spans="1:12" x14ac:dyDescent="0.25">
      <c r="A139" s="276"/>
      <c r="B139" s="260"/>
      <c r="C139" s="259"/>
      <c r="D139" s="260"/>
      <c r="E139" s="260"/>
      <c r="F139" s="260"/>
      <c r="G139" s="260"/>
      <c r="H139" s="260"/>
      <c r="I139" s="260"/>
      <c r="J139" s="260"/>
      <c r="K139" s="260"/>
      <c r="L139" s="261"/>
    </row>
    <row r="140" spans="1:12" x14ac:dyDescent="0.25">
      <c r="A140" s="276"/>
      <c r="B140" s="260"/>
      <c r="C140" s="259"/>
      <c r="D140" s="260"/>
      <c r="E140" s="260"/>
      <c r="F140" s="260"/>
      <c r="G140" s="260"/>
      <c r="H140" s="260"/>
      <c r="I140" s="260"/>
      <c r="J140" s="260"/>
      <c r="K140" s="260"/>
      <c r="L140" s="261"/>
    </row>
    <row r="141" spans="1:12" x14ac:dyDescent="0.25">
      <c r="A141" s="276"/>
      <c r="B141" s="260"/>
      <c r="C141" s="259"/>
      <c r="D141" s="260"/>
      <c r="E141" s="260"/>
      <c r="F141" s="260"/>
      <c r="G141" s="260"/>
      <c r="H141" s="260"/>
      <c r="I141" s="260"/>
      <c r="J141" s="260"/>
      <c r="K141" s="260"/>
      <c r="L141" s="261"/>
    </row>
    <row r="142" spans="1:12" x14ac:dyDescent="0.25">
      <c r="A142" s="276"/>
      <c r="B142" s="260"/>
      <c r="C142" s="259"/>
      <c r="D142" s="260"/>
      <c r="E142" s="260"/>
      <c r="F142" s="260"/>
      <c r="G142" s="260"/>
      <c r="H142" s="260"/>
      <c r="I142" s="260"/>
      <c r="J142" s="260"/>
      <c r="K142" s="260"/>
      <c r="L142" s="261"/>
    </row>
    <row r="143" spans="1:12" x14ac:dyDescent="0.25">
      <c r="A143" s="276"/>
      <c r="B143" s="260"/>
      <c r="C143" s="259"/>
      <c r="D143" s="260"/>
      <c r="E143" s="260"/>
      <c r="F143" s="260"/>
      <c r="G143" s="260"/>
      <c r="H143" s="260"/>
      <c r="I143" s="260"/>
      <c r="J143" s="260"/>
      <c r="K143" s="260"/>
      <c r="L143" s="261"/>
    </row>
    <row r="144" spans="1:12" x14ac:dyDescent="0.25">
      <c r="A144" s="276"/>
      <c r="B144" s="260"/>
      <c r="C144" s="259"/>
      <c r="D144" s="260"/>
      <c r="E144" s="260"/>
      <c r="F144" s="260"/>
      <c r="G144" s="260"/>
      <c r="H144" s="260"/>
      <c r="I144" s="260"/>
      <c r="J144" s="260"/>
      <c r="K144" s="260"/>
      <c r="L144" s="261"/>
    </row>
    <row r="145" spans="1:12" x14ac:dyDescent="0.25">
      <c r="A145" s="276"/>
      <c r="B145" s="260"/>
      <c r="C145" s="259"/>
      <c r="D145" s="260"/>
      <c r="E145" s="260"/>
      <c r="F145" s="260"/>
      <c r="G145" s="260"/>
      <c r="H145" s="260"/>
      <c r="I145" s="260"/>
      <c r="J145" s="260"/>
      <c r="K145" s="260"/>
      <c r="L145" s="261"/>
    </row>
    <row r="146" spans="1:12" x14ac:dyDescent="0.25">
      <c r="A146" s="276"/>
      <c r="B146" s="260"/>
      <c r="C146" s="259"/>
      <c r="D146" s="260"/>
      <c r="E146" s="260"/>
      <c r="F146" s="260"/>
      <c r="G146" s="260"/>
      <c r="H146" s="260"/>
      <c r="I146" s="260"/>
      <c r="J146" s="260"/>
      <c r="K146" s="260"/>
      <c r="L146" s="261"/>
    </row>
    <row r="147" spans="1:12" x14ac:dyDescent="0.25">
      <c r="A147" s="276"/>
      <c r="B147" s="260"/>
      <c r="C147" s="259"/>
      <c r="D147" s="260"/>
      <c r="E147" s="260"/>
      <c r="F147" s="260"/>
      <c r="G147" s="260"/>
      <c r="H147" s="260"/>
      <c r="I147" s="260"/>
      <c r="J147" s="260"/>
      <c r="K147" s="260"/>
      <c r="L147" s="261"/>
    </row>
    <row r="148" spans="1:12" x14ac:dyDescent="0.25">
      <c r="A148" s="276"/>
      <c r="B148" s="260"/>
      <c r="C148" s="259"/>
      <c r="D148" s="260"/>
      <c r="E148" s="260"/>
      <c r="F148" s="260"/>
      <c r="G148" s="260"/>
      <c r="H148" s="260"/>
      <c r="I148" s="260"/>
      <c r="J148" s="260"/>
      <c r="K148" s="260"/>
      <c r="L148" s="261"/>
    </row>
    <row r="149" spans="1:12" x14ac:dyDescent="0.25">
      <c r="A149" s="276"/>
      <c r="B149" s="260"/>
      <c r="C149" s="259"/>
      <c r="D149" s="260"/>
      <c r="E149" s="260"/>
      <c r="F149" s="260"/>
      <c r="G149" s="260"/>
      <c r="H149" s="260"/>
      <c r="I149" s="260"/>
      <c r="J149" s="260"/>
      <c r="K149" s="260"/>
      <c r="L149" s="261"/>
    </row>
    <row r="150" spans="1:12" x14ac:dyDescent="0.25">
      <c r="A150" s="276"/>
      <c r="B150" s="260"/>
      <c r="C150" s="259"/>
      <c r="D150" s="260"/>
      <c r="E150" s="260"/>
      <c r="F150" s="260"/>
      <c r="G150" s="260"/>
      <c r="H150" s="260"/>
      <c r="I150" s="260"/>
      <c r="J150" s="260"/>
      <c r="K150" s="260"/>
      <c r="L150" s="261"/>
    </row>
    <row r="151" spans="1:12" x14ac:dyDescent="0.25">
      <c r="A151" s="276"/>
      <c r="B151" s="260"/>
      <c r="C151" s="259"/>
      <c r="D151" s="260"/>
      <c r="E151" s="260"/>
      <c r="F151" s="260"/>
      <c r="G151" s="260"/>
      <c r="H151" s="260"/>
      <c r="I151" s="260"/>
      <c r="J151" s="260"/>
      <c r="K151" s="260"/>
      <c r="L151" s="261"/>
    </row>
    <row r="152" spans="1:12" x14ac:dyDescent="0.25">
      <c r="A152" s="276"/>
      <c r="B152" s="260"/>
      <c r="C152" s="259"/>
      <c r="D152" s="260"/>
      <c r="E152" s="260"/>
      <c r="F152" s="260"/>
      <c r="G152" s="260"/>
      <c r="H152" s="260"/>
      <c r="I152" s="260"/>
      <c r="J152" s="260"/>
      <c r="K152" s="260"/>
      <c r="L152" s="261"/>
    </row>
    <row r="153" spans="1:12" x14ac:dyDescent="0.25">
      <c r="A153" s="276"/>
      <c r="B153" s="260"/>
      <c r="C153" s="259"/>
      <c r="D153" s="260"/>
      <c r="E153" s="260"/>
      <c r="F153" s="260"/>
      <c r="G153" s="260"/>
      <c r="H153" s="260"/>
      <c r="I153" s="260"/>
      <c r="J153" s="260"/>
      <c r="K153" s="260"/>
      <c r="L153" s="261"/>
    </row>
    <row r="154" spans="1:12" x14ac:dyDescent="0.25">
      <c r="A154" s="276"/>
      <c r="B154" s="260"/>
      <c r="C154" s="259"/>
      <c r="D154" s="260"/>
      <c r="E154" s="260"/>
      <c r="F154" s="260"/>
      <c r="G154" s="260"/>
      <c r="H154" s="260"/>
      <c r="I154" s="260"/>
      <c r="J154" s="260"/>
      <c r="K154" s="260"/>
      <c r="L154" s="261"/>
    </row>
    <row r="155" spans="1:12" x14ac:dyDescent="0.25">
      <c r="A155" s="276"/>
      <c r="B155" s="260"/>
      <c r="C155" s="259"/>
      <c r="D155" s="260"/>
      <c r="E155" s="260"/>
      <c r="F155" s="260"/>
      <c r="G155" s="260"/>
      <c r="H155" s="260"/>
      <c r="I155" s="260"/>
      <c r="J155" s="260"/>
      <c r="K155" s="260"/>
      <c r="L155" s="261"/>
    </row>
    <row r="156" spans="1:12" x14ac:dyDescent="0.25">
      <c r="A156" s="276"/>
      <c r="B156" s="260"/>
      <c r="C156" s="259"/>
      <c r="D156" s="260"/>
      <c r="E156" s="260"/>
      <c r="F156" s="260"/>
      <c r="G156" s="260"/>
      <c r="H156" s="260"/>
      <c r="I156" s="260"/>
      <c r="J156" s="260"/>
      <c r="K156" s="260"/>
      <c r="L156" s="261"/>
    </row>
    <row r="157" spans="1:12" x14ac:dyDescent="0.25">
      <c r="A157" s="276"/>
      <c r="B157" s="260"/>
      <c r="C157" s="259"/>
      <c r="D157" s="260"/>
      <c r="E157" s="260"/>
      <c r="F157" s="260"/>
      <c r="G157" s="260"/>
      <c r="H157" s="260"/>
      <c r="I157" s="260"/>
      <c r="J157" s="260"/>
      <c r="K157" s="260"/>
      <c r="L157" s="261"/>
    </row>
    <row r="158" spans="1:12" x14ac:dyDescent="0.25">
      <c r="A158" s="276"/>
      <c r="B158" s="260"/>
      <c r="C158" s="259"/>
      <c r="D158" s="260"/>
      <c r="E158" s="260"/>
      <c r="F158" s="260"/>
      <c r="G158" s="260"/>
      <c r="H158" s="260"/>
      <c r="I158" s="260"/>
      <c r="J158" s="260"/>
      <c r="K158" s="260"/>
      <c r="L158" s="261"/>
    </row>
    <row r="159" spans="1:12" x14ac:dyDescent="0.25">
      <c r="A159" s="276"/>
      <c r="B159" s="260"/>
      <c r="C159" s="259"/>
      <c r="D159" s="260"/>
      <c r="E159" s="260"/>
      <c r="F159" s="260"/>
      <c r="G159" s="260"/>
      <c r="H159" s="260"/>
      <c r="I159" s="260"/>
      <c r="J159" s="260"/>
      <c r="K159" s="260"/>
      <c r="L159" s="261"/>
    </row>
    <row r="160" spans="1:12" x14ac:dyDescent="0.25">
      <c r="A160" s="276"/>
      <c r="B160" s="260"/>
      <c r="C160" s="259"/>
      <c r="D160" s="260"/>
      <c r="E160" s="260"/>
      <c r="F160" s="260"/>
      <c r="G160" s="260"/>
      <c r="H160" s="260"/>
      <c r="I160" s="260"/>
      <c r="J160" s="260"/>
      <c r="K160" s="260"/>
      <c r="L160" s="261"/>
    </row>
    <row r="161" spans="1:12" x14ac:dyDescent="0.25">
      <c r="A161" s="276"/>
      <c r="B161" s="260"/>
      <c r="C161" s="259"/>
      <c r="D161" s="260"/>
      <c r="E161" s="260"/>
      <c r="F161" s="260"/>
      <c r="G161" s="260"/>
      <c r="H161" s="260"/>
      <c r="I161" s="260"/>
      <c r="J161" s="260"/>
      <c r="K161" s="260"/>
      <c r="L161" s="261"/>
    </row>
    <row r="162" spans="1:12" x14ac:dyDescent="0.25">
      <c r="A162" s="276"/>
      <c r="B162" s="260"/>
      <c r="C162" s="259"/>
      <c r="D162" s="260"/>
      <c r="E162" s="260"/>
      <c r="F162" s="260"/>
      <c r="G162" s="260"/>
      <c r="H162" s="260"/>
      <c r="I162" s="260"/>
      <c r="J162" s="260"/>
      <c r="K162" s="260"/>
      <c r="L162" s="261"/>
    </row>
    <row r="163" spans="1:12" x14ac:dyDescent="0.25">
      <c r="A163" s="276"/>
      <c r="B163" s="260"/>
      <c r="C163" s="259"/>
      <c r="D163" s="260"/>
      <c r="E163" s="260"/>
      <c r="F163" s="260"/>
      <c r="G163" s="260"/>
      <c r="H163" s="260"/>
      <c r="I163" s="260"/>
      <c r="J163" s="260"/>
      <c r="K163" s="260"/>
      <c r="L163" s="261"/>
    </row>
    <row r="164" spans="1:12" x14ac:dyDescent="0.25">
      <c r="A164" s="276"/>
      <c r="B164" s="260"/>
      <c r="C164" s="259"/>
      <c r="D164" s="260"/>
      <c r="E164" s="260"/>
      <c r="F164" s="260"/>
      <c r="G164" s="260"/>
      <c r="H164" s="260"/>
      <c r="I164" s="260"/>
      <c r="J164" s="260"/>
      <c r="K164" s="260"/>
      <c r="L164" s="261"/>
    </row>
    <row r="165" spans="1:12" x14ac:dyDescent="0.25">
      <c r="A165" s="276"/>
      <c r="B165" s="260"/>
      <c r="C165" s="259"/>
      <c r="D165" s="260"/>
      <c r="E165" s="260"/>
      <c r="F165" s="260"/>
      <c r="G165" s="260"/>
      <c r="H165" s="260"/>
      <c r="I165" s="260"/>
      <c r="J165" s="260"/>
      <c r="K165" s="260"/>
      <c r="L165" s="261"/>
    </row>
    <row r="166" spans="1:12" x14ac:dyDescent="0.25">
      <c r="A166" s="276"/>
      <c r="B166" s="260"/>
      <c r="C166" s="259"/>
      <c r="D166" s="260"/>
      <c r="E166" s="260"/>
      <c r="F166" s="260"/>
      <c r="G166" s="260"/>
      <c r="H166" s="260"/>
      <c r="I166" s="260"/>
      <c r="J166" s="260"/>
      <c r="K166" s="260"/>
      <c r="L166" s="261"/>
    </row>
    <row r="167" spans="1:12" x14ac:dyDescent="0.25">
      <c r="A167" s="276"/>
      <c r="B167" s="260"/>
      <c r="C167" s="259"/>
      <c r="D167" s="260"/>
      <c r="E167" s="260"/>
      <c r="F167" s="260"/>
      <c r="G167" s="260"/>
      <c r="H167" s="260"/>
      <c r="I167" s="260"/>
      <c r="J167" s="260"/>
      <c r="K167" s="260"/>
      <c r="L167" s="261"/>
    </row>
    <row r="168" spans="1:12" x14ac:dyDescent="0.25">
      <c r="A168" s="276"/>
      <c r="B168" s="260"/>
      <c r="C168" s="259"/>
      <c r="D168" s="260"/>
      <c r="E168" s="260"/>
      <c r="F168" s="260"/>
      <c r="G168" s="260"/>
      <c r="H168" s="260"/>
      <c r="I168" s="260"/>
      <c r="J168" s="260"/>
      <c r="K168" s="260"/>
      <c r="L168" s="261"/>
    </row>
    <row r="169" spans="1:12" x14ac:dyDescent="0.25">
      <c r="A169" s="276"/>
      <c r="B169" s="260"/>
      <c r="C169" s="259"/>
      <c r="D169" s="260"/>
      <c r="E169" s="260"/>
      <c r="F169" s="260"/>
      <c r="G169" s="260"/>
      <c r="H169" s="260"/>
      <c r="I169" s="260"/>
      <c r="J169" s="260"/>
      <c r="K169" s="260"/>
      <c r="L169" s="261"/>
    </row>
    <row r="170" spans="1:12" x14ac:dyDescent="0.25">
      <c r="A170" s="276"/>
      <c r="B170" s="260"/>
      <c r="C170" s="259"/>
      <c r="D170" s="260"/>
      <c r="E170" s="260"/>
      <c r="F170" s="260"/>
      <c r="G170" s="260"/>
      <c r="H170" s="260"/>
      <c r="I170" s="260"/>
      <c r="J170" s="260"/>
      <c r="K170" s="260"/>
      <c r="L170" s="261"/>
    </row>
    <row r="171" spans="1:12" x14ac:dyDescent="0.25">
      <c r="A171" s="276"/>
      <c r="B171" s="260"/>
      <c r="C171" s="259"/>
      <c r="D171" s="260"/>
      <c r="E171" s="260"/>
      <c r="F171" s="260"/>
      <c r="G171" s="260"/>
      <c r="H171" s="260"/>
      <c r="I171" s="260"/>
      <c r="J171" s="260"/>
      <c r="K171" s="260"/>
      <c r="L171" s="261"/>
    </row>
    <row r="172" spans="1:12" x14ac:dyDescent="0.25">
      <c r="A172" s="276"/>
      <c r="B172" s="260"/>
      <c r="C172" s="259"/>
      <c r="D172" s="260"/>
      <c r="E172" s="260"/>
      <c r="F172" s="260"/>
      <c r="G172" s="260"/>
      <c r="H172" s="260"/>
      <c r="I172" s="260"/>
      <c r="J172" s="260"/>
      <c r="K172" s="260"/>
      <c r="L172" s="261"/>
    </row>
    <row r="173" spans="1:12" x14ac:dyDescent="0.25">
      <c r="A173" s="276"/>
      <c r="B173" s="260"/>
      <c r="C173" s="259"/>
      <c r="D173" s="260"/>
      <c r="E173" s="260"/>
      <c r="F173" s="260"/>
      <c r="G173" s="260"/>
      <c r="H173" s="260"/>
      <c r="I173" s="260"/>
      <c r="J173" s="260"/>
      <c r="K173" s="260"/>
      <c r="L173" s="261"/>
    </row>
    <row r="174" spans="1:12" x14ac:dyDescent="0.25">
      <c r="A174" s="276"/>
      <c r="B174" s="260"/>
      <c r="C174" s="259"/>
      <c r="D174" s="260"/>
      <c r="E174" s="260"/>
      <c r="F174" s="260"/>
      <c r="G174" s="260"/>
      <c r="H174" s="260"/>
      <c r="I174" s="260"/>
      <c r="J174" s="260"/>
      <c r="K174" s="260"/>
      <c r="L174" s="261"/>
    </row>
    <row r="175" spans="1:12" x14ac:dyDescent="0.25">
      <c r="A175" s="276"/>
      <c r="B175" s="260"/>
      <c r="C175" s="259"/>
      <c r="D175" s="260"/>
      <c r="E175" s="260"/>
      <c r="F175" s="260"/>
      <c r="G175" s="260"/>
      <c r="H175" s="260"/>
      <c r="I175" s="260"/>
      <c r="J175" s="260"/>
      <c r="K175" s="260"/>
      <c r="L175" s="261"/>
    </row>
    <row r="176" spans="1:12" x14ac:dyDescent="0.25">
      <c r="A176" s="276"/>
      <c r="B176" s="260"/>
      <c r="C176" s="259"/>
      <c r="D176" s="260"/>
      <c r="E176" s="260"/>
      <c r="F176" s="260"/>
      <c r="G176" s="260"/>
      <c r="H176" s="260"/>
      <c r="I176" s="260"/>
      <c r="J176" s="260"/>
      <c r="K176" s="260"/>
      <c r="L176" s="261"/>
    </row>
    <row r="177" spans="1:12" x14ac:dyDescent="0.25">
      <c r="A177" s="276"/>
      <c r="B177" s="260"/>
      <c r="C177" s="259"/>
      <c r="D177" s="260"/>
      <c r="E177" s="260"/>
      <c r="F177" s="260"/>
      <c r="G177" s="260"/>
      <c r="H177" s="260"/>
      <c r="I177" s="260"/>
      <c r="J177" s="260"/>
      <c r="K177" s="260"/>
      <c r="L177" s="261"/>
    </row>
    <row r="178" spans="1:12" x14ac:dyDescent="0.25">
      <c r="A178" s="276"/>
      <c r="B178" s="260"/>
      <c r="C178" s="259"/>
      <c r="D178" s="260"/>
      <c r="E178" s="260"/>
      <c r="F178" s="260"/>
      <c r="G178" s="260"/>
      <c r="H178" s="260"/>
      <c r="I178" s="260"/>
      <c r="J178" s="260"/>
      <c r="K178" s="260"/>
      <c r="L178" s="261"/>
    </row>
    <row r="179" spans="1:12" x14ac:dyDescent="0.25">
      <c r="A179" s="276"/>
      <c r="B179" s="260"/>
      <c r="C179" s="259"/>
      <c r="D179" s="260"/>
      <c r="E179" s="260"/>
      <c r="F179" s="260"/>
      <c r="G179" s="260"/>
      <c r="H179" s="260"/>
      <c r="I179" s="260"/>
      <c r="J179" s="260"/>
      <c r="K179" s="260"/>
      <c r="L179" s="261"/>
    </row>
    <row r="180" spans="1:12" x14ac:dyDescent="0.25">
      <c r="A180" s="276"/>
      <c r="B180" s="260"/>
      <c r="C180" s="259"/>
      <c r="D180" s="260"/>
      <c r="E180" s="260"/>
      <c r="F180" s="260"/>
      <c r="G180" s="260"/>
      <c r="H180" s="260"/>
      <c r="I180" s="260"/>
      <c r="J180" s="260"/>
      <c r="K180" s="260"/>
      <c r="L180" s="261"/>
    </row>
    <row r="181" spans="1:12" x14ac:dyDescent="0.25">
      <c r="A181" s="276"/>
      <c r="B181" s="260"/>
      <c r="C181" s="259"/>
      <c r="D181" s="260"/>
      <c r="E181" s="260"/>
      <c r="F181" s="260"/>
      <c r="G181" s="260"/>
      <c r="H181" s="260"/>
      <c r="I181" s="260"/>
      <c r="J181" s="260"/>
      <c r="K181" s="260"/>
      <c r="L181" s="261"/>
    </row>
    <row r="182" spans="1:12" x14ac:dyDescent="0.25">
      <c r="A182" s="276"/>
      <c r="B182" s="260"/>
      <c r="C182" s="259"/>
      <c r="D182" s="260"/>
      <c r="E182" s="260"/>
      <c r="F182" s="260"/>
      <c r="G182" s="260"/>
      <c r="H182" s="260"/>
      <c r="I182" s="260"/>
      <c r="J182" s="260"/>
      <c r="K182" s="260"/>
      <c r="L182" s="261"/>
    </row>
    <row r="183" spans="1:12" x14ac:dyDescent="0.25">
      <c r="A183" s="276"/>
      <c r="B183" s="260"/>
      <c r="C183" s="259"/>
      <c r="D183" s="260"/>
      <c r="E183" s="260"/>
      <c r="F183" s="260"/>
      <c r="G183" s="260"/>
      <c r="H183" s="260"/>
      <c r="I183" s="260"/>
      <c r="J183" s="260"/>
      <c r="K183" s="260"/>
      <c r="L183" s="261"/>
    </row>
    <row r="184" spans="1:12" x14ac:dyDescent="0.25">
      <c r="A184" s="276"/>
      <c r="B184" s="260"/>
      <c r="C184" s="259"/>
      <c r="D184" s="260"/>
      <c r="E184" s="260"/>
      <c r="F184" s="260"/>
      <c r="G184" s="260"/>
      <c r="H184" s="260"/>
      <c r="I184" s="260"/>
      <c r="J184" s="260"/>
      <c r="K184" s="260"/>
      <c r="L184" s="261"/>
    </row>
    <row r="185" spans="1:12" x14ac:dyDescent="0.25">
      <c r="A185" s="276"/>
      <c r="B185" s="260"/>
      <c r="C185" s="259"/>
      <c r="D185" s="260"/>
      <c r="E185" s="260"/>
      <c r="F185" s="260"/>
      <c r="G185" s="260"/>
      <c r="H185" s="260"/>
      <c r="I185" s="260"/>
      <c r="J185" s="260"/>
      <c r="K185" s="260"/>
      <c r="L185" s="261"/>
    </row>
    <row r="186" spans="1:12" x14ac:dyDescent="0.25">
      <c r="A186" s="276"/>
      <c r="B186" s="260"/>
      <c r="C186" s="259"/>
      <c r="D186" s="260"/>
      <c r="E186" s="260"/>
      <c r="F186" s="260"/>
      <c r="G186" s="260"/>
      <c r="H186" s="260"/>
      <c r="I186" s="260"/>
      <c r="J186" s="260"/>
      <c r="K186" s="260"/>
      <c r="L186" s="261"/>
    </row>
    <row r="187" spans="1:12" x14ac:dyDescent="0.25">
      <c r="A187" s="276"/>
      <c r="B187" s="260"/>
      <c r="C187" s="259"/>
      <c r="D187" s="260"/>
      <c r="E187" s="260"/>
      <c r="F187" s="260"/>
      <c r="G187" s="260"/>
      <c r="H187" s="260"/>
      <c r="I187" s="260"/>
      <c r="J187" s="260"/>
      <c r="K187" s="260"/>
      <c r="L187" s="261"/>
    </row>
    <row r="188" spans="1:12" x14ac:dyDescent="0.25">
      <c r="A188" s="276"/>
      <c r="B188" s="260"/>
      <c r="C188" s="259"/>
      <c r="D188" s="260"/>
      <c r="E188" s="260"/>
      <c r="F188" s="260"/>
      <c r="G188" s="260"/>
      <c r="H188" s="260"/>
      <c r="I188" s="260"/>
      <c r="J188" s="260"/>
      <c r="K188" s="260"/>
      <c r="L188" s="261"/>
    </row>
    <row r="189" spans="1:12" x14ac:dyDescent="0.25">
      <c r="A189" s="276"/>
      <c r="B189" s="260"/>
      <c r="C189" s="259"/>
      <c r="D189" s="260"/>
      <c r="E189" s="260"/>
      <c r="F189" s="260"/>
      <c r="G189" s="260"/>
      <c r="H189" s="260"/>
      <c r="I189" s="260"/>
      <c r="J189" s="260"/>
      <c r="K189" s="260"/>
      <c r="L189" s="261"/>
    </row>
    <row r="190" spans="1:12" x14ac:dyDescent="0.25">
      <c r="A190" s="276"/>
      <c r="B190" s="260"/>
      <c r="C190" s="259"/>
      <c r="D190" s="260"/>
      <c r="E190" s="260"/>
      <c r="F190" s="260"/>
      <c r="G190" s="260"/>
      <c r="H190" s="260"/>
      <c r="I190" s="260"/>
      <c r="J190" s="260"/>
      <c r="K190" s="260"/>
      <c r="L190" s="261"/>
    </row>
    <row r="191" spans="1:12" x14ac:dyDescent="0.25">
      <c r="A191" s="276"/>
      <c r="B191" s="260"/>
      <c r="C191" s="259"/>
      <c r="D191" s="260"/>
      <c r="E191" s="260"/>
      <c r="F191" s="260"/>
      <c r="G191" s="260"/>
      <c r="H191" s="260"/>
      <c r="I191" s="260"/>
      <c r="J191" s="260"/>
      <c r="K191" s="260"/>
      <c r="L191" s="261"/>
    </row>
    <row r="192" spans="1:12" x14ac:dyDescent="0.25">
      <c r="A192" s="276"/>
      <c r="B192" s="260"/>
      <c r="C192" s="259"/>
      <c r="D192" s="260"/>
      <c r="E192" s="260"/>
      <c r="F192" s="260"/>
      <c r="G192" s="260"/>
      <c r="H192" s="260"/>
      <c r="I192" s="260"/>
      <c r="J192" s="260"/>
      <c r="K192" s="260"/>
      <c r="L192" s="261"/>
    </row>
    <row r="193" spans="1:12" x14ac:dyDescent="0.25">
      <c r="A193" s="276"/>
      <c r="B193" s="260"/>
      <c r="C193" s="259"/>
      <c r="D193" s="260"/>
      <c r="E193" s="260"/>
      <c r="F193" s="260"/>
      <c r="G193" s="260"/>
      <c r="H193" s="260"/>
      <c r="I193" s="260"/>
      <c r="J193" s="260"/>
      <c r="K193" s="260"/>
      <c r="L193" s="261"/>
    </row>
    <row r="194" spans="1:12" x14ac:dyDescent="0.25">
      <c r="A194" s="276"/>
      <c r="B194" s="260"/>
      <c r="C194" s="259"/>
      <c r="D194" s="260"/>
      <c r="E194" s="260"/>
      <c r="F194" s="260"/>
      <c r="G194" s="260"/>
      <c r="H194" s="260"/>
      <c r="I194" s="260"/>
      <c r="J194" s="260"/>
      <c r="K194" s="260"/>
      <c r="L194" s="261"/>
    </row>
    <row r="195" spans="1:12" x14ac:dyDescent="0.25">
      <c r="A195" s="276"/>
      <c r="B195" s="260"/>
      <c r="C195" s="259"/>
      <c r="D195" s="260"/>
      <c r="E195" s="260"/>
      <c r="F195" s="260"/>
      <c r="G195" s="260"/>
      <c r="H195" s="260"/>
      <c r="I195" s="260"/>
      <c r="J195" s="260"/>
      <c r="K195" s="260"/>
      <c r="L195" s="261"/>
    </row>
    <row r="196" spans="1:12" x14ac:dyDescent="0.25">
      <c r="A196" s="276"/>
      <c r="B196" s="260"/>
      <c r="C196" s="259"/>
      <c r="D196" s="260"/>
      <c r="E196" s="260"/>
      <c r="F196" s="260"/>
      <c r="G196" s="260"/>
      <c r="H196" s="260"/>
      <c r="I196" s="260"/>
      <c r="J196" s="260"/>
      <c r="K196" s="260"/>
      <c r="L196" s="261"/>
    </row>
    <row r="197" spans="1:12" x14ac:dyDescent="0.25">
      <c r="A197" s="276"/>
      <c r="B197" s="260"/>
      <c r="C197" s="259"/>
      <c r="D197" s="260"/>
      <c r="E197" s="260"/>
      <c r="F197" s="260"/>
      <c r="G197" s="260"/>
      <c r="H197" s="260"/>
      <c r="I197" s="260"/>
      <c r="J197" s="260"/>
      <c r="K197" s="260"/>
      <c r="L197" s="261"/>
    </row>
    <row r="198" spans="1:12" x14ac:dyDescent="0.25">
      <c r="A198" s="276"/>
      <c r="B198" s="260"/>
      <c r="C198" s="259"/>
      <c r="D198" s="260"/>
      <c r="E198" s="260"/>
      <c r="F198" s="260"/>
      <c r="G198" s="260"/>
      <c r="H198" s="260"/>
      <c r="I198" s="260"/>
      <c r="J198" s="260"/>
      <c r="K198" s="260"/>
      <c r="L198" s="261"/>
    </row>
    <row r="199" spans="1:12" x14ac:dyDescent="0.25">
      <c r="A199" s="276"/>
      <c r="B199" s="260"/>
      <c r="C199" s="259"/>
      <c r="D199" s="260"/>
      <c r="E199" s="260"/>
      <c r="F199" s="260"/>
      <c r="G199" s="260"/>
      <c r="H199" s="260"/>
      <c r="I199" s="260"/>
      <c r="J199" s="260"/>
      <c r="K199" s="260"/>
      <c r="L199" s="261"/>
    </row>
    <row r="200" spans="1:12" x14ac:dyDescent="0.25">
      <c r="A200" s="276"/>
      <c r="B200" s="260"/>
      <c r="C200" s="259"/>
      <c r="D200" s="260"/>
      <c r="E200" s="260"/>
      <c r="F200" s="260"/>
      <c r="G200" s="260"/>
      <c r="H200" s="260"/>
      <c r="I200" s="260"/>
      <c r="J200" s="260"/>
      <c r="K200" s="260"/>
      <c r="L200" s="261"/>
    </row>
    <row r="201" spans="1:12" x14ac:dyDescent="0.25">
      <c r="A201" s="276"/>
      <c r="B201" s="260"/>
      <c r="C201" s="259"/>
      <c r="D201" s="260"/>
      <c r="E201" s="260"/>
      <c r="F201" s="260"/>
      <c r="G201" s="260"/>
      <c r="H201" s="260"/>
      <c r="I201" s="260"/>
      <c r="J201" s="260"/>
      <c r="K201" s="260"/>
      <c r="L201" s="261"/>
    </row>
    <row r="202" spans="1:12" ht="15.75" thickBot="1" x14ac:dyDescent="0.3">
      <c r="A202" s="277"/>
      <c r="B202" s="278"/>
      <c r="C202" s="279"/>
      <c r="D202" s="278"/>
      <c r="E202" s="278"/>
      <c r="F202" s="278"/>
      <c r="G202" s="278"/>
      <c r="H202" s="278"/>
      <c r="I202" s="278"/>
      <c r="J202" s="278"/>
      <c r="K202" s="278"/>
      <c r="L202" s="280"/>
    </row>
    <row r="203" spans="1:12" x14ac:dyDescent="0.25"/>
    <row r="204" spans="1:12" x14ac:dyDescent="0.25"/>
    <row r="205" spans="1:12" x14ac:dyDescent="0.25"/>
    <row r="206" spans="1:12" x14ac:dyDescent="0.25"/>
    <row r="207" spans="1:12" x14ac:dyDescent="0.25"/>
  </sheetData>
  <autoFilter ref="A2:L87">
    <sortState ref="A3:L89">
      <sortCondition ref="A2:A87"/>
    </sortState>
  </autoFilter>
  <mergeCells count="75">
    <mergeCell ref="V2:W2"/>
    <mergeCell ref="C1:L1"/>
    <mergeCell ref="N2:O2"/>
    <mergeCell ref="P2:Q2"/>
    <mergeCell ref="R2:S2"/>
    <mergeCell ref="T2:U2"/>
    <mergeCell ref="X3:Y3"/>
    <mergeCell ref="Z3:AA3"/>
    <mergeCell ref="AB3:AC3"/>
    <mergeCell ref="AD3:AE3"/>
    <mergeCell ref="X2:Y2"/>
    <mergeCell ref="Z2:AA2"/>
    <mergeCell ref="AB2:AC2"/>
    <mergeCell ref="AD2:AE2"/>
    <mergeCell ref="N3:O3"/>
    <mergeCell ref="P3:Q3"/>
    <mergeCell ref="R3:S3"/>
    <mergeCell ref="T3:U3"/>
    <mergeCell ref="V3:W3"/>
    <mergeCell ref="AF3:AG3"/>
    <mergeCell ref="AH3:AI3"/>
    <mergeCell ref="AJ3:AK3"/>
    <mergeCell ref="AM2:AN2"/>
    <mergeCell ref="AJ2:AK2"/>
    <mergeCell ref="AF2:AG2"/>
    <mergeCell ref="AH2:AI2"/>
    <mergeCell ref="BB2:BC2"/>
    <mergeCell ref="BD2:BE2"/>
    <mergeCell ref="BF2:BG2"/>
    <mergeCell ref="BH2:BI2"/>
    <mergeCell ref="AP2:AQ2"/>
    <mergeCell ref="AR2:AS2"/>
    <mergeCell ref="AT2:AU2"/>
    <mergeCell ref="AV2:AW2"/>
    <mergeCell ref="AX2:AY2"/>
    <mergeCell ref="BJ2:BK2"/>
    <mergeCell ref="BL2:BM2"/>
    <mergeCell ref="BO2:BP2"/>
    <mergeCell ref="AP3:AQ3"/>
    <mergeCell ref="AR3:AS3"/>
    <mergeCell ref="AT3:AU3"/>
    <mergeCell ref="AV3:AW3"/>
    <mergeCell ref="AX3:AY3"/>
    <mergeCell ref="AZ3:BA3"/>
    <mergeCell ref="BB3:BC3"/>
    <mergeCell ref="BD3:BE3"/>
    <mergeCell ref="BF3:BG3"/>
    <mergeCell ref="BH3:BI3"/>
    <mergeCell ref="BJ3:BK3"/>
    <mergeCell ref="BL3:BM3"/>
    <mergeCell ref="AZ2:BA2"/>
    <mergeCell ref="BB110:BC110"/>
    <mergeCell ref="BD110:BE110"/>
    <mergeCell ref="AP110:AQ110"/>
    <mergeCell ref="AP111:AQ111"/>
    <mergeCell ref="AR110:AS110"/>
    <mergeCell ref="AR111:AS111"/>
    <mergeCell ref="AT110:AU110"/>
    <mergeCell ref="AT111:AU111"/>
    <mergeCell ref="BF110:BG110"/>
    <mergeCell ref="BH110:BI110"/>
    <mergeCell ref="BJ110:BK110"/>
    <mergeCell ref="BL110:BM110"/>
    <mergeCell ref="AV111:AW111"/>
    <mergeCell ref="AX111:AY111"/>
    <mergeCell ref="AZ111:BA111"/>
    <mergeCell ref="BB111:BC111"/>
    <mergeCell ref="BD111:BE111"/>
    <mergeCell ref="BF111:BG111"/>
    <mergeCell ref="BH111:BI111"/>
    <mergeCell ref="BJ111:BK111"/>
    <mergeCell ref="BL111:BM111"/>
    <mergeCell ref="AV110:AW110"/>
    <mergeCell ref="AX110:AY110"/>
    <mergeCell ref="AZ110:BA110"/>
  </mergeCells>
  <conditionalFormatting sqref="C29:C30 C11 C86:C106">
    <cfRule type="notContainsBlanks" dxfId="2506" priority="118">
      <formula>LEN(TRIM(C11))&gt;0</formula>
    </cfRule>
  </conditionalFormatting>
  <conditionalFormatting sqref="D4:D107">
    <cfRule type="notContainsBlanks" dxfId="2505" priority="124">
      <formula>LEN(TRIM(D4))&gt;0</formula>
    </cfRule>
  </conditionalFormatting>
  <conditionalFormatting sqref="D88:D106">
    <cfRule type="notContainsBlanks" dxfId="2504" priority="117">
      <formula>LEN(TRIM(D88))&gt;0</formula>
    </cfRule>
  </conditionalFormatting>
  <conditionalFormatting sqref="E4:E107">
    <cfRule type="notContainsBlanks" dxfId="2503" priority="125">
      <formula>LEN(TRIM(E4))&gt;0</formula>
    </cfRule>
  </conditionalFormatting>
  <conditionalFormatting sqref="F4:F107">
    <cfRule type="notContainsBlanks" dxfId="2502" priority="126">
      <formula>LEN(TRIM(F4))&gt;0</formula>
    </cfRule>
  </conditionalFormatting>
  <conditionalFormatting sqref="I4">
    <cfRule type="notContainsBlanks" dxfId="2501" priority="115">
      <formula>LEN(TRIM(I4))&gt;0</formula>
    </cfRule>
  </conditionalFormatting>
  <conditionalFormatting sqref="G4:G107">
    <cfRule type="notContainsBlanks" dxfId="2500" priority="114">
      <formula>LEN(TRIM(G4))&gt;0</formula>
    </cfRule>
  </conditionalFormatting>
  <conditionalFormatting sqref="H4:H107">
    <cfRule type="notContainsBlanks" dxfId="2499" priority="113">
      <formula>LEN(TRIM(H4))&gt;0</formula>
    </cfRule>
  </conditionalFormatting>
  <conditionalFormatting sqref="J4:J107">
    <cfRule type="notContainsBlanks" dxfId="2498" priority="112">
      <formula>LEN(TRIM(J4))&gt;0</formula>
    </cfRule>
  </conditionalFormatting>
  <conditionalFormatting sqref="K4:K107">
    <cfRule type="notContainsBlanks" dxfId="2497" priority="111">
      <formula>LEN(TRIM(K4))&gt;0</formula>
    </cfRule>
  </conditionalFormatting>
  <conditionalFormatting sqref="L4:L107">
    <cfRule type="notContainsBlanks" dxfId="2496" priority="110">
      <formula>LEN(TRIM(L4))&gt;0</formula>
    </cfRule>
  </conditionalFormatting>
  <conditionalFormatting sqref="C4:C6 C32 C8 C18:C19 C26:C27 C36:C37 C44:C47 C50 C53:C54 C56 C58:C59 C61 C68 C70 C72:C73 C77 C64:C65 C80:C82">
    <cfRule type="notContainsBlanks" dxfId="2495" priority="106">
      <formula>LEN(TRIM(C4))&gt;0</formula>
    </cfRule>
  </conditionalFormatting>
  <conditionalFormatting sqref="C74 C60 C55 C42 C39:C40 C34 C23 C20 C14 C7">
    <cfRule type="notContainsBlanks" dxfId="2494" priority="105">
      <formula>LEN(TRIM(C7))&gt;0</formula>
    </cfRule>
  </conditionalFormatting>
  <conditionalFormatting sqref="C9 C25 C28 C35 C38 C41 C49 C85 C43 C12 C17 C33 C62:C63 C78 C83 C107">
    <cfRule type="notContainsBlanks" dxfId="2493" priority="104">
      <formula>LEN(TRIM(C9))&gt;0</formula>
    </cfRule>
  </conditionalFormatting>
  <conditionalFormatting sqref="C10 C15 C31 C57 C66:C67 C79 C48 C71">
    <cfRule type="notContainsBlanks" dxfId="2492" priority="103">
      <formula>LEN(TRIM(C10))&gt;0</formula>
    </cfRule>
  </conditionalFormatting>
  <conditionalFormatting sqref="C13 C16 C24 C69 C75:C76 C84 C51:C52 C21:C22">
    <cfRule type="notContainsBlanks" dxfId="2491" priority="102">
      <formula>LEN(TRIM(C13))&gt;0</formula>
    </cfRule>
  </conditionalFormatting>
  <conditionalFormatting sqref="N4:N106">
    <cfRule type="colorScale" priority="94">
      <colorScale>
        <cfvo type="num" val="2"/>
        <cfvo type="num" val="3"/>
        <cfvo type="num" val="4"/>
        <color rgb="FFF8696B"/>
        <color theme="0"/>
        <color rgb="FF63BE7B"/>
      </colorScale>
    </cfRule>
  </conditionalFormatting>
  <conditionalFormatting sqref="AM4:AM106">
    <cfRule type="colorScale" priority="93">
      <colorScale>
        <cfvo type="num" val="35"/>
        <cfvo type="num" val="36"/>
        <cfvo type="num" val="37"/>
        <color rgb="FFF8696B"/>
        <color theme="0"/>
        <color rgb="FF63BE7B"/>
      </colorScale>
    </cfRule>
  </conditionalFormatting>
  <conditionalFormatting sqref="AN4:AN106">
    <cfRule type="colorScale" priority="92">
      <colorScale>
        <cfvo type="num" val="11"/>
        <cfvo type="num" val="12"/>
        <cfvo type="num" val="13"/>
        <color rgb="FFF8696B"/>
        <color theme="0"/>
        <color rgb="FF63BE7B"/>
      </colorScale>
    </cfRule>
  </conditionalFormatting>
  <conditionalFormatting sqref="O4:O106">
    <cfRule type="colorScale" priority="91">
      <colorScale>
        <cfvo type="num" val="0"/>
        <cfvo type="num" val="1"/>
        <cfvo type="num" val="2"/>
        <color rgb="FFF8696B"/>
        <color theme="0"/>
        <color rgb="FF63BE7B"/>
      </colorScale>
    </cfRule>
  </conditionalFormatting>
  <conditionalFormatting sqref="P4:P106">
    <cfRule type="colorScale" priority="90">
      <colorScale>
        <cfvo type="num" val="2"/>
        <cfvo type="num" val="3"/>
        <cfvo type="num" val="4"/>
        <color rgb="FFF8696B"/>
        <color theme="0"/>
        <color rgb="FF63BE7B"/>
      </colorScale>
    </cfRule>
  </conditionalFormatting>
  <conditionalFormatting sqref="Q4:Q106">
    <cfRule type="colorScale" priority="85">
      <colorScale>
        <cfvo type="num" val="0"/>
        <cfvo type="num" val="1"/>
        <cfvo type="num" val="2"/>
        <color rgb="FFF8696B"/>
        <color theme="0"/>
        <color rgb="FF63BE7B"/>
      </colorScale>
    </cfRule>
  </conditionalFormatting>
  <conditionalFormatting sqref="S4:S106">
    <cfRule type="colorScale" priority="84">
      <colorScale>
        <cfvo type="num" val="0"/>
        <cfvo type="num" val="1"/>
        <cfvo type="num" val="2"/>
        <color rgb="FFF8696B"/>
        <color theme="0"/>
        <color rgb="FF63BE7B"/>
      </colorScale>
    </cfRule>
  </conditionalFormatting>
  <conditionalFormatting sqref="R4:R106">
    <cfRule type="colorScale" priority="83">
      <colorScale>
        <cfvo type="num" val="2"/>
        <cfvo type="num" val="3"/>
        <cfvo type="num" val="4"/>
        <color rgb="FFF8696B"/>
        <color theme="0"/>
        <color rgb="FF63BE7B"/>
      </colorScale>
    </cfRule>
  </conditionalFormatting>
  <conditionalFormatting sqref="T4:T106">
    <cfRule type="colorScale" priority="82">
      <colorScale>
        <cfvo type="num" val="2"/>
        <cfvo type="num" val="3"/>
        <cfvo type="num" val="4"/>
        <color rgb="FFF8696B"/>
        <color theme="0"/>
        <color rgb="FF63BE7B"/>
      </colorScale>
    </cfRule>
  </conditionalFormatting>
  <conditionalFormatting sqref="U4:U106">
    <cfRule type="colorScale" priority="81">
      <colorScale>
        <cfvo type="num" val="0"/>
        <cfvo type="num" val="1"/>
        <cfvo type="num" val="2"/>
        <color rgb="FFF8696B"/>
        <color theme="0"/>
        <color rgb="FF63BE7B"/>
      </colorScale>
    </cfRule>
  </conditionalFormatting>
  <conditionalFormatting sqref="V4:V106">
    <cfRule type="colorScale" priority="80">
      <colorScale>
        <cfvo type="num" val="2"/>
        <cfvo type="num" val="3"/>
        <cfvo type="num" val="4"/>
        <color rgb="FFF8696B"/>
        <color theme="0"/>
        <color rgb="FF63BE7B"/>
      </colorScale>
    </cfRule>
  </conditionalFormatting>
  <conditionalFormatting sqref="W4:W106">
    <cfRule type="colorScale" priority="79">
      <colorScale>
        <cfvo type="num" val="0"/>
        <cfvo type="num" val="1"/>
        <cfvo type="num" val="2"/>
        <color rgb="FFF8696B"/>
        <color theme="0"/>
        <color rgb="FF63BE7B"/>
      </colorScale>
    </cfRule>
  </conditionalFormatting>
  <conditionalFormatting sqref="Y4:Y106">
    <cfRule type="colorScale" priority="78">
      <colorScale>
        <cfvo type="num" val="0"/>
        <cfvo type="num" val="1"/>
        <cfvo type="num" val="2"/>
        <color rgb="FFF8696B"/>
        <color theme="0"/>
        <color rgb="FF63BE7B"/>
      </colorScale>
    </cfRule>
  </conditionalFormatting>
  <conditionalFormatting sqref="AA4:AA106">
    <cfRule type="colorScale" priority="75">
      <colorScale>
        <cfvo type="num" val="0"/>
        <cfvo type="num" val="1"/>
        <cfvo type="num" val="2"/>
        <color rgb="FFF8696B"/>
        <color theme="0"/>
        <color rgb="FF63BE7B"/>
      </colorScale>
    </cfRule>
  </conditionalFormatting>
  <conditionalFormatting sqref="AC4:AC106">
    <cfRule type="colorScale" priority="74">
      <colorScale>
        <cfvo type="num" val="0"/>
        <cfvo type="num" val="1"/>
        <cfvo type="num" val="2"/>
        <color rgb="FFF8696B"/>
        <color theme="0"/>
        <color rgb="FF63BE7B"/>
      </colorScale>
    </cfRule>
  </conditionalFormatting>
  <conditionalFormatting sqref="X4:X106">
    <cfRule type="colorScale" priority="73">
      <colorScale>
        <cfvo type="num" val="2"/>
        <cfvo type="num" val="3"/>
        <cfvo type="num" val="4"/>
        <color rgb="FFF8696B"/>
        <color theme="0"/>
        <color rgb="FF63BE7B"/>
      </colorScale>
    </cfRule>
  </conditionalFormatting>
  <conditionalFormatting sqref="Z4:Z106">
    <cfRule type="colorScale" priority="72">
      <colorScale>
        <cfvo type="num" val="2"/>
        <cfvo type="num" val="3"/>
        <cfvo type="num" val="4"/>
        <color rgb="FFF8696B"/>
        <color theme="0"/>
        <color rgb="FF63BE7B"/>
      </colorScale>
    </cfRule>
  </conditionalFormatting>
  <conditionalFormatting sqref="AB4:AB106">
    <cfRule type="colorScale" priority="71">
      <colorScale>
        <cfvo type="num" val="2"/>
        <cfvo type="num" val="3"/>
        <cfvo type="num" val="4"/>
        <color rgb="FFF8696B"/>
        <color theme="0"/>
        <color rgb="FF63BE7B"/>
      </colorScale>
    </cfRule>
  </conditionalFormatting>
  <conditionalFormatting sqref="AE4:AE106">
    <cfRule type="colorScale" priority="68">
      <colorScale>
        <cfvo type="num" val="0"/>
        <cfvo type="num" val="1"/>
        <cfvo type="num" val="2"/>
        <color rgb="FFF8696B"/>
        <color theme="0"/>
        <color rgb="FF63BE7B"/>
      </colorScale>
    </cfRule>
  </conditionalFormatting>
  <conditionalFormatting sqref="AD4:AD106">
    <cfRule type="colorScale" priority="67">
      <colorScale>
        <cfvo type="num" val="2"/>
        <cfvo type="num" val="3"/>
        <cfvo type="num" val="4"/>
        <color rgb="FFF8696B"/>
        <color theme="0"/>
        <color rgb="FF63BE7B"/>
      </colorScale>
    </cfRule>
  </conditionalFormatting>
  <conditionalFormatting sqref="AF4:AF106">
    <cfRule type="colorScale" priority="66">
      <colorScale>
        <cfvo type="num" val="2"/>
        <cfvo type="num" val="3"/>
        <cfvo type="num" val="4"/>
        <color rgb="FFF8696B"/>
        <color theme="0"/>
        <color rgb="FF63BE7B"/>
      </colorScale>
    </cfRule>
  </conditionalFormatting>
  <conditionalFormatting sqref="AG4:AG33 AG79:AG106 AG77 AG35:AG75">
    <cfRule type="colorScale" priority="65">
      <colorScale>
        <cfvo type="num" val="2"/>
        <cfvo type="num" val="3"/>
        <cfvo type="num" val="4"/>
        <color rgb="FFF8696B"/>
        <color theme="0"/>
        <color rgb="FF63BE7B"/>
      </colorScale>
    </cfRule>
  </conditionalFormatting>
  <conditionalFormatting sqref="AH4:AH106">
    <cfRule type="colorScale" priority="64">
      <colorScale>
        <cfvo type="num" val="2"/>
        <cfvo type="num" val="3"/>
        <cfvo type="num" val="4"/>
        <color rgb="FFF8696B"/>
        <color theme="0"/>
        <color rgb="FF63BE7B"/>
      </colorScale>
    </cfRule>
  </conditionalFormatting>
  <conditionalFormatting sqref="AJ4:AJ106">
    <cfRule type="colorScale" priority="62">
      <colorScale>
        <cfvo type="num" val="2"/>
        <cfvo type="num" val="3"/>
        <cfvo type="num" val="4"/>
        <color rgb="FFF8696B"/>
        <color theme="0"/>
        <color rgb="FF63BE7B"/>
      </colorScale>
    </cfRule>
  </conditionalFormatting>
  <conditionalFormatting sqref="AK4:AK106">
    <cfRule type="colorScale" priority="61">
      <colorScale>
        <cfvo type="num" val="2"/>
        <cfvo type="num" val="3"/>
        <cfvo type="num" val="4"/>
        <color rgb="FFF8696B"/>
        <color theme="0"/>
        <color rgb="FF63BE7B"/>
      </colorScale>
    </cfRule>
  </conditionalFormatting>
  <conditionalFormatting sqref="BO4:BO106">
    <cfRule type="colorScale" priority="59">
      <colorScale>
        <cfvo type="num" val="35"/>
        <cfvo type="num" val="36"/>
        <cfvo type="num" val="37"/>
        <color rgb="FFF8696B"/>
        <color theme="0"/>
        <color rgb="FF63BE7B"/>
      </colorScale>
    </cfRule>
  </conditionalFormatting>
  <conditionalFormatting sqref="BP4:BP106">
    <cfRule type="colorScale" priority="58">
      <colorScale>
        <cfvo type="num" val="11"/>
        <cfvo type="num" val="12"/>
        <cfvo type="num" val="13"/>
        <color rgb="FFF8696B"/>
        <color theme="0"/>
        <color rgb="FF63BE7B"/>
      </colorScale>
    </cfRule>
  </conditionalFormatting>
  <conditionalFormatting sqref="AQ4:AQ106">
    <cfRule type="colorScale" priority="33">
      <colorScale>
        <cfvo type="num" val="0"/>
        <cfvo type="num" val="1"/>
        <cfvo type="num" val="2"/>
        <color rgb="FFF8696B"/>
        <color theme="0"/>
        <color rgb="FF63BE7B"/>
      </colorScale>
    </cfRule>
  </conditionalFormatting>
  <conditionalFormatting sqref="AR4:AR106">
    <cfRule type="colorScale" priority="32">
      <colorScale>
        <cfvo type="num" val="2"/>
        <cfvo type="num" val="3"/>
        <cfvo type="num" val="4"/>
        <color rgb="FFF8696B"/>
        <color theme="0"/>
        <color rgb="FF63BE7B"/>
      </colorScale>
    </cfRule>
  </conditionalFormatting>
  <conditionalFormatting sqref="AS4:AS106">
    <cfRule type="colorScale" priority="31">
      <colorScale>
        <cfvo type="num" val="0"/>
        <cfvo type="num" val="1"/>
        <cfvo type="num" val="2"/>
        <color rgb="FFF8696B"/>
        <color theme="0"/>
        <color rgb="FF63BE7B"/>
      </colorScale>
    </cfRule>
  </conditionalFormatting>
  <conditionalFormatting sqref="AU4:AU106">
    <cfRule type="colorScale" priority="30">
      <colorScale>
        <cfvo type="num" val="0"/>
        <cfvo type="num" val="1"/>
        <cfvo type="num" val="2"/>
        <color rgb="FFF8696B"/>
        <color theme="0"/>
        <color rgb="FF63BE7B"/>
      </colorScale>
    </cfRule>
  </conditionalFormatting>
  <conditionalFormatting sqref="AT4:AT106">
    <cfRule type="colorScale" priority="29">
      <colorScale>
        <cfvo type="num" val="2"/>
        <cfvo type="num" val="3"/>
        <cfvo type="num" val="4"/>
        <color rgb="FFF8696B"/>
        <color theme="0"/>
        <color rgb="FF63BE7B"/>
      </colorScale>
    </cfRule>
  </conditionalFormatting>
  <conditionalFormatting sqref="AV4:AV106">
    <cfRule type="colorScale" priority="28">
      <colorScale>
        <cfvo type="num" val="2"/>
        <cfvo type="num" val="3"/>
        <cfvo type="num" val="4"/>
        <color rgb="FFF8696B"/>
        <color theme="0"/>
        <color rgb="FF63BE7B"/>
      </colorScale>
    </cfRule>
  </conditionalFormatting>
  <conditionalFormatting sqref="AW4:AW106">
    <cfRule type="colorScale" priority="27">
      <colorScale>
        <cfvo type="num" val="0"/>
        <cfvo type="num" val="1"/>
        <cfvo type="num" val="2"/>
        <color rgb="FFF8696B"/>
        <color theme="0"/>
        <color rgb="FF63BE7B"/>
      </colorScale>
    </cfRule>
  </conditionalFormatting>
  <conditionalFormatting sqref="AX4:AX106">
    <cfRule type="colorScale" priority="26">
      <colorScale>
        <cfvo type="num" val="2"/>
        <cfvo type="num" val="3"/>
        <cfvo type="num" val="4"/>
        <color rgb="FFF8696B"/>
        <color theme="0"/>
        <color rgb="FF63BE7B"/>
      </colorScale>
    </cfRule>
  </conditionalFormatting>
  <conditionalFormatting sqref="AY4:AY106">
    <cfRule type="colorScale" priority="25">
      <colorScale>
        <cfvo type="num" val="0"/>
        <cfvo type="num" val="1"/>
        <cfvo type="num" val="2"/>
        <color rgb="FFF8696B"/>
        <color theme="0"/>
        <color rgb="FF63BE7B"/>
      </colorScale>
    </cfRule>
  </conditionalFormatting>
  <conditionalFormatting sqref="BA4:BA106">
    <cfRule type="colorScale" priority="24">
      <colorScale>
        <cfvo type="num" val="0"/>
        <cfvo type="num" val="1"/>
        <cfvo type="num" val="2"/>
        <color rgb="FFF8696B"/>
        <color theme="0"/>
        <color rgb="FF63BE7B"/>
      </colorScale>
    </cfRule>
  </conditionalFormatting>
  <conditionalFormatting sqref="BC4:BC106">
    <cfRule type="colorScale" priority="23">
      <colorScale>
        <cfvo type="num" val="0"/>
        <cfvo type="num" val="1"/>
        <cfvo type="num" val="2"/>
        <color rgb="FFF8696B"/>
        <color theme="0"/>
        <color rgb="FF63BE7B"/>
      </colorScale>
    </cfRule>
  </conditionalFormatting>
  <conditionalFormatting sqref="BE4:BE106">
    <cfRule type="colorScale" priority="22">
      <colorScale>
        <cfvo type="num" val="0"/>
        <cfvo type="num" val="1"/>
        <cfvo type="num" val="2"/>
        <color rgb="FFF8696B"/>
        <color theme="0"/>
        <color rgb="FF63BE7B"/>
      </colorScale>
    </cfRule>
  </conditionalFormatting>
  <conditionalFormatting sqref="AZ4:AZ106">
    <cfRule type="colorScale" priority="21">
      <colorScale>
        <cfvo type="num" val="2"/>
        <cfvo type="num" val="3"/>
        <cfvo type="num" val="4"/>
        <color rgb="FFF8696B"/>
        <color theme="0"/>
        <color rgb="FF63BE7B"/>
      </colorScale>
    </cfRule>
  </conditionalFormatting>
  <conditionalFormatting sqref="BB4:BB106">
    <cfRule type="colorScale" priority="20">
      <colorScale>
        <cfvo type="num" val="2"/>
        <cfvo type="num" val="3"/>
        <cfvo type="num" val="4"/>
        <color rgb="FFF8696B"/>
        <color theme="0"/>
        <color rgb="FF63BE7B"/>
      </colorScale>
    </cfRule>
  </conditionalFormatting>
  <conditionalFormatting sqref="BD4:BD106">
    <cfRule type="colorScale" priority="19">
      <colorScale>
        <cfvo type="num" val="2"/>
        <cfvo type="num" val="3"/>
        <cfvo type="num" val="4"/>
        <color rgb="FFF8696B"/>
        <color theme="0"/>
        <color rgb="FF63BE7B"/>
      </colorScale>
    </cfRule>
  </conditionalFormatting>
  <conditionalFormatting sqref="BG4:BG106">
    <cfRule type="colorScale" priority="18">
      <colorScale>
        <cfvo type="num" val="0"/>
        <cfvo type="num" val="1"/>
        <cfvo type="num" val="2"/>
        <color rgb="FFF8696B"/>
        <color theme="0"/>
        <color rgb="FF63BE7B"/>
      </colorScale>
    </cfRule>
  </conditionalFormatting>
  <conditionalFormatting sqref="BF4:BF106">
    <cfRule type="colorScale" priority="17">
      <colorScale>
        <cfvo type="num" val="2"/>
        <cfvo type="num" val="3"/>
        <cfvo type="num" val="4"/>
        <color rgb="FFF8696B"/>
        <color theme="0"/>
        <color rgb="FF63BE7B"/>
      </colorScale>
    </cfRule>
  </conditionalFormatting>
  <conditionalFormatting sqref="BH4:BH106">
    <cfRule type="colorScale" priority="16">
      <colorScale>
        <cfvo type="num" val="2"/>
        <cfvo type="num" val="3"/>
        <cfvo type="num" val="4"/>
        <color rgb="FFF8696B"/>
        <color theme="0"/>
        <color rgb="FF63BE7B"/>
      </colorScale>
    </cfRule>
  </conditionalFormatting>
  <conditionalFormatting sqref="BI4:BI106">
    <cfRule type="colorScale" priority="15">
      <colorScale>
        <cfvo type="num" val="2"/>
        <cfvo type="num" val="3"/>
        <cfvo type="num" val="4"/>
        <color rgb="FFF8696B"/>
        <color theme="0"/>
        <color rgb="FF63BE7B"/>
      </colorScale>
    </cfRule>
  </conditionalFormatting>
  <conditionalFormatting sqref="BJ4:BJ106">
    <cfRule type="colorScale" priority="14">
      <colorScale>
        <cfvo type="num" val="2"/>
        <cfvo type="num" val="3"/>
        <cfvo type="num" val="4"/>
        <color rgb="FFF8696B"/>
        <color theme="0"/>
        <color rgb="FF63BE7B"/>
      </colorScale>
    </cfRule>
  </conditionalFormatting>
  <conditionalFormatting sqref="BK4:BK106">
    <cfRule type="colorScale" priority="13">
      <colorScale>
        <cfvo type="num" val="2"/>
        <cfvo type="num" val="3"/>
        <cfvo type="num" val="4"/>
        <color rgb="FFF8696B"/>
        <color theme="0"/>
        <color rgb="FF63BE7B"/>
      </colorScale>
    </cfRule>
  </conditionalFormatting>
  <conditionalFormatting sqref="BL4:BL106">
    <cfRule type="colorScale" priority="12">
      <colorScale>
        <cfvo type="num" val="2"/>
        <cfvo type="num" val="3"/>
        <cfvo type="num" val="4"/>
        <color rgb="FFF8696B"/>
        <color theme="0"/>
        <color rgb="FF63BE7B"/>
      </colorScale>
    </cfRule>
  </conditionalFormatting>
  <conditionalFormatting sqref="BM4:BM106">
    <cfRule type="colorScale" priority="11">
      <colorScale>
        <cfvo type="num" val="2"/>
        <cfvo type="num" val="3"/>
        <cfvo type="num" val="4"/>
        <color rgb="FFF8696B"/>
        <color theme="0"/>
        <color rgb="FF63BE7B"/>
      </colorScale>
    </cfRule>
  </conditionalFormatting>
  <conditionalFormatting sqref="AP4:AP106">
    <cfRule type="colorScale" priority="34">
      <colorScale>
        <cfvo type="num" val="2"/>
        <cfvo type="num" val="3"/>
        <cfvo type="num" val="4"/>
        <color rgb="FFF8696B"/>
        <color theme="0"/>
        <color rgb="FF63BE7B"/>
      </colorScale>
    </cfRule>
  </conditionalFormatting>
  <conditionalFormatting sqref="A52 A4:B51 A53:B106">
    <cfRule type="notContainsBlanks" dxfId="2490" priority="10">
      <formula>LEN(TRIM(A4))&gt;0</formula>
    </cfRule>
  </conditionalFormatting>
  <conditionalFormatting sqref="B52">
    <cfRule type="notContainsBlanks" dxfId="2489" priority="9">
      <formula>LEN(TRIM(B52))&gt;0</formula>
    </cfRule>
  </conditionalFormatting>
  <conditionalFormatting sqref="AG78">
    <cfRule type="colorScale" priority="8">
      <colorScale>
        <cfvo type="num" val="0"/>
        <cfvo type="num" val="1"/>
        <cfvo type="num" val="2"/>
        <color rgb="FFF8696B"/>
        <color theme="0"/>
        <color rgb="FF63BE7B"/>
      </colorScale>
    </cfRule>
  </conditionalFormatting>
  <conditionalFormatting sqref="AG76">
    <cfRule type="colorScale" priority="6">
      <colorScale>
        <cfvo type="num" val="0"/>
        <cfvo type="num" val="1"/>
        <cfvo type="num" val="2"/>
        <color rgb="FFF8696B"/>
        <color theme="0"/>
        <color rgb="FF63BE7B"/>
      </colorScale>
    </cfRule>
  </conditionalFormatting>
  <conditionalFormatting sqref="AG34">
    <cfRule type="colorScale" priority="4">
      <colorScale>
        <cfvo type="num" val="0"/>
        <cfvo type="num" val="1"/>
        <cfvo type="num" val="2"/>
        <color rgb="FFF8696B"/>
        <color theme="0"/>
        <color rgb="FF63BE7B"/>
      </colorScale>
    </cfRule>
  </conditionalFormatting>
  <conditionalFormatting sqref="AI4:AI106">
    <cfRule type="colorScale" priority="1">
      <colorScale>
        <cfvo type="num" val="0"/>
        <cfvo type="num" val="1"/>
        <cfvo type="num" val="2"/>
        <color rgb="FFF8696B"/>
        <color theme="0"/>
        <color rgb="FF63BE7B"/>
      </colorScale>
    </cfRule>
  </conditionalFormatting>
  <dataValidations disablePrompts="1" count="4">
    <dataValidation type="list" allowBlank="1" showInputMessage="1" showErrorMessage="1" sqref="C4:C107">
      <formula1>Grades</formula1>
    </dataValidation>
    <dataValidation type="list" allowBlank="1" showInputMessage="1" showErrorMessage="1" sqref="D4:D107">
      <formula1>Sections</formula1>
    </dataValidation>
    <dataValidation type="list" allowBlank="1" showInputMessage="1" showErrorMessage="1" sqref="E4:E107">
      <formula1>Fonctions</formula1>
    </dataValidation>
    <dataValidation type="list" allowBlank="1" showInputMessage="1" showErrorMessage="1" sqref="F4:H107 J4:L107">
      <formula1>Competences</formula1>
    </dataValidation>
  </dataValidations>
  <pageMargins left="0.11811023622047245" right="0.11811023622047245" top="0.15748031496062992" bottom="0.15748031496062992" header="0.31496062992125984" footer="0.31496062992125984"/>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'D:\Users\User\Documents\[Planning version 24-09-2018.xlsx]liste du personnel'!#REF!</xm:f>
          </x14:formula1>
          <xm:sqref>I78 I10 I44:I45 I40 I59 I72 I13 I33:I34 I17 I66:I67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01"/>
  <sheetViews>
    <sheetView zoomScale="87" zoomScaleNormal="87" workbookViewId="0">
      <pane ySplit="3" topLeftCell="A4" activePane="bottomLeft" state="frozen"/>
      <selection pane="bottomLeft" activeCell="B93" sqref="B93"/>
    </sheetView>
  </sheetViews>
  <sheetFormatPr baseColWidth="10" defaultColWidth="0" defaultRowHeight="15" zeroHeight="1" x14ac:dyDescent="0.25"/>
  <cols>
    <col min="1" max="1" width="5.7109375" style="116" customWidth="1"/>
    <col min="2" max="2" width="25.7109375" style="116" customWidth="1"/>
    <col min="3" max="3" width="11.42578125" style="116" customWidth="1"/>
    <col min="4" max="4" width="9.7109375" style="116" customWidth="1"/>
    <col min="5" max="9" width="20.7109375" style="116" customWidth="1"/>
    <col min="10" max="10" width="8.140625" style="116" bestFit="1" customWidth="1"/>
    <col min="11" max="11" width="11.42578125" style="116" customWidth="1"/>
    <col min="12" max="12" width="20.7109375" style="116" customWidth="1"/>
    <col min="13" max="13" width="5.85546875" style="116" bestFit="1" customWidth="1"/>
    <col min="14" max="14" width="11.42578125" style="116" customWidth="1"/>
    <col min="15" max="15" width="20.7109375" style="116" customWidth="1"/>
    <col min="16" max="16" width="5.85546875" style="116" customWidth="1"/>
    <col min="17" max="17" width="11.42578125" style="116" customWidth="1"/>
    <col min="18" max="18" width="20.7109375" style="116" customWidth="1"/>
    <col min="19" max="19" width="5.85546875" style="116" customWidth="1"/>
    <col min="20" max="20" width="11.42578125" style="116" customWidth="1"/>
    <col min="21" max="21" width="20.7109375" style="116" customWidth="1"/>
    <col min="22" max="22" width="5.85546875" style="116" customWidth="1"/>
    <col min="23" max="23" width="11.42578125" style="116" customWidth="1"/>
    <col min="24" max="24" width="20.7109375" style="116" customWidth="1"/>
    <col min="25" max="25" width="5.85546875" style="116" customWidth="1"/>
    <col min="26" max="26" width="11.42578125" style="116" customWidth="1"/>
    <col min="27" max="27" width="20.7109375" style="116" customWidth="1"/>
    <col min="28" max="28" width="5.85546875" style="116" customWidth="1"/>
    <col min="29" max="29" width="11.42578125" style="116" customWidth="1"/>
    <col min="30" max="30" width="20.7109375" style="116" customWidth="1"/>
    <col min="31" max="31" width="11.42578125" style="116" customWidth="1"/>
    <col min="32" max="36" width="11.42578125" hidden="1" customWidth="1"/>
    <col min="37" max="16384" width="11.42578125" hidden="1"/>
  </cols>
  <sheetData>
    <row r="1" spans="1:32" ht="61.5" customHeight="1" x14ac:dyDescent="0.25">
      <c r="A1" s="505" t="s">
        <v>51</v>
      </c>
      <c r="B1" s="505"/>
      <c r="C1" s="505"/>
      <c r="D1" s="505"/>
      <c r="E1" s="505"/>
      <c r="F1" s="505"/>
      <c r="G1" s="505"/>
      <c r="H1" s="505"/>
      <c r="I1" s="505"/>
      <c r="J1" s="505"/>
      <c r="K1" s="505"/>
      <c r="L1" s="505"/>
      <c r="M1" s="505"/>
      <c r="N1" s="505"/>
      <c r="O1" s="505"/>
      <c r="P1" s="505"/>
      <c r="Q1" s="505"/>
      <c r="R1" s="505"/>
      <c r="S1" s="505"/>
      <c r="T1" s="505"/>
      <c r="U1" s="505"/>
      <c r="V1" s="505"/>
      <c r="W1" s="505"/>
      <c r="X1" s="505"/>
      <c r="Y1" s="505"/>
      <c r="Z1" s="505"/>
      <c r="AA1" s="505"/>
      <c r="AB1" s="505"/>
      <c r="AC1" s="505"/>
      <c r="AD1" s="505"/>
      <c r="AE1" s="505"/>
      <c r="AF1" s="53"/>
    </row>
    <row r="2" spans="1:32" ht="33.75" x14ac:dyDescent="0.25">
      <c r="A2" s="56"/>
      <c r="B2" s="57"/>
      <c r="C2" s="57"/>
      <c r="D2" s="507" t="s">
        <v>7</v>
      </c>
      <c r="E2" s="508" t="s">
        <v>52</v>
      </c>
      <c r="F2" s="508"/>
      <c r="G2" s="508"/>
      <c r="H2" s="508"/>
      <c r="I2" s="508"/>
      <c r="J2" s="509" t="s">
        <v>53</v>
      </c>
      <c r="K2" s="504" t="s">
        <v>54</v>
      </c>
      <c r="L2" s="504"/>
      <c r="M2" s="506" t="s">
        <v>54</v>
      </c>
      <c r="N2" s="504" t="s">
        <v>55</v>
      </c>
      <c r="O2" s="504"/>
      <c r="P2" s="504"/>
      <c r="Q2" s="504"/>
      <c r="R2" s="504"/>
      <c r="S2" s="504"/>
      <c r="T2" s="504"/>
      <c r="U2" s="504"/>
      <c r="V2" s="506" t="s">
        <v>55</v>
      </c>
      <c r="W2" s="57"/>
      <c r="X2" s="57"/>
      <c r="Y2" s="57"/>
      <c r="Z2" s="57"/>
      <c r="AA2" s="57"/>
      <c r="AB2" s="57"/>
      <c r="AC2" s="57"/>
      <c r="AD2" s="57"/>
      <c r="AE2" s="506" t="s">
        <v>56</v>
      </c>
      <c r="AF2" s="53"/>
    </row>
    <row r="3" spans="1:32" ht="51" x14ac:dyDescent="0.35">
      <c r="A3" s="58" t="s">
        <v>57</v>
      </c>
      <c r="B3" s="68" t="s">
        <v>58</v>
      </c>
      <c r="C3" s="55" t="s">
        <v>59</v>
      </c>
      <c r="D3" s="507"/>
      <c r="E3" s="59" t="s">
        <v>181</v>
      </c>
      <c r="F3" s="60" t="s">
        <v>177</v>
      </c>
      <c r="G3" s="60" t="s">
        <v>178</v>
      </c>
      <c r="H3" s="60" t="s">
        <v>179</v>
      </c>
      <c r="I3" s="60" t="s">
        <v>180</v>
      </c>
      <c r="J3" s="509"/>
      <c r="K3" s="61" t="s">
        <v>60</v>
      </c>
      <c r="L3" s="62"/>
      <c r="M3" s="506"/>
      <c r="N3" s="61" t="s">
        <v>61</v>
      </c>
      <c r="O3" s="63"/>
      <c r="P3" s="63"/>
      <c r="Q3" s="61" t="s">
        <v>62</v>
      </c>
      <c r="R3" s="64"/>
      <c r="S3" s="64"/>
      <c r="T3" s="61" t="s">
        <v>63</v>
      </c>
      <c r="U3" s="64"/>
      <c r="V3" s="506"/>
      <c r="W3" s="61" t="s">
        <v>64</v>
      </c>
      <c r="X3" s="65"/>
      <c r="Y3" s="65"/>
      <c r="Z3" s="61" t="s">
        <v>65</v>
      </c>
      <c r="AA3" s="65"/>
      <c r="AB3" s="65"/>
      <c r="AC3" s="61" t="s">
        <v>66</v>
      </c>
      <c r="AD3" s="65"/>
      <c r="AE3" s="506"/>
      <c r="AF3" s="66"/>
    </row>
    <row r="4" spans="1:32" ht="24" thickBot="1" x14ac:dyDescent="0.4">
      <c r="A4" s="58"/>
      <c r="B4" s="55"/>
      <c r="C4" s="55"/>
      <c r="D4" s="88"/>
      <c r="E4" s="59"/>
      <c r="F4" s="60"/>
      <c r="G4" s="60"/>
      <c r="H4" s="60"/>
      <c r="I4" s="60"/>
      <c r="J4" s="89"/>
      <c r="K4" s="61"/>
      <c r="L4" s="62"/>
      <c r="M4" s="90"/>
      <c r="N4" s="61"/>
      <c r="O4" s="63"/>
      <c r="P4" s="63"/>
      <c r="Q4" s="61"/>
      <c r="R4" s="64"/>
      <c r="S4" s="64"/>
      <c r="T4" s="61"/>
      <c r="U4" s="64"/>
      <c r="V4" s="90"/>
      <c r="W4" s="61"/>
      <c r="X4" s="65"/>
      <c r="Y4" s="65"/>
      <c r="Z4" s="61"/>
      <c r="AA4" s="65"/>
      <c r="AB4" s="65"/>
      <c r="AC4" s="61"/>
      <c r="AD4" s="65"/>
      <c r="AE4" s="506"/>
      <c r="AF4" s="66"/>
    </row>
    <row r="5" spans="1:32" ht="15.75" customHeight="1" thickBot="1" x14ac:dyDescent="0.4">
      <c r="A5" s="67"/>
      <c r="B5" s="500" t="s">
        <v>14</v>
      </c>
      <c r="C5" s="501"/>
      <c r="D5" s="68"/>
      <c r="E5" s="217" t="s">
        <v>67</v>
      </c>
      <c r="F5" s="218" t="s">
        <v>67</v>
      </c>
      <c r="G5" s="218" t="s">
        <v>67</v>
      </c>
      <c r="H5" s="218" t="s">
        <v>67</v>
      </c>
      <c r="I5" s="219" t="s">
        <v>67</v>
      </c>
      <c r="J5" s="69"/>
      <c r="K5" s="70"/>
      <c r="L5" s="283" t="s">
        <v>67</v>
      </c>
      <c r="M5" s="71"/>
      <c r="N5" s="70"/>
      <c r="O5" s="283" t="s">
        <v>67</v>
      </c>
      <c r="P5" s="282"/>
      <c r="Q5" s="70"/>
      <c r="R5" s="283" t="s">
        <v>67</v>
      </c>
      <c r="S5" s="282"/>
      <c r="T5" s="70"/>
      <c r="U5" s="283" t="s">
        <v>67</v>
      </c>
      <c r="V5" s="72"/>
      <c r="W5" s="73"/>
      <c r="X5" s="283" t="s">
        <v>67</v>
      </c>
      <c r="Y5" s="282"/>
      <c r="Z5" s="73"/>
      <c r="AA5" s="283" t="s">
        <v>67</v>
      </c>
      <c r="AB5" s="282"/>
      <c r="AC5" s="73"/>
      <c r="AD5" s="283" t="s">
        <v>67</v>
      </c>
      <c r="AE5" s="73"/>
      <c r="AF5" s="66"/>
    </row>
    <row r="6" spans="1:32" x14ac:dyDescent="0.25">
      <c r="A6" s="55">
        <v>1</v>
      </c>
      <c r="B6" s="220" t="s">
        <v>22</v>
      </c>
      <c r="C6" s="206" t="s">
        <v>85</v>
      </c>
      <c r="D6" s="231" t="s">
        <v>406</v>
      </c>
      <c r="E6" s="213" t="str">
        <f t="shared" ref="E6:E28" si="0">IF(OR(D6="Ch.S",D6="SOG"),B6,"")</f>
        <v>ANGLADE  J      (1)</v>
      </c>
      <c r="F6" s="196" t="str">
        <f t="shared" ref="F6:F28" si="1">IF(OR(D6="Ch.S",D6="SOG"),B6,"")</f>
        <v>ANGLADE  J      (1)</v>
      </c>
      <c r="G6" s="196" t="str">
        <f t="shared" ref="G6:G28" si="2">IF(OR(D6="Ch.S",D6="SOG",D6="Ch.A TE",D6="Ch.A 1E"),B6,"")</f>
        <v>ANGLADE  J      (1)</v>
      </c>
      <c r="H6" s="196" t="str">
        <f t="shared" ref="H6:H28" si="3">IF(D6="","",IF(D6="Apr.","",B6))</f>
        <v>ANGLADE  J      (1)</v>
      </c>
      <c r="I6" s="197" t="str">
        <f t="shared" ref="I6:I28" si="4">IF(D6="","",IF(D6="Apr.","",B6))</f>
        <v>ANGLADE  J      (1)</v>
      </c>
      <c r="J6" s="92"/>
      <c r="K6" s="284" t="s">
        <v>8</v>
      </c>
      <c r="L6" s="285" t="str">
        <f t="shared" ref="L6:L30" si="5">IF(K6="","",IF(K6="PL",B6,""))</f>
        <v>ANGLADE  J      (1)</v>
      </c>
      <c r="M6" s="92"/>
      <c r="N6" s="284" t="s">
        <v>70</v>
      </c>
      <c r="O6" s="293" t="str">
        <f>IF(N6="","",IF(N6="COD1",B6,""))</f>
        <v>ANGLADE  J      (1)</v>
      </c>
      <c r="P6" s="93"/>
      <c r="Q6" s="284" t="s">
        <v>71</v>
      </c>
      <c r="R6" s="293" t="str">
        <f>IF(Q6="","",IF(Q6="COD2",B6,""))</f>
        <v>ANGLADE  J      (1)</v>
      </c>
      <c r="S6" s="93"/>
      <c r="T6" s="284" t="s">
        <v>79</v>
      </c>
      <c r="U6" s="293" t="str">
        <f>IF(T6="","",IF(T6="COD4",B6,""))</f>
        <v>ANGLADE  J      (1)</v>
      </c>
      <c r="V6" s="94"/>
      <c r="W6" s="284" t="s">
        <v>72</v>
      </c>
      <c r="X6" s="293" t="str">
        <f>IF(W6="","",IF(W6="FDF1",B6,""))</f>
        <v>ANGLADE  J      (1)</v>
      </c>
      <c r="Y6" s="93"/>
      <c r="Z6" s="284" t="s">
        <v>73</v>
      </c>
      <c r="AA6" s="293" t="str">
        <f>IF(Z6="","",IF(Z6="FDF2",B6,""))</f>
        <v>ANGLADE  J      (1)</v>
      </c>
      <c r="AB6" s="93"/>
      <c r="AC6" s="284" t="s">
        <v>74</v>
      </c>
      <c r="AD6" s="293" t="str">
        <f>IF(AC6="","",IF(AC6="FDF3",B6,""))</f>
        <v>ANGLADE  J      (1)</v>
      </c>
      <c r="AE6" s="80"/>
      <c r="AF6" s="53"/>
    </row>
    <row r="7" spans="1:32" x14ac:dyDescent="0.25">
      <c r="A7" s="55">
        <v>2</v>
      </c>
      <c r="B7" s="221" t="s">
        <v>23</v>
      </c>
      <c r="C7" s="208" t="s">
        <v>68</v>
      </c>
      <c r="D7" s="232" t="s">
        <v>407</v>
      </c>
      <c r="E7" s="214" t="str">
        <f t="shared" si="0"/>
        <v>LOCATELLI  M  (1)</v>
      </c>
      <c r="F7" s="199" t="str">
        <f t="shared" si="1"/>
        <v>LOCATELLI  M  (1)</v>
      </c>
      <c r="G7" s="199" t="str">
        <f t="shared" si="2"/>
        <v>LOCATELLI  M  (1)</v>
      </c>
      <c r="H7" s="199" t="str">
        <f t="shared" si="3"/>
        <v>LOCATELLI  M  (1)</v>
      </c>
      <c r="I7" s="200" t="str">
        <f t="shared" si="4"/>
        <v>LOCATELLI  M  (1)</v>
      </c>
      <c r="J7" s="92"/>
      <c r="K7" s="286"/>
      <c r="L7" s="287" t="str">
        <f t="shared" si="5"/>
        <v/>
      </c>
      <c r="M7" s="92"/>
      <c r="N7" s="286"/>
      <c r="O7" s="294" t="str">
        <f t="shared" ref="O7:O25" si="6">IF(N7="","",IF(N7="COD1",B7,""))</f>
        <v/>
      </c>
      <c r="P7" s="93"/>
      <c r="Q7" s="286"/>
      <c r="R7" s="294" t="str">
        <f t="shared" ref="R7:R25" si="7">IF(Q7="","",IF(Q7="COD2",B7,""))</f>
        <v/>
      </c>
      <c r="S7" s="93"/>
      <c r="T7" s="286"/>
      <c r="U7" s="294" t="str">
        <f t="shared" ref="U7:U29" si="8">IF(T7="","",IF(T7="COD4",B7,""))</f>
        <v/>
      </c>
      <c r="V7" s="94"/>
      <c r="W7" s="286" t="s">
        <v>72</v>
      </c>
      <c r="X7" s="294" t="str">
        <f t="shared" ref="X7:X29" si="9">IF(W7="","",IF(W7="FDF1",B7,""))</f>
        <v>LOCATELLI  M  (1)</v>
      </c>
      <c r="Y7" s="93"/>
      <c r="Z7" s="286" t="s">
        <v>73</v>
      </c>
      <c r="AA7" s="294" t="str">
        <f t="shared" ref="AA7:AA29" si="10">IF(Z7="","",IF(Z7="FDF2",B7,""))</f>
        <v>LOCATELLI  M  (1)</v>
      </c>
      <c r="AB7" s="93"/>
      <c r="AC7" s="286"/>
      <c r="AD7" s="294" t="str">
        <f t="shared" ref="AD7:AD29" si="11">IF(AC7="","",IF(AC7="FDF3",B7,""))</f>
        <v/>
      </c>
      <c r="AE7" s="56"/>
      <c r="AF7" s="53"/>
    </row>
    <row r="8" spans="1:32" x14ac:dyDescent="0.25">
      <c r="A8" s="55">
        <v>3</v>
      </c>
      <c r="B8" s="221" t="s">
        <v>24</v>
      </c>
      <c r="C8" s="208" t="s">
        <v>68</v>
      </c>
      <c r="D8" s="232" t="s">
        <v>407</v>
      </c>
      <c r="E8" s="214" t="str">
        <f t="shared" si="0"/>
        <v>SARCY  R          (1)</v>
      </c>
      <c r="F8" s="199" t="str">
        <f t="shared" si="1"/>
        <v>SARCY  R          (1)</v>
      </c>
      <c r="G8" s="199" t="str">
        <f t="shared" si="2"/>
        <v>SARCY  R          (1)</v>
      </c>
      <c r="H8" s="199" t="str">
        <f t="shared" si="3"/>
        <v>SARCY  R          (1)</v>
      </c>
      <c r="I8" s="200" t="str">
        <f t="shared" si="4"/>
        <v>SARCY  R          (1)</v>
      </c>
      <c r="J8" s="92"/>
      <c r="K8" s="286" t="s">
        <v>8</v>
      </c>
      <c r="L8" s="287" t="str">
        <f t="shared" si="5"/>
        <v>SARCY  R          (1)</v>
      </c>
      <c r="M8" s="92"/>
      <c r="N8" s="286" t="s">
        <v>70</v>
      </c>
      <c r="O8" s="294" t="str">
        <f t="shared" si="6"/>
        <v>SARCY  R          (1)</v>
      </c>
      <c r="P8" s="93"/>
      <c r="Q8" s="286" t="s">
        <v>71</v>
      </c>
      <c r="R8" s="294" t="str">
        <f t="shared" si="7"/>
        <v>SARCY  R          (1)</v>
      </c>
      <c r="S8" s="93"/>
      <c r="T8" s="286" t="s">
        <v>79</v>
      </c>
      <c r="U8" s="294" t="str">
        <f t="shared" si="8"/>
        <v>SARCY  R          (1)</v>
      </c>
      <c r="V8" s="94"/>
      <c r="W8" s="286" t="s">
        <v>72</v>
      </c>
      <c r="X8" s="294" t="str">
        <f t="shared" si="9"/>
        <v>SARCY  R          (1)</v>
      </c>
      <c r="Y8" s="93"/>
      <c r="Z8" s="286" t="s">
        <v>73</v>
      </c>
      <c r="AA8" s="294" t="str">
        <f t="shared" si="10"/>
        <v>SARCY  R          (1)</v>
      </c>
      <c r="AB8" s="93"/>
      <c r="AC8" s="286"/>
      <c r="AD8" s="294" t="str">
        <f t="shared" si="11"/>
        <v/>
      </c>
      <c r="AE8" s="56"/>
      <c r="AF8" s="53"/>
    </row>
    <row r="9" spans="1:32" x14ac:dyDescent="0.25">
      <c r="A9" s="55">
        <v>4</v>
      </c>
      <c r="B9" s="221"/>
      <c r="C9" s="208"/>
      <c r="D9" s="232"/>
      <c r="E9" s="214" t="str">
        <f t="shared" si="0"/>
        <v/>
      </c>
      <c r="F9" s="199" t="str">
        <f t="shared" si="1"/>
        <v/>
      </c>
      <c r="G9" s="199" t="str">
        <f t="shared" si="2"/>
        <v/>
      </c>
      <c r="H9" s="199" t="str">
        <f t="shared" si="3"/>
        <v/>
      </c>
      <c r="I9" s="200" t="str">
        <f t="shared" si="4"/>
        <v/>
      </c>
      <c r="J9" s="92"/>
      <c r="K9" s="286"/>
      <c r="L9" s="287" t="str">
        <f t="shared" si="5"/>
        <v/>
      </c>
      <c r="M9" s="92"/>
      <c r="N9" s="286"/>
      <c r="O9" s="294" t="str">
        <f t="shared" si="6"/>
        <v/>
      </c>
      <c r="P9" s="93"/>
      <c r="Q9" s="286"/>
      <c r="R9" s="294" t="str">
        <f t="shared" si="7"/>
        <v/>
      </c>
      <c r="S9" s="93"/>
      <c r="T9" s="286"/>
      <c r="U9" s="294" t="str">
        <f t="shared" si="8"/>
        <v/>
      </c>
      <c r="V9" s="94"/>
      <c r="W9" s="286"/>
      <c r="X9" s="294" t="str">
        <f t="shared" si="9"/>
        <v/>
      </c>
      <c r="Y9" s="93"/>
      <c r="Z9" s="286"/>
      <c r="AA9" s="294" t="str">
        <f t="shared" si="10"/>
        <v/>
      </c>
      <c r="AB9" s="93"/>
      <c r="AC9" s="286"/>
      <c r="AD9" s="294" t="str">
        <f t="shared" si="11"/>
        <v/>
      </c>
      <c r="AE9" s="56"/>
      <c r="AF9" s="53"/>
    </row>
    <row r="10" spans="1:32" x14ac:dyDescent="0.25">
      <c r="A10" s="55">
        <v>5</v>
      </c>
      <c r="B10" s="222" t="s">
        <v>414</v>
      </c>
      <c r="C10" s="208" t="s">
        <v>75</v>
      </c>
      <c r="D10" s="232" t="s">
        <v>16</v>
      </c>
      <c r="E10" s="214" t="str">
        <f t="shared" si="0"/>
        <v/>
      </c>
      <c r="F10" s="199" t="str">
        <f t="shared" si="1"/>
        <v/>
      </c>
      <c r="G10" s="199" t="str">
        <f t="shared" si="2"/>
        <v>BULTEEL D       (1)</v>
      </c>
      <c r="H10" s="199" t="str">
        <f t="shared" si="3"/>
        <v>BULTEEL D       (1)</v>
      </c>
      <c r="I10" s="200" t="str">
        <f t="shared" si="4"/>
        <v>BULTEEL D       (1)</v>
      </c>
      <c r="J10" s="92"/>
      <c r="K10" s="286" t="s">
        <v>8</v>
      </c>
      <c r="L10" s="287" t="str">
        <f t="shared" si="5"/>
        <v>BULTEEL D       (1)</v>
      </c>
      <c r="M10" s="92"/>
      <c r="N10" s="286" t="s">
        <v>70</v>
      </c>
      <c r="O10" s="294" t="str">
        <f t="shared" si="6"/>
        <v>BULTEEL D       (1)</v>
      </c>
      <c r="P10" s="93"/>
      <c r="Q10" s="286" t="s">
        <v>71</v>
      </c>
      <c r="R10" s="294" t="str">
        <f t="shared" si="7"/>
        <v>BULTEEL D       (1)</v>
      </c>
      <c r="S10" s="93"/>
      <c r="T10" s="286" t="s">
        <v>79</v>
      </c>
      <c r="U10" s="294" t="str">
        <f t="shared" si="8"/>
        <v>BULTEEL D       (1)</v>
      </c>
      <c r="V10" s="94"/>
      <c r="W10" s="286" t="s">
        <v>72</v>
      </c>
      <c r="X10" s="294" t="str">
        <f t="shared" si="9"/>
        <v>BULTEEL D       (1)</v>
      </c>
      <c r="Y10" s="93"/>
      <c r="Z10" s="286" t="s">
        <v>73</v>
      </c>
      <c r="AA10" s="294" t="str">
        <f t="shared" si="10"/>
        <v>BULTEEL D       (1)</v>
      </c>
      <c r="AB10" s="93"/>
      <c r="AC10" s="286"/>
      <c r="AD10" s="294" t="str">
        <f t="shared" si="11"/>
        <v/>
      </c>
      <c r="AE10" s="56"/>
      <c r="AF10" s="53"/>
    </row>
    <row r="11" spans="1:32" x14ac:dyDescent="0.25">
      <c r="A11" s="55">
        <v>6</v>
      </c>
      <c r="B11" s="221" t="s">
        <v>28</v>
      </c>
      <c r="C11" s="208" t="s">
        <v>76</v>
      </c>
      <c r="D11" s="232" t="s">
        <v>16</v>
      </c>
      <c r="E11" s="214" t="str">
        <f t="shared" si="0"/>
        <v/>
      </c>
      <c r="F11" s="199" t="str">
        <f t="shared" si="1"/>
        <v/>
      </c>
      <c r="G11" s="199" t="str">
        <f t="shared" si="2"/>
        <v>DURRIS  T         (1)</v>
      </c>
      <c r="H11" s="199" t="str">
        <f t="shared" si="3"/>
        <v>DURRIS  T         (1)</v>
      </c>
      <c r="I11" s="200" t="str">
        <f t="shared" si="4"/>
        <v>DURRIS  T         (1)</v>
      </c>
      <c r="J11" s="92"/>
      <c r="K11" s="286" t="s">
        <v>8</v>
      </c>
      <c r="L11" s="287" t="str">
        <f t="shared" si="5"/>
        <v>DURRIS  T         (1)</v>
      </c>
      <c r="M11" s="92"/>
      <c r="N11" s="286" t="s">
        <v>70</v>
      </c>
      <c r="O11" s="294" t="str">
        <f t="shared" si="6"/>
        <v>DURRIS  T         (1)</v>
      </c>
      <c r="P11" s="93"/>
      <c r="Q11" s="286" t="s">
        <v>71</v>
      </c>
      <c r="R11" s="294" t="str">
        <f t="shared" si="7"/>
        <v>DURRIS  T         (1)</v>
      </c>
      <c r="S11" s="93"/>
      <c r="T11" s="286" t="s">
        <v>79</v>
      </c>
      <c r="U11" s="294" t="str">
        <f t="shared" si="8"/>
        <v>DURRIS  T         (1)</v>
      </c>
      <c r="V11" s="94"/>
      <c r="W11" s="286" t="s">
        <v>72</v>
      </c>
      <c r="X11" s="294" t="str">
        <f t="shared" si="9"/>
        <v>DURRIS  T         (1)</v>
      </c>
      <c r="Y11" s="93"/>
      <c r="Z11" s="286" t="s">
        <v>73</v>
      </c>
      <c r="AA11" s="294" t="str">
        <f t="shared" si="10"/>
        <v>DURRIS  T         (1)</v>
      </c>
      <c r="AB11" s="93"/>
      <c r="AC11" s="286"/>
      <c r="AD11" s="294" t="str">
        <f t="shared" si="11"/>
        <v/>
      </c>
      <c r="AE11" s="56"/>
      <c r="AF11" s="53"/>
    </row>
    <row r="12" spans="1:32" x14ac:dyDescent="0.25">
      <c r="A12" s="55">
        <v>7</v>
      </c>
      <c r="B12" s="221" t="s">
        <v>26</v>
      </c>
      <c r="C12" s="208" t="s">
        <v>76</v>
      </c>
      <c r="D12" s="232" t="s">
        <v>16</v>
      </c>
      <c r="E12" s="214" t="str">
        <f t="shared" si="0"/>
        <v/>
      </c>
      <c r="F12" s="199" t="str">
        <f t="shared" si="1"/>
        <v/>
      </c>
      <c r="G12" s="199" t="str">
        <f t="shared" si="2"/>
        <v>BORIES  R         (1)</v>
      </c>
      <c r="H12" s="199" t="str">
        <f t="shared" si="3"/>
        <v>BORIES  R         (1)</v>
      </c>
      <c r="I12" s="200" t="str">
        <f t="shared" si="4"/>
        <v>BORIES  R         (1)</v>
      </c>
      <c r="J12" s="92"/>
      <c r="K12" s="286" t="s">
        <v>8</v>
      </c>
      <c r="L12" s="287" t="str">
        <f t="shared" si="5"/>
        <v>BORIES  R         (1)</v>
      </c>
      <c r="M12" s="92"/>
      <c r="N12" s="286" t="s">
        <v>70</v>
      </c>
      <c r="O12" s="294" t="str">
        <f t="shared" si="6"/>
        <v>BORIES  R         (1)</v>
      </c>
      <c r="P12" s="93"/>
      <c r="Q12" s="286" t="s">
        <v>71</v>
      </c>
      <c r="R12" s="294" t="str">
        <f t="shared" si="7"/>
        <v>BORIES  R         (1)</v>
      </c>
      <c r="S12" s="93"/>
      <c r="T12" s="286" t="s">
        <v>79</v>
      </c>
      <c r="U12" s="294" t="str">
        <f t="shared" si="8"/>
        <v>BORIES  R         (1)</v>
      </c>
      <c r="V12" s="94"/>
      <c r="W12" s="286" t="s">
        <v>72</v>
      </c>
      <c r="X12" s="294" t="str">
        <f t="shared" si="9"/>
        <v>BORIES  R         (1)</v>
      </c>
      <c r="Y12" s="93"/>
      <c r="Z12" s="286" t="s">
        <v>73</v>
      </c>
      <c r="AA12" s="294" t="str">
        <f t="shared" si="10"/>
        <v>BORIES  R         (1)</v>
      </c>
      <c r="AB12" s="93"/>
      <c r="AC12" s="286"/>
      <c r="AD12" s="294" t="str">
        <f t="shared" si="11"/>
        <v/>
      </c>
      <c r="AE12" s="56"/>
      <c r="AF12" s="53"/>
    </row>
    <row r="13" spans="1:32" x14ac:dyDescent="0.25">
      <c r="A13" s="55">
        <v>8</v>
      </c>
      <c r="B13" s="221" t="s">
        <v>27</v>
      </c>
      <c r="C13" s="208" t="s">
        <v>76</v>
      </c>
      <c r="D13" s="232" t="s">
        <v>16</v>
      </c>
      <c r="E13" s="214" t="str">
        <f t="shared" si="0"/>
        <v/>
      </c>
      <c r="F13" s="199" t="str">
        <f t="shared" si="1"/>
        <v/>
      </c>
      <c r="G13" s="199" t="str">
        <f t="shared" si="2"/>
        <v>CAYRIER  A       (1)</v>
      </c>
      <c r="H13" s="199" t="str">
        <f t="shared" si="3"/>
        <v>CAYRIER  A       (1)</v>
      </c>
      <c r="I13" s="200" t="str">
        <f t="shared" si="4"/>
        <v>CAYRIER  A       (1)</v>
      </c>
      <c r="J13" s="92"/>
      <c r="K13" s="286" t="s">
        <v>8</v>
      </c>
      <c r="L13" s="287" t="str">
        <f t="shared" si="5"/>
        <v>CAYRIER  A       (1)</v>
      </c>
      <c r="M13" s="92"/>
      <c r="N13" s="286" t="s">
        <v>70</v>
      </c>
      <c r="O13" s="294" t="str">
        <f t="shared" si="6"/>
        <v>CAYRIER  A       (1)</v>
      </c>
      <c r="P13" s="93"/>
      <c r="Q13" s="286" t="s">
        <v>71</v>
      </c>
      <c r="R13" s="294" t="str">
        <f t="shared" si="7"/>
        <v>CAYRIER  A       (1)</v>
      </c>
      <c r="S13" s="93"/>
      <c r="T13" s="286"/>
      <c r="U13" s="294" t="str">
        <f t="shared" si="8"/>
        <v/>
      </c>
      <c r="V13" s="94"/>
      <c r="W13" s="286" t="s">
        <v>72</v>
      </c>
      <c r="X13" s="294" t="str">
        <f t="shared" si="9"/>
        <v>CAYRIER  A       (1)</v>
      </c>
      <c r="Y13" s="93"/>
      <c r="Z13" s="286" t="s">
        <v>73</v>
      </c>
      <c r="AA13" s="294" t="str">
        <f t="shared" si="10"/>
        <v>CAYRIER  A       (1)</v>
      </c>
      <c r="AB13" s="93"/>
      <c r="AC13" s="286"/>
      <c r="AD13" s="294" t="str">
        <f t="shared" si="11"/>
        <v/>
      </c>
      <c r="AE13" s="56"/>
      <c r="AF13" s="53"/>
    </row>
    <row r="14" spans="1:32" x14ac:dyDescent="0.25">
      <c r="A14" s="55">
        <v>9</v>
      </c>
      <c r="B14" s="221"/>
      <c r="C14" s="208"/>
      <c r="D14" s="232"/>
      <c r="E14" s="214" t="str">
        <f t="shared" si="0"/>
        <v/>
      </c>
      <c r="F14" s="199" t="str">
        <f t="shared" si="1"/>
        <v/>
      </c>
      <c r="G14" s="199" t="str">
        <f t="shared" si="2"/>
        <v/>
      </c>
      <c r="H14" s="199" t="str">
        <f t="shared" si="3"/>
        <v/>
      </c>
      <c r="I14" s="200" t="str">
        <f t="shared" si="4"/>
        <v/>
      </c>
      <c r="J14" s="92"/>
      <c r="K14" s="286"/>
      <c r="L14" s="287" t="str">
        <f t="shared" si="5"/>
        <v/>
      </c>
      <c r="M14" s="92"/>
      <c r="N14" s="286"/>
      <c r="O14" s="294" t="str">
        <f t="shared" si="6"/>
        <v/>
      </c>
      <c r="P14" s="93"/>
      <c r="Q14" s="286"/>
      <c r="R14" s="294" t="str">
        <f t="shared" si="7"/>
        <v/>
      </c>
      <c r="S14" s="93"/>
      <c r="T14" s="286"/>
      <c r="U14" s="294" t="str">
        <f t="shared" si="8"/>
        <v/>
      </c>
      <c r="V14" s="94"/>
      <c r="W14" s="286"/>
      <c r="X14" s="294" t="str">
        <f t="shared" si="9"/>
        <v/>
      </c>
      <c r="Y14" s="93"/>
      <c r="Z14" s="286"/>
      <c r="AA14" s="294" t="str">
        <f t="shared" si="10"/>
        <v/>
      </c>
      <c r="AB14" s="93"/>
      <c r="AC14" s="286"/>
      <c r="AD14" s="294" t="str">
        <f t="shared" si="11"/>
        <v/>
      </c>
      <c r="AE14" s="56"/>
      <c r="AF14" s="53"/>
    </row>
    <row r="15" spans="1:32" x14ac:dyDescent="0.25">
      <c r="A15" s="55">
        <v>10</v>
      </c>
      <c r="B15" s="221" t="s">
        <v>29</v>
      </c>
      <c r="C15" s="208" t="s">
        <v>78</v>
      </c>
      <c r="D15" s="232" t="s">
        <v>17</v>
      </c>
      <c r="E15" s="214" t="str">
        <f t="shared" si="0"/>
        <v/>
      </c>
      <c r="F15" s="199" t="str">
        <f t="shared" si="1"/>
        <v/>
      </c>
      <c r="G15" s="199" t="str">
        <f t="shared" si="2"/>
        <v/>
      </c>
      <c r="H15" s="199" t="str">
        <f t="shared" si="3"/>
        <v>ROBERT  M       (1)</v>
      </c>
      <c r="I15" s="200" t="str">
        <f t="shared" si="4"/>
        <v>ROBERT  M       (1)</v>
      </c>
      <c r="J15" s="92"/>
      <c r="K15" s="286"/>
      <c r="L15" s="287" t="str">
        <f t="shared" si="5"/>
        <v/>
      </c>
      <c r="M15" s="92"/>
      <c r="N15" s="286"/>
      <c r="O15" s="294" t="str">
        <f t="shared" si="6"/>
        <v/>
      </c>
      <c r="P15" s="93"/>
      <c r="Q15" s="286"/>
      <c r="R15" s="294" t="str">
        <f t="shared" si="7"/>
        <v/>
      </c>
      <c r="S15" s="93"/>
      <c r="T15" s="286"/>
      <c r="U15" s="294" t="str">
        <f t="shared" si="8"/>
        <v/>
      </c>
      <c r="V15" s="94"/>
      <c r="W15" s="286" t="s">
        <v>72</v>
      </c>
      <c r="X15" s="294" t="str">
        <f t="shared" si="9"/>
        <v>ROBERT  M       (1)</v>
      </c>
      <c r="Y15" s="93"/>
      <c r="Z15" s="286"/>
      <c r="AA15" s="294" t="str">
        <f t="shared" si="10"/>
        <v/>
      </c>
      <c r="AB15" s="93"/>
      <c r="AC15" s="286"/>
      <c r="AD15" s="294" t="str">
        <f t="shared" si="11"/>
        <v/>
      </c>
      <c r="AE15" s="56"/>
      <c r="AF15" s="53"/>
    </row>
    <row r="16" spans="1:32" x14ac:dyDescent="0.25">
      <c r="A16" s="55">
        <v>11</v>
      </c>
      <c r="B16" s="221" t="s">
        <v>30</v>
      </c>
      <c r="C16" s="208" t="s">
        <v>78</v>
      </c>
      <c r="D16" s="232" t="s">
        <v>17</v>
      </c>
      <c r="E16" s="214" t="str">
        <f t="shared" si="0"/>
        <v/>
      </c>
      <c r="F16" s="199" t="str">
        <f t="shared" si="1"/>
        <v/>
      </c>
      <c r="G16" s="199" t="str">
        <f t="shared" si="2"/>
        <v/>
      </c>
      <c r="H16" s="199" t="str">
        <f t="shared" si="3"/>
        <v>PALPACUER  Y  (1)</v>
      </c>
      <c r="I16" s="200" t="str">
        <f t="shared" si="4"/>
        <v>PALPACUER  Y  (1)</v>
      </c>
      <c r="J16" s="92"/>
      <c r="K16" s="286" t="s">
        <v>8</v>
      </c>
      <c r="L16" s="287" t="str">
        <f t="shared" si="5"/>
        <v>PALPACUER  Y  (1)</v>
      </c>
      <c r="M16" s="92"/>
      <c r="N16" s="286" t="s">
        <v>70</v>
      </c>
      <c r="O16" s="294" t="str">
        <f t="shared" si="6"/>
        <v>PALPACUER  Y  (1)</v>
      </c>
      <c r="P16" s="93"/>
      <c r="Q16" s="286" t="s">
        <v>71</v>
      </c>
      <c r="R16" s="294" t="str">
        <f t="shared" si="7"/>
        <v>PALPACUER  Y  (1)</v>
      </c>
      <c r="S16" s="93"/>
      <c r="T16" s="286"/>
      <c r="U16" s="294" t="str">
        <f t="shared" si="8"/>
        <v/>
      </c>
      <c r="V16" s="94"/>
      <c r="W16" s="286" t="s">
        <v>72</v>
      </c>
      <c r="X16" s="294" t="str">
        <f t="shared" si="9"/>
        <v>PALPACUER  Y  (1)</v>
      </c>
      <c r="Y16" s="93"/>
      <c r="Z16" s="286"/>
      <c r="AA16" s="294" t="str">
        <f t="shared" si="10"/>
        <v/>
      </c>
      <c r="AB16" s="93"/>
      <c r="AC16" s="286"/>
      <c r="AD16" s="294" t="str">
        <f t="shared" si="11"/>
        <v/>
      </c>
      <c r="AE16" s="56"/>
      <c r="AF16" s="53"/>
    </row>
    <row r="17" spans="1:32" x14ac:dyDescent="0.25">
      <c r="A17" s="55">
        <v>12</v>
      </c>
      <c r="B17" s="221"/>
      <c r="C17" s="208"/>
      <c r="D17" s="232"/>
      <c r="E17" s="214" t="str">
        <f t="shared" si="0"/>
        <v/>
      </c>
      <c r="F17" s="199" t="str">
        <f t="shared" si="1"/>
        <v/>
      </c>
      <c r="G17" s="199" t="str">
        <f t="shared" si="2"/>
        <v/>
      </c>
      <c r="H17" s="199" t="str">
        <f t="shared" si="3"/>
        <v/>
      </c>
      <c r="I17" s="200" t="str">
        <f t="shared" si="4"/>
        <v/>
      </c>
      <c r="J17" s="92"/>
      <c r="K17" s="286"/>
      <c r="L17" s="287" t="str">
        <f t="shared" si="5"/>
        <v/>
      </c>
      <c r="M17" s="92"/>
      <c r="N17" s="286"/>
      <c r="O17" s="294" t="str">
        <f t="shared" si="6"/>
        <v/>
      </c>
      <c r="P17" s="93"/>
      <c r="Q17" s="286"/>
      <c r="R17" s="294" t="str">
        <f t="shared" si="7"/>
        <v/>
      </c>
      <c r="S17" s="93"/>
      <c r="T17" s="286"/>
      <c r="U17" s="294" t="str">
        <f t="shared" si="8"/>
        <v/>
      </c>
      <c r="V17" s="94"/>
      <c r="W17" s="286"/>
      <c r="X17" s="294" t="str">
        <f t="shared" si="9"/>
        <v/>
      </c>
      <c r="Y17" s="93"/>
      <c r="Z17" s="286"/>
      <c r="AA17" s="294" t="str">
        <f t="shared" si="10"/>
        <v/>
      </c>
      <c r="AB17" s="93"/>
      <c r="AC17" s="286"/>
      <c r="AD17" s="294" t="str">
        <f t="shared" si="11"/>
        <v/>
      </c>
      <c r="AE17" s="56"/>
      <c r="AF17" s="53"/>
    </row>
    <row r="18" spans="1:32" x14ac:dyDescent="0.25">
      <c r="A18" s="55">
        <v>13</v>
      </c>
      <c r="B18" s="221" t="s">
        <v>31</v>
      </c>
      <c r="C18" s="208" t="s">
        <v>80</v>
      </c>
      <c r="D18" s="232" t="s">
        <v>81</v>
      </c>
      <c r="E18" s="214" t="str">
        <f t="shared" si="0"/>
        <v/>
      </c>
      <c r="F18" s="199" t="str">
        <f t="shared" si="1"/>
        <v/>
      </c>
      <c r="G18" s="199" t="str">
        <f t="shared" si="2"/>
        <v/>
      </c>
      <c r="H18" s="199" t="str">
        <f t="shared" si="3"/>
        <v>AZEVEDO  L      (1)</v>
      </c>
      <c r="I18" s="200" t="str">
        <f t="shared" si="4"/>
        <v>AZEVEDO  L      (1)</v>
      </c>
      <c r="J18" s="92"/>
      <c r="K18" s="286"/>
      <c r="L18" s="287" t="str">
        <f t="shared" si="5"/>
        <v/>
      </c>
      <c r="M18" s="92"/>
      <c r="N18" s="286"/>
      <c r="O18" s="294" t="str">
        <f t="shared" si="6"/>
        <v/>
      </c>
      <c r="P18" s="93"/>
      <c r="Q18" s="286"/>
      <c r="R18" s="294" t="str">
        <f t="shared" si="7"/>
        <v/>
      </c>
      <c r="S18" s="93"/>
      <c r="T18" s="286"/>
      <c r="U18" s="294" t="str">
        <f t="shared" si="8"/>
        <v/>
      </c>
      <c r="V18" s="94"/>
      <c r="W18" s="286" t="s">
        <v>72</v>
      </c>
      <c r="X18" s="294" t="str">
        <f t="shared" si="9"/>
        <v>AZEVEDO  L      (1)</v>
      </c>
      <c r="Y18" s="93"/>
      <c r="Z18" s="286"/>
      <c r="AA18" s="294" t="str">
        <f t="shared" si="10"/>
        <v/>
      </c>
      <c r="AB18" s="93"/>
      <c r="AC18" s="286"/>
      <c r="AD18" s="294" t="str">
        <f t="shared" si="11"/>
        <v/>
      </c>
      <c r="AE18" s="56"/>
      <c r="AF18" s="53"/>
    </row>
    <row r="19" spans="1:32" x14ac:dyDescent="0.25">
      <c r="A19" s="55">
        <v>14</v>
      </c>
      <c r="B19" s="222" t="s">
        <v>32</v>
      </c>
      <c r="C19" s="208" t="s">
        <v>198</v>
      </c>
      <c r="D19" s="232" t="s">
        <v>81</v>
      </c>
      <c r="E19" s="214" t="str">
        <f t="shared" si="0"/>
        <v/>
      </c>
      <c r="F19" s="199" t="str">
        <f t="shared" si="1"/>
        <v/>
      </c>
      <c r="G19" s="199" t="str">
        <f t="shared" si="2"/>
        <v/>
      </c>
      <c r="H19" s="199" t="str">
        <f t="shared" si="3"/>
        <v>LACROIX  A       (1)</v>
      </c>
      <c r="I19" s="200" t="str">
        <f t="shared" si="4"/>
        <v>LACROIX  A       (1)</v>
      </c>
      <c r="J19" s="92"/>
      <c r="K19" s="286"/>
      <c r="L19" s="287" t="str">
        <f t="shared" si="5"/>
        <v/>
      </c>
      <c r="M19" s="92"/>
      <c r="N19" s="286"/>
      <c r="O19" s="294" t="str">
        <f t="shared" si="6"/>
        <v/>
      </c>
      <c r="P19" s="93"/>
      <c r="Q19" s="286"/>
      <c r="R19" s="294" t="str">
        <f t="shared" si="7"/>
        <v/>
      </c>
      <c r="S19" s="93"/>
      <c r="T19" s="286"/>
      <c r="U19" s="294" t="str">
        <f t="shared" si="8"/>
        <v/>
      </c>
      <c r="V19" s="94"/>
      <c r="W19" s="286" t="s">
        <v>72</v>
      </c>
      <c r="X19" s="294" t="str">
        <f t="shared" si="9"/>
        <v>LACROIX  A       (1)</v>
      </c>
      <c r="Y19" s="93"/>
      <c r="Z19" s="286"/>
      <c r="AA19" s="294" t="str">
        <f t="shared" si="10"/>
        <v/>
      </c>
      <c r="AB19" s="93"/>
      <c r="AC19" s="286"/>
      <c r="AD19" s="294" t="str">
        <f t="shared" si="11"/>
        <v/>
      </c>
      <c r="AE19" s="56"/>
      <c r="AF19" s="53"/>
    </row>
    <row r="20" spans="1:32" x14ac:dyDescent="0.25">
      <c r="A20" s="55">
        <v>15</v>
      </c>
      <c r="B20" s="221" t="s">
        <v>33</v>
      </c>
      <c r="C20" s="208" t="s">
        <v>198</v>
      </c>
      <c r="D20" s="232" t="s">
        <v>81</v>
      </c>
      <c r="E20" s="214" t="str">
        <f t="shared" si="0"/>
        <v/>
      </c>
      <c r="F20" s="199" t="str">
        <f t="shared" si="1"/>
        <v/>
      </c>
      <c r="G20" s="199" t="str">
        <f t="shared" si="2"/>
        <v/>
      </c>
      <c r="H20" s="199" t="str">
        <f t="shared" si="3"/>
        <v>FALZONE  C      (1)</v>
      </c>
      <c r="I20" s="200" t="str">
        <f t="shared" si="4"/>
        <v>FALZONE  C      (1)</v>
      </c>
      <c r="J20" s="92"/>
      <c r="K20" s="286"/>
      <c r="L20" s="287" t="str">
        <f t="shared" si="5"/>
        <v/>
      </c>
      <c r="M20" s="92"/>
      <c r="N20" s="286"/>
      <c r="O20" s="294" t="str">
        <f t="shared" si="6"/>
        <v/>
      </c>
      <c r="P20" s="93"/>
      <c r="Q20" s="286"/>
      <c r="R20" s="294" t="str">
        <f t="shared" si="7"/>
        <v/>
      </c>
      <c r="S20" s="93"/>
      <c r="T20" s="286"/>
      <c r="U20" s="294" t="str">
        <f t="shared" si="8"/>
        <v/>
      </c>
      <c r="V20" s="94"/>
      <c r="W20" s="286" t="s">
        <v>72</v>
      </c>
      <c r="X20" s="294" t="str">
        <f t="shared" si="9"/>
        <v>FALZONE  C      (1)</v>
      </c>
      <c r="Y20" s="93"/>
      <c r="Z20" s="286"/>
      <c r="AA20" s="294" t="str">
        <f t="shared" si="10"/>
        <v/>
      </c>
      <c r="AB20" s="93"/>
      <c r="AC20" s="286"/>
      <c r="AD20" s="294" t="str">
        <f t="shared" si="11"/>
        <v/>
      </c>
      <c r="AE20" s="56"/>
      <c r="AF20" s="53"/>
    </row>
    <row r="21" spans="1:32" x14ac:dyDescent="0.25">
      <c r="A21" s="55">
        <v>16</v>
      </c>
      <c r="B21" s="222" t="s">
        <v>303</v>
      </c>
      <c r="C21" s="208" t="s">
        <v>198</v>
      </c>
      <c r="D21" s="232" t="s">
        <v>81</v>
      </c>
      <c r="E21" s="214" t="str">
        <f t="shared" si="0"/>
        <v/>
      </c>
      <c r="F21" s="199" t="str">
        <f t="shared" si="1"/>
        <v/>
      </c>
      <c r="G21" s="199" t="str">
        <f t="shared" si="2"/>
        <v/>
      </c>
      <c r="H21" s="199" t="str">
        <f t="shared" si="3"/>
        <v>OLIOT  L             (1)</v>
      </c>
      <c r="I21" s="200" t="str">
        <f t="shared" si="4"/>
        <v>OLIOT  L             (1)</v>
      </c>
      <c r="J21" s="92"/>
      <c r="K21" s="286"/>
      <c r="L21" s="287" t="str">
        <f t="shared" si="5"/>
        <v/>
      </c>
      <c r="M21" s="92"/>
      <c r="N21" s="286"/>
      <c r="O21" s="294" t="str">
        <f t="shared" si="6"/>
        <v/>
      </c>
      <c r="P21" s="93"/>
      <c r="Q21" s="286"/>
      <c r="R21" s="294" t="str">
        <f t="shared" si="7"/>
        <v/>
      </c>
      <c r="S21" s="93"/>
      <c r="T21" s="286"/>
      <c r="U21" s="294" t="str">
        <f t="shared" si="8"/>
        <v/>
      </c>
      <c r="V21" s="94"/>
      <c r="W21" s="286" t="s">
        <v>72</v>
      </c>
      <c r="X21" s="294" t="str">
        <f t="shared" si="9"/>
        <v>OLIOT  L             (1)</v>
      </c>
      <c r="Y21" s="93"/>
      <c r="Z21" s="286"/>
      <c r="AA21" s="294" t="str">
        <f t="shared" si="10"/>
        <v/>
      </c>
      <c r="AB21" s="93"/>
      <c r="AC21" s="286"/>
      <c r="AD21" s="294" t="str">
        <f t="shared" si="11"/>
        <v/>
      </c>
      <c r="AE21" s="56"/>
      <c r="AF21" s="53"/>
    </row>
    <row r="22" spans="1:32" x14ac:dyDescent="0.25">
      <c r="A22" s="55">
        <v>17</v>
      </c>
      <c r="B22" s="222" t="s">
        <v>35</v>
      </c>
      <c r="C22" s="208" t="s">
        <v>201</v>
      </c>
      <c r="D22" s="232" t="s">
        <v>81</v>
      </c>
      <c r="E22" s="214" t="str">
        <f t="shared" si="0"/>
        <v/>
      </c>
      <c r="F22" s="199" t="str">
        <f t="shared" si="1"/>
        <v/>
      </c>
      <c r="G22" s="199" t="str">
        <f t="shared" si="2"/>
        <v/>
      </c>
      <c r="H22" s="199" t="str">
        <f t="shared" si="3"/>
        <v>CHAOUI S         (1)</v>
      </c>
      <c r="I22" s="200" t="str">
        <f t="shared" si="4"/>
        <v>CHAOUI S         (1)</v>
      </c>
      <c r="J22" s="92"/>
      <c r="K22" s="286"/>
      <c r="L22" s="287" t="str">
        <f t="shared" si="5"/>
        <v/>
      </c>
      <c r="M22" s="92"/>
      <c r="N22" s="286"/>
      <c r="O22" s="294" t="str">
        <f t="shared" si="6"/>
        <v/>
      </c>
      <c r="P22" s="93"/>
      <c r="Q22" s="286"/>
      <c r="R22" s="294" t="str">
        <f t="shared" si="7"/>
        <v/>
      </c>
      <c r="S22" s="93"/>
      <c r="T22" s="286"/>
      <c r="U22" s="294" t="str">
        <f t="shared" si="8"/>
        <v/>
      </c>
      <c r="V22" s="94"/>
      <c r="W22" s="286" t="s">
        <v>72</v>
      </c>
      <c r="X22" s="294" t="str">
        <f t="shared" si="9"/>
        <v>CHAOUI S         (1)</v>
      </c>
      <c r="Y22" s="93"/>
      <c r="Z22" s="286"/>
      <c r="AA22" s="294" t="str">
        <f t="shared" si="10"/>
        <v/>
      </c>
      <c r="AB22" s="93"/>
      <c r="AC22" s="286"/>
      <c r="AD22" s="294" t="str">
        <f t="shared" si="11"/>
        <v/>
      </c>
      <c r="AE22" s="56"/>
      <c r="AF22" s="54"/>
    </row>
    <row r="23" spans="1:32" x14ac:dyDescent="0.25">
      <c r="A23" s="55">
        <v>18</v>
      </c>
      <c r="B23" s="222" t="s">
        <v>36</v>
      </c>
      <c r="C23" s="208" t="s">
        <v>201</v>
      </c>
      <c r="D23" s="232" t="s">
        <v>81</v>
      </c>
      <c r="E23" s="214" t="str">
        <f t="shared" si="0"/>
        <v/>
      </c>
      <c r="F23" s="199" t="str">
        <f t="shared" si="1"/>
        <v/>
      </c>
      <c r="G23" s="199" t="str">
        <f t="shared" si="2"/>
        <v/>
      </c>
      <c r="H23" s="199" t="str">
        <f t="shared" si="3"/>
        <v>GARCIA G         (1)</v>
      </c>
      <c r="I23" s="200" t="str">
        <f t="shared" si="4"/>
        <v>GARCIA G         (1)</v>
      </c>
      <c r="J23" s="92"/>
      <c r="K23" s="286" t="s">
        <v>8</v>
      </c>
      <c r="L23" s="287" t="str">
        <f t="shared" si="5"/>
        <v>GARCIA G         (1)</v>
      </c>
      <c r="M23" s="92"/>
      <c r="N23" s="286"/>
      <c r="O23" s="294" t="str">
        <f t="shared" si="6"/>
        <v/>
      </c>
      <c r="P23" s="93"/>
      <c r="Q23" s="286"/>
      <c r="R23" s="294" t="str">
        <f t="shared" si="7"/>
        <v/>
      </c>
      <c r="S23" s="93"/>
      <c r="T23" s="286"/>
      <c r="U23" s="294" t="str">
        <f t="shared" si="8"/>
        <v/>
      </c>
      <c r="V23" s="94"/>
      <c r="W23" s="286" t="s">
        <v>72</v>
      </c>
      <c r="X23" s="294" t="str">
        <f t="shared" si="9"/>
        <v>GARCIA G         (1)</v>
      </c>
      <c r="Y23" s="93"/>
      <c r="Z23" s="286"/>
      <c r="AA23" s="294" t="str">
        <f t="shared" si="10"/>
        <v/>
      </c>
      <c r="AB23" s="93"/>
      <c r="AC23" s="286"/>
      <c r="AD23" s="294" t="str">
        <f t="shared" si="11"/>
        <v/>
      </c>
      <c r="AE23" s="56"/>
      <c r="AF23" s="53"/>
    </row>
    <row r="24" spans="1:32" x14ac:dyDescent="0.25">
      <c r="A24" s="55">
        <v>19</v>
      </c>
      <c r="B24" s="222" t="s">
        <v>304</v>
      </c>
      <c r="C24" s="208" t="s">
        <v>201</v>
      </c>
      <c r="D24" s="232" t="s">
        <v>81</v>
      </c>
      <c r="E24" s="214" t="str">
        <f t="shared" si="0"/>
        <v/>
      </c>
      <c r="F24" s="199" t="str">
        <f t="shared" si="1"/>
        <v/>
      </c>
      <c r="G24" s="199" t="str">
        <f t="shared" si="2"/>
        <v/>
      </c>
      <c r="H24" s="199" t="str">
        <f t="shared" si="3"/>
        <v>CHALEAT Q      (1)</v>
      </c>
      <c r="I24" s="200" t="str">
        <f t="shared" si="4"/>
        <v>CHALEAT Q      (1)</v>
      </c>
      <c r="J24" s="92"/>
      <c r="K24" s="286" t="s">
        <v>8</v>
      </c>
      <c r="L24" s="287" t="str">
        <f t="shared" si="5"/>
        <v>CHALEAT Q      (1)</v>
      </c>
      <c r="M24" s="92"/>
      <c r="N24" s="286" t="s">
        <v>70</v>
      </c>
      <c r="O24" s="294" t="str">
        <f t="shared" si="6"/>
        <v>CHALEAT Q      (1)</v>
      </c>
      <c r="P24" s="93"/>
      <c r="Q24" s="286"/>
      <c r="R24" s="294" t="str">
        <f t="shared" si="7"/>
        <v/>
      </c>
      <c r="S24" s="93"/>
      <c r="T24" s="286"/>
      <c r="U24" s="294" t="str">
        <f t="shared" si="8"/>
        <v/>
      </c>
      <c r="V24" s="94"/>
      <c r="W24" s="286" t="s">
        <v>72</v>
      </c>
      <c r="X24" s="294" t="str">
        <f t="shared" si="9"/>
        <v>CHALEAT Q      (1)</v>
      </c>
      <c r="Y24" s="93"/>
      <c r="Z24" s="286"/>
      <c r="AA24" s="294" t="str">
        <f t="shared" si="10"/>
        <v/>
      </c>
      <c r="AB24" s="93"/>
      <c r="AC24" s="286"/>
      <c r="AD24" s="294" t="str">
        <f t="shared" si="11"/>
        <v/>
      </c>
      <c r="AE24" s="56"/>
      <c r="AF24" s="54"/>
    </row>
    <row r="25" spans="1:32" x14ac:dyDescent="0.25">
      <c r="A25" s="55">
        <v>20</v>
      </c>
      <c r="B25" s="222" t="s">
        <v>302</v>
      </c>
      <c r="C25" s="208" t="s">
        <v>201</v>
      </c>
      <c r="D25" s="232" t="s">
        <v>81</v>
      </c>
      <c r="E25" s="214" t="str">
        <f t="shared" si="0"/>
        <v/>
      </c>
      <c r="F25" s="199" t="str">
        <f t="shared" si="1"/>
        <v/>
      </c>
      <c r="G25" s="199" t="str">
        <f t="shared" si="2"/>
        <v/>
      </c>
      <c r="H25" s="199" t="str">
        <f t="shared" si="3"/>
        <v>JUHEL G            (1)</v>
      </c>
      <c r="I25" s="200" t="str">
        <f t="shared" si="4"/>
        <v>JUHEL G            (1)</v>
      </c>
      <c r="J25" s="92"/>
      <c r="K25" s="286"/>
      <c r="L25" s="287" t="str">
        <f t="shared" si="5"/>
        <v/>
      </c>
      <c r="M25" s="92"/>
      <c r="N25" s="286"/>
      <c r="O25" s="294" t="str">
        <f t="shared" si="6"/>
        <v/>
      </c>
      <c r="P25" s="93"/>
      <c r="Q25" s="286"/>
      <c r="R25" s="294" t="str">
        <f t="shared" si="7"/>
        <v/>
      </c>
      <c r="S25" s="93"/>
      <c r="T25" s="286"/>
      <c r="U25" s="294" t="str">
        <f t="shared" si="8"/>
        <v/>
      </c>
      <c r="V25" s="94"/>
      <c r="W25" s="286" t="s">
        <v>72</v>
      </c>
      <c r="X25" s="294" t="str">
        <f t="shared" si="9"/>
        <v>JUHEL G            (1)</v>
      </c>
      <c r="Y25" s="93"/>
      <c r="Z25" s="286"/>
      <c r="AA25" s="294" t="str">
        <f t="shared" si="10"/>
        <v/>
      </c>
      <c r="AB25" s="93"/>
      <c r="AC25" s="286"/>
      <c r="AD25" s="294" t="str">
        <f t="shared" si="11"/>
        <v/>
      </c>
      <c r="AE25" s="56"/>
      <c r="AF25" s="53"/>
    </row>
    <row r="26" spans="1:32" x14ac:dyDescent="0.25">
      <c r="A26" s="55">
        <v>21</v>
      </c>
      <c r="B26" s="222" t="s">
        <v>38</v>
      </c>
      <c r="C26" s="208" t="s">
        <v>201</v>
      </c>
      <c r="D26" s="232" t="s">
        <v>81</v>
      </c>
      <c r="E26" s="214" t="str">
        <f t="shared" si="0"/>
        <v/>
      </c>
      <c r="F26" s="199" t="str">
        <f t="shared" si="1"/>
        <v/>
      </c>
      <c r="G26" s="199" t="str">
        <f t="shared" si="2"/>
        <v/>
      </c>
      <c r="H26" s="199" t="str">
        <f t="shared" si="3"/>
        <v>HUTTIER  L       (1)</v>
      </c>
      <c r="I26" s="200" t="str">
        <f t="shared" si="4"/>
        <v>HUTTIER  L       (1)</v>
      </c>
      <c r="J26" s="92"/>
      <c r="K26" s="286"/>
      <c r="L26" s="287" t="str">
        <f t="shared" si="5"/>
        <v/>
      </c>
      <c r="M26" s="92"/>
      <c r="N26" s="286"/>
      <c r="O26" s="294" t="s">
        <v>39</v>
      </c>
      <c r="P26" s="93"/>
      <c r="Q26" s="286"/>
      <c r="R26" s="294" t="s">
        <v>39</v>
      </c>
      <c r="S26" s="93"/>
      <c r="T26" s="286"/>
      <c r="U26" s="294" t="str">
        <f t="shared" si="8"/>
        <v/>
      </c>
      <c r="V26" s="94"/>
      <c r="W26" s="286"/>
      <c r="X26" s="294" t="str">
        <f t="shared" si="9"/>
        <v/>
      </c>
      <c r="Y26" s="93"/>
      <c r="Z26" s="286"/>
      <c r="AA26" s="294" t="str">
        <f t="shared" si="10"/>
        <v/>
      </c>
      <c r="AB26" s="93"/>
      <c r="AC26" s="286"/>
      <c r="AD26" s="294" t="str">
        <f t="shared" si="11"/>
        <v/>
      </c>
      <c r="AE26" s="56"/>
      <c r="AF26" s="53"/>
    </row>
    <row r="27" spans="1:32" x14ac:dyDescent="0.25">
      <c r="A27" s="55">
        <v>22</v>
      </c>
      <c r="B27" s="221"/>
      <c r="C27" s="208"/>
      <c r="D27" s="232"/>
      <c r="E27" s="214" t="str">
        <f t="shared" si="0"/>
        <v/>
      </c>
      <c r="F27" s="199" t="str">
        <f t="shared" si="1"/>
        <v/>
      </c>
      <c r="G27" s="199" t="str">
        <f t="shared" si="2"/>
        <v/>
      </c>
      <c r="H27" s="199" t="str">
        <f t="shared" si="3"/>
        <v/>
      </c>
      <c r="I27" s="200" t="str">
        <f t="shared" si="4"/>
        <v/>
      </c>
      <c r="J27" s="92"/>
      <c r="K27" s="286"/>
      <c r="L27" s="287" t="str">
        <f t="shared" si="5"/>
        <v/>
      </c>
      <c r="M27" s="92"/>
      <c r="N27" s="286"/>
      <c r="O27" s="294" t="s">
        <v>39</v>
      </c>
      <c r="P27" s="93"/>
      <c r="Q27" s="286"/>
      <c r="R27" s="294" t="s">
        <v>39</v>
      </c>
      <c r="S27" s="93"/>
      <c r="T27" s="286"/>
      <c r="U27" s="294" t="str">
        <f t="shared" si="8"/>
        <v/>
      </c>
      <c r="V27" s="94"/>
      <c r="W27" s="286"/>
      <c r="X27" s="294" t="str">
        <f t="shared" si="9"/>
        <v/>
      </c>
      <c r="Y27" s="93"/>
      <c r="Z27" s="286"/>
      <c r="AA27" s="294" t="str">
        <f t="shared" si="10"/>
        <v/>
      </c>
      <c r="AB27" s="93"/>
      <c r="AC27" s="286"/>
      <c r="AD27" s="294" t="str">
        <f t="shared" si="11"/>
        <v/>
      </c>
      <c r="AE27" s="56"/>
      <c r="AF27" s="53"/>
    </row>
    <row r="28" spans="1:32" x14ac:dyDescent="0.25">
      <c r="A28" s="55">
        <v>23</v>
      </c>
      <c r="B28" s="222"/>
      <c r="C28" s="208"/>
      <c r="D28" s="232"/>
      <c r="E28" s="214" t="str">
        <f t="shared" si="0"/>
        <v/>
      </c>
      <c r="F28" s="199" t="str">
        <f t="shared" si="1"/>
        <v/>
      </c>
      <c r="G28" s="199" t="str">
        <f t="shared" si="2"/>
        <v/>
      </c>
      <c r="H28" s="199" t="str">
        <f t="shared" si="3"/>
        <v/>
      </c>
      <c r="I28" s="200" t="str">
        <f t="shared" si="4"/>
        <v/>
      </c>
      <c r="J28" s="92"/>
      <c r="K28" s="286"/>
      <c r="L28" s="287" t="str">
        <f t="shared" si="5"/>
        <v/>
      </c>
      <c r="M28" s="92"/>
      <c r="N28" s="286"/>
      <c r="O28" s="294"/>
      <c r="P28" s="93"/>
      <c r="Q28" s="286"/>
      <c r="R28" s="294"/>
      <c r="S28" s="93"/>
      <c r="T28" s="286"/>
      <c r="U28" s="294" t="str">
        <f t="shared" si="8"/>
        <v/>
      </c>
      <c r="V28" s="94"/>
      <c r="W28" s="286"/>
      <c r="X28" s="294" t="str">
        <f t="shared" si="9"/>
        <v/>
      </c>
      <c r="Y28" s="93"/>
      <c r="Z28" s="286"/>
      <c r="AA28" s="294" t="str">
        <f t="shared" si="10"/>
        <v/>
      </c>
      <c r="AB28" s="93"/>
      <c r="AC28" s="286"/>
      <c r="AD28" s="294" t="str">
        <f t="shared" si="11"/>
        <v/>
      </c>
      <c r="AE28" s="56"/>
      <c r="AF28" s="53"/>
    </row>
    <row r="29" spans="1:32" ht="15.75" thickBot="1" x14ac:dyDescent="0.3">
      <c r="A29" s="55">
        <v>24</v>
      </c>
      <c r="B29" s="223"/>
      <c r="C29" s="224"/>
      <c r="D29" s="233"/>
      <c r="E29" s="215" t="str">
        <f t="shared" ref="E29" si="12">IF(AND(C29="Adc",D29="Ch.G"),B29,IF(AND(C29="Adj",D29="Ch.G"),B29,IF(AND(C29="Scc",D29="Ch.G"),B29,IF(AND(C29="Sgt",D29="Ch.G"),B29,""))))</f>
        <v/>
      </c>
      <c r="F29" s="203" t="str">
        <f t="shared" ref="F29" si="13">IF(D29="Apr.","",IF(D29="Eq","",IF(D29="Ch.E","",IF(D29="Ch.A 1E","",IF(D29="","",B29)))))</f>
        <v/>
      </c>
      <c r="G29" s="203" t="str">
        <f t="shared" ref="G29" si="14">IF(D29="Apr.","",IF(D29="Eq","",IF(D29="Ch.E","",IF(D29="","",B29))))</f>
        <v/>
      </c>
      <c r="H29" s="203"/>
      <c r="I29" s="216"/>
      <c r="J29" s="92"/>
      <c r="K29" s="288"/>
      <c r="L29" s="289"/>
      <c r="M29" s="296"/>
      <c r="N29" s="288"/>
      <c r="O29" s="295"/>
      <c r="P29" s="297"/>
      <c r="Q29" s="288"/>
      <c r="R29" s="295"/>
      <c r="S29" s="93"/>
      <c r="T29" s="288"/>
      <c r="U29" s="295" t="str">
        <f t="shared" si="8"/>
        <v/>
      </c>
      <c r="V29" s="94"/>
      <c r="W29" s="288"/>
      <c r="X29" s="295" t="str">
        <f t="shared" si="9"/>
        <v/>
      </c>
      <c r="Y29" s="93"/>
      <c r="Z29" s="288"/>
      <c r="AA29" s="295" t="str">
        <f t="shared" si="10"/>
        <v/>
      </c>
      <c r="AB29" s="93"/>
      <c r="AC29" s="288"/>
      <c r="AD29" s="295" t="str">
        <f t="shared" si="11"/>
        <v/>
      </c>
      <c r="AE29" s="56"/>
      <c r="AF29" s="53"/>
    </row>
    <row r="30" spans="1:32" x14ac:dyDescent="0.25">
      <c r="A30" s="74"/>
      <c r="B30" s="104"/>
      <c r="C30" s="91"/>
      <c r="D30" s="91"/>
      <c r="E30" s="102"/>
      <c r="F30" s="77"/>
      <c r="G30" s="77"/>
      <c r="H30" s="77"/>
      <c r="I30" s="77"/>
      <c r="J30" s="92"/>
      <c r="K30" s="91"/>
      <c r="L30" s="135" t="str">
        <f t="shared" si="5"/>
        <v/>
      </c>
      <c r="M30" s="92"/>
      <c r="N30" s="91"/>
      <c r="O30" s="93"/>
      <c r="P30" s="93"/>
      <c r="Q30" s="91"/>
      <c r="R30" s="93"/>
      <c r="S30" s="93"/>
      <c r="T30" s="91"/>
      <c r="U30" s="93"/>
      <c r="V30" s="94"/>
      <c r="W30" s="91"/>
      <c r="X30" s="93"/>
      <c r="Y30" s="93"/>
      <c r="Z30" s="91"/>
      <c r="AA30" s="93"/>
      <c r="AB30" s="93"/>
      <c r="AC30" s="91"/>
      <c r="AD30" s="93"/>
      <c r="AE30" s="56"/>
      <c r="AF30" s="54"/>
    </row>
    <row r="31" spans="1:32" ht="15.75" thickBot="1" x14ac:dyDescent="0.3">
      <c r="A31" s="56"/>
      <c r="B31" s="75"/>
      <c r="C31" s="97"/>
      <c r="D31" s="91"/>
      <c r="E31" s="92"/>
      <c r="F31" s="92"/>
      <c r="G31" s="92"/>
      <c r="H31" s="92"/>
      <c r="I31" s="92"/>
      <c r="J31" s="92"/>
      <c r="K31" s="91"/>
      <c r="L31" s="92"/>
      <c r="M31" s="92"/>
      <c r="N31" s="98"/>
      <c r="O31" s="92"/>
      <c r="P31" s="92"/>
      <c r="Q31" s="91"/>
      <c r="R31" s="99"/>
      <c r="S31" s="99"/>
      <c r="T31" s="91"/>
      <c r="U31" s="94"/>
      <c r="V31" s="94"/>
      <c r="W31" s="100"/>
      <c r="X31" s="101"/>
      <c r="Y31" s="101"/>
      <c r="Z31" s="91"/>
      <c r="AA31" s="95"/>
      <c r="AB31" s="95"/>
      <c r="AC31" s="96"/>
      <c r="AD31" s="95"/>
      <c r="AE31" s="56"/>
      <c r="AF31" s="53"/>
    </row>
    <row r="32" spans="1:32" ht="15.75" thickBot="1" x14ac:dyDescent="0.3">
      <c r="A32" s="56"/>
      <c r="B32" s="502" t="s">
        <v>82</v>
      </c>
      <c r="C32" s="503"/>
      <c r="D32" s="55"/>
      <c r="E32" s="317" t="s">
        <v>83</v>
      </c>
      <c r="F32" s="318" t="s">
        <v>83</v>
      </c>
      <c r="G32" s="318" t="s">
        <v>83</v>
      </c>
      <c r="H32" s="318" t="s">
        <v>83</v>
      </c>
      <c r="I32" s="319" t="s">
        <v>83</v>
      </c>
      <c r="J32" s="76"/>
      <c r="K32" s="55"/>
      <c r="L32" s="310" t="s">
        <v>83</v>
      </c>
      <c r="M32" s="76"/>
      <c r="N32" s="81"/>
      <c r="O32" s="310" t="s">
        <v>83</v>
      </c>
      <c r="P32" s="282"/>
      <c r="Q32" s="55"/>
      <c r="R32" s="310" t="s">
        <v>83</v>
      </c>
      <c r="S32" s="282"/>
      <c r="T32" s="55"/>
      <c r="U32" s="310" t="s">
        <v>83</v>
      </c>
      <c r="V32" s="78"/>
      <c r="W32" s="83"/>
      <c r="X32" s="310" t="s">
        <v>83</v>
      </c>
      <c r="Y32" s="282"/>
      <c r="Z32" s="55"/>
      <c r="AA32" s="310" t="s">
        <v>83</v>
      </c>
      <c r="AB32" s="282"/>
      <c r="AC32" s="56"/>
      <c r="AD32" s="310" t="s">
        <v>83</v>
      </c>
      <c r="AE32" s="56"/>
      <c r="AF32" s="53"/>
    </row>
    <row r="33" spans="1:32" x14ac:dyDescent="0.25">
      <c r="A33" s="86">
        <v>1</v>
      </c>
      <c r="B33" s="225" t="s">
        <v>84</v>
      </c>
      <c r="C33" s="206" t="s">
        <v>85</v>
      </c>
      <c r="D33" s="320" t="s">
        <v>406</v>
      </c>
      <c r="E33" s="213" t="str">
        <f>IF(OR(D33="Ch.S",D33="SOG"),B33,"")</f>
        <v>MARI  P               (2)</v>
      </c>
      <c r="F33" s="196" t="str">
        <f t="shared" ref="F33:F55" si="15">IF(OR(D33="Ch.S",D33="SOG"),B33,"")</f>
        <v>MARI  P               (2)</v>
      </c>
      <c r="G33" s="196" t="str">
        <f t="shared" ref="G33:G55" si="16">IF(OR(D33="Ch.S",D33="SOG",D33="Ch.A TE",D33="Ch.A 1E"),B33,"")</f>
        <v>MARI  P               (2)</v>
      </c>
      <c r="H33" s="196" t="str">
        <f t="shared" ref="H33:H55" si="17">IF(D33="","",IF(D33="Apr.","",B33))</f>
        <v>MARI  P               (2)</v>
      </c>
      <c r="I33" s="197" t="str">
        <f t="shared" ref="I33:I55" si="18">IF(D33="","",IF(D33="Apr.","",B33))</f>
        <v>MARI  P               (2)</v>
      </c>
      <c r="J33" s="76"/>
      <c r="K33" s="309" t="s">
        <v>8</v>
      </c>
      <c r="L33" s="290" t="str">
        <f t="shared" ref="L33:L59" si="19">IF(K33="","",IF(K33="PL",B33,""))</f>
        <v>MARI  P               (2)</v>
      </c>
      <c r="M33" s="76"/>
      <c r="N33" s="309" t="s">
        <v>70</v>
      </c>
      <c r="O33" s="290" t="str">
        <f>IF(N33="","",IF(N33="COD1",B33,""))</f>
        <v>MARI  P               (2)</v>
      </c>
      <c r="P33" s="105"/>
      <c r="Q33" s="309" t="s">
        <v>71</v>
      </c>
      <c r="R33" s="290" t="str">
        <f>IF(Q33="","",IF(Q33="COD2",B33,""))</f>
        <v>MARI  P               (2)</v>
      </c>
      <c r="S33" s="105"/>
      <c r="T33" s="309" t="s">
        <v>79</v>
      </c>
      <c r="U33" s="300" t="str">
        <f>IF(T33="","",IF(T33="COD4",B33,""))</f>
        <v>MARI  P               (2)</v>
      </c>
      <c r="V33" s="78"/>
      <c r="W33" s="306" t="s">
        <v>72</v>
      </c>
      <c r="X33" s="300" t="str">
        <f t="shared" ref="X33:X56" si="20">IF(W33="","",IF(W33="FDF1",B33,""))</f>
        <v>MARI  P               (2)</v>
      </c>
      <c r="Y33" s="69"/>
      <c r="Z33" s="306" t="s">
        <v>73</v>
      </c>
      <c r="AA33" s="300" t="str">
        <f>IF(Z33="","",IF(Z33="FDF2",B33,""))</f>
        <v>MARI  P               (2)</v>
      </c>
      <c r="AB33" s="69"/>
      <c r="AC33" s="314"/>
      <c r="AD33" s="311" t="str">
        <f t="shared" ref="AD33:AD56" si="21">IF(AC33="","",IF(AC33="FDF3",B33,""))</f>
        <v/>
      </c>
      <c r="AE33" s="56"/>
      <c r="AF33" s="53"/>
    </row>
    <row r="34" spans="1:32" x14ac:dyDescent="0.25">
      <c r="A34" s="86">
        <v>2</v>
      </c>
      <c r="B34" s="222" t="s">
        <v>412</v>
      </c>
      <c r="C34" s="208" t="s">
        <v>85</v>
      </c>
      <c r="D34" s="321" t="s">
        <v>407</v>
      </c>
      <c r="E34" s="214" t="str">
        <f t="shared" ref="E34:E55" si="22">IF(OR(D34="Ch.S",D34="SOG"),B34,"")</f>
        <v>MARTIN R           (2)</v>
      </c>
      <c r="F34" s="199" t="str">
        <f t="shared" si="15"/>
        <v>MARTIN R           (2)</v>
      </c>
      <c r="G34" s="199" t="str">
        <f t="shared" si="16"/>
        <v>MARTIN R           (2)</v>
      </c>
      <c r="H34" s="199" t="str">
        <f t="shared" si="17"/>
        <v>MARTIN R           (2)</v>
      </c>
      <c r="I34" s="200" t="str">
        <f t="shared" si="18"/>
        <v>MARTIN R           (2)</v>
      </c>
      <c r="J34" s="76"/>
      <c r="K34" s="323" t="s">
        <v>8</v>
      </c>
      <c r="L34" s="291" t="str">
        <f t="shared" si="19"/>
        <v>MARTIN R           (2)</v>
      </c>
      <c r="M34" s="76"/>
      <c r="N34" s="307" t="s">
        <v>70</v>
      </c>
      <c r="O34" s="291" t="str">
        <f t="shared" ref="O34:O56" si="23">IF(N34="","",IF(N34="COD1",B34,""))</f>
        <v>MARTIN R           (2)</v>
      </c>
      <c r="P34" s="105"/>
      <c r="Q34" s="307"/>
      <c r="R34" s="291" t="str">
        <f t="shared" ref="R34:R56" si="24">IF(Q34="","",IF(Q34="COD2",B34,""))</f>
        <v/>
      </c>
      <c r="S34" s="105"/>
      <c r="T34" s="307"/>
      <c r="U34" s="301" t="str">
        <f t="shared" ref="U34:U56" si="25">IF(T34="","",IF(T34="COD4",B34,""))</f>
        <v/>
      </c>
      <c r="V34" s="78"/>
      <c r="W34" s="307"/>
      <c r="X34" s="301" t="str">
        <f t="shared" si="20"/>
        <v/>
      </c>
      <c r="Y34" s="69"/>
      <c r="Z34" s="307"/>
      <c r="AA34" s="301" t="str">
        <f t="shared" ref="AA34:AA56" si="26">IF(Z34="","",IF(Z34="FDF2",B34,""))</f>
        <v/>
      </c>
      <c r="AB34" s="69"/>
      <c r="AC34" s="315"/>
      <c r="AD34" s="312" t="str">
        <f t="shared" si="21"/>
        <v/>
      </c>
      <c r="AE34" s="56"/>
    </row>
    <row r="35" spans="1:32" x14ac:dyDescent="0.25">
      <c r="A35" s="86">
        <v>3</v>
      </c>
      <c r="B35" s="221" t="s">
        <v>437</v>
      </c>
      <c r="C35" s="208" t="s">
        <v>85</v>
      </c>
      <c r="D35" s="321" t="s">
        <v>407</v>
      </c>
      <c r="E35" s="214" t="str">
        <f t="shared" si="22"/>
        <v>GROUARD  J        (2)</v>
      </c>
      <c r="F35" s="199" t="str">
        <f t="shared" si="15"/>
        <v>GROUARD  J        (2)</v>
      </c>
      <c r="G35" s="199" t="str">
        <f t="shared" si="16"/>
        <v>GROUARD  J        (2)</v>
      </c>
      <c r="H35" s="199" t="str">
        <f t="shared" si="17"/>
        <v>GROUARD  J        (2)</v>
      </c>
      <c r="I35" s="200" t="str">
        <f t="shared" si="18"/>
        <v>GROUARD  J        (2)</v>
      </c>
      <c r="J35" s="76"/>
      <c r="K35" s="323"/>
      <c r="L35" s="291" t="str">
        <f t="shared" si="19"/>
        <v/>
      </c>
      <c r="M35" s="76"/>
      <c r="N35" s="307" t="s">
        <v>70</v>
      </c>
      <c r="O35" s="291" t="str">
        <f t="shared" si="23"/>
        <v>GROUARD  J        (2)</v>
      </c>
      <c r="P35" s="105"/>
      <c r="Q35" s="307" t="s">
        <v>71</v>
      </c>
      <c r="R35" s="291" t="str">
        <f t="shared" si="24"/>
        <v>GROUARD  J        (2)</v>
      </c>
      <c r="S35" s="105"/>
      <c r="T35" s="307" t="s">
        <v>79</v>
      </c>
      <c r="U35" s="301" t="str">
        <f t="shared" si="25"/>
        <v>GROUARD  J        (2)</v>
      </c>
      <c r="V35" s="78"/>
      <c r="W35" s="307" t="s">
        <v>72</v>
      </c>
      <c r="X35" s="301" t="str">
        <f t="shared" si="20"/>
        <v>GROUARD  J        (2)</v>
      </c>
      <c r="Y35" s="69"/>
      <c r="Z35" s="307" t="s">
        <v>73</v>
      </c>
      <c r="AA35" s="301" t="str">
        <f t="shared" si="26"/>
        <v>GROUARD  J        (2)</v>
      </c>
      <c r="AB35" s="69"/>
      <c r="AC35" s="315"/>
      <c r="AD35" s="312" t="str">
        <f t="shared" si="21"/>
        <v/>
      </c>
      <c r="AE35" s="56"/>
    </row>
    <row r="36" spans="1:32" x14ac:dyDescent="0.25">
      <c r="A36" s="86">
        <v>4</v>
      </c>
      <c r="B36" s="222" t="s">
        <v>86</v>
      </c>
      <c r="C36" s="208" t="s">
        <v>68</v>
      </c>
      <c r="D36" s="321" t="s">
        <v>407</v>
      </c>
      <c r="E36" s="214" t="str">
        <f t="shared" si="22"/>
        <v>MORTAS  L         (2)</v>
      </c>
      <c r="F36" s="199" t="str">
        <f t="shared" si="15"/>
        <v>MORTAS  L         (2)</v>
      </c>
      <c r="G36" s="199" t="str">
        <f t="shared" si="16"/>
        <v>MORTAS  L         (2)</v>
      </c>
      <c r="H36" s="199" t="str">
        <f t="shared" si="17"/>
        <v>MORTAS  L         (2)</v>
      </c>
      <c r="I36" s="200" t="str">
        <f t="shared" si="18"/>
        <v>MORTAS  L         (2)</v>
      </c>
      <c r="J36" s="76"/>
      <c r="K36" s="323" t="s">
        <v>8</v>
      </c>
      <c r="L36" s="291" t="str">
        <f t="shared" si="19"/>
        <v>MORTAS  L         (2)</v>
      </c>
      <c r="M36" s="76"/>
      <c r="N36" s="307" t="s">
        <v>70</v>
      </c>
      <c r="O36" s="291" t="str">
        <f t="shared" si="23"/>
        <v>MORTAS  L         (2)</v>
      </c>
      <c r="P36" s="105"/>
      <c r="Q36" s="307" t="s">
        <v>71</v>
      </c>
      <c r="R36" s="291" t="str">
        <f t="shared" si="24"/>
        <v>MORTAS  L         (2)</v>
      </c>
      <c r="S36" s="105"/>
      <c r="T36" s="307" t="s">
        <v>79</v>
      </c>
      <c r="U36" s="301" t="str">
        <f t="shared" si="25"/>
        <v>MORTAS  L         (2)</v>
      </c>
      <c r="V36" s="78"/>
      <c r="W36" s="307" t="s">
        <v>72</v>
      </c>
      <c r="X36" s="301" t="str">
        <f t="shared" si="20"/>
        <v>MORTAS  L         (2)</v>
      </c>
      <c r="Y36" s="69"/>
      <c r="Z36" s="307" t="s">
        <v>73</v>
      </c>
      <c r="AA36" s="301" t="str">
        <f t="shared" si="26"/>
        <v>MORTAS  L         (2)</v>
      </c>
      <c r="AB36" s="69"/>
      <c r="AC36" s="315"/>
      <c r="AD36" s="312" t="str">
        <f t="shared" si="21"/>
        <v/>
      </c>
      <c r="AE36" s="56"/>
    </row>
    <row r="37" spans="1:32" x14ac:dyDescent="0.25">
      <c r="A37" s="86">
        <v>5</v>
      </c>
      <c r="B37" s="222"/>
      <c r="C37" s="208"/>
      <c r="D37" s="321"/>
      <c r="E37" s="214" t="str">
        <f t="shared" si="22"/>
        <v/>
      </c>
      <c r="F37" s="199" t="str">
        <f t="shared" si="15"/>
        <v/>
      </c>
      <c r="G37" s="199" t="str">
        <f t="shared" si="16"/>
        <v/>
      </c>
      <c r="H37" s="199" t="str">
        <f t="shared" si="17"/>
        <v/>
      </c>
      <c r="I37" s="200" t="str">
        <f t="shared" si="18"/>
        <v/>
      </c>
      <c r="J37" s="76"/>
      <c r="K37" s="323"/>
      <c r="L37" s="291" t="str">
        <f t="shared" si="19"/>
        <v/>
      </c>
      <c r="M37" s="76"/>
      <c r="N37" s="307"/>
      <c r="O37" s="291" t="str">
        <f t="shared" si="23"/>
        <v/>
      </c>
      <c r="P37" s="105"/>
      <c r="Q37" s="307"/>
      <c r="R37" s="291" t="str">
        <f t="shared" si="24"/>
        <v/>
      </c>
      <c r="S37" s="105"/>
      <c r="T37" s="307"/>
      <c r="U37" s="301" t="str">
        <f t="shared" si="25"/>
        <v/>
      </c>
      <c r="V37" s="78"/>
      <c r="W37" s="307"/>
      <c r="X37" s="301" t="str">
        <f t="shared" si="20"/>
        <v/>
      </c>
      <c r="Y37" s="69"/>
      <c r="Z37" s="307"/>
      <c r="AA37" s="301" t="str">
        <f t="shared" si="26"/>
        <v/>
      </c>
      <c r="AB37" s="69"/>
      <c r="AC37" s="315"/>
      <c r="AD37" s="312" t="str">
        <f t="shared" si="21"/>
        <v/>
      </c>
      <c r="AE37" s="56"/>
    </row>
    <row r="38" spans="1:32" x14ac:dyDescent="0.25">
      <c r="A38" s="86">
        <v>6</v>
      </c>
      <c r="B38" s="221" t="s">
        <v>87</v>
      </c>
      <c r="C38" s="208" t="s">
        <v>75</v>
      </c>
      <c r="D38" s="321" t="s">
        <v>77</v>
      </c>
      <c r="E38" s="214" t="str">
        <f t="shared" si="22"/>
        <v/>
      </c>
      <c r="F38" s="199" t="str">
        <f t="shared" si="15"/>
        <v/>
      </c>
      <c r="G38" s="199" t="str">
        <f t="shared" si="16"/>
        <v>DUFOURT  J        (2)</v>
      </c>
      <c r="H38" s="199" t="str">
        <f t="shared" si="17"/>
        <v>DUFOURT  J        (2)</v>
      </c>
      <c r="I38" s="200" t="str">
        <f t="shared" si="18"/>
        <v>DUFOURT  J        (2)</v>
      </c>
      <c r="J38" s="76"/>
      <c r="K38" s="323" t="s">
        <v>8</v>
      </c>
      <c r="L38" s="291" t="str">
        <f t="shared" si="19"/>
        <v>DUFOURT  J        (2)</v>
      </c>
      <c r="M38" s="76"/>
      <c r="N38" s="307" t="s">
        <v>70</v>
      </c>
      <c r="O38" s="291" t="str">
        <f t="shared" si="23"/>
        <v>DUFOURT  J        (2)</v>
      </c>
      <c r="P38" s="105"/>
      <c r="Q38" s="307" t="s">
        <v>71</v>
      </c>
      <c r="R38" s="291" t="str">
        <f t="shared" si="24"/>
        <v>DUFOURT  J        (2)</v>
      </c>
      <c r="S38" s="105"/>
      <c r="T38" s="307" t="s">
        <v>79</v>
      </c>
      <c r="U38" s="301" t="str">
        <f t="shared" si="25"/>
        <v>DUFOURT  J        (2)</v>
      </c>
      <c r="V38" s="78"/>
      <c r="W38" s="307" t="s">
        <v>72</v>
      </c>
      <c r="X38" s="301" t="str">
        <f t="shared" si="20"/>
        <v>DUFOURT  J        (2)</v>
      </c>
      <c r="Y38" s="69"/>
      <c r="Z38" s="307" t="s">
        <v>73</v>
      </c>
      <c r="AA38" s="301" t="str">
        <f t="shared" si="26"/>
        <v>DUFOURT  J        (2)</v>
      </c>
      <c r="AB38" s="69"/>
      <c r="AC38" s="315"/>
      <c r="AD38" s="312" t="str">
        <f t="shared" si="21"/>
        <v/>
      </c>
      <c r="AE38" s="56"/>
    </row>
    <row r="39" spans="1:32" x14ac:dyDescent="0.25">
      <c r="A39" s="86">
        <v>7</v>
      </c>
      <c r="B39" s="222" t="s">
        <v>89</v>
      </c>
      <c r="C39" s="208" t="s">
        <v>76</v>
      </c>
      <c r="D39" s="321" t="s">
        <v>16</v>
      </c>
      <c r="E39" s="214" t="str">
        <f t="shared" si="22"/>
        <v/>
      </c>
      <c r="F39" s="199" t="str">
        <f t="shared" si="15"/>
        <v/>
      </c>
      <c r="G39" s="199" t="str">
        <f t="shared" si="16"/>
        <v xml:space="preserve">MARI  V              (2) </v>
      </c>
      <c r="H39" s="199" t="str">
        <f t="shared" si="17"/>
        <v xml:space="preserve">MARI  V              (2) </v>
      </c>
      <c r="I39" s="200" t="str">
        <f t="shared" si="18"/>
        <v xml:space="preserve">MARI  V              (2) </v>
      </c>
      <c r="J39" s="76"/>
      <c r="K39" s="323" t="s">
        <v>8</v>
      </c>
      <c r="L39" s="291" t="str">
        <f t="shared" si="19"/>
        <v xml:space="preserve">MARI  V              (2) </v>
      </c>
      <c r="M39" s="76"/>
      <c r="N39" s="307"/>
      <c r="O39" s="291" t="str">
        <f t="shared" si="23"/>
        <v/>
      </c>
      <c r="P39" s="105"/>
      <c r="Q39" s="307"/>
      <c r="R39" s="291" t="str">
        <f t="shared" si="24"/>
        <v/>
      </c>
      <c r="S39" s="105"/>
      <c r="T39" s="307"/>
      <c r="U39" s="301" t="str">
        <f t="shared" si="25"/>
        <v/>
      </c>
      <c r="V39" s="78"/>
      <c r="W39" s="307" t="s">
        <v>72</v>
      </c>
      <c r="X39" s="301" t="str">
        <f t="shared" si="20"/>
        <v xml:space="preserve">MARI  V              (2) </v>
      </c>
      <c r="Y39" s="69"/>
      <c r="Z39" s="307" t="s">
        <v>73</v>
      </c>
      <c r="AA39" s="301" t="str">
        <f t="shared" si="26"/>
        <v xml:space="preserve">MARI  V              (2) </v>
      </c>
      <c r="AB39" s="69"/>
      <c r="AC39" s="315"/>
      <c r="AD39" s="312" t="str">
        <f t="shared" si="21"/>
        <v/>
      </c>
      <c r="AE39" s="56"/>
    </row>
    <row r="40" spans="1:32" x14ac:dyDescent="0.25">
      <c r="A40" s="86">
        <v>8</v>
      </c>
      <c r="B40" s="222" t="s">
        <v>90</v>
      </c>
      <c r="C40" s="208" t="s">
        <v>76</v>
      </c>
      <c r="D40" s="321" t="s">
        <v>16</v>
      </c>
      <c r="E40" s="214" t="str">
        <f t="shared" si="22"/>
        <v/>
      </c>
      <c r="F40" s="199" t="str">
        <f t="shared" si="15"/>
        <v/>
      </c>
      <c r="G40" s="199" t="str">
        <f t="shared" si="16"/>
        <v>BRAIZE  L           (2)</v>
      </c>
      <c r="H40" s="199" t="str">
        <f t="shared" si="17"/>
        <v>BRAIZE  L           (2)</v>
      </c>
      <c r="I40" s="200" t="str">
        <f t="shared" si="18"/>
        <v>BRAIZE  L           (2)</v>
      </c>
      <c r="J40" s="76"/>
      <c r="K40" s="323"/>
      <c r="L40" s="291" t="str">
        <f t="shared" si="19"/>
        <v/>
      </c>
      <c r="M40" s="76"/>
      <c r="N40" s="307"/>
      <c r="O40" s="291" t="str">
        <f t="shared" si="23"/>
        <v/>
      </c>
      <c r="P40" s="105"/>
      <c r="Q40" s="307"/>
      <c r="R40" s="291" t="str">
        <f t="shared" si="24"/>
        <v/>
      </c>
      <c r="S40" s="105"/>
      <c r="T40" s="307"/>
      <c r="U40" s="301" t="str">
        <f t="shared" si="25"/>
        <v/>
      </c>
      <c r="V40" s="78"/>
      <c r="W40" s="307" t="s">
        <v>72</v>
      </c>
      <c r="X40" s="301" t="str">
        <f t="shared" si="20"/>
        <v>BRAIZE  L           (2)</v>
      </c>
      <c r="Y40" s="69"/>
      <c r="Z40" s="307" t="s">
        <v>73</v>
      </c>
      <c r="AA40" s="301" t="str">
        <f t="shared" si="26"/>
        <v>BRAIZE  L           (2)</v>
      </c>
      <c r="AB40" s="69"/>
      <c r="AC40" s="315"/>
      <c r="AD40" s="312" t="str">
        <f t="shared" si="21"/>
        <v/>
      </c>
      <c r="AE40" s="56"/>
    </row>
    <row r="41" spans="1:32" x14ac:dyDescent="0.25">
      <c r="A41" s="86">
        <v>9</v>
      </c>
      <c r="B41" s="222" t="s">
        <v>92</v>
      </c>
      <c r="C41" s="208" t="s">
        <v>78</v>
      </c>
      <c r="D41" s="321" t="s">
        <v>16</v>
      </c>
      <c r="E41" s="214" t="str">
        <f t="shared" si="22"/>
        <v/>
      </c>
      <c r="F41" s="199" t="str">
        <f t="shared" si="15"/>
        <v/>
      </c>
      <c r="G41" s="199" t="str">
        <f t="shared" si="16"/>
        <v>CAYRIER  J         (2)</v>
      </c>
      <c r="H41" s="199" t="str">
        <f t="shared" si="17"/>
        <v>CAYRIER  J         (2)</v>
      </c>
      <c r="I41" s="200" t="str">
        <f t="shared" si="18"/>
        <v>CAYRIER  J         (2)</v>
      </c>
      <c r="J41" s="76"/>
      <c r="K41" s="323" t="s">
        <v>8</v>
      </c>
      <c r="L41" s="291" t="str">
        <f t="shared" si="19"/>
        <v>CAYRIER  J         (2)</v>
      </c>
      <c r="M41" s="76"/>
      <c r="N41" s="307"/>
      <c r="O41" s="291" t="str">
        <f t="shared" si="23"/>
        <v/>
      </c>
      <c r="P41" s="105"/>
      <c r="Q41" s="307"/>
      <c r="R41" s="291" t="str">
        <f t="shared" si="24"/>
        <v/>
      </c>
      <c r="S41" s="105"/>
      <c r="T41" s="307"/>
      <c r="U41" s="301" t="str">
        <f t="shared" si="25"/>
        <v/>
      </c>
      <c r="V41" s="78"/>
      <c r="W41" s="307" t="s">
        <v>72</v>
      </c>
      <c r="X41" s="301" t="str">
        <f t="shared" si="20"/>
        <v>CAYRIER  J         (2)</v>
      </c>
      <c r="Y41" s="69"/>
      <c r="Z41" s="307" t="s">
        <v>73</v>
      </c>
      <c r="AA41" s="301" t="str">
        <f t="shared" si="26"/>
        <v>CAYRIER  J         (2)</v>
      </c>
      <c r="AB41" s="69"/>
      <c r="AC41" s="315"/>
      <c r="AD41" s="312" t="str">
        <f t="shared" si="21"/>
        <v/>
      </c>
      <c r="AE41" s="56"/>
    </row>
    <row r="42" spans="1:32" x14ac:dyDescent="0.25">
      <c r="A42" s="86">
        <v>10</v>
      </c>
      <c r="B42" s="221"/>
      <c r="C42" s="208"/>
      <c r="D42" s="321"/>
      <c r="E42" s="214" t="str">
        <f t="shared" si="22"/>
        <v/>
      </c>
      <c r="F42" s="199" t="str">
        <f t="shared" si="15"/>
        <v/>
      </c>
      <c r="G42" s="199" t="str">
        <f t="shared" si="16"/>
        <v/>
      </c>
      <c r="H42" s="199" t="str">
        <f t="shared" si="17"/>
        <v/>
      </c>
      <c r="I42" s="200" t="str">
        <f t="shared" si="18"/>
        <v/>
      </c>
      <c r="J42" s="76"/>
      <c r="K42" s="323"/>
      <c r="L42" s="291" t="str">
        <f t="shared" si="19"/>
        <v/>
      </c>
      <c r="M42" s="76"/>
      <c r="N42" s="307"/>
      <c r="O42" s="291" t="str">
        <f t="shared" si="23"/>
        <v/>
      </c>
      <c r="P42" s="105"/>
      <c r="Q42" s="307"/>
      <c r="R42" s="291" t="str">
        <f t="shared" si="24"/>
        <v/>
      </c>
      <c r="S42" s="105"/>
      <c r="T42" s="307"/>
      <c r="U42" s="301" t="str">
        <f t="shared" si="25"/>
        <v/>
      </c>
      <c r="V42" s="78"/>
      <c r="W42" s="307"/>
      <c r="X42" s="301" t="str">
        <f t="shared" si="20"/>
        <v/>
      </c>
      <c r="Y42" s="69"/>
      <c r="Z42" s="307"/>
      <c r="AA42" s="301" t="str">
        <f t="shared" si="26"/>
        <v/>
      </c>
      <c r="AB42" s="69"/>
      <c r="AC42" s="315"/>
      <c r="AD42" s="312" t="str">
        <f t="shared" si="21"/>
        <v/>
      </c>
      <c r="AE42" s="56"/>
    </row>
    <row r="43" spans="1:32" x14ac:dyDescent="0.25">
      <c r="A43" s="86">
        <v>11</v>
      </c>
      <c r="B43" s="222" t="s">
        <v>93</v>
      </c>
      <c r="C43" s="208" t="s">
        <v>80</v>
      </c>
      <c r="D43" s="321" t="s">
        <v>17</v>
      </c>
      <c r="E43" s="214" t="str">
        <f t="shared" si="22"/>
        <v/>
      </c>
      <c r="F43" s="199" t="str">
        <f t="shared" si="15"/>
        <v/>
      </c>
      <c r="G43" s="199" t="str">
        <f t="shared" si="16"/>
        <v/>
      </c>
      <c r="H43" s="199" t="str">
        <f t="shared" si="17"/>
        <v>HJALOU  M        (2)</v>
      </c>
      <c r="I43" s="200" t="str">
        <f t="shared" si="18"/>
        <v>HJALOU  M        (2)</v>
      </c>
      <c r="J43" s="76"/>
      <c r="K43" s="323"/>
      <c r="L43" s="291" t="str">
        <f t="shared" si="19"/>
        <v/>
      </c>
      <c r="M43" s="76"/>
      <c r="N43" s="307"/>
      <c r="O43" s="291" t="str">
        <f t="shared" si="23"/>
        <v/>
      </c>
      <c r="P43" s="105"/>
      <c r="Q43" s="307"/>
      <c r="R43" s="291" t="str">
        <f t="shared" si="24"/>
        <v/>
      </c>
      <c r="S43" s="105"/>
      <c r="T43" s="307"/>
      <c r="U43" s="301" t="str">
        <f t="shared" si="25"/>
        <v/>
      </c>
      <c r="V43" s="78"/>
      <c r="W43" s="307" t="s">
        <v>72</v>
      </c>
      <c r="X43" s="301" t="str">
        <f t="shared" si="20"/>
        <v>HJALOU  M        (2)</v>
      </c>
      <c r="Y43" s="69"/>
      <c r="Z43" s="307"/>
      <c r="AA43" s="301" t="str">
        <f t="shared" si="26"/>
        <v/>
      </c>
      <c r="AB43" s="69"/>
      <c r="AC43" s="315"/>
      <c r="AD43" s="312" t="str">
        <f t="shared" si="21"/>
        <v/>
      </c>
      <c r="AE43" s="56"/>
    </row>
    <row r="44" spans="1:32" x14ac:dyDescent="0.25">
      <c r="A44" s="86">
        <v>12</v>
      </c>
      <c r="B44" s="222" t="s">
        <v>438</v>
      </c>
      <c r="C44" s="208" t="s">
        <v>80</v>
      </c>
      <c r="D44" s="321" t="s">
        <v>17</v>
      </c>
      <c r="E44" s="214" t="str">
        <f t="shared" si="22"/>
        <v/>
      </c>
      <c r="F44" s="199" t="str">
        <f t="shared" si="15"/>
        <v/>
      </c>
      <c r="G44" s="199" t="str">
        <f t="shared" si="16"/>
        <v/>
      </c>
      <c r="H44" s="199" t="str">
        <f t="shared" si="17"/>
        <v>MARTIN M        (2)</v>
      </c>
      <c r="I44" s="200" t="str">
        <f t="shared" si="18"/>
        <v>MARTIN M        (2)</v>
      </c>
      <c r="J44" s="76"/>
      <c r="K44" s="323" t="s">
        <v>8</v>
      </c>
      <c r="L44" s="291" t="str">
        <f t="shared" si="19"/>
        <v>MARTIN M        (2)</v>
      </c>
      <c r="M44" s="76"/>
      <c r="N44" s="307" t="s">
        <v>70</v>
      </c>
      <c r="O44" s="291" t="str">
        <f t="shared" si="23"/>
        <v>MARTIN M        (2)</v>
      </c>
      <c r="P44" s="105"/>
      <c r="Q44" s="307" t="s">
        <v>71</v>
      </c>
      <c r="R44" s="291" t="str">
        <f t="shared" si="24"/>
        <v>MARTIN M        (2)</v>
      </c>
      <c r="S44" s="105"/>
      <c r="T44" s="307"/>
      <c r="U44" s="301" t="str">
        <f t="shared" si="25"/>
        <v/>
      </c>
      <c r="V44" s="78"/>
      <c r="W44" s="307" t="s">
        <v>72</v>
      </c>
      <c r="X44" s="301" t="str">
        <f t="shared" si="20"/>
        <v>MARTIN M        (2)</v>
      </c>
      <c r="Y44" s="69"/>
      <c r="Z44" s="307" t="s">
        <v>73</v>
      </c>
      <c r="AA44" s="301" t="str">
        <f t="shared" si="26"/>
        <v>MARTIN M        (2)</v>
      </c>
      <c r="AB44" s="69"/>
      <c r="AC44" s="315"/>
      <c r="AD44" s="312" t="str">
        <f t="shared" si="21"/>
        <v/>
      </c>
      <c r="AE44" s="56"/>
    </row>
    <row r="45" spans="1:32" x14ac:dyDescent="0.25">
      <c r="A45" s="86">
        <v>13</v>
      </c>
      <c r="B45" s="222" t="s">
        <v>413</v>
      </c>
      <c r="C45" s="208" t="s">
        <v>198</v>
      </c>
      <c r="D45" s="321" t="s">
        <v>81</v>
      </c>
      <c r="E45" s="214" t="str">
        <f t="shared" si="22"/>
        <v/>
      </c>
      <c r="F45" s="199" t="str">
        <f t="shared" si="15"/>
        <v/>
      </c>
      <c r="G45" s="199" t="str">
        <f t="shared" si="16"/>
        <v/>
      </c>
      <c r="H45" s="199" t="str">
        <f t="shared" si="17"/>
        <v>MAGNE A         (2)</v>
      </c>
      <c r="I45" s="200" t="str">
        <f t="shared" si="18"/>
        <v>MAGNE A         (2)</v>
      </c>
      <c r="J45" s="76"/>
      <c r="K45" s="323" t="s">
        <v>8</v>
      </c>
      <c r="L45" s="291" t="str">
        <f t="shared" si="19"/>
        <v>MAGNE A         (2)</v>
      </c>
      <c r="M45" s="76"/>
      <c r="N45" s="307" t="s">
        <v>70</v>
      </c>
      <c r="O45" s="291" t="str">
        <f t="shared" si="23"/>
        <v>MAGNE A         (2)</v>
      </c>
      <c r="P45" s="105"/>
      <c r="Q45" s="307" t="s">
        <v>71</v>
      </c>
      <c r="R45" s="291" t="str">
        <f t="shared" si="24"/>
        <v>MAGNE A         (2)</v>
      </c>
      <c r="S45" s="105"/>
      <c r="T45" s="307"/>
      <c r="U45" s="301" t="str">
        <f t="shared" si="25"/>
        <v/>
      </c>
      <c r="V45" s="78"/>
      <c r="W45" s="307" t="s">
        <v>72</v>
      </c>
      <c r="X45" s="301" t="str">
        <f t="shared" si="20"/>
        <v>MAGNE A         (2)</v>
      </c>
      <c r="Y45" s="69"/>
      <c r="Z45" s="307"/>
      <c r="AA45" s="301" t="str">
        <f t="shared" si="26"/>
        <v/>
      </c>
      <c r="AB45" s="69"/>
      <c r="AC45" s="315"/>
      <c r="AD45" s="312" t="str">
        <f t="shared" si="21"/>
        <v/>
      </c>
      <c r="AE45" s="56"/>
    </row>
    <row r="46" spans="1:32" x14ac:dyDescent="0.25">
      <c r="A46" s="86">
        <v>14</v>
      </c>
      <c r="B46" s="222" t="s">
        <v>94</v>
      </c>
      <c r="C46" s="208" t="s">
        <v>198</v>
      </c>
      <c r="D46" s="321" t="s">
        <v>81</v>
      </c>
      <c r="E46" s="214" t="str">
        <f t="shared" si="22"/>
        <v/>
      </c>
      <c r="F46" s="199" t="str">
        <f t="shared" si="15"/>
        <v/>
      </c>
      <c r="G46" s="199" t="str">
        <f t="shared" si="16"/>
        <v/>
      </c>
      <c r="H46" s="199" t="str">
        <f t="shared" si="17"/>
        <v xml:space="preserve">SANCHO  S        (2) </v>
      </c>
      <c r="I46" s="200" t="str">
        <f t="shared" si="18"/>
        <v xml:space="preserve">SANCHO  S        (2) </v>
      </c>
      <c r="J46" s="76"/>
      <c r="K46" s="323" t="s">
        <v>8</v>
      </c>
      <c r="L46" s="291" t="str">
        <f t="shared" si="19"/>
        <v xml:space="preserve">SANCHO  S        (2) </v>
      </c>
      <c r="M46" s="76"/>
      <c r="N46" s="307" t="s">
        <v>70</v>
      </c>
      <c r="O46" s="291" t="str">
        <f t="shared" si="23"/>
        <v xml:space="preserve">SANCHO  S        (2) </v>
      </c>
      <c r="P46" s="105"/>
      <c r="Q46" s="307" t="s">
        <v>71</v>
      </c>
      <c r="R46" s="291" t="str">
        <f t="shared" si="24"/>
        <v xml:space="preserve">SANCHO  S        (2) </v>
      </c>
      <c r="S46" s="105"/>
      <c r="T46" s="307"/>
      <c r="U46" s="301" t="str">
        <f t="shared" si="25"/>
        <v/>
      </c>
      <c r="V46" s="78"/>
      <c r="W46" s="307" t="s">
        <v>72</v>
      </c>
      <c r="X46" s="301" t="str">
        <f t="shared" si="20"/>
        <v xml:space="preserve">SANCHO  S        (2) </v>
      </c>
      <c r="Y46" s="69"/>
      <c r="Z46" s="307"/>
      <c r="AA46" s="301" t="str">
        <f t="shared" si="26"/>
        <v/>
      </c>
      <c r="AB46" s="69"/>
      <c r="AC46" s="315"/>
      <c r="AD46" s="312" t="str">
        <f t="shared" si="21"/>
        <v/>
      </c>
      <c r="AE46" s="56"/>
    </row>
    <row r="47" spans="1:32" x14ac:dyDescent="0.25">
      <c r="A47" s="86">
        <v>15</v>
      </c>
      <c r="B47" s="226" t="s">
        <v>95</v>
      </c>
      <c r="C47" s="208" t="s">
        <v>198</v>
      </c>
      <c r="D47" s="321" t="s">
        <v>81</v>
      </c>
      <c r="E47" s="214" t="str">
        <f t="shared" si="22"/>
        <v/>
      </c>
      <c r="F47" s="199" t="str">
        <f t="shared" si="15"/>
        <v/>
      </c>
      <c r="G47" s="199" t="str">
        <f t="shared" si="16"/>
        <v/>
      </c>
      <c r="H47" s="199" t="str">
        <f t="shared" si="17"/>
        <v>NIEWENSTEED H  (2)</v>
      </c>
      <c r="I47" s="200" t="str">
        <f t="shared" si="18"/>
        <v>NIEWENSTEED H  (2)</v>
      </c>
      <c r="J47" s="76"/>
      <c r="K47" s="323" t="s">
        <v>8</v>
      </c>
      <c r="L47" s="291" t="str">
        <f t="shared" si="19"/>
        <v>NIEWENSTEED H  (2)</v>
      </c>
      <c r="M47" s="76"/>
      <c r="N47" s="307" t="s">
        <v>70</v>
      </c>
      <c r="O47" s="291" t="str">
        <f t="shared" si="23"/>
        <v>NIEWENSTEED H  (2)</v>
      </c>
      <c r="P47" s="105"/>
      <c r="Q47" s="307" t="s">
        <v>71</v>
      </c>
      <c r="R47" s="291" t="str">
        <f t="shared" si="24"/>
        <v>NIEWENSTEED H  (2)</v>
      </c>
      <c r="S47" s="105"/>
      <c r="T47" s="307"/>
      <c r="U47" s="301" t="str">
        <f t="shared" si="25"/>
        <v/>
      </c>
      <c r="V47" s="78"/>
      <c r="W47" s="307" t="s">
        <v>72</v>
      </c>
      <c r="X47" s="301" t="str">
        <f t="shared" si="20"/>
        <v>NIEWENSTEED H  (2)</v>
      </c>
      <c r="Y47" s="69"/>
      <c r="Z47" s="307"/>
      <c r="AA47" s="301" t="str">
        <f t="shared" si="26"/>
        <v/>
      </c>
      <c r="AB47" s="69"/>
      <c r="AC47" s="315"/>
      <c r="AD47" s="312" t="str">
        <f t="shared" si="21"/>
        <v/>
      </c>
      <c r="AE47" s="56"/>
    </row>
    <row r="48" spans="1:32" x14ac:dyDescent="0.25">
      <c r="A48" s="86">
        <v>16</v>
      </c>
      <c r="B48" s="222" t="s">
        <v>96</v>
      </c>
      <c r="C48" s="208" t="s">
        <v>198</v>
      </c>
      <c r="D48" s="321" t="s">
        <v>81</v>
      </c>
      <c r="E48" s="214" t="str">
        <f t="shared" si="22"/>
        <v/>
      </c>
      <c r="F48" s="199" t="str">
        <f t="shared" si="15"/>
        <v/>
      </c>
      <c r="G48" s="199" t="str">
        <f t="shared" si="16"/>
        <v/>
      </c>
      <c r="H48" s="199" t="str">
        <f t="shared" si="17"/>
        <v>SIN  G               (2)</v>
      </c>
      <c r="I48" s="200" t="str">
        <f t="shared" si="18"/>
        <v>SIN  G               (2)</v>
      </c>
      <c r="J48" s="76"/>
      <c r="K48" s="323"/>
      <c r="L48" s="291" t="str">
        <f t="shared" si="19"/>
        <v/>
      </c>
      <c r="M48" s="76"/>
      <c r="N48" s="307"/>
      <c r="O48" s="291" t="str">
        <f t="shared" si="23"/>
        <v/>
      </c>
      <c r="P48" s="105"/>
      <c r="Q48" s="307"/>
      <c r="R48" s="291" t="str">
        <f t="shared" si="24"/>
        <v/>
      </c>
      <c r="S48" s="105"/>
      <c r="T48" s="307"/>
      <c r="U48" s="301" t="str">
        <f t="shared" si="25"/>
        <v/>
      </c>
      <c r="V48" s="78"/>
      <c r="W48" s="307" t="s">
        <v>72</v>
      </c>
      <c r="X48" s="301" t="str">
        <f t="shared" si="20"/>
        <v>SIN  G               (2)</v>
      </c>
      <c r="Y48" s="69"/>
      <c r="Z48" s="307"/>
      <c r="AA48" s="301" t="str">
        <f t="shared" si="26"/>
        <v/>
      </c>
      <c r="AB48" s="69"/>
      <c r="AC48" s="315"/>
      <c r="AD48" s="312" t="str">
        <f t="shared" si="21"/>
        <v/>
      </c>
      <c r="AE48" s="56"/>
    </row>
    <row r="49" spans="1:32" x14ac:dyDescent="0.25">
      <c r="A49" s="86">
        <v>17</v>
      </c>
      <c r="B49" s="222" t="s">
        <v>97</v>
      </c>
      <c r="C49" s="208" t="s">
        <v>198</v>
      </c>
      <c r="D49" s="321" t="s">
        <v>81</v>
      </c>
      <c r="E49" s="214" t="str">
        <f t="shared" si="22"/>
        <v/>
      </c>
      <c r="F49" s="199" t="str">
        <f t="shared" si="15"/>
        <v/>
      </c>
      <c r="G49" s="199" t="str">
        <f t="shared" si="16"/>
        <v/>
      </c>
      <c r="H49" s="199" t="str">
        <f t="shared" si="17"/>
        <v>ELDIN  L            (2)</v>
      </c>
      <c r="I49" s="200" t="str">
        <f t="shared" si="18"/>
        <v>ELDIN  L            (2)</v>
      </c>
      <c r="J49" s="76"/>
      <c r="K49" s="323"/>
      <c r="L49" s="291" t="str">
        <f t="shared" si="19"/>
        <v/>
      </c>
      <c r="M49" s="76"/>
      <c r="N49" s="307"/>
      <c r="O49" s="291" t="str">
        <f t="shared" si="23"/>
        <v/>
      </c>
      <c r="P49" s="105"/>
      <c r="Q49" s="307"/>
      <c r="R49" s="291" t="str">
        <f t="shared" si="24"/>
        <v/>
      </c>
      <c r="S49" s="105"/>
      <c r="T49" s="307"/>
      <c r="U49" s="301" t="str">
        <f t="shared" si="25"/>
        <v/>
      </c>
      <c r="V49" s="78"/>
      <c r="W49" s="307" t="s">
        <v>72</v>
      </c>
      <c r="X49" s="301" t="str">
        <f t="shared" si="20"/>
        <v>ELDIN  L            (2)</v>
      </c>
      <c r="Y49" s="69"/>
      <c r="Z49" s="307"/>
      <c r="AA49" s="301" t="str">
        <f t="shared" si="26"/>
        <v/>
      </c>
      <c r="AB49" s="69"/>
      <c r="AC49" s="315"/>
      <c r="AD49" s="312" t="str">
        <f t="shared" si="21"/>
        <v/>
      </c>
      <c r="AE49" s="56"/>
    </row>
    <row r="50" spans="1:32" x14ac:dyDescent="0.25">
      <c r="A50" s="86">
        <v>18</v>
      </c>
      <c r="B50" s="221" t="s">
        <v>101</v>
      </c>
      <c r="C50" s="208" t="s">
        <v>201</v>
      </c>
      <c r="D50" s="321" t="s">
        <v>81</v>
      </c>
      <c r="E50" s="214" t="str">
        <f t="shared" si="22"/>
        <v/>
      </c>
      <c r="F50" s="199" t="str">
        <f t="shared" si="15"/>
        <v/>
      </c>
      <c r="G50" s="199" t="str">
        <f t="shared" si="16"/>
        <v/>
      </c>
      <c r="H50" s="199" t="str">
        <f t="shared" si="17"/>
        <v>FAUGLOIRE  V   (2)</v>
      </c>
      <c r="I50" s="200" t="str">
        <f t="shared" si="18"/>
        <v>FAUGLOIRE  V   (2)</v>
      </c>
      <c r="J50" s="76"/>
      <c r="K50" s="323"/>
      <c r="L50" s="291" t="str">
        <f t="shared" si="19"/>
        <v/>
      </c>
      <c r="M50" s="76"/>
      <c r="N50" s="307"/>
      <c r="O50" s="291" t="str">
        <f t="shared" si="23"/>
        <v/>
      </c>
      <c r="P50" s="105"/>
      <c r="Q50" s="307"/>
      <c r="R50" s="291" t="str">
        <f t="shared" si="24"/>
        <v/>
      </c>
      <c r="S50" s="105"/>
      <c r="T50" s="307"/>
      <c r="U50" s="301" t="str">
        <f t="shared" si="25"/>
        <v/>
      </c>
      <c r="V50" s="78"/>
      <c r="W50" s="307" t="s">
        <v>72</v>
      </c>
      <c r="X50" s="301" t="str">
        <f t="shared" si="20"/>
        <v>FAUGLOIRE  V   (2)</v>
      </c>
      <c r="Y50" s="69"/>
      <c r="Z50" s="307"/>
      <c r="AA50" s="301" t="str">
        <f t="shared" si="26"/>
        <v/>
      </c>
      <c r="AB50" s="69"/>
      <c r="AC50" s="315"/>
      <c r="AD50" s="312" t="str">
        <f t="shared" si="21"/>
        <v/>
      </c>
      <c r="AE50" s="56"/>
      <c r="AF50" s="53"/>
    </row>
    <row r="51" spans="1:32" x14ac:dyDescent="0.25">
      <c r="A51" s="86">
        <v>19</v>
      </c>
      <c r="B51" s="221" t="s">
        <v>99</v>
      </c>
      <c r="C51" s="208" t="s">
        <v>201</v>
      </c>
      <c r="D51" s="321" t="s">
        <v>81</v>
      </c>
      <c r="E51" s="214" t="str">
        <f t="shared" si="22"/>
        <v/>
      </c>
      <c r="F51" s="199" t="str">
        <f t="shared" si="15"/>
        <v/>
      </c>
      <c r="G51" s="199" t="str">
        <f t="shared" si="16"/>
        <v/>
      </c>
      <c r="H51" s="199" t="str">
        <f t="shared" si="17"/>
        <v>LEGAIGNEUR P  (2)</v>
      </c>
      <c r="I51" s="200" t="str">
        <f t="shared" si="18"/>
        <v>LEGAIGNEUR P  (2)</v>
      </c>
      <c r="J51" s="76"/>
      <c r="K51" s="323"/>
      <c r="L51" s="291" t="str">
        <f t="shared" si="19"/>
        <v/>
      </c>
      <c r="M51" s="76"/>
      <c r="N51" s="307"/>
      <c r="O51" s="291" t="str">
        <f t="shared" si="23"/>
        <v/>
      </c>
      <c r="P51" s="105"/>
      <c r="Q51" s="307"/>
      <c r="R51" s="291" t="str">
        <f t="shared" si="24"/>
        <v/>
      </c>
      <c r="S51" s="105"/>
      <c r="T51" s="307"/>
      <c r="U51" s="301" t="str">
        <f t="shared" si="25"/>
        <v/>
      </c>
      <c r="V51" s="78"/>
      <c r="W51" s="307" t="s">
        <v>72</v>
      </c>
      <c r="X51" s="301" t="str">
        <f t="shared" si="20"/>
        <v>LEGAIGNEUR P  (2)</v>
      </c>
      <c r="Y51" s="69"/>
      <c r="Z51" s="307"/>
      <c r="AA51" s="301" t="str">
        <f t="shared" si="26"/>
        <v/>
      </c>
      <c r="AB51" s="69"/>
      <c r="AC51" s="315"/>
      <c r="AD51" s="312" t="str">
        <f t="shared" si="21"/>
        <v/>
      </c>
      <c r="AE51" s="56"/>
      <c r="AF51" s="53"/>
    </row>
    <row r="52" spans="1:32" x14ac:dyDescent="0.25">
      <c r="A52" s="86">
        <v>20</v>
      </c>
      <c r="B52" s="221" t="s">
        <v>403</v>
      </c>
      <c r="C52" s="208" t="s">
        <v>201</v>
      </c>
      <c r="D52" s="321" t="s">
        <v>81</v>
      </c>
      <c r="E52" s="214" t="str">
        <f t="shared" si="22"/>
        <v/>
      </c>
      <c r="F52" s="199" t="str">
        <f t="shared" si="15"/>
        <v/>
      </c>
      <c r="G52" s="199" t="str">
        <f t="shared" si="16"/>
        <v/>
      </c>
      <c r="H52" s="199" t="str">
        <f t="shared" si="17"/>
        <v>ROGNON T       (2)</v>
      </c>
      <c r="I52" s="200" t="str">
        <f t="shared" si="18"/>
        <v>ROGNON T       (2)</v>
      </c>
      <c r="J52" s="76"/>
      <c r="K52" s="323"/>
      <c r="L52" s="291" t="str">
        <f t="shared" si="19"/>
        <v/>
      </c>
      <c r="M52" s="76"/>
      <c r="N52" s="307"/>
      <c r="O52" s="291" t="str">
        <f t="shared" si="23"/>
        <v/>
      </c>
      <c r="P52" s="105"/>
      <c r="Q52" s="307"/>
      <c r="R52" s="291" t="str">
        <f t="shared" si="24"/>
        <v/>
      </c>
      <c r="S52" s="105"/>
      <c r="T52" s="307"/>
      <c r="U52" s="301" t="str">
        <f t="shared" si="25"/>
        <v/>
      </c>
      <c r="V52" s="78"/>
      <c r="W52" s="307" t="s">
        <v>72</v>
      </c>
      <c r="X52" s="301" t="str">
        <f t="shared" si="20"/>
        <v>ROGNON T       (2)</v>
      </c>
      <c r="Y52" s="69"/>
      <c r="Z52" s="307"/>
      <c r="AA52" s="301" t="str">
        <f t="shared" si="26"/>
        <v/>
      </c>
      <c r="AB52" s="69"/>
      <c r="AC52" s="315"/>
      <c r="AD52" s="312" t="str">
        <f t="shared" si="21"/>
        <v/>
      </c>
      <c r="AE52" s="56"/>
      <c r="AF52" s="54"/>
    </row>
    <row r="53" spans="1:32" x14ac:dyDescent="0.25">
      <c r="A53" s="86">
        <v>21</v>
      </c>
      <c r="B53" s="221" t="s">
        <v>100</v>
      </c>
      <c r="C53" s="208" t="s">
        <v>201</v>
      </c>
      <c r="D53" s="321" t="s">
        <v>81</v>
      </c>
      <c r="E53" s="214" t="str">
        <f t="shared" si="22"/>
        <v/>
      </c>
      <c r="F53" s="199" t="str">
        <f t="shared" si="15"/>
        <v/>
      </c>
      <c r="G53" s="199" t="str">
        <f t="shared" si="16"/>
        <v/>
      </c>
      <c r="H53" s="199" t="str">
        <f t="shared" si="17"/>
        <v>SENAY  N           (2)</v>
      </c>
      <c r="I53" s="200" t="str">
        <f t="shared" si="18"/>
        <v>SENAY  N           (2)</v>
      </c>
      <c r="J53" s="76"/>
      <c r="K53" s="323"/>
      <c r="L53" s="291" t="str">
        <f t="shared" si="19"/>
        <v/>
      </c>
      <c r="M53" s="76"/>
      <c r="N53" s="307"/>
      <c r="O53" s="291" t="str">
        <f t="shared" si="23"/>
        <v/>
      </c>
      <c r="P53" s="105"/>
      <c r="Q53" s="307"/>
      <c r="R53" s="291" t="str">
        <f t="shared" si="24"/>
        <v/>
      </c>
      <c r="S53" s="105"/>
      <c r="T53" s="307"/>
      <c r="U53" s="301" t="str">
        <f t="shared" si="25"/>
        <v/>
      </c>
      <c r="V53" s="78"/>
      <c r="W53" s="307" t="s">
        <v>72</v>
      </c>
      <c r="X53" s="301" t="str">
        <f t="shared" si="20"/>
        <v>SENAY  N           (2)</v>
      </c>
      <c r="Y53" s="69"/>
      <c r="Z53" s="307"/>
      <c r="AA53" s="301" t="str">
        <f t="shared" si="26"/>
        <v/>
      </c>
      <c r="AB53" s="69"/>
      <c r="AC53" s="315"/>
      <c r="AD53" s="312" t="str">
        <f t="shared" si="21"/>
        <v/>
      </c>
      <c r="AE53" s="56"/>
      <c r="AF53" s="53"/>
    </row>
    <row r="54" spans="1:32" x14ac:dyDescent="0.25">
      <c r="A54" s="86">
        <v>22</v>
      </c>
      <c r="B54" s="222" t="s">
        <v>439</v>
      </c>
      <c r="C54" s="208" t="s">
        <v>296</v>
      </c>
      <c r="D54" s="321" t="s">
        <v>296</v>
      </c>
      <c r="E54" s="214" t="str">
        <f t="shared" si="22"/>
        <v/>
      </c>
      <c r="F54" s="199" t="str">
        <f t="shared" si="15"/>
        <v/>
      </c>
      <c r="G54" s="199" t="str">
        <f t="shared" si="16"/>
        <v/>
      </c>
      <c r="H54" s="199" t="str">
        <f t="shared" si="17"/>
        <v/>
      </c>
      <c r="I54" s="200" t="str">
        <f t="shared" si="18"/>
        <v/>
      </c>
      <c r="J54" s="76"/>
      <c r="K54" s="323"/>
      <c r="L54" s="291" t="str">
        <f t="shared" si="19"/>
        <v/>
      </c>
      <c r="M54" s="76"/>
      <c r="N54" s="307"/>
      <c r="O54" s="291" t="str">
        <f t="shared" si="23"/>
        <v/>
      </c>
      <c r="P54" s="105"/>
      <c r="Q54" s="307"/>
      <c r="R54" s="291" t="str">
        <f t="shared" si="24"/>
        <v/>
      </c>
      <c r="S54" s="105"/>
      <c r="T54" s="307"/>
      <c r="U54" s="301" t="str">
        <f t="shared" si="25"/>
        <v/>
      </c>
      <c r="V54" s="78"/>
      <c r="W54" s="307"/>
      <c r="X54" s="301" t="str">
        <f t="shared" si="20"/>
        <v/>
      </c>
      <c r="Y54" s="69"/>
      <c r="Z54" s="307"/>
      <c r="AA54" s="301" t="str">
        <f t="shared" si="26"/>
        <v/>
      </c>
      <c r="AB54" s="69"/>
      <c r="AC54" s="315"/>
      <c r="AD54" s="312" t="str">
        <f t="shared" si="21"/>
        <v/>
      </c>
      <c r="AE54" s="56"/>
      <c r="AF54" s="53"/>
    </row>
    <row r="55" spans="1:32" x14ac:dyDescent="0.25">
      <c r="A55" s="86">
        <v>23</v>
      </c>
      <c r="B55" s="222"/>
      <c r="C55" s="208"/>
      <c r="D55" s="321"/>
      <c r="E55" s="214" t="str">
        <f t="shared" si="22"/>
        <v/>
      </c>
      <c r="F55" s="199" t="str">
        <f t="shared" si="15"/>
        <v/>
      </c>
      <c r="G55" s="199" t="str">
        <f t="shared" si="16"/>
        <v/>
      </c>
      <c r="H55" s="199" t="str">
        <f t="shared" si="17"/>
        <v/>
      </c>
      <c r="I55" s="200" t="str">
        <f t="shared" si="18"/>
        <v/>
      </c>
      <c r="J55" s="76"/>
      <c r="K55" s="323"/>
      <c r="L55" s="291" t="str">
        <f t="shared" si="19"/>
        <v/>
      </c>
      <c r="M55" s="76"/>
      <c r="N55" s="307"/>
      <c r="O55" s="291" t="str">
        <f t="shared" si="23"/>
        <v/>
      </c>
      <c r="P55" s="105"/>
      <c r="Q55" s="307"/>
      <c r="R55" s="291" t="str">
        <f t="shared" si="24"/>
        <v/>
      </c>
      <c r="S55" s="105"/>
      <c r="T55" s="307"/>
      <c r="U55" s="301" t="str">
        <f t="shared" si="25"/>
        <v/>
      </c>
      <c r="V55" s="78"/>
      <c r="W55" s="307"/>
      <c r="X55" s="301" t="str">
        <f t="shared" si="20"/>
        <v/>
      </c>
      <c r="Y55" s="69"/>
      <c r="Z55" s="307"/>
      <c r="AA55" s="301" t="str">
        <f t="shared" si="26"/>
        <v/>
      </c>
      <c r="AB55" s="69"/>
      <c r="AC55" s="315"/>
      <c r="AD55" s="312" t="str">
        <f t="shared" si="21"/>
        <v/>
      </c>
      <c r="AE55" s="56"/>
      <c r="AF55" s="53"/>
    </row>
    <row r="56" spans="1:32" ht="15.75" thickBot="1" x14ac:dyDescent="0.3">
      <c r="A56" s="86">
        <v>24</v>
      </c>
      <c r="B56" s="227"/>
      <c r="C56" s="224"/>
      <c r="D56" s="322"/>
      <c r="E56" s="215" t="str">
        <f t="shared" ref="E56" si="27">IF(AND(C56="Adc",D56="Ch.G"),B56,IF(AND(C56="Adj",D56="Ch.G"),B56,IF(AND(C56="Scc",D56="Ch.G"),B56,IF(AND(C56="Sgt",D56="Ch.G"),B56,""))))</f>
        <v/>
      </c>
      <c r="F56" s="203" t="str">
        <f t="shared" ref="F56" si="28">IF(D56="Apr.","",IF(D56="Eq","",IF(D56="Ch.E","",IF(D56="Ch.A 1E","",IF(D56="","",B56)))))</f>
        <v/>
      </c>
      <c r="G56" s="203" t="str">
        <f t="shared" ref="G56" si="29">IF(D56="Apr.","",IF(D56="Eq","",IF(D56="Ch.E","",IF(D56="","",B56))))</f>
        <v/>
      </c>
      <c r="H56" s="203" t="str">
        <f t="shared" ref="H56" si="30">IF(B56="","",B56)</f>
        <v/>
      </c>
      <c r="I56" s="216" t="str">
        <f t="shared" ref="I56" si="31">IF(B56="","",B56)</f>
        <v/>
      </c>
      <c r="J56" s="76"/>
      <c r="K56" s="324"/>
      <c r="L56" s="292" t="str">
        <f t="shared" si="19"/>
        <v/>
      </c>
      <c r="M56" s="299"/>
      <c r="N56" s="308"/>
      <c r="O56" s="292" t="str">
        <f t="shared" si="23"/>
        <v/>
      </c>
      <c r="P56" s="298"/>
      <c r="Q56" s="308"/>
      <c r="R56" s="292" t="str">
        <f t="shared" si="24"/>
        <v/>
      </c>
      <c r="S56" s="298"/>
      <c r="T56" s="308"/>
      <c r="U56" s="302" t="str">
        <f t="shared" si="25"/>
        <v/>
      </c>
      <c r="V56" s="78"/>
      <c r="W56" s="308"/>
      <c r="X56" s="302" t="str">
        <f t="shared" si="20"/>
        <v/>
      </c>
      <c r="Y56" s="69"/>
      <c r="Z56" s="308"/>
      <c r="AA56" s="302" t="str">
        <f t="shared" si="26"/>
        <v/>
      </c>
      <c r="AB56" s="69"/>
      <c r="AC56" s="316"/>
      <c r="AD56" s="313" t="str">
        <f t="shared" si="21"/>
        <v/>
      </c>
      <c r="AE56" s="56"/>
      <c r="AF56" s="53"/>
    </row>
    <row r="57" spans="1:32" x14ac:dyDescent="0.25">
      <c r="A57" s="85"/>
      <c r="B57" s="103"/>
      <c r="C57" s="91"/>
      <c r="D57" s="91"/>
      <c r="E57" s="102"/>
      <c r="F57" s="77"/>
      <c r="G57" s="77"/>
      <c r="H57" s="77"/>
      <c r="I57" s="77"/>
      <c r="J57" s="76"/>
      <c r="K57" s="91"/>
      <c r="L57" s="105"/>
      <c r="M57" s="76"/>
      <c r="N57" s="106"/>
      <c r="O57" s="105"/>
      <c r="P57" s="105"/>
      <c r="Q57" s="106"/>
      <c r="R57" s="105"/>
      <c r="S57" s="105"/>
      <c r="T57" s="106"/>
      <c r="U57" s="69"/>
      <c r="V57" s="78"/>
      <c r="W57" s="106"/>
      <c r="X57" s="69"/>
      <c r="Y57" s="69"/>
      <c r="Z57" s="106"/>
      <c r="AA57" s="69"/>
      <c r="AB57" s="69"/>
      <c r="AC57" s="55"/>
      <c r="AD57" s="79"/>
      <c r="AE57" s="56"/>
      <c r="AF57" s="53"/>
    </row>
    <row r="58" spans="1:32" x14ac:dyDescent="0.25">
      <c r="A58" s="85"/>
      <c r="B58" s="103"/>
      <c r="C58" s="91"/>
      <c r="D58" s="91"/>
      <c r="E58" s="102"/>
      <c r="F58" s="77"/>
      <c r="G58" s="77"/>
      <c r="H58" s="77"/>
      <c r="I58" s="77"/>
      <c r="J58" s="76"/>
      <c r="K58" s="91"/>
      <c r="L58" s="105"/>
      <c r="M58" s="76"/>
      <c r="N58" s="106"/>
      <c r="O58" s="105"/>
      <c r="P58" s="105"/>
      <c r="Q58" s="106"/>
      <c r="R58" s="105"/>
      <c r="S58" s="105"/>
      <c r="T58" s="106"/>
      <c r="U58" s="69"/>
      <c r="V58" s="78"/>
      <c r="W58" s="106"/>
      <c r="X58" s="69"/>
      <c r="Y58" s="69"/>
      <c r="Z58" s="106"/>
      <c r="AA58" s="69"/>
      <c r="AB58" s="69"/>
      <c r="AC58" s="55"/>
      <c r="AD58" s="79"/>
      <c r="AE58" s="56"/>
      <c r="AF58" s="53"/>
    </row>
    <row r="59" spans="1:32" x14ac:dyDescent="0.25">
      <c r="A59" s="85"/>
      <c r="B59" s="103"/>
      <c r="C59" s="91"/>
      <c r="D59" s="91"/>
      <c r="E59" s="77" t="s">
        <v>39</v>
      </c>
      <c r="F59" s="77" t="s">
        <v>39</v>
      </c>
      <c r="G59" s="77" t="s">
        <v>39</v>
      </c>
      <c r="H59" s="77" t="s">
        <v>39</v>
      </c>
      <c r="I59" s="77" t="s">
        <v>39</v>
      </c>
      <c r="J59" s="76"/>
      <c r="K59" s="91"/>
      <c r="L59" s="105" t="str">
        <f t="shared" si="19"/>
        <v/>
      </c>
      <c r="M59" s="76"/>
      <c r="N59" s="106"/>
      <c r="O59" s="105" t="s">
        <v>39</v>
      </c>
      <c r="P59" s="105"/>
      <c r="Q59" s="106"/>
      <c r="R59" s="105" t="s">
        <v>39</v>
      </c>
      <c r="S59" s="105"/>
      <c r="T59" s="106"/>
      <c r="U59" s="69" t="s">
        <v>39</v>
      </c>
      <c r="V59" s="78"/>
      <c r="W59" s="106"/>
      <c r="X59" s="69" t="s">
        <v>39</v>
      </c>
      <c r="Y59" s="69"/>
      <c r="Z59" s="106"/>
      <c r="AA59" s="69" t="s">
        <v>39</v>
      </c>
      <c r="AB59" s="69"/>
      <c r="AC59" s="55"/>
      <c r="AD59" s="79"/>
      <c r="AE59" s="56"/>
      <c r="AF59" s="54"/>
    </row>
    <row r="60" spans="1:32" ht="15.75" thickBot="1" x14ac:dyDescent="0.3">
      <c r="A60" s="85"/>
      <c r="B60" s="75"/>
      <c r="C60" s="55"/>
      <c r="D60" s="55"/>
      <c r="E60" s="76"/>
      <c r="F60" s="76"/>
      <c r="G60" s="76"/>
      <c r="H60" s="76"/>
      <c r="I60" s="76"/>
      <c r="J60" s="76"/>
      <c r="K60" s="55"/>
      <c r="L60" s="76"/>
      <c r="M60" s="76"/>
      <c r="N60" s="81"/>
      <c r="O60" s="76"/>
      <c r="P60" s="76"/>
      <c r="Q60" s="55"/>
      <c r="R60" s="82"/>
      <c r="S60" s="82"/>
      <c r="T60" s="55"/>
      <c r="U60" s="78"/>
      <c r="V60" s="78"/>
      <c r="W60" s="55"/>
      <c r="X60" s="84"/>
      <c r="Y60" s="84"/>
      <c r="Z60" s="55"/>
      <c r="AA60" s="79"/>
      <c r="AB60" s="79"/>
      <c r="AC60" s="56"/>
      <c r="AD60" s="79"/>
      <c r="AE60" s="56"/>
      <c r="AF60" s="53"/>
    </row>
    <row r="61" spans="1:32" ht="17.25" customHeight="1" thickBot="1" x14ac:dyDescent="0.3">
      <c r="A61" s="85"/>
      <c r="B61" s="494" t="s">
        <v>102</v>
      </c>
      <c r="C61" s="495"/>
      <c r="D61" s="55"/>
      <c r="E61" s="192" t="s">
        <v>103</v>
      </c>
      <c r="F61" s="193" t="s">
        <v>103</v>
      </c>
      <c r="G61" s="193" t="s">
        <v>103</v>
      </c>
      <c r="H61" s="193" t="s">
        <v>103</v>
      </c>
      <c r="I61" s="194" t="s">
        <v>103</v>
      </c>
      <c r="J61" s="76"/>
      <c r="K61" s="55"/>
      <c r="L61" s="334" t="s">
        <v>103</v>
      </c>
      <c r="M61" s="76"/>
      <c r="N61" s="107"/>
      <c r="O61" s="334" t="s">
        <v>103</v>
      </c>
      <c r="P61" s="282"/>
      <c r="Q61" s="55"/>
      <c r="R61" s="334" t="s">
        <v>103</v>
      </c>
      <c r="S61" s="282"/>
      <c r="T61" s="55"/>
      <c r="U61" s="334" t="s">
        <v>103</v>
      </c>
      <c r="V61" s="78"/>
      <c r="W61" s="55"/>
      <c r="X61" s="334" t="s">
        <v>103</v>
      </c>
      <c r="Y61" s="84"/>
      <c r="Z61" s="55"/>
      <c r="AA61" s="334" t="s">
        <v>103</v>
      </c>
      <c r="AB61" s="282"/>
      <c r="AC61" s="56"/>
      <c r="AD61" s="334" t="s">
        <v>103</v>
      </c>
      <c r="AE61" s="56"/>
      <c r="AF61" s="53"/>
    </row>
    <row r="62" spans="1:32" x14ac:dyDescent="0.25">
      <c r="A62" s="86">
        <v>1</v>
      </c>
      <c r="B62" s="205" t="s">
        <v>104</v>
      </c>
      <c r="C62" s="206" t="s">
        <v>85</v>
      </c>
      <c r="D62" s="228" t="s">
        <v>406</v>
      </c>
      <c r="E62" s="195" t="str">
        <f t="shared" ref="E62:E84" si="32">IF(OR(D62="Ch.S",D62="SOG"),B62,"")</f>
        <v>DUBOIS  S         (3)</v>
      </c>
      <c r="F62" s="196" t="str">
        <f t="shared" ref="F62:F84" si="33">IF(OR(D62="Ch.S",D62="SOG"),B62,"")</f>
        <v>DUBOIS  S         (3)</v>
      </c>
      <c r="G62" s="196" t="str">
        <f t="shared" ref="G62:G84" si="34">IF(OR(D62="Ch.S",D62="SOG",D62="Ch.A TE",D62="Ch.A 1E"),B62,"")</f>
        <v>DUBOIS  S         (3)</v>
      </c>
      <c r="H62" s="196" t="str">
        <f t="shared" ref="H62:H84" si="35">IF(D62="","",IF(D62="Apr.","",B62))</f>
        <v>DUBOIS  S         (3)</v>
      </c>
      <c r="I62" s="197" t="str">
        <f t="shared" ref="I62:I84" si="36">IF(D62="","",IF(D62="Apr.","",B62))</f>
        <v>DUBOIS  S         (3)</v>
      </c>
      <c r="J62" s="76"/>
      <c r="K62" s="331"/>
      <c r="L62" s="300" t="str">
        <f t="shared" ref="L62:L85" si="37">IF(K62="","",IF(K62="PL",B62,""))</f>
        <v/>
      </c>
      <c r="M62" s="76"/>
      <c r="N62" s="331"/>
      <c r="O62" s="300" t="str">
        <f>IF(N62="","",IF(N62="COD1",B62,""))</f>
        <v/>
      </c>
      <c r="P62" s="69"/>
      <c r="Q62" s="331"/>
      <c r="R62" s="300" t="str">
        <f t="shared" ref="R62:R85" si="38">IF(Q62="","",IF(Q62="COD2",B62,""))</f>
        <v/>
      </c>
      <c r="S62" s="69"/>
      <c r="T62" s="331"/>
      <c r="U62" s="300" t="str">
        <f>IF(T62="","",IF(T62="COD4",B62,""))</f>
        <v/>
      </c>
      <c r="V62" s="78"/>
      <c r="W62" s="328" t="s">
        <v>72</v>
      </c>
      <c r="X62" s="300" t="str">
        <f t="shared" ref="X62:X85" si="39">IF(W62="","",IF(W62="FDF1",B62,""))</f>
        <v>DUBOIS  S         (3)</v>
      </c>
      <c r="Y62" s="69"/>
      <c r="Z62" s="328" t="s">
        <v>73</v>
      </c>
      <c r="AA62" s="300" t="str">
        <f t="shared" ref="AA62:AA85" si="40">IF(Z62="","",IF(Z62="FDF2",B62,""))</f>
        <v>DUBOIS  S         (3)</v>
      </c>
      <c r="AB62" s="69"/>
      <c r="AC62" s="335"/>
      <c r="AD62" s="311" t="str">
        <f t="shared" ref="AD62:AD85" si="41">IF(AC62="","",IF(AC62="FDF3",B62,""))</f>
        <v/>
      </c>
      <c r="AE62" s="56"/>
      <c r="AF62" s="53"/>
    </row>
    <row r="63" spans="1:32" x14ac:dyDescent="0.25">
      <c r="A63" s="86">
        <v>2</v>
      </c>
      <c r="B63" s="207" t="s">
        <v>105</v>
      </c>
      <c r="C63" s="208" t="s">
        <v>68</v>
      </c>
      <c r="D63" s="229" t="s">
        <v>407</v>
      </c>
      <c r="E63" s="198" t="str">
        <f t="shared" si="32"/>
        <v>DUBOIS  D         (3)</v>
      </c>
      <c r="F63" s="199" t="str">
        <f t="shared" si="33"/>
        <v>DUBOIS  D         (3)</v>
      </c>
      <c r="G63" s="199" t="str">
        <f t="shared" si="34"/>
        <v>DUBOIS  D         (3)</v>
      </c>
      <c r="H63" s="199" t="str">
        <f t="shared" si="35"/>
        <v>DUBOIS  D         (3)</v>
      </c>
      <c r="I63" s="200" t="str">
        <f t="shared" si="36"/>
        <v>DUBOIS  D         (3)</v>
      </c>
      <c r="J63" s="76"/>
      <c r="K63" s="332"/>
      <c r="L63" s="301" t="str">
        <f t="shared" si="37"/>
        <v/>
      </c>
      <c r="M63" s="76"/>
      <c r="N63" s="332"/>
      <c r="O63" s="301" t="str">
        <f t="shared" ref="O63:O85" si="42">IF(N63="","",IF(N63="COD1",B63,""))</f>
        <v/>
      </c>
      <c r="P63" s="69"/>
      <c r="Q63" s="329"/>
      <c r="R63" s="301" t="str">
        <f t="shared" si="38"/>
        <v/>
      </c>
      <c r="S63" s="69"/>
      <c r="T63" s="329"/>
      <c r="U63" s="301" t="str">
        <f t="shared" ref="U63:U85" si="43">IF(T63="","",IF(T63="COD4",B63,""))</f>
        <v/>
      </c>
      <c r="V63" s="78"/>
      <c r="W63" s="329" t="s">
        <v>72</v>
      </c>
      <c r="X63" s="301" t="str">
        <f t="shared" si="39"/>
        <v>DUBOIS  D         (3)</v>
      </c>
      <c r="Y63" s="69"/>
      <c r="Z63" s="329" t="s">
        <v>73</v>
      </c>
      <c r="AA63" s="301" t="str">
        <f t="shared" si="40"/>
        <v>DUBOIS  D         (3)</v>
      </c>
      <c r="AB63" s="69"/>
      <c r="AC63" s="336"/>
      <c r="AD63" s="312" t="str">
        <f t="shared" si="41"/>
        <v/>
      </c>
      <c r="AE63" s="56"/>
      <c r="AF63" s="53"/>
    </row>
    <row r="64" spans="1:32" x14ac:dyDescent="0.25">
      <c r="A64" s="86">
        <v>3</v>
      </c>
      <c r="B64" s="209" t="s">
        <v>106</v>
      </c>
      <c r="C64" s="208" t="s">
        <v>68</v>
      </c>
      <c r="D64" s="229" t="s">
        <v>407</v>
      </c>
      <c r="E64" s="198" t="str">
        <f t="shared" si="32"/>
        <v>BODARD  T        (3)</v>
      </c>
      <c r="F64" s="199" t="str">
        <f t="shared" si="33"/>
        <v>BODARD  T        (3)</v>
      </c>
      <c r="G64" s="199" t="str">
        <f t="shared" si="34"/>
        <v>BODARD  T        (3)</v>
      </c>
      <c r="H64" s="199" t="str">
        <f t="shared" si="35"/>
        <v>BODARD  T        (3)</v>
      </c>
      <c r="I64" s="200" t="str">
        <f t="shared" si="36"/>
        <v>BODARD  T        (3)</v>
      </c>
      <c r="J64" s="76"/>
      <c r="K64" s="332" t="s">
        <v>8</v>
      </c>
      <c r="L64" s="301" t="str">
        <f t="shared" si="37"/>
        <v>BODARD  T        (3)</v>
      </c>
      <c r="M64" s="76"/>
      <c r="N64" s="332" t="s">
        <v>70</v>
      </c>
      <c r="O64" s="301" t="str">
        <f t="shared" si="42"/>
        <v>BODARD  T        (3)</v>
      </c>
      <c r="P64" s="69"/>
      <c r="Q64" s="329"/>
      <c r="R64" s="301" t="str">
        <f t="shared" si="38"/>
        <v/>
      </c>
      <c r="S64" s="69"/>
      <c r="T64" s="329"/>
      <c r="U64" s="301" t="str">
        <f t="shared" si="43"/>
        <v/>
      </c>
      <c r="V64" s="78"/>
      <c r="W64" s="329" t="s">
        <v>72</v>
      </c>
      <c r="X64" s="301" t="str">
        <f t="shared" si="39"/>
        <v>BODARD  T        (3)</v>
      </c>
      <c r="Y64" s="69"/>
      <c r="Z64" s="329" t="s">
        <v>73</v>
      </c>
      <c r="AA64" s="301" t="str">
        <f t="shared" si="40"/>
        <v>BODARD  T        (3)</v>
      </c>
      <c r="AB64" s="69"/>
      <c r="AC64" s="336"/>
      <c r="AD64" s="312" t="str">
        <f t="shared" si="41"/>
        <v/>
      </c>
      <c r="AE64" s="56"/>
      <c r="AF64" s="53"/>
    </row>
    <row r="65" spans="1:32" x14ac:dyDescent="0.25">
      <c r="A65" s="86">
        <v>4</v>
      </c>
      <c r="B65" s="209" t="s">
        <v>122</v>
      </c>
      <c r="C65" s="208" t="s">
        <v>68</v>
      </c>
      <c r="D65" s="229" t="s">
        <v>407</v>
      </c>
      <c r="E65" s="198" t="str">
        <f t="shared" si="32"/>
        <v>DELETRAZ  J     (3)</v>
      </c>
      <c r="F65" s="199" t="str">
        <f t="shared" si="33"/>
        <v>DELETRAZ  J     (3)</v>
      </c>
      <c r="G65" s="199" t="str">
        <f t="shared" si="34"/>
        <v>DELETRAZ  J     (3)</v>
      </c>
      <c r="H65" s="199" t="str">
        <f t="shared" si="35"/>
        <v>DELETRAZ  J     (3)</v>
      </c>
      <c r="I65" s="200" t="str">
        <f t="shared" si="36"/>
        <v>DELETRAZ  J     (3)</v>
      </c>
      <c r="J65" s="76"/>
      <c r="K65" s="332"/>
      <c r="L65" s="301" t="str">
        <f t="shared" si="37"/>
        <v/>
      </c>
      <c r="M65" s="76"/>
      <c r="N65" s="329"/>
      <c r="O65" s="301" t="str">
        <f t="shared" si="42"/>
        <v/>
      </c>
      <c r="P65" s="69"/>
      <c r="Q65" s="329"/>
      <c r="R65" s="301" t="str">
        <f t="shared" si="38"/>
        <v/>
      </c>
      <c r="S65" s="69"/>
      <c r="T65" s="329"/>
      <c r="U65" s="301" t="str">
        <f t="shared" si="43"/>
        <v/>
      </c>
      <c r="V65" s="78"/>
      <c r="W65" s="329" t="s">
        <v>72</v>
      </c>
      <c r="X65" s="301" t="str">
        <f t="shared" si="39"/>
        <v>DELETRAZ  J     (3)</v>
      </c>
      <c r="Y65" s="69"/>
      <c r="Z65" s="329" t="s">
        <v>73</v>
      </c>
      <c r="AA65" s="301" t="str">
        <f t="shared" si="40"/>
        <v>DELETRAZ  J     (3)</v>
      </c>
      <c r="AB65" s="69"/>
      <c r="AC65" s="336"/>
      <c r="AD65" s="312" t="str">
        <f t="shared" si="41"/>
        <v/>
      </c>
      <c r="AE65" s="56"/>
      <c r="AF65" s="53"/>
    </row>
    <row r="66" spans="1:32" x14ac:dyDescent="0.25">
      <c r="A66" s="86">
        <v>5</v>
      </c>
      <c r="B66" s="209"/>
      <c r="C66" s="208"/>
      <c r="D66" s="229"/>
      <c r="E66" s="198" t="str">
        <f t="shared" si="32"/>
        <v/>
      </c>
      <c r="F66" s="199" t="str">
        <f t="shared" si="33"/>
        <v/>
      </c>
      <c r="G66" s="199" t="str">
        <f t="shared" si="34"/>
        <v/>
      </c>
      <c r="H66" s="199" t="str">
        <f t="shared" si="35"/>
        <v/>
      </c>
      <c r="I66" s="200" t="str">
        <f t="shared" si="36"/>
        <v/>
      </c>
      <c r="J66" s="76"/>
      <c r="K66" s="332"/>
      <c r="L66" s="301" t="str">
        <f t="shared" si="37"/>
        <v/>
      </c>
      <c r="M66" s="76"/>
      <c r="N66" s="329"/>
      <c r="O66" s="301" t="str">
        <f t="shared" si="42"/>
        <v/>
      </c>
      <c r="P66" s="69"/>
      <c r="Q66" s="329"/>
      <c r="R66" s="301" t="str">
        <f t="shared" si="38"/>
        <v/>
      </c>
      <c r="S66" s="69"/>
      <c r="T66" s="329"/>
      <c r="U66" s="301" t="str">
        <f t="shared" si="43"/>
        <v/>
      </c>
      <c r="V66" s="78"/>
      <c r="W66" s="329"/>
      <c r="X66" s="301" t="str">
        <f t="shared" si="39"/>
        <v/>
      </c>
      <c r="Y66" s="69"/>
      <c r="Z66" s="329"/>
      <c r="AA66" s="301" t="str">
        <f t="shared" si="40"/>
        <v/>
      </c>
      <c r="AB66" s="69"/>
      <c r="AC66" s="336"/>
      <c r="AD66" s="312" t="str">
        <f t="shared" si="41"/>
        <v/>
      </c>
      <c r="AE66" s="56"/>
      <c r="AF66" s="53"/>
    </row>
    <row r="67" spans="1:32" x14ac:dyDescent="0.25">
      <c r="A67" s="86">
        <v>6</v>
      </c>
      <c r="B67" s="207" t="s">
        <v>110</v>
      </c>
      <c r="C67" s="208" t="s">
        <v>75</v>
      </c>
      <c r="D67" s="229" t="s">
        <v>16</v>
      </c>
      <c r="E67" s="198" t="str">
        <f t="shared" si="32"/>
        <v/>
      </c>
      <c r="F67" s="199" t="str">
        <f t="shared" si="33"/>
        <v/>
      </c>
      <c r="G67" s="199" t="str">
        <f t="shared" si="34"/>
        <v>AUTHIER  G      (3)</v>
      </c>
      <c r="H67" s="199" t="str">
        <f t="shared" si="35"/>
        <v>AUTHIER  G      (3)</v>
      </c>
      <c r="I67" s="200" t="str">
        <f t="shared" si="36"/>
        <v>AUTHIER  G      (3)</v>
      </c>
      <c r="J67" s="76"/>
      <c r="K67" s="332" t="s">
        <v>8</v>
      </c>
      <c r="L67" s="301" t="str">
        <f t="shared" si="37"/>
        <v>AUTHIER  G      (3)</v>
      </c>
      <c r="M67" s="76"/>
      <c r="N67" s="329" t="s">
        <v>70</v>
      </c>
      <c r="O67" s="301" t="str">
        <f t="shared" si="42"/>
        <v>AUTHIER  G      (3)</v>
      </c>
      <c r="P67" s="69"/>
      <c r="Q67" s="329" t="s">
        <v>71</v>
      </c>
      <c r="R67" s="301" t="str">
        <f t="shared" si="38"/>
        <v>AUTHIER  G      (3)</v>
      </c>
      <c r="S67" s="69"/>
      <c r="T67" s="329"/>
      <c r="U67" s="301" t="str">
        <f t="shared" si="43"/>
        <v/>
      </c>
      <c r="V67" s="78"/>
      <c r="W67" s="329" t="s">
        <v>72</v>
      </c>
      <c r="X67" s="301" t="str">
        <f t="shared" si="39"/>
        <v>AUTHIER  G      (3)</v>
      </c>
      <c r="Y67" s="69"/>
      <c r="Z67" s="329" t="s">
        <v>73</v>
      </c>
      <c r="AA67" s="301" t="str">
        <f t="shared" si="40"/>
        <v>AUTHIER  G      (3)</v>
      </c>
      <c r="AB67" s="69"/>
      <c r="AC67" s="336"/>
      <c r="AD67" s="312" t="str">
        <f t="shared" si="41"/>
        <v/>
      </c>
      <c r="AE67" s="56"/>
      <c r="AF67" s="53"/>
    </row>
    <row r="68" spans="1:32" x14ac:dyDescent="0.25">
      <c r="A68" s="86">
        <v>7</v>
      </c>
      <c r="B68" s="207" t="s">
        <v>109</v>
      </c>
      <c r="C68" s="208" t="s">
        <v>76</v>
      </c>
      <c r="D68" s="229" t="s">
        <v>16</v>
      </c>
      <c r="E68" s="198" t="str">
        <f t="shared" si="32"/>
        <v/>
      </c>
      <c r="F68" s="199" t="str">
        <f t="shared" si="33"/>
        <v/>
      </c>
      <c r="G68" s="199" t="str">
        <f t="shared" si="34"/>
        <v>JOURDAIN  G    (3)</v>
      </c>
      <c r="H68" s="199" t="str">
        <f t="shared" si="35"/>
        <v>JOURDAIN  G    (3)</v>
      </c>
      <c r="I68" s="200" t="str">
        <f t="shared" si="36"/>
        <v>JOURDAIN  G    (3)</v>
      </c>
      <c r="J68" s="76"/>
      <c r="K68" s="332" t="s">
        <v>8</v>
      </c>
      <c r="L68" s="301" t="str">
        <f t="shared" si="37"/>
        <v>JOURDAIN  G    (3)</v>
      </c>
      <c r="M68" s="76"/>
      <c r="N68" s="329" t="s">
        <v>70</v>
      </c>
      <c r="O68" s="301" t="str">
        <f t="shared" si="42"/>
        <v>JOURDAIN  G    (3)</v>
      </c>
      <c r="P68" s="69"/>
      <c r="Q68" s="329" t="s">
        <v>71</v>
      </c>
      <c r="R68" s="301" t="str">
        <f t="shared" si="38"/>
        <v>JOURDAIN  G    (3)</v>
      </c>
      <c r="S68" s="69"/>
      <c r="T68" s="329"/>
      <c r="U68" s="301" t="str">
        <f t="shared" si="43"/>
        <v/>
      </c>
      <c r="V68" s="78"/>
      <c r="W68" s="329" t="s">
        <v>72</v>
      </c>
      <c r="X68" s="301" t="str">
        <f t="shared" si="39"/>
        <v>JOURDAIN  G    (3)</v>
      </c>
      <c r="Y68" s="69"/>
      <c r="Z68" s="329" t="s">
        <v>73</v>
      </c>
      <c r="AA68" s="301" t="str">
        <f t="shared" si="40"/>
        <v>JOURDAIN  G    (3)</v>
      </c>
      <c r="AB68" s="69"/>
      <c r="AC68" s="336"/>
      <c r="AD68" s="312" t="str">
        <f t="shared" si="41"/>
        <v/>
      </c>
      <c r="AE68" s="56"/>
    </row>
    <row r="69" spans="1:32" x14ac:dyDescent="0.25">
      <c r="A69" s="86">
        <v>8</v>
      </c>
      <c r="B69" s="207" t="s">
        <v>108</v>
      </c>
      <c r="C69" s="208" t="s">
        <v>76</v>
      </c>
      <c r="D69" s="229" t="s">
        <v>16</v>
      </c>
      <c r="E69" s="198" t="str">
        <f t="shared" si="32"/>
        <v/>
      </c>
      <c r="F69" s="199" t="str">
        <f t="shared" si="33"/>
        <v/>
      </c>
      <c r="G69" s="199" t="str">
        <f t="shared" si="34"/>
        <v>CHALIAS  JC     (3)</v>
      </c>
      <c r="H69" s="199" t="str">
        <f t="shared" si="35"/>
        <v>CHALIAS  JC     (3)</v>
      </c>
      <c r="I69" s="200" t="str">
        <f t="shared" si="36"/>
        <v>CHALIAS  JC     (3)</v>
      </c>
      <c r="J69" s="76"/>
      <c r="K69" s="332" t="s">
        <v>8</v>
      </c>
      <c r="L69" s="301" t="str">
        <f t="shared" si="37"/>
        <v>CHALIAS  JC     (3)</v>
      </c>
      <c r="M69" s="76"/>
      <c r="N69" s="329" t="s">
        <v>70</v>
      </c>
      <c r="O69" s="301" t="str">
        <f t="shared" si="42"/>
        <v>CHALIAS  JC     (3)</v>
      </c>
      <c r="P69" s="69"/>
      <c r="Q69" s="329" t="s">
        <v>71</v>
      </c>
      <c r="R69" s="301" t="str">
        <f t="shared" si="38"/>
        <v>CHALIAS  JC     (3)</v>
      </c>
      <c r="S69" s="69"/>
      <c r="T69" s="329"/>
      <c r="U69" s="301" t="str">
        <f t="shared" si="43"/>
        <v/>
      </c>
      <c r="V69" s="78"/>
      <c r="W69" s="329" t="s">
        <v>72</v>
      </c>
      <c r="X69" s="301" t="str">
        <f t="shared" si="39"/>
        <v>CHALIAS  JC     (3)</v>
      </c>
      <c r="Y69" s="69"/>
      <c r="Z69" s="329" t="s">
        <v>73</v>
      </c>
      <c r="AA69" s="301" t="str">
        <f t="shared" si="40"/>
        <v>CHALIAS  JC     (3)</v>
      </c>
      <c r="AB69" s="69"/>
      <c r="AC69" s="336"/>
      <c r="AD69" s="312" t="str">
        <f t="shared" si="41"/>
        <v/>
      </c>
      <c r="AE69" s="56"/>
    </row>
    <row r="70" spans="1:32" x14ac:dyDescent="0.25">
      <c r="A70" s="86">
        <v>9</v>
      </c>
      <c r="B70" s="207" t="s">
        <v>107</v>
      </c>
      <c r="C70" s="208" t="s">
        <v>76</v>
      </c>
      <c r="D70" s="229" t="s">
        <v>16</v>
      </c>
      <c r="E70" s="198" t="str">
        <f t="shared" si="32"/>
        <v/>
      </c>
      <c r="F70" s="199" t="str">
        <f t="shared" si="33"/>
        <v/>
      </c>
      <c r="G70" s="199" t="str">
        <f t="shared" si="34"/>
        <v>CHALIAS  Q      (3)</v>
      </c>
      <c r="H70" s="199" t="str">
        <f t="shared" si="35"/>
        <v>CHALIAS  Q      (3)</v>
      </c>
      <c r="I70" s="200" t="str">
        <f t="shared" si="36"/>
        <v>CHALIAS  Q      (3)</v>
      </c>
      <c r="J70" s="76"/>
      <c r="K70" s="332"/>
      <c r="L70" s="301" t="str">
        <f t="shared" si="37"/>
        <v/>
      </c>
      <c r="M70" s="76"/>
      <c r="N70" s="329"/>
      <c r="O70" s="301" t="str">
        <f t="shared" si="42"/>
        <v/>
      </c>
      <c r="P70" s="69"/>
      <c r="Q70" s="329"/>
      <c r="R70" s="301" t="str">
        <f t="shared" si="38"/>
        <v/>
      </c>
      <c r="S70" s="69"/>
      <c r="T70" s="329"/>
      <c r="U70" s="301" t="str">
        <f t="shared" si="43"/>
        <v/>
      </c>
      <c r="V70" s="78"/>
      <c r="W70" s="329" t="s">
        <v>72</v>
      </c>
      <c r="X70" s="301" t="str">
        <f t="shared" si="39"/>
        <v>CHALIAS  Q      (3)</v>
      </c>
      <c r="Y70" s="69"/>
      <c r="Z70" s="329"/>
      <c r="AA70" s="301" t="str">
        <f t="shared" si="40"/>
        <v/>
      </c>
      <c r="AB70" s="69"/>
      <c r="AC70" s="336"/>
      <c r="AD70" s="312" t="str">
        <f t="shared" si="41"/>
        <v/>
      </c>
      <c r="AE70" s="56"/>
    </row>
    <row r="71" spans="1:32" x14ac:dyDescent="0.25">
      <c r="A71" s="86">
        <v>10</v>
      </c>
      <c r="B71" s="207"/>
      <c r="C71" s="208"/>
      <c r="D71" s="229"/>
      <c r="E71" s="198" t="str">
        <f t="shared" si="32"/>
        <v/>
      </c>
      <c r="F71" s="199" t="str">
        <f t="shared" si="33"/>
        <v/>
      </c>
      <c r="G71" s="199" t="str">
        <f t="shared" si="34"/>
        <v/>
      </c>
      <c r="H71" s="199" t="str">
        <f t="shared" si="35"/>
        <v/>
      </c>
      <c r="I71" s="200" t="str">
        <f t="shared" si="36"/>
        <v/>
      </c>
      <c r="J71" s="76"/>
      <c r="K71" s="332"/>
      <c r="L71" s="301" t="str">
        <f t="shared" si="37"/>
        <v/>
      </c>
      <c r="M71" s="76"/>
      <c r="N71" s="329"/>
      <c r="O71" s="301" t="str">
        <f t="shared" si="42"/>
        <v/>
      </c>
      <c r="P71" s="69"/>
      <c r="Q71" s="329"/>
      <c r="R71" s="301" t="str">
        <f t="shared" si="38"/>
        <v/>
      </c>
      <c r="S71" s="69"/>
      <c r="T71" s="329"/>
      <c r="U71" s="301" t="str">
        <f t="shared" si="43"/>
        <v/>
      </c>
      <c r="V71" s="78"/>
      <c r="W71" s="329"/>
      <c r="X71" s="301" t="str">
        <f t="shared" si="39"/>
        <v/>
      </c>
      <c r="Y71" s="69"/>
      <c r="Z71" s="329"/>
      <c r="AA71" s="301" t="str">
        <f t="shared" si="40"/>
        <v/>
      </c>
      <c r="AB71" s="69"/>
      <c r="AC71" s="336"/>
      <c r="AD71" s="312" t="str">
        <f t="shared" si="41"/>
        <v/>
      </c>
      <c r="AE71" s="56"/>
    </row>
    <row r="72" spans="1:32" x14ac:dyDescent="0.25">
      <c r="A72" s="86">
        <v>11</v>
      </c>
      <c r="B72" s="207" t="s">
        <v>113</v>
      </c>
      <c r="C72" s="208" t="s">
        <v>78</v>
      </c>
      <c r="D72" s="229" t="s">
        <v>81</v>
      </c>
      <c r="E72" s="198" t="str">
        <f t="shared" si="32"/>
        <v/>
      </c>
      <c r="F72" s="199" t="str">
        <f t="shared" si="33"/>
        <v/>
      </c>
      <c r="G72" s="199" t="str">
        <f t="shared" si="34"/>
        <v/>
      </c>
      <c r="H72" s="199" t="str">
        <f t="shared" si="35"/>
        <v>BROUSSET  C   (3)</v>
      </c>
      <c r="I72" s="200" t="str">
        <f t="shared" si="36"/>
        <v>BROUSSET  C   (3)</v>
      </c>
      <c r="J72" s="76"/>
      <c r="K72" s="332"/>
      <c r="L72" s="301" t="str">
        <f t="shared" si="37"/>
        <v/>
      </c>
      <c r="M72" s="76"/>
      <c r="N72" s="329"/>
      <c r="O72" s="301" t="str">
        <f t="shared" si="42"/>
        <v/>
      </c>
      <c r="P72" s="69"/>
      <c r="Q72" s="329"/>
      <c r="R72" s="301" t="str">
        <f t="shared" si="38"/>
        <v/>
      </c>
      <c r="S72" s="69"/>
      <c r="T72" s="329"/>
      <c r="U72" s="301" t="str">
        <f t="shared" si="43"/>
        <v/>
      </c>
      <c r="V72" s="78"/>
      <c r="W72" s="329" t="s">
        <v>72</v>
      </c>
      <c r="X72" s="301" t="str">
        <f t="shared" si="39"/>
        <v>BROUSSET  C   (3)</v>
      </c>
      <c r="Y72" s="69"/>
      <c r="Z72" s="329"/>
      <c r="AA72" s="301" t="str">
        <f t="shared" si="40"/>
        <v/>
      </c>
      <c r="AB72" s="69"/>
      <c r="AC72" s="336"/>
      <c r="AD72" s="312" t="str">
        <f t="shared" si="41"/>
        <v/>
      </c>
      <c r="AE72" s="56"/>
    </row>
    <row r="73" spans="1:32" x14ac:dyDescent="0.25">
      <c r="A73" s="86">
        <v>12</v>
      </c>
      <c r="B73" s="209" t="s">
        <v>112</v>
      </c>
      <c r="C73" s="208" t="s">
        <v>80</v>
      </c>
      <c r="D73" s="229" t="s">
        <v>81</v>
      </c>
      <c r="E73" s="198" t="str">
        <f t="shared" si="32"/>
        <v/>
      </c>
      <c r="F73" s="199" t="str">
        <f t="shared" si="33"/>
        <v/>
      </c>
      <c r="G73" s="199" t="str">
        <f t="shared" si="34"/>
        <v/>
      </c>
      <c r="H73" s="199" t="str">
        <f t="shared" si="35"/>
        <v>ARMAND  A       (3)</v>
      </c>
      <c r="I73" s="200" t="str">
        <f t="shared" si="36"/>
        <v>ARMAND  A       (3)</v>
      </c>
      <c r="J73" s="76"/>
      <c r="K73" s="332" t="s">
        <v>8</v>
      </c>
      <c r="L73" s="301" t="str">
        <f t="shared" si="37"/>
        <v>ARMAND  A       (3)</v>
      </c>
      <c r="M73" s="76"/>
      <c r="N73" s="329" t="s">
        <v>70</v>
      </c>
      <c r="O73" s="301" t="str">
        <f t="shared" si="42"/>
        <v>ARMAND  A       (3)</v>
      </c>
      <c r="P73" s="69"/>
      <c r="Q73" s="329"/>
      <c r="R73" s="301" t="str">
        <f t="shared" si="38"/>
        <v/>
      </c>
      <c r="S73" s="69"/>
      <c r="T73" s="329"/>
      <c r="U73" s="301" t="str">
        <f t="shared" si="43"/>
        <v/>
      </c>
      <c r="V73" s="78"/>
      <c r="W73" s="329" t="s">
        <v>72</v>
      </c>
      <c r="X73" s="301" t="str">
        <f t="shared" si="39"/>
        <v>ARMAND  A       (3)</v>
      </c>
      <c r="Y73" s="69"/>
      <c r="Z73" s="329"/>
      <c r="AA73" s="301" t="str">
        <f t="shared" si="40"/>
        <v/>
      </c>
      <c r="AB73" s="69"/>
      <c r="AC73" s="336"/>
      <c r="AD73" s="312" t="str">
        <f t="shared" si="41"/>
        <v/>
      </c>
      <c r="AE73" s="56"/>
    </row>
    <row r="74" spans="1:32" x14ac:dyDescent="0.25">
      <c r="A74" s="86">
        <v>13</v>
      </c>
      <c r="B74" s="207" t="s">
        <v>115</v>
      </c>
      <c r="C74" s="208" t="s">
        <v>80</v>
      </c>
      <c r="D74" s="229" t="s">
        <v>81</v>
      </c>
      <c r="E74" s="198" t="str">
        <f t="shared" si="32"/>
        <v/>
      </c>
      <c r="F74" s="199" t="str">
        <f t="shared" si="33"/>
        <v/>
      </c>
      <c r="G74" s="199" t="str">
        <f t="shared" si="34"/>
        <v/>
      </c>
      <c r="H74" s="199" t="str">
        <f t="shared" si="35"/>
        <v>VIGREUX  B      (3)</v>
      </c>
      <c r="I74" s="200" t="str">
        <f t="shared" si="36"/>
        <v>VIGREUX  B      (3)</v>
      </c>
      <c r="J74" s="76"/>
      <c r="K74" s="332"/>
      <c r="L74" s="301" t="str">
        <f t="shared" si="37"/>
        <v/>
      </c>
      <c r="M74" s="76"/>
      <c r="N74" s="329"/>
      <c r="O74" s="301" t="str">
        <f t="shared" si="42"/>
        <v/>
      </c>
      <c r="P74" s="69"/>
      <c r="Q74" s="329"/>
      <c r="R74" s="301" t="str">
        <f t="shared" si="38"/>
        <v/>
      </c>
      <c r="S74" s="69"/>
      <c r="T74" s="329"/>
      <c r="U74" s="301" t="str">
        <f t="shared" si="43"/>
        <v/>
      </c>
      <c r="V74" s="78"/>
      <c r="W74" s="329" t="s">
        <v>72</v>
      </c>
      <c r="X74" s="301" t="str">
        <f t="shared" si="39"/>
        <v>VIGREUX  B      (3)</v>
      </c>
      <c r="Y74" s="69"/>
      <c r="Z74" s="329"/>
      <c r="AA74" s="301" t="str">
        <f t="shared" si="40"/>
        <v/>
      </c>
      <c r="AB74" s="69"/>
      <c r="AC74" s="336"/>
      <c r="AD74" s="312" t="str">
        <f t="shared" si="41"/>
        <v/>
      </c>
      <c r="AE74" s="56"/>
    </row>
    <row r="75" spans="1:32" x14ac:dyDescent="0.25">
      <c r="A75" s="86">
        <v>14</v>
      </c>
      <c r="B75" s="209" t="s">
        <v>111</v>
      </c>
      <c r="C75" s="208" t="s">
        <v>80</v>
      </c>
      <c r="D75" s="229" t="s">
        <v>81</v>
      </c>
      <c r="E75" s="198" t="str">
        <f t="shared" si="32"/>
        <v/>
      </c>
      <c r="F75" s="199" t="str">
        <f t="shared" si="33"/>
        <v/>
      </c>
      <c r="G75" s="199" t="str">
        <f t="shared" si="34"/>
        <v/>
      </c>
      <c r="H75" s="199" t="str">
        <f t="shared" si="35"/>
        <v>RIQUE R            (3)</v>
      </c>
      <c r="I75" s="200" t="str">
        <f t="shared" si="36"/>
        <v>RIQUE R            (3)</v>
      </c>
      <c r="J75" s="76"/>
      <c r="K75" s="332"/>
      <c r="L75" s="301" t="str">
        <f t="shared" si="37"/>
        <v/>
      </c>
      <c r="M75" s="76"/>
      <c r="N75" s="329"/>
      <c r="O75" s="301" t="str">
        <f t="shared" si="42"/>
        <v/>
      </c>
      <c r="P75" s="69"/>
      <c r="Q75" s="329"/>
      <c r="R75" s="301" t="str">
        <f t="shared" si="38"/>
        <v/>
      </c>
      <c r="S75" s="69"/>
      <c r="T75" s="329"/>
      <c r="U75" s="301" t="str">
        <f t="shared" si="43"/>
        <v/>
      </c>
      <c r="V75" s="78"/>
      <c r="W75" s="329" t="s">
        <v>72</v>
      </c>
      <c r="X75" s="301" t="str">
        <f t="shared" si="39"/>
        <v>RIQUE R            (3)</v>
      </c>
      <c r="Y75" s="69"/>
      <c r="Z75" s="329"/>
      <c r="AA75" s="301" t="str">
        <f t="shared" si="40"/>
        <v/>
      </c>
      <c r="AB75" s="69"/>
      <c r="AC75" s="336"/>
      <c r="AD75" s="312" t="str">
        <f t="shared" si="41"/>
        <v/>
      </c>
      <c r="AE75" s="56"/>
    </row>
    <row r="76" spans="1:32" x14ac:dyDescent="0.25">
      <c r="A76" s="86">
        <v>15</v>
      </c>
      <c r="B76" s="209" t="s">
        <v>117</v>
      </c>
      <c r="C76" s="208" t="s">
        <v>198</v>
      </c>
      <c r="D76" s="229" t="s">
        <v>81</v>
      </c>
      <c r="E76" s="198" t="str">
        <f t="shared" si="32"/>
        <v/>
      </c>
      <c r="F76" s="199" t="str">
        <f t="shared" si="33"/>
        <v/>
      </c>
      <c r="G76" s="199" t="str">
        <f t="shared" si="34"/>
        <v/>
      </c>
      <c r="H76" s="199" t="str">
        <f t="shared" si="35"/>
        <v>ESTELLER  T     (3)</v>
      </c>
      <c r="I76" s="200" t="str">
        <f t="shared" si="36"/>
        <v>ESTELLER  T     (3)</v>
      </c>
      <c r="J76" s="76"/>
      <c r="K76" s="332"/>
      <c r="L76" s="301" t="str">
        <f t="shared" si="37"/>
        <v/>
      </c>
      <c r="M76" s="76"/>
      <c r="N76" s="329"/>
      <c r="O76" s="301" t="str">
        <f t="shared" si="42"/>
        <v/>
      </c>
      <c r="P76" s="69"/>
      <c r="Q76" s="329"/>
      <c r="R76" s="301" t="str">
        <f t="shared" si="38"/>
        <v/>
      </c>
      <c r="S76" s="69"/>
      <c r="T76" s="329"/>
      <c r="U76" s="301" t="str">
        <f t="shared" si="43"/>
        <v/>
      </c>
      <c r="V76" s="78"/>
      <c r="W76" s="329" t="s">
        <v>72</v>
      </c>
      <c r="X76" s="301" t="str">
        <f t="shared" si="39"/>
        <v>ESTELLER  T     (3)</v>
      </c>
      <c r="Y76" s="69"/>
      <c r="Z76" s="329"/>
      <c r="AA76" s="301" t="str">
        <f t="shared" si="40"/>
        <v/>
      </c>
      <c r="AB76" s="69"/>
      <c r="AC76" s="336"/>
      <c r="AD76" s="312" t="str">
        <f t="shared" si="41"/>
        <v/>
      </c>
      <c r="AE76" s="56"/>
    </row>
    <row r="77" spans="1:32" x14ac:dyDescent="0.25">
      <c r="A77" s="86">
        <v>16</v>
      </c>
      <c r="B77" s="209" t="s">
        <v>118</v>
      </c>
      <c r="C77" s="208" t="s">
        <v>198</v>
      </c>
      <c r="D77" s="229" t="s">
        <v>81</v>
      </c>
      <c r="E77" s="198" t="str">
        <f t="shared" si="32"/>
        <v/>
      </c>
      <c r="F77" s="199" t="str">
        <f t="shared" si="33"/>
        <v/>
      </c>
      <c r="G77" s="199" t="str">
        <f t="shared" si="34"/>
        <v/>
      </c>
      <c r="H77" s="199" t="str">
        <f t="shared" si="35"/>
        <v>ARMAND  M       (3)</v>
      </c>
      <c r="I77" s="200" t="str">
        <f t="shared" si="36"/>
        <v>ARMAND  M       (3)</v>
      </c>
      <c r="J77" s="76"/>
      <c r="K77" s="332"/>
      <c r="L77" s="301" t="str">
        <f t="shared" si="37"/>
        <v/>
      </c>
      <c r="M77" s="76"/>
      <c r="N77" s="329"/>
      <c r="O77" s="301" t="str">
        <f t="shared" si="42"/>
        <v/>
      </c>
      <c r="P77" s="69"/>
      <c r="Q77" s="329"/>
      <c r="R77" s="301" t="str">
        <f t="shared" si="38"/>
        <v/>
      </c>
      <c r="S77" s="69"/>
      <c r="T77" s="329"/>
      <c r="U77" s="301" t="str">
        <f t="shared" si="43"/>
        <v/>
      </c>
      <c r="V77" s="78"/>
      <c r="W77" s="329" t="s">
        <v>72</v>
      </c>
      <c r="X77" s="301" t="str">
        <f t="shared" si="39"/>
        <v>ARMAND  M       (3)</v>
      </c>
      <c r="Y77" s="69"/>
      <c r="Z77" s="329"/>
      <c r="AA77" s="301" t="str">
        <f t="shared" si="40"/>
        <v/>
      </c>
      <c r="AB77" s="69"/>
      <c r="AC77" s="336"/>
      <c r="AD77" s="312" t="str">
        <f t="shared" si="41"/>
        <v/>
      </c>
      <c r="AE77" s="56"/>
    </row>
    <row r="78" spans="1:32" x14ac:dyDescent="0.25">
      <c r="A78" s="86">
        <v>17</v>
      </c>
      <c r="B78" s="209" t="s">
        <v>114</v>
      </c>
      <c r="C78" s="208" t="s">
        <v>198</v>
      </c>
      <c r="D78" s="229" t="s">
        <v>81</v>
      </c>
      <c r="E78" s="198" t="str">
        <f t="shared" si="32"/>
        <v/>
      </c>
      <c r="F78" s="199" t="str">
        <f t="shared" si="33"/>
        <v/>
      </c>
      <c r="G78" s="199" t="str">
        <f t="shared" si="34"/>
        <v/>
      </c>
      <c r="H78" s="199" t="str">
        <f t="shared" si="35"/>
        <v>CARLE  F          (3)</v>
      </c>
      <c r="I78" s="200" t="str">
        <f t="shared" si="36"/>
        <v>CARLE  F          (3)</v>
      </c>
      <c r="J78" s="76"/>
      <c r="K78" s="332"/>
      <c r="L78" s="301" t="str">
        <f t="shared" si="37"/>
        <v/>
      </c>
      <c r="M78" s="76"/>
      <c r="N78" s="329"/>
      <c r="O78" s="301" t="str">
        <f t="shared" si="42"/>
        <v/>
      </c>
      <c r="P78" s="69"/>
      <c r="Q78" s="329"/>
      <c r="R78" s="301" t="str">
        <f t="shared" si="38"/>
        <v/>
      </c>
      <c r="S78" s="69"/>
      <c r="T78" s="329"/>
      <c r="U78" s="301" t="str">
        <f t="shared" si="43"/>
        <v/>
      </c>
      <c r="V78" s="78"/>
      <c r="W78" s="329" t="s">
        <v>72</v>
      </c>
      <c r="X78" s="301" t="str">
        <f t="shared" si="39"/>
        <v>CARLE  F          (3)</v>
      </c>
      <c r="Y78" s="69"/>
      <c r="Z78" s="329"/>
      <c r="AA78" s="301" t="str">
        <f t="shared" si="40"/>
        <v/>
      </c>
      <c r="AB78" s="69"/>
      <c r="AC78" s="336"/>
      <c r="AD78" s="312" t="str">
        <f t="shared" si="41"/>
        <v/>
      </c>
      <c r="AE78" s="56"/>
    </row>
    <row r="79" spans="1:32" x14ac:dyDescent="0.25">
      <c r="A79" s="86">
        <v>18</v>
      </c>
      <c r="B79" s="209" t="s">
        <v>116</v>
      </c>
      <c r="C79" s="208" t="s">
        <v>198</v>
      </c>
      <c r="D79" s="229" t="s">
        <v>81</v>
      </c>
      <c r="E79" s="198" t="str">
        <f t="shared" si="32"/>
        <v/>
      </c>
      <c r="F79" s="199" t="str">
        <f t="shared" si="33"/>
        <v/>
      </c>
      <c r="G79" s="199" t="str">
        <f t="shared" si="34"/>
        <v/>
      </c>
      <c r="H79" s="199" t="str">
        <f t="shared" si="35"/>
        <v>MONTANDON A (3)</v>
      </c>
      <c r="I79" s="200" t="str">
        <f t="shared" si="36"/>
        <v>MONTANDON A (3)</v>
      </c>
      <c r="J79" s="76"/>
      <c r="K79" s="332"/>
      <c r="L79" s="301" t="str">
        <f t="shared" si="37"/>
        <v/>
      </c>
      <c r="M79" s="76"/>
      <c r="N79" s="329"/>
      <c r="O79" s="301" t="str">
        <f t="shared" si="42"/>
        <v/>
      </c>
      <c r="P79" s="69"/>
      <c r="Q79" s="329"/>
      <c r="R79" s="301" t="str">
        <f t="shared" si="38"/>
        <v/>
      </c>
      <c r="S79" s="69"/>
      <c r="T79" s="329"/>
      <c r="U79" s="301" t="str">
        <f t="shared" si="43"/>
        <v/>
      </c>
      <c r="V79" s="78"/>
      <c r="W79" s="329" t="s">
        <v>72</v>
      </c>
      <c r="X79" s="301" t="str">
        <f t="shared" si="39"/>
        <v>MONTANDON A (3)</v>
      </c>
      <c r="Y79" s="69"/>
      <c r="Z79" s="329"/>
      <c r="AA79" s="301" t="str">
        <f t="shared" si="40"/>
        <v/>
      </c>
      <c r="AB79" s="69"/>
      <c r="AC79" s="336"/>
      <c r="AD79" s="312" t="str">
        <f t="shared" si="41"/>
        <v/>
      </c>
      <c r="AE79" s="56"/>
    </row>
    <row r="80" spans="1:32" x14ac:dyDescent="0.25">
      <c r="A80" s="86">
        <v>19</v>
      </c>
      <c r="B80" s="209" t="s">
        <v>119</v>
      </c>
      <c r="C80" s="208" t="s">
        <v>198</v>
      </c>
      <c r="D80" s="229" t="s">
        <v>81</v>
      </c>
      <c r="E80" s="198" t="str">
        <f t="shared" si="32"/>
        <v/>
      </c>
      <c r="F80" s="199" t="str">
        <f t="shared" si="33"/>
        <v/>
      </c>
      <c r="G80" s="199" t="str">
        <f t="shared" si="34"/>
        <v/>
      </c>
      <c r="H80" s="199" t="str">
        <f t="shared" si="35"/>
        <v>JUNGERS  S      (3)</v>
      </c>
      <c r="I80" s="200" t="str">
        <f t="shared" si="36"/>
        <v>JUNGERS  S      (3)</v>
      </c>
      <c r="J80" s="76"/>
      <c r="K80" s="332"/>
      <c r="L80" s="301" t="str">
        <f t="shared" si="37"/>
        <v/>
      </c>
      <c r="M80" s="76"/>
      <c r="N80" s="329"/>
      <c r="O80" s="301" t="str">
        <f t="shared" si="42"/>
        <v/>
      </c>
      <c r="P80" s="69"/>
      <c r="Q80" s="329"/>
      <c r="R80" s="301" t="str">
        <f t="shared" si="38"/>
        <v/>
      </c>
      <c r="S80" s="69"/>
      <c r="T80" s="329"/>
      <c r="U80" s="301" t="str">
        <f t="shared" si="43"/>
        <v/>
      </c>
      <c r="V80" s="78"/>
      <c r="W80" s="329"/>
      <c r="X80" s="301" t="str">
        <f t="shared" si="39"/>
        <v/>
      </c>
      <c r="Y80" s="69"/>
      <c r="Z80" s="329"/>
      <c r="AA80" s="301" t="str">
        <f t="shared" si="40"/>
        <v/>
      </c>
      <c r="AB80" s="69"/>
      <c r="AC80" s="336"/>
      <c r="AD80" s="312" t="str">
        <f t="shared" si="41"/>
        <v/>
      </c>
      <c r="AE80" s="56"/>
    </row>
    <row r="81" spans="1:31" x14ac:dyDescent="0.25">
      <c r="A81" s="86">
        <v>20</v>
      </c>
      <c r="B81" s="209" t="s">
        <v>120</v>
      </c>
      <c r="C81" s="208" t="s">
        <v>198</v>
      </c>
      <c r="D81" s="229" t="s">
        <v>81</v>
      </c>
      <c r="E81" s="198" t="str">
        <f t="shared" si="32"/>
        <v/>
      </c>
      <c r="F81" s="199" t="str">
        <f t="shared" si="33"/>
        <v/>
      </c>
      <c r="G81" s="199" t="str">
        <f t="shared" si="34"/>
        <v/>
      </c>
      <c r="H81" s="199" t="str">
        <f t="shared" si="35"/>
        <v>GOUYON  K       (3)</v>
      </c>
      <c r="I81" s="200" t="str">
        <f t="shared" si="36"/>
        <v>GOUYON  K       (3)</v>
      </c>
      <c r="J81" s="76"/>
      <c r="K81" s="332"/>
      <c r="L81" s="301" t="str">
        <f t="shared" si="37"/>
        <v/>
      </c>
      <c r="M81" s="76"/>
      <c r="N81" s="329"/>
      <c r="O81" s="301" t="str">
        <f t="shared" si="42"/>
        <v/>
      </c>
      <c r="P81" s="69"/>
      <c r="Q81" s="329"/>
      <c r="R81" s="301" t="str">
        <f t="shared" si="38"/>
        <v/>
      </c>
      <c r="S81" s="69"/>
      <c r="T81" s="329"/>
      <c r="U81" s="301" t="str">
        <f t="shared" si="43"/>
        <v/>
      </c>
      <c r="V81" s="78"/>
      <c r="W81" s="329" t="s">
        <v>72</v>
      </c>
      <c r="X81" s="301" t="str">
        <f t="shared" si="39"/>
        <v>GOUYON  K       (3)</v>
      </c>
      <c r="Y81" s="69"/>
      <c r="Z81" s="329"/>
      <c r="AA81" s="301" t="str">
        <f t="shared" si="40"/>
        <v/>
      </c>
      <c r="AB81" s="69"/>
      <c r="AC81" s="336"/>
      <c r="AD81" s="312" t="str">
        <f t="shared" si="41"/>
        <v/>
      </c>
      <c r="AE81" s="56"/>
    </row>
    <row r="82" spans="1:31" x14ac:dyDescent="0.25">
      <c r="A82" s="86">
        <v>21</v>
      </c>
      <c r="B82" s="209" t="s">
        <v>415</v>
      </c>
      <c r="C82" s="208" t="s">
        <v>296</v>
      </c>
      <c r="D82" s="229" t="s">
        <v>296</v>
      </c>
      <c r="E82" s="198" t="str">
        <f t="shared" si="32"/>
        <v/>
      </c>
      <c r="F82" s="199" t="str">
        <f t="shared" si="33"/>
        <v/>
      </c>
      <c r="G82" s="199" t="str">
        <f t="shared" si="34"/>
        <v/>
      </c>
      <c r="H82" s="199" t="str">
        <f t="shared" si="35"/>
        <v/>
      </c>
      <c r="I82" s="200" t="str">
        <f t="shared" si="36"/>
        <v/>
      </c>
      <c r="J82" s="76"/>
      <c r="K82" s="332"/>
      <c r="L82" s="301" t="str">
        <f t="shared" si="37"/>
        <v/>
      </c>
      <c r="M82" s="76"/>
      <c r="N82" s="329"/>
      <c r="O82" s="301" t="str">
        <f t="shared" si="42"/>
        <v/>
      </c>
      <c r="P82" s="69"/>
      <c r="Q82" s="329"/>
      <c r="R82" s="301" t="str">
        <f t="shared" si="38"/>
        <v/>
      </c>
      <c r="S82" s="69"/>
      <c r="T82" s="329"/>
      <c r="U82" s="301" t="str">
        <f t="shared" si="43"/>
        <v/>
      </c>
      <c r="V82" s="78"/>
      <c r="W82" s="329"/>
      <c r="X82" s="301" t="str">
        <f t="shared" si="39"/>
        <v/>
      </c>
      <c r="Y82" s="69"/>
      <c r="Z82" s="329"/>
      <c r="AA82" s="301" t="str">
        <f t="shared" si="40"/>
        <v/>
      </c>
      <c r="AB82" s="69"/>
      <c r="AC82" s="336"/>
      <c r="AD82" s="312" t="str">
        <f t="shared" si="41"/>
        <v/>
      </c>
      <c r="AE82" s="56"/>
    </row>
    <row r="83" spans="1:31" x14ac:dyDescent="0.25">
      <c r="A83" s="86">
        <v>22</v>
      </c>
      <c r="B83" s="209" t="s">
        <v>416</v>
      </c>
      <c r="C83" s="208" t="s">
        <v>296</v>
      </c>
      <c r="D83" s="229" t="s">
        <v>296</v>
      </c>
      <c r="E83" s="198" t="str">
        <f t="shared" si="32"/>
        <v/>
      </c>
      <c r="F83" s="199" t="str">
        <f t="shared" si="33"/>
        <v/>
      </c>
      <c r="G83" s="199" t="str">
        <f t="shared" si="34"/>
        <v/>
      </c>
      <c r="H83" s="199" t="str">
        <f t="shared" si="35"/>
        <v/>
      </c>
      <c r="I83" s="200" t="str">
        <f t="shared" si="36"/>
        <v/>
      </c>
      <c r="J83" s="76"/>
      <c r="K83" s="332"/>
      <c r="L83" s="301" t="str">
        <f t="shared" si="37"/>
        <v/>
      </c>
      <c r="M83" s="76"/>
      <c r="N83" s="329"/>
      <c r="O83" s="301" t="str">
        <f t="shared" si="42"/>
        <v/>
      </c>
      <c r="P83" s="69"/>
      <c r="Q83" s="329"/>
      <c r="R83" s="301" t="str">
        <f t="shared" si="38"/>
        <v/>
      </c>
      <c r="S83" s="69"/>
      <c r="T83" s="329"/>
      <c r="U83" s="301" t="str">
        <f t="shared" si="43"/>
        <v/>
      </c>
      <c r="V83" s="78"/>
      <c r="W83" s="329"/>
      <c r="X83" s="301" t="str">
        <f t="shared" si="39"/>
        <v/>
      </c>
      <c r="Y83" s="69"/>
      <c r="Z83" s="329"/>
      <c r="AA83" s="301" t="str">
        <f t="shared" si="40"/>
        <v/>
      </c>
      <c r="AB83" s="69"/>
      <c r="AC83" s="336"/>
      <c r="AD83" s="312" t="str">
        <f t="shared" si="41"/>
        <v/>
      </c>
      <c r="AE83" s="56"/>
    </row>
    <row r="84" spans="1:31" x14ac:dyDescent="0.25">
      <c r="A84" s="86">
        <v>23</v>
      </c>
      <c r="B84" s="209"/>
      <c r="C84" s="210"/>
      <c r="D84" s="229"/>
      <c r="E84" s="198" t="str">
        <f t="shared" si="32"/>
        <v/>
      </c>
      <c r="F84" s="199" t="str">
        <f t="shared" si="33"/>
        <v/>
      </c>
      <c r="G84" s="199" t="str">
        <f t="shared" si="34"/>
        <v/>
      </c>
      <c r="H84" s="199" t="str">
        <f t="shared" si="35"/>
        <v/>
      </c>
      <c r="I84" s="200" t="str">
        <f t="shared" si="36"/>
        <v/>
      </c>
      <c r="J84" s="76"/>
      <c r="K84" s="332"/>
      <c r="L84" s="301" t="str">
        <f t="shared" si="37"/>
        <v/>
      </c>
      <c r="M84" s="76"/>
      <c r="N84" s="329"/>
      <c r="O84" s="301" t="str">
        <f t="shared" si="42"/>
        <v/>
      </c>
      <c r="P84" s="69"/>
      <c r="Q84" s="329"/>
      <c r="R84" s="301" t="str">
        <f t="shared" si="38"/>
        <v/>
      </c>
      <c r="S84" s="69"/>
      <c r="T84" s="329"/>
      <c r="U84" s="301" t="str">
        <f t="shared" si="43"/>
        <v/>
      </c>
      <c r="V84" s="78"/>
      <c r="W84" s="329"/>
      <c r="X84" s="301" t="str">
        <f t="shared" si="39"/>
        <v/>
      </c>
      <c r="Y84" s="69"/>
      <c r="Z84" s="329"/>
      <c r="AA84" s="301" t="str">
        <f t="shared" si="40"/>
        <v/>
      </c>
      <c r="AB84" s="69"/>
      <c r="AC84" s="336"/>
      <c r="AD84" s="312" t="str">
        <f t="shared" si="41"/>
        <v/>
      </c>
      <c r="AE84" s="56"/>
    </row>
    <row r="85" spans="1:31" ht="15.75" thickBot="1" x14ac:dyDescent="0.3">
      <c r="A85" s="86">
        <v>24</v>
      </c>
      <c r="B85" s="211"/>
      <c r="C85" s="212"/>
      <c r="D85" s="230"/>
      <c r="E85" s="201" t="s">
        <v>39</v>
      </c>
      <c r="F85" s="202" t="str">
        <f t="shared" ref="F85" si="44">IF(D85="Apr.","",IF(D85="Eq","",IF(D85="Ch.E","",IF(D85="Ch.A 1E","",IF(D85="","",B85)))))</f>
        <v/>
      </c>
      <c r="G85" s="203" t="str">
        <f t="shared" ref="G85" si="45">IF(D85="Apr.","",IF(D85="Eq","",IF(D85="Ch.E","",IF(D85="","",B85))))</f>
        <v/>
      </c>
      <c r="H85" s="202" t="s">
        <v>39</v>
      </c>
      <c r="I85" s="204" t="s">
        <v>39</v>
      </c>
      <c r="J85" s="76"/>
      <c r="K85" s="333"/>
      <c r="L85" s="302" t="str">
        <f t="shared" si="37"/>
        <v/>
      </c>
      <c r="M85" s="303"/>
      <c r="N85" s="330"/>
      <c r="O85" s="302" t="str">
        <f t="shared" si="42"/>
        <v/>
      </c>
      <c r="P85" s="69"/>
      <c r="Q85" s="330"/>
      <c r="R85" s="302" t="str">
        <f t="shared" si="38"/>
        <v/>
      </c>
      <c r="S85" s="304"/>
      <c r="T85" s="330"/>
      <c r="U85" s="302" t="str">
        <f t="shared" si="43"/>
        <v/>
      </c>
      <c r="V85" s="78"/>
      <c r="W85" s="330"/>
      <c r="X85" s="302" t="str">
        <f t="shared" si="39"/>
        <v/>
      </c>
      <c r="Y85" s="69"/>
      <c r="Z85" s="330"/>
      <c r="AA85" s="302" t="str">
        <f t="shared" si="40"/>
        <v/>
      </c>
      <c r="AB85" s="69"/>
      <c r="AC85" s="337"/>
      <c r="AD85" s="313" t="str">
        <f t="shared" si="41"/>
        <v/>
      </c>
      <c r="AE85" s="56"/>
    </row>
    <row r="86" spans="1:31" ht="15.75" thickBot="1" x14ac:dyDescent="0.3">
      <c r="A86" s="85"/>
      <c r="B86" s="75"/>
      <c r="C86" s="55"/>
      <c r="D86" s="55"/>
      <c r="E86" s="76"/>
      <c r="F86" s="76"/>
      <c r="G86" s="76"/>
      <c r="H86" s="76"/>
      <c r="I86" s="76"/>
      <c r="J86" s="76"/>
      <c r="K86" s="55"/>
      <c r="L86" s="76"/>
      <c r="M86" s="76"/>
      <c r="N86" s="81"/>
      <c r="O86" s="76"/>
      <c r="P86" s="76"/>
      <c r="Q86" s="55"/>
      <c r="R86" s="82"/>
      <c r="S86" s="82"/>
      <c r="T86" s="55"/>
      <c r="U86" s="78"/>
      <c r="V86" s="78"/>
      <c r="W86" s="55"/>
      <c r="X86" s="84"/>
      <c r="Y86" s="84"/>
      <c r="Z86" s="55"/>
      <c r="AA86" s="79"/>
      <c r="AB86" s="79"/>
      <c r="AC86" s="56"/>
      <c r="AD86" s="79"/>
      <c r="AE86" s="56"/>
    </row>
    <row r="87" spans="1:31" ht="15.75" thickBot="1" x14ac:dyDescent="0.3">
      <c r="A87" s="85"/>
      <c r="B87" s="496" t="s">
        <v>123</v>
      </c>
      <c r="C87" s="497"/>
      <c r="D87" s="55"/>
      <c r="E87" s="349" t="s">
        <v>124</v>
      </c>
      <c r="F87" s="350" t="s">
        <v>124</v>
      </c>
      <c r="G87" s="350" t="s">
        <v>124</v>
      </c>
      <c r="H87" s="350" t="s">
        <v>124</v>
      </c>
      <c r="I87" s="351" t="s">
        <v>124</v>
      </c>
      <c r="J87" s="76"/>
      <c r="K87" s="55"/>
      <c r="L87" s="341" t="s">
        <v>124</v>
      </c>
      <c r="M87" s="76"/>
      <c r="N87" s="81"/>
      <c r="O87" s="341" t="s">
        <v>124</v>
      </c>
      <c r="P87" s="282"/>
      <c r="Q87" s="55"/>
      <c r="R87" s="341" t="s">
        <v>124</v>
      </c>
      <c r="S87" s="282"/>
      <c r="T87" s="55"/>
      <c r="U87" s="341" t="s">
        <v>124</v>
      </c>
      <c r="V87" s="78"/>
      <c r="W87" s="55"/>
      <c r="X87" s="341" t="s">
        <v>124</v>
      </c>
      <c r="Y87" s="84"/>
      <c r="Z87" s="55"/>
      <c r="AA87" s="341" t="s">
        <v>124</v>
      </c>
      <c r="AB87" s="79"/>
      <c r="AC87" s="56"/>
      <c r="AD87" s="341" t="s">
        <v>124</v>
      </c>
      <c r="AE87" s="56"/>
    </row>
    <row r="88" spans="1:31" x14ac:dyDescent="0.25">
      <c r="A88" s="86">
        <v>1</v>
      </c>
      <c r="B88" s="205" t="s">
        <v>417</v>
      </c>
      <c r="C88" s="206" t="s">
        <v>85</v>
      </c>
      <c r="D88" s="346" t="s">
        <v>406</v>
      </c>
      <c r="E88" s="195" t="str">
        <f t="shared" ref="E88:E110" si="46">IF(OR(D88="Ch.S",D88="SOG"),B88,"")</f>
        <v>PERRET M             (4)</v>
      </c>
      <c r="F88" s="196" t="str">
        <f t="shared" ref="F88:F110" si="47">IF(OR(D88="Ch.S",D88="SOG"),B88,"")</f>
        <v>PERRET M             (4)</v>
      </c>
      <c r="G88" s="196" t="str">
        <f t="shared" ref="G88:G110" si="48">IF(OR(D88="Ch.S",D88="SOG",D88="Ch.A TE",D88="Ch.A 1E"),B88,"")</f>
        <v>PERRET M             (4)</v>
      </c>
      <c r="H88" s="196" t="str">
        <f t="shared" ref="H88:H110" si="49">IF(D88="","",IF(D88="Apr.","",B88))</f>
        <v>PERRET M             (4)</v>
      </c>
      <c r="I88" s="197" t="str">
        <f t="shared" ref="I88:I110" si="50">IF(D88="","",IF(D88="Apr.","",B88))</f>
        <v>PERRET M             (4)</v>
      </c>
      <c r="J88" s="76"/>
      <c r="K88" s="338" t="s">
        <v>8</v>
      </c>
      <c r="L88" s="300" t="str">
        <f t="shared" ref="L88:L113" si="51">IF(K88="","",IF(K88="PL",B88,""))</f>
        <v>PERRET M             (4)</v>
      </c>
      <c r="M88" s="76"/>
      <c r="N88" s="338" t="s">
        <v>70</v>
      </c>
      <c r="O88" s="300" t="str">
        <f>IF(N88="","",IF(N88="COD1",B88,""))</f>
        <v>PERRET M             (4)</v>
      </c>
      <c r="P88" s="69"/>
      <c r="Q88" s="338" t="s">
        <v>71</v>
      </c>
      <c r="R88" s="300" t="str">
        <f t="shared" ref="R88:R111" si="52">IF(Q88="","",IF(Q88="COD2",B88,""))</f>
        <v>PERRET M             (4)</v>
      </c>
      <c r="S88" s="69"/>
      <c r="T88" s="338" t="s">
        <v>79</v>
      </c>
      <c r="U88" s="300" t="str">
        <f t="shared" ref="U88:U111" si="53">IF(T88="","",IF(T88="COD4",B88,""))</f>
        <v>PERRET M             (4)</v>
      </c>
      <c r="V88" s="78"/>
      <c r="W88" s="325" t="s">
        <v>72</v>
      </c>
      <c r="X88" s="300" t="str">
        <f t="shared" ref="X88:X111" si="54">IF(W88="","",IF(W88="FDF1",B88,""))</f>
        <v>PERRET M             (4)</v>
      </c>
      <c r="Y88" s="69"/>
      <c r="Z88" s="325" t="s">
        <v>73</v>
      </c>
      <c r="AA88" s="300" t="str">
        <f t="shared" ref="AA88:AA111" si="55">IF(Z88="","",IF(Z88="FDF2",B88,""))</f>
        <v>PERRET M             (4)</v>
      </c>
      <c r="AB88" s="69"/>
      <c r="AC88" s="343"/>
      <c r="AD88" s="311" t="str">
        <f t="shared" ref="AD88:AD111" si="56">IF(AC88="","",IF(AC88="FDF3",B88,""))</f>
        <v/>
      </c>
      <c r="AE88" s="56"/>
    </row>
    <row r="89" spans="1:31" x14ac:dyDescent="0.25">
      <c r="A89" s="86">
        <v>2</v>
      </c>
      <c r="B89" s="209" t="s">
        <v>418</v>
      </c>
      <c r="C89" s="208" t="s">
        <v>68</v>
      </c>
      <c r="D89" s="347" t="s">
        <v>407</v>
      </c>
      <c r="E89" s="198" t="str">
        <f t="shared" si="46"/>
        <v>BENINI R               (4)</v>
      </c>
      <c r="F89" s="199" t="str">
        <f t="shared" si="47"/>
        <v>BENINI R               (4)</v>
      </c>
      <c r="G89" s="199" t="str">
        <f t="shared" si="48"/>
        <v>BENINI R               (4)</v>
      </c>
      <c r="H89" s="199" t="str">
        <f t="shared" si="49"/>
        <v>BENINI R               (4)</v>
      </c>
      <c r="I89" s="200" t="str">
        <f t="shared" si="50"/>
        <v>BENINI R               (4)</v>
      </c>
      <c r="J89" s="76"/>
      <c r="K89" s="339" t="s">
        <v>8</v>
      </c>
      <c r="L89" s="301" t="str">
        <f t="shared" si="51"/>
        <v>BENINI R               (4)</v>
      </c>
      <c r="M89" s="76"/>
      <c r="N89" s="326" t="s">
        <v>70</v>
      </c>
      <c r="O89" s="301" t="str">
        <f t="shared" ref="O89:O111" si="57">IF(N89="","",IF(N89="COD1",B89,""))</f>
        <v>BENINI R               (4)</v>
      </c>
      <c r="P89" s="69"/>
      <c r="Q89" s="326" t="s">
        <v>71</v>
      </c>
      <c r="R89" s="301" t="str">
        <f t="shared" si="52"/>
        <v>BENINI R               (4)</v>
      </c>
      <c r="S89" s="69"/>
      <c r="T89" s="326" t="s">
        <v>79</v>
      </c>
      <c r="U89" s="301" t="str">
        <f t="shared" si="53"/>
        <v>BENINI R               (4)</v>
      </c>
      <c r="V89" s="78"/>
      <c r="W89" s="326" t="s">
        <v>72</v>
      </c>
      <c r="X89" s="301" t="str">
        <f t="shared" si="54"/>
        <v>BENINI R               (4)</v>
      </c>
      <c r="Y89" s="69"/>
      <c r="Z89" s="326" t="s">
        <v>73</v>
      </c>
      <c r="AA89" s="301" t="str">
        <f t="shared" si="55"/>
        <v>BENINI R               (4)</v>
      </c>
      <c r="AB89" s="69"/>
      <c r="AC89" s="344"/>
      <c r="AD89" s="312" t="str">
        <f t="shared" si="56"/>
        <v/>
      </c>
      <c r="AE89" s="56"/>
    </row>
    <row r="90" spans="1:31" x14ac:dyDescent="0.25">
      <c r="A90" s="86">
        <v>3</v>
      </c>
      <c r="B90" s="207" t="s">
        <v>419</v>
      </c>
      <c r="C90" s="208" t="s">
        <v>68</v>
      </c>
      <c r="D90" s="347" t="s">
        <v>407</v>
      </c>
      <c r="E90" s="198" t="str">
        <f t="shared" si="46"/>
        <v>MARTINEZ T          (4)</v>
      </c>
      <c r="F90" s="199" t="str">
        <f t="shared" si="47"/>
        <v>MARTINEZ T          (4)</v>
      </c>
      <c r="G90" s="199" t="str">
        <f t="shared" si="48"/>
        <v>MARTINEZ T          (4)</v>
      </c>
      <c r="H90" s="199" t="str">
        <f t="shared" si="49"/>
        <v>MARTINEZ T          (4)</v>
      </c>
      <c r="I90" s="200" t="str">
        <f t="shared" si="50"/>
        <v>MARTINEZ T          (4)</v>
      </c>
      <c r="J90" s="76"/>
      <c r="K90" s="339"/>
      <c r="L90" s="301" t="str">
        <f t="shared" si="51"/>
        <v/>
      </c>
      <c r="M90" s="76"/>
      <c r="N90" s="326" t="s">
        <v>70</v>
      </c>
      <c r="O90" s="301" t="str">
        <f t="shared" si="57"/>
        <v>MARTINEZ T          (4)</v>
      </c>
      <c r="P90" s="69"/>
      <c r="Q90" s="326" t="s">
        <v>71</v>
      </c>
      <c r="R90" s="301" t="str">
        <f t="shared" si="52"/>
        <v>MARTINEZ T          (4)</v>
      </c>
      <c r="S90" s="69"/>
      <c r="T90" s="326"/>
      <c r="U90" s="301" t="str">
        <f t="shared" si="53"/>
        <v/>
      </c>
      <c r="V90" s="78"/>
      <c r="W90" s="326" t="s">
        <v>72</v>
      </c>
      <c r="X90" s="301" t="str">
        <f t="shared" si="54"/>
        <v>MARTINEZ T          (4)</v>
      </c>
      <c r="Y90" s="69"/>
      <c r="Z90" s="326" t="s">
        <v>73</v>
      </c>
      <c r="AA90" s="301" t="str">
        <f t="shared" si="55"/>
        <v>MARTINEZ T          (4)</v>
      </c>
      <c r="AB90" s="69"/>
      <c r="AC90" s="344"/>
      <c r="AD90" s="312" t="str">
        <f t="shared" si="56"/>
        <v/>
      </c>
      <c r="AE90" s="56"/>
    </row>
    <row r="91" spans="1:31" x14ac:dyDescent="0.25">
      <c r="A91" s="86">
        <v>4</v>
      </c>
      <c r="B91" s="207"/>
      <c r="C91" s="210"/>
      <c r="D91" s="347"/>
      <c r="E91" s="198" t="str">
        <f t="shared" si="46"/>
        <v/>
      </c>
      <c r="F91" s="199" t="str">
        <f t="shared" si="47"/>
        <v/>
      </c>
      <c r="G91" s="199" t="str">
        <f t="shared" si="48"/>
        <v/>
      </c>
      <c r="H91" s="199" t="str">
        <f t="shared" si="49"/>
        <v/>
      </c>
      <c r="I91" s="200" t="str">
        <f t="shared" si="50"/>
        <v/>
      </c>
      <c r="J91" s="76"/>
      <c r="K91" s="339"/>
      <c r="L91" s="301" t="str">
        <f t="shared" si="51"/>
        <v/>
      </c>
      <c r="M91" s="76"/>
      <c r="N91" s="326"/>
      <c r="O91" s="301" t="str">
        <f t="shared" si="57"/>
        <v/>
      </c>
      <c r="P91" s="69"/>
      <c r="Q91" s="326"/>
      <c r="R91" s="301" t="str">
        <f t="shared" si="52"/>
        <v/>
      </c>
      <c r="S91" s="69"/>
      <c r="T91" s="326"/>
      <c r="U91" s="301" t="str">
        <f t="shared" si="53"/>
        <v/>
      </c>
      <c r="V91" s="78"/>
      <c r="W91" s="326"/>
      <c r="X91" s="301" t="str">
        <f t="shared" si="54"/>
        <v/>
      </c>
      <c r="Y91" s="69"/>
      <c r="Z91" s="326"/>
      <c r="AA91" s="301" t="str">
        <f t="shared" si="55"/>
        <v/>
      </c>
      <c r="AB91" s="69"/>
      <c r="AC91" s="344"/>
      <c r="AD91" s="312" t="str">
        <f t="shared" si="56"/>
        <v/>
      </c>
      <c r="AE91" s="56"/>
    </row>
    <row r="92" spans="1:31" x14ac:dyDescent="0.25">
      <c r="A92" s="86">
        <v>5</v>
      </c>
      <c r="B92" s="207" t="s">
        <v>420</v>
      </c>
      <c r="C92" s="208" t="s">
        <v>76</v>
      </c>
      <c r="D92" s="347" t="s">
        <v>16</v>
      </c>
      <c r="E92" s="198" t="str">
        <f t="shared" si="46"/>
        <v/>
      </c>
      <c r="F92" s="199" t="str">
        <f t="shared" si="47"/>
        <v/>
      </c>
      <c r="G92" s="199" t="str">
        <f t="shared" si="48"/>
        <v xml:space="preserve">GALLARDO  C       (4) </v>
      </c>
      <c r="H92" s="199" t="str">
        <f t="shared" si="49"/>
        <v xml:space="preserve">GALLARDO  C       (4) </v>
      </c>
      <c r="I92" s="200" t="str">
        <f t="shared" si="50"/>
        <v xml:space="preserve">GALLARDO  C       (4) </v>
      </c>
      <c r="J92" s="76"/>
      <c r="K92" s="339" t="s">
        <v>8</v>
      </c>
      <c r="L92" s="301" t="str">
        <f t="shared" si="51"/>
        <v xml:space="preserve">GALLARDO  C       (4) </v>
      </c>
      <c r="M92" s="76"/>
      <c r="N92" s="326" t="s">
        <v>70</v>
      </c>
      <c r="O92" s="301" t="str">
        <f t="shared" si="57"/>
        <v xml:space="preserve">GALLARDO  C       (4) </v>
      </c>
      <c r="P92" s="69"/>
      <c r="Q92" s="326" t="s">
        <v>71</v>
      </c>
      <c r="R92" s="301" t="str">
        <f t="shared" si="52"/>
        <v xml:space="preserve">GALLARDO  C       (4) </v>
      </c>
      <c r="S92" s="69"/>
      <c r="T92" s="326"/>
      <c r="U92" s="301" t="str">
        <f t="shared" si="53"/>
        <v/>
      </c>
      <c r="V92" s="78"/>
      <c r="W92" s="326" t="s">
        <v>72</v>
      </c>
      <c r="X92" s="301" t="str">
        <f t="shared" si="54"/>
        <v xml:space="preserve">GALLARDO  C       (4) </v>
      </c>
      <c r="Y92" s="69"/>
      <c r="Z92" s="326" t="s">
        <v>73</v>
      </c>
      <c r="AA92" s="301" t="str">
        <f t="shared" si="55"/>
        <v xml:space="preserve">GALLARDO  C       (4) </v>
      </c>
      <c r="AB92" s="69"/>
      <c r="AC92" s="344"/>
      <c r="AD92" s="312" t="str">
        <f t="shared" si="56"/>
        <v/>
      </c>
      <c r="AE92" s="56"/>
    </row>
    <row r="93" spans="1:31" x14ac:dyDescent="0.25">
      <c r="A93" s="86">
        <v>6</v>
      </c>
      <c r="B93" s="207" t="s">
        <v>127</v>
      </c>
      <c r="C93" s="208" t="s">
        <v>76</v>
      </c>
      <c r="D93" s="347" t="s">
        <v>16</v>
      </c>
      <c r="E93" s="198" t="str">
        <f t="shared" si="46"/>
        <v/>
      </c>
      <c r="F93" s="199" t="str">
        <f t="shared" si="47"/>
        <v/>
      </c>
      <c r="G93" s="199" t="str">
        <f t="shared" si="48"/>
        <v>NIEWENSTEED S  (4)</v>
      </c>
      <c r="H93" s="199" t="str">
        <f t="shared" si="49"/>
        <v>NIEWENSTEED S  (4)</v>
      </c>
      <c r="I93" s="200" t="str">
        <f t="shared" si="50"/>
        <v>NIEWENSTEED S  (4)</v>
      </c>
      <c r="J93" s="76"/>
      <c r="K93" s="339"/>
      <c r="L93" s="301" t="str">
        <f t="shared" si="51"/>
        <v/>
      </c>
      <c r="M93" s="76"/>
      <c r="N93" s="326"/>
      <c r="O93" s="301" t="str">
        <f t="shared" si="57"/>
        <v/>
      </c>
      <c r="P93" s="69"/>
      <c r="Q93" s="326"/>
      <c r="R93" s="301" t="str">
        <f t="shared" si="52"/>
        <v/>
      </c>
      <c r="S93" s="69"/>
      <c r="T93" s="326"/>
      <c r="U93" s="301" t="str">
        <f t="shared" si="53"/>
        <v/>
      </c>
      <c r="V93" s="78"/>
      <c r="W93" s="326" t="s">
        <v>72</v>
      </c>
      <c r="X93" s="301" t="str">
        <f t="shared" si="54"/>
        <v>NIEWENSTEED S  (4)</v>
      </c>
      <c r="Y93" s="69"/>
      <c r="Z93" s="326" t="s">
        <v>73</v>
      </c>
      <c r="AA93" s="301" t="str">
        <f t="shared" si="55"/>
        <v>NIEWENSTEED S  (4)</v>
      </c>
      <c r="AB93" s="69"/>
      <c r="AC93" s="344"/>
      <c r="AD93" s="312" t="str">
        <f t="shared" si="56"/>
        <v/>
      </c>
      <c r="AE93" s="56"/>
    </row>
    <row r="94" spans="1:31" x14ac:dyDescent="0.25">
      <c r="A94" s="86">
        <v>7</v>
      </c>
      <c r="B94" s="209" t="s">
        <v>421</v>
      </c>
      <c r="C94" s="208" t="s">
        <v>76</v>
      </c>
      <c r="D94" s="347" t="s">
        <v>16</v>
      </c>
      <c r="E94" s="198" t="str">
        <f t="shared" si="46"/>
        <v/>
      </c>
      <c r="F94" s="199" t="str">
        <f t="shared" si="47"/>
        <v/>
      </c>
      <c r="G94" s="199" t="str">
        <f t="shared" si="48"/>
        <v>GIRARD  J            (4)</v>
      </c>
      <c r="H94" s="199" t="str">
        <f t="shared" si="49"/>
        <v>GIRARD  J            (4)</v>
      </c>
      <c r="I94" s="200" t="str">
        <f t="shared" si="50"/>
        <v>GIRARD  J            (4)</v>
      </c>
      <c r="J94" s="76"/>
      <c r="K94" s="339" t="s">
        <v>8</v>
      </c>
      <c r="L94" s="301" t="str">
        <f t="shared" si="51"/>
        <v>GIRARD  J            (4)</v>
      </c>
      <c r="M94" s="76"/>
      <c r="N94" s="326" t="s">
        <v>70</v>
      </c>
      <c r="O94" s="301" t="str">
        <f t="shared" si="57"/>
        <v>GIRARD  J            (4)</v>
      </c>
      <c r="P94" s="69"/>
      <c r="Q94" s="326" t="s">
        <v>71</v>
      </c>
      <c r="R94" s="301" t="str">
        <f t="shared" si="52"/>
        <v>GIRARD  J            (4)</v>
      </c>
      <c r="S94" s="69"/>
      <c r="T94" s="326"/>
      <c r="U94" s="301" t="str">
        <f t="shared" si="53"/>
        <v/>
      </c>
      <c r="V94" s="78"/>
      <c r="W94" s="326" t="s">
        <v>72</v>
      </c>
      <c r="X94" s="301" t="str">
        <f t="shared" si="54"/>
        <v>GIRARD  J            (4)</v>
      </c>
      <c r="Y94" s="69"/>
      <c r="Z94" s="326" t="s">
        <v>73</v>
      </c>
      <c r="AA94" s="301" t="str">
        <f t="shared" si="55"/>
        <v>GIRARD  J            (4)</v>
      </c>
      <c r="AB94" s="69"/>
      <c r="AC94" s="344"/>
      <c r="AD94" s="312" t="str">
        <f t="shared" si="56"/>
        <v/>
      </c>
      <c r="AE94" s="56"/>
    </row>
    <row r="95" spans="1:31" x14ac:dyDescent="0.25">
      <c r="A95" s="86">
        <v>8</v>
      </c>
      <c r="B95" s="209" t="s">
        <v>422</v>
      </c>
      <c r="C95" s="208" t="s">
        <v>76</v>
      </c>
      <c r="D95" s="347" t="s">
        <v>16</v>
      </c>
      <c r="E95" s="198" t="str">
        <f t="shared" si="46"/>
        <v/>
      </c>
      <c r="F95" s="199" t="str">
        <f t="shared" si="47"/>
        <v/>
      </c>
      <c r="G95" s="199" t="str">
        <f t="shared" si="48"/>
        <v>FERRIERE  A     (4)</v>
      </c>
      <c r="H95" s="199" t="str">
        <f t="shared" si="49"/>
        <v>FERRIERE  A     (4)</v>
      </c>
      <c r="I95" s="200" t="str">
        <f t="shared" si="50"/>
        <v>FERRIERE  A     (4)</v>
      </c>
      <c r="J95" s="76"/>
      <c r="K95" s="339" t="s">
        <v>8</v>
      </c>
      <c r="L95" s="301" t="str">
        <f t="shared" si="51"/>
        <v>FERRIERE  A     (4)</v>
      </c>
      <c r="M95" s="76"/>
      <c r="N95" s="326" t="s">
        <v>70</v>
      </c>
      <c r="O95" s="301" t="str">
        <f t="shared" si="57"/>
        <v>FERRIERE  A     (4)</v>
      </c>
      <c r="P95" s="69"/>
      <c r="Q95" s="326" t="s">
        <v>71</v>
      </c>
      <c r="R95" s="301" t="str">
        <f t="shared" si="52"/>
        <v>FERRIERE  A     (4)</v>
      </c>
      <c r="S95" s="69"/>
      <c r="T95" s="326"/>
      <c r="U95" s="301" t="str">
        <f t="shared" si="53"/>
        <v/>
      </c>
      <c r="V95" s="78"/>
      <c r="W95" s="326" t="s">
        <v>72</v>
      </c>
      <c r="X95" s="301" t="str">
        <f t="shared" si="54"/>
        <v>FERRIERE  A     (4)</v>
      </c>
      <c r="Y95" s="69"/>
      <c r="Z95" s="326" t="s">
        <v>73</v>
      </c>
      <c r="AA95" s="301" t="str">
        <f t="shared" si="55"/>
        <v>FERRIERE  A     (4)</v>
      </c>
      <c r="AB95" s="69"/>
      <c r="AC95" s="344"/>
      <c r="AD95" s="312" t="str">
        <f t="shared" si="56"/>
        <v/>
      </c>
      <c r="AE95" s="56"/>
    </row>
    <row r="96" spans="1:31" x14ac:dyDescent="0.25">
      <c r="A96" s="86">
        <v>9</v>
      </c>
      <c r="B96" s="209"/>
      <c r="C96" s="208"/>
      <c r="D96" s="347"/>
      <c r="E96" s="198" t="str">
        <f t="shared" si="46"/>
        <v/>
      </c>
      <c r="F96" s="199" t="str">
        <f t="shared" si="47"/>
        <v/>
      </c>
      <c r="G96" s="199" t="str">
        <f t="shared" si="48"/>
        <v/>
      </c>
      <c r="H96" s="199" t="str">
        <f t="shared" si="49"/>
        <v/>
      </c>
      <c r="I96" s="200" t="str">
        <f t="shared" si="50"/>
        <v/>
      </c>
      <c r="J96" s="76"/>
      <c r="K96" s="339"/>
      <c r="L96" s="301" t="str">
        <f t="shared" si="51"/>
        <v/>
      </c>
      <c r="M96" s="76"/>
      <c r="N96" s="326"/>
      <c r="O96" s="301" t="str">
        <f t="shared" si="57"/>
        <v/>
      </c>
      <c r="P96" s="69"/>
      <c r="Q96" s="326"/>
      <c r="R96" s="301" t="str">
        <f t="shared" si="52"/>
        <v/>
      </c>
      <c r="S96" s="69"/>
      <c r="T96" s="326"/>
      <c r="U96" s="301" t="str">
        <f t="shared" si="53"/>
        <v/>
      </c>
      <c r="V96" s="78"/>
      <c r="W96" s="326"/>
      <c r="X96" s="301" t="str">
        <f t="shared" si="54"/>
        <v/>
      </c>
      <c r="Y96" s="69"/>
      <c r="Z96" s="326"/>
      <c r="AA96" s="301"/>
      <c r="AB96" s="69"/>
      <c r="AC96" s="344"/>
      <c r="AD96" s="312" t="str">
        <f t="shared" si="56"/>
        <v/>
      </c>
      <c r="AE96" s="56"/>
    </row>
    <row r="97" spans="1:31" x14ac:dyDescent="0.25">
      <c r="A97" s="86">
        <v>10</v>
      </c>
      <c r="B97" s="209" t="s">
        <v>423</v>
      </c>
      <c r="C97" s="208" t="s">
        <v>78</v>
      </c>
      <c r="D97" s="347" t="s">
        <v>17</v>
      </c>
      <c r="E97" s="198" t="str">
        <f t="shared" si="46"/>
        <v/>
      </c>
      <c r="F97" s="199" t="str">
        <f t="shared" si="47"/>
        <v/>
      </c>
      <c r="G97" s="199" t="str">
        <f t="shared" si="48"/>
        <v/>
      </c>
      <c r="H97" s="199" t="str">
        <f t="shared" si="49"/>
        <v>BESSET  N           (4)</v>
      </c>
      <c r="I97" s="200" t="str">
        <f t="shared" si="50"/>
        <v>BESSET  N           (4)</v>
      </c>
      <c r="J97" s="76"/>
      <c r="K97" s="339"/>
      <c r="L97" s="301" t="str">
        <f t="shared" si="51"/>
        <v/>
      </c>
      <c r="M97" s="76"/>
      <c r="N97" s="326"/>
      <c r="O97" s="301" t="str">
        <f t="shared" si="57"/>
        <v/>
      </c>
      <c r="P97" s="69"/>
      <c r="Q97" s="326"/>
      <c r="R97" s="301" t="str">
        <f t="shared" si="52"/>
        <v/>
      </c>
      <c r="S97" s="69"/>
      <c r="T97" s="326"/>
      <c r="U97" s="301" t="str">
        <f t="shared" si="53"/>
        <v/>
      </c>
      <c r="V97" s="78"/>
      <c r="W97" s="326" t="s">
        <v>72</v>
      </c>
      <c r="X97" s="301" t="str">
        <f t="shared" si="54"/>
        <v>BESSET  N           (4)</v>
      </c>
      <c r="Y97" s="69"/>
      <c r="Z97" s="326"/>
      <c r="AA97" s="301" t="str">
        <f t="shared" si="55"/>
        <v/>
      </c>
      <c r="AB97" s="69"/>
      <c r="AC97" s="344"/>
      <c r="AD97" s="312" t="str">
        <f t="shared" si="56"/>
        <v/>
      </c>
      <c r="AE97" s="56"/>
    </row>
    <row r="98" spans="1:31" x14ac:dyDescent="0.25">
      <c r="A98" s="86">
        <v>11</v>
      </c>
      <c r="B98" s="207" t="s">
        <v>424</v>
      </c>
      <c r="C98" s="208" t="s">
        <v>78</v>
      </c>
      <c r="D98" s="347" t="s">
        <v>17</v>
      </c>
      <c r="E98" s="198" t="str">
        <f t="shared" si="46"/>
        <v/>
      </c>
      <c r="F98" s="199" t="str">
        <f t="shared" si="47"/>
        <v/>
      </c>
      <c r="G98" s="199" t="str">
        <f t="shared" si="48"/>
        <v/>
      </c>
      <c r="H98" s="199" t="str">
        <f t="shared" si="49"/>
        <v>TOLAZZI  M           (4)</v>
      </c>
      <c r="I98" s="200" t="str">
        <f t="shared" si="50"/>
        <v>TOLAZZI  M           (4)</v>
      </c>
      <c r="J98" s="76"/>
      <c r="K98" s="339" t="s">
        <v>8</v>
      </c>
      <c r="L98" s="301" t="str">
        <f t="shared" si="51"/>
        <v>TOLAZZI  M           (4)</v>
      </c>
      <c r="M98" s="76"/>
      <c r="N98" s="326" t="s">
        <v>70</v>
      </c>
      <c r="O98" s="301" t="str">
        <f t="shared" si="57"/>
        <v>TOLAZZI  M           (4)</v>
      </c>
      <c r="P98" s="69"/>
      <c r="Q98" s="326"/>
      <c r="R98" s="301" t="str">
        <f t="shared" si="52"/>
        <v/>
      </c>
      <c r="S98" s="69"/>
      <c r="T98" s="326"/>
      <c r="U98" s="301" t="str">
        <f t="shared" si="53"/>
        <v/>
      </c>
      <c r="V98" s="78"/>
      <c r="W98" s="326" t="s">
        <v>72</v>
      </c>
      <c r="X98" s="301" t="str">
        <f t="shared" si="54"/>
        <v>TOLAZZI  M           (4)</v>
      </c>
      <c r="Y98" s="69"/>
      <c r="Z98" s="326"/>
      <c r="AA98" s="301" t="str">
        <f t="shared" si="55"/>
        <v/>
      </c>
      <c r="AB98" s="69"/>
      <c r="AC98" s="344"/>
      <c r="AD98" s="312" t="str">
        <f t="shared" si="56"/>
        <v/>
      </c>
      <c r="AE98" s="56"/>
    </row>
    <row r="99" spans="1:31" x14ac:dyDescent="0.25">
      <c r="A99" s="86">
        <v>12</v>
      </c>
      <c r="B99" s="207" t="s">
        <v>425</v>
      </c>
      <c r="C99" s="208" t="s">
        <v>78</v>
      </c>
      <c r="D99" s="347" t="s">
        <v>17</v>
      </c>
      <c r="E99" s="198" t="str">
        <f t="shared" si="46"/>
        <v/>
      </c>
      <c r="F99" s="199" t="str">
        <f t="shared" si="47"/>
        <v/>
      </c>
      <c r="G99" s="199" t="str">
        <f t="shared" si="48"/>
        <v/>
      </c>
      <c r="H99" s="199" t="str">
        <f t="shared" si="49"/>
        <v>DEMOSFQUI  P    (4)</v>
      </c>
      <c r="I99" s="200" t="str">
        <f t="shared" si="50"/>
        <v>DEMOSFQUI  P    (4)</v>
      </c>
      <c r="J99" s="76"/>
      <c r="K99" s="339" t="s">
        <v>8</v>
      </c>
      <c r="L99" s="301" t="str">
        <f t="shared" si="51"/>
        <v>DEMOSFQUI  P    (4)</v>
      </c>
      <c r="M99" s="76"/>
      <c r="N99" s="326" t="s">
        <v>70</v>
      </c>
      <c r="O99" s="301" t="str">
        <f t="shared" si="57"/>
        <v>DEMOSFQUI  P    (4)</v>
      </c>
      <c r="P99" s="69"/>
      <c r="Q99" s="326" t="s">
        <v>71</v>
      </c>
      <c r="R99" s="301" t="str">
        <f t="shared" si="52"/>
        <v>DEMOSFQUI  P    (4)</v>
      </c>
      <c r="S99" s="69"/>
      <c r="T99" s="326"/>
      <c r="U99" s="301" t="str">
        <f t="shared" si="53"/>
        <v/>
      </c>
      <c r="V99" s="78"/>
      <c r="W99" s="326" t="s">
        <v>72</v>
      </c>
      <c r="X99" s="301" t="str">
        <f t="shared" si="54"/>
        <v>DEMOSFQUI  P    (4)</v>
      </c>
      <c r="Y99" s="69"/>
      <c r="Z99" s="326"/>
      <c r="AA99" s="301" t="str">
        <f t="shared" si="55"/>
        <v/>
      </c>
      <c r="AB99" s="69"/>
      <c r="AC99" s="344"/>
      <c r="AD99" s="312" t="str">
        <f t="shared" si="56"/>
        <v/>
      </c>
      <c r="AE99" s="56"/>
    </row>
    <row r="100" spans="1:31" x14ac:dyDescent="0.25">
      <c r="A100" s="86">
        <v>13</v>
      </c>
      <c r="B100" s="209" t="s">
        <v>426</v>
      </c>
      <c r="C100" s="208" t="s">
        <v>80</v>
      </c>
      <c r="D100" s="347" t="s">
        <v>17</v>
      </c>
      <c r="E100" s="198" t="str">
        <f t="shared" si="46"/>
        <v/>
      </c>
      <c r="F100" s="199" t="str">
        <f t="shared" si="47"/>
        <v/>
      </c>
      <c r="G100" s="199" t="str">
        <f t="shared" si="48"/>
        <v/>
      </c>
      <c r="H100" s="199" t="str">
        <f t="shared" si="49"/>
        <v>BUVET  K           (4)</v>
      </c>
      <c r="I100" s="200" t="str">
        <f t="shared" si="50"/>
        <v>BUVET  K           (4)</v>
      </c>
      <c r="J100" s="76"/>
      <c r="K100" s="339"/>
      <c r="L100" s="301" t="str">
        <f t="shared" si="51"/>
        <v/>
      </c>
      <c r="M100" s="76"/>
      <c r="N100" s="326"/>
      <c r="O100" s="301" t="str">
        <f t="shared" si="57"/>
        <v/>
      </c>
      <c r="P100" s="69"/>
      <c r="Q100" s="326"/>
      <c r="R100" s="301" t="str">
        <f t="shared" si="52"/>
        <v/>
      </c>
      <c r="S100" s="69"/>
      <c r="T100" s="326"/>
      <c r="U100" s="301" t="str">
        <f t="shared" si="53"/>
        <v/>
      </c>
      <c r="V100" s="78"/>
      <c r="W100" s="326" t="s">
        <v>72</v>
      </c>
      <c r="X100" s="301" t="str">
        <f t="shared" si="54"/>
        <v>BUVET  K           (4)</v>
      </c>
      <c r="Y100" s="69"/>
      <c r="Z100" s="326"/>
      <c r="AA100" s="301" t="str">
        <f t="shared" si="55"/>
        <v/>
      </c>
      <c r="AB100" s="69"/>
      <c r="AC100" s="344"/>
      <c r="AD100" s="312" t="str">
        <f t="shared" si="56"/>
        <v/>
      </c>
      <c r="AE100" s="56"/>
    </row>
    <row r="101" spans="1:31" x14ac:dyDescent="0.25">
      <c r="A101" s="86">
        <v>14</v>
      </c>
      <c r="B101" s="207" t="s">
        <v>427</v>
      </c>
      <c r="C101" s="208" t="s">
        <v>80</v>
      </c>
      <c r="D101" s="347" t="s">
        <v>17</v>
      </c>
      <c r="E101" s="198" t="str">
        <f t="shared" si="46"/>
        <v/>
      </c>
      <c r="F101" s="199" t="str">
        <f t="shared" si="47"/>
        <v/>
      </c>
      <c r="G101" s="199" t="str">
        <f t="shared" si="48"/>
        <v/>
      </c>
      <c r="H101" s="199" t="str">
        <f t="shared" si="49"/>
        <v>SIEMIRADZKA D  (4)</v>
      </c>
      <c r="I101" s="200" t="str">
        <f t="shared" si="50"/>
        <v>SIEMIRADZKA D  (4)</v>
      </c>
      <c r="J101" s="76"/>
      <c r="K101" s="339"/>
      <c r="L101" s="301" t="str">
        <f t="shared" si="51"/>
        <v/>
      </c>
      <c r="M101" s="76"/>
      <c r="N101" s="326"/>
      <c r="O101" s="301" t="str">
        <f t="shared" si="57"/>
        <v/>
      </c>
      <c r="P101" s="69"/>
      <c r="Q101" s="326"/>
      <c r="R101" s="301" t="str">
        <f t="shared" si="52"/>
        <v/>
      </c>
      <c r="S101" s="69"/>
      <c r="T101" s="326"/>
      <c r="U101" s="301" t="str">
        <f t="shared" si="53"/>
        <v/>
      </c>
      <c r="V101" s="78"/>
      <c r="W101" s="326" t="s">
        <v>72</v>
      </c>
      <c r="X101" s="301" t="str">
        <f t="shared" si="54"/>
        <v>SIEMIRADZKA D  (4)</v>
      </c>
      <c r="Y101" s="69"/>
      <c r="Z101" s="326"/>
      <c r="AA101" s="301" t="str">
        <f t="shared" si="55"/>
        <v/>
      </c>
      <c r="AB101" s="69"/>
      <c r="AC101" s="344"/>
      <c r="AD101" s="312" t="str">
        <f t="shared" si="56"/>
        <v/>
      </c>
      <c r="AE101" s="56"/>
    </row>
    <row r="102" spans="1:31" x14ac:dyDescent="0.25">
      <c r="A102" s="86">
        <v>15</v>
      </c>
      <c r="B102" s="207"/>
      <c r="C102" s="208"/>
      <c r="D102" s="347"/>
      <c r="E102" s="198" t="str">
        <f t="shared" si="46"/>
        <v/>
      </c>
      <c r="F102" s="199" t="str">
        <f t="shared" si="47"/>
        <v/>
      </c>
      <c r="G102" s="199" t="str">
        <f t="shared" si="48"/>
        <v/>
      </c>
      <c r="H102" s="199" t="str">
        <f t="shared" si="49"/>
        <v/>
      </c>
      <c r="I102" s="200" t="str">
        <f t="shared" si="50"/>
        <v/>
      </c>
      <c r="J102" s="76"/>
      <c r="K102" s="339"/>
      <c r="L102" s="301" t="str">
        <f t="shared" si="51"/>
        <v/>
      </c>
      <c r="M102" s="76"/>
      <c r="N102" s="326"/>
      <c r="O102" s="301" t="str">
        <f t="shared" si="57"/>
        <v/>
      </c>
      <c r="P102" s="69"/>
      <c r="Q102" s="326"/>
      <c r="R102" s="301" t="str">
        <f t="shared" si="52"/>
        <v/>
      </c>
      <c r="S102" s="69"/>
      <c r="T102" s="326"/>
      <c r="U102" s="301" t="str">
        <f t="shared" si="53"/>
        <v/>
      </c>
      <c r="V102" s="78"/>
      <c r="W102" s="326"/>
      <c r="X102" s="301" t="str">
        <f t="shared" si="54"/>
        <v/>
      </c>
      <c r="Y102" s="69"/>
      <c r="Z102" s="326"/>
      <c r="AA102" s="301" t="str">
        <f t="shared" si="55"/>
        <v/>
      </c>
      <c r="AB102" s="69"/>
      <c r="AC102" s="344"/>
      <c r="AD102" s="312" t="str">
        <f t="shared" si="56"/>
        <v/>
      </c>
      <c r="AE102" s="56"/>
    </row>
    <row r="103" spans="1:31" x14ac:dyDescent="0.25">
      <c r="A103" s="86">
        <v>16</v>
      </c>
      <c r="B103" s="209" t="s">
        <v>428</v>
      </c>
      <c r="C103" s="208" t="s">
        <v>198</v>
      </c>
      <c r="D103" s="347" t="s">
        <v>81</v>
      </c>
      <c r="E103" s="198" t="str">
        <f t="shared" si="46"/>
        <v/>
      </c>
      <c r="F103" s="199" t="str">
        <f t="shared" si="47"/>
        <v/>
      </c>
      <c r="G103" s="199" t="str">
        <f t="shared" si="48"/>
        <v/>
      </c>
      <c r="H103" s="199" t="str">
        <f t="shared" si="49"/>
        <v>ZEMBALIA  JP     (4)</v>
      </c>
      <c r="I103" s="200" t="str">
        <f t="shared" si="50"/>
        <v>ZEMBALIA  JP     (4)</v>
      </c>
      <c r="J103" s="76"/>
      <c r="K103" s="339" t="s">
        <v>8</v>
      </c>
      <c r="L103" s="301" t="str">
        <f t="shared" si="51"/>
        <v>ZEMBALIA  JP     (4)</v>
      </c>
      <c r="M103" s="76"/>
      <c r="N103" s="326" t="s">
        <v>70</v>
      </c>
      <c r="O103" s="301" t="str">
        <f t="shared" si="57"/>
        <v>ZEMBALIA  JP     (4)</v>
      </c>
      <c r="P103" s="69"/>
      <c r="Q103" s="326" t="s">
        <v>71</v>
      </c>
      <c r="R103" s="301" t="str">
        <f t="shared" si="52"/>
        <v>ZEMBALIA  JP     (4)</v>
      </c>
      <c r="S103" s="69"/>
      <c r="T103" s="326"/>
      <c r="U103" s="301" t="str">
        <f t="shared" si="53"/>
        <v/>
      </c>
      <c r="V103" s="78"/>
      <c r="W103" s="326" t="s">
        <v>72</v>
      </c>
      <c r="X103" s="301" t="str">
        <f t="shared" si="54"/>
        <v>ZEMBALIA  JP     (4)</v>
      </c>
      <c r="Y103" s="69"/>
      <c r="Z103" s="326"/>
      <c r="AA103" s="301" t="str">
        <f t="shared" si="55"/>
        <v/>
      </c>
      <c r="AB103" s="69"/>
      <c r="AC103" s="344"/>
      <c r="AD103" s="312" t="str">
        <f t="shared" si="56"/>
        <v/>
      </c>
      <c r="AE103" s="56"/>
    </row>
    <row r="104" spans="1:31" x14ac:dyDescent="0.25">
      <c r="A104" s="86">
        <v>17</v>
      </c>
      <c r="B104" s="209" t="s">
        <v>128</v>
      </c>
      <c r="C104" s="208" t="s">
        <v>198</v>
      </c>
      <c r="D104" s="347" t="s">
        <v>81</v>
      </c>
      <c r="E104" s="198" t="str">
        <f t="shared" si="46"/>
        <v/>
      </c>
      <c r="F104" s="199" t="str">
        <f t="shared" si="47"/>
        <v/>
      </c>
      <c r="G104" s="199" t="str">
        <f t="shared" si="48"/>
        <v/>
      </c>
      <c r="H104" s="199" t="str">
        <f t="shared" si="49"/>
        <v xml:space="preserve">CLAUZIER  F     (4) </v>
      </c>
      <c r="I104" s="200" t="str">
        <f t="shared" si="50"/>
        <v xml:space="preserve">CLAUZIER  F     (4) </v>
      </c>
      <c r="J104" s="76"/>
      <c r="K104" s="339"/>
      <c r="L104" s="301" t="str">
        <f t="shared" si="51"/>
        <v/>
      </c>
      <c r="M104" s="76"/>
      <c r="N104" s="326"/>
      <c r="O104" s="301" t="str">
        <f t="shared" si="57"/>
        <v/>
      </c>
      <c r="P104" s="69"/>
      <c r="Q104" s="326"/>
      <c r="R104" s="301" t="str">
        <f t="shared" si="52"/>
        <v/>
      </c>
      <c r="S104" s="69"/>
      <c r="T104" s="326"/>
      <c r="U104" s="301" t="str">
        <f t="shared" si="53"/>
        <v/>
      </c>
      <c r="V104" s="78"/>
      <c r="W104" s="326" t="s">
        <v>72</v>
      </c>
      <c r="X104" s="301" t="str">
        <f t="shared" si="54"/>
        <v xml:space="preserve">CLAUZIER  F     (4) </v>
      </c>
      <c r="Y104" s="69"/>
      <c r="Z104" s="326"/>
      <c r="AA104" s="301" t="str">
        <f t="shared" si="55"/>
        <v/>
      </c>
      <c r="AB104" s="69"/>
      <c r="AC104" s="344"/>
      <c r="AD104" s="312" t="str">
        <f t="shared" si="56"/>
        <v/>
      </c>
      <c r="AE104" s="56"/>
    </row>
    <row r="105" spans="1:31" x14ac:dyDescent="0.25">
      <c r="A105" s="86">
        <v>18</v>
      </c>
      <c r="B105" s="209" t="s">
        <v>129</v>
      </c>
      <c r="C105" s="208" t="s">
        <v>198</v>
      </c>
      <c r="D105" s="347" t="s">
        <v>81</v>
      </c>
      <c r="E105" s="198" t="str">
        <f t="shared" si="46"/>
        <v/>
      </c>
      <c r="F105" s="199" t="str">
        <f t="shared" si="47"/>
        <v/>
      </c>
      <c r="G105" s="199" t="str">
        <f t="shared" si="48"/>
        <v/>
      </c>
      <c r="H105" s="199" t="str">
        <f t="shared" si="49"/>
        <v>CHAPERON S    (4)</v>
      </c>
      <c r="I105" s="200" t="str">
        <f t="shared" si="50"/>
        <v>CHAPERON S    (4)</v>
      </c>
      <c r="J105" s="76"/>
      <c r="K105" s="339"/>
      <c r="L105" s="301" t="str">
        <f t="shared" si="51"/>
        <v/>
      </c>
      <c r="M105" s="76"/>
      <c r="N105" s="326"/>
      <c r="O105" s="301" t="str">
        <f t="shared" si="57"/>
        <v/>
      </c>
      <c r="P105" s="69"/>
      <c r="Q105" s="326"/>
      <c r="R105" s="301" t="str">
        <f t="shared" si="52"/>
        <v/>
      </c>
      <c r="S105" s="69"/>
      <c r="T105" s="326"/>
      <c r="U105" s="301" t="str">
        <f t="shared" si="53"/>
        <v/>
      </c>
      <c r="V105" s="78"/>
      <c r="W105" s="326" t="s">
        <v>72</v>
      </c>
      <c r="X105" s="301" t="str">
        <f t="shared" si="54"/>
        <v>CHAPERON S    (4)</v>
      </c>
      <c r="Y105" s="69"/>
      <c r="Z105" s="326"/>
      <c r="AA105" s="301" t="str">
        <f t="shared" si="55"/>
        <v/>
      </c>
      <c r="AB105" s="69"/>
      <c r="AC105" s="344"/>
      <c r="AD105" s="312" t="str">
        <f t="shared" si="56"/>
        <v/>
      </c>
      <c r="AE105" s="56"/>
    </row>
    <row r="106" spans="1:31" x14ac:dyDescent="0.25">
      <c r="A106" s="86">
        <v>19</v>
      </c>
      <c r="B106" s="209" t="s">
        <v>429</v>
      </c>
      <c r="C106" s="208" t="s">
        <v>198</v>
      </c>
      <c r="D106" s="347" t="s">
        <v>81</v>
      </c>
      <c r="E106" s="198" t="str">
        <f t="shared" si="46"/>
        <v/>
      </c>
      <c r="F106" s="199" t="str">
        <f t="shared" si="47"/>
        <v/>
      </c>
      <c r="G106" s="199" t="str">
        <f t="shared" si="48"/>
        <v/>
      </c>
      <c r="H106" s="199" t="str">
        <f t="shared" si="49"/>
        <v>HILLAIRE  D      (4)</v>
      </c>
      <c r="I106" s="200" t="str">
        <f t="shared" si="50"/>
        <v>HILLAIRE  D      (4)</v>
      </c>
      <c r="J106" s="76"/>
      <c r="K106" s="339"/>
      <c r="L106" s="301" t="str">
        <f t="shared" si="51"/>
        <v/>
      </c>
      <c r="M106" s="76"/>
      <c r="N106" s="326"/>
      <c r="O106" s="301" t="str">
        <f t="shared" si="57"/>
        <v/>
      </c>
      <c r="P106" s="69"/>
      <c r="Q106" s="326"/>
      <c r="R106" s="301" t="str">
        <f t="shared" si="52"/>
        <v/>
      </c>
      <c r="S106" s="69"/>
      <c r="T106" s="326"/>
      <c r="U106" s="301" t="str">
        <f t="shared" si="53"/>
        <v/>
      </c>
      <c r="V106" s="78"/>
      <c r="W106" s="326" t="s">
        <v>72</v>
      </c>
      <c r="X106" s="301" t="str">
        <f t="shared" si="54"/>
        <v>HILLAIRE  D      (4)</v>
      </c>
      <c r="Y106" s="69"/>
      <c r="Z106" s="326"/>
      <c r="AA106" s="301" t="str">
        <f t="shared" si="55"/>
        <v/>
      </c>
      <c r="AB106" s="69"/>
      <c r="AC106" s="344"/>
      <c r="AD106" s="312" t="str">
        <f t="shared" si="56"/>
        <v/>
      </c>
      <c r="AE106" s="56"/>
    </row>
    <row r="107" spans="1:31" x14ac:dyDescent="0.25">
      <c r="A107" s="86">
        <v>20</v>
      </c>
      <c r="B107" s="209" t="s">
        <v>430</v>
      </c>
      <c r="C107" s="208" t="s">
        <v>201</v>
      </c>
      <c r="D107" s="347" t="s">
        <v>81</v>
      </c>
      <c r="E107" s="198" t="str">
        <f t="shared" si="46"/>
        <v/>
      </c>
      <c r="F107" s="199" t="str">
        <f t="shared" si="47"/>
        <v/>
      </c>
      <c r="G107" s="199" t="str">
        <f t="shared" si="48"/>
        <v/>
      </c>
      <c r="H107" s="199" t="str">
        <f t="shared" si="49"/>
        <v>BENINI  M          (4)</v>
      </c>
      <c r="I107" s="200" t="str">
        <f t="shared" si="50"/>
        <v>BENINI  M          (4)</v>
      </c>
      <c r="J107" s="76"/>
      <c r="K107" s="339"/>
      <c r="L107" s="301" t="str">
        <f t="shared" si="51"/>
        <v/>
      </c>
      <c r="M107" s="76"/>
      <c r="N107" s="326"/>
      <c r="O107" s="301" t="str">
        <f t="shared" si="57"/>
        <v/>
      </c>
      <c r="P107" s="69"/>
      <c r="Q107" s="326"/>
      <c r="R107" s="301" t="str">
        <f t="shared" si="52"/>
        <v/>
      </c>
      <c r="S107" s="69"/>
      <c r="T107" s="326"/>
      <c r="U107" s="301" t="str">
        <f t="shared" si="53"/>
        <v/>
      </c>
      <c r="V107" s="78"/>
      <c r="W107" s="326" t="s">
        <v>72</v>
      </c>
      <c r="X107" s="301" t="str">
        <f t="shared" si="54"/>
        <v>BENINI  M          (4)</v>
      </c>
      <c r="Y107" s="69"/>
      <c r="Z107" s="326"/>
      <c r="AA107" s="301" t="str">
        <f t="shared" si="55"/>
        <v/>
      </c>
      <c r="AB107" s="69"/>
      <c r="AC107" s="344"/>
      <c r="AD107" s="312" t="str">
        <f t="shared" si="56"/>
        <v/>
      </c>
      <c r="AE107" s="56"/>
    </row>
    <row r="108" spans="1:31" x14ac:dyDescent="0.25">
      <c r="A108" s="86">
        <v>21</v>
      </c>
      <c r="B108" s="209" t="s">
        <v>431</v>
      </c>
      <c r="C108" s="208" t="s">
        <v>201</v>
      </c>
      <c r="D108" s="347" t="s">
        <v>81</v>
      </c>
      <c r="E108" s="198" t="str">
        <f t="shared" si="46"/>
        <v/>
      </c>
      <c r="F108" s="199" t="str">
        <f t="shared" si="47"/>
        <v/>
      </c>
      <c r="G108" s="199" t="str">
        <f t="shared" si="48"/>
        <v/>
      </c>
      <c r="H108" s="199" t="str">
        <f t="shared" si="49"/>
        <v>ZEMBALIA T      (4)</v>
      </c>
      <c r="I108" s="200" t="str">
        <f t="shared" si="50"/>
        <v>ZEMBALIA T      (4)</v>
      </c>
      <c r="J108" s="76"/>
      <c r="K108" s="339"/>
      <c r="L108" s="301" t="str">
        <f t="shared" si="51"/>
        <v/>
      </c>
      <c r="M108" s="76"/>
      <c r="N108" s="326"/>
      <c r="O108" s="301" t="str">
        <f t="shared" si="57"/>
        <v/>
      </c>
      <c r="P108" s="69"/>
      <c r="Q108" s="326"/>
      <c r="R108" s="301" t="str">
        <f t="shared" si="52"/>
        <v/>
      </c>
      <c r="S108" s="69"/>
      <c r="T108" s="326"/>
      <c r="U108" s="301" t="str">
        <f t="shared" si="53"/>
        <v/>
      </c>
      <c r="V108" s="78"/>
      <c r="W108" s="326" t="s">
        <v>72</v>
      </c>
      <c r="X108" s="301" t="str">
        <f t="shared" si="54"/>
        <v>ZEMBALIA T      (4)</v>
      </c>
      <c r="Y108" s="69"/>
      <c r="Z108" s="326"/>
      <c r="AA108" s="301" t="str">
        <f t="shared" si="55"/>
        <v/>
      </c>
      <c r="AB108" s="69"/>
      <c r="AC108" s="344"/>
      <c r="AD108" s="312" t="str">
        <f t="shared" si="56"/>
        <v/>
      </c>
      <c r="AE108" s="56"/>
    </row>
    <row r="109" spans="1:31" x14ac:dyDescent="0.25">
      <c r="A109" s="86">
        <v>22</v>
      </c>
      <c r="B109" s="209" t="s">
        <v>432</v>
      </c>
      <c r="C109" s="208" t="s">
        <v>201</v>
      </c>
      <c r="D109" s="347" t="s">
        <v>81</v>
      </c>
      <c r="E109" s="198" t="str">
        <f t="shared" si="46"/>
        <v/>
      </c>
      <c r="F109" s="199" t="str">
        <f t="shared" si="47"/>
        <v/>
      </c>
      <c r="G109" s="199" t="str">
        <f t="shared" si="48"/>
        <v/>
      </c>
      <c r="H109" s="199" t="str">
        <f t="shared" si="49"/>
        <v>MARTINEZ N      (4)</v>
      </c>
      <c r="I109" s="200" t="str">
        <f t="shared" si="50"/>
        <v>MARTINEZ N      (4)</v>
      </c>
      <c r="J109" s="76"/>
      <c r="K109" s="339"/>
      <c r="L109" s="301" t="str">
        <f t="shared" si="51"/>
        <v/>
      </c>
      <c r="M109" s="76"/>
      <c r="N109" s="326"/>
      <c r="O109" s="301" t="str">
        <f t="shared" si="57"/>
        <v/>
      </c>
      <c r="P109" s="69"/>
      <c r="Q109" s="326"/>
      <c r="R109" s="301" t="str">
        <f t="shared" si="52"/>
        <v/>
      </c>
      <c r="S109" s="69"/>
      <c r="T109" s="326"/>
      <c r="U109" s="301" t="str">
        <f t="shared" si="53"/>
        <v/>
      </c>
      <c r="V109" s="78"/>
      <c r="W109" s="326"/>
      <c r="X109" s="301" t="str">
        <f t="shared" si="54"/>
        <v/>
      </c>
      <c r="Y109" s="69"/>
      <c r="Z109" s="326"/>
      <c r="AA109" s="301" t="str">
        <f t="shared" si="55"/>
        <v/>
      </c>
      <c r="AB109" s="69"/>
      <c r="AC109" s="344"/>
      <c r="AD109" s="312" t="str">
        <f t="shared" si="56"/>
        <v/>
      </c>
      <c r="AE109" s="56"/>
    </row>
    <row r="110" spans="1:31" x14ac:dyDescent="0.25">
      <c r="A110" s="86">
        <v>23</v>
      </c>
      <c r="B110" s="209"/>
      <c r="C110" s="208"/>
      <c r="D110" s="347"/>
      <c r="E110" s="198" t="str">
        <f t="shared" si="46"/>
        <v/>
      </c>
      <c r="F110" s="199" t="str">
        <f t="shared" si="47"/>
        <v/>
      </c>
      <c r="G110" s="199" t="str">
        <f t="shared" si="48"/>
        <v/>
      </c>
      <c r="H110" s="199" t="str">
        <f t="shared" si="49"/>
        <v/>
      </c>
      <c r="I110" s="200" t="str">
        <f t="shared" si="50"/>
        <v/>
      </c>
      <c r="J110" s="76"/>
      <c r="K110" s="339"/>
      <c r="L110" s="301" t="str">
        <f t="shared" si="51"/>
        <v/>
      </c>
      <c r="M110" s="76"/>
      <c r="N110" s="326"/>
      <c r="O110" s="301" t="str">
        <f t="shared" si="57"/>
        <v/>
      </c>
      <c r="P110" s="69"/>
      <c r="Q110" s="326"/>
      <c r="R110" s="301" t="str">
        <f t="shared" si="52"/>
        <v/>
      </c>
      <c r="S110" s="69"/>
      <c r="T110" s="326"/>
      <c r="U110" s="301" t="str">
        <f t="shared" si="53"/>
        <v/>
      </c>
      <c r="V110" s="78"/>
      <c r="W110" s="326"/>
      <c r="X110" s="301" t="str">
        <f t="shared" si="54"/>
        <v/>
      </c>
      <c r="Y110" s="69"/>
      <c r="Z110" s="326"/>
      <c r="AA110" s="301" t="str">
        <f t="shared" si="55"/>
        <v/>
      </c>
      <c r="AB110" s="69"/>
      <c r="AC110" s="344"/>
      <c r="AD110" s="312" t="str">
        <f t="shared" si="56"/>
        <v/>
      </c>
      <c r="AE110" s="56"/>
    </row>
    <row r="111" spans="1:31" ht="15.75" thickBot="1" x14ac:dyDescent="0.3">
      <c r="A111" s="86">
        <v>24</v>
      </c>
      <c r="B111" s="211"/>
      <c r="C111" s="212"/>
      <c r="D111" s="348"/>
      <c r="E111" s="201" t="str">
        <f t="shared" ref="E111" si="58">IF(AND(C111="Adc",D111="Ch.G"),B111,IF(AND(C111="Adj",D111="Ch.G"),B111,IF(AND(C111="Scc",D111="Ch.G"),B111,IF(AND(C111="Sgt",D111="Ch.G"),B111,""))))</f>
        <v/>
      </c>
      <c r="F111" s="202" t="str">
        <f t="shared" ref="F111" si="59">IF(D111="Apr.","",IF(D111="Eq","",IF(D111="Ch.E","",IF(D111="Ch.A 1E","",IF(D111="","",B111)))))</f>
        <v/>
      </c>
      <c r="G111" s="203" t="str">
        <f t="shared" ref="G111" si="60">IF(D111="Apr.","",IF(D111="Eq","",IF(D111="Ch.E","",IF(D111="","",B111))))</f>
        <v/>
      </c>
      <c r="H111" s="202" t="str">
        <f t="shared" ref="H111" si="61">IF(B111="","",B111)</f>
        <v/>
      </c>
      <c r="I111" s="204" t="str">
        <f t="shared" ref="I111" si="62">IF(B111="","",B111)</f>
        <v/>
      </c>
      <c r="J111" s="76"/>
      <c r="K111" s="340"/>
      <c r="L111" s="302" t="str">
        <f t="shared" si="51"/>
        <v/>
      </c>
      <c r="M111" s="303"/>
      <c r="N111" s="327"/>
      <c r="O111" s="302" t="str">
        <f t="shared" si="57"/>
        <v/>
      </c>
      <c r="P111" s="69"/>
      <c r="Q111" s="327"/>
      <c r="R111" s="302" t="str">
        <f t="shared" si="52"/>
        <v/>
      </c>
      <c r="S111" s="305"/>
      <c r="T111" s="327"/>
      <c r="U111" s="302" t="str">
        <f t="shared" si="53"/>
        <v/>
      </c>
      <c r="V111" s="342"/>
      <c r="W111" s="327"/>
      <c r="X111" s="302" t="str">
        <f t="shared" si="54"/>
        <v/>
      </c>
      <c r="Y111" s="304"/>
      <c r="Z111" s="327"/>
      <c r="AA111" s="302" t="str">
        <f t="shared" si="55"/>
        <v/>
      </c>
      <c r="AB111" s="69"/>
      <c r="AC111" s="345"/>
      <c r="AD111" s="313" t="str">
        <f t="shared" si="56"/>
        <v/>
      </c>
      <c r="AE111" s="56"/>
    </row>
    <row r="112" spans="1:31" ht="15.75" thickBot="1" x14ac:dyDescent="0.3">
      <c r="A112" s="54"/>
      <c r="B112" s="75"/>
      <c r="C112" s="55"/>
      <c r="D112" s="55"/>
      <c r="E112" s="76"/>
      <c r="F112" s="76"/>
      <c r="G112" s="76"/>
      <c r="H112" s="76"/>
      <c r="I112" s="76"/>
      <c r="J112" s="76"/>
      <c r="K112" s="91"/>
      <c r="L112" s="76" t="str">
        <f t="shared" si="51"/>
        <v/>
      </c>
      <c r="M112" s="76"/>
      <c r="N112" s="81"/>
      <c r="O112" s="76"/>
      <c r="P112" s="76"/>
      <c r="Q112" s="55"/>
      <c r="R112" s="69" t="s">
        <v>39</v>
      </c>
      <c r="S112" s="69"/>
      <c r="T112" s="55"/>
      <c r="U112" s="78"/>
      <c r="V112" s="78"/>
      <c r="W112" s="83"/>
      <c r="X112" s="84"/>
      <c r="Y112" s="84"/>
      <c r="Z112" s="55"/>
      <c r="AA112" s="79"/>
      <c r="AB112" s="79"/>
      <c r="AC112" s="56"/>
      <c r="AD112" s="79"/>
      <c r="AE112" s="56"/>
    </row>
    <row r="113" spans="1:31" ht="15.75" thickBot="1" x14ac:dyDescent="0.3">
      <c r="A113" s="54"/>
      <c r="B113" s="498" t="s">
        <v>301</v>
      </c>
      <c r="C113" s="499"/>
      <c r="D113" s="55"/>
      <c r="E113" s="76"/>
      <c r="F113" s="76"/>
      <c r="G113" s="76"/>
      <c r="H113" s="76"/>
      <c r="I113" s="76"/>
      <c r="J113" s="76"/>
      <c r="K113" s="91"/>
      <c r="L113" s="76" t="str">
        <f t="shared" si="51"/>
        <v/>
      </c>
      <c r="M113" s="76"/>
      <c r="N113" s="81"/>
      <c r="O113" s="76"/>
      <c r="P113" s="76"/>
      <c r="Q113" s="55"/>
      <c r="R113" s="82"/>
      <c r="S113" s="82"/>
      <c r="T113" s="55"/>
      <c r="U113" s="78"/>
      <c r="V113" s="78"/>
      <c r="W113" s="83"/>
      <c r="X113" s="84"/>
      <c r="Y113" s="84"/>
      <c r="Z113" s="55"/>
      <c r="AA113" s="79"/>
      <c r="AB113" s="79"/>
      <c r="AC113" s="56"/>
      <c r="AD113" s="79"/>
      <c r="AE113" s="56"/>
    </row>
    <row r="114" spans="1:31" x14ac:dyDescent="0.25">
      <c r="A114" s="54"/>
      <c r="B114" s="207" t="s">
        <v>383</v>
      </c>
      <c r="C114" s="206" t="s">
        <v>296</v>
      </c>
      <c r="D114" s="55"/>
      <c r="E114" s="76"/>
      <c r="F114" s="76"/>
      <c r="G114" s="76"/>
      <c r="H114" s="76"/>
      <c r="I114" s="76"/>
      <c r="J114" s="76"/>
      <c r="K114" s="91"/>
      <c r="L114" s="76"/>
      <c r="M114" s="76"/>
      <c r="N114" s="81"/>
      <c r="O114" s="76"/>
      <c r="P114" s="76"/>
      <c r="Q114" s="55"/>
      <c r="R114" s="82"/>
      <c r="S114" s="82"/>
      <c r="T114" s="55"/>
      <c r="U114" s="78"/>
      <c r="V114" s="78"/>
      <c r="W114" s="83"/>
      <c r="X114" s="84"/>
      <c r="Y114" s="84"/>
      <c r="Z114" s="55"/>
      <c r="AA114" s="79"/>
      <c r="AB114" s="79"/>
      <c r="AC114" s="56"/>
      <c r="AD114" s="79"/>
      <c r="AE114" s="56"/>
    </row>
    <row r="115" spans="1:31" x14ac:dyDescent="0.25">
      <c r="A115" s="54"/>
      <c r="B115" s="207" t="s">
        <v>385</v>
      </c>
      <c r="C115" s="208" t="s">
        <v>296</v>
      </c>
      <c r="D115" s="55"/>
      <c r="E115" s="76"/>
      <c r="F115" s="76"/>
      <c r="G115" s="76"/>
      <c r="H115" s="76"/>
      <c r="I115" s="76"/>
      <c r="J115" s="76"/>
      <c r="K115" s="91"/>
      <c r="L115" s="76"/>
      <c r="M115" s="76"/>
      <c r="N115" s="81"/>
      <c r="O115" s="76"/>
      <c r="P115" s="76"/>
      <c r="Q115" s="55"/>
      <c r="R115" s="82"/>
      <c r="S115" s="82"/>
      <c r="T115" s="55"/>
      <c r="U115" s="78"/>
      <c r="V115" s="78"/>
      <c r="W115" s="83"/>
      <c r="X115" s="84"/>
      <c r="Y115" s="84"/>
      <c r="Z115" s="55"/>
      <c r="AA115" s="79"/>
      <c r="AB115" s="79"/>
      <c r="AC115" s="56"/>
      <c r="AD115" s="79"/>
      <c r="AE115" s="56"/>
    </row>
    <row r="116" spans="1:31" x14ac:dyDescent="0.25">
      <c r="A116" s="54"/>
      <c r="B116" s="207" t="s">
        <v>386</v>
      </c>
      <c r="C116" s="208" t="s">
        <v>296</v>
      </c>
      <c r="D116" s="55"/>
      <c r="E116" s="76"/>
      <c r="F116" s="76"/>
      <c r="G116" s="76"/>
      <c r="H116" s="76"/>
      <c r="I116" s="76"/>
      <c r="J116" s="76"/>
      <c r="K116" s="91"/>
      <c r="L116" s="76"/>
      <c r="M116" s="76"/>
      <c r="N116" s="81"/>
      <c r="O116" s="76"/>
      <c r="P116" s="76"/>
      <c r="Q116" s="55"/>
      <c r="R116" s="82"/>
      <c r="S116" s="82"/>
      <c r="T116" s="55"/>
      <c r="U116" s="78"/>
      <c r="V116" s="78"/>
      <c r="W116" s="83"/>
      <c r="X116" s="84"/>
      <c r="Y116" s="84"/>
      <c r="Z116" s="55"/>
      <c r="AA116" s="79"/>
      <c r="AB116" s="79"/>
      <c r="AC116" s="56"/>
      <c r="AD116" s="79"/>
      <c r="AE116" s="56"/>
    </row>
    <row r="117" spans="1:31" x14ac:dyDescent="0.25">
      <c r="A117" s="54"/>
      <c r="B117" s="207"/>
      <c r="C117" s="208"/>
      <c r="D117" s="55"/>
      <c r="E117" s="76"/>
      <c r="F117" s="76"/>
      <c r="G117" s="76"/>
      <c r="H117" s="76"/>
      <c r="I117" s="76"/>
      <c r="J117" s="76"/>
      <c r="K117" s="91"/>
      <c r="L117" s="76"/>
      <c r="M117" s="76"/>
      <c r="N117" s="81"/>
      <c r="O117" s="76"/>
      <c r="P117" s="76"/>
      <c r="Q117" s="55"/>
      <c r="R117" s="82"/>
      <c r="S117" s="82"/>
      <c r="T117" s="55"/>
      <c r="U117" s="78"/>
      <c r="V117" s="78"/>
      <c r="W117" s="83"/>
      <c r="X117" s="84"/>
      <c r="Y117" s="84"/>
      <c r="Z117" s="55"/>
      <c r="AA117" s="79"/>
      <c r="AB117" s="79"/>
      <c r="AC117" s="56"/>
      <c r="AD117" s="79"/>
      <c r="AE117" s="56"/>
    </row>
    <row r="118" spans="1:31" x14ac:dyDescent="0.25">
      <c r="A118" s="54"/>
      <c r="B118" s="207"/>
      <c r="C118" s="208" t="s">
        <v>296</v>
      </c>
      <c r="D118" s="55"/>
      <c r="E118" s="76"/>
      <c r="F118" s="76"/>
      <c r="G118" s="76"/>
      <c r="H118" s="76"/>
      <c r="I118" s="76"/>
      <c r="J118" s="76"/>
      <c r="K118" s="91"/>
      <c r="L118" s="76"/>
      <c r="M118" s="76"/>
      <c r="N118" s="81"/>
      <c r="O118" s="76"/>
      <c r="P118" s="76"/>
      <c r="Q118" s="55"/>
      <c r="R118" s="82"/>
      <c r="S118" s="82"/>
      <c r="T118" s="55"/>
      <c r="U118" s="78"/>
      <c r="V118" s="78"/>
      <c r="W118" s="83"/>
      <c r="X118" s="84"/>
      <c r="Y118" s="84"/>
      <c r="Z118" s="55"/>
      <c r="AA118" s="79"/>
      <c r="AB118" s="79"/>
      <c r="AC118" s="56"/>
      <c r="AD118" s="79"/>
      <c r="AE118" s="56"/>
    </row>
    <row r="119" spans="1:31" x14ac:dyDescent="0.25">
      <c r="A119" s="54"/>
      <c r="B119" s="207"/>
      <c r="C119" s="208" t="s">
        <v>296</v>
      </c>
      <c r="D119" s="55"/>
      <c r="E119" s="76"/>
      <c r="F119" s="76"/>
      <c r="G119" s="76"/>
      <c r="H119" s="76"/>
      <c r="I119" s="76"/>
      <c r="J119" s="76"/>
      <c r="K119" s="91"/>
      <c r="L119" s="76"/>
      <c r="M119" s="76"/>
      <c r="N119" s="81"/>
      <c r="O119" s="76"/>
      <c r="P119" s="76"/>
      <c r="Q119" s="55"/>
      <c r="R119" s="82"/>
      <c r="S119" s="82"/>
      <c r="T119" s="55"/>
      <c r="U119" s="78"/>
      <c r="V119" s="78"/>
      <c r="W119" s="83"/>
      <c r="X119" s="84"/>
      <c r="Y119" s="84"/>
      <c r="Z119" s="55"/>
      <c r="AA119" s="79"/>
      <c r="AB119" s="79"/>
      <c r="AC119" s="56"/>
      <c r="AD119" s="79"/>
      <c r="AE119" s="56"/>
    </row>
    <row r="120" spans="1:31" x14ac:dyDescent="0.25">
      <c r="A120" s="54"/>
      <c r="B120" s="207"/>
      <c r="C120" s="208" t="s">
        <v>296</v>
      </c>
      <c r="D120" s="55"/>
      <c r="E120" s="76"/>
      <c r="F120" s="76"/>
      <c r="G120" s="76"/>
      <c r="H120" s="76"/>
      <c r="I120" s="76"/>
      <c r="J120" s="76"/>
      <c r="K120" s="91"/>
      <c r="L120" s="76"/>
      <c r="M120" s="76"/>
      <c r="N120" s="81"/>
      <c r="O120" s="76"/>
      <c r="P120" s="76"/>
      <c r="Q120" s="55"/>
      <c r="R120" s="82"/>
      <c r="S120" s="82"/>
      <c r="T120" s="55"/>
      <c r="U120" s="78"/>
      <c r="V120" s="78"/>
      <c r="W120" s="83"/>
      <c r="X120" s="84"/>
      <c r="Y120" s="84"/>
      <c r="Z120" s="55"/>
      <c r="AA120" s="79"/>
      <c r="AB120" s="79"/>
      <c r="AC120" s="56"/>
      <c r="AD120" s="79"/>
      <c r="AE120" s="56"/>
    </row>
    <row r="121" spans="1:31" x14ac:dyDescent="0.25">
      <c r="A121" s="54"/>
      <c r="B121" s="207"/>
      <c r="C121" s="208" t="s">
        <v>296</v>
      </c>
      <c r="D121" s="55"/>
      <c r="E121" s="76"/>
      <c r="F121" s="76"/>
      <c r="G121" s="76"/>
      <c r="H121" s="76"/>
      <c r="I121" s="76"/>
      <c r="J121" s="76"/>
      <c r="K121" s="55"/>
      <c r="L121" s="76"/>
      <c r="M121" s="76"/>
      <c r="N121" s="81"/>
      <c r="O121" s="76"/>
      <c r="P121" s="76"/>
      <c r="Q121" s="55"/>
      <c r="R121" s="82"/>
      <c r="S121" s="82"/>
      <c r="T121" s="55"/>
      <c r="U121" s="78"/>
      <c r="V121" s="78"/>
      <c r="W121" s="83"/>
      <c r="X121" s="84"/>
      <c r="Y121" s="84"/>
      <c r="Z121" s="55"/>
      <c r="AA121" s="79"/>
      <c r="AB121" s="79"/>
      <c r="AC121" s="56"/>
      <c r="AD121" s="79"/>
      <c r="AE121" s="56"/>
    </row>
    <row r="122" spans="1:31" ht="15.75" thickBot="1" x14ac:dyDescent="0.3">
      <c r="A122" s="54"/>
      <c r="B122" s="281"/>
      <c r="C122" s="224" t="s">
        <v>296</v>
      </c>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4"/>
      <c r="AB122" s="54"/>
      <c r="AC122" s="54"/>
      <c r="AD122" s="54"/>
      <c r="AE122" s="54"/>
    </row>
    <row r="123" spans="1:31" ht="15.75" thickBot="1" x14ac:dyDescent="0.3">
      <c r="B123" s="55"/>
      <c r="C123" s="54"/>
      <c r="D123" s="54"/>
      <c r="E123" s="54"/>
      <c r="F123" s="54"/>
      <c r="G123" s="54"/>
      <c r="H123" s="54"/>
      <c r="I123" s="54"/>
      <c r="J123" s="54"/>
      <c r="K123" s="54"/>
      <c r="L123" s="54"/>
      <c r="M123" s="54"/>
      <c r="N123" s="54"/>
      <c r="O123" s="54"/>
      <c r="P123" s="54"/>
    </row>
    <row r="124" spans="1:31" ht="15.75" thickBot="1" x14ac:dyDescent="0.3">
      <c r="B124" s="492" t="s">
        <v>134</v>
      </c>
      <c r="C124" s="493"/>
      <c r="D124" s="54"/>
      <c r="E124" s="55"/>
      <c r="F124" s="55"/>
      <c r="G124" s="54"/>
      <c r="H124" s="55"/>
      <c r="J124" s="54"/>
      <c r="K124" s="136"/>
      <c r="L124" s="55"/>
      <c r="M124" s="55"/>
      <c r="N124" s="54"/>
      <c r="O124" s="55"/>
      <c r="P124" s="55"/>
    </row>
    <row r="125" spans="1:31" ht="15.75" thickBot="1" x14ac:dyDescent="0.3">
      <c r="B125" s="55"/>
      <c r="C125" s="54"/>
      <c r="D125" s="54"/>
      <c r="E125" s="54"/>
      <c r="F125" s="54"/>
      <c r="G125" s="54"/>
      <c r="H125" s="54"/>
      <c r="J125" s="137"/>
      <c r="K125" s="136"/>
      <c r="L125" s="54"/>
      <c r="M125" s="54"/>
      <c r="N125" s="54"/>
      <c r="O125" s="54"/>
      <c r="P125" s="54"/>
    </row>
    <row r="126" spans="1:31" ht="15.95" customHeight="1" x14ac:dyDescent="0.25">
      <c r="B126" s="162" t="s">
        <v>135</v>
      </c>
      <c r="C126" s="157" t="s">
        <v>136</v>
      </c>
      <c r="D126" s="86"/>
      <c r="E126" s="54"/>
      <c r="F126" s="54"/>
      <c r="G126" s="54"/>
      <c r="H126" s="54"/>
      <c r="J126" s="138"/>
      <c r="K126" s="139"/>
      <c r="L126" s="54"/>
      <c r="M126" s="54"/>
      <c r="N126" s="54"/>
      <c r="O126" s="54"/>
      <c r="P126" s="54"/>
    </row>
    <row r="127" spans="1:31" ht="15.95" customHeight="1" x14ac:dyDescent="0.25">
      <c r="B127" s="163" t="s">
        <v>278</v>
      </c>
      <c r="C127" s="158" t="s">
        <v>137</v>
      </c>
      <c r="D127" s="55"/>
      <c r="E127" s="55"/>
      <c r="F127" s="55"/>
      <c r="G127" s="55"/>
      <c r="H127" s="55"/>
      <c r="J127" s="138"/>
      <c r="K127" s="137"/>
      <c r="L127" s="62"/>
      <c r="M127" s="62"/>
      <c r="N127" s="55"/>
      <c r="O127" s="62"/>
      <c r="P127" s="62"/>
    </row>
    <row r="128" spans="1:31" ht="15.95" customHeight="1" x14ac:dyDescent="0.25">
      <c r="B128" s="163" t="s">
        <v>138</v>
      </c>
      <c r="C128" s="158" t="s">
        <v>139</v>
      </c>
      <c r="D128" s="86"/>
      <c r="E128" s="54"/>
      <c r="F128" s="54"/>
      <c r="G128" s="54"/>
      <c r="H128" s="54"/>
      <c r="J128" s="138"/>
      <c r="K128" s="139"/>
      <c r="L128" s="54"/>
      <c r="M128" s="54"/>
      <c r="N128" s="54"/>
      <c r="O128" s="54"/>
      <c r="P128" s="54"/>
    </row>
    <row r="129" spans="2:16" ht="15.95" customHeight="1" x14ac:dyDescent="0.25">
      <c r="B129" s="163" t="s">
        <v>140</v>
      </c>
      <c r="C129" s="158" t="s">
        <v>141</v>
      </c>
      <c r="D129" s="86"/>
      <c r="E129" s="54"/>
      <c r="F129" s="54"/>
      <c r="G129" s="54"/>
      <c r="H129" s="54"/>
      <c r="J129" s="138"/>
      <c r="K129" s="139"/>
      <c r="L129" s="54"/>
      <c r="M129" s="54"/>
      <c r="N129" s="54"/>
      <c r="O129" s="54"/>
      <c r="P129" s="54"/>
    </row>
    <row r="130" spans="2:16" ht="15.95" customHeight="1" x14ac:dyDescent="0.25">
      <c r="B130" s="163" t="s">
        <v>142</v>
      </c>
      <c r="C130" s="158" t="s">
        <v>143</v>
      </c>
      <c r="D130" s="86"/>
      <c r="E130" s="54"/>
      <c r="F130" s="54"/>
      <c r="G130" s="54"/>
      <c r="H130" s="54"/>
      <c r="J130" s="138"/>
      <c r="K130" s="139"/>
      <c r="L130" s="54"/>
      <c r="M130" s="54"/>
      <c r="N130" s="54"/>
      <c r="O130" s="54"/>
      <c r="P130" s="54"/>
    </row>
    <row r="131" spans="2:16" ht="15.95" customHeight="1" x14ac:dyDescent="0.25">
      <c r="B131" s="159"/>
      <c r="C131" s="160"/>
      <c r="D131" s="54"/>
      <c r="E131" s="54"/>
      <c r="F131" s="54"/>
      <c r="G131" s="54"/>
      <c r="H131" s="54"/>
      <c r="J131" s="140"/>
      <c r="K131" s="136"/>
      <c r="L131" s="54"/>
      <c r="M131" s="54"/>
      <c r="N131" s="54"/>
      <c r="O131" s="54"/>
      <c r="P131" s="54"/>
    </row>
    <row r="132" spans="2:16" ht="15.95" customHeight="1" x14ac:dyDescent="0.25">
      <c r="B132" s="163" t="s">
        <v>144</v>
      </c>
      <c r="C132" s="158" t="s">
        <v>85</v>
      </c>
      <c r="D132" s="86"/>
      <c r="E132" s="54"/>
      <c r="F132" s="54"/>
      <c r="G132" s="54"/>
      <c r="H132" s="54"/>
      <c r="J132" s="138"/>
      <c r="K132" s="139"/>
      <c r="L132" s="54"/>
      <c r="M132" s="54"/>
      <c r="N132" s="54"/>
      <c r="O132" s="54"/>
      <c r="P132" s="54"/>
    </row>
    <row r="133" spans="2:16" ht="15.95" customHeight="1" x14ac:dyDescent="0.25">
      <c r="B133" s="163" t="s">
        <v>145</v>
      </c>
      <c r="C133" s="158" t="s">
        <v>68</v>
      </c>
      <c r="D133" s="86"/>
      <c r="E133" s="54"/>
      <c r="F133" s="54"/>
      <c r="G133" s="54"/>
      <c r="H133" s="54"/>
      <c r="J133" s="138"/>
      <c r="K133" s="139"/>
      <c r="L133" s="54"/>
      <c r="M133" s="54"/>
      <c r="N133" s="54"/>
      <c r="O133" s="54"/>
      <c r="P133" s="54"/>
    </row>
    <row r="134" spans="2:16" ht="15.95" customHeight="1" x14ac:dyDescent="0.25">
      <c r="B134" s="163" t="s">
        <v>279</v>
      </c>
      <c r="C134" s="158" t="s">
        <v>75</v>
      </c>
      <c r="D134" s="86"/>
      <c r="E134" s="54"/>
      <c r="F134" s="54"/>
      <c r="G134" s="54"/>
      <c r="H134" s="54"/>
      <c r="J134" s="138"/>
      <c r="K134" s="139"/>
      <c r="L134" s="54"/>
      <c r="M134" s="54"/>
      <c r="N134" s="54"/>
      <c r="O134" s="54"/>
      <c r="P134" s="54"/>
    </row>
    <row r="135" spans="2:16" ht="15.95" customHeight="1" x14ac:dyDescent="0.25">
      <c r="B135" s="163" t="s">
        <v>146</v>
      </c>
      <c r="C135" s="158" t="s">
        <v>76</v>
      </c>
      <c r="D135" s="86"/>
      <c r="E135" s="54"/>
      <c r="F135" s="54"/>
      <c r="G135" s="54"/>
      <c r="H135" s="54"/>
      <c r="J135" s="138"/>
      <c r="K135" s="139"/>
      <c r="L135" s="54"/>
      <c r="M135" s="54"/>
      <c r="N135" s="54"/>
      <c r="O135" s="54"/>
      <c r="P135" s="54"/>
    </row>
    <row r="136" spans="2:16" ht="15.95" customHeight="1" x14ac:dyDescent="0.25">
      <c r="B136" s="159"/>
      <c r="C136" s="160"/>
      <c r="D136" s="54"/>
      <c r="E136" s="54"/>
      <c r="F136" s="54"/>
      <c r="G136" s="54"/>
      <c r="H136" s="54"/>
      <c r="J136" s="140"/>
      <c r="K136" s="136"/>
      <c r="L136" s="54"/>
      <c r="M136" s="54"/>
      <c r="N136" s="54"/>
      <c r="O136" s="54"/>
      <c r="P136" s="54"/>
    </row>
    <row r="137" spans="2:16" ht="15.95" customHeight="1" x14ac:dyDescent="0.25">
      <c r="B137" s="164" t="s">
        <v>147</v>
      </c>
      <c r="C137" s="158" t="s">
        <v>78</v>
      </c>
      <c r="D137" s="86"/>
      <c r="E137" s="54"/>
      <c r="F137" s="54"/>
      <c r="G137" s="54"/>
      <c r="H137" s="54"/>
      <c r="J137" s="141"/>
      <c r="K137" s="139"/>
      <c r="L137" s="54"/>
      <c r="M137" s="54"/>
      <c r="N137" s="54"/>
      <c r="O137" s="54"/>
      <c r="P137" s="54"/>
    </row>
    <row r="138" spans="2:16" ht="15.95" customHeight="1" x14ac:dyDescent="0.25">
      <c r="B138" s="163" t="s">
        <v>148</v>
      </c>
      <c r="C138" s="158" t="s">
        <v>80</v>
      </c>
      <c r="D138" s="86"/>
      <c r="E138" s="54"/>
      <c r="F138" s="54"/>
      <c r="G138" s="54"/>
      <c r="H138" s="54"/>
      <c r="J138" s="138"/>
      <c r="K138" s="139"/>
      <c r="L138" s="54"/>
      <c r="M138" s="54"/>
      <c r="N138" s="54"/>
      <c r="O138" s="54"/>
      <c r="P138" s="54"/>
    </row>
    <row r="139" spans="2:16" ht="15.95" customHeight="1" x14ac:dyDescent="0.25">
      <c r="B139" s="165" t="s">
        <v>149</v>
      </c>
      <c r="C139" s="158" t="s">
        <v>198</v>
      </c>
      <c r="D139" s="86"/>
      <c r="J139" s="142"/>
      <c r="K139" s="139"/>
    </row>
    <row r="140" spans="2:16" ht="15.95" customHeight="1" x14ac:dyDescent="0.25">
      <c r="B140" s="234" t="s">
        <v>150</v>
      </c>
      <c r="C140" s="235" t="s">
        <v>201</v>
      </c>
      <c r="D140" s="86"/>
      <c r="J140" s="142"/>
      <c r="K140" s="139"/>
    </row>
    <row r="141" spans="2:16" ht="15.95" customHeight="1" thickBot="1" x14ac:dyDescent="0.3">
      <c r="B141" s="166" t="s">
        <v>295</v>
      </c>
      <c r="C141" s="161" t="s">
        <v>296</v>
      </c>
      <c r="D141" s="86"/>
      <c r="J141" s="142"/>
      <c r="K141" s="139"/>
    </row>
    <row r="142" spans="2:16" ht="15.75" thickBot="1" x14ac:dyDescent="0.3">
      <c r="B142" s="87"/>
      <c r="C142" s="86"/>
      <c r="D142" s="86"/>
      <c r="J142" s="142"/>
      <c r="K142" s="139"/>
    </row>
    <row r="143" spans="2:16" ht="15.75" thickBot="1" x14ac:dyDescent="0.3">
      <c r="B143" s="492" t="s">
        <v>151</v>
      </c>
      <c r="C143" s="493"/>
      <c r="D143" s="54"/>
      <c r="J143" s="146"/>
      <c r="K143" s="136"/>
    </row>
    <row r="144" spans="2:16" ht="15.75" thickBot="1" x14ac:dyDescent="0.3">
      <c r="B144" s="55"/>
      <c r="C144" s="54"/>
      <c r="D144" s="54"/>
      <c r="J144" s="137"/>
      <c r="K144" s="136"/>
    </row>
    <row r="145" spans="2:11" x14ac:dyDescent="0.25">
      <c r="B145" s="169" t="s">
        <v>405</v>
      </c>
      <c r="C145" s="157" t="s">
        <v>406</v>
      </c>
      <c r="D145" s="54"/>
      <c r="J145" s="143"/>
      <c r="K145" s="139"/>
    </row>
    <row r="146" spans="2:11" x14ac:dyDescent="0.25">
      <c r="B146" s="239" t="s">
        <v>408</v>
      </c>
      <c r="C146" s="240" t="s">
        <v>407</v>
      </c>
      <c r="D146" s="54"/>
      <c r="J146" s="143"/>
      <c r="K146" s="139"/>
    </row>
    <row r="147" spans="2:11" x14ac:dyDescent="0.25">
      <c r="B147" s="170" t="s">
        <v>153</v>
      </c>
      <c r="C147" s="158" t="s">
        <v>77</v>
      </c>
      <c r="D147" s="54"/>
      <c r="J147" s="143"/>
      <c r="K147" s="139"/>
    </row>
    <row r="148" spans="2:11" x14ac:dyDescent="0.25">
      <c r="B148" s="170" t="s">
        <v>154</v>
      </c>
      <c r="C148" s="158" t="s">
        <v>16</v>
      </c>
      <c r="D148" s="54"/>
      <c r="J148" s="143"/>
      <c r="K148" s="139"/>
    </row>
    <row r="149" spans="2:11" x14ac:dyDescent="0.25">
      <c r="B149" s="170"/>
      <c r="C149" s="158"/>
      <c r="D149" s="54"/>
      <c r="J149" s="143"/>
      <c r="K149" s="139"/>
    </row>
    <row r="150" spans="2:11" x14ac:dyDescent="0.25">
      <c r="B150" s="170" t="s">
        <v>155</v>
      </c>
      <c r="C150" s="158" t="s">
        <v>17</v>
      </c>
      <c r="D150" s="54"/>
      <c r="J150" s="143"/>
      <c r="K150" s="139"/>
    </row>
    <row r="151" spans="2:11" x14ac:dyDescent="0.25">
      <c r="B151" s="170" t="s">
        <v>18</v>
      </c>
      <c r="C151" s="158" t="s">
        <v>81</v>
      </c>
      <c r="D151" s="54"/>
      <c r="J151" s="143"/>
      <c r="K151" s="139"/>
    </row>
    <row r="152" spans="2:11" x14ac:dyDescent="0.25">
      <c r="B152" s="238"/>
      <c r="C152" s="235"/>
      <c r="D152" s="54"/>
      <c r="J152" s="143"/>
      <c r="K152" s="139"/>
    </row>
    <row r="153" spans="2:11" ht="15.75" thickBot="1" x14ac:dyDescent="0.3">
      <c r="B153" s="178" t="s">
        <v>295</v>
      </c>
      <c r="C153" s="161" t="s">
        <v>296</v>
      </c>
      <c r="D153" s="54"/>
      <c r="J153" s="143"/>
      <c r="K153" s="139"/>
    </row>
    <row r="154" spans="2:11" ht="15.75" thickBot="1" x14ac:dyDescent="0.3">
      <c r="B154" s="55"/>
      <c r="C154" s="54"/>
      <c r="D154" s="54"/>
      <c r="J154" s="137"/>
      <c r="K154" s="136"/>
    </row>
    <row r="155" spans="2:11" ht="15.75" thickBot="1" x14ac:dyDescent="0.3">
      <c r="B155" s="492" t="s">
        <v>156</v>
      </c>
      <c r="C155" s="493"/>
      <c r="D155" s="54"/>
      <c r="J155" s="144"/>
      <c r="K155" s="136"/>
    </row>
    <row r="156" spans="2:11" ht="15.75" thickBot="1" x14ac:dyDescent="0.3">
      <c r="B156" s="108"/>
      <c r="C156" s="54"/>
      <c r="D156" s="54"/>
      <c r="J156" s="144"/>
      <c r="K156" s="136"/>
    </row>
    <row r="157" spans="2:11" x14ac:dyDescent="0.25">
      <c r="B157" s="171" t="s">
        <v>157</v>
      </c>
      <c r="C157" s="157" t="s">
        <v>4</v>
      </c>
      <c r="D157" s="54"/>
      <c r="J157" s="137"/>
      <c r="K157" s="139"/>
    </row>
    <row r="158" spans="2:11" x14ac:dyDescent="0.25">
      <c r="B158" s="255"/>
      <c r="C158" s="240"/>
      <c r="D158" s="54"/>
      <c r="J158" s="137"/>
      <c r="K158" s="139"/>
    </row>
    <row r="159" spans="2:11" x14ac:dyDescent="0.25">
      <c r="B159" s="172" t="s">
        <v>14</v>
      </c>
      <c r="C159" s="158" t="s">
        <v>67</v>
      </c>
      <c r="J159" s="137"/>
      <c r="K159" s="139"/>
    </row>
    <row r="160" spans="2:11" x14ac:dyDescent="0.25">
      <c r="B160" s="172" t="s">
        <v>82</v>
      </c>
      <c r="C160" s="158" t="s">
        <v>83</v>
      </c>
      <c r="J160" s="137"/>
      <c r="K160" s="139"/>
    </row>
    <row r="161" spans="2:11" x14ac:dyDescent="0.25">
      <c r="B161" s="172" t="s">
        <v>102</v>
      </c>
      <c r="C161" s="158" t="s">
        <v>103</v>
      </c>
      <c r="J161" s="137"/>
      <c r="K161" s="139"/>
    </row>
    <row r="162" spans="2:11" x14ac:dyDescent="0.25">
      <c r="B162" s="256" t="s">
        <v>123</v>
      </c>
      <c r="C162" s="235" t="s">
        <v>124</v>
      </c>
      <c r="J162" s="137"/>
      <c r="K162" s="139"/>
    </row>
    <row r="163" spans="2:11" ht="15.75" thickBot="1" x14ac:dyDescent="0.3">
      <c r="B163" s="173" t="s">
        <v>315</v>
      </c>
      <c r="C163" s="161" t="s">
        <v>382</v>
      </c>
      <c r="J163" s="137"/>
      <c r="K163" s="139"/>
    </row>
    <row r="164" spans="2:11" ht="15.75" thickBot="1" x14ac:dyDescent="0.3">
      <c r="B164" s="54"/>
      <c r="C164" s="54"/>
      <c r="K164" s="136"/>
    </row>
    <row r="165" spans="2:11" ht="15.75" thickBot="1" x14ac:dyDescent="0.3">
      <c r="B165" s="492" t="s">
        <v>158</v>
      </c>
      <c r="C165" s="493"/>
      <c r="J165" s="146"/>
      <c r="K165" s="136"/>
    </row>
    <row r="166" spans="2:11" ht="15.75" thickBot="1" x14ac:dyDescent="0.3">
      <c r="B166" s="54"/>
      <c r="C166" s="54"/>
      <c r="K166" s="136"/>
    </row>
    <row r="167" spans="2:11" ht="15.95" customHeight="1" x14ac:dyDescent="0.25">
      <c r="B167" s="167" t="s">
        <v>159</v>
      </c>
      <c r="C167" s="157" t="s">
        <v>8</v>
      </c>
      <c r="J167" s="145"/>
      <c r="K167" s="139"/>
    </row>
    <row r="168" spans="2:11" ht="15.95" customHeight="1" x14ac:dyDescent="0.25">
      <c r="B168" s="242"/>
      <c r="C168" s="240"/>
      <c r="J168" s="145"/>
      <c r="K168" s="139"/>
    </row>
    <row r="169" spans="2:11" ht="15.95" customHeight="1" x14ac:dyDescent="0.25">
      <c r="B169" s="159" t="s">
        <v>160</v>
      </c>
      <c r="C169" s="158" t="s">
        <v>70</v>
      </c>
      <c r="J169" s="145"/>
      <c r="K169" s="139"/>
    </row>
    <row r="170" spans="2:11" ht="15.95" customHeight="1" x14ac:dyDescent="0.25">
      <c r="B170" s="159" t="s">
        <v>161</v>
      </c>
      <c r="C170" s="158" t="s">
        <v>71</v>
      </c>
      <c r="J170" s="145"/>
      <c r="K170" s="139"/>
    </row>
    <row r="171" spans="2:11" ht="15.95" customHeight="1" x14ac:dyDescent="0.25">
      <c r="B171" s="159" t="s">
        <v>162</v>
      </c>
      <c r="C171" s="158" t="s">
        <v>163</v>
      </c>
      <c r="J171" s="145"/>
      <c r="K171" s="139"/>
    </row>
    <row r="172" spans="2:11" ht="15.95" customHeight="1" x14ac:dyDescent="0.25">
      <c r="B172" s="159" t="s">
        <v>164</v>
      </c>
      <c r="C172" s="158" t="s">
        <v>79</v>
      </c>
      <c r="J172" s="145"/>
      <c r="K172" s="139"/>
    </row>
    <row r="173" spans="2:11" ht="15.95" customHeight="1" x14ac:dyDescent="0.25">
      <c r="B173" s="159"/>
      <c r="C173" s="158"/>
      <c r="J173" s="145"/>
      <c r="K173" s="139"/>
    </row>
    <row r="174" spans="2:11" ht="15.95" customHeight="1" x14ac:dyDescent="0.25">
      <c r="B174" s="159" t="s">
        <v>165</v>
      </c>
      <c r="C174" s="158" t="s">
        <v>72</v>
      </c>
      <c r="J174" s="145"/>
      <c r="K174" s="139"/>
    </row>
    <row r="175" spans="2:11" ht="15.95" customHeight="1" x14ac:dyDescent="0.25">
      <c r="B175" s="159" t="s">
        <v>166</v>
      </c>
      <c r="C175" s="158" t="s">
        <v>73</v>
      </c>
      <c r="J175" s="145"/>
      <c r="K175" s="139"/>
    </row>
    <row r="176" spans="2:11" ht="15.95" customHeight="1" x14ac:dyDescent="0.25">
      <c r="B176" s="159" t="s">
        <v>167</v>
      </c>
      <c r="C176" s="158" t="s">
        <v>74</v>
      </c>
      <c r="J176" s="145"/>
      <c r="K176" s="139"/>
    </row>
    <row r="177" spans="2:11" ht="15.95" customHeight="1" x14ac:dyDescent="0.25">
      <c r="B177" s="159" t="s">
        <v>168</v>
      </c>
      <c r="C177" s="158" t="s">
        <v>169</v>
      </c>
      <c r="J177" s="145"/>
      <c r="K177" s="139"/>
    </row>
    <row r="178" spans="2:11" ht="15.95" customHeight="1" x14ac:dyDescent="0.25">
      <c r="B178" s="159" t="s">
        <v>170</v>
      </c>
      <c r="C178" s="158" t="s">
        <v>171</v>
      </c>
      <c r="J178" s="145"/>
      <c r="K178" s="139"/>
    </row>
    <row r="179" spans="2:11" ht="15.95" customHeight="1" x14ac:dyDescent="0.25">
      <c r="B179" s="159"/>
      <c r="C179" s="158"/>
      <c r="J179" s="145"/>
      <c r="K179" s="139"/>
    </row>
    <row r="180" spans="2:11" ht="15.95" customHeight="1" x14ac:dyDescent="0.25">
      <c r="B180" s="159" t="s">
        <v>172</v>
      </c>
      <c r="C180" s="158" t="s">
        <v>172</v>
      </c>
      <c r="J180" s="145"/>
      <c r="K180" s="136"/>
    </row>
    <row r="181" spans="2:11" ht="15.95" customHeight="1" x14ac:dyDescent="0.25">
      <c r="B181" s="159" t="s">
        <v>173</v>
      </c>
      <c r="C181" s="158" t="s">
        <v>280</v>
      </c>
      <c r="J181" s="145"/>
      <c r="K181" s="136"/>
    </row>
    <row r="182" spans="2:11" ht="15.95" customHeight="1" x14ac:dyDescent="0.25">
      <c r="B182" s="159"/>
      <c r="C182" s="158"/>
      <c r="J182" s="145"/>
      <c r="K182" s="136"/>
    </row>
    <row r="183" spans="2:11" ht="15.95" customHeight="1" x14ac:dyDescent="0.25">
      <c r="B183" s="159" t="s">
        <v>174</v>
      </c>
      <c r="C183" s="158" t="s">
        <v>174</v>
      </c>
      <c r="J183" s="145"/>
      <c r="K183" s="136"/>
    </row>
    <row r="184" spans="2:11" ht="15.95" customHeight="1" x14ac:dyDescent="0.25">
      <c r="B184" s="159" t="s">
        <v>175</v>
      </c>
      <c r="C184" s="158" t="s">
        <v>175</v>
      </c>
      <c r="J184" s="145"/>
      <c r="K184" s="136"/>
    </row>
    <row r="185" spans="2:11" ht="15.95" customHeight="1" x14ac:dyDescent="0.25">
      <c r="B185" s="241" t="s">
        <v>176</v>
      </c>
      <c r="C185" s="235" t="s">
        <v>176</v>
      </c>
      <c r="J185" s="145"/>
      <c r="K185" s="136"/>
    </row>
    <row r="186" spans="2:11" ht="15.95" customHeight="1" thickBot="1" x14ac:dyDescent="0.3">
      <c r="B186" s="168"/>
      <c r="C186" s="161"/>
      <c r="J186" s="145"/>
      <c r="K186" s="136"/>
    </row>
    <row r="187" spans="2:11" x14ac:dyDescent="0.25">
      <c r="B187" s="54"/>
      <c r="C187" s="54"/>
      <c r="K187" s="136"/>
    </row>
    <row r="188" spans="2:11" x14ac:dyDescent="0.25">
      <c r="B188" s="54"/>
      <c r="C188" s="54"/>
    </row>
    <row r="189" spans="2:11" x14ac:dyDescent="0.25">
      <c r="B189" s="54"/>
      <c r="C189" s="54"/>
    </row>
    <row r="190" spans="2:11" x14ac:dyDescent="0.25">
      <c r="B190" s="54"/>
      <c r="C190" s="54"/>
    </row>
    <row r="191" spans="2:11" x14ac:dyDescent="0.25">
      <c r="B191" s="54"/>
      <c r="C191" s="54"/>
    </row>
    <row r="192" spans="2:11" x14ac:dyDescent="0.25">
      <c r="B192" s="54"/>
      <c r="C192" s="54"/>
    </row>
    <row r="193" spans="2:3" x14ac:dyDescent="0.25">
      <c r="B193" s="54"/>
      <c r="C193" s="54"/>
    </row>
    <row r="194" spans="2:3" x14ac:dyDescent="0.25"/>
    <row r="195" spans="2:3" x14ac:dyDescent="0.25"/>
    <row r="196" spans="2:3" x14ac:dyDescent="0.25"/>
    <row r="197" spans="2:3" x14ac:dyDescent="0.25"/>
    <row r="198" spans="2:3" x14ac:dyDescent="0.25"/>
    <row r="199" spans="2:3" x14ac:dyDescent="0.25"/>
    <row r="200" spans="2:3" x14ac:dyDescent="0.25"/>
    <row r="201" spans="2:3" x14ac:dyDescent="0.25"/>
  </sheetData>
  <mergeCells count="18">
    <mergeCell ref="B5:C5"/>
    <mergeCell ref="B32:C32"/>
    <mergeCell ref="N2:U2"/>
    <mergeCell ref="A1:AE1"/>
    <mergeCell ref="V2:V3"/>
    <mergeCell ref="D2:D3"/>
    <mergeCell ref="E2:I2"/>
    <mergeCell ref="K2:L2"/>
    <mergeCell ref="J2:J3"/>
    <mergeCell ref="M2:M3"/>
    <mergeCell ref="AE2:AE4"/>
    <mergeCell ref="B124:C124"/>
    <mergeCell ref="B143:C143"/>
    <mergeCell ref="B155:C155"/>
    <mergeCell ref="B165:C165"/>
    <mergeCell ref="B61:C61"/>
    <mergeCell ref="B87:C87"/>
    <mergeCell ref="B113:C113"/>
  </mergeCells>
  <conditionalFormatting sqref="L6:L29">
    <cfRule type="expression" dxfId="2488" priority="2">
      <formula>"mod(ligne(),1)=0"</formula>
    </cfRule>
  </conditionalFormatting>
  <dataValidations count="5">
    <dataValidation type="list" allowBlank="1" showInputMessage="1" showErrorMessage="1" sqref="K112:K120 K57:K59">
      <formula1>$C$166:$C$186</formula1>
    </dataValidation>
    <dataValidation type="list" allowBlank="1" showInputMessage="1" showErrorMessage="1" sqref="D57:D58 D27:D29 D84 D71 D66 D62">
      <formula1>$C$144:$C$151</formula1>
    </dataValidation>
    <dataValidation type="list" allowBlank="1" showInputMessage="1" showErrorMessage="1" sqref="C6:C26 C88:C90 C62:C83 C33:C54 C92:C110 C114:C122">
      <formula1>Grades</formula1>
    </dataValidation>
    <dataValidation type="list" allowBlank="1" showInputMessage="1" showErrorMessage="1" sqref="D6:D26 D33:D56 D88:D111 D72:D83 D67:D70 D63:D65">
      <formula1>Fonctions</formula1>
    </dataValidation>
    <dataValidation type="list" allowBlank="1" showInputMessage="1" showErrorMessage="1" sqref="K6:K29 N6:N29 Q6:Q29 T6:T29 K33:K56 N33:N56 Q33:Q56 T33:T56 W6:W29 Z6:Z29 AC6:AC29 K88:K111 K62:K85 N62:N85 N88:N111 Q88:Q111 T88:T111 Q62:Q85 T62:T85 W33:W56 Z33:Z56 AC33:AC56 W62:W85 Z62:Z85 AC62:AC85 W88:W111 Z88:Z111 AC88:AC111">
      <formula1>Competences</formula1>
    </dataValidation>
  </dataValidations>
  <pageMargins left="0.7" right="0.7" top="0.75" bottom="0.75" header="0.3" footer="0.3"/>
  <pageSetup paperSize="9" orientation="portrait" horizontalDpi="300" verticalDpi="300" r:id="rId1"/>
  <ignoredErrors>
    <ignoredError sqref="L30 L6:L28"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56"/>
  <sheetViews>
    <sheetView topLeftCell="G4" zoomScale="70" zoomScaleNormal="70" workbookViewId="0">
      <selection activeCell="R4" sqref="R1:R1048576"/>
    </sheetView>
  </sheetViews>
  <sheetFormatPr baseColWidth="10" defaultColWidth="0" defaultRowHeight="15" zeroHeight="1" outlineLevelCol="1" x14ac:dyDescent="0.25"/>
  <cols>
    <col min="1" max="1" width="9.7109375" customWidth="1"/>
    <col min="2" max="3" width="15.7109375" customWidth="1"/>
    <col min="4" max="4" width="6.7109375" customWidth="1"/>
    <col min="5" max="5" width="11.42578125" customWidth="1"/>
    <col min="6" max="6" width="20.7109375" customWidth="1"/>
    <col min="7" max="7" width="3.28515625" customWidth="1"/>
    <col min="8" max="8" width="20.7109375" customWidth="1"/>
    <col min="9" max="9" width="3.28515625" customWidth="1"/>
    <col min="10" max="10" width="20.7109375" customWidth="1"/>
    <col min="11" max="11" width="3.28515625" customWidth="1"/>
    <col min="12" max="12" width="20.7109375" customWidth="1"/>
    <col min="13" max="13" width="3.28515625" customWidth="1"/>
    <col min="14" max="14" width="20.7109375" customWidth="1"/>
    <col min="15" max="15" width="3.28515625" customWidth="1"/>
    <col min="16" max="16" width="20.7109375" customWidth="1"/>
    <col min="17" max="17" width="3.28515625" customWidth="1"/>
    <col min="18" max="18" width="20.7109375" customWidth="1"/>
    <col min="19" max="19" width="3.28515625" customWidth="1"/>
    <col min="20" max="20" width="20.7109375" customWidth="1"/>
    <col min="21" max="21" width="3.28515625" customWidth="1"/>
    <col min="22" max="24" width="20.7109375" customWidth="1"/>
    <col min="25" max="25" width="11.42578125" customWidth="1"/>
    <col min="26" max="26" width="24.7109375" customWidth="1"/>
    <col min="27" max="37" width="5.7109375" hidden="1" customWidth="1" outlineLevel="1"/>
    <col min="38" max="38" width="6.7109375" customWidth="1" collapsed="1"/>
    <col min="39" max="49" width="5.7109375" hidden="1" customWidth="1" outlineLevel="1"/>
    <col min="50" max="50" width="6.7109375" customWidth="1" collapsed="1"/>
    <col min="51" max="51" width="8.7109375" customWidth="1"/>
    <col min="52" max="52" width="11.42578125" customWidth="1"/>
    <col min="53" max="16384" width="11.42578125" hidden="1"/>
  </cols>
  <sheetData>
    <row r="1" spans="1:52" ht="15.75" thickBot="1" x14ac:dyDescent="0.3">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48" thickTop="1" thickBot="1" x14ac:dyDescent="0.3">
      <c r="A2" s="2"/>
      <c r="B2" s="510">
        <v>2020</v>
      </c>
      <c r="C2" s="511"/>
      <c r="D2" s="511"/>
      <c r="E2" s="511"/>
      <c r="F2" s="45"/>
      <c r="G2" s="46"/>
      <c r="H2" s="46"/>
      <c r="I2" s="47"/>
      <c r="J2" s="47"/>
      <c r="K2" s="47"/>
      <c r="L2" s="47"/>
      <c r="M2" s="47"/>
      <c r="N2" s="47"/>
      <c r="O2" s="47"/>
      <c r="P2" s="47"/>
      <c r="Q2" s="47"/>
      <c r="R2" s="47"/>
      <c r="S2" s="47"/>
      <c r="T2" s="47"/>
      <c r="U2" s="47"/>
      <c r="V2" s="47"/>
      <c r="W2" s="47"/>
      <c r="X2" s="48"/>
      <c r="Y2" s="3"/>
      <c r="Z2" s="4"/>
      <c r="AA2" s="4"/>
      <c r="AB2" s="4"/>
      <c r="AC2" s="4"/>
      <c r="AD2" s="4"/>
      <c r="AE2" s="4"/>
      <c r="AF2" s="4"/>
      <c r="AG2" s="4"/>
      <c r="AH2" s="4"/>
      <c r="AI2" s="4"/>
      <c r="AJ2" s="4"/>
      <c r="AK2" s="4"/>
      <c r="AL2" s="4"/>
      <c r="AM2" s="4"/>
      <c r="AN2" s="4"/>
      <c r="AO2" s="4"/>
      <c r="AP2" s="4"/>
      <c r="AQ2" s="4"/>
      <c r="AR2" s="4"/>
      <c r="AS2" s="4"/>
      <c r="AT2" s="4"/>
      <c r="AU2" s="4"/>
      <c r="AV2" s="4"/>
      <c r="AW2" s="4"/>
      <c r="AX2" s="4"/>
      <c r="AY2" s="4"/>
      <c r="AZ2" s="2"/>
    </row>
    <row r="3" spans="1:52" ht="36.950000000000003" customHeight="1" thickBot="1" x14ac:dyDescent="0.3">
      <c r="A3" s="2"/>
      <c r="B3" s="28" t="s">
        <v>0</v>
      </c>
      <c r="C3" s="109">
        <v>1</v>
      </c>
      <c r="D3" s="512" t="s">
        <v>1</v>
      </c>
      <c r="E3" s="514" t="s">
        <v>2</v>
      </c>
      <c r="F3" s="516" t="s">
        <v>3</v>
      </c>
      <c r="G3" s="517"/>
      <c r="H3" s="517"/>
      <c r="I3" s="517"/>
      <c r="J3" s="518" t="s">
        <v>4</v>
      </c>
      <c r="K3" s="518"/>
      <c r="L3" s="518"/>
      <c r="M3" s="518"/>
      <c r="N3" s="518"/>
      <c r="O3" s="518"/>
      <c r="P3" s="518"/>
      <c r="Q3" s="528"/>
      <c r="R3" s="528"/>
      <c r="S3" s="528"/>
      <c r="T3" s="528"/>
      <c r="U3" s="528"/>
      <c r="V3" s="523" t="s">
        <v>5</v>
      </c>
      <c r="W3" s="523" t="s">
        <v>5</v>
      </c>
      <c r="X3" s="525" t="s">
        <v>5</v>
      </c>
      <c r="Y3" s="5"/>
      <c r="Z3" s="4"/>
      <c r="AA3" s="4"/>
      <c r="AB3" s="4"/>
      <c r="AC3" s="4"/>
      <c r="AD3" s="4"/>
      <c r="AE3" s="4"/>
      <c r="AF3" s="4"/>
      <c r="AG3" s="4"/>
      <c r="AH3" s="4"/>
      <c r="AI3" s="4"/>
      <c r="AJ3" s="4"/>
      <c r="AK3" s="4"/>
      <c r="AL3" s="4"/>
      <c r="AM3" s="4"/>
      <c r="AN3" s="4"/>
      <c r="AO3" s="4"/>
      <c r="AP3" s="4"/>
      <c r="AQ3" s="4"/>
      <c r="AR3" s="4"/>
      <c r="AS3" s="4"/>
      <c r="AT3" s="4"/>
      <c r="AU3" s="4"/>
      <c r="AV3" s="4"/>
      <c r="AW3" s="4"/>
      <c r="AX3" s="4"/>
      <c r="AY3" s="4"/>
      <c r="AZ3" s="2"/>
    </row>
    <row r="4" spans="1:52" ht="36.950000000000003" customHeight="1" thickTop="1" x14ac:dyDescent="0.25">
      <c r="A4" s="2"/>
      <c r="B4" s="110" t="str">
        <f>CONCATENATE(UPPER(TEXT(C4,"MMMM")),"")</f>
        <v>JANVIER</v>
      </c>
      <c r="C4" s="6">
        <f>DATE(B2,C3,1)</f>
        <v>43831</v>
      </c>
      <c r="D4" s="512"/>
      <c r="E4" s="514"/>
      <c r="F4" s="563" t="s">
        <v>6</v>
      </c>
      <c r="G4" s="519" t="s">
        <v>7</v>
      </c>
      <c r="H4" s="560" t="s">
        <v>8</v>
      </c>
      <c r="I4" s="519" t="s">
        <v>7</v>
      </c>
      <c r="J4" s="558" t="s">
        <v>9</v>
      </c>
      <c r="K4" s="519" t="s">
        <v>7</v>
      </c>
      <c r="L4" s="558" t="s">
        <v>10</v>
      </c>
      <c r="M4" s="519" t="s">
        <v>7</v>
      </c>
      <c r="N4" s="558" t="s">
        <v>10</v>
      </c>
      <c r="O4" s="519" t="s">
        <v>7</v>
      </c>
      <c r="P4" s="521" t="s">
        <v>10</v>
      </c>
      <c r="Q4" s="519" t="s">
        <v>7</v>
      </c>
      <c r="R4" s="521" t="s">
        <v>10</v>
      </c>
      <c r="S4" s="519" t="s">
        <v>7</v>
      </c>
      <c r="T4" s="521" t="s">
        <v>10</v>
      </c>
      <c r="U4" s="519" t="s">
        <v>7</v>
      </c>
      <c r="V4" s="523"/>
      <c r="W4" s="523"/>
      <c r="X4" s="525"/>
      <c r="Y4" s="5"/>
      <c r="Z4" s="4"/>
      <c r="AA4" s="4"/>
      <c r="AB4" s="4"/>
      <c r="AC4" s="4"/>
      <c r="AD4" s="4"/>
      <c r="AE4" s="4"/>
      <c r="AF4" s="4"/>
      <c r="AG4" s="4"/>
      <c r="AH4" s="4"/>
      <c r="AI4" s="4"/>
      <c r="AJ4" s="4"/>
      <c r="AK4" s="4"/>
      <c r="AL4" s="4"/>
      <c r="AM4" s="4"/>
      <c r="AN4" s="4"/>
      <c r="AO4" s="4"/>
      <c r="AP4" s="4"/>
      <c r="AQ4" s="4"/>
      <c r="AR4" s="4"/>
      <c r="AS4" s="4"/>
      <c r="AT4" s="4"/>
      <c r="AU4" s="4"/>
      <c r="AV4" s="4"/>
      <c r="AW4" s="4"/>
      <c r="AX4" s="4"/>
      <c r="AY4" s="4"/>
      <c r="AZ4" s="2"/>
    </row>
    <row r="5" spans="1:52" ht="21" customHeight="1" x14ac:dyDescent="0.25">
      <c r="A5" s="2"/>
      <c r="B5" s="22" t="s">
        <v>11</v>
      </c>
      <c r="C5" s="23"/>
      <c r="D5" s="513"/>
      <c r="E5" s="515"/>
      <c r="F5" s="564"/>
      <c r="G5" s="520"/>
      <c r="H5" s="561"/>
      <c r="I5" s="520"/>
      <c r="J5" s="559"/>
      <c r="K5" s="520"/>
      <c r="L5" s="559"/>
      <c r="M5" s="520"/>
      <c r="N5" s="559"/>
      <c r="O5" s="520"/>
      <c r="P5" s="522"/>
      <c r="Q5" s="527"/>
      <c r="R5" s="522"/>
      <c r="S5" s="527"/>
      <c r="T5" s="522"/>
      <c r="U5" s="527"/>
      <c r="V5" s="524"/>
      <c r="W5" s="524"/>
      <c r="X5" s="526"/>
      <c r="Y5" s="5"/>
      <c r="Z5" s="7"/>
      <c r="AA5" s="4"/>
      <c r="AB5" s="4"/>
      <c r="AC5" s="4"/>
      <c r="AD5" s="4"/>
      <c r="AE5" s="4"/>
      <c r="AF5" s="4"/>
      <c r="AG5" s="4"/>
      <c r="AH5" s="4"/>
      <c r="AI5" s="4"/>
      <c r="AJ5" s="4"/>
      <c r="AK5" s="4"/>
      <c r="AL5" s="4"/>
      <c r="AM5" s="4"/>
      <c r="AN5" s="4"/>
      <c r="AO5" s="4"/>
      <c r="AP5" s="4"/>
      <c r="AQ5" s="4"/>
      <c r="AR5" s="4"/>
      <c r="AS5" s="4"/>
      <c r="AT5" s="4"/>
      <c r="AU5" s="4"/>
      <c r="AV5" s="4"/>
      <c r="AW5" s="4"/>
      <c r="AX5" s="4"/>
      <c r="AY5" s="4"/>
      <c r="AZ5" s="2"/>
    </row>
    <row r="6" spans="1:52" ht="21.95" customHeight="1" x14ac:dyDescent="0.25">
      <c r="A6" s="2"/>
      <c r="B6" s="43" t="s">
        <v>12</v>
      </c>
      <c r="C6" s="44"/>
      <c r="D6" s="114">
        <v>1</v>
      </c>
      <c r="E6" s="17"/>
      <c r="F6" s="118"/>
      <c r="G6" s="30"/>
      <c r="H6" s="31"/>
      <c r="I6" s="30"/>
      <c r="J6" s="31"/>
      <c r="K6" s="30"/>
      <c r="L6" s="31"/>
      <c r="M6" s="30"/>
      <c r="N6" s="31"/>
      <c r="O6" s="30"/>
      <c r="P6" s="31"/>
      <c r="Q6" s="33"/>
      <c r="R6" s="31"/>
      <c r="S6" s="34"/>
      <c r="T6" s="31"/>
      <c r="U6" s="34"/>
      <c r="V6" s="31"/>
      <c r="W6" s="31"/>
      <c r="X6" s="174"/>
      <c r="Y6" s="5"/>
      <c r="Z6" s="7"/>
      <c r="AA6" s="4"/>
      <c r="AB6" s="4"/>
      <c r="AC6" s="4"/>
      <c r="AD6" s="4"/>
      <c r="AE6" s="4"/>
      <c r="AF6" s="4"/>
      <c r="AG6" s="4"/>
      <c r="AH6" s="4"/>
      <c r="AI6" s="4"/>
      <c r="AJ6" s="4"/>
      <c r="AK6" s="4"/>
      <c r="AL6" s="4"/>
      <c r="AM6" s="4"/>
      <c r="AN6" s="4"/>
      <c r="AO6" s="4"/>
      <c r="AP6" s="4"/>
      <c r="AQ6" s="4"/>
      <c r="AR6" s="4"/>
      <c r="AS6" s="4"/>
      <c r="AT6" s="4"/>
      <c r="AU6" s="4"/>
      <c r="AV6" s="4"/>
      <c r="AW6" s="4"/>
      <c r="AX6" s="4"/>
      <c r="AY6" s="4"/>
      <c r="AZ6" s="2"/>
    </row>
    <row r="7" spans="1:52" ht="24.95" customHeight="1" x14ac:dyDescent="0.25">
      <c r="A7" s="2"/>
      <c r="B7" s="111" t="str">
        <f>IF(C7="","",LEFT(TEXT(C7,"jjjj"),8))</f>
        <v>mercredi</v>
      </c>
      <c r="C7" s="112">
        <f>IF(OR(B$2="",C$3=""),"",IF(C$3&lt;=12,DATE(B$2,C$3,1),DATE(B$2,MONTH(C$3&amp;5),1)))</f>
        <v>43831</v>
      </c>
      <c r="D7" s="115">
        <f>IF(C7="","",IF(MOD(C7-DATE(2017,11,30),4)=0,4,MOD(C7-DATE(2017,11,30),4)))</f>
        <v>2</v>
      </c>
      <c r="E7" s="128" t="str">
        <f>IF(C7="","",IF(AND(B7="samedi",B5="Section"),"jour",IF(AND(B7="dimanche",B5="Section"),"jour","nuit")))</f>
        <v>nuit</v>
      </c>
      <c r="F7" s="119" t="s">
        <v>418</v>
      </c>
      <c r="G7" s="134" t="s">
        <v>48</v>
      </c>
      <c r="H7" s="237" t="s">
        <v>112</v>
      </c>
      <c r="I7" s="117" t="s">
        <v>46</v>
      </c>
      <c r="J7" s="237" t="s">
        <v>107</v>
      </c>
      <c r="K7" s="117" t="s">
        <v>48</v>
      </c>
      <c r="L7" s="237" t="s">
        <v>96</v>
      </c>
      <c r="M7" s="117" t="s">
        <v>48</v>
      </c>
      <c r="N7" s="237" t="s">
        <v>118</v>
      </c>
      <c r="O7" s="117" t="s">
        <v>48</v>
      </c>
      <c r="P7" s="237" t="s">
        <v>99</v>
      </c>
      <c r="Q7" s="117" t="s">
        <v>48</v>
      </c>
      <c r="R7" s="237" t="s">
        <v>426</v>
      </c>
      <c r="S7" s="117" t="s">
        <v>46</v>
      </c>
      <c r="T7" s="119"/>
      <c r="U7" s="117"/>
      <c r="V7" s="119"/>
      <c r="W7" s="119"/>
      <c r="X7" s="175"/>
      <c r="Y7" s="449"/>
      <c r="Z7" s="9"/>
      <c r="AA7" s="9"/>
      <c r="AB7" s="9"/>
      <c r="AC7" s="9"/>
      <c r="AD7" s="9"/>
      <c r="AE7" s="9"/>
      <c r="AF7" s="9"/>
      <c r="AG7" s="9"/>
      <c r="AH7" s="9"/>
      <c r="AI7" s="9"/>
      <c r="AJ7" s="9"/>
      <c r="AK7" s="9"/>
      <c r="AL7" s="9"/>
      <c r="AM7" s="9"/>
      <c r="AN7" s="9"/>
      <c r="AO7" s="9"/>
      <c r="AP7" s="9"/>
      <c r="AQ7" s="9"/>
      <c r="AR7" s="9"/>
      <c r="AS7" s="9"/>
      <c r="AT7" s="9"/>
      <c r="AU7" s="9"/>
      <c r="AV7" s="9"/>
      <c r="AW7" s="9"/>
      <c r="AX7" s="9"/>
      <c r="AY7" s="9"/>
      <c r="AZ7" s="450">
        <f>COUNTA(F7,H7,J7,N7,R7,V7,T7,W7,X7,L7,P7)</f>
        <v>7</v>
      </c>
    </row>
    <row r="8" spans="1:52" ht="24.95" customHeight="1" x14ac:dyDescent="0.25">
      <c r="A8" s="2"/>
      <c r="B8" s="111" t="str">
        <f t="shared" ref="B8:B47" si="0">IF(C8="","",LEFT(TEXT(C8,"jjjj"),8))</f>
        <v>jeudi</v>
      </c>
      <c r="C8" s="113">
        <f>IF(C7="","",IF(AND(MONTH(C7+1)&lt;&gt;MONTH(C$7),WEEKDAY(C7,2)&lt;6),"",IF(AND(MONTH(C7+1)&lt;&gt;MONTH(C$7),COUNTIF(C$7:C7,C7)=2),"",IF(AND(WEEKDAY(C7,2)&gt;5,COUNTIF(C$7:C7,C7)=1),C7,C7+1))))</f>
        <v>43832</v>
      </c>
      <c r="D8" s="115">
        <f>IF(C8="","",IF(MOD(C8-DATE(2017,11,30),4)=0,4,MOD(C8-DATE(2017,11,30),4)))</f>
        <v>3</v>
      </c>
      <c r="E8" s="128" t="str">
        <f>IF(C8="","",IF(AND(B8="samedi",B7="vendredi"),"jour",IF(AND(B8="dimanche",B7="samedi"),"jour","nuit")))</f>
        <v>nuit</v>
      </c>
      <c r="F8" s="119" t="s">
        <v>106</v>
      </c>
      <c r="G8" s="134" t="s">
        <v>48</v>
      </c>
      <c r="H8" s="237" t="s">
        <v>26</v>
      </c>
      <c r="I8" s="117" t="s">
        <v>48</v>
      </c>
      <c r="J8" s="237" t="s">
        <v>24</v>
      </c>
      <c r="K8" s="117" t="s">
        <v>48</v>
      </c>
      <c r="L8" s="237" t="s">
        <v>118</v>
      </c>
      <c r="M8" s="117" t="s">
        <v>48</v>
      </c>
      <c r="N8" s="237" t="s">
        <v>114</v>
      </c>
      <c r="O8" s="117" t="s">
        <v>48</v>
      </c>
      <c r="P8" s="237" t="s">
        <v>304</v>
      </c>
      <c r="Q8" s="117" t="s">
        <v>48</v>
      </c>
      <c r="R8" s="237" t="s">
        <v>96</v>
      </c>
      <c r="S8" s="117" t="s">
        <v>48</v>
      </c>
      <c r="T8" s="119" t="s">
        <v>112</v>
      </c>
      <c r="U8" s="117" t="s">
        <v>46</v>
      </c>
      <c r="V8" s="119" t="s">
        <v>100</v>
      </c>
      <c r="W8" s="119" t="s">
        <v>99</v>
      </c>
      <c r="X8" s="175" t="s">
        <v>414</v>
      </c>
      <c r="Y8" s="8"/>
      <c r="Z8" s="9"/>
      <c r="AA8" s="9"/>
      <c r="AB8" s="9"/>
      <c r="AC8" s="9"/>
      <c r="AD8" s="9"/>
      <c r="AE8" s="9"/>
      <c r="AF8" s="9"/>
      <c r="AG8" s="9"/>
      <c r="AH8" s="9"/>
      <c r="AI8" s="9"/>
      <c r="AJ8" s="9"/>
      <c r="AK8" s="9"/>
      <c r="AL8" s="9"/>
      <c r="AM8" s="9"/>
      <c r="AN8" s="9"/>
      <c r="AO8" s="9"/>
      <c r="AP8" s="9"/>
      <c r="AQ8" s="9"/>
      <c r="AR8" s="9"/>
      <c r="AS8" s="9"/>
      <c r="AT8" s="9"/>
      <c r="AU8" s="9"/>
      <c r="AV8" s="9"/>
      <c r="AW8" s="9"/>
      <c r="AX8" s="9"/>
      <c r="AY8" s="9"/>
      <c r="AZ8" s="450">
        <f t="shared" ref="AZ8:AZ47" si="1">COUNTA(F8,H8,J8,N8,R8,V8,T8,W8,X8,L8,P8)</f>
        <v>11</v>
      </c>
    </row>
    <row r="9" spans="1:52" ht="24.95" customHeight="1" thickBot="1" x14ac:dyDescent="0.3">
      <c r="A9" s="2"/>
      <c r="B9" s="111" t="str">
        <f t="shared" si="0"/>
        <v>vendredi</v>
      </c>
      <c r="C9" s="112">
        <f>IF(C8="","",IF(AND(MONTH(C8+1)&lt;&gt;MONTH(C$7),WEEKDAY(C8,2)&lt;6),"",IF(AND(MONTH(C8+1)&lt;&gt;MONTH(C$7),COUNTIF(C$7:C8,C8)=2),"",IF(AND(WEEKDAY(C8,2)&gt;5,COUNTIF(C$7:C8,C8)=1),C8,C8+1))))</f>
        <v>43833</v>
      </c>
      <c r="D9" s="115">
        <f t="shared" ref="D9:D28" si="2">IF(C9="","",IF(MOD(C9-DATE(2017,11,30),4)=0,4,MOD(C9-DATE(2017,11,30),4)))</f>
        <v>4</v>
      </c>
      <c r="E9" s="128" t="str">
        <f t="shared" ref="E9:E47" si="3">IF(C9="","",IF(AND(B9="samedi",B8="vendredi"),"jour",IF(AND(B9="dimanche",B8="samedi"),"jour","nuit")))</f>
        <v>nuit</v>
      </c>
      <c r="F9" s="119" t="s">
        <v>84</v>
      </c>
      <c r="G9" s="117" t="s">
        <v>48</v>
      </c>
      <c r="H9" s="237" t="s">
        <v>94</v>
      </c>
      <c r="I9" s="117" t="s">
        <v>48</v>
      </c>
      <c r="J9" s="237" t="s">
        <v>89</v>
      </c>
      <c r="K9" s="117" t="s">
        <v>48</v>
      </c>
      <c r="L9" s="237" t="s">
        <v>110</v>
      </c>
      <c r="M9" s="117" t="s">
        <v>48</v>
      </c>
      <c r="N9" s="237" t="s">
        <v>118</v>
      </c>
      <c r="O9" s="117" t="s">
        <v>48</v>
      </c>
      <c r="P9" s="237" t="s">
        <v>96</v>
      </c>
      <c r="Q9" s="117" t="s">
        <v>48</v>
      </c>
      <c r="R9" s="237" t="s">
        <v>107</v>
      </c>
      <c r="S9" s="117" t="s">
        <v>48</v>
      </c>
      <c r="T9" s="119" t="s">
        <v>428</v>
      </c>
      <c r="U9" s="117" t="s">
        <v>48</v>
      </c>
      <c r="V9" s="119" t="s">
        <v>100</v>
      </c>
      <c r="W9" s="119" t="s">
        <v>99</v>
      </c>
      <c r="X9" s="175" t="s">
        <v>111</v>
      </c>
      <c r="Y9" s="8"/>
      <c r="Z9" s="9"/>
      <c r="AA9" s="9"/>
      <c r="AB9" s="9"/>
      <c r="AC9" s="9"/>
      <c r="AD9" s="9"/>
      <c r="AE9" s="9"/>
      <c r="AF9" s="9"/>
      <c r="AG9" s="9"/>
      <c r="AH9" s="9"/>
      <c r="AI9" s="9"/>
      <c r="AJ9" s="9"/>
      <c r="AK9" s="9"/>
      <c r="AL9" s="9"/>
      <c r="AM9" s="9"/>
      <c r="AN9" s="9"/>
      <c r="AO9" s="9"/>
      <c r="AP9" s="9"/>
      <c r="AQ9" s="9"/>
      <c r="AR9" s="9"/>
      <c r="AS9" s="9"/>
      <c r="AT9" s="9"/>
      <c r="AU9" s="9"/>
      <c r="AV9" s="9"/>
      <c r="AW9" s="9"/>
      <c r="AX9" s="9"/>
      <c r="AY9" s="9"/>
      <c r="AZ9" s="450">
        <f t="shared" si="1"/>
        <v>11</v>
      </c>
    </row>
    <row r="10" spans="1:52" ht="24.95" customHeight="1" x14ac:dyDescent="0.25">
      <c r="A10" s="2"/>
      <c r="B10" s="111" t="str">
        <f t="shared" si="0"/>
        <v>samedi</v>
      </c>
      <c r="C10" s="112">
        <f>IF(C9="","",IF(AND(MONTH(C9+1)&lt;&gt;MONTH(C$7),WEEKDAY(C9,2)&lt;6),"",IF(AND(MONTH(C9+1)&lt;&gt;MONTH(C$7),COUNTIF(C$7:C9,C9)=2),"",IF(AND(WEEKDAY(C9,2)&gt;5,COUNTIF(C$7:C9,C9)=1),C9,C9+1))))</f>
        <v>43834</v>
      </c>
      <c r="D10" s="115">
        <f t="shared" si="2"/>
        <v>1</v>
      </c>
      <c r="E10" s="128" t="str">
        <f t="shared" si="3"/>
        <v>jour</v>
      </c>
      <c r="F10" s="119" t="s">
        <v>23</v>
      </c>
      <c r="G10" s="117" t="s">
        <v>44</v>
      </c>
      <c r="H10" s="237" t="s">
        <v>110</v>
      </c>
      <c r="I10" s="117" t="s">
        <v>44</v>
      </c>
      <c r="J10" s="237" t="s">
        <v>24</v>
      </c>
      <c r="K10" s="117" t="s">
        <v>44</v>
      </c>
      <c r="L10" s="237" t="s">
        <v>33</v>
      </c>
      <c r="M10" s="117" t="s">
        <v>44</v>
      </c>
      <c r="N10" s="237" t="s">
        <v>96</v>
      </c>
      <c r="O10" s="117" t="s">
        <v>44</v>
      </c>
      <c r="P10" s="237" t="s">
        <v>31</v>
      </c>
      <c r="Q10" s="117" t="s">
        <v>44</v>
      </c>
      <c r="R10" s="237" t="s">
        <v>99</v>
      </c>
      <c r="S10" s="117" t="s">
        <v>46</v>
      </c>
      <c r="T10" s="119"/>
      <c r="U10" s="117"/>
      <c r="V10" s="119"/>
      <c r="W10" s="119"/>
      <c r="X10" s="175"/>
      <c r="Y10" s="8"/>
      <c r="Z10" s="529" t="s">
        <v>13</v>
      </c>
      <c r="AA10" s="530"/>
      <c r="AB10" s="530"/>
      <c r="AC10" s="530"/>
      <c r="AD10" s="530"/>
      <c r="AE10" s="530"/>
      <c r="AF10" s="530"/>
      <c r="AG10" s="530"/>
      <c r="AH10" s="530"/>
      <c r="AI10" s="530"/>
      <c r="AJ10" s="530"/>
      <c r="AK10" s="530"/>
      <c r="AL10" s="530"/>
      <c r="AM10" s="530"/>
      <c r="AN10" s="530"/>
      <c r="AO10" s="530"/>
      <c r="AP10" s="530"/>
      <c r="AQ10" s="530"/>
      <c r="AR10" s="530"/>
      <c r="AS10" s="530"/>
      <c r="AT10" s="530"/>
      <c r="AU10" s="530"/>
      <c r="AV10" s="530"/>
      <c r="AW10" s="530"/>
      <c r="AX10" s="530"/>
      <c r="AY10" s="531"/>
      <c r="AZ10" s="450">
        <f t="shared" si="1"/>
        <v>7</v>
      </c>
    </row>
    <row r="11" spans="1:52" ht="24.95" customHeight="1" thickBot="1" x14ac:dyDescent="0.3">
      <c r="A11" s="2"/>
      <c r="B11" s="111" t="str">
        <f t="shared" si="0"/>
        <v>samedi</v>
      </c>
      <c r="C11" s="112">
        <f>IF(C10="","",IF(AND(MONTH(C10+1)&lt;&gt;MONTH(C$7),WEEKDAY(C10,2)&lt;6),"",IF(AND(MONTH(C10+1)&lt;&gt;MONTH(C$7),COUNTIF(C$7:C10,C10)=2),"",IF(AND(WEEKDAY(C10,2)&gt;5,COUNTIF(C$7:C10,C10)=1),C10,C10+1))))</f>
        <v>43834</v>
      </c>
      <c r="D11" s="115">
        <f t="shared" si="2"/>
        <v>1</v>
      </c>
      <c r="E11" s="128" t="str">
        <f t="shared" si="3"/>
        <v>nuit</v>
      </c>
      <c r="F11" s="119" t="s">
        <v>24</v>
      </c>
      <c r="G11" s="117" t="s">
        <v>48</v>
      </c>
      <c r="H11" s="237" t="s">
        <v>428</v>
      </c>
      <c r="I11" s="117" t="s">
        <v>48</v>
      </c>
      <c r="J11" s="237" t="s">
        <v>110</v>
      </c>
      <c r="K11" s="117" t="s">
        <v>48</v>
      </c>
      <c r="L11" s="237" t="s">
        <v>107</v>
      </c>
      <c r="M11" s="117" t="s">
        <v>48</v>
      </c>
      <c r="N11" s="237" t="s">
        <v>96</v>
      </c>
      <c r="O11" s="117" t="s">
        <v>48</v>
      </c>
      <c r="P11" s="237" t="s">
        <v>99</v>
      </c>
      <c r="Q11" s="117" t="s">
        <v>48</v>
      </c>
      <c r="R11" s="237" t="s">
        <v>28</v>
      </c>
      <c r="S11" s="117" t="s">
        <v>48</v>
      </c>
      <c r="T11" s="119"/>
      <c r="U11" s="117"/>
      <c r="V11" s="119"/>
      <c r="W11" s="119"/>
      <c r="X11" s="175"/>
      <c r="Y11" s="8"/>
      <c r="Z11" s="532"/>
      <c r="AA11" s="533"/>
      <c r="AB11" s="533"/>
      <c r="AC11" s="533"/>
      <c r="AD11" s="533"/>
      <c r="AE11" s="533"/>
      <c r="AF11" s="533"/>
      <c r="AG11" s="533"/>
      <c r="AH11" s="533"/>
      <c r="AI11" s="533"/>
      <c r="AJ11" s="533"/>
      <c r="AK11" s="533"/>
      <c r="AL11" s="533"/>
      <c r="AM11" s="533"/>
      <c r="AN11" s="533"/>
      <c r="AO11" s="533"/>
      <c r="AP11" s="533"/>
      <c r="AQ11" s="533"/>
      <c r="AR11" s="533"/>
      <c r="AS11" s="533"/>
      <c r="AT11" s="533"/>
      <c r="AU11" s="533"/>
      <c r="AV11" s="533"/>
      <c r="AW11" s="533"/>
      <c r="AX11" s="533"/>
      <c r="AY11" s="534"/>
      <c r="AZ11" s="450">
        <f t="shared" si="1"/>
        <v>7</v>
      </c>
    </row>
    <row r="12" spans="1:52" ht="24.95" customHeight="1" x14ac:dyDescent="0.25">
      <c r="A12" s="2"/>
      <c r="B12" s="111" t="str">
        <f t="shared" si="0"/>
        <v>dimanche</v>
      </c>
      <c r="C12" s="112">
        <f>IF(C11="","",IF(AND(MONTH(C11+1)&lt;&gt;MONTH(C$7),WEEKDAY(C11,2)&lt;6),"",IF(AND(MONTH(C11+1)&lt;&gt;MONTH(C$7),COUNTIF(C$7:C11,C11)=2),"",IF(AND(WEEKDAY(C11,2)&gt;5,COUNTIF(C$7:C11,C11)=1),C11,C11+1))))</f>
        <v>43835</v>
      </c>
      <c r="D12" s="115">
        <f t="shared" si="2"/>
        <v>2</v>
      </c>
      <c r="E12" s="128" t="str">
        <f t="shared" si="3"/>
        <v>jour</v>
      </c>
      <c r="F12" s="119"/>
      <c r="G12" s="117"/>
      <c r="H12" s="237" t="s">
        <v>425</v>
      </c>
      <c r="I12" s="117" t="s">
        <v>44</v>
      </c>
      <c r="J12" s="237" t="s">
        <v>107</v>
      </c>
      <c r="K12" s="117" t="s">
        <v>44</v>
      </c>
      <c r="L12" s="237" t="s">
        <v>35</v>
      </c>
      <c r="M12" s="117" t="s">
        <v>44</v>
      </c>
      <c r="N12" s="237" t="s">
        <v>99</v>
      </c>
      <c r="O12" s="117" t="s">
        <v>44</v>
      </c>
      <c r="P12" s="237" t="s">
        <v>431</v>
      </c>
      <c r="Q12" s="117" t="s">
        <v>44</v>
      </c>
      <c r="R12" s="237" t="s">
        <v>428</v>
      </c>
      <c r="S12" s="117" t="s">
        <v>48</v>
      </c>
      <c r="T12" s="119"/>
      <c r="U12" s="117"/>
      <c r="V12" s="119"/>
      <c r="W12" s="119"/>
      <c r="X12" s="175"/>
      <c r="Y12" s="8"/>
      <c r="Z12" s="535" t="s">
        <v>123</v>
      </c>
      <c r="AA12" s="538" t="s">
        <v>15</v>
      </c>
      <c r="AB12" s="538" t="s">
        <v>8</v>
      </c>
      <c r="AC12" s="538" t="s">
        <v>16</v>
      </c>
      <c r="AD12" s="538" t="s">
        <v>17</v>
      </c>
      <c r="AE12" s="538" t="s">
        <v>18</v>
      </c>
      <c r="AF12" s="538" t="s">
        <v>18</v>
      </c>
      <c r="AG12" s="538" t="s">
        <v>18</v>
      </c>
      <c r="AH12" s="538" t="s">
        <v>18</v>
      </c>
      <c r="AI12" s="538" t="s">
        <v>19</v>
      </c>
      <c r="AJ12" s="538" t="s">
        <v>19</v>
      </c>
      <c r="AK12" s="538" t="s">
        <v>19</v>
      </c>
      <c r="AL12" s="549" t="s">
        <v>281</v>
      </c>
      <c r="AM12" s="538" t="s">
        <v>15</v>
      </c>
      <c r="AN12" s="538" t="s">
        <v>8</v>
      </c>
      <c r="AO12" s="538" t="s">
        <v>16</v>
      </c>
      <c r="AP12" s="538" t="s">
        <v>17</v>
      </c>
      <c r="AQ12" s="538" t="s">
        <v>18</v>
      </c>
      <c r="AR12" s="538" t="s">
        <v>18</v>
      </c>
      <c r="AS12" s="538" t="s">
        <v>18</v>
      </c>
      <c r="AT12" s="538" t="s">
        <v>18</v>
      </c>
      <c r="AU12" s="538" t="s">
        <v>19</v>
      </c>
      <c r="AV12" s="538" t="s">
        <v>19</v>
      </c>
      <c r="AW12" s="538" t="s">
        <v>19</v>
      </c>
      <c r="AX12" s="541" t="s">
        <v>20</v>
      </c>
      <c r="AY12" s="544" t="s">
        <v>21</v>
      </c>
      <c r="AZ12" s="450">
        <f t="shared" si="1"/>
        <v>6</v>
      </c>
    </row>
    <row r="13" spans="1:52" ht="24.95" customHeight="1" x14ac:dyDescent="0.25">
      <c r="A13" s="2"/>
      <c r="B13" s="111" t="str">
        <f t="shared" si="0"/>
        <v>dimanche</v>
      </c>
      <c r="C13" s="112">
        <f>IF(C12="","",IF(AND(MONTH(C12+1)&lt;&gt;MONTH(C$7),WEEKDAY(C12,2)&lt;6),"",IF(AND(MONTH(C12+1)&lt;&gt;MONTH(C$7),COUNTIF(C$7:C12,C12)=2),"",IF(AND(WEEKDAY(C12,2)&gt;5,COUNTIF(C$7:C12,C12)=1),C12,C12+1))))</f>
        <v>43835</v>
      </c>
      <c r="D13" s="115">
        <f t="shared" si="2"/>
        <v>2</v>
      </c>
      <c r="E13" s="128" t="str">
        <f t="shared" si="3"/>
        <v>nuit</v>
      </c>
      <c r="F13" s="119" t="s">
        <v>84</v>
      </c>
      <c r="G13" s="117"/>
      <c r="H13" s="237" t="s">
        <v>30</v>
      </c>
      <c r="I13" s="117" t="s">
        <v>48</v>
      </c>
      <c r="J13" s="237" t="s">
        <v>414</v>
      </c>
      <c r="K13" s="117" t="s">
        <v>48</v>
      </c>
      <c r="L13" s="237" t="s">
        <v>89</v>
      </c>
      <c r="M13" s="117" t="s">
        <v>48</v>
      </c>
      <c r="N13" s="237" t="s">
        <v>107</v>
      </c>
      <c r="O13" s="117" t="s">
        <v>48</v>
      </c>
      <c r="P13" s="237" t="s">
        <v>117</v>
      </c>
      <c r="Q13" s="117" t="s">
        <v>48</v>
      </c>
      <c r="R13" s="237" t="s">
        <v>99</v>
      </c>
      <c r="S13" s="117" t="s">
        <v>48</v>
      </c>
      <c r="T13" s="119" t="s">
        <v>96</v>
      </c>
      <c r="U13" s="117" t="s">
        <v>48</v>
      </c>
      <c r="V13" s="119"/>
      <c r="W13" s="119"/>
      <c r="X13" s="175"/>
      <c r="Y13" s="8"/>
      <c r="Z13" s="536"/>
      <c r="AA13" s="539"/>
      <c r="AB13" s="539"/>
      <c r="AC13" s="539"/>
      <c r="AD13" s="539"/>
      <c r="AE13" s="539"/>
      <c r="AF13" s="539"/>
      <c r="AG13" s="539"/>
      <c r="AH13" s="539"/>
      <c r="AI13" s="539"/>
      <c r="AJ13" s="539"/>
      <c r="AK13" s="539"/>
      <c r="AL13" s="550"/>
      <c r="AM13" s="539"/>
      <c r="AN13" s="539"/>
      <c r="AO13" s="539"/>
      <c r="AP13" s="539"/>
      <c r="AQ13" s="539"/>
      <c r="AR13" s="539"/>
      <c r="AS13" s="539"/>
      <c r="AT13" s="539"/>
      <c r="AU13" s="539"/>
      <c r="AV13" s="539"/>
      <c r="AW13" s="539"/>
      <c r="AX13" s="542"/>
      <c r="AY13" s="545"/>
      <c r="AZ13" s="450">
        <f t="shared" si="1"/>
        <v>8</v>
      </c>
    </row>
    <row r="14" spans="1:52" ht="24.95" customHeight="1" x14ac:dyDescent="0.25">
      <c r="A14" s="2"/>
      <c r="B14" s="111" t="str">
        <f t="shared" si="0"/>
        <v>lundi</v>
      </c>
      <c r="C14" s="112">
        <f>IF(C13="","",IF(AND(MONTH(C13+1)&lt;&gt;MONTH(C$7),WEEKDAY(C13,2)&lt;6),"",IF(AND(MONTH(C13+1)&lt;&gt;MONTH(C$7),COUNTIF(C$7:C13,C13)=2),"",IF(AND(WEEKDAY(C13,2)&gt;5,COUNTIF(C$7:C13,C13)=1),C13,C13+1))))</f>
        <v>43836</v>
      </c>
      <c r="D14" s="115">
        <f t="shared" si="2"/>
        <v>3</v>
      </c>
      <c r="E14" s="128" t="str">
        <f t="shared" si="3"/>
        <v>nuit</v>
      </c>
      <c r="F14" s="119" t="s">
        <v>105</v>
      </c>
      <c r="G14" s="117" t="s">
        <v>46</v>
      </c>
      <c r="H14" s="237" t="s">
        <v>304</v>
      </c>
      <c r="I14" s="117" t="s">
        <v>48</v>
      </c>
      <c r="J14" s="237" t="s">
        <v>107</v>
      </c>
      <c r="K14" s="117" t="s">
        <v>48</v>
      </c>
      <c r="L14" s="237" t="s">
        <v>113</v>
      </c>
      <c r="M14" s="117" t="s">
        <v>48</v>
      </c>
      <c r="N14" s="237" t="s">
        <v>115</v>
      </c>
      <c r="O14" s="117" t="s">
        <v>48</v>
      </c>
      <c r="P14" s="237" t="s">
        <v>117</v>
      </c>
      <c r="Q14" s="117" t="s">
        <v>48</v>
      </c>
      <c r="R14" s="237" t="s">
        <v>108</v>
      </c>
      <c r="S14" s="117" t="s">
        <v>46</v>
      </c>
      <c r="T14" s="119" t="s">
        <v>99</v>
      </c>
      <c r="U14" s="117" t="s">
        <v>48</v>
      </c>
      <c r="V14" s="119"/>
      <c r="W14" s="119"/>
      <c r="X14" s="175"/>
      <c r="Y14" s="8"/>
      <c r="Z14" s="537"/>
      <c r="AA14" s="540"/>
      <c r="AB14" s="540"/>
      <c r="AC14" s="540"/>
      <c r="AD14" s="540"/>
      <c r="AE14" s="540"/>
      <c r="AF14" s="540"/>
      <c r="AG14" s="540"/>
      <c r="AH14" s="540"/>
      <c r="AI14" s="540"/>
      <c r="AJ14" s="540"/>
      <c r="AK14" s="540"/>
      <c r="AL14" s="551"/>
      <c r="AM14" s="540"/>
      <c r="AN14" s="540"/>
      <c r="AO14" s="540"/>
      <c r="AP14" s="540"/>
      <c r="AQ14" s="540"/>
      <c r="AR14" s="540"/>
      <c r="AS14" s="540"/>
      <c r="AT14" s="540"/>
      <c r="AU14" s="540"/>
      <c r="AV14" s="540"/>
      <c r="AW14" s="540"/>
      <c r="AX14" s="543"/>
      <c r="AY14" s="546"/>
      <c r="AZ14" s="450">
        <f t="shared" si="1"/>
        <v>8</v>
      </c>
    </row>
    <row r="15" spans="1:52" ht="24.95" customHeight="1" x14ac:dyDescent="0.25">
      <c r="A15" s="2"/>
      <c r="B15" s="111" t="str">
        <f t="shared" si="0"/>
        <v>mardi</v>
      </c>
      <c r="C15" s="112">
        <f>IF(C14="","",IF(AND(MONTH(C14+1)&lt;&gt;MONTH(C$7),WEEKDAY(C14,2)&lt;6),"",IF(AND(MONTH(C14+1)&lt;&gt;MONTH(C$7),COUNTIF(C$7:C14,C14)=2),"",IF(AND(WEEKDAY(C14,2)&gt;5,COUNTIF(C$7:C14,C14)=1),C14,C14+1))))</f>
        <v>43837</v>
      </c>
      <c r="D15" s="115">
        <f t="shared" si="2"/>
        <v>4</v>
      </c>
      <c r="E15" s="128" t="str">
        <f t="shared" si="3"/>
        <v>nuit</v>
      </c>
      <c r="F15" s="119"/>
      <c r="G15" s="117"/>
      <c r="H15" s="237" t="s">
        <v>425</v>
      </c>
      <c r="I15" s="117" t="s">
        <v>48</v>
      </c>
      <c r="J15" s="237" t="s">
        <v>127</v>
      </c>
      <c r="K15" s="117" t="s">
        <v>48</v>
      </c>
      <c r="L15" s="237" t="s">
        <v>420</v>
      </c>
      <c r="M15" s="117" t="s">
        <v>48</v>
      </c>
      <c r="N15" s="237" t="s">
        <v>428</v>
      </c>
      <c r="O15" s="117" t="s">
        <v>48</v>
      </c>
      <c r="P15" s="237" t="s">
        <v>107</v>
      </c>
      <c r="Q15" s="117" t="s">
        <v>48</v>
      </c>
      <c r="R15" s="237" t="s">
        <v>110</v>
      </c>
      <c r="S15" s="117" t="s">
        <v>46</v>
      </c>
      <c r="T15" s="119"/>
      <c r="U15" s="117"/>
      <c r="V15" s="119"/>
      <c r="W15" s="119"/>
      <c r="X15" s="175"/>
      <c r="Y15" s="8"/>
      <c r="Z15" s="147"/>
      <c r="AA15" s="10"/>
      <c r="AB15" s="10"/>
      <c r="AC15" s="10"/>
      <c r="AD15" s="10"/>
      <c r="AE15" s="10"/>
      <c r="AF15" s="10"/>
      <c r="AG15" s="10"/>
      <c r="AH15" s="10"/>
      <c r="AI15" s="10"/>
      <c r="AJ15" s="10"/>
      <c r="AK15" s="10"/>
      <c r="AL15" s="11"/>
      <c r="AM15" s="1"/>
      <c r="AN15" s="1"/>
      <c r="AO15" s="1"/>
      <c r="AP15" s="1"/>
      <c r="AQ15" s="1"/>
      <c r="AR15" s="1"/>
      <c r="AS15" s="1"/>
      <c r="AT15" s="1"/>
      <c r="AU15" s="1"/>
      <c r="AV15" s="1"/>
      <c r="AW15" s="1"/>
      <c r="AX15" s="1"/>
      <c r="AY15" s="148"/>
      <c r="AZ15" s="450">
        <f t="shared" si="1"/>
        <v>6</v>
      </c>
    </row>
    <row r="16" spans="1:52" ht="24.95" customHeight="1" x14ac:dyDescent="0.25">
      <c r="A16" s="2"/>
      <c r="B16" s="111" t="str">
        <f t="shared" si="0"/>
        <v>mercredi</v>
      </c>
      <c r="C16" s="112">
        <f>IF(C15="","",IF(AND(MONTH(C15+1)&lt;&gt;MONTH(C$7),WEEKDAY(C15,2)&lt;6),"",IF(AND(MONTH(C15+1)&lt;&gt;MONTH(C$7),COUNTIF(C$7:C15,C15)=2),"",IF(AND(WEEKDAY(C15,2)&gt;5,COUNTIF(C$7:C15,C15)=1),C15,C15+1))))</f>
        <v>43838</v>
      </c>
      <c r="D16" s="115">
        <f t="shared" si="2"/>
        <v>1</v>
      </c>
      <c r="E16" s="128" t="str">
        <f t="shared" si="3"/>
        <v>nuit</v>
      </c>
      <c r="F16" s="119" t="s">
        <v>22</v>
      </c>
      <c r="G16" s="117" t="s">
        <v>48</v>
      </c>
      <c r="H16" s="237" t="s">
        <v>30</v>
      </c>
      <c r="I16" s="117" t="s">
        <v>48</v>
      </c>
      <c r="J16" s="237" t="s">
        <v>28</v>
      </c>
      <c r="K16" s="117" t="s">
        <v>48</v>
      </c>
      <c r="L16" s="237" t="s">
        <v>33</v>
      </c>
      <c r="M16" s="117" t="s">
        <v>48</v>
      </c>
      <c r="N16" s="237" t="s">
        <v>24</v>
      </c>
      <c r="O16" s="117" t="s">
        <v>48</v>
      </c>
      <c r="P16" s="237" t="s">
        <v>412</v>
      </c>
      <c r="Q16" s="117" t="s">
        <v>48</v>
      </c>
      <c r="R16" s="237" t="s">
        <v>118</v>
      </c>
      <c r="S16" s="117" t="s">
        <v>48</v>
      </c>
      <c r="T16" s="119" t="s">
        <v>107</v>
      </c>
      <c r="U16" s="117" t="s">
        <v>48</v>
      </c>
      <c r="V16" s="119" t="s">
        <v>426</v>
      </c>
      <c r="W16" s="119"/>
      <c r="X16" s="175"/>
      <c r="Y16" s="154">
        <v>1</v>
      </c>
      <c r="Z16" s="149" t="str">
        <f t="array" ref="Z16:Z39">IF($Z$12="Section n°1",' Section &amp; Compétence'!$B$6:$B$29,IF($Z$12="Section n°2",' Section &amp; Compétence'!$B$33:$B$56,IF($Z$12="Section n°3",' Section &amp; Compétence'!$B$62:$B$85,IF($Z$12="Section n°4",' Section &amp; Compétence'!$B$88:$B$111,""))))</f>
        <v>PERRET M             (4)</v>
      </c>
      <c r="AA16" s="12">
        <f>COUNTIFS($F$7:$F$48,Z16,$E$7:$E$48,"Nuit")</f>
        <v>1</v>
      </c>
      <c r="AB16" s="12">
        <f>COUNTIFS($H$7:$H$48,Z16,$E$7:$E$48,"Nuit")</f>
        <v>0</v>
      </c>
      <c r="AC16" s="12">
        <f>COUNTIFS($J$7:$J$48,Z16,$E$7:$E$48,"Nuit")</f>
        <v>0</v>
      </c>
      <c r="AD16" s="12">
        <f>COUNTIFS($L$7:$L$48,Z16,$E$7:$E$48,"Nuit")</f>
        <v>1</v>
      </c>
      <c r="AE16" s="12">
        <f>COUNTIFS($N$7:$N$48,Z16,$E$7:$E$48,"Nuit")</f>
        <v>0</v>
      </c>
      <c r="AF16" s="12">
        <f>COUNTIFS($P$7:$P$48,Z16,$E$7:$E$48,"Nuit")</f>
        <v>0</v>
      </c>
      <c r="AG16" s="12">
        <f>COUNTIFS($R$7:$R$48,Z16,$E$7:$E$48,"Nuit")</f>
        <v>0</v>
      </c>
      <c r="AH16" s="12">
        <f>COUNTIFS($T$7:$T$48,Z16,$E$7:$E$48,"Nuit")</f>
        <v>0</v>
      </c>
      <c r="AI16" s="12">
        <f>COUNTIFS($V$7:$V$48,Z16,$E$7:$E$48,"Nuit")</f>
        <v>0</v>
      </c>
      <c r="AJ16" s="12">
        <f>COUNTIFS($W$7:$W$48,Z16,$E$7:$E$48,"Nuit")</f>
        <v>0</v>
      </c>
      <c r="AK16" s="12">
        <f>COUNTIFS($X$7:$X$48,Z16,$E$7:$E$48,"Nuit")</f>
        <v>0</v>
      </c>
      <c r="AL16" s="13">
        <f t="shared" ref="AL16:AL19" si="4">SUM(AA16:AK16)</f>
        <v>2</v>
      </c>
      <c r="AM16" s="12">
        <f>COUNTIFS($F$7:$F$48,Z16,$E$7:$E$48,"Jour")</f>
        <v>1</v>
      </c>
      <c r="AN16" s="12">
        <f>COUNTIFS($H$7:$H$48,Z16,$E$7:$E$48,"Jour")</f>
        <v>0</v>
      </c>
      <c r="AO16" s="12">
        <f>COUNTIFS($J$7:$J$48,Z16,$E$7:$E$48,"Jour")</f>
        <v>0</v>
      </c>
      <c r="AP16" s="12">
        <f>COUNTIFS($L$7:$L$48,Z16,$E$7:$E$48,"Jour")</f>
        <v>0</v>
      </c>
      <c r="AQ16" s="12">
        <f>COUNTIFS($N$7:$N$48,Z16,$E$7:$E$48,"Jour")</f>
        <v>0</v>
      </c>
      <c r="AR16" s="12">
        <f>COUNTIFS($P$7:$P$48,Z16,$E$7:$E$48,"Jour")</f>
        <v>0</v>
      </c>
      <c r="AS16" s="12">
        <f>COUNTIFS($R$7:$R$48,Z16,$E$7:$E$48,"Jour")</f>
        <v>0</v>
      </c>
      <c r="AT16" s="12">
        <f>COUNTIFS($T$7:$T$48,Z16,$E$7:$E$48,"Jour")</f>
        <v>0</v>
      </c>
      <c r="AU16" s="12">
        <f>COUNTIFS($V$7:$V$48,Z16,$E$7:$E$48,"Jour")</f>
        <v>0</v>
      </c>
      <c r="AV16" s="12">
        <f>COUNTIFS($W$7:$W$48,Z16,$E$7:$E$48,"Jour")</f>
        <v>0</v>
      </c>
      <c r="AW16" s="12">
        <f>COUNTIFS($X$7:$X$48,Z16,$E$7:$E$48,"Jour")</f>
        <v>0</v>
      </c>
      <c r="AX16" s="13">
        <f>SUM(AM16:AW16)</f>
        <v>1</v>
      </c>
      <c r="AY16" s="13">
        <f>SUM(AL16+AX16)</f>
        <v>3</v>
      </c>
      <c r="AZ16" s="450">
        <f t="shared" si="1"/>
        <v>9</v>
      </c>
    </row>
    <row r="17" spans="1:52" ht="24.95" customHeight="1" x14ac:dyDescent="0.25">
      <c r="A17" s="2"/>
      <c r="B17" s="111" t="str">
        <f t="shared" si="0"/>
        <v>jeudi</v>
      </c>
      <c r="C17" s="112">
        <f>IF(C16="","",IF(AND(MONTH(C16+1)&lt;&gt;MONTH(C$7),WEEKDAY(C16,2)&lt;6),"",IF(AND(MONTH(C16+1)&lt;&gt;MONTH(C$7),COUNTIF(C$7:C16,C16)=2),"",IF(AND(WEEKDAY(C16,2)&gt;5,COUNTIF(C$7:C16,C16)=1),C16,C16+1))))</f>
        <v>43839</v>
      </c>
      <c r="D17" s="115">
        <f t="shared" si="2"/>
        <v>2</v>
      </c>
      <c r="E17" s="128" t="str">
        <f t="shared" si="3"/>
        <v>nuit</v>
      </c>
      <c r="F17" s="119" t="s">
        <v>105</v>
      </c>
      <c r="G17" s="117" t="s">
        <v>46</v>
      </c>
      <c r="H17" s="237" t="s">
        <v>304</v>
      </c>
      <c r="I17" s="117" t="s">
        <v>48</v>
      </c>
      <c r="J17" s="237" t="s">
        <v>414</v>
      </c>
      <c r="K17" s="117" t="s">
        <v>48</v>
      </c>
      <c r="L17" s="237" t="s">
        <v>89</v>
      </c>
      <c r="M17" s="117" t="s">
        <v>48</v>
      </c>
      <c r="N17" s="237" t="s">
        <v>107</v>
      </c>
      <c r="O17" s="117" t="s">
        <v>48</v>
      </c>
      <c r="P17" s="237" t="s">
        <v>109</v>
      </c>
      <c r="Q17" s="117" t="s">
        <v>46</v>
      </c>
      <c r="R17" s="237" t="s">
        <v>117</v>
      </c>
      <c r="S17" s="117" t="s">
        <v>48</v>
      </c>
      <c r="T17" s="119"/>
      <c r="U17" s="117"/>
      <c r="V17" s="119"/>
      <c r="W17" s="119"/>
      <c r="X17" s="175"/>
      <c r="Y17" s="154">
        <v>2</v>
      </c>
      <c r="Z17" s="149" t="str">
        <v>BENINI R               (4)</v>
      </c>
      <c r="AA17" s="12">
        <f t="shared" ref="AA17:AA39" si="5">COUNTIFS($F$7:$F$48,Z17,$E$7:$E$48,"Nuit")</f>
        <v>2</v>
      </c>
      <c r="AB17" s="12">
        <f t="shared" ref="AB17:AB39" si="6">COUNTIFS($H$7:$H$48,Z17,$E$7:$E$48,"Nuit")</f>
        <v>0</v>
      </c>
      <c r="AC17" s="12">
        <f t="shared" ref="AC17:AC39" si="7">COUNTIFS($J$7:$J$48,Z17,$E$7:$E$48,"Nuit")</f>
        <v>0</v>
      </c>
      <c r="AD17" s="12">
        <f t="shared" ref="AD17:AD39" si="8">COUNTIFS($L$7:$L$48,Z17,$E$7:$E$48,"Nuit")</f>
        <v>0</v>
      </c>
      <c r="AE17" s="12">
        <f t="shared" ref="AE17:AE39" si="9">COUNTIFS($N$7:$N$48,Z17,$E$7:$E$48,"Nuit")</f>
        <v>0</v>
      </c>
      <c r="AF17" s="12">
        <f t="shared" ref="AF17:AF39" si="10">COUNTIFS($P$7:$P$48,Z17,$E$7:$E$48,"Nuit")</f>
        <v>0</v>
      </c>
      <c r="AG17" s="12">
        <f t="shared" ref="AG17:AG39" si="11">COUNTIFS($R$7:$R$48,Z17,$E$7:$E$48,"Nuit")</f>
        <v>0</v>
      </c>
      <c r="AH17" s="12">
        <f t="shared" ref="AH17:AH39" si="12">COUNTIFS($T$7:$T$48,Z17,$E$7:$E$48,"Nuit")</f>
        <v>0</v>
      </c>
      <c r="AI17" s="12">
        <f t="shared" ref="AI17:AI39" si="13">COUNTIFS($V$7:$V$48,Z17,$E$7:$E$48,"Nuit")</f>
        <v>0</v>
      </c>
      <c r="AJ17" s="12">
        <f t="shared" ref="AJ17:AJ39" si="14">COUNTIFS($W$7:$W$48,Z17,$E$7:$E$48,"Nuit")</f>
        <v>0</v>
      </c>
      <c r="AK17" s="12">
        <f t="shared" ref="AK17:AK39" si="15">COUNTIFS($X$7:$X$48,Z17,$E$7:$E$48,"Nuit")</f>
        <v>0</v>
      </c>
      <c r="AL17" s="13">
        <f t="shared" si="4"/>
        <v>2</v>
      </c>
      <c r="AM17" s="12">
        <f t="shared" ref="AM17:AM39" si="16">COUNTIFS($F$7:$F$48,Z17,$E$7:$E$48,"Jour")</f>
        <v>0</v>
      </c>
      <c r="AN17" s="12">
        <f t="shared" ref="AN17:AN39" si="17">COUNTIFS($H$7:$H$48,Z17,$E$7:$E$48,"Jour")</f>
        <v>0</v>
      </c>
      <c r="AO17" s="12">
        <f t="shared" ref="AO17:AO39" si="18">COUNTIFS($J$7:$J$48,Z17,$E$7:$E$48,"Jour")</f>
        <v>0</v>
      </c>
      <c r="AP17" s="12">
        <f t="shared" ref="AP17:AP39" si="19">COUNTIFS($L$7:$L$48,Z17,$E$7:$E$48,"Jour")</f>
        <v>0</v>
      </c>
      <c r="AQ17" s="12">
        <f t="shared" ref="AQ17:AQ39" si="20">COUNTIFS($N$7:$N$48,Z17,$E$7:$E$48,"Jour")</f>
        <v>0</v>
      </c>
      <c r="AR17" s="12">
        <f t="shared" ref="AR17:AR39" si="21">COUNTIFS($P$7:$P$48,Z17,$E$7:$E$48,"Jour")</f>
        <v>0</v>
      </c>
      <c r="AS17" s="12">
        <f t="shared" ref="AS17:AS39" si="22">COUNTIFS($R$7:$R$48,Z17,$E$7:$E$48,"Jour")</f>
        <v>0</v>
      </c>
      <c r="AT17" s="12">
        <f t="shared" ref="AT17:AT39" si="23">COUNTIFS($T$7:$T$48,Z17,$E$7:$E$48,"Jour")</f>
        <v>0</v>
      </c>
      <c r="AU17" s="12">
        <f t="shared" ref="AU17:AU39" si="24">COUNTIFS($V$7:$V$48,Z17,$E$7:$E$48,"Jour")</f>
        <v>0</v>
      </c>
      <c r="AV17" s="12">
        <f t="shared" ref="AV17:AV39" si="25">COUNTIFS($W$7:$W$48,Z17,$E$7:$E$48,"Jour")</f>
        <v>0</v>
      </c>
      <c r="AW17" s="12">
        <f t="shared" ref="AW17:AW39" si="26">COUNTIFS($X$7:$X$48,Z17,$E$7:$E$48,"Jour")</f>
        <v>0</v>
      </c>
      <c r="AX17" s="13">
        <f t="shared" ref="AX17:AX39" si="27">SUM(AM17:AU17)</f>
        <v>0</v>
      </c>
      <c r="AY17" s="13">
        <f t="shared" ref="AY17:AY39" si="28">SUM(AL17+AX17)</f>
        <v>2</v>
      </c>
      <c r="AZ17" s="450">
        <f t="shared" si="1"/>
        <v>7</v>
      </c>
    </row>
    <row r="18" spans="1:52" ht="24.95" customHeight="1" x14ac:dyDescent="0.25">
      <c r="A18" s="2"/>
      <c r="B18" s="111" t="str">
        <f t="shared" si="0"/>
        <v>vendredi</v>
      </c>
      <c r="C18" s="112">
        <f>IF(C17="","",IF(AND(MONTH(C17+1)&lt;&gt;MONTH(C$7),WEEKDAY(C17,2)&lt;6),"",IF(AND(MONTH(C17+1)&lt;&gt;MONTH(C$7),COUNTIF(C$7:C17,C17)=2),"",IF(AND(WEEKDAY(C17,2)&gt;5,COUNTIF(C$7:C17,C17)=1),C17,C17+1))))</f>
        <v>43840</v>
      </c>
      <c r="D18" s="115">
        <f t="shared" si="2"/>
        <v>3</v>
      </c>
      <c r="E18" s="128" t="str">
        <f t="shared" si="3"/>
        <v>nuit</v>
      </c>
      <c r="F18" s="119" t="s">
        <v>104</v>
      </c>
      <c r="G18" s="117" t="s">
        <v>46</v>
      </c>
      <c r="H18" s="237" t="s">
        <v>428</v>
      </c>
      <c r="I18" s="117" t="s">
        <v>48</v>
      </c>
      <c r="J18" s="237" t="s">
        <v>107</v>
      </c>
      <c r="K18" s="117" t="s">
        <v>48</v>
      </c>
      <c r="L18" s="237" t="s">
        <v>114</v>
      </c>
      <c r="M18" s="117" t="s">
        <v>48</v>
      </c>
      <c r="N18" s="237" t="s">
        <v>431</v>
      </c>
      <c r="O18" s="117" t="s">
        <v>48</v>
      </c>
      <c r="P18" s="237" t="s">
        <v>109</v>
      </c>
      <c r="Q18" s="117" t="s">
        <v>46</v>
      </c>
      <c r="R18" s="237" t="s">
        <v>414</v>
      </c>
      <c r="S18" s="117" t="s">
        <v>46</v>
      </c>
      <c r="T18" s="119" t="s">
        <v>108</v>
      </c>
      <c r="U18" s="117" t="s">
        <v>46</v>
      </c>
      <c r="V18" s="119" t="s">
        <v>112</v>
      </c>
      <c r="W18" s="119"/>
      <c r="X18" s="175"/>
      <c r="Y18" s="154">
        <v>3</v>
      </c>
      <c r="Z18" s="149" t="str">
        <v>MARTINEZ T          (4)</v>
      </c>
      <c r="AA18" s="12">
        <f t="shared" si="5"/>
        <v>2</v>
      </c>
      <c r="AB18" s="12">
        <f t="shared" si="6"/>
        <v>0</v>
      </c>
      <c r="AC18" s="12">
        <f t="shared" si="7"/>
        <v>0</v>
      </c>
      <c r="AD18" s="12">
        <f t="shared" si="8"/>
        <v>0</v>
      </c>
      <c r="AE18" s="12">
        <f t="shared" si="9"/>
        <v>0</v>
      </c>
      <c r="AF18" s="12">
        <f t="shared" si="10"/>
        <v>1</v>
      </c>
      <c r="AG18" s="12">
        <f t="shared" si="11"/>
        <v>0</v>
      </c>
      <c r="AH18" s="12">
        <f t="shared" si="12"/>
        <v>0</v>
      </c>
      <c r="AI18" s="12">
        <f t="shared" si="13"/>
        <v>0</v>
      </c>
      <c r="AJ18" s="12">
        <f t="shared" si="14"/>
        <v>0</v>
      </c>
      <c r="AK18" s="12">
        <f t="shared" si="15"/>
        <v>0</v>
      </c>
      <c r="AL18" s="13">
        <f t="shared" si="4"/>
        <v>3</v>
      </c>
      <c r="AM18" s="12">
        <f t="shared" si="16"/>
        <v>0</v>
      </c>
      <c r="AN18" s="12">
        <f t="shared" si="17"/>
        <v>0</v>
      </c>
      <c r="AO18" s="12">
        <f t="shared" si="18"/>
        <v>0</v>
      </c>
      <c r="AP18" s="12">
        <f t="shared" si="19"/>
        <v>0</v>
      </c>
      <c r="AQ18" s="12">
        <f t="shared" si="20"/>
        <v>0</v>
      </c>
      <c r="AR18" s="12">
        <f t="shared" si="21"/>
        <v>0</v>
      </c>
      <c r="AS18" s="12">
        <f t="shared" si="22"/>
        <v>0</v>
      </c>
      <c r="AT18" s="12">
        <f t="shared" si="23"/>
        <v>0</v>
      </c>
      <c r="AU18" s="12">
        <f t="shared" si="24"/>
        <v>0</v>
      </c>
      <c r="AV18" s="12">
        <f t="shared" si="25"/>
        <v>0</v>
      </c>
      <c r="AW18" s="12">
        <f t="shared" si="26"/>
        <v>0</v>
      </c>
      <c r="AX18" s="13">
        <f t="shared" si="27"/>
        <v>0</v>
      </c>
      <c r="AY18" s="13">
        <f t="shared" si="28"/>
        <v>3</v>
      </c>
      <c r="AZ18" s="450">
        <f t="shared" si="1"/>
        <v>9</v>
      </c>
    </row>
    <row r="19" spans="1:52" ht="24.95" customHeight="1" x14ac:dyDescent="0.25">
      <c r="A19" s="2"/>
      <c r="B19" s="111" t="str">
        <f t="shared" si="0"/>
        <v>samedi</v>
      </c>
      <c r="C19" s="112">
        <f>IF(C18="","",IF(AND(MONTH(C18+1)&lt;&gt;MONTH(C$7),WEEKDAY(C18,2)&lt;6),"",IF(AND(MONTH(C18+1)&lt;&gt;MONTH(C$7),COUNTIF(C$7:C18,C18)=2),"",IF(AND(WEEKDAY(C18,2)&gt;5,COUNTIF(C$7:C18,C18)=1),C18,C18+1))))</f>
        <v>43841</v>
      </c>
      <c r="D19" s="115">
        <f t="shared" si="2"/>
        <v>4</v>
      </c>
      <c r="E19" s="128" t="str">
        <f t="shared" si="3"/>
        <v>jour</v>
      </c>
      <c r="F19" s="119" t="s">
        <v>417</v>
      </c>
      <c r="G19" s="117" t="s">
        <v>44</v>
      </c>
      <c r="H19" s="237" t="s">
        <v>428</v>
      </c>
      <c r="I19" s="117" t="s">
        <v>44</v>
      </c>
      <c r="J19" s="237" t="s">
        <v>420</v>
      </c>
      <c r="K19" s="117" t="s">
        <v>44</v>
      </c>
      <c r="L19" s="237" t="s">
        <v>403</v>
      </c>
      <c r="M19" s="117" t="s">
        <v>44</v>
      </c>
      <c r="N19" s="237" t="s">
        <v>128</v>
      </c>
      <c r="O19" s="117" t="s">
        <v>44</v>
      </c>
      <c r="P19" s="237" t="s">
        <v>100</v>
      </c>
      <c r="Q19" s="117" t="s">
        <v>44</v>
      </c>
      <c r="R19" s="237" t="s">
        <v>110</v>
      </c>
      <c r="S19" s="117" t="s">
        <v>46</v>
      </c>
      <c r="T19" s="119" t="s">
        <v>99</v>
      </c>
      <c r="U19" s="117" t="s">
        <v>46</v>
      </c>
      <c r="V19" s="119"/>
      <c r="W19" s="119"/>
      <c r="X19" s="175"/>
      <c r="Y19" s="154">
        <v>4</v>
      </c>
      <c r="Z19" s="149">
        <v>0</v>
      </c>
      <c r="AA19" s="12">
        <f t="shared" si="5"/>
        <v>0</v>
      </c>
      <c r="AB19" s="12">
        <f t="shared" si="6"/>
        <v>0</v>
      </c>
      <c r="AC19" s="12">
        <f t="shared" si="7"/>
        <v>0</v>
      </c>
      <c r="AD19" s="12">
        <f t="shared" si="8"/>
        <v>0</v>
      </c>
      <c r="AE19" s="12">
        <f t="shared" si="9"/>
        <v>0</v>
      </c>
      <c r="AF19" s="12">
        <f t="shared" si="10"/>
        <v>0</v>
      </c>
      <c r="AG19" s="12">
        <f t="shared" si="11"/>
        <v>0</v>
      </c>
      <c r="AH19" s="12">
        <f t="shared" si="12"/>
        <v>0</v>
      </c>
      <c r="AI19" s="12">
        <f t="shared" si="13"/>
        <v>0</v>
      </c>
      <c r="AJ19" s="12">
        <f t="shared" si="14"/>
        <v>0</v>
      </c>
      <c r="AK19" s="12">
        <f t="shared" si="15"/>
        <v>0</v>
      </c>
      <c r="AL19" s="13">
        <f t="shared" si="4"/>
        <v>0</v>
      </c>
      <c r="AM19" s="12">
        <f t="shared" si="16"/>
        <v>0</v>
      </c>
      <c r="AN19" s="12">
        <f t="shared" si="17"/>
        <v>0</v>
      </c>
      <c r="AO19" s="12">
        <f t="shared" si="18"/>
        <v>0</v>
      </c>
      <c r="AP19" s="12">
        <f t="shared" si="19"/>
        <v>0</v>
      </c>
      <c r="AQ19" s="12">
        <f t="shared" si="20"/>
        <v>0</v>
      </c>
      <c r="AR19" s="12">
        <f t="shared" si="21"/>
        <v>0</v>
      </c>
      <c r="AS19" s="12">
        <f t="shared" si="22"/>
        <v>0</v>
      </c>
      <c r="AT19" s="12">
        <f t="shared" si="23"/>
        <v>0</v>
      </c>
      <c r="AU19" s="12">
        <f t="shared" si="24"/>
        <v>0</v>
      </c>
      <c r="AV19" s="12">
        <f t="shared" si="25"/>
        <v>0</v>
      </c>
      <c r="AW19" s="12">
        <f t="shared" si="26"/>
        <v>0</v>
      </c>
      <c r="AX19" s="13">
        <f t="shared" si="27"/>
        <v>0</v>
      </c>
      <c r="AY19" s="13">
        <f t="shared" si="28"/>
        <v>0</v>
      </c>
      <c r="AZ19" s="450">
        <f t="shared" si="1"/>
        <v>8</v>
      </c>
    </row>
    <row r="20" spans="1:52" ht="24.95" customHeight="1" x14ac:dyDescent="0.25">
      <c r="A20" s="2"/>
      <c r="B20" s="111" t="str">
        <f t="shared" si="0"/>
        <v>samedi</v>
      </c>
      <c r="C20" s="112">
        <f>IF(C19="","",IF(AND(MONTH(C19+1)&lt;&gt;MONTH(C$7),WEEKDAY(C19,2)&lt;6),"",IF(AND(MONTH(C19+1)&lt;&gt;MONTH(C$7),COUNTIF(C$7:C19,C19)=2),"",IF(AND(WEEKDAY(C19,2)&gt;5,COUNTIF(C$7:C19,C19)=1),C19,C19+1))))</f>
        <v>43841</v>
      </c>
      <c r="D20" s="115">
        <f t="shared" si="2"/>
        <v>4</v>
      </c>
      <c r="E20" s="128" t="str">
        <f t="shared" si="3"/>
        <v>nuit</v>
      </c>
      <c r="F20" s="119" t="s">
        <v>417</v>
      </c>
      <c r="G20" s="117" t="s">
        <v>46</v>
      </c>
      <c r="H20" s="237" t="s">
        <v>304</v>
      </c>
      <c r="I20" s="117" t="s">
        <v>48</v>
      </c>
      <c r="J20" s="237" t="s">
        <v>127</v>
      </c>
      <c r="K20" s="117" t="s">
        <v>48</v>
      </c>
      <c r="L20" s="237" t="s">
        <v>403</v>
      </c>
      <c r="M20" s="117" t="s">
        <v>48</v>
      </c>
      <c r="N20" s="237" t="s">
        <v>302</v>
      </c>
      <c r="O20" s="117" t="s">
        <v>48</v>
      </c>
      <c r="P20" s="237" t="s">
        <v>31</v>
      </c>
      <c r="Q20" s="117" t="s">
        <v>48</v>
      </c>
      <c r="R20" s="237" t="s">
        <v>428</v>
      </c>
      <c r="S20" s="117" t="s">
        <v>48</v>
      </c>
      <c r="T20" s="119" t="s">
        <v>111</v>
      </c>
      <c r="U20" s="117" t="s">
        <v>46</v>
      </c>
      <c r="V20" s="119" t="s">
        <v>414</v>
      </c>
      <c r="W20" s="119"/>
      <c r="X20" s="175"/>
      <c r="Y20" s="154">
        <v>5</v>
      </c>
      <c r="Z20" s="149" t="str">
        <v xml:space="preserve">GALLARDO  C       (4) </v>
      </c>
      <c r="AA20" s="12">
        <f t="shared" si="5"/>
        <v>0</v>
      </c>
      <c r="AB20" s="12">
        <f t="shared" si="6"/>
        <v>0</v>
      </c>
      <c r="AC20" s="12">
        <f t="shared" si="7"/>
        <v>2</v>
      </c>
      <c r="AD20" s="12">
        <f t="shared" si="8"/>
        <v>1</v>
      </c>
      <c r="AE20" s="12">
        <f t="shared" si="9"/>
        <v>0</v>
      </c>
      <c r="AF20" s="12">
        <f t="shared" si="10"/>
        <v>0</v>
      </c>
      <c r="AG20" s="12">
        <f t="shared" si="11"/>
        <v>0</v>
      </c>
      <c r="AH20" s="12">
        <f t="shared" si="12"/>
        <v>0</v>
      </c>
      <c r="AI20" s="12">
        <f t="shared" si="13"/>
        <v>0</v>
      </c>
      <c r="AJ20" s="12">
        <f t="shared" si="14"/>
        <v>0</v>
      </c>
      <c r="AK20" s="12">
        <f t="shared" si="15"/>
        <v>0</v>
      </c>
      <c r="AL20" s="13">
        <f>SUM(AA20:AK20)</f>
        <v>3</v>
      </c>
      <c r="AM20" s="12">
        <f t="shared" si="16"/>
        <v>0</v>
      </c>
      <c r="AN20" s="12">
        <f t="shared" si="17"/>
        <v>0</v>
      </c>
      <c r="AO20" s="12">
        <f t="shared" si="18"/>
        <v>1</v>
      </c>
      <c r="AP20" s="12">
        <f t="shared" si="19"/>
        <v>0</v>
      </c>
      <c r="AQ20" s="12">
        <f t="shared" si="20"/>
        <v>0</v>
      </c>
      <c r="AR20" s="12">
        <f t="shared" si="21"/>
        <v>0</v>
      </c>
      <c r="AS20" s="12">
        <f t="shared" si="22"/>
        <v>0</v>
      </c>
      <c r="AT20" s="12">
        <f t="shared" si="23"/>
        <v>0</v>
      </c>
      <c r="AU20" s="12">
        <f t="shared" si="24"/>
        <v>0</v>
      </c>
      <c r="AV20" s="12">
        <f t="shared" si="25"/>
        <v>0</v>
      </c>
      <c r="AW20" s="12">
        <f t="shared" si="26"/>
        <v>0</v>
      </c>
      <c r="AX20" s="13">
        <f t="shared" si="27"/>
        <v>1</v>
      </c>
      <c r="AY20" s="13">
        <f t="shared" si="28"/>
        <v>4</v>
      </c>
      <c r="AZ20" s="450">
        <f t="shared" si="1"/>
        <v>9</v>
      </c>
    </row>
    <row r="21" spans="1:52" ht="24.95" customHeight="1" x14ac:dyDescent="0.25">
      <c r="A21" s="2"/>
      <c r="B21" s="111" t="str">
        <f t="shared" si="0"/>
        <v>dimanche</v>
      </c>
      <c r="C21" s="112">
        <f>IF(C20="","",IF(AND(MONTH(C20+1)&lt;&gt;MONTH(C$7),WEEKDAY(C20,2)&lt;6),"",IF(AND(MONTH(C20+1)&lt;&gt;MONTH(C$7),COUNTIF(C$7:C20,C20)=2),"",IF(AND(WEEKDAY(C20,2)&gt;5,COUNTIF(C$7:C20,C20)=1),C20,C20+1))))</f>
        <v>43842</v>
      </c>
      <c r="D21" s="115">
        <f t="shared" si="2"/>
        <v>1</v>
      </c>
      <c r="E21" s="128" t="str">
        <f t="shared" si="3"/>
        <v>jour</v>
      </c>
      <c r="F21" s="119" t="s">
        <v>24</v>
      </c>
      <c r="G21" s="117" t="s">
        <v>44</v>
      </c>
      <c r="H21" s="237" t="s">
        <v>304</v>
      </c>
      <c r="I21" s="117" t="s">
        <v>44</v>
      </c>
      <c r="J21" s="237" t="s">
        <v>28</v>
      </c>
      <c r="K21" s="117" t="s">
        <v>44</v>
      </c>
      <c r="L21" s="237" t="s">
        <v>35</v>
      </c>
      <c r="M21" s="117" t="s">
        <v>44</v>
      </c>
      <c r="N21" s="237" t="s">
        <v>36</v>
      </c>
      <c r="O21" s="117" t="s">
        <v>44</v>
      </c>
      <c r="P21" s="237" t="s">
        <v>302</v>
      </c>
      <c r="Q21" s="117" t="s">
        <v>44</v>
      </c>
      <c r="R21" s="237" t="s">
        <v>431</v>
      </c>
      <c r="S21" s="117" t="s">
        <v>48</v>
      </c>
      <c r="T21" s="119" t="s">
        <v>110</v>
      </c>
      <c r="U21" s="117" t="s">
        <v>46</v>
      </c>
      <c r="V21" s="119"/>
      <c r="W21" s="119"/>
      <c r="X21" s="175"/>
      <c r="Y21" s="154">
        <v>6</v>
      </c>
      <c r="Z21" s="149" t="str">
        <v>NIEWENSTEED S  (4)</v>
      </c>
      <c r="AA21" s="12">
        <f t="shared" si="5"/>
        <v>0</v>
      </c>
      <c r="AB21" s="12">
        <f t="shared" si="6"/>
        <v>0</v>
      </c>
      <c r="AC21" s="12">
        <f t="shared" si="7"/>
        <v>2</v>
      </c>
      <c r="AD21" s="12">
        <f t="shared" si="8"/>
        <v>0</v>
      </c>
      <c r="AE21" s="12">
        <f t="shared" si="9"/>
        <v>0</v>
      </c>
      <c r="AF21" s="12">
        <f t="shared" si="10"/>
        <v>0</v>
      </c>
      <c r="AG21" s="12">
        <f t="shared" si="11"/>
        <v>0</v>
      </c>
      <c r="AH21" s="12">
        <f t="shared" si="12"/>
        <v>0</v>
      </c>
      <c r="AI21" s="12">
        <f t="shared" si="13"/>
        <v>0</v>
      </c>
      <c r="AJ21" s="12">
        <f t="shared" si="14"/>
        <v>0</v>
      </c>
      <c r="AK21" s="12">
        <f t="shared" si="15"/>
        <v>0</v>
      </c>
      <c r="AL21" s="13">
        <f t="shared" ref="AL21:AL39" si="29">SUM(AA21:AK21)</f>
        <v>2</v>
      </c>
      <c r="AM21" s="12">
        <f t="shared" si="16"/>
        <v>0</v>
      </c>
      <c r="AN21" s="12">
        <f t="shared" si="17"/>
        <v>0</v>
      </c>
      <c r="AO21" s="12">
        <f t="shared" si="18"/>
        <v>1</v>
      </c>
      <c r="AP21" s="12">
        <f t="shared" si="19"/>
        <v>0</v>
      </c>
      <c r="AQ21" s="12">
        <f t="shared" si="20"/>
        <v>0</v>
      </c>
      <c r="AR21" s="12">
        <f t="shared" si="21"/>
        <v>0</v>
      </c>
      <c r="AS21" s="12">
        <f t="shared" si="22"/>
        <v>0</v>
      </c>
      <c r="AT21" s="12">
        <f t="shared" si="23"/>
        <v>0</v>
      </c>
      <c r="AU21" s="12">
        <f t="shared" si="24"/>
        <v>0</v>
      </c>
      <c r="AV21" s="12">
        <f t="shared" si="25"/>
        <v>0</v>
      </c>
      <c r="AW21" s="12">
        <f t="shared" si="26"/>
        <v>0</v>
      </c>
      <c r="AX21" s="13">
        <f t="shared" si="27"/>
        <v>1</v>
      </c>
      <c r="AY21" s="13">
        <f t="shared" si="28"/>
        <v>3</v>
      </c>
      <c r="AZ21" s="450">
        <f t="shared" si="1"/>
        <v>8</v>
      </c>
    </row>
    <row r="22" spans="1:52" ht="24.95" customHeight="1" x14ac:dyDescent="0.25">
      <c r="A22" s="2"/>
      <c r="B22" s="111" t="str">
        <f t="shared" si="0"/>
        <v>dimanche</v>
      </c>
      <c r="C22" s="112">
        <f>IF(C21="","",IF(AND(MONTH(C21+1)&lt;&gt;MONTH(C$7),WEEKDAY(C21,2)&lt;6),"",IF(AND(MONTH(C21+1)&lt;&gt;MONTH(C$7),COUNTIF(C$7:C21,C21)=2),"",IF(AND(WEEKDAY(C21,2)&gt;5,COUNTIF(C$7:C21,C21)=1),C21,C21+1))))</f>
        <v>43842</v>
      </c>
      <c r="D22" s="115">
        <f t="shared" si="2"/>
        <v>1</v>
      </c>
      <c r="E22" s="128" t="str">
        <f t="shared" si="3"/>
        <v>nuit</v>
      </c>
      <c r="F22" s="119" t="s">
        <v>22</v>
      </c>
      <c r="G22" s="117" t="s">
        <v>48</v>
      </c>
      <c r="H22" s="237" t="s">
        <v>30</v>
      </c>
      <c r="I22" s="117" t="s">
        <v>48</v>
      </c>
      <c r="J22" s="237" t="s">
        <v>24</v>
      </c>
      <c r="K22" s="117" t="s">
        <v>48</v>
      </c>
      <c r="L22" s="237" t="s">
        <v>28</v>
      </c>
      <c r="M22" s="117" t="s">
        <v>48</v>
      </c>
      <c r="N22" s="237" t="s">
        <v>304</v>
      </c>
      <c r="O22" s="117" t="s">
        <v>48</v>
      </c>
      <c r="P22" s="237" t="s">
        <v>36</v>
      </c>
      <c r="Q22" s="117" t="s">
        <v>48</v>
      </c>
      <c r="R22" s="237" t="s">
        <v>33</v>
      </c>
      <c r="S22" s="117" t="s">
        <v>46</v>
      </c>
      <c r="T22" s="119" t="s">
        <v>414</v>
      </c>
      <c r="U22" s="117" t="s">
        <v>46</v>
      </c>
      <c r="V22" s="119" t="s">
        <v>112</v>
      </c>
      <c r="W22" s="119" t="s">
        <v>111</v>
      </c>
      <c r="X22" s="175"/>
      <c r="Y22" s="154">
        <v>7</v>
      </c>
      <c r="Z22" s="149" t="str">
        <v>GIRARD  J            (4)</v>
      </c>
      <c r="AA22" s="12">
        <f t="shared" si="5"/>
        <v>0</v>
      </c>
      <c r="AB22" s="12">
        <f t="shared" si="6"/>
        <v>0</v>
      </c>
      <c r="AC22" s="12">
        <f t="shared" si="7"/>
        <v>0</v>
      </c>
      <c r="AD22" s="12">
        <f t="shared" si="8"/>
        <v>0</v>
      </c>
      <c r="AE22" s="12">
        <f t="shared" si="9"/>
        <v>0</v>
      </c>
      <c r="AF22" s="12">
        <f t="shared" si="10"/>
        <v>0</v>
      </c>
      <c r="AG22" s="12">
        <f t="shared" si="11"/>
        <v>0</v>
      </c>
      <c r="AH22" s="12">
        <f t="shared" si="12"/>
        <v>0</v>
      </c>
      <c r="AI22" s="12">
        <f t="shared" si="13"/>
        <v>0</v>
      </c>
      <c r="AJ22" s="12">
        <f t="shared" si="14"/>
        <v>0</v>
      </c>
      <c r="AK22" s="12">
        <f t="shared" si="15"/>
        <v>0</v>
      </c>
      <c r="AL22" s="13">
        <f t="shared" si="29"/>
        <v>0</v>
      </c>
      <c r="AM22" s="12">
        <f t="shared" si="16"/>
        <v>0</v>
      </c>
      <c r="AN22" s="12">
        <f t="shared" si="17"/>
        <v>0</v>
      </c>
      <c r="AO22" s="12">
        <f t="shared" si="18"/>
        <v>0</v>
      </c>
      <c r="AP22" s="12">
        <f t="shared" si="19"/>
        <v>0</v>
      </c>
      <c r="AQ22" s="12">
        <f t="shared" si="20"/>
        <v>0</v>
      </c>
      <c r="AR22" s="12">
        <f t="shared" si="21"/>
        <v>0</v>
      </c>
      <c r="AS22" s="12">
        <f t="shared" si="22"/>
        <v>0</v>
      </c>
      <c r="AT22" s="12">
        <f t="shared" si="23"/>
        <v>0</v>
      </c>
      <c r="AU22" s="12">
        <f t="shared" si="24"/>
        <v>0</v>
      </c>
      <c r="AV22" s="12">
        <f t="shared" si="25"/>
        <v>0</v>
      </c>
      <c r="AW22" s="12">
        <f t="shared" si="26"/>
        <v>0</v>
      </c>
      <c r="AX22" s="13">
        <f t="shared" si="27"/>
        <v>0</v>
      </c>
      <c r="AY22" s="13">
        <f t="shared" si="28"/>
        <v>0</v>
      </c>
      <c r="AZ22" s="450">
        <f t="shared" si="1"/>
        <v>10</v>
      </c>
    </row>
    <row r="23" spans="1:52" ht="24.95" customHeight="1" x14ac:dyDescent="0.25">
      <c r="A23" s="2"/>
      <c r="B23" s="111" t="str">
        <f t="shared" si="0"/>
        <v>lundi</v>
      </c>
      <c r="C23" s="112">
        <f>IF(C22="","",IF(AND(MONTH(C22+1)&lt;&gt;MONTH(C$7),WEEKDAY(C22,2)&lt;6),"",IF(AND(MONTH(C22+1)&lt;&gt;MONTH(C$7),COUNTIF(C$7:C22,C22)=2),"",IF(AND(WEEKDAY(C22,2)&gt;5,COUNTIF(C$7:C22,C22)=1),C22,C22+1))))</f>
        <v>43843</v>
      </c>
      <c r="D23" s="115">
        <f t="shared" si="2"/>
        <v>2</v>
      </c>
      <c r="E23" s="128" t="str">
        <f t="shared" si="3"/>
        <v>nuit</v>
      </c>
      <c r="F23" s="119"/>
      <c r="G23" s="117"/>
      <c r="H23" s="237"/>
      <c r="I23" s="117"/>
      <c r="J23" s="237" t="s">
        <v>28</v>
      </c>
      <c r="K23" s="117" t="s">
        <v>48</v>
      </c>
      <c r="L23" s="237" t="s">
        <v>115</v>
      </c>
      <c r="M23" s="117" t="s">
        <v>48</v>
      </c>
      <c r="N23" s="237" t="s">
        <v>99</v>
      </c>
      <c r="O23" s="117" t="s">
        <v>48</v>
      </c>
      <c r="P23" s="237" t="s">
        <v>96</v>
      </c>
      <c r="Q23" s="117" t="s">
        <v>48</v>
      </c>
      <c r="R23" s="237" t="s">
        <v>117</v>
      </c>
      <c r="S23" s="117" t="s">
        <v>48</v>
      </c>
      <c r="T23" s="119"/>
      <c r="U23" s="117"/>
      <c r="V23" s="119"/>
      <c r="W23" s="119"/>
      <c r="X23" s="175"/>
      <c r="Y23" s="154">
        <v>8</v>
      </c>
      <c r="Z23" s="149" t="str">
        <v>FERRIERE  A     (4)</v>
      </c>
      <c r="AA23" s="12">
        <f t="shared" si="5"/>
        <v>0</v>
      </c>
      <c r="AB23" s="12">
        <f t="shared" si="6"/>
        <v>0</v>
      </c>
      <c r="AC23" s="12">
        <f t="shared" si="7"/>
        <v>0</v>
      </c>
      <c r="AD23" s="12">
        <f t="shared" si="8"/>
        <v>0</v>
      </c>
      <c r="AE23" s="12">
        <f t="shared" si="9"/>
        <v>0</v>
      </c>
      <c r="AF23" s="12">
        <f t="shared" si="10"/>
        <v>0</v>
      </c>
      <c r="AG23" s="12">
        <f t="shared" si="11"/>
        <v>0</v>
      </c>
      <c r="AH23" s="12">
        <f t="shared" si="12"/>
        <v>0</v>
      </c>
      <c r="AI23" s="12">
        <f t="shared" si="13"/>
        <v>0</v>
      </c>
      <c r="AJ23" s="12">
        <f t="shared" si="14"/>
        <v>0</v>
      </c>
      <c r="AK23" s="12">
        <f t="shared" si="15"/>
        <v>0</v>
      </c>
      <c r="AL23" s="13">
        <f t="shared" si="29"/>
        <v>0</v>
      </c>
      <c r="AM23" s="12">
        <f t="shared" si="16"/>
        <v>0</v>
      </c>
      <c r="AN23" s="12">
        <f t="shared" si="17"/>
        <v>0</v>
      </c>
      <c r="AO23" s="12">
        <f t="shared" si="18"/>
        <v>0</v>
      </c>
      <c r="AP23" s="12">
        <f t="shared" si="19"/>
        <v>0</v>
      </c>
      <c r="AQ23" s="12">
        <f t="shared" si="20"/>
        <v>0</v>
      </c>
      <c r="AR23" s="12">
        <f t="shared" si="21"/>
        <v>0</v>
      </c>
      <c r="AS23" s="12">
        <f t="shared" si="22"/>
        <v>0</v>
      </c>
      <c r="AT23" s="12">
        <f t="shared" si="23"/>
        <v>0</v>
      </c>
      <c r="AU23" s="12">
        <f t="shared" si="24"/>
        <v>0</v>
      </c>
      <c r="AV23" s="12">
        <f t="shared" si="25"/>
        <v>0</v>
      </c>
      <c r="AW23" s="12">
        <f t="shared" si="26"/>
        <v>0</v>
      </c>
      <c r="AX23" s="13">
        <f t="shared" si="27"/>
        <v>0</v>
      </c>
      <c r="AY23" s="13">
        <f t="shared" si="28"/>
        <v>0</v>
      </c>
      <c r="AZ23" s="450">
        <f t="shared" si="1"/>
        <v>5</v>
      </c>
    </row>
    <row r="24" spans="1:52" ht="24.95" customHeight="1" x14ac:dyDescent="0.25">
      <c r="A24" s="2"/>
      <c r="B24" s="111" t="str">
        <f t="shared" si="0"/>
        <v>mardi</v>
      </c>
      <c r="C24" s="112">
        <f>IF(C23="","",IF(AND(MONTH(C23+1)&lt;&gt;MONTH(C$7),WEEKDAY(C23,2)&lt;6),"",IF(AND(MONTH(C23+1)&lt;&gt;MONTH(C$7),COUNTIF(C$7:C23,C23)=2),"",IF(AND(WEEKDAY(C23,2)&gt;5,COUNTIF(C$7:C23,C23)=1),C23,C23+1))))</f>
        <v>43844</v>
      </c>
      <c r="D24" s="115">
        <f t="shared" si="2"/>
        <v>3</v>
      </c>
      <c r="E24" s="128" t="str">
        <f t="shared" si="3"/>
        <v>nuit</v>
      </c>
      <c r="F24" s="119" t="s">
        <v>106</v>
      </c>
      <c r="G24" s="117" t="s">
        <v>48</v>
      </c>
      <c r="H24" s="237" t="s">
        <v>304</v>
      </c>
      <c r="I24" s="117" t="s">
        <v>48</v>
      </c>
      <c r="J24" s="237" t="s">
        <v>109</v>
      </c>
      <c r="K24" s="117" t="s">
        <v>46</v>
      </c>
      <c r="L24" s="237" t="s">
        <v>117</v>
      </c>
      <c r="M24" s="117" t="s">
        <v>48</v>
      </c>
      <c r="N24" s="237" t="s">
        <v>99</v>
      </c>
      <c r="O24" s="117" t="s">
        <v>48</v>
      </c>
      <c r="P24" s="237" t="s">
        <v>426</v>
      </c>
      <c r="Q24" s="117" t="s">
        <v>46</v>
      </c>
      <c r="R24" s="237"/>
      <c r="S24" s="117"/>
      <c r="T24" s="119"/>
      <c r="U24" s="117"/>
      <c r="V24" s="119"/>
      <c r="W24" s="119"/>
      <c r="X24" s="175"/>
      <c r="Y24" s="154">
        <v>9</v>
      </c>
      <c r="Z24" s="149">
        <v>0</v>
      </c>
      <c r="AA24" s="12">
        <f t="shared" si="5"/>
        <v>0</v>
      </c>
      <c r="AB24" s="12">
        <f t="shared" si="6"/>
        <v>0</v>
      </c>
      <c r="AC24" s="12">
        <f t="shared" si="7"/>
        <v>0</v>
      </c>
      <c r="AD24" s="12">
        <f t="shared" si="8"/>
        <v>0</v>
      </c>
      <c r="AE24" s="12">
        <f t="shared" si="9"/>
        <v>0</v>
      </c>
      <c r="AF24" s="12">
        <f t="shared" si="10"/>
        <v>0</v>
      </c>
      <c r="AG24" s="12">
        <f t="shared" si="11"/>
        <v>0</v>
      </c>
      <c r="AH24" s="12">
        <f t="shared" si="12"/>
        <v>0</v>
      </c>
      <c r="AI24" s="12">
        <f t="shared" si="13"/>
        <v>0</v>
      </c>
      <c r="AJ24" s="12">
        <f t="shared" si="14"/>
        <v>0</v>
      </c>
      <c r="AK24" s="12">
        <f t="shared" si="15"/>
        <v>0</v>
      </c>
      <c r="AL24" s="13">
        <f t="shared" si="29"/>
        <v>0</v>
      </c>
      <c r="AM24" s="12">
        <f t="shared" si="16"/>
        <v>0</v>
      </c>
      <c r="AN24" s="12">
        <f t="shared" si="17"/>
        <v>0</v>
      </c>
      <c r="AO24" s="12">
        <f t="shared" si="18"/>
        <v>0</v>
      </c>
      <c r="AP24" s="12">
        <f t="shared" si="19"/>
        <v>0</v>
      </c>
      <c r="AQ24" s="12">
        <f t="shared" si="20"/>
        <v>0</v>
      </c>
      <c r="AR24" s="12">
        <f t="shared" si="21"/>
        <v>0</v>
      </c>
      <c r="AS24" s="12">
        <f t="shared" si="22"/>
        <v>0</v>
      </c>
      <c r="AT24" s="12">
        <f t="shared" si="23"/>
        <v>0</v>
      </c>
      <c r="AU24" s="12">
        <f t="shared" si="24"/>
        <v>0</v>
      </c>
      <c r="AV24" s="12">
        <f t="shared" si="25"/>
        <v>0</v>
      </c>
      <c r="AW24" s="12">
        <f t="shared" si="26"/>
        <v>0</v>
      </c>
      <c r="AX24" s="13">
        <f t="shared" si="27"/>
        <v>0</v>
      </c>
      <c r="AY24" s="13">
        <f t="shared" si="28"/>
        <v>0</v>
      </c>
      <c r="AZ24" s="450">
        <f t="shared" si="1"/>
        <v>6</v>
      </c>
    </row>
    <row r="25" spans="1:52" ht="24.95" customHeight="1" x14ac:dyDescent="0.25">
      <c r="A25" s="2"/>
      <c r="B25" s="111" t="str">
        <f t="shared" si="0"/>
        <v>mercredi</v>
      </c>
      <c r="C25" s="112">
        <f>IF(C24="","",IF(AND(MONTH(C24+1)&lt;&gt;MONTH(C$7),WEEKDAY(C24,2)&lt;6),"",IF(AND(MONTH(C24+1)&lt;&gt;MONTH(C$7),COUNTIF(C$7:C24,C24)=2),"",IF(AND(WEEKDAY(C24,2)&gt;5,COUNTIF(C$7:C24,C24)=1),C24,C24+1))))</f>
        <v>43845</v>
      </c>
      <c r="D25" s="115">
        <f t="shared" si="2"/>
        <v>4</v>
      </c>
      <c r="E25" s="128" t="str">
        <f t="shared" si="3"/>
        <v>nuit</v>
      </c>
      <c r="F25" s="119" t="s">
        <v>418</v>
      </c>
      <c r="G25" s="117" t="s">
        <v>48</v>
      </c>
      <c r="H25" s="237" t="s">
        <v>428</v>
      </c>
      <c r="I25" s="117" t="s">
        <v>48</v>
      </c>
      <c r="J25" s="237" t="s">
        <v>420</v>
      </c>
      <c r="K25" s="117" t="s">
        <v>48</v>
      </c>
      <c r="L25" s="237" t="s">
        <v>304</v>
      </c>
      <c r="M25" s="117" t="s">
        <v>48</v>
      </c>
      <c r="N25" s="237" t="s">
        <v>110</v>
      </c>
      <c r="O25" s="117" t="s">
        <v>46</v>
      </c>
      <c r="P25" s="237" t="s">
        <v>112</v>
      </c>
      <c r="Q25" s="117" t="s">
        <v>46</v>
      </c>
      <c r="R25" s="237" t="s">
        <v>128</v>
      </c>
      <c r="S25" s="117" t="s">
        <v>46</v>
      </c>
      <c r="T25" s="119"/>
      <c r="U25" s="117"/>
      <c r="V25" s="119"/>
      <c r="W25" s="119"/>
      <c r="X25" s="175"/>
      <c r="Y25" s="154">
        <v>10</v>
      </c>
      <c r="Z25" s="149" t="str">
        <v>BESSET  N           (4)</v>
      </c>
      <c r="AA25" s="12">
        <f t="shared" si="5"/>
        <v>0</v>
      </c>
      <c r="AB25" s="12">
        <f t="shared" si="6"/>
        <v>0</v>
      </c>
      <c r="AC25" s="12">
        <f t="shared" si="7"/>
        <v>0</v>
      </c>
      <c r="AD25" s="12">
        <f t="shared" si="8"/>
        <v>0</v>
      </c>
      <c r="AE25" s="12">
        <f t="shared" si="9"/>
        <v>0</v>
      </c>
      <c r="AF25" s="12">
        <f t="shared" si="10"/>
        <v>0</v>
      </c>
      <c r="AG25" s="12">
        <f t="shared" si="11"/>
        <v>0</v>
      </c>
      <c r="AH25" s="12">
        <f t="shared" si="12"/>
        <v>0</v>
      </c>
      <c r="AI25" s="12">
        <f t="shared" si="13"/>
        <v>0</v>
      </c>
      <c r="AJ25" s="12">
        <f t="shared" si="14"/>
        <v>0</v>
      </c>
      <c r="AK25" s="12">
        <f t="shared" si="15"/>
        <v>0</v>
      </c>
      <c r="AL25" s="13">
        <f t="shared" si="29"/>
        <v>0</v>
      </c>
      <c r="AM25" s="12">
        <f t="shared" si="16"/>
        <v>0</v>
      </c>
      <c r="AN25" s="12">
        <f t="shared" si="17"/>
        <v>0</v>
      </c>
      <c r="AO25" s="12">
        <f t="shared" si="18"/>
        <v>0</v>
      </c>
      <c r="AP25" s="12">
        <f t="shared" si="19"/>
        <v>0</v>
      </c>
      <c r="AQ25" s="12">
        <f t="shared" si="20"/>
        <v>0</v>
      </c>
      <c r="AR25" s="12">
        <f t="shared" si="21"/>
        <v>0</v>
      </c>
      <c r="AS25" s="12">
        <f t="shared" si="22"/>
        <v>0</v>
      </c>
      <c r="AT25" s="12">
        <f t="shared" si="23"/>
        <v>0</v>
      </c>
      <c r="AU25" s="12">
        <f t="shared" si="24"/>
        <v>0</v>
      </c>
      <c r="AV25" s="12">
        <f t="shared" si="25"/>
        <v>0</v>
      </c>
      <c r="AW25" s="12">
        <f t="shared" si="26"/>
        <v>0</v>
      </c>
      <c r="AX25" s="13">
        <f t="shared" si="27"/>
        <v>0</v>
      </c>
      <c r="AY25" s="13">
        <f t="shared" si="28"/>
        <v>0</v>
      </c>
      <c r="AZ25" s="450">
        <f t="shared" si="1"/>
        <v>7</v>
      </c>
    </row>
    <row r="26" spans="1:52" ht="24.95" customHeight="1" x14ac:dyDescent="0.25">
      <c r="A26" s="2"/>
      <c r="B26" s="111" t="str">
        <f t="shared" si="0"/>
        <v>jeudi</v>
      </c>
      <c r="C26" s="112">
        <f>IF(C25="","",IF(AND(MONTH(C25+1)&lt;&gt;MONTH(C$7),WEEKDAY(C25,2)&lt;6),"",IF(AND(MONTH(C25+1)&lt;&gt;MONTH(C$7),COUNTIF(C$7:C25,C25)=2),"",IF(AND(WEEKDAY(C25,2)&gt;5,COUNTIF(C$7:C25,C25)=1),C25,C25+1))))</f>
        <v>43846</v>
      </c>
      <c r="D26" s="115">
        <f t="shared" si="2"/>
        <v>1</v>
      </c>
      <c r="E26" s="128" t="str">
        <f t="shared" si="3"/>
        <v>nuit</v>
      </c>
      <c r="F26" s="119" t="s">
        <v>22</v>
      </c>
      <c r="G26" s="117" t="s">
        <v>48</v>
      </c>
      <c r="H26" s="237" t="s">
        <v>30</v>
      </c>
      <c r="I26" s="117" t="s">
        <v>48</v>
      </c>
      <c r="J26" s="237" t="s">
        <v>28</v>
      </c>
      <c r="K26" s="117" t="s">
        <v>48</v>
      </c>
      <c r="L26" s="237" t="s">
        <v>24</v>
      </c>
      <c r="M26" s="117" t="s">
        <v>48</v>
      </c>
      <c r="N26" s="237" t="s">
        <v>99</v>
      </c>
      <c r="O26" s="117" t="s">
        <v>48</v>
      </c>
      <c r="P26" s="237" t="s">
        <v>426</v>
      </c>
      <c r="Q26" s="117" t="s">
        <v>46</v>
      </c>
      <c r="R26" s="237"/>
      <c r="S26" s="117"/>
      <c r="T26" s="119"/>
      <c r="U26" s="117"/>
      <c r="V26" s="119"/>
      <c r="W26" s="119"/>
      <c r="X26" s="175"/>
      <c r="Y26" s="154">
        <v>11</v>
      </c>
      <c r="Z26" s="149" t="str">
        <v>TOLAZZI  M           (4)</v>
      </c>
      <c r="AA26" s="12">
        <f t="shared" si="5"/>
        <v>0</v>
      </c>
      <c r="AB26" s="12">
        <f t="shared" si="6"/>
        <v>0</v>
      </c>
      <c r="AC26" s="12">
        <f t="shared" si="7"/>
        <v>0</v>
      </c>
      <c r="AD26" s="12">
        <f t="shared" si="8"/>
        <v>0</v>
      </c>
      <c r="AE26" s="12">
        <f t="shared" si="9"/>
        <v>0</v>
      </c>
      <c r="AF26" s="12">
        <f t="shared" si="10"/>
        <v>0</v>
      </c>
      <c r="AG26" s="12">
        <f t="shared" si="11"/>
        <v>0</v>
      </c>
      <c r="AH26" s="12">
        <f t="shared" si="12"/>
        <v>0</v>
      </c>
      <c r="AI26" s="12">
        <f t="shared" si="13"/>
        <v>0</v>
      </c>
      <c r="AJ26" s="12">
        <f t="shared" si="14"/>
        <v>0</v>
      </c>
      <c r="AK26" s="12">
        <f t="shared" si="15"/>
        <v>0</v>
      </c>
      <c r="AL26" s="13">
        <f t="shared" si="29"/>
        <v>0</v>
      </c>
      <c r="AM26" s="12">
        <f t="shared" si="16"/>
        <v>0</v>
      </c>
      <c r="AN26" s="12">
        <f t="shared" si="17"/>
        <v>0</v>
      </c>
      <c r="AO26" s="12">
        <f t="shared" si="18"/>
        <v>0</v>
      </c>
      <c r="AP26" s="12">
        <f t="shared" si="19"/>
        <v>0</v>
      </c>
      <c r="AQ26" s="12">
        <f t="shared" si="20"/>
        <v>0</v>
      </c>
      <c r="AR26" s="12">
        <f t="shared" si="21"/>
        <v>0</v>
      </c>
      <c r="AS26" s="12">
        <f t="shared" si="22"/>
        <v>0</v>
      </c>
      <c r="AT26" s="12">
        <f t="shared" si="23"/>
        <v>0</v>
      </c>
      <c r="AU26" s="12">
        <f t="shared" si="24"/>
        <v>0</v>
      </c>
      <c r="AV26" s="12">
        <f t="shared" si="25"/>
        <v>0</v>
      </c>
      <c r="AW26" s="12">
        <f t="shared" si="26"/>
        <v>0</v>
      </c>
      <c r="AX26" s="13">
        <f t="shared" si="27"/>
        <v>0</v>
      </c>
      <c r="AY26" s="13">
        <f t="shared" si="28"/>
        <v>0</v>
      </c>
      <c r="AZ26" s="450">
        <f t="shared" si="1"/>
        <v>6</v>
      </c>
    </row>
    <row r="27" spans="1:52" ht="24.95" customHeight="1" x14ac:dyDescent="0.25">
      <c r="A27" s="2"/>
      <c r="B27" s="111" t="str">
        <f t="shared" si="0"/>
        <v>vendredi</v>
      </c>
      <c r="C27" s="112">
        <f>IF(C26="","",IF(AND(MONTH(C26+1)&lt;&gt;MONTH(C$7),WEEKDAY(C26,2)&lt;6),"",IF(AND(MONTH(C26+1)&lt;&gt;MONTH(C$7),COUNTIF(C$7:C26,C26)=2),"",IF(AND(WEEKDAY(C26,2)&gt;5,COUNTIF(C$7:C26,C26)=1),C26,C26+1))))</f>
        <v>43847</v>
      </c>
      <c r="D27" s="115">
        <f t="shared" si="2"/>
        <v>2</v>
      </c>
      <c r="E27" s="128" t="str">
        <f t="shared" si="3"/>
        <v>nuit</v>
      </c>
      <c r="F27" s="119" t="s">
        <v>419</v>
      </c>
      <c r="G27" s="117" t="s">
        <v>48</v>
      </c>
      <c r="H27" s="237" t="s">
        <v>95</v>
      </c>
      <c r="I27" s="117" t="s">
        <v>48</v>
      </c>
      <c r="J27" s="237" t="s">
        <v>84</v>
      </c>
      <c r="K27" s="117" t="s">
        <v>48</v>
      </c>
      <c r="L27" s="237" t="s">
        <v>94</v>
      </c>
      <c r="M27" s="117" t="s">
        <v>48</v>
      </c>
      <c r="N27" s="237" t="s">
        <v>97</v>
      </c>
      <c r="O27" s="117" t="s">
        <v>48</v>
      </c>
      <c r="P27" s="237" t="s">
        <v>99</v>
      </c>
      <c r="Q27" s="117" t="s">
        <v>48</v>
      </c>
      <c r="R27" s="237"/>
      <c r="S27" s="117"/>
      <c r="T27" s="119"/>
      <c r="U27" s="117"/>
      <c r="V27" s="119"/>
      <c r="W27" s="119"/>
      <c r="X27" s="175"/>
      <c r="Y27" s="154">
        <v>12</v>
      </c>
      <c r="Z27" s="149" t="str">
        <v>DEMOSFQUI  P    (4)</v>
      </c>
      <c r="AA27" s="12">
        <f t="shared" si="5"/>
        <v>0</v>
      </c>
      <c r="AB27" s="12">
        <f t="shared" si="6"/>
        <v>2</v>
      </c>
      <c r="AC27" s="12">
        <f t="shared" si="7"/>
        <v>0</v>
      </c>
      <c r="AD27" s="12">
        <f t="shared" si="8"/>
        <v>0</v>
      </c>
      <c r="AE27" s="12">
        <f t="shared" si="9"/>
        <v>0</v>
      </c>
      <c r="AF27" s="12">
        <f t="shared" si="10"/>
        <v>0</v>
      </c>
      <c r="AG27" s="12">
        <f t="shared" si="11"/>
        <v>0</v>
      </c>
      <c r="AH27" s="12">
        <f t="shared" si="12"/>
        <v>0</v>
      </c>
      <c r="AI27" s="12">
        <f t="shared" si="13"/>
        <v>0</v>
      </c>
      <c r="AJ27" s="12">
        <f t="shared" si="14"/>
        <v>0</v>
      </c>
      <c r="AK27" s="12">
        <f t="shared" si="15"/>
        <v>0</v>
      </c>
      <c r="AL27" s="13">
        <f t="shared" si="29"/>
        <v>2</v>
      </c>
      <c r="AM27" s="12">
        <f t="shared" si="16"/>
        <v>0</v>
      </c>
      <c r="AN27" s="12">
        <f t="shared" si="17"/>
        <v>1</v>
      </c>
      <c r="AO27" s="12">
        <f t="shared" si="18"/>
        <v>0</v>
      </c>
      <c r="AP27" s="12">
        <f t="shared" si="19"/>
        <v>0</v>
      </c>
      <c r="AQ27" s="12">
        <f t="shared" si="20"/>
        <v>0</v>
      </c>
      <c r="AR27" s="12">
        <f t="shared" si="21"/>
        <v>0</v>
      </c>
      <c r="AS27" s="12">
        <f t="shared" si="22"/>
        <v>0</v>
      </c>
      <c r="AT27" s="12">
        <f t="shared" si="23"/>
        <v>0</v>
      </c>
      <c r="AU27" s="12">
        <f t="shared" si="24"/>
        <v>0</v>
      </c>
      <c r="AV27" s="12">
        <f t="shared" si="25"/>
        <v>0</v>
      </c>
      <c r="AW27" s="12">
        <f t="shared" si="26"/>
        <v>0</v>
      </c>
      <c r="AX27" s="13">
        <f t="shared" si="27"/>
        <v>1</v>
      </c>
      <c r="AY27" s="13">
        <f t="shared" si="28"/>
        <v>3</v>
      </c>
      <c r="AZ27" s="450">
        <f t="shared" si="1"/>
        <v>6</v>
      </c>
    </row>
    <row r="28" spans="1:52" ht="24.95" customHeight="1" x14ac:dyDescent="0.25">
      <c r="A28" s="2"/>
      <c r="B28" s="111" t="str">
        <f t="shared" si="0"/>
        <v>samedi</v>
      </c>
      <c r="C28" s="112">
        <f>IF(C27="","",IF(AND(MONTH(C27+1)&lt;&gt;MONTH(C$7),WEEKDAY(C27,2)&lt;6),"",IF(AND(MONTH(C27+1)&lt;&gt;MONTH(C$7),COUNTIF(C$7:C27,C27)=2),"",IF(AND(WEEKDAY(C27,2)&gt;5,COUNTIF(C$7:C27,C27)=1),C27,C27+1))))</f>
        <v>43848</v>
      </c>
      <c r="D28" s="115">
        <f t="shared" si="2"/>
        <v>3</v>
      </c>
      <c r="E28" s="128" t="str">
        <f t="shared" si="3"/>
        <v>jour</v>
      </c>
      <c r="F28" s="119" t="s">
        <v>104</v>
      </c>
      <c r="G28" s="117" t="s">
        <v>44</v>
      </c>
      <c r="H28" s="237" t="s">
        <v>109</v>
      </c>
      <c r="I28" s="117" t="s">
        <v>44</v>
      </c>
      <c r="J28" s="237" t="s">
        <v>412</v>
      </c>
      <c r="K28" s="117" t="s">
        <v>44</v>
      </c>
      <c r="L28" s="237" t="s">
        <v>117</v>
      </c>
      <c r="M28" s="117" t="s">
        <v>44</v>
      </c>
      <c r="N28" s="237" t="s">
        <v>113</v>
      </c>
      <c r="O28" s="117" t="s">
        <v>44</v>
      </c>
      <c r="P28" s="237" t="s">
        <v>114</v>
      </c>
      <c r="Q28" s="117" t="s">
        <v>44</v>
      </c>
      <c r="R28" s="237"/>
      <c r="S28" s="117"/>
      <c r="T28" s="119"/>
      <c r="U28" s="117"/>
      <c r="V28" s="119"/>
      <c r="W28" s="119"/>
      <c r="X28" s="175"/>
      <c r="Y28" s="154">
        <v>13</v>
      </c>
      <c r="Z28" s="149" t="str">
        <v>BUVET  K           (4)</v>
      </c>
      <c r="AA28" s="12">
        <f t="shared" si="5"/>
        <v>0</v>
      </c>
      <c r="AB28" s="12">
        <f t="shared" si="6"/>
        <v>0</v>
      </c>
      <c r="AC28" s="12">
        <f t="shared" si="7"/>
        <v>0</v>
      </c>
      <c r="AD28" s="12">
        <f t="shared" si="8"/>
        <v>0</v>
      </c>
      <c r="AE28" s="12">
        <f t="shared" si="9"/>
        <v>0</v>
      </c>
      <c r="AF28" s="12">
        <f t="shared" si="10"/>
        <v>3</v>
      </c>
      <c r="AG28" s="12">
        <f t="shared" si="11"/>
        <v>2</v>
      </c>
      <c r="AH28" s="12">
        <f t="shared" si="12"/>
        <v>2</v>
      </c>
      <c r="AI28" s="12">
        <f t="shared" si="13"/>
        <v>1</v>
      </c>
      <c r="AJ28" s="12">
        <f t="shared" si="14"/>
        <v>1</v>
      </c>
      <c r="AK28" s="12">
        <f t="shared" si="15"/>
        <v>0</v>
      </c>
      <c r="AL28" s="13">
        <f t="shared" si="29"/>
        <v>9</v>
      </c>
      <c r="AM28" s="12">
        <f t="shared" si="16"/>
        <v>0</v>
      </c>
      <c r="AN28" s="12">
        <f t="shared" si="17"/>
        <v>0</v>
      </c>
      <c r="AO28" s="12">
        <f t="shared" si="18"/>
        <v>0</v>
      </c>
      <c r="AP28" s="12">
        <f t="shared" si="19"/>
        <v>0</v>
      </c>
      <c r="AQ28" s="12">
        <f t="shared" si="20"/>
        <v>0</v>
      </c>
      <c r="AR28" s="12">
        <f t="shared" si="21"/>
        <v>0</v>
      </c>
      <c r="AS28" s="12">
        <f t="shared" si="22"/>
        <v>0</v>
      </c>
      <c r="AT28" s="12">
        <f t="shared" si="23"/>
        <v>0</v>
      </c>
      <c r="AU28" s="12">
        <f t="shared" si="24"/>
        <v>0</v>
      </c>
      <c r="AV28" s="12">
        <f t="shared" si="25"/>
        <v>0</v>
      </c>
      <c r="AW28" s="12">
        <f t="shared" si="26"/>
        <v>0</v>
      </c>
      <c r="AX28" s="13">
        <f t="shared" si="27"/>
        <v>0</v>
      </c>
      <c r="AY28" s="13">
        <f t="shared" si="28"/>
        <v>9</v>
      </c>
      <c r="AZ28" s="450">
        <f t="shared" si="1"/>
        <v>6</v>
      </c>
    </row>
    <row r="29" spans="1:52" ht="24.95" customHeight="1" x14ac:dyDescent="0.25">
      <c r="A29" s="2"/>
      <c r="B29" s="111" t="str">
        <f t="shared" si="0"/>
        <v>samedi</v>
      </c>
      <c r="C29" s="112">
        <f>IF(C28="","",IF(AND(MONTH(C28+1)&lt;&gt;MONTH(C$7),WEEKDAY(C28,2)&lt;6),"",IF(AND(MONTH(C28+1)&lt;&gt;MONTH(C$7),COUNTIF(C$7:C28,C28)=2),"",IF(AND(WEEKDAY(C28,2)&gt;5,COUNTIF(C$7:C28,C28)=1),C28,C28+1))))</f>
        <v>43848</v>
      </c>
      <c r="D29" s="115">
        <f>IF(C29="","",IF(MOD(C29-DATE(2017,11,30),4)=0,4,MOD(C29-DATE(2017,11,30),4)))</f>
        <v>3</v>
      </c>
      <c r="E29" s="128" t="str">
        <f t="shared" si="3"/>
        <v>nuit</v>
      </c>
      <c r="F29" s="119" t="s">
        <v>104</v>
      </c>
      <c r="G29" s="117" t="s">
        <v>46</v>
      </c>
      <c r="H29" s="237" t="s">
        <v>428</v>
      </c>
      <c r="I29" s="117" t="s">
        <v>48</v>
      </c>
      <c r="J29" s="237"/>
      <c r="K29" s="117"/>
      <c r="L29" s="237" t="s">
        <v>413</v>
      </c>
      <c r="M29" s="117" t="s">
        <v>48</v>
      </c>
      <c r="N29" s="237" t="s">
        <v>113</v>
      </c>
      <c r="O29" s="117" t="s">
        <v>48</v>
      </c>
      <c r="P29" s="237" t="s">
        <v>114</v>
      </c>
      <c r="Q29" s="117" t="s">
        <v>48</v>
      </c>
      <c r="R29" s="237" t="s">
        <v>111</v>
      </c>
      <c r="S29" s="117" t="s">
        <v>46</v>
      </c>
      <c r="T29" s="119"/>
      <c r="U29" s="117"/>
      <c r="V29" s="119"/>
      <c r="W29" s="119"/>
      <c r="X29" s="175"/>
      <c r="Y29" s="154">
        <v>14</v>
      </c>
      <c r="Z29" s="149" t="str">
        <v>SIEMIRADZKA D  (4)</v>
      </c>
      <c r="AA29" s="12">
        <f t="shared" si="5"/>
        <v>0</v>
      </c>
      <c r="AB29" s="12">
        <f t="shared" si="6"/>
        <v>0</v>
      </c>
      <c r="AC29" s="12">
        <f t="shared" si="7"/>
        <v>0</v>
      </c>
      <c r="AD29" s="12">
        <f t="shared" si="8"/>
        <v>0</v>
      </c>
      <c r="AE29" s="12">
        <f t="shared" si="9"/>
        <v>0</v>
      </c>
      <c r="AF29" s="12">
        <f t="shared" si="10"/>
        <v>0</v>
      </c>
      <c r="AG29" s="12">
        <f t="shared" si="11"/>
        <v>0</v>
      </c>
      <c r="AH29" s="12">
        <f t="shared" si="12"/>
        <v>0</v>
      </c>
      <c r="AI29" s="12">
        <f t="shared" si="13"/>
        <v>0</v>
      </c>
      <c r="AJ29" s="12">
        <f t="shared" si="14"/>
        <v>0</v>
      </c>
      <c r="AK29" s="12">
        <f t="shared" si="15"/>
        <v>0</v>
      </c>
      <c r="AL29" s="13">
        <f t="shared" si="29"/>
        <v>0</v>
      </c>
      <c r="AM29" s="12">
        <f t="shared" si="16"/>
        <v>0</v>
      </c>
      <c r="AN29" s="12">
        <f t="shared" si="17"/>
        <v>0</v>
      </c>
      <c r="AO29" s="12">
        <f t="shared" si="18"/>
        <v>0</v>
      </c>
      <c r="AP29" s="12">
        <f t="shared" si="19"/>
        <v>0</v>
      </c>
      <c r="AQ29" s="12">
        <f t="shared" si="20"/>
        <v>0</v>
      </c>
      <c r="AR29" s="12">
        <f t="shared" si="21"/>
        <v>0</v>
      </c>
      <c r="AS29" s="12">
        <f t="shared" si="22"/>
        <v>0</v>
      </c>
      <c r="AT29" s="12">
        <f t="shared" si="23"/>
        <v>0</v>
      </c>
      <c r="AU29" s="12">
        <f t="shared" si="24"/>
        <v>0</v>
      </c>
      <c r="AV29" s="12">
        <f t="shared" si="25"/>
        <v>0</v>
      </c>
      <c r="AW29" s="12">
        <f t="shared" si="26"/>
        <v>0</v>
      </c>
      <c r="AX29" s="13">
        <f t="shared" si="27"/>
        <v>0</v>
      </c>
      <c r="AY29" s="13">
        <f t="shared" si="28"/>
        <v>0</v>
      </c>
      <c r="AZ29" s="450">
        <f t="shared" si="1"/>
        <v>6</v>
      </c>
    </row>
    <row r="30" spans="1:52" ht="24.95" customHeight="1" x14ac:dyDescent="0.25">
      <c r="A30" s="2"/>
      <c r="B30" s="111" t="str">
        <f t="shared" si="0"/>
        <v>dimanche</v>
      </c>
      <c r="C30" s="112">
        <f>IF(C29="","",IF(AND(MONTH(C29+1)&lt;&gt;MONTH(C$7),WEEKDAY(C29,2)&lt;6),"",IF(AND(MONTH(C29+1)&lt;&gt;MONTH(C$7),COUNTIF(C$7:C29,C29)=2),"",IF(AND(WEEKDAY(C29,2)&gt;5,COUNTIF(C$7:C29,C29)=1),C29,C29+1))))</f>
        <v>43849</v>
      </c>
      <c r="D30" s="115">
        <f>IF(C30="","",IF(MOD(C30-DATE(2017,11,30),4)=0,4,MOD(C30-DATE(2017,11,30),4)))</f>
        <v>4</v>
      </c>
      <c r="E30" s="128" t="str">
        <f t="shared" si="3"/>
        <v>jour</v>
      </c>
      <c r="F30" s="119" t="s">
        <v>23</v>
      </c>
      <c r="G30" s="117" t="s">
        <v>44</v>
      </c>
      <c r="H30" s="237" t="s">
        <v>428</v>
      </c>
      <c r="I30" s="117" t="s">
        <v>44</v>
      </c>
      <c r="J30" s="237" t="s">
        <v>127</v>
      </c>
      <c r="K30" s="117" t="s">
        <v>44</v>
      </c>
      <c r="L30" s="237" t="s">
        <v>35</v>
      </c>
      <c r="M30" s="117" t="s">
        <v>44</v>
      </c>
      <c r="N30" s="237" t="s">
        <v>431</v>
      </c>
      <c r="O30" s="117" t="s">
        <v>44</v>
      </c>
      <c r="P30" s="237" t="s">
        <v>96</v>
      </c>
      <c r="Q30" s="117" t="s">
        <v>44</v>
      </c>
      <c r="R30" s="237"/>
      <c r="S30" s="117"/>
      <c r="T30" s="119"/>
      <c r="U30" s="117"/>
      <c r="V30" s="119"/>
      <c r="W30" s="119"/>
      <c r="X30" s="175"/>
      <c r="Y30" s="154">
        <v>15</v>
      </c>
      <c r="Z30" s="149">
        <v>0</v>
      </c>
      <c r="AA30" s="12">
        <f t="shared" si="5"/>
        <v>0</v>
      </c>
      <c r="AB30" s="12">
        <f t="shared" si="6"/>
        <v>0</v>
      </c>
      <c r="AC30" s="12">
        <f t="shared" si="7"/>
        <v>0</v>
      </c>
      <c r="AD30" s="12">
        <f t="shared" si="8"/>
        <v>0</v>
      </c>
      <c r="AE30" s="12">
        <f t="shared" si="9"/>
        <v>0</v>
      </c>
      <c r="AF30" s="12">
        <f t="shared" si="10"/>
        <v>0</v>
      </c>
      <c r="AG30" s="12">
        <f t="shared" si="11"/>
        <v>0</v>
      </c>
      <c r="AH30" s="12">
        <f t="shared" si="12"/>
        <v>0</v>
      </c>
      <c r="AI30" s="12">
        <f t="shared" si="13"/>
        <v>0</v>
      </c>
      <c r="AJ30" s="12">
        <f t="shared" si="14"/>
        <v>0</v>
      </c>
      <c r="AK30" s="12">
        <f t="shared" si="15"/>
        <v>0</v>
      </c>
      <c r="AL30" s="13">
        <f t="shared" si="29"/>
        <v>0</v>
      </c>
      <c r="AM30" s="12">
        <f t="shared" si="16"/>
        <v>0</v>
      </c>
      <c r="AN30" s="12">
        <f t="shared" si="17"/>
        <v>0</v>
      </c>
      <c r="AO30" s="12">
        <f t="shared" si="18"/>
        <v>0</v>
      </c>
      <c r="AP30" s="12">
        <f t="shared" si="19"/>
        <v>0</v>
      </c>
      <c r="AQ30" s="12">
        <f t="shared" si="20"/>
        <v>0</v>
      </c>
      <c r="AR30" s="12">
        <f t="shared" si="21"/>
        <v>0</v>
      </c>
      <c r="AS30" s="12">
        <f t="shared" si="22"/>
        <v>0</v>
      </c>
      <c r="AT30" s="12">
        <f t="shared" si="23"/>
        <v>0</v>
      </c>
      <c r="AU30" s="12">
        <f t="shared" si="24"/>
        <v>0</v>
      </c>
      <c r="AV30" s="12">
        <f t="shared" si="25"/>
        <v>0</v>
      </c>
      <c r="AW30" s="12">
        <f t="shared" si="26"/>
        <v>0</v>
      </c>
      <c r="AX30" s="13">
        <f t="shared" si="27"/>
        <v>0</v>
      </c>
      <c r="AY30" s="13">
        <f t="shared" si="28"/>
        <v>0</v>
      </c>
      <c r="AZ30" s="450">
        <f t="shared" si="1"/>
        <v>6</v>
      </c>
    </row>
    <row r="31" spans="1:52" ht="24.95" customHeight="1" x14ac:dyDescent="0.25">
      <c r="A31" s="2"/>
      <c r="B31" s="111" t="str">
        <f t="shared" si="0"/>
        <v>dimanche</v>
      </c>
      <c r="C31" s="112">
        <f>IF(C30="","",IF(AND(MONTH(C30+1)&lt;&gt;MONTH(C$7),WEEKDAY(C30,2)&lt;6),"",IF(AND(MONTH(C30+1)&lt;&gt;MONTH(C$7),COUNTIF(C$7:C30,C30)=2),"",IF(AND(WEEKDAY(C30,2)&gt;5,COUNTIF(C$7:C30,C30)=1),C30,C30+1))))</f>
        <v>43849</v>
      </c>
      <c r="D31" s="115">
        <f t="shared" ref="D31:D45" si="30">IF(C31="","",IF(MOD(C31-DATE(2017,11,30),4)=0,4,MOD(C31-DATE(2017,11,30),4)))</f>
        <v>4</v>
      </c>
      <c r="E31" s="128" t="str">
        <f t="shared" si="3"/>
        <v>nuit</v>
      </c>
      <c r="F31" s="119"/>
      <c r="G31" s="117"/>
      <c r="H31" s="237" t="s">
        <v>304</v>
      </c>
      <c r="I31" s="117" t="s">
        <v>48</v>
      </c>
      <c r="J31" s="237" t="s">
        <v>28</v>
      </c>
      <c r="K31" s="117" t="s">
        <v>48</v>
      </c>
      <c r="L31" s="237" t="s">
        <v>428</v>
      </c>
      <c r="M31" s="117" t="s">
        <v>48</v>
      </c>
      <c r="N31" s="237" t="s">
        <v>96</v>
      </c>
      <c r="O31" s="117" t="s">
        <v>48</v>
      </c>
      <c r="P31" s="237" t="s">
        <v>99</v>
      </c>
      <c r="Q31" s="117" t="s">
        <v>48</v>
      </c>
      <c r="R31" s="237" t="s">
        <v>112</v>
      </c>
      <c r="S31" s="117" t="s">
        <v>46</v>
      </c>
      <c r="T31" s="119"/>
      <c r="U31" s="117"/>
      <c r="V31" s="119"/>
      <c r="W31" s="119"/>
      <c r="X31" s="175"/>
      <c r="Y31" s="154">
        <v>16</v>
      </c>
      <c r="Z31" s="149" t="str">
        <v>ZEMBALIA  JP     (4)</v>
      </c>
      <c r="AA31" s="12">
        <f t="shared" si="5"/>
        <v>0</v>
      </c>
      <c r="AB31" s="12">
        <f t="shared" si="6"/>
        <v>5</v>
      </c>
      <c r="AC31" s="12">
        <f t="shared" si="7"/>
        <v>0</v>
      </c>
      <c r="AD31" s="12">
        <f t="shared" si="8"/>
        <v>3</v>
      </c>
      <c r="AE31" s="12">
        <f t="shared" si="9"/>
        <v>2</v>
      </c>
      <c r="AF31" s="12">
        <f t="shared" si="10"/>
        <v>0</v>
      </c>
      <c r="AG31" s="12">
        <f t="shared" si="11"/>
        <v>1</v>
      </c>
      <c r="AH31" s="12">
        <f t="shared" si="12"/>
        <v>1</v>
      </c>
      <c r="AI31" s="12">
        <f t="shared" si="13"/>
        <v>0</v>
      </c>
      <c r="AJ31" s="12">
        <f t="shared" si="14"/>
        <v>0</v>
      </c>
      <c r="AK31" s="12">
        <f t="shared" si="15"/>
        <v>0</v>
      </c>
      <c r="AL31" s="13">
        <f t="shared" si="29"/>
        <v>12</v>
      </c>
      <c r="AM31" s="12">
        <f t="shared" si="16"/>
        <v>0</v>
      </c>
      <c r="AN31" s="12">
        <f t="shared" si="17"/>
        <v>2</v>
      </c>
      <c r="AO31" s="12">
        <f t="shared" si="18"/>
        <v>0</v>
      </c>
      <c r="AP31" s="12">
        <f t="shared" si="19"/>
        <v>0</v>
      </c>
      <c r="AQ31" s="12">
        <f t="shared" si="20"/>
        <v>0</v>
      </c>
      <c r="AR31" s="12">
        <f t="shared" si="21"/>
        <v>0</v>
      </c>
      <c r="AS31" s="12">
        <f t="shared" si="22"/>
        <v>1</v>
      </c>
      <c r="AT31" s="12">
        <f t="shared" si="23"/>
        <v>0</v>
      </c>
      <c r="AU31" s="12">
        <f t="shared" si="24"/>
        <v>0</v>
      </c>
      <c r="AV31" s="12">
        <f t="shared" si="25"/>
        <v>0</v>
      </c>
      <c r="AW31" s="12">
        <f t="shared" si="26"/>
        <v>0</v>
      </c>
      <c r="AX31" s="13">
        <f t="shared" si="27"/>
        <v>3</v>
      </c>
      <c r="AY31" s="13">
        <f t="shared" si="28"/>
        <v>15</v>
      </c>
      <c r="AZ31" s="450">
        <f t="shared" si="1"/>
        <v>6</v>
      </c>
    </row>
    <row r="32" spans="1:52" ht="24.95" customHeight="1" x14ac:dyDescent="0.25">
      <c r="A32" s="2"/>
      <c r="B32" s="111" t="str">
        <f t="shared" si="0"/>
        <v>lundi</v>
      </c>
      <c r="C32" s="112">
        <f>IF(C31="","",IF(AND(MONTH(C31+1)&lt;&gt;MONTH(C$7),WEEKDAY(C31,2)&lt;6),"",IF(AND(MONTH(C31+1)&lt;&gt;MONTH(C$7),COUNTIF(C$7:C31,C31)=2),"",IF(AND(WEEKDAY(C31,2)&gt;5,COUNTIF(C$7:C31,C31)=1),C31,C31+1))))</f>
        <v>43850</v>
      </c>
      <c r="D32" s="115">
        <f t="shared" si="30"/>
        <v>1</v>
      </c>
      <c r="E32" s="128" t="str">
        <f t="shared" si="3"/>
        <v>nuit</v>
      </c>
      <c r="F32" s="119" t="s">
        <v>22</v>
      </c>
      <c r="G32" s="117" t="s">
        <v>48</v>
      </c>
      <c r="H32" s="237" t="s">
        <v>30</v>
      </c>
      <c r="I32" s="117" t="s">
        <v>48</v>
      </c>
      <c r="J32" s="237" t="s">
        <v>28</v>
      </c>
      <c r="K32" s="117" t="s">
        <v>48</v>
      </c>
      <c r="L32" s="237" t="s">
        <v>33</v>
      </c>
      <c r="M32" s="117" t="s">
        <v>48</v>
      </c>
      <c r="N32" s="237" t="s">
        <v>36</v>
      </c>
      <c r="O32" s="117" t="s">
        <v>48</v>
      </c>
      <c r="P32" s="237" t="s">
        <v>24</v>
      </c>
      <c r="Q32" s="117" t="s">
        <v>48</v>
      </c>
      <c r="R32" s="237" t="s">
        <v>110</v>
      </c>
      <c r="S32" s="117" t="s">
        <v>46</v>
      </c>
      <c r="T32" s="119" t="s">
        <v>426</v>
      </c>
      <c r="U32" s="117" t="s">
        <v>46</v>
      </c>
      <c r="V32" s="119"/>
      <c r="W32" s="119"/>
      <c r="X32" s="175"/>
      <c r="Y32" s="154">
        <v>17</v>
      </c>
      <c r="Z32" s="149" t="str">
        <v xml:space="preserve">CLAUZIER  F     (4) </v>
      </c>
      <c r="AA32" s="12">
        <f t="shared" si="5"/>
        <v>0</v>
      </c>
      <c r="AB32" s="12">
        <f t="shared" si="6"/>
        <v>0</v>
      </c>
      <c r="AC32" s="12">
        <f t="shared" si="7"/>
        <v>0</v>
      </c>
      <c r="AD32" s="12">
        <f t="shared" si="8"/>
        <v>0</v>
      </c>
      <c r="AE32" s="12">
        <f t="shared" si="9"/>
        <v>1</v>
      </c>
      <c r="AF32" s="12">
        <f t="shared" si="10"/>
        <v>1</v>
      </c>
      <c r="AG32" s="12">
        <f t="shared" si="11"/>
        <v>1</v>
      </c>
      <c r="AH32" s="12">
        <f t="shared" si="12"/>
        <v>0</v>
      </c>
      <c r="AI32" s="12">
        <f t="shared" si="13"/>
        <v>0</v>
      </c>
      <c r="AJ32" s="12">
        <f t="shared" si="14"/>
        <v>0</v>
      </c>
      <c r="AK32" s="12">
        <f t="shared" si="15"/>
        <v>0</v>
      </c>
      <c r="AL32" s="13">
        <f t="shared" si="29"/>
        <v>3</v>
      </c>
      <c r="AM32" s="12">
        <f t="shared" si="16"/>
        <v>0</v>
      </c>
      <c r="AN32" s="12">
        <f t="shared" si="17"/>
        <v>0</v>
      </c>
      <c r="AO32" s="12">
        <f t="shared" si="18"/>
        <v>0</v>
      </c>
      <c r="AP32" s="12">
        <f t="shared" si="19"/>
        <v>0</v>
      </c>
      <c r="AQ32" s="12">
        <f t="shared" si="20"/>
        <v>1</v>
      </c>
      <c r="AR32" s="12">
        <f t="shared" si="21"/>
        <v>0</v>
      </c>
      <c r="AS32" s="12">
        <f t="shared" si="22"/>
        <v>0</v>
      </c>
      <c r="AT32" s="12">
        <f t="shared" si="23"/>
        <v>0</v>
      </c>
      <c r="AU32" s="12">
        <f t="shared" si="24"/>
        <v>0</v>
      </c>
      <c r="AV32" s="12">
        <f t="shared" si="25"/>
        <v>0</v>
      </c>
      <c r="AW32" s="12">
        <f t="shared" si="26"/>
        <v>0</v>
      </c>
      <c r="AX32" s="13">
        <f t="shared" si="27"/>
        <v>1</v>
      </c>
      <c r="AY32" s="13">
        <f t="shared" si="28"/>
        <v>4</v>
      </c>
      <c r="AZ32" s="450">
        <f t="shared" si="1"/>
        <v>8</v>
      </c>
    </row>
    <row r="33" spans="1:52" ht="24.95" customHeight="1" x14ac:dyDescent="0.25">
      <c r="A33" s="2"/>
      <c r="B33" s="111" t="str">
        <f t="shared" si="0"/>
        <v>mardi</v>
      </c>
      <c r="C33" s="112">
        <f>IF(C32="","",IF(AND(MONTH(C32+1)&lt;&gt;MONTH(C$7),WEEKDAY(C32,2)&lt;6),"",IF(AND(MONTH(C32+1)&lt;&gt;MONTH(C$7),COUNTIF(C$7:C32,C32)=2),"",IF(AND(WEEKDAY(C32,2)&gt;5,COUNTIF(C$7:C32,C32)=1),C32,C32+1))))</f>
        <v>43851</v>
      </c>
      <c r="D33" s="115">
        <f t="shared" si="30"/>
        <v>2</v>
      </c>
      <c r="E33" s="128" t="str">
        <f t="shared" si="3"/>
        <v>nuit</v>
      </c>
      <c r="F33" s="119" t="s">
        <v>105</v>
      </c>
      <c r="G33" s="117" t="s">
        <v>46</v>
      </c>
      <c r="H33" s="237" t="s">
        <v>304</v>
      </c>
      <c r="I33" s="117" t="s">
        <v>48</v>
      </c>
      <c r="J33" s="237" t="s">
        <v>110</v>
      </c>
      <c r="K33" s="117" t="s">
        <v>46</v>
      </c>
      <c r="L33" s="237" t="s">
        <v>117</v>
      </c>
      <c r="M33" s="117" t="s">
        <v>48</v>
      </c>
      <c r="N33" s="237" t="s">
        <v>99</v>
      </c>
      <c r="O33" s="117" t="s">
        <v>48</v>
      </c>
      <c r="P33" s="237" t="s">
        <v>100</v>
      </c>
      <c r="Q33" s="117" t="s">
        <v>46</v>
      </c>
      <c r="R33" s="237"/>
      <c r="S33" s="117"/>
      <c r="T33" s="119"/>
      <c r="U33" s="117"/>
      <c r="V33" s="119"/>
      <c r="W33" s="119"/>
      <c r="X33" s="175"/>
      <c r="Y33" s="154">
        <v>18</v>
      </c>
      <c r="Z33" s="149" t="str">
        <v>CHAPERON S    (4)</v>
      </c>
      <c r="AA33" s="12">
        <f t="shared" si="5"/>
        <v>0</v>
      </c>
      <c r="AB33" s="12">
        <f t="shared" si="6"/>
        <v>0</v>
      </c>
      <c r="AC33" s="12">
        <f t="shared" si="7"/>
        <v>0</v>
      </c>
      <c r="AD33" s="12">
        <f t="shared" si="8"/>
        <v>0</v>
      </c>
      <c r="AE33" s="12">
        <f t="shared" si="9"/>
        <v>0</v>
      </c>
      <c r="AF33" s="12">
        <f t="shared" si="10"/>
        <v>0</v>
      </c>
      <c r="AG33" s="12">
        <f t="shared" si="11"/>
        <v>0</v>
      </c>
      <c r="AH33" s="12">
        <f t="shared" si="12"/>
        <v>0</v>
      </c>
      <c r="AI33" s="12">
        <f t="shared" si="13"/>
        <v>0</v>
      </c>
      <c r="AJ33" s="12">
        <f t="shared" si="14"/>
        <v>0</v>
      </c>
      <c r="AK33" s="12">
        <f t="shared" si="15"/>
        <v>0</v>
      </c>
      <c r="AL33" s="13">
        <f t="shared" si="29"/>
        <v>0</v>
      </c>
      <c r="AM33" s="12">
        <f t="shared" si="16"/>
        <v>0</v>
      </c>
      <c r="AN33" s="12">
        <f t="shared" si="17"/>
        <v>0</v>
      </c>
      <c r="AO33" s="12">
        <f t="shared" si="18"/>
        <v>0</v>
      </c>
      <c r="AP33" s="12">
        <f t="shared" si="19"/>
        <v>0</v>
      </c>
      <c r="AQ33" s="12">
        <f t="shared" si="20"/>
        <v>0</v>
      </c>
      <c r="AR33" s="12">
        <f t="shared" si="21"/>
        <v>0</v>
      </c>
      <c r="AS33" s="12">
        <f t="shared" si="22"/>
        <v>0</v>
      </c>
      <c r="AT33" s="12">
        <f t="shared" si="23"/>
        <v>0</v>
      </c>
      <c r="AU33" s="12">
        <f t="shared" si="24"/>
        <v>0</v>
      </c>
      <c r="AV33" s="12">
        <f t="shared" si="25"/>
        <v>0</v>
      </c>
      <c r="AW33" s="12">
        <f t="shared" si="26"/>
        <v>0</v>
      </c>
      <c r="AX33" s="13">
        <f t="shared" si="27"/>
        <v>0</v>
      </c>
      <c r="AY33" s="13">
        <f t="shared" si="28"/>
        <v>0</v>
      </c>
      <c r="AZ33" s="450">
        <f t="shared" si="1"/>
        <v>6</v>
      </c>
    </row>
    <row r="34" spans="1:52" ht="24.95" customHeight="1" x14ac:dyDescent="0.25">
      <c r="A34" s="2"/>
      <c r="B34" s="111" t="str">
        <f t="shared" si="0"/>
        <v>mercredi</v>
      </c>
      <c r="C34" s="112">
        <f>IF(C33="","",IF(AND(MONTH(C33+1)&lt;&gt;MONTH(C$7),WEEKDAY(C33,2)&lt;6),"",IF(AND(MONTH(C33+1)&lt;&gt;MONTH(C$7),COUNTIF(C$7:C33,C33)=2),"",IF(AND(WEEKDAY(C33,2)&gt;5,COUNTIF(C$7:C33,C33)=1),C33,C33+1))))</f>
        <v>43852</v>
      </c>
      <c r="D34" s="115">
        <f t="shared" si="30"/>
        <v>3</v>
      </c>
      <c r="E34" s="128" t="str">
        <f t="shared" si="3"/>
        <v>nuit</v>
      </c>
      <c r="F34" s="119" t="s">
        <v>104</v>
      </c>
      <c r="G34" s="117" t="s">
        <v>46</v>
      </c>
      <c r="H34" s="237" t="s">
        <v>412</v>
      </c>
      <c r="I34" s="117" t="s">
        <v>48</v>
      </c>
      <c r="J34" s="237" t="s">
        <v>24</v>
      </c>
      <c r="K34" s="117" t="s">
        <v>48</v>
      </c>
      <c r="L34" s="237" t="s">
        <v>115</v>
      </c>
      <c r="M34" s="117" t="s">
        <v>48</v>
      </c>
      <c r="N34" s="237" t="s">
        <v>118</v>
      </c>
      <c r="O34" s="117" t="s">
        <v>48</v>
      </c>
      <c r="P34" s="237" t="s">
        <v>117</v>
      </c>
      <c r="Q34" s="117" t="s">
        <v>48</v>
      </c>
      <c r="R34" s="237" t="s">
        <v>426</v>
      </c>
      <c r="S34" s="117" t="s">
        <v>46</v>
      </c>
      <c r="T34" s="119" t="s">
        <v>414</v>
      </c>
      <c r="U34" s="117" t="s">
        <v>46</v>
      </c>
      <c r="V34" s="119"/>
      <c r="W34" s="119"/>
      <c r="X34" s="175"/>
      <c r="Y34" s="154">
        <v>19</v>
      </c>
      <c r="Z34" s="149" t="str">
        <v>HILLAIRE  D      (4)</v>
      </c>
      <c r="AA34" s="12">
        <f t="shared" si="5"/>
        <v>0</v>
      </c>
      <c r="AB34" s="12">
        <f t="shared" si="6"/>
        <v>0</v>
      </c>
      <c r="AC34" s="12">
        <f t="shared" si="7"/>
        <v>0</v>
      </c>
      <c r="AD34" s="12">
        <f t="shared" si="8"/>
        <v>0</v>
      </c>
      <c r="AE34" s="12">
        <f t="shared" si="9"/>
        <v>0</v>
      </c>
      <c r="AF34" s="12">
        <f t="shared" si="10"/>
        <v>0</v>
      </c>
      <c r="AG34" s="12">
        <f t="shared" si="11"/>
        <v>0</v>
      </c>
      <c r="AH34" s="12">
        <f t="shared" si="12"/>
        <v>0</v>
      </c>
      <c r="AI34" s="12">
        <f t="shared" si="13"/>
        <v>0</v>
      </c>
      <c r="AJ34" s="12">
        <f t="shared" si="14"/>
        <v>0</v>
      </c>
      <c r="AK34" s="12">
        <f t="shared" si="15"/>
        <v>0</v>
      </c>
      <c r="AL34" s="13">
        <f t="shared" si="29"/>
        <v>0</v>
      </c>
      <c r="AM34" s="12">
        <f t="shared" si="16"/>
        <v>0</v>
      </c>
      <c r="AN34" s="12">
        <f t="shared" si="17"/>
        <v>0</v>
      </c>
      <c r="AO34" s="12">
        <f t="shared" si="18"/>
        <v>0</v>
      </c>
      <c r="AP34" s="12">
        <f t="shared" si="19"/>
        <v>0</v>
      </c>
      <c r="AQ34" s="12">
        <f t="shared" si="20"/>
        <v>0</v>
      </c>
      <c r="AR34" s="12">
        <f t="shared" si="21"/>
        <v>0</v>
      </c>
      <c r="AS34" s="12">
        <f t="shared" si="22"/>
        <v>0</v>
      </c>
      <c r="AT34" s="12">
        <f t="shared" si="23"/>
        <v>0</v>
      </c>
      <c r="AU34" s="12">
        <f t="shared" si="24"/>
        <v>0</v>
      </c>
      <c r="AV34" s="12">
        <f t="shared" si="25"/>
        <v>0</v>
      </c>
      <c r="AW34" s="12">
        <f t="shared" si="26"/>
        <v>0</v>
      </c>
      <c r="AX34" s="13">
        <f t="shared" si="27"/>
        <v>0</v>
      </c>
      <c r="AY34" s="13">
        <f t="shared" si="28"/>
        <v>0</v>
      </c>
      <c r="AZ34" s="450">
        <f t="shared" si="1"/>
        <v>8</v>
      </c>
    </row>
    <row r="35" spans="1:52" ht="24.95" customHeight="1" x14ac:dyDescent="0.25">
      <c r="A35" s="2"/>
      <c r="B35" s="111" t="str">
        <f t="shared" si="0"/>
        <v>jeudi</v>
      </c>
      <c r="C35" s="112">
        <f>IF(C34="","",IF(AND(MONTH(C34+1)&lt;&gt;MONTH(C$7),WEEKDAY(C34,2)&lt;6),"",IF(AND(MONTH(C34+1)&lt;&gt;MONTH(C$7),COUNTIF(C$7:C34,C34)=2),"",IF(AND(WEEKDAY(C34,2)&gt;5,COUNTIF(C$7:C34,C34)=1),C34,C34+1))))</f>
        <v>43853</v>
      </c>
      <c r="D35" s="115">
        <f t="shared" si="30"/>
        <v>4</v>
      </c>
      <c r="E35" s="128" t="str">
        <f t="shared" si="3"/>
        <v>nuit</v>
      </c>
      <c r="F35" s="119" t="s">
        <v>84</v>
      </c>
      <c r="G35" s="117" t="s">
        <v>48</v>
      </c>
      <c r="H35" s="237" t="s">
        <v>425</v>
      </c>
      <c r="I35" s="117" t="s">
        <v>48</v>
      </c>
      <c r="J35" s="237" t="s">
        <v>420</v>
      </c>
      <c r="K35" s="117" t="s">
        <v>48</v>
      </c>
      <c r="L35" s="237" t="s">
        <v>428</v>
      </c>
      <c r="M35" s="117" t="s">
        <v>48</v>
      </c>
      <c r="N35" s="237" t="s">
        <v>304</v>
      </c>
      <c r="O35" s="117" t="s">
        <v>48</v>
      </c>
      <c r="P35" s="237" t="s">
        <v>128</v>
      </c>
      <c r="Q35" s="117" t="s">
        <v>46</v>
      </c>
      <c r="R35" s="237" t="s">
        <v>414</v>
      </c>
      <c r="S35" s="117" t="s">
        <v>46</v>
      </c>
      <c r="T35" s="119" t="s">
        <v>100</v>
      </c>
      <c r="U35" s="117" t="s">
        <v>46</v>
      </c>
      <c r="V35" s="119"/>
      <c r="W35" s="119"/>
      <c r="X35" s="175"/>
      <c r="Y35" s="154">
        <v>20</v>
      </c>
      <c r="Z35" s="149" t="str">
        <v>BENINI  M          (4)</v>
      </c>
      <c r="AA35" s="12">
        <f t="shared" si="5"/>
        <v>0</v>
      </c>
      <c r="AB35" s="12">
        <f t="shared" si="6"/>
        <v>0</v>
      </c>
      <c r="AC35" s="12">
        <f t="shared" si="7"/>
        <v>0</v>
      </c>
      <c r="AD35" s="12">
        <f t="shared" si="8"/>
        <v>0</v>
      </c>
      <c r="AE35" s="12">
        <f t="shared" si="9"/>
        <v>0</v>
      </c>
      <c r="AF35" s="12">
        <f t="shared" si="10"/>
        <v>0</v>
      </c>
      <c r="AG35" s="12">
        <f t="shared" si="11"/>
        <v>0</v>
      </c>
      <c r="AH35" s="12">
        <f t="shared" si="12"/>
        <v>0</v>
      </c>
      <c r="AI35" s="12">
        <f t="shared" si="13"/>
        <v>0</v>
      </c>
      <c r="AJ35" s="12">
        <f t="shared" si="14"/>
        <v>0</v>
      </c>
      <c r="AK35" s="12">
        <f t="shared" si="15"/>
        <v>0</v>
      </c>
      <c r="AL35" s="13">
        <f>SUM(AA35:AK35)</f>
        <v>0</v>
      </c>
      <c r="AM35" s="12">
        <f t="shared" si="16"/>
        <v>0</v>
      </c>
      <c r="AN35" s="12">
        <f t="shared" si="17"/>
        <v>0</v>
      </c>
      <c r="AO35" s="12">
        <f t="shared" si="18"/>
        <v>0</v>
      </c>
      <c r="AP35" s="12">
        <f t="shared" si="19"/>
        <v>0</v>
      </c>
      <c r="AQ35" s="12">
        <f t="shared" si="20"/>
        <v>0</v>
      </c>
      <c r="AR35" s="12">
        <f t="shared" si="21"/>
        <v>0</v>
      </c>
      <c r="AS35" s="12">
        <f t="shared" si="22"/>
        <v>0</v>
      </c>
      <c r="AT35" s="12">
        <f t="shared" si="23"/>
        <v>0</v>
      </c>
      <c r="AU35" s="12">
        <f t="shared" si="24"/>
        <v>0</v>
      </c>
      <c r="AV35" s="12">
        <f t="shared" si="25"/>
        <v>0</v>
      </c>
      <c r="AW35" s="12">
        <f t="shared" si="26"/>
        <v>0</v>
      </c>
      <c r="AX35" s="13">
        <f t="shared" si="27"/>
        <v>0</v>
      </c>
      <c r="AY35" s="13">
        <f t="shared" si="28"/>
        <v>0</v>
      </c>
      <c r="AZ35" s="450">
        <f t="shared" si="1"/>
        <v>8</v>
      </c>
    </row>
    <row r="36" spans="1:52" ht="24.95" customHeight="1" x14ac:dyDescent="0.25">
      <c r="A36" s="2"/>
      <c r="B36" s="111" t="str">
        <f t="shared" si="0"/>
        <v>vendredi</v>
      </c>
      <c r="C36" s="112">
        <f>IF(C35="","",IF(AND(MONTH(C35+1)&lt;&gt;MONTH(C$7),WEEKDAY(C35,2)&lt;6),"",IF(AND(MONTH(C35+1)&lt;&gt;MONTH(C$7),COUNTIF(C$7:C35,C35)=2),"",IF(AND(WEEKDAY(C35,2)&gt;5,COUNTIF(C$7:C35,C35)=1),C35,C35+1))))</f>
        <v>43854</v>
      </c>
      <c r="D36" s="115">
        <f t="shared" si="30"/>
        <v>1</v>
      </c>
      <c r="E36" s="128" t="str">
        <f t="shared" si="3"/>
        <v>nuit</v>
      </c>
      <c r="F36" s="119" t="s">
        <v>24</v>
      </c>
      <c r="G36" s="117" t="s">
        <v>48</v>
      </c>
      <c r="H36" s="237" t="s">
        <v>94</v>
      </c>
      <c r="I36" s="117" t="s">
        <v>48</v>
      </c>
      <c r="J36" s="237" t="s">
        <v>28</v>
      </c>
      <c r="K36" s="117" t="s">
        <v>48</v>
      </c>
      <c r="L36" s="237" t="s">
        <v>413</v>
      </c>
      <c r="M36" s="117" t="s">
        <v>48</v>
      </c>
      <c r="N36" s="237" t="s">
        <v>100</v>
      </c>
      <c r="O36" s="117" t="s">
        <v>48</v>
      </c>
      <c r="P36" s="237" t="s">
        <v>419</v>
      </c>
      <c r="Q36" s="117" t="s">
        <v>48</v>
      </c>
      <c r="R36" s="237" t="s">
        <v>431</v>
      </c>
      <c r="S36" s="117" t="s">
        <v>48</v>
      </c>
      <c r="T36" s="119" t="s">
        <v>426</v>
      </c>
      <c r="U36" s="117" t="s">
        <v>46</v>
      </c>
      <c r="V36" s="119"/>
      <c r="W36" s="119"/>
      <c r="X36" s="175"/>
      <c r="Y36" s="154">
        <v>21</v>
      </c>
      <c r="Z36" s="149" t="str">
        <v>ZEMBALIA T      (4)</v>
      </c>
      <c r="AA36" s="12">
        <f t="shared" si="5"/>
        <v>0</v>
      </c>
      <c r="AB36" s="12">
        <f t="shared" si="6"/>
        <v>0</v>
      </c>
      <c r="AC36" s="12">
        <f t="shared" si="7"/>
        <v>0</v>
      </c>
      <c r="AD36" s="12">
        <f t="shared" si="8"/>
        <v>0</v>
      </c>
      <c r="AE36" s="12">
        <f t="shared" si="9"/>
        <v>1</v>
      </c>
      <c r="AF36" s="12">
        <f t="shared" si="10"/>
        <v>0</v>
      </c>
      <c r="AG36" s="12">
        <f t="shared" si="11"/>
        <v>2</v>
      </c>
      <c r="AH36" s="12">
        <f t="shared" si="12"/>
        <v>0</v>
      </c>
      <c r="AI36" s="12">
        <f t="shared" si="13"/>
        <v>0</v>
      </c>
      <c r="AJ36" s="12">
        <f t="shared" si="14"/>
        <v>0</v>
      </c>
      <c r="AK36" s="12">
        <f t="shared" si="15"/>
        <v>0</v>
      </c>
      <c r="AL36" s="13">
        <f t="shared" si="29"/>
        <v>3</v>
      </c>
      <c r="AM36" s="12">
        <f t="shared" si="16"/>
        <v>0</v>
      </c>
      <c r="AN36" s="12">
        <f t="shared" si="17"/>
        <v>0</v>
      </c>
      <c r="AO36" s="12">
        <f t="shared" si="18"/>
        <v>0</v>
      </c>
      <c r="AP36" s="12">
        <f t="shared" si="19"/>
        <v>0</v>
      </c>
      <c r="AQ36" s="12">
        <f t="shared" si="20"/>
        <v>1</v>
      </c>
      <c r="AR36" s="12">
        <f t="shared" si="21"/>
        <v>1</v>
      </c>
      <c r="AS36" s="12">
        <f t="shared" si="22"/>
        <v>2</v>
      </c>
      <c r="AT36" s="12">
        <f t="shared" si="23"/>
        <v>0</v>
      </c>
      <c r="AU36" s="12">
        <f t="shared" si="24"/>
        <v>0</v>
      </c>
      <c r="AV36" s="12">
        <f t="shared" si="25"/>
        <v>0</v>
      </c>
      <c r="AW36" s="12">
        <f t="shared" si="26"/>
        <v>0</v>
      </c>
      <c r="AX36" s="13">
        <f t="shared" si="27"/>
        <v>4</v>
      </c>
      <c r="AY36" s="13">
        <f t="shared" si="28"/>
        <v>7</v>
      </c>
      <c r="AZ36" s="450">
        <f t="shared" si="1"/>
        <v>8</v>
      </c>
    </row>
    <row r="37" spans="1:52" ht="24.95" customHeight="1" x14ac:dyDescent="0.25">
      <c r="A37" s="2"/>
      <c r="B37" s="111" t="str">
        <f t="shared" si="0"/>
        <v>samedi</v>
      </c>
      <c r="C37" s="112">
        <f>IF(C36="","",IF(AND(MONTH(C36+1)&lt;&gt;MONTH(C$7),WEEKDAY(C36,2)&lt;6),"",IF(AND(MONTH(C36+1)&lt;&gt;MONTH(C$7),COUNTIF(C$7:C36,C36)=2),"",IF(AND(WEEKDAY(C36,2)&gt;5,COUNTIF(C$7:C36,C36)=1),C36,C36+1))))</f>
        <v>43855</v>
      </c>
      <c r="D37" s="115">
        <f t="shared" si="30"/>
        <v>2</v>
      </c>
      <c r="E37" s="128" t="str">
        <f t="shared" si="3"/>
        <v>jour</v>
      </c>
      <c r="F37" s="119" t="s">
        <v>23</v>
      </c>
      <c r="G37" s="117" t="s">
        <v>44</v>
      </c>
      <c r="H37" s="237" t="s">
        <v>95</v>
      </c>
      <c r="I37" s="117" t="s">
        <v>44</v>
      </c>
      <c r="J37" s="237" t="s">
        <v>110</v>
      </c>
      <c r="K37" s="117" t="s">
        <v>44</v>
      </c>
      <c r="L37" s="237" t="s">
        <v>115</v>
      </c>
      <c r="M37" s="117" t="s">
        <v>44</v>
      </c>
      <c r="N37" s="237" t="s">
        <v>118</v>
      </c>
      <c r="O37" s="117" t="s">
        <v>44</v>
      </c>
      <c r="P37" s="237" t="s">
        <v>100</v>
      </c>
      <c r="Q37" s="117" t="s">
        <v>44</v>
      </c>
      <c r="R37" s="237"/>
      <c r="S37" s="117"/>
      <c r="T37" s="119"/>
      <c r="U37" s="117"/>
      <c r="V37" s="119"/>
      <c r="W37" s="119"/>
      <c r="X37" s="175"/>
      <c r="Y37" s="154">
        <v>22</v>
      </c>
      <c r="Z37" s="149" t="str">
        <v>MARTINEZ N      (4)</v>
      </c>
      <c r="AA37" s="12">
        <f t="shared" si="5"/>
        <v>0</v>
      </c>
      <c r="AB37" s="12">
        <f t="shared" si="6"/>
        <v>0</v>
      </c>
      <c r="AC37" s="12">
        <f t="shared" si="7"/>
        <v>0</v>
      </c>
      <c r="AD37" s="12">
        <f t="shared" si="8"/>
        <v>0</v>
      </c>
      <c r="AE37" s="12">
        <f t="shared" si="9"/>
        <v>0</v>
      </c>
      <c r="AF37" s="12">
        <f t="shared" si="10"/>
        <v>0</v>
      </c>
      <c r="AG37" s="12">
        <f t="shared" si="11"/>
        <v>0</v>
      </c>
      <c r="AH37" s="12">
        <f t="shared" si="12"/>
        <v>0</v>
      </c>
      <c r="AI37" s="12">
        <f t="shared" si="13"/>
        <v>0</v>
      </c>
      <c r="AJ37" s="12">
        <f t="shared" si="14"/>
        <v>0</v>
      </c>
      <c r="AK37" s="12">
        <f t="shared" si="15"/>
        <v>0</v>
      </c>
      <c r="AL37" s="13">
        <f t="shared" si="29"/>
        <v>0</v>
      </c>
      <c r="AM37" s="12">
        <f t="shared" si="16"/>
        <v>0</v>
      </c>
      <c r="AN37" s="12">
        <f t="shared" si="17"/>
        <v>0</v>
      </c>
      <c r="AO37" s="12">
        <f t="shared" si="18"/>
        <v>0</v>
      </c>
      <c r="AP37" s="12">
        <f t="shared" si="19"/>
        <v>0</v>
      </c>
      <c r="AQ37" s="12">
        <f t="shared" si="20"/>
        <v>0</v>
      </c>
      <c r="AR37" s="12">
        <f t="shared" si="21"/>
        <v>0</v>
      </c>
      <c r="AS37" s="12">
        <f t="shared" si="22"/>
        <v>0</v>
      </c>
      <c r="AT37" s="12">
        <f t="shared" si="23"/>
        <v>0</v>
      </c>
      <c r="AU37" s="12">
        <f t="shared" si="24"/>
        <v>0</v>
      </c>
      <c r="AV37" s="12">
        <f t="shared" si="25"/>
        <v>0</v>
      </c>
      <c r="AW37" s="12">
        <f t="shared" si="26"/>
        <v>0</v>
      </c>
      <c r="AX37" s="13">
        <f t="shared" si="27"/>
        <v>0</v>
      </c>
      <c r="AY37" s="13">
        <f t="shared" si="28"/>
        <v>0</v>
      </c>
      <c r="AZ37" s="450">
        <f t="shared" si="1"/>
        <v>6</v>
      </c>
    </row>
    <row r="38" spans="1:52" ht="24.95" customHeight="1" x14ac:dyDescent="0.25">
      <c r="A38" s="2"/>
      <c r="B38" s="111" t="str">
        <f t="shared" si="0"/>
        <v>samedi</v>
      </c>
      <c r="C38" s="112">
        <f>IF(C37="","",IF(AND(MONTH(C37+1)&lt;&gt;MONTH(C$7),WEEKDAY(C37,2)&lt;6),"",IF(AND(MONTH(C37+1)&lt;&gt;MONTH(C$7),COUNTIF(C$7:C37,C37)=2),"",IF(AND(WEEKDAY(C37,2)&gt;5,COUNTIF(C$7:C37,C37)=1),C37,C37+1))))</f>
        <v>43855</v>
      </c>
      <c r="D38" s="115">
        <f t="shared" si="30"/>
        <v>2</v>
      </c>
      <c r="E38" s="128" t="str">
        <f t="shared" si="3"/>
        <v>nuit</v>
      </c>
      <c r="F38" s="119"/>
      <c r="G38" s="117"/>
      <c r="H38" s="237" t="s">
        <v>95</v>
      </c>
      <c r="I38" s="117" t="s">
        <v>48</v>
      </c>
      <c r="J38" s="237"/>
      <c r="K38" s="117"/>
      <c r="L38" s="237" t="s">
        <v>428</v>
      </c>
      <c r="M38" s="117" t="s">
        <v>48</v>
      </c>
      <c r="N38" s="237" t="s">
        <v>97</v>
      </c>
      <c r="O38" s="117" t="s">
        <v>48</v>
      </c>
      <c r="P38" s="237" t="s">
        <v>31</v>
      </c>
      <c r="Q38" s="117" t="s">
        <v>48</v>
      </c>
      <c r="R38" s="237"/>
      <c r="S38" s="117"/>
      <c r="T38" s="119"/>
      <c r="U38" s="117"/>
      <c r="V38" s="119"/>
      <c r="W38" s="119"/>
      <c r="X38" s="175"/>
      <c r="Y38" s="154">
        <v>23</v>
      </c>
      <c r="Z38" s="149">
        <v>0</v>
      </c>
      <c r="AA38" s="12">
        <f t="shared" si="5"/>
        <v>0</v>
      </c>
      <c r="AB38" s="12">
        <f t="shared" si="6"/>
        <v>0</v>
      </c>
      <c r="AC38" s="12">
        <f t="shared" si="7"/>
        <v>0</v>
      </c>
      <c r="AD38" s="12">
        <f t="shared" si="8"/>
        <v>0</v>
      </c>
      <c r="AE38" s="12">
        <f t="shared" si="9"/>
        <v>0</v>
      </c>
      <c r="AF38" s="12">
        <f t="shared" si="10"/>
        <v>0</v>
      </c>
      <c r="AG38" s="12">
        <f t="shared" si="11"/>
        <v>0</v>
      </c>
      <c r="AH38" s="12">
        <f t="shared" si="12"/>
        <v>0</v>
      </c>
      <c r="AI38" s="12">
        <f t="shared" si="13"/>
        <v>0</v>
      </c>
      <c r="AJ38" s="12">
        <f t="shared" si="14"/>
        <v>0</v>
      </c>
      <c r="AK38" s="12">
        <f t="shared" si="15"/>
        <v>0</v>
      </c>
      <c r="AL38" s="13">
        <f t="shared" si="29"/>
        <v>0</v>
      </c>
      <c r="AM38" s="12">
        <f t="shared" si="16"/>
        <v>0</v>
      </c>
      <c r="AN38" s="12">
        <f t="shared" si="17"/>
        <v>0</v>
      </c>
      <c r="AO38" s="12">
        <f t="shared" si="18"/>
        <v>0</v>
      </c>
      <c r="AP38" s="12">
        <f t="shared" si="19"/>
        <v>0</v>
      </c>
      <c r="AQ38" s="12">
        <f t="shared" si="20"/>
        <v>0</v>
      </c>
      <c r="AR38" s="12">
        <f t="shared" si="21"/>
        <v>0</v>
      </c>
      <c r="AS38" s="12">
        <f t="shared" si="22"/>
        <v>0</v>
      </c>
      <c r="AT38" s="12">
        <f t="shared" si="23"/>
        <v>0</v>
      </c>
      <c r="AU38" s="12">
        <f t="shared" si="24"/>
        <v>0</v>
      </c>
      <c r="AV38" s="12">
        <f t="shared" si="25"/>
        <v>0</v>
      </c>
      <c r="AW38" s="12">
        <f t="shared" si="26"/>
        <v>0</v>
      </c>
      <c r="AX38" s="13">
        <f t="shared" si="27"/>
        <v>0</v>
      </c>
      <c r="AY38" s="13">
        <f t="shared" si="28"/>
        <v>0</v>
      </c>
      <c r="AZ38" s="450">
        <f t="shared" si="1"/>
        <v>4</v>
      </c>
    </row>
    <row r="39" spans="1:52" ht="24.95" customHeight="1" x14ac:dyDescent="0.25">
      <c r="A39" s="2"/>
      <c r="B39" s="111" t="str">
        <f t="shared" si="0"/>
        <v>dimanche</v>
      </c>
      <c r="C39" s="112">
        <f>IF(C38="","",IF(AND(MONTH(C38+1)&lt;&gt;MONTH(C$7),WEEKDAY(C38,2)&lt;6),"",IF(AND(MONTH(C38+1)&lt;&gt;MONTH(C$7),COUNTIF(C$7:C38,C38)=2),"",IF(AND(WEEKDAY(C38,2)&gt;5,COUNTIF(C$7:C38,C38)=1),C38,C38+1))))</f>
        <v>43856</v>
      </c>
      <c r="D39" s="115">
        <f t="shared" si="30"/>
        <v>3</v>
      </c>
      <c r="E39" s="128" t="str">
        <f t="shared" si="3"/>
        <v>jour</v>
      </c>
      <c r="F39" s="119" t="s">
        <v>106</v>
      </c>
      <c r="G39" s="117" t="s">
        <v>44</v>
      </c>
      <c r="H39" s="237" t="s">
        <v>108</v>
      </c>
      <c r="I39" s="117" t="s">
        <v>44</v>
      </c>
      <c r="J39" s="237" t="s">
        <v>110</v>
      </c>
      <c r="K39" s="117" t="s">
        <v>44</v>
      </c>
      <c r="L39" s="237" t="s">
        <v>403</v>
      </c>
      <c r="M39" s="117" t="s">
        <v>44</v>
      </c>
      <c r="N39" s="237" t="s">
        <v>118</v>
      </c>
      <c r="O39" s="117" t="s">
        <v>44</v>
      </c>
      <c r="P39" s="237" t="s">
        <v>117</v>
      </c>
      <c r="Q39" s="117" t="s">
        <v>44</v>
      </c>
      <c r="R39" s="237" t="s">
        <v>431</v>
      </c>
      <c r="S39" s="117" t="s">
        <v>48</v>
      </c>
      <c r="T39" s="119"/>
      <c r="U39" s="117"/>
      <c r="V39" s="119"/>
      <c r="W39" s="119"/>
      <c r="X39" s="175"/>
      <c r="Y39" s="154">
        <v>24</v>
      </c>
      <c r="Z39" s="149">
        <v>0</v>
      </c>
      <c r="AA39" s="12">
        <f t="shared" si="5"/>
        <v>0</v>
      </c>
      <c r="AB39" s="12">
        <f t="shared" si="6"/>
        <v>0</v>
      </c>
      <c r="AC39" s="12">
        <f t="shared" si="7"/>
        <v>0</v>
      </c>
      <c r="AD39" s="12">
        <f t="shared" si="8"/>
        <v>0</v>
      </c>
      <c r="AE39" s="12">
        <f t="shared" si="9"/>
        <v>0</v>
      </c>
      <c r="AF39" s="12">
        <f t="shared" si="10"/>
        <v>0</v>
      </c>
      <c r="AG39" s="12">
        <f t="shared" si="11"/>
        <v>0</v>
      </c>
      <c r="AH39" s="12">
        <f t="shared" si="12"/>
        <v>0</v>
      </c>
      <c r="AI39" s="12">
        <f t="shared" si="13"/>
        <v>0</v>
      </c>
      <c r="AJ39" s="12">
        <f t="shared" si="14"/>
        <v>0</v>
      </c>
      <c r="AK39" s="12">
        <f t="shared" si="15"/>
        <v>0</v>
      </c>
      <c r="AL39" s="13">
        <f t="shared" si="29"/>
        <v>0</v>
      </c>
      <c r="AM39" s="12">
        <f t="shared" si="16"/>
        <v>0</v>
      </c>
      <c r="AN39" s="12">
        <f t="shared" si="17"/>
        <v>0</v>
      </c>
      <c r="AO39" s="12">
        <f t="shared" si="18"/>
        <v>0</v>
      </c>
      <c r="AP39" s="12">
        <f t="shared" si="19"/>
        <v>0</v>
      </c>
      <c r="AQ39" s="12">
        <f t="shared" si="20"/>
        <v>0</v>
      </c>
      <c r="AR39" s="12">
        <f t="shared" si="21"/>
        <v>0</v>
      </c>
      <c r="AS39" s="12">
        <f t="shared" si="22"/>
        <v>0</v>
      </c>
      <c r="AT39" s="12">
        <f t="shared" si="23"/>
        <v>0</v>
      </c>
      <c r="AU39" s="12">
        <f t="shared" si="24"/>
        <v>0</v>
      </c>
      <c r="AV39" s="12">
        <f t="shared" si="25"/>
        <v>0</v>
      </c>
      <c r="AW39" s="12">
        <f t="shared" si="26"/>
        <v>0</v>
      </c>
      <c r="AX39" s="13">
        <f t="shared" si="27"/>
        <v>0</v>
      </c>
      <c r="AY39" s="13">
        <f t="shared" si="28"/>
        <v>0</v>
      </c>
      <c r="AZ39" s="450">
        <f t="shared" si="1"/>
        <v>7</v>
      </c>
    </row>
    <row r="40" spans="1:52" ht="24.95" customHeight="1" thickBot="1" x14ac:dyDescent="0.3">
      <c r="A40" s="2"/>
      <c r="B40" s="111" t="str">
        <f t="shared" si="0"/>
        <v>dimanche</v>
      </c>
      <c r="C40" s="112">
        <f>IF(C39="","",IF(AND(MONTH(C39+1)&lt;&gt;MONTH(C$7),WEEKDAY(C39,2)&lt;6),"",IF(AND(MONTH(C39+1)&lt;&gt;MONTH(C$7),COUNTIF(C$7:C39,C39)=2),"",IF(AND(WEEKDAY(C39,2)&gt;5,COUNTIF(C$7:C39,C39)=1),C39,C39+1))))</f>
        <v>43856</v>
      </c>
      <c r="D40" s="115">
        <f t="shared" si="30"/>
        <v>3</v>
      </c>
      <c r="E40" s="128" t="str">
        <f t="shared" si="3"/>
        <v>nuit</v>
      </c>
      <c r="F40" s="119" t="s">
        <v>24</v>
      </c>
      <c r="G40" s="117" t="s">
        <v>48</v>
      </c>
      <c r="H40" s="237" t="s">
        <v>304</v>
      </c>
      <c r="I40" s="117" t="s">
        <v>48</v>
      </c>
      <c r="J40" s="237" t="s">
        <v>28</v>
      </c>
      <c r="K40" s="117" t="s">
        <v>48</v>
      </c>
      <c r="L40" s="237" t="s">
        <v>117</v>
      </c>
      <c r="M40" s="117" t="s">
        <v>48</v>
      </c>
      <c r="N40" s="237" t="s">
        <v>96</v>
      </c>
      <c r="O40" s="117" t="s">
        <v>48</v>
      </c>
      <c r="P40" s="237" t="s">
        <v>108</v>
      </c>
      <c r="Q40" s="117" t="s">
        <v>46</v>
      </c>
      <c r="R40" s="237"/>
      <c r="S40" s="117"/>
      <c r="T40" s="119"/>
      <c r="U40" s="117"/>
      <c r="V40" s="119"/>
      <c r="W40" s="119"/>
      <c r="X40" s="175"/>
      <c r="Y40" s="20"/>
      <c r="Z40" s="150"/>
      <c r="AA40" s="12"/>
      <c r="AB40" s="12"/>
      <c r="AC40" s="151"/>
      <c r="AD40" s="151"/>
      <c r="AE40" s="151"/>
      <c r="AF40" s="151"/>
      <c r="AG40" s="151"/>
      <c r="AH40" s="151"/>
      <c r="AI40" s="151"/>
      <c r="AJ40" s="151"/>
      <c r="AK40" s="151"/>
      <c r="AL40" s="152"/>
      <c r="AM40" s="151"/>
      <c r="AN40" s="151"/>
      <c r="AO40" s="151"/>
      <c r="AP40" s="151"/>
      <c r="AQ40" s="151"/>
      <c r="AR40" s="151"/>
      <c r="AS40" s="151"/>
      <c r="AT40" s="151"/>
      <c r="AU40" s="151"/>
      <c r="AV40" s="151"/>
      <c r="AW40" s="151"/>
      <c r="AX40" s="151"/>
      <c r="AY40" s="153"/>
      <c r="AZ40" s="450">
        <f t="shared" si="1"/>
        <v>6</v>
      </c>
    </row>
    <row r="41" spans="1:52" ht="24.95" customHeight="1" x14ac:dyDescent="0.25">
      <c r="A41" s="2"/>
      <c r="B41" s="111" t="str">
        <f t="shared" si="0"/>
        <v>lundi</v>
      </c>
      <c r="C41" s="112">
        <f>IF(C40="","",IF(AND(MONTH(C40+1)&lt;&gt;MONTH(C$7),WEEKDAY(C40,2)&lt;6),"",IF(AND(MONTH(C40+1)&lt;&gt;MONTH(C$7),COUNTIF(C$7:C40,C40)=2),"",IF(AND(WEEKDAY(C40,2)&gt;5,COUNTIF(C$7:C40,C40)=1),C40,C40+1))))</f>
        <v>43857</v>
      </c>
      <c r="D41" s="115">
        <f t="shared" si="30"/>
        <v>4</v>
      </c>
      <c r="E41" s="128" t="str">
        <f t="shared" si="3"/>
        <v>nuit</v>
      </c>
      <c r="F41" s="119" t="s">
        <v>105</v>
      </c>
      <c r="G41" s="117" t="s">
        <v>46</v>
      </c>
      <c r="H41" s="237" t="s">
        <v>428</v>
      </c>
      <c r="I41" s="117" t="s">
        <v>48</v>
      </c>
      <c r="J41" s="237" t="s">
        <v>26</v>
      </c>
      <c r="K41" s="117" t="s">
        <v>48</v>
      </c>
      <c r="L41" s="237" t="s">
        <v>304</v>
      </c>
      <c r="M41" s="117" t="s">
        <v>48</v>
      </c>
      <c r="N41" s="237" t="s">
        <v>128</v>
      </c>
      <c r="O41" s="117" t="s">
        <v>46</v>
      </c>
      <c r="P41" s="237" t="s">
        <v>99</v>
      </c>
      <c r="Q41" s="117" t="s">
        <v>48</v>
      </c>
      <c r="R41" s="237"/>
      <c r="S41" s="117"/>
      <c r="T41" s="119"/>
      <c r="U41" s="117"/>
      <c r="V41" s="119"/>
      <c r="W41" s="119"/>
      <c r="X41" s="175"/>
      <c r="Y41" s="20"/>
      <c r="Z41" s="20"/>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21"/>
      <c r="AZ41" s="450">
        <f t="shared" si="1"/>
        <v>6</v>
      </c>
    </row>
    <row r="42" spans="1:52" ht="24.95" customHeight="1" x14ac:dyDescent="0.25">
      <c r="A42" s="2"/>
      <c r="B42" s="111" t="str">
        <f t="shared" si="0"/>
        <v>mardi</v>
      </c>
      <c r="C42" s="112">
        <f>IF(C41="","",IF(AND(MONTH(C41+1)&lt;&gt;MONTH(C$7),WEEKDAY(C41,2)&lt;6),"",IF(AND(MONTH(C41+1)&lt;&gt;MONTH(C$7),COUNTIF(C$7:C41,C41)=2),"",IF(AND(WEEKDAY(C41,2)&gt;5,COUNTIF(C$7:C41,C41)=1),C41,C41+1))))</f>
        <v>43858</v>
      </c>
      <c r="D42" s="115">
        <f t="shared" si="30"/>
        <v>1</v>
      </c>
      <c r="E42" s="128" t="str">
        <f t="shared" si="3"/>
        <v>nuit</v>
      </c>
      <c r="F42" s="119" t="s">
        <v>22</v>
      </c>
      <c r="G42" s="117" t="s">
        <v>48</v>
      </c>
      <c r="H42" s="237" t="s">
        <v>30</v>
      </c>
      <c r="I42" s="117" t="s">
        <v>48</v>
      </c>
      <c r="J42" s="237" t="s">
        <v>28</v>
      </c>
      <c r="K42" s="117" t="s">
        <v>48</v>
      </c>
      <c r="L42" s="237" t="s">
        <v>33</v>
      </c>
      <c r="M42" s="117" t="s">
        <v>48</v>
      </c>
      <c r="N42" s="237" t="s">
        <v>24</v>
      </c>
      <c r="O42" s="117" t="s">
        <v>48</v>
      </c>
      <c r="P42" s="237" t="s">
        <v>36</v>
      </c>
      <c r="Q42" s="117" t="s">
        <v>48</v>
      </c>
      <c r="R42" s="237" t="s">
        <v>35</v>
      </c>
      <c r="S42" s="117" t="s">
        <v>48</v>
      </c>
      <c r="T42" s="119" t="s">
        <v>23</v>
      </c>
      <c r="U42" s="117" t="s">
        <v>46</v>
      </c>
      <c r="V42" s="119" t="s">
        <v>84</v>
      </c>
      <c r="W42" s="119" t="s">
        <v>426</v>
      </c>
      <c r="X42" s="175"/>
      <c r="Y42" s="20"/>
      <c r="Z42" s="20"/>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21"/>
      <c r="AZ42" s="450">
        <f t="shared" si="1"/>
        <v>10</v>
      </c>
    </row>
    <row r="43" spans="1:52" ht="24.95" customHeight="1" x14ac:dyDescent="0.25">
      <c r="A43" s="2"/>
      <c r="B43" s="111" t="str">
        <f t="shared" si="0"/>
        <v>mercredi</v>
      </c>
      <c r="C43" s="112">
        <f>IF(C42="","",IF(AND(MONTH(C42+1)&lt;&gt;MONTH(C$7),WEEKDAY(C42,2)&lt;6),"",IF(AND(MONTH(C42+1)&lt;&gt;MONTH(C$7),COUNTIF(C$7:C42,C42)=2),"",IF(AND(WEEKDAY(C42,2)&gt;5,COUNTIF(C$7:C42,C42)=1),C42,C42+1))))</f>
        <v>43859</v>
      </c>
      <c r="D43" s="115">
        <f t="shared" si="30"/>
        <v>2</v>
      </c>
      <c r="E43" s="128" t="str">
        <f t="shared" si="3"/>
        <v>nuit</v>
      </c>
      <c r="F43" s="119" t="s">
        <v>84</v>
      </c>
      <c r="G43" s="117" t="s">
        <v>48</v>
      </c>
      <c r="H43" s="237" t="s">
        <v>95</v>
      </c>
      <c r="I43" s="117" t="s">
        <v>48</v>
      </c>
      <c r="J43" s="237" t="s">
        <v>26</v>
      </c>
      <c r="K43" s="117" t="s">
        <v>48</v>
      </c>
      <c r="L43" s="237" t="s">
        <v>304</v>
      </c>
      <c r="M43" s="117" t="s">
        <v>48</v>
      </c>
      <c r="N43" s="237" t="s">
        <v>100</v>
      </c>
      <c r="O43" s="117" t="s">
        <v>48</v>
      </c>
      <c r="P43" s="237" t="s">
        <v>118</v>
      </c>
      <c r="Q43" s="117" t="s">
        <v>48</v>
      </c>
      <c r="R43" s="237" t="s">
        <v>115</v>
      </c>
      <c r="S43" s="117" t="s">
        <v>48</v>
      </c>
      <c r="T43" s="119" t="s">
        <v>117</v>
      </c>
      <c r="U43" s="117" t="s">
        <v>48</v>
      </c>
      <c r="V43" s="119"/>
      <c r="W43" s="119"/>
      <c r="X43" s="175"/>
      <c r="Y43" s="20"/>
      <c r="Z43" s="20"/>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21"/>
      <c r="AZ43" s="450">
        <f t="shared" si="1"/>
        <v>8</v>
      </c>
    </row>
    <row r="44" spans="1:52" ht="24.95" customHeight="1" x14ac:dyDescent="0.25">
      <c r="A44" s="2"/>
      <c r="B44" s="111" t="str">
        <f t="shared" si="0"/>
        <v>jeudi</v>
      </c>
      <c r="C44" s="112">
        <f>IF(C43="","",IF(AND(MONTH(C43+1)&lt;&gt;MONTH(C$7),WEEKDAY(C43,2)&lt;6),"",IF(AND(MONTH(C43+1)&lt;&gt;MONTH(C$7),COUNTIF(C$7:C43,C43)=2),"",IF(AND(WEEKDAY(C43,2)&gt;5,COUNTIF(C$7:C43,C43)=1),C43,C43+1))))</f>
        <v>43860</v>
      </c>
      <c r="D44" s="115">
        <f t="shared" si="30"/>
        <v>3</v>
      </c>
      <c r="E44" s="128" t="str">
        <f t="shared" si="3"/>
        <v>nuit</v>
      </c>
      <c r="F44" s="119" t="s">
        <v>106</v>
      </c>
      <c r="G44" s="117" t="s">
        <v>48</v>
      </c>
      <c r="H44" s="237"/>
      <c r="I44" s="117"/>
      <c r="J44" s="237" t="s">
        <v>104</v>
      </c>
      <c r="K44" s="117" t="s">
        <v>46</v>
      </c>
      <c r="L44" s="237" t="s">
        <v>113</v>
      </c>
      <c r="M44" s="117" t="s">
        <v>48</v>
      </c>
      <c r="N44" s="237" t="s">
        <v>114</v>
      </c>
      <c r="O44" s="117" t="s">
        <v>48</v>
      </c>
      <c r="P44" s="237" t="s">
        <v>426</v>
      </c>
      <c r="Q44" s="117" t="s">
        <v>46</v>
      </c>
      <c r="R44" s="237" t="s">
        <v>99</v>
      </c>
      <c r="S44" s="117" t="s">
        <v>48</v>
      </c>
      <c r="T44" s="119"/>
      <c r="U44" s="117"/>
      <c r="V44" s="119"/>
      <c r="W44" s="119"/>
      <c r="X44" s="175"/>
      <c r="Y44" s="20"/>
      <c r="Z44" s="20"/>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21"/>
      <c r="AZ44" s="450">
        <f t="shared" si="1"/>
        <v>6</v>
      </c>
    </row>
    <row r="45" spans="1:52" ht="24.95" customHeight="1" x14ac:dyDescent="0.25">
      <c r="A45" s="2"/>
      <c r="B45" s="111" t="str">
        <f t="shared" si="0"/>
        <v>vendredi</v>
      </c>
      <c r="C45" s="112">
        <f>IF(C44="","",IF(AND(MONTH(C44+1)&lt;&gt;MONTH(C$7),WEEKDAY(C44,2)&lt;6),"",IF(AND(MONTH(C44+1)&lt;&gt;MONTH(C$7),COUNTIF(C$7:C44,C44)=2),"",IF(AND(WEEKDAY(C44,2)&gt;5,COUNTIF(C$7:C44,C44)=1),C44,C44+1))))</f>
        <v>43861</v>
      </c>
      <c r="D45" s="115">
        <f t="shared" si="30"/>
        <v>4</v>
      </c>
      <c r="E45" s="128" t="str">
        <f t="shared" si="3"/>
        <v>nuit</v>
      </c>
      <c r="F45" s="119" t="s">
        <v>419</v>
      </c>
      <c r="G45" s="117" t="s">
        <v>48</v>
      </c>
      <c r="H45" s="237" t="s">
        <v>94</v>
      </c>
      <c r="I45" s="117" t="s">
        <v>48</v>
      </c>
      <c r="J45" s="237" t="s">
        <v>26</v>
      </c>
      <c r="K45" s="117" t="s">
        <v>48</v>
      </c>
      <c r="L45" s="237" t="s">
        <v>417</v>
      </c>
      <c r="M45" s="117" t="s">
        <v>46</v>
      </c>
      <c r="N45" s="237" t="s">
        <v>428</v>
      </c>
      <c r="O45" s="117" t="s">
        <v>48</v>
      </c>
      <c r="P45" s="237" t="s">
        <v>100</v>
      </c>
      <c r="Q45" s="117" t="s">
        <v>48</v>
      </c>
      <c r="R45" s="237" t="s">
        <v>431</v>
      </c>
      <c r="S45" s="117" t="s">
        <v>48</v>
      </c>
      <c r="T45" s="119"/>
      <c r="U45" s="117"/>
      <c r="V45" s="119"/>
      <c r="W45" s="119"/>
      <c r="X45" s="175"/>
      <c r="Y45" s="20"/>
      <c r="Z45" s="20"/>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21"/>
      <c r="AZ45" s="450">
        <f t="shared" si="1"/>
        <v>7</v>
      </c>
    </row>
    <row r="46" spans="1:52" ht="24.95" customHeight="1" x14ac:dyDescent="0.25">
      <c r="A46" s="2"/>
      <c r="B46" s="111" t="str">
        <f t="shared" si="0"/>
        <v/>
      </c>
      <c r="C46" s="112" t="str">
        <f>IF(C45="","",IF(AND(MONTH(C45+1)&lt;&gt;MONTH(C$7),WEEKDAY(C45,2)&lt;6),"",IF(AND(MONTH(C45+1)&lt;&gt;MONTH(C$7),COUNTIF(C$7:C45,C45)=2),"",IF(AND(WEEKDAY(C45,2)&gt;5,COUNTIF(C$7:C45,C45)=1),C45,C45+1))))</f>
        <v/>
      </c>
      <c r="D46" s="115" t="str">
        <f t="shared" ref="D46:D47" si="31">IF(B46="","",IF(AND(B46="samedi",B45="samedi"),D45,IF(AND(B46="dimanche",B45="dimanche"),D45,IF(D45+1&lt;=4,D45+1,D45+1-4))))</f>
        <v/>
      </c>
      <c r="E46" s="128" t="str">
        <f t="shared" si="3"/>
        <v/>
      </c>
      <c r="F46" s="119"/>
      <c r="G46" s="117"/>
      <c r="H46" s="237"/>
      <c r="I46" s="117"/>
      <c r="J46" s="237"/>
      <c r="K46" s="117"/>
      <c r="L46" s="237"/>
      <c r="M46" s="117"/>
      <c r="N46" s="237"/>
      <c r="O46" s="117"/>
      <c r="P46" s="237"/>
      <c r="Q46" s="117"/>
      <c r="R46" s="237"/>
      <c r="S46" s="117"/>
      <c r="T46" s="119"/>
      <c r="U46" s="117"/>
      <c r="V46" s="119"/>
      <c r="W46" s="119"/>
      <c r="X46" s="175"/>
      <c r="Y46" s="20"/>
      <c r="Z46" s="20"/>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21"/>
      <c r="AZ46" s="450">
        <f t="shared" si="1"/>
        <v>0</v>
      </c>
    </row>
    <row r="47" spans="1:52" ht="24.95" customHeight="1" x14ac:dyDescent="0.25">
      <c r="A47" s="2"/>
      <c r="B47" s="111" t="str">
        <f t="shared" si="0"/>
        <v/>
      </c>
      <c r="C47" s="112" t="str">
        <f>IF(C46="","",IF(AND(MONTH(C46+1)&lt;&gt;MONTH(C$7),WEEKDAY(C46,2)&lt;6),"",IF(AND(MONTH(C46+1)&lt;&gt;MONTH(C$7),COUNTIF(C$7:C46,C46)=2),"",IF(AND(WEEKDAY(C46,2)&gt;5,COUNTIF(C$7:C46,C46)=1),C46,C46+1))))</f>
        <v/>
      </c>
      <c r="D47" s="115" t="str">
        <f t="shared" si="31"/>
        <v/>
      </c>
      <c r="E47" s="128" t="str">
        <f t="shared" si="3"/>
        <v/>
      </c>
      <c r="F47" s="119"/>
      <c r="G47" s="117"/>
      <c r="H47" s="237"/>
      <c r="I47" s="117"/>
      <c r="J47" s="237"/>
      <c r="K47" s="117"/>
      <c r="L47" s="237"/>
      <c r="M47" s="117"/>
      <c r="N47" s="237"/>
      <c r="O47" s="117"/>
      <c r="P47" s="237"/>
      <c r="Q47" s="117"/>
      <c r="R47" s="237"/>
      <c r="S47" s="117"/>
      <c r="T47" s="119"/>
      <c r="U47" s="117"/>
      <c r="V47" s="119"/>
      <c r="W47" s="119"/>
      <c r="X47" s="175"/>
      <c r="Y47" s="8"/>
      <c r="Z47" s="20"/>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21"/>
      <c r="AZ47" s="450">
        <f t="shared" si="1"/>
        <v>0</v>
      </c>
    </row>
    <row r="48" spans="1:52" ht="24.95" customHeight="1" thickBot="1" x14ac:dyDescent="0.3">
      <c r="A48" s="2"/>
      <c r="B48" s="14"/>
      <c r="C48" s="16"/>
      <c r="D48" s="15"/>
      <c r="E48" s="18"/>
      <c r="F48" s="29"/>
      <c r="G48" s="49"/>
      <c r="H48" s="352"/>
      <c r="I48" s="50"/>
      <c r="J48" s="32"/>
      <c r="K48" s="50"/>
      <c r="L48" s="32"/>
      <c r="M48" s="50"/>
      <c r="N48" s="27"/>
      <c r="O48" s="50"/>
      <c r="P48" s="27"/>
      <c r="Q48" s="25"/>
      <c r="R48" s="353"/>
      <c r="S48" s="49"/>
      <c r="T48" s="26"/>
      <c r="U48" s="49"/>
      <c r="V48" s="24"/>
      <c r="W48" s="51"/>
      <c r="X48" s="52"/>
      <c r="Y48" s="8"/>
      <c r="Z48" s="20"/>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21"/>
      <c r="AZ48" s="2"/>
    </row>
    <row r="49" spans="1:52" ht="45" customHeight="1" thickTop="1" x14ac:dyDescent="0.25">
      <c r="A49" s="2"/>
      <c r="B49" s="557" t="s">
        <v>404</v>
      </c>
      <c r="C49" s="557"/>
      <c r="D49" s="557"/>
      <c r="E49" s="557"/>
      <c r="F49" s="557"/>
      <c r="G49" s="557"/>
      <c r="H49" s="557"/>
      <c r="I49" s="557"/>
      <c r="J49" s="557"/>
      <c r="K49" s="557"/>
      <c r="L49" s="557"/>
      <c r="M49" s="557"/>
      <c r="N49" s="557"/>
      <c r="O49" s="557"/>
      <c r="P49" s="557"/>
      <c r="Q49" s="557"/>
      <c r="R49" s="557"/>
      <c r="S49" s="557"/>
      <c r="T49" s="557"/>
      <c r="U49" s="557"/>
      <c r="V49" s="557"/>
      <c r="W49" s="557"/>
      <c r="X49" s="557"/>
      <c r="Y49" s="2"/>
      <c r="Z49" s="20"/>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21"/>
      <c r="AZ49" s="2"/>
    </row>
    <row r="50" spans="1:52" ht="1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0"/>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21"/>
      <c r="AZ50" s="2"/>
    </row>
    <row r="51" spans="1:52" ht="15" customHeight="1" thickBot="1" x14ac:dyDescent="0.3">
      <c r="A51" s="2"/>
      <c r="B51" s="2"/>
      <c r="C51" s="2"/>
      <c r="D51" s="2"/>
      <c r="E51" s="2"/>
      <c r="F51" s="120">
        <f>COUNTBLANK(F7:F45)</f>
        <v>5</v>
      </c>
      <c r="G51" s="2"/>
      <c r="H51" s="39">
        <f>COUNTBLANK(H7:H45)</f>
        <v>2</v>
      </c>
      <c r="I51" s="2"/>
      <c r="J51" s="39">
        <f>COUNTBLANK(J7:J45)</f>
        <v>2</v>
      </c>
      <c r="K51" s="2"/>
      <c r="L51" s="39">
        <f>COUNTBLANK(L7:L45)</f>
        <v>0</v>
      </c>
      <c r="M51" s="2"/>
      <c r="N51" s="39">
        <f>COUNTBLANK(N7:N45)</f>
        <v>0</v>
      </c>
      <c r="O51" s="2"/>
      <c r="P51" s="42">
        <f>COUNTBLANK(P7:P45)</f>
        <v>0</v>
      </c>
      <c r="Q51" s="2"/>
      <c r="R51" s="39">
        <f>COUNTBLANK(R7:R45)</f>
        <v>10</v>
      </c>
      <c r="S51" s="2"/>
      <c r="T51" s="39">
        <f>COUNTBLANK(T7:T45)</f>
        <v>23</v>
      </c>
      <c r="U51" s="2"/>
      <c r="V51" s="39">
        <f>COUNTBLANK(V7:V45)</f>
        <v>32</v>
      </c>
      <c r="W51" s="2"/>
      <c r="X51" s="2"/>
      <c r="Y51" s="2"/>
      <c r="Z51" s="20"/>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21"/>
      <c r="AZ51" s="2"/>
    </row>
    <row r="52" spans="1:52" ht="15" customHeight="1" x14ac:dyDescent="0.25">
      <c r="A52" s="2"/>
      <c r="B52" s="552" t="s">
        <v>40</v>
      </c>
      <c r="C52" s="553"/>
      <c r="D52" s="554"/>
      <c r="E52" s="2"/>
      <c r="F52" s="38" t="s">
        <v>41</v>
      </c>
      <c r="G52" s="2"/>
      <c r="H52" s="38" t="s">
        <v>42</v>
      </c>
      <c r="I52" s="2"/>
      <c r="J52" s="2"/>
      <c r="K52" s="2"/>
      <c r="L52" s="2"/>
      <c r="M52" s="2"/>
      <c r="N52" s="2"/>
      <c r="O52" s="2"/>
      <c r="P52" s="2"/>
      <c r="Q52" s="2"/>
      <c r="R52" s="2"/>
      <c r="S52" s="2"/>
      <c r="T52" s="2"/>
      <c r="U52" s="2"/>
      <c r="V52" s="2"/>
      <c r="W52" s="2"/>
      <c r="X52" s="2"/>
      <c r="Y52" s="2"/>
      <c r="Z52" s="20"/>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21"/>
      <c r="AZ52" s="2"/>
    </row>
    <row r="53" spans="1:52" ht="15" customHeight="1" x14ac:dyDescent="0.25">
      <c r="A53" s="2"/>
      <c r="B53" s="555" t="s">
        <v>43</v>
      </c>
      <c r="C53" s="556"/>
      <c r="D53" s="35" t="s">
        <v>44</v>
      </c>
      <c r="E53" s="2"/>
      <c r="F53" s="42">
        <f>F51+H51+J51+L51+N51+P51+R51+T51</f>
        <v>42</v>
      </c>
      <c r="G53" s="40"/>
      <c r="H53" s="42">
        <f>320-F53</f>
        <v>278</v>
      </c>
      <c r="I53" s="2"/>
      <c r="J53" s="2"/>
      <c r="K53" s="2"/>
      <c r="L53" s="2"/>
      <c r="M53" s="2"/>
      <c r="N53" s="2"/>
      <c r="O53" s="2"/>
      <c r="P53" s="2"/>
      <c r="Q53" s="2"/>
      <c r="R53" s="562">
        <f>COUNTA(F7:F47,H7:H47,J7:J47,L7:L47,N7:N47,P7:P47,R7:R47,T7:T47,V7:V47,W7:W47,X7:X47)</f>
        <v>283</v>
      </c>
      <c r="S53" s="2"/>
      <c r="T53" s="2"/>
      <c r="U53" s="2"/>
      <c r="V53" s="2"/>
      <c r="W53" s="2"/>
      <c r="X53" s="2"/>
      <c r="Y53" s="2"/>
      <c r="Z53" s="20"/>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21"/>
      <c r="AZ53" s="447">
        <f>SUM(AZ7:AZ47)</f>
        <v>283</v>
      </c>
    </row>
    <row r="54" spans="1:52" ht="15" customHeight="1" x14ac:dyDescent="0.25">
      <c r="A54" s="2"/>
      <c r="B54" s="555" t="s">
        <v>45</v>
      </c>
      <c r="C54" s="556"/>
      <c r="D54" s="36" t="s">
        <v>46</v>
      </c>
      <c r="E54" s="2"/>
      <c r="F54" s="41">
        <f>F53/320</f>
        <v>0.13125000000000001</v>
      </c>
      <c r="G54" s="40"/>
      <c r="H54" s="41">
        <f>H53/320</f>
        <v>0.86875000000000002</v>
      </c>
      <c r="I54" s="2"/>
      <c r="J54" s="2"/>
      <c r="K54" s="2"/>
      <c r="L54" s="2"/>
      <c r="M54" s="2"/>
      <c r="N54" s="2"/>
      <c r="O54" s="2"/>
      <c r="P54" s="2"/>
      <c r="Q54" s="2"/>
      <c r="R54" s="562"/>
      <c r="S54" s="2"/>
      <c r="T54" s="2"/>
      <c r="U54" s="2"/>
      <c r="V54" s="2"/>
      <c r="W54" s="2"/>
      <c r="X54" s="2"/>
      <c r="Y54" s="2"/>
      <c r="Z54" s="20"/>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21"/>
      <c r="AZ54" s="2"/>
    </row>
    <row r="55" spans="1:52" ht="15" customHeight="1" thickBot="1" x14ac:dyDescent="0.3">
      <c r="A55" s="2"/>
      <c r="B55" s="547" t="s">
        <v>47</v>
      </c>
      <c r="C55" s="548"/>
      <c r="D55" s="37" t="s">
        <v>48</v>
      </c>
      <c r="E55" s="2"/>
      <c r="F55" s="38" t="s">
        <v>49</v>
      </c>
      <c r="G55" s="2"/>
      <c r="H55" s="38" t="s">
        <v>50</v>
      </c>
      <c r="I55" s="2"/>
      <c r="J55" s="2"/>
      <c r="K55" s="2"/>
      <c r="L55" s="2"/>
      <c r="M55" s="2"/>
      <c r="N55" s="2"/>
      <c r="O55" s="2"/>
      <c r="P55" s="2"/>
      <c r="Q55" s="2"/>
      <c r="R55" s="2"/>
      <c r="S55" s="2"/>
      <c r="T55" s="2"/>
      <c r="U55" s="2"/>
      <c r="V55" s="2"/>
      <c r="W55" s="2"/>
      <c r="X55" s="2"/>
      <c r="Y55" s="2"/>
      <c r="Z55" s="20"/>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21"/>
      <c r="AZ55" s="2"/>
    </row>
    <row r="56" spans="1:52" ht="1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row>
  </sheetData>
  <mergeCells count="58">
    <mergeCell ref="AX12:AX14"/>
    <mergeCell ref="AY12:AY14"/>
    <mergeCell ref="B52:D52"/>
    <mergeCell ref="B53:C53"/>
    <mergeCell ref="B54:C54"/>
    <mergeCell ref="AV12:AV14"/>
    <mergeCell ref="AW12:AW14"/>
    <mergeCell ref="AK12:AK14"/>
    <mergeCell ref="Z12:Z14"/>
    <mergeCell ref="AA12:AA14"/>
    <mergeCell ref="AB12:AB14"/>
    <mergeCell ref="AC12:AC14"/>
    <mergeCell ref="AD12:AD14"/>
    <mergeCell ref="AE12:AE14"/>
    <mergeCell ref="AU12:AU14"/>
    <mergeCell ref="AL12:AL14"/>
    <mergeCell ref="Z10:AY11"/>
    <mergeCell ref="V3:V5"/>
    <mergeCell ref="W3:W5"/>
    <mergeCell ref="X3:X5"/>
    <mergeCell ref="F4:F5"/>
    <mergeCell ref="G4:G5"/>
    <mergeCell ref="Q3:U3"/>
    <mergeCell ref="Q4:Q5"/>
    <mergeCell ref="R4:R5"/>
    <mergeCell ref="S4:S5"/>
    <mergeCell ref="T4:T5"/>
    <mergeCell ref="U4:U5"/>
    <mergeCell ref="B55:C55"/>
    <mergeCell ref="AR12:AR14"/>
    <mergeCell ref="AS12:AS14"/>
    <mergeCell ref="AT12:AT14"/>
    <mergeCell ref="AF12:AF14"/>
    <mergeCell ref="AG12:AG14"/>
    <mergeCell ref="AH12:AH14"/>
    <mergeCell ref="AI12:AI14"/>
    <mergeCell ref="AJ12:AJ14"/>
    <mergeCell ref="AM12:AM14"/>
    <mergeCell ref="AN12:AN14"/>
    <mergeCell ref="AO12:AO14"/>
    <mergeCell ref="AP12:AP14"/>
    <mergeCell ref="AQ12:AQ14"/>
    <mergeCell ref="B49:X49"/>
    <mergeCell ref="R53:R54"/>
    <mergeCell ref="B2:E2"/>
    <mergeCell ref="D3:D5"/>
    <mergeCell ref="E3:E5"/>
    <mergeCell ref="F3:I3"/>
    <mergeCell ref="J3:P3"/>
    <mergeCell ref="M4:M5"/>
    <mergeCell ref="N4:N5"/>
    <mergeCell ref="O4:O5"/>
    <mergeCell ref="P4:P5"/>
    <mergeCell ref="H4:H5"/>
    <mergeCell ref="I4:I5"/>
    <mergeCell ref="J4:J5"/>
    <mergeCell ref="K4:K5"/>
    <mergeCell ref="L4:L5"/>
  </mergeCells>
  <conditionalFormatting sqref="C7">
    <cfRule type="expression" dxfId="2487" priority="623">
      <formula>AND($B7="samedi")</formula>
    </cfRule>
    <cfRule type="expression" dxfId="2486" priority="624">
      <formula>AND($B7="dimanche")</formula>
    </cfRule>
  </conditionalFormatting>
  <conditionalFormatting sqref="C7">
    <cfRule type="expression" dxfId="2485" priority="621">
      <formula>AND($B7="samedi")</formula>
    </cfRule>
    <cfRule type="expression" dxfId="2484" priority="622">
      <formula>AND($B7="dimanche")</formula>
    </cfRule>
  </conditionalFormatting>
  <conditionalFormatting sqref="B7:B47">
    <cfRule type="expression" dxfId="2483" priority="619">
      <formula>AND($B7="samedi")</formula>
    </cfRule>
    <cfRule type="expression" dxfId="2482" priority="620">
      <formula>AND($B7="dimanche")</formula>
    </cfRule>
  </conditionalFormatting>
  <conditionalFormatting sqref="B7:B47">
    <cfRule type="expression" dxfId="2481" priority="617">
      <formula>AND($B7="samedi")</formula>
    </cfRule>
    <cfRule type="expression" dxfId="2480" priority="618">
      <formula>AND($B7="dimanche")</formula>
    </cfRule>
  </conditionalFormatting>
  <conditionalFormatting sqref="C8:C47">
    <cfRule type="expression" dxfId="2479" priority="609">
      <formula>AND($B8="samedi")</formula>
    </cfRule>
    <cfRule type="expression" dxfId="2478" priority="610">
      <formula>AND($B8="dimanche")</formula>
    </cfRule>
  </conditionalFormatting>
  <conditionalFormatting sqref="C8:C47">
    <cfRule type="expression" dxfId="2477" priority="607">
      <formula>AND($B8="samedi")</formula>
    </cfRule>
    <cfRule type="expression" dxfId="2476" priority="608">
      <formula>AND($B8="dimanche")</formula>
    </cfRule>
  </conditionalFormatting>
  <conditionalFormatting sqref="C8:C47">
    <cfRule type="expression" dxfId="2475" priority="605">
      <formula>AND($B8="samedi")</formula>
    </cfRule>
    <cfRule type="expression" dxfId="2474" priority="606">
      <formula>AND($B8="dimanche")</formula>
    </cfRule>
  </conditionalFormatting>
  <conditionalFormatting sqref="C8:C47">
    <cfRule type="expression" dxfId="2473" priority="615">
      <formula>AND($B8="samedi")</formula>
    </cfRule>
    <cfRule type="expression" dxfId="2472" priority="616">
      <formula>AND($B8="dimanche")</formula>
    </cfRule>
  </conditionalFormatting>
  <conditionalFormatting sqref="C8:C47">
    <cfRule type="expression" dxfId="2471" priority="613">
      <formula>AND($B8="samedi")</formula>
    </cfRule>
    <cfRule type="expression" dxfId="2470" priority="614">
      <formula>AND($B8="dimanche")</formula>
    </cfRule>
  </conditionalFormatting>
  <conditionalFormatting sqref="C8:C47">
    <cfRule type="expression" dxfId="2469" priority="611">
      <formula>AND($B8="samedi")</formula>
    </cfRule>
    <cfRule type="expression" dxfId="2468" priority="612">
      <formula>AND($B8="dimanche")</formula>
    </cfRule>
  </conditionalFormatting>
  <conditionalFormatting sqref="D6">
    <cfRule type="expression" dxfId="2467" priority="603">
      <formula>AND($F3="samedi")</formula>
    </cfRule>
    <cfRule type="expression" dxfId="2466" priority="604">
      <formula>AND($F3="dimanche")</formula>
    </cfRule>
  </conditionalFormatting>
  <conditionalFormatting sqref="D7:D47">
    <cfRule type="expression" dxfId="2465" priority="601">
      <formula>AND($B7="samedi")</formula>
    </cfRule>
    <cfRule type="expression" dxfId="2464" priority="602">
      <formula>AND($B7="dimanche")</formula>
    </cfRule>
  </conditionalFormatting>
  <conditionalFormatting sqref="D7:D47">
    <cfRule type="expression" dxfId="2463" priority="599">
      <formula>AND($B7="samedi")</formula>
    </cfRule>
    <cfRule type="expression" dxfId="2462" priority="600">
      <formula>AND($B7="dimanche")</formula>
    </cfRule>
  </conditionalFormatting>
  <conditionalFormatting sqref="G7">
    <cfRule type="containsText" dxfId="2461" priority="595" operator="containsText" text="Ac">
      <formula>NOT(ISERROR(SEARCH("Ac",G7)))</formula>
    </cfRule>
    <cfRule type="containsText" dxfId="2460" priority="596" operator="containsText" text="Ad">
      <formula>NOT(ISERROR(SEARCH("Ad",G7)))</formula>
    </cfRule>
    <cfRule type="containsText" dxfId="2459" priority="597" operator="containsText" text="G">
      <formula>NOT(ISERROR(SEARCH("G",G7)))</formula>
    </cfRule>
  </conditionalFormatting>
  <conditionalFormatting sqref="G7">
    <cfRule type="duplicateValues" dxfId="2458" priority="598"/>
  </conditionalFormatting>
  <conditionalFormatting sqref="G8:G47">
    <cfRule type="containsText" dxfId="2457" priority="591" operator="containsText" text="Ac">
      <formula>NOT(ISERROR(SEARCH("Ac",G8)))</formula>
    </cfRule>
    <cfRule type="containsText" dxfId="2456" priority="592" operator="containsText" text="Ad">
      <formula>NOT(ISERROR(SEARCH("Ad",G8)))</formula>
    </cfRule>
    <cfRule type="containsText" dxfId="2455" priority="593" operator="containsText" text="G">
      <formula>NOT(ISERROR(SEARCH("G",G8)))</formula>
    </cfRule>
  </conditionalFormatting>
  <conditionalFormatting sqref="G8:G47">
    <cfRule type="duplicateValues" dxfId="2454" priority="594"/>
  </conditionalFormatting>
  <conditionalFormatting sqref="I7:I47">
    <cfRule type="containsText" dxfId="2453" priority="587" operator="containsText" text="Ac">
      <formula>NOT(ISERROR(SEARCH("Ac",I7)))</formula>
    </cfRule>
    <cfRule type="containsText" dxfId="2452" priority="588" operator="containsText" text="Ad">
      <formula>NOT(ISERROR(SEARCH("Ad",I7)))</formula>
    </cfRule>
    <cfRule type="containsText" dxfId="2451" priority="589" operator="containsText" text="G">
      <formula>NOT(ISERROR(SEARCH("G",I7)))</formula>
    </cfRule>
  </conditionalFormatting>
  <conditionalFormatting sqref="I7:I47">
    <cfRule type="duplicateValues" dxfId="2450" priority="590"/>
  </conditionalFormatting>
  <conditionalFormatting sqref="K7:K47">
    <cfRule type="containsText" dxfId="2449" priority="583" operator="containsText" text="Ac">
      <formula>NOT(ISERROR(SEARCH("Ac",K7)))</formula>
    </cfRule>
    <cfRule type="containsText" dxfId="2448" priority="584" operator="containsText" text="Ad">
      <formula>NOT(ISERROR(SEARCH("Ad",K7)))</formula>
    </cfRule>
    <cfRule type="containsText" dxfId="2447" priority="585" operator="containsText" text="G">
      <formula>NOT(ISERROR(SEARCH("G",K7)))</formula>
    </cfRule>
  </conditionalFormatting>
  <conditionalFormatting sqref="K7:K47">
    <cfRule type="duplicateValues" dxfId="2446" priority="586"/>
  </conditionalFormatting>
  <conditionalFormatting sqref="M7:M47">
    <cfRule type="containsText" dxfId="2445" priority="579" operator="containsText" text="Ac">
      <formula>NOT(ISERROR(SEARCH("Ac",M7)))</formula>
    </cfRule>
    <cfRule type="containsText" dxfId="2444" priority="580" operator="containsText" text="Ad">
      <formula>NOT(ISERROR(SEARCH("Ad",M7)))</formula>
    </cfRule>
    <cfRule type="containsText" dxfId="2443" priority="581" operator="containsText" text="G">
      <formula>NOT(ISERROR(SEARCH("G",M7)))</formula>
    </cfRule>
  </conditionalFormatting>
  <conditionalFormatting sqref="M7:M47">
    <cfRule type="duplicateValues" dxfId="2442" priority="582"/>
  </conditionalFormatting>
  <conditionalFormatting sqref="O7:O47">
    <cfRule type="containsText" dxfId="2441" priority="575" operator="containsText" text="Ac">
      <formula>NOT(ISERROR(SEARCH("Ac",O7)))</formula>
    </cfRule>
    <cfRule type="containsText" dxfId="2440" priority="576" operator="containsText" text="Ad">
      <formula>NOT(ISERROR(SEARCH("Ad",O7)))</formula>
    </cfRule>
    <cfRule type="containsText" dxfId="2439" priority="577" operator="containsText" text="G">
      <formula>NOT(ISERROR(SEARCH("G",O7)))</formula>
    </cfRule>
  </conditionalFormatting>
  <conditionalFormatting sqref="O7:O47">
    <cfRule type="duplicateValues" dxfId="2438" priority="578"/>
  </conditionalFormatting>
  <conditionalFormatting sqref="Q7:Q47">
    <cfRule type="containsText" dxfId="2437" priority="571" operator="containsText" text="Ac">
      <formula>NOT(ISERROR(SEARCH("Ac",Q7)))</formula>
    </cfRule>
    <cfRule type="containsText" dxfId="2436" priority="572" operator="containsText" text="Ad">
      <formula>NOT(ISERROR(SEARCH("Ad",Q7)))</formula>
    </cfRule>
    <cfRule type="containsText" dxfId="2435" priority="573" operator="containsText" text="G">
      <formula>NOT(ISERROR(SEARCH("G",Q7)))</formula>
    </cfRule>
  </conditionalFormatting>
  <conditionalFormatting sqref="Q7:Q47">
    <cfRule type="duplicateValues" dxfId="2434" priority="574"/>
  </conditionalFormatting>
  <conditionalFormatting sqref="S7:S47">
    <cfRule type="containsText" dxfId="2433" priority="567" operator="containsText" text="Ac">
      <formula>NOT(ISERROR(SEARCH("Ac",S7)))</formula>
    </cfRule>
    <cfRule type="containsText" dxfId="2432" priority="568" operator="containsText" text="Ad">
      <formula>NOT(ISERROR(SEARCH("Ad",S7)))</formula>
    </cfRule>
    <cfRule type="containsText" dxfId="2431" priority="569" operator="containsText" text="G">
      <formula>NOT(ISERROR(SEARCH("G",S7)))</formula>
    </cfRule>
  </conditionalFormatting>
  <conditionalFormatting sqref="S7:S47">
    <cfRule type="duplicateValues" dxfId="2430" priority="570"/>
  </conditionalFormatting>
  <conditionalFormatting sqref="U7:U47">
    <cfRule type="containsText" dxfId="2429" priority="563" operator="containsText" text="Ac">
      <formula>NOT(ISERROR(SEARCH("Ac",U7)))</formula>
    </cfRule>
    <cfRule type="containsText" dxfId="2428" priority="564" operator="containsText" text="Ad">
      <formula>NOT(ISERROR(SEARCH("Ad",U7)))</formula>
    </cfRule>
    <cfRule type="containsText" dxfId="2427" priority="565" operator="containsText" text="G">
      <formula>NOT(ISERROR(SEARCH("G",U7)))</formula>
    </cfRule>
  </conditionalFormatting>
  <conditionalFormatting sqref="U7:U47">
    <cfRule type="duplicateValues" dxfId="2426" priority="566"/>
  </conditionalFormatting>
  <conditionalFormatting sqref="F7">
    <cfRule type="expression" dxfId="2425" priority="561">
      <formula>AND($B7="samedi")</formula>
    </cfRule>
    <cfRule type="expression" dxfId="2424" priority="562">
      <formula>AND($B7="dimanche")</formula>
    </cfRule>
  </conditionalFormatting>
  <conditionalFormatting sqref="F7 H7 J7 L7 N7 P7 R7 T7 V7:X7">
    <cfRule type="duplicateValues" dxfId="2423" priority="346"/>
  </conditionalFormatting>
  <conditionalFormatting sqref="F25 H25 J25 L25 N25 P25 R25 T25 V25:X25">
    <cfRule type="duplicateValues" dxfId="2422" priority="29"/>
  </conditionalFormatting>
  <conditionalFormatting sqref="H7">
    <cfRule type="expression" dxfId="2421" priority="556">
      <formula>AND($B7="samedi")</formula>
    </cfRule>
    <cfRule type="expression" dxfId="2420" priority="560">
      <formula>AND($B7="dimanche")</formula>
    </cfRule>
  </conditionalFormatting>
  <conditionalFormatting sqref="J7">
    <cfRule type="expression" dxfId="2419" priority="554">
      <formula>AND($B7="samedi")</formula>
    </cfRule>
    <cfRule type="expression" dxfId="2418" priority="555">
      <formula>AND($B7="dimanche")</formula>
    </cfRule>
  </conditionalFormatting>
  <conditionalFormatting sqref="H8">
    <cfRule type="expression" dxfId="2417" priority="550">
      <formula>AND($B8="samedi")</formula>
    </cfRule>
    <cfRule type="expression" dxfId="2416" priority="557">
      <formula>AND($B8="dimanche")</formula>
    </cfRule>
  </conditionalFormatting>
  <conditionalFormatting sqref="J8">
    <cfRule type="expression" dxfId="2415" priority="548">
      <formula>AND($B8="samedi")</formula>
    </cfRule>
    <cfRule type="expression" dxfId="2414" priority="549">
      <formula>AND($B8="dimanche")</formula>
    </cfRule>
  </conditionalFormatting>
  <conditionalFormatting sqref="F9">
    <cfRule type="expression" dxfId="2413" priority="546">
      <formula>AND($B9="samedi")</formula>
    </cfRule>
    <cfRule type="expression" dxfId="2412" priority="547">
      <formula>AND($B9="dimanche")</formula>
    </cfRule>
  </conditionalFormatting>
  <conditionalFormatting sqref="F9 H9 J9 L9 N9 P9 R9 T9 V9:X9">
    <cfRule type="duplicateValues" dxfId="2411" priority="192"/>
  </conditionalFormatting>
  <conditionalFormatting sqref="F11">
    <cfRule type="expression" dxfId="2410" priority="543">
      <formula>AND($B11="samedi")</formula>
    </cfRule>
    <cfRule type="expression" dxfId="2409" priority="544">
      <formula>AND($B11="dimanche")</formula>
    </cfRule>
  </conditionalFormatting>
  <conditionalFormatting sqref="F11 H11 J11 L11 N11 P11 R11 T11 V11:X11">
    <cfRule type="duplicateValues" dxfId="2408" priority="156"/>
  </conditionalFormatting>
  <conditionalFormatting sqref="F12">
    <cfRule type="expression" dxfId="2407" priority="541">
      <formula>AND($B12="samedi")</formula>
    </cfRule>
    <cfRule type="expression" dxfId="2406" priority="542">
      <formula>AND($B12="dimanche")</formula>
    </cfRule>
  </conditionalFormatting>
  <conditionalFormatting sqref="F12 H12 J12 L12 N12 P12 R12 T12 V12:X12">
    <cfRule type="duplicateValues" dxfId="2405" priority="248"/>
  </conditionalFormatting>
  <conditionalFormatting sqref="H9">
    <cfRule type="expression" dxfId="2404" priority="540">
      <formula>AND($B9="samedi")</formula>
    </cfRule>
    <cfRule type="expression" dxfId="2403" priority="545">
      <formula>AND($B9="dimanche")</formula>
    </cfRule>
  </conditionalFormatting>
  <conditionalFormatting sqref="F17 H17 J17 L17 N17 P17 R17 T17 V17:X17">
    <cfRule type="duplicateValues" dxfId="2402" priority="169"/>
  </conditionalFormatting>
  <conditionalFormatting sqref="F10">
    <cfRule type="expression" dxfId="2401" priority="534">
      <formula>AND($B10="samedi")</formula>
    </cfRule>
    <cfRule type="expression" dxfId="2400" priority="535">
      <formula>AND($B10="dimanche")</formula>
    </cfRule>
  </conditionalFormatting>
  <conditionalFormatting sqref="F10 H10 J10 L10 N10 P10 R10 T10 V10:X10">
    <cfRule type="duplicateValues" dxfId="2399" priority="193"/>
  </conditionalFormatting>
  <conditionalFormatting sqref="F15">
    <cfRule type="expression" dxfId="2398" priority="531">
      <formula>AND($B15="samedi")</formula>
    </cfRule>
    <cfRule type="expression" dxfId="2397" priority="532">
      <formula>AND($B15="dimanche")</formula>
    </cfRule>
  </conditionalFormatting>
  <conditionalFormatting sqref="F15 H15 J15 L15 N15 P15 R15 T15 V15:X15">
    <cfRule type="duplicateValues" dxfId="2396" priority="224"/>
  </conditionalFormatting>
  <conditionalFormatting sqref="F16">
    <cfRule type="expression" dxfId="2395" priority="528">
      <formula>AND($B16="samedi")</formula>
    </cfRule>
    <cfRule type="expression" dxfId="2394" priority="529">
      <formula>AND($B16="dimanche")</formula>
    </cfRule>
  </conditionalFormatting>
  <conditionalFormatting sqref="F16 H16 J16 L16 N16 P16 R16 T16 V16:X16">
    <cfRule type="duplicateValues" dxfId="2393" priority="170"/>
  </conditionalFormatting>
  <conditionalFormatting sqref="F17">
    <cfRule type="expression" dxfId="2392" priority="525">
      <formula>AND($B17="samedi")</formula>
    </cfRule>
    <cfRule type="expression" dxfId="2391" priority="526">
      <formula>AND($B17="dimanche")</formula>
    </cfRule>
  </conditionalFormatting>
  <conditionalFormatting sqref="F18">
    <cfRule type="expression" dxfId="2390" priority="523">
      <formula>AND($B18="samedi")</formula>
    </cfRule>
    <cfRule type="expression" dxfId="2389" priority="524">
      <formula>AND($B18="dimanche")</formula>
    </cfRule>
  </conditionalFormatting>
  <conditionalFormatting sqref="F18 H18 J18 L18 N18 P18 R18 T18 V18:X18">
    <cfRule type="duplicateValues" dxfId="2388" priority="171"/>
  </conditionalFormatting>
  <conditionalFormatting sqref="F19">
    <cfRule type="expression" dxfId="2387" priority="520">
      <formula>AND($B19="samedi")</formula>
    </cfRule>
    <cfRule type="expression" dxfId="2386" priority="521">
      <formula>AND($B19="dimanche")</formula>
    </cfRule>
  </conditionalFormatting>
  <conditionalFormatting sqref="F19 H19 J19 L19 N19 P19 R19 T19 V19:X19">
    <cfRule type="duplicateValues" dxfId="2385" priority="168"/>
  </conditionalFormatting>
  <conditionalFormatting sqref="F20">
    <cfRule type="expression" dxfId="2384" priority="517">
      <formula>AND($B20="samedi")</formula>
    </cfRule>
    <cfRule type="expression" dxfId="2383" priority="518">
      <formula>AND($B20="dimanche")</formula>
    </cfRule>
  </conditionalFormatting>
  <conditionalFormatting sqref="F20 H20 J20 L20 N20 P20 R20 T20 V20:X20">
    <cfRule type="duplicateValues" dxfId="2382" priority="157"/>
  </conditionalFormatting>
  <conditionalFormatting sqref="H21 J21 L21 N21 P21 R21 T21 V21:X21 F21">
    <cfRule type="duplicateValues" dxfId="2381" priority="222"/>
  </conditionalFormatting>
  <conditionalFormatting sqref="F22">
    <cfRule type="expression" dxfId="2380" priority="514">
      <formula>AND($B22="samedi")</formula>
    </cfRule>
    <cfRule type="expression" dxfId="2379" priority="515">
      <formula>AND($B22="dimanche")</formula>
    </cfRule>
  </conditionalFormatting>
  <conditionalFormatting sqref="F22 H22 J22 L22 N22 P22 R22 T22 V22:X22">
    <cfRule type="duplicateValues" dxfId="2378" priority="204"/>
  </conditionalFormatting>
  <conditionalFormatting sqref="F23">
    <cfRule type="expression" dxfId="2377" priority="512">
      <formula>AND($B23="samedi")</formula>
    </cfRule>
    <cfRule type="expression" dxfId="2376" priority="513">
      <formula>AND($B23="dimanche")</formula>
    </cfRule>
  </conditionalFormatting>
  <conditionalFormatting sqref="F23 H23 J23 L23 N23 P23 R23 T23 V23:X23">
    <cfRule type="duplicateValues" dxfId="2375" priority="205"/>
  </conditionalFormatting>
  <conditionalFormatting sqref="F24">
    <cfRule type="expression" dxfId="2374" priority="510">
      <formula>AND($B24="samedi")</formula>
    </cfRule>
    <cfRule type="expression" dxfId="2373" priority="511">
      <formula>AND($B24="dimanche")</formula>
    </cfRule>
  </conditionalFormatting>
  <conditionalFormatting sqref="F24 H24 J24 L24 N24 P24 R24 T24 V24:X24">
    <cfRule type="duplicateValues" dxfId="2372" priority="206"/>
  </conditionalFormatting>
  <conditionalFormatting sqref="F13">
    <cfRule type="expression" dxfId="2371" priority="508">
      <formula>AND($B13="samedi")</formula>
    </cfRule>
    <cfRule type="expression" dxfId="2370" priority="509">
      <formula>AND($B13="dimanche")</formula>
    </cfRule>
  </conditionalFormatting>
  <conditionalFormatting sqref="F13 H13 J13 L13 N13 P13 R13 T13 V13:X13">
    <cfRule type="duplicateValues" dxfId="2369" priority="232"/>
  </conditionalFormatting>
  <conditionalFormatting sqref="F14">
    <cfRule type="expression" dxfId="2368" priority="505">
      <formula>AND($B14="samedi")</formula>
    </cfRule>
    <cfRule type="expression" dxfId="2367" priority="506">
      <formula>AND($B14="dimanche")</formula>
    </cfRule>
  </conditionalFormatting>
  <conditionalFormatting sqref="F14 H14 J14 L14 N14 P14 R14 T14 V14:X14">
    <cfRule type="duplicateValues" dxfId="2366" priority="231"/>
  </conditionalFormatting>
  <conditionalFormatting sqref="F25">
    <cfRule type="expression" dxfId="2365" priority="558">
      <formula>AND($B25="samedi")</formula>
    </cfRule>
    <cfRule type="expression" dxfId="2364" priority="559">
      <formula>AND($B25="dimanche")</formula>
    </cfRule>
  </conditionalFormatting>
  <conditionalFormatting sqref="F26 H26 J26 L26 N26 R26 T26 V26:X26 P26">
    <cfRule type="duplicateValues" dxfId="2363" priority="15"/>
  </conditionalFormatting>
  <conditionalFormatting sqref="F26">
    <cfRule type="expression" dxfId="2362" priority="502">
      <formula>AND($B26="samedi")</formula>
    </cfRule>
    <cfRule type="expression" dxfId="2361" priority="503">
      <formula>AND($B26="dimanche")</formula>
    </cfRule>
  </conditionalFormatting>
  <conditionalFormatting sqref="F27 H27 J27 L27 N27 P27 R27 T27 V27:X27">
    <cfRule type="duplicateValues" dxfId="2360" priority="74"/>
  </conditionalFormatting>
  <conditionalFormatting sqref="F27">
    <cfRule type="expression" dxfId="2359" priority="500">
      <formula>AND($B27="samedi")</formula>
    </cfRule>
    <cfRule type="expression" dxfId="2358" priority="501">
      <formula>AND($B27="dimanche")</formula>
    </cfRule>
  </conditionalFormatting>
  <conditionalFormatting sqref="F29 H29 J29 L29 N29 P29 R29 T29 V29:X29">
    <cfRule type="duplicateValues" dxfId="2357" priority="127"/>
  </conditionalFormatting>
  <conditionalFormatting sqref="F29">
    <cfRule type="expression" dxfId="2356" priority="498">
      <formula>AND($B29="samedi")</formula>
    </cfRule>
    <cfRule type="expression" dxfId="2355" priority="499">
      <formula>AND($B29="dimanche")</formula>
    </cfRule>
  </conditionalFormatting>
  <conditionalFormatting sqref="F30 H30 J30 L30 N30 P30 R30 T30 V30:X30">
    <cfRule type="duplicateValues" dxfId="2354" priority="111"/>
  </conditionalFormatting>
  <conditionalFormatting sqref="F30">
    <cfRule type="expression" dxfId="2353" priority="496">
      <formula>AND($B30="samedi")</formula>
    </cfRule>
    <cfRule type="expression" dxfId="2352" priority="497">
      <formula>AND($B30="dimanche")</formula>
    </cfRule>
  </conditionalFormatting>
  <conditionalFormatting sqref="F31 H31 J31 L31 N31 P31 R31 T31 V31:X31">
    <cfRule type="duplicateValues" dxfId="2351" priority="144"/>
  </conditionalFormatting>
  <conditionalFormatting sqref="F31">
    <cfRule type="expression" dxfId="2350" priority="494">
      <formula>AND($B31="samedi")</formula>
    </cfRule>
    <cfRule type="expression" dxfId="2349" priority="495">
      <formula>AND($B31="dimanche")</formula>
    </cfRule>
  </conditionalFormatting>
  <conditionalFormatting sqref="F32 H32 J32 L32 N32 P32 R32 T32 V32:X32">
    <cfRule type="duplicateValues" dxfId="2348" priority="48"/>
  </conditionalFormatting>
  <conditionalFormatting sqref="F32">
    <cfRule type="expression" dxfId="2347" priority="492">
      <formula>AND($B32="samedi")</formula>
    </cfRule>
    <cfRule type="expression" dxfId="2346" priority="493">
      <formula>AND($B32="dimanche")</formula>
    </cfRule>
  </conditionalFormatting>
  <conditionalFormatting sqref="F33 H33 J33 L33 N33 P33 R33 T33 V33:X33">
    <cfRule type="duplicateValues" dxfId="2345" priority="42"/>
  </conditionalFormatting>
  <conditionalFormatting sqref="F33">
    <cfRule type="expression" dxfId="2344" priority="490">
      <formula>AND($B33="samedi")</formula>
    </cfRule>
    <cfRule type="expression" dxfId="2343" priority="491">
      <formula>AND($B33="dimanche")</formula>
    </cfRule>
  </conditionalFormatting>
  <conditionalFormatting sqref="F34 H34 J34 L34 N34 P34 R34 T34 V34:X34">
    <cfRule type="duplicateValues" dxfId="2342" priority="23"/>
  </conditionalFormatting>
  <conditionalFormatting sqref="F34">
    <cfRule type="expression" dxfId="2341" priority="488">
      <formula>AND($B34="samedi")</formula>
    </cfRule>
    <cfRule type="expression" dxfId="2340" priority="489">
      <formula>AND($B34="dimanche")</formula>
    </cfRule>
  </conditionalFormatting>
  <conditionalFormatting sqref="F35 H35 J35 L35 N35 P35 R35 T35 V35:X35">
    <cfRule type="duplicateValues" dxfId="2339" priority="83"/>
  </conditionalFormatting>
  <conditionalFormatting sqref="F35">
    <cfRule type="expression" dxfId="2338" priority="486">
      <formula>AND($B35="samedi")</formula>
    </cfRule>
    <cfRule type="expression" dxfId="2337" priority="487">
      <formula>AND($B35="dimanche")</formula>
    </cfRule>
  </conditionalFormatting>
  <conditionalFormatting sqref="F36 H36 J36 L36 N36 P36 R36 T36 V36:X36">
    <cfRule type="duplicateValues" dxfId="2336" priority="73"/>
  </conditionalFormatting>
  <conditionalFormatting sqref="F36">
    <cfRule type="expression" dxfId="2335" priority="484">
      <formula>AND($B36="samedi")</formula>
    </cfRule>
    <cfRule type="expression" dxfId="2334" priority="485">
      <formula>AND($B36="dimanche")</formula>
    </cfRule>
  </conditionalFormatting>
  <conditionalFormatting sqref="F37 H37 J37 L37 N37 P37 R37 T37 V37:X37">
    <cfRule type="duplicateValues" dxfId="2333" priority="138"/>
  </conditionalFormatting>
  <conditionalFormatting sqref="F37">
    <cfRule type="expression" dxfId="2332" priority="482">
      <formula>AND($B37="samedi")</formula>
    </cfRule>
    <cfRule type="expression" dxfId="2331" priority="483">
      <formula>AND($B37="dimanche")</formula>
    </cfRule>
  </conditionalFormatting>
  <conditionalFormatting sqref="F38 H38 J38 L38 N38 P38 R38 T38 V38:X38">
    <cfRule type="duplicateValues" dxfId="2330" priority="109"/>
  </conditionalFormatting>
  <conditionalFormatting sqref="F38">
    <cfRule type="expression" dxfId="2329" priority="480">
      <formula>AND($B38="samedi")</formula>
    </cfRule>
    <cfRule type="expression" dxfId="2328" priority="481">
      <formula>AND($B38="dimanche")</formula>
    </cfRule>
  </conditionalFormatting>
  <conditionalFormatting sqref="F39 H39 J39 L39 N39 P39 R39 T39 V39:X39">
    <cfRule type="duplicateValues" dxfId="2327" priority="110"/>
  </conditionalFormatting>
  <conditionalFormatting sqref="F39">
    <cfRule type="expression" dxfId="2326" priority="478">
      <formula>AND($B39="samedi")</formula>
    </cfRule>
    <cfRule type="expression" dxfId="2325" priority="479">
      <formula>AND($B39="dimanche")</formula>
    </cfRule>
  </conditionalFormatting>
  <conditionalFormatting sqref="F40 H40 J40 L40 N40 P40 R40 T40 V40:X40">
    <cfRule type="duplicateValues" dxfId="2324" priority="108"/>
  </conditionalFormatting>
  <conditionalFormatting sqref="F40">
    <cfRule type="expression" dxfId="2323" priority="476">
      <formula>AND($B40="samedi")</formula>
    </cfRule>
    <cfRule type="expression" dxfId="2322" priority="477">
      <formula>AND($B40="dimanche")</formula>
    </cfRule>
  </conditionalFormatting>
  <conditionalFormatting sqref="F41 H41 J41 L41 N41 P41 R41 T41 V41:X41">
    <cfRule type="duplicateValues" dxfId="2321" priority="35"/>
  </conditionalFormatting>
  <conditionalFormatting sqref="F41">
    <cfRule type="expression" dxfId="2320" priority="474">
      <formula>AND($B41="samedi")</formula>
    </cfRule>
    <cfRule type="expression" dxfId="2319" priority="475">
      <formula>AND($B41="dimanche")</formula>
    </cfRule>
  </conditionalFormatting>
  <conditionalFormatting sqref="F42 H42 J42 L42 N42 P42 R42 T42 V42:X42">
    <cfRule type="duplicateValues" dxfId="2318" priority="36"/>
  </conditionalFormatting>
  <conditionalFormatting sqref="F42">
    <cfRule type="expression" dxfId="2317" priority="472">
      <formula>AND($B42="samedi")</formula>
    </cfRule>
    <cfRule type="expression" dxfId="2316" priority="473">
      <formula>AND($B42="dimanche")</formula>
    </cfRule>
  </conditionalFormatting>
  <conditionalFormatting sqref="F43 H43 J43 L43 N43 P43 R43 T43 V43:X43">
    <cfRule type="duplicateValues" dxfId="2315" priority="17"/>
  </conditionalFormatting>
  <conditionalFormatting sqref="F43">
    <cfRule type="expression" dxfId="2314" priority="470">
      <formula>AND($B43="samedi")</formula>
    </cfRule>
    <cfRule type="expression" dxfId="2313" priority="471">
      <formula>AND($B43="dimanche")</formula>
    </cfRule>
  </conditionalFormatting>
  <conditionalFormatting sqref="F44 H44 J44 L44 N44 P44 R44 T44 V44:X44">
    <cfRule type="duplicateValues" dxfId="2312" priority="50"/>
  </conditionalFormatting>
  <conditionalFormatting sqref="F44">
    <cfRule type="expression" dxfId="2311" priority="468">
      <formula>AND($B44="samedi")</formula>
    </cfRule>
    <cfRule type="expression" dxfId="2310" priority="469">
      <formula>AND($B44="dimanche")</formula>
    </cfRule>
  </conditionalFormatting>
  <conditionalFormatting sqref="F45 H45 J45 L45 N45 P45 R45 T45 V45:X45">
    <cfRule type="duplicateValues" dxfId="2309" priority="51"/>
  </conditionalFormatting>
  <conditionalFormatting sqref="F45">
    <cfRule type="expression" dxfId="2308" priority="466">
      <formula>AND($B45="samedi")</formula>
    </cfRule>
    <cfRule type="expression" dxfId="2307" priority="467">
      <formula>AND($B45="dimanche")</formula>
    </cfRule>
  </conditionalFormatting>
  <conditionalFormatting sqref="F46 H46 J46 L46 N46 P46 R46 T46 W47 V46:X46">
    <cfRule type="duplicateValues" dxfId="2306" priority="49"/>
  </conditionalFormatting>
  <conditionalFormatting sqref="F46">
    <cfRule type="expression" dxfId="2305" priority="464">
      <formula>AND($B46="samedi")</formula>
    </cfRule>
    <cfRule type="expression" dxfId="2304" priority="465">
      <formula>AND($B46="dimanche")</formula>
    </cfRule>
  </conditionalFormatting>
  <conditionalFormatting sqref="F47 H47 J47 L47 N47 P47 R47 T47 V47:X47">
    <cfRule type="duplicateValues" dxfId="2303" priority="52"/>
  </conditionalFormatting>
  <conditionalFormatting sqref="F47">
    <cfRule type="expression" dxfId="2302" priority="462">
      <formula>AND($B47="samedi")</formula>
    </cfRule>
    <cfRule type="expression" dxfId="2301" priority="463">
      <formula>AND($B47="dimanche")</formula>
    </cfRule>
  </conditionalFormatting>
  <conditionalFormatting sqref="J9">
    <cfRule type="expression" dxfId="2300" priority="434">
      <formula>AND($B9="samedi")</formula>
    </cfRule>
    <cfRule type="expression" dxfId="2299" priority="539">
      <formula>AND($B9="dimanche")</formula>
    </cfRule>
  </conditionalFormatting>
  <conditionalFormatting sqref="J10">
    <cfRule type="expression" dxfId="2298" priority="433">
      <formula>AND($B10="samedi")</formula>
    </cfRule>
    <cfRule type="expression" dxfId="2297" priority="533">
      <formula>AND($B10="dimanche")</formula>
    </cfRule>
  </conditionalFormatting>
  <conditionalFormatting sqref="J11">
    <cfRule type="expression" dxfId="2296" priority="432">
      <formula>AND($B11="samedi")</formula>
    </cfRule>
    <cfRule type="expression" dxfId="2295" priority="538">
      <formula>AND($B11="dimanche")</formula>
    </cfRule>
  </conditionalFormatting>
  <conditionalFormatting sqref="J12">
    <cfRule type="expression" dxfId="2294" priority="431">
      <formula>AND($B12="samedi")</formula>
    </cfRule>
    <cfRule type="expression" dxfId="2293" priority="537">
      <formula>AND($B12="dimanche")</formula>
    </cfRule>
  </conditionalFormatting>
  <conditionalFormatting sqref="J13">
    <cfRule type="expression" dxfId="2292" priority="430">
      <formula>AND($B13="samedi")</formula>
    </cfRule>
    <cfRule type="expression" dxfId="2291" priority="507">
      <formula>AND($B13="dimanche")</formula>
    </cfRule>
  </conditionalFormatting>
  <conditionalFormatting sqref="J14">
    <cfRule type="expression" dxfId="2290" priority="429">
      <formula>AND($B14="samedi")</formula>
    </cfRule>
    <cfRule type="expression" dxfId="2289" priority="504">
      <formula>AND($B14="dimanche")</formula>
    </cfRule>
  </conditionalFormatting>
  <conditionalFormatting sqref="J15">
    <cfRule type="expression" dxfId="2288" priority="428">
      <formula>AND($B15="samedi")</formula>
    </cfRule>
    <cfRule type="expression" dxfId="2287" priority="530">
      <formula>AND($B15="dimanche")</formula>
    </cfRule>
  </conditionalFormatting>
  <conditionalFormatting sqref="J16">
    <cfRule type="expression" dxfId="2286" priority="427">
      <formula>AND($B16="samedi")</formula>
    </cfRule>
    <cfRule type="expression" dxfId="2285" priority="527">
      <formula>AND($B16="dimanche")</formula>
    </cfRule>
  </conditionalFormatting>
  <conditionalFormatting sqref="J17">
    <cfRule type="expression" dxfId="2284" priority="426">
      <formula>AND($B17="samedi")</formula>
    </cfRule>
    <cfRule type="expression" dxfId="2283" priority="536">
      <formula>AND($B17="dimanche")</formula>
    </cfRule>
  </conditionalFormatting>
  <conditionalFormatting sqref="J18">
    <cfRule type="expression" dxfId="2282" priority="425">
      <formula>AND($B18="samedi")</formula>
    </cfRule>
    <cfRule type="expression" dxfId="2281" priority="522">
      <formula>AND($B18="dimanche")</formula>
    </cfRule>
  </conditionalFormatting>
  <conditionalFormatting sqref="J19">
    <cfRule type="expression" dxfId="2280" priority="424">
      <formula>AND($B19="samedi")</formula>
    </cfRule>
    <cfRule type="expression" dxfId="2279" priority="519">
      <formula>AND($B19="dimanche")</formula>
    </cfRule>
  </conditionalFormatting>
  <conditionalFormatting sqref="J20">
    <cfRule type="expression" dxfId="2278" priority="423">
      <formula>AND($B20="samedi")</formula>
    </cfRule>
    <cfRule type="expression" dxfId="2277" priority="516">
      <formula>AND($B20="dimanche")</formula>
    </cfRule>
  </conditionalFormatting>
  <conditionalFormatting sqref="J21">
    <cfRule type="expression" dxfId="2276" priority="417">
      <formula>AND($B21="samedi")</formula>
    </cfRule>
    <cfRule type="expression" dxfId="2275" priority="461">
      <formula>AND($B21="dimanche")</formula>
    </cfRule>
  </conditionalFormatting>
  <conditionalFormatting sqref="J22">
    <cfRule type="expression" dxfId="2274" priority="416">
      <formula>AND($B22="samedi")</formula>
    </cfRule>
    <cfRule type="expression" dxfId="2273" priority="460">
      <formula>AND($B22="dimanche")</formula>
    </cfRule>
  </conditionalFormatting>
  <conditionalFormatting sqref="J23">
    <cfRule type="expression" dxfId="2272" priority="415">
      <formula>AND($B23="samedi")</formula>
    </cfRule>
    <cfRule type="expression" dxfId="2271" priority="459">
      <formula>AND($B23="dimanche")</formula>
    </cfRule>
  </conditionalFormatting>
  <conditionalFormatting sqref="J24">
    <cfRule type="expression" dxfId="2270" priority="414">
      <formula>AND($B24="samedi")</formula>
    </cfRule>
    <cfRule type="expression" dxfId="2269" priority="449">
      <formula>AND($B24="dimanche")</formula>
    </cfRule>
  </conditionalFormatting>
  <conditionalFormatting sqref="J25">
    <cfRule type="expression" dxfId="2268" priority="413">
      <formula>AND($B25="samedi")</formula>
    </cfRule>
    <cfRule type="expression" dxfId="2267" priority="458">
      <formula>AND($B25="dimanche")</formula>
    </cfRule>
  </conditionalFormatting>
  <conditionalFormatting sqref="J26">
    <cfRule type="expression" dxfId="2266" priority="412">
      <formula>AND($B26="samedi")</formula>
    </cfRule>
    <cfRule type="expression" dxfId="2265" priority="457">
      <formula>AND($B26="dimanche")</formula>
    </cfRule>
  </conditionalFormatting>
  <conditionalFormatting sqref="J27">
    <cfRule type="expression" dxfId="2264" priority="411">
      <formula>AND($B27="samedi")</formula>
    </cfRule>
    <cfRule type="expression" dxfId="2263" priority="456">
      <formula>AND($B27="dimanche")</formula>
    </cfRule>
  </conditionalFormatting>
  <conditionalFormatting sqref="J28">
    <cfRule type="expression" dxfId="2262" priority="410">
      <formula>AND($B28="samedi")</formula>
    </cfRule>
    <cfRule type="expression" dxfId="2261" priority="455">
      <formula>AND($B28="dimanche")</formula>
    </cfRule>
  </conditionalFormatting>
  <conditionalFormatting sqref="J29">
    <cfRule type="expression" dxfId="2260" priority="409">
      <formula>AND($B29="samedi")</formula>
    </cfRule>
    <cfRule type="expression" dxfId="2259" priority="454">
      <formula>AND($B29="dimanche")</formula>
    </cfRule>
  </conditionalFormatting>
  <conditionalFormatting sqref="J30">
    <cfRule type="expression" dxfId="2258" priority="408">
      <formula>AND($B30="samedi")</formula>
    </cfRule>
    <cfRule type="expression" dxfId="2257" priority="453">
      <formula>AND($B30="dimanche")</formula>
    </cfRule>
  </conditionalFormatting>
  <conditionalFormatting sqref="J31">
    <cfRule type="expression" dxfId="2256" priority="406">
      <formula>AND($B31="samedi")</formula>
    </cfRule>
    <cfRule type="expression" dxfId="2255" priority="452">
      <formula>AND($B31="dimanche")</formula>
    </cfRule>
  </conditionalFormatting>
  <conditionalFormatting sqref="J32">
    <cfRule type="expression" dxfId="2254" priority="404">
      <formula>AND($B32="samedi")</formula>
    </cfRule>
    <cfRule type="expression" dxfId="2253" priority="451">
      <formula>AND($B32="dimanche")</formula>
    </cfRule>
  </conditionalFormatting>
  <conditionalFormatting sqref="J33">
    <cfRule type="expression" dxfId="2252" priority="402">
      <formula>AND($B33="samedi")</formula>
    </cfRule>
    <cfRule type="expression" dxfId="2251" priority="450">
      <formula>AND($B33="dimanche")</formula>
    </cfRule>
  </conditionalFormatting>
  <conditionalFormatting sqref="J34">
    <cfRule type="expression" dxfId="2250" priority="400">
      <formula>AND($B34="samedi")</formula>
    </cfRule>
    <cfRule type="expression" dxfId="2249" priority="448">
      <formula>AND($B34="dimanche")</formula>
    </cfRule>
  </conditionalFormatting>
  <conditionalFormatting sqref="J35">
    <cfRule type="expression" dxfId="2248" priority="398">
      <formula>AND($B35="samedi")</formula>
    </cfRule>
    <cfRule type="expression" dxfId="2247" priority="447">
      <formula>AND($B35="dimanche")</formula>
    </cfRule>
  </conditionalFormatting>
  <conditionalFormatting sqref="J36">
    <cfRule type="expression" dxfId="2246" priority="396">
      <formula>AND($B36="samedi")</formula>
    </cfRule>
    <cfRule type="expression" dxfId="2245" priority="446">
      <formula>AND($B36="dimanche")</formula>
    </cfRule>
  </conditionalFormatting>
  <conditionalFormatting sqref="J37">
    <cfRule type="expression" dxfId="2244" priority="394">
      <formula>AND($B37="samedi")</formula>
    </cfRule>
    <cfRule type="expression" dxfId="2243" priority="445">
      <formula>AND($B37="dimanche")</formula>
    </cfRule>
  </conditionalFormatting>
  <conditionalFormatting sqref="J38">
    <cfRule type="expression" dxfId="2242" priority="392">
      <formula>AND($B38="samedi")</formula>
    </cfRule>
    <cfRule type="expression" dxfId="2241" priority="444">
      <formula>AND($B38="dimanche")</formula>
    </cfRule>
  </conditionalFormatting>
  <conditionalFormatting sqref="J39">
    <cfRule type="expression" dxfId="2240" priority="390">
      <formula>AND($B39="samedi")</formula>
    </cfRule>
    <cfRule type="expression" dxfId="2239" priority="443">
      <formula>AND($B39="dimanche")</formula>
    </cfRule>
  </conditionalFormatting>
  <conditionalFormatting sqref="J40">
    <cfRule type="expression" dxfId="2238" priority="388">
      <formula>AND($B40="samedi")</formula>
    </cfRule>
    <cfRule type="expression" dxfId="2237" priority="442">
      <formula>AND($B40="dimanche")</formula>
    </cfRule>
  </conditionalFormatting>
  <conditionalFormatting sqref="J41">
    <cfRule type="expression" dxfId="2236" priority="386">
      <formula>AND($B41="samedi")</formula>
    </cfRule>
    <cfRule type="expression" dxfId="2235" priority="441">
      <formula>AND($B41="dimanche")</formula>
    </cfRule>
  </conditionalFormatting>
  <conditionalFormatting sqref="J42">
    <cfRule type="expression" dxfId="2234" priority="384">
      <formula>AND($B42="samedi")</formula>
    </cfRule>
    <cfRule type="expression" dxfId="2233" priority="440">
      <formula>AND($B42="dimanche")</formula>
    </cfRule>
  </conditionalFormatting>
  <conditionalFormatting sqref="J43">
    <cfRule type="expression" dxfId="2232" priority="382">
      <formula>AND($B43="samedi")</formula>
    </cfRule>
    <cfRule type="expression" dxfId="2231" priority="439">
      <formula>AND($B43="dimanche")</formula>
    </cfRule>
  </conditionalFormatting>
  <conditionalFormatting sqref="J44">
    <cfRule type="expression" dxfId="2230" priority="380">
      <formula>AND($B44="samedi")</formula>
    </cfRule>
    <cfRule type="expression" dxfId="2229" priority="438">
      <formula>AND($B44="dimanche")</formula>
    </cfRule>
  </conditionalFormatting>
  <conditionalFormatting sqref="J45">
    <cfRule type="expression" dxfId="2228" priority="378">
      <formula>AND($B45="samedi")</formula>
    </cfRule>
    <cfRule type="expression" dxfId="2227" priority="437">
      <formula>AND($B45="dimanche")</formula>
    </cfRule>
  </conditionalFormatting>
  <conditionalFormatting sqref="J46">
    <cfRule type="expression" dxfId="2226" priority="376">
      <formula>AND($B46="samedi")</formula>
    </cfRule>
    <cfRule type="expression" dxfId="2225" priority="436">
      <formula>AND($B46="dimanche")</formula>
    </cfRule>
  </conditionalFormatting>
  <conditionalFormatting sqref="J47">
    <cfRule type="expression" dxfId="2224" priority="374">
      <formula>AND($B47="samedi")</formula>
    </cfRule>
    <cfRule type="expression" dxfId="2223" priority="435">
      <formula>AND($B47="dimanche")</formula>
    </cfRule>
  </conditionalFormatting>
  <conditionalFormatting sqref="F6">
    <cfRule type="expression" dxfId="2222" priority="356">
      <formula>AND($B6="samedi")</formula>
    </cfRule>
    <cfRule type="expression" dxfId="2221" priority="357">
      <formula>AND($B6="dimanche")</formula>
    </cfRule>
  </conditionalFormatting>
  <conditionalFormatting sqref="L7">
    <cfRule type="expression" dxfId="2220" priority="552">
      <formula>AND($B7="samedi")</formula>
    </cfRule>
    <cfRule type="expression" dxfId="2219" priority="553">
      <formula>AND($B7="dimanche")</formula>
    </cfRule>
  </conditionalFormatting>
  <conditionalFormatting sqref="N6">
    <cfRule type="duplicateValues" dxfId="2218" priority="353"/>
  </conditionalFormatting>
  <conditionalFormatting sqref="N7">
    <cfRule type="expression" dxfId="2217" priority="355">
      <formula>AND($B7="samedi")</formula>
    </cfRule>
    <cfRule type="expression" dxfId="2216" priority="551">
      <formula>AND($B7="dimanche")</formula>
    </cfRule>
  </conditionalFormatting>
  <conditionalFormatting sqref="P6">
    <cfRule type="duplicateValues" dxfId="2215" priority="351"/>
  </conditionalFormatting>
  <conditionalFormatting sqref="P7">
    <cfRule type="expression" dxfId="2214" priority="352">
      <formula>AND($B7="samedi")</formula>
    </cfRule>
    <cfRule type="expression" dxfId="2213" priority="354">
      <formula>AND($B7="dimanche")</formula>
    </cfRule>
  </conditionalFormatting>
  <conditionalFormatting sqref="R6">
    <cfRule type="duplicateValues" dxfId="2212" priority="350"/>
  </conditionalFormatting>
  <conditionalFormatting sqref="T6">
    <cfRule type="duplicateValues" dxfId="2211" priority="349"/>
  </conditionalFormatting>
  <conditionalFormatting sqref="V6">
    <cfRule type="duplicateValues" dxfId="2210" priority="348"/>
  </conditionalFormatting>
  <conditionalFormatting sqref="W6">
    <cfRule type="duplicateValues" dxfId="2209" priority="347"/>
  </conditionalFormatting>
  <conditionalFormatting sqref="X6">
    <cfRule type="duplicateValues" dxfId="2208" priority="345"/>
  </conditionalFormatting>
  <conditionalFormatting sqref="F8">
    <cfRule type="expression" dxfId="2207" priority="343">
      <formula>AND($B8="samedi")</formula>
    </cfRule>
    <cfRule type="expression" dxfId="2206" priority="344">
      <formula>AND($B8="dimanche")</formula>
    </cfRule>
  </conditionalFormatting>
  <conditionalFormatting sqref="H10">
    <cfRule type="expression" dxfId="2205" priority="342">
      <formula>AND($B10="samedi")</formula>
    </cfRule>
    <cfRule type="expression" dxfId="2204" priority="363">
      <formula>AND($B10="dimanche")</formula>
    </cfRule>
  </conditionalFormatting>
  <conditionalFormatting sqref="H11">
    <cfRule type="expression" dxfId="2203" priority="340">
      <formula>AND($B11="samedi")</formula>
    </cfRule>
    <cfRule type="expression" dxfId="2202" priority="362">
      <formula>AND($B11="dimanche")</formula>
    </cfRule>
  </conditionalFormatting>
  <conditionalFormatting sqref="H12">
    <cfRule type="expression" dxfId="2201" priority="338">
      <formula>AND($B12="samedi")</formula>
    </cfRule>
    <cfRule type="expression" dxfId="2200" priority="361">
      <formula>AND($B12="dimanche")</formula>
    </cfRule>
  </conditionalFormatting>
  <conditionalFormatting sqref="H13">
    <cfRule type="duplicateValues" dxfId="2199" priority="334"/>
  </conditionalFormatting>
  <conditionalFormatting sqref="H13">
    <cfRule type="expression" dxfId="2198" priority="335">
      <formula>AND($B13="samedi")</formula>
    </cfRule>
    <cfRule type="expression" dxfId="2197" priority="336">
      <formula>AND($B13="dimanche")</formula>
    </cfRule>
  </conditionalFormatting>
  <conditionalFormatting sqref="H14">
    <cfRule type="duplicateValues" dxfId="2196" priority="331"/>
  </conditionalFormatting>
  <conditionalFormatting sqref="H14">
    <cfRule type="expression" dxfId="2195" priority="332">
      <formula>AND($B14="samedi")</formula>
    </cfRule>
    <cfRule type="expression" dxfId="2194" priority="333">
      <formula>AND($B14="dimanche")</formula>
    </cfRule>
  </conditionalFormatting>
  <conditionalFormatting sqref="H15">
    <cfRule type="duplicateValues" dxfId="2193" priority="328"/>
  </conditionalFormatting>
  <conditionalFormatting sqref="H15">
    <cfRule type="expression" dxfId="2192" priority="329">
      <formula>AND($B15="samedi")</formula>
    </cfRule>
    <cfRule type="expression" dxfId="2191" priority="330">
      <formula>AND($B15="dimanche")</formula>
    </cfRule>
  </conditionalFormatting>
  <conditionalFormatting sqref="H16">
    <cfRule type="expression" dxfId="2190" priority="327">
      <formula>AND($B16="samedi")</formula>
    </cfRule>
    <cfRule type="expression" dxfId="2189" priority="422">
      <formula>AND($B16="dimanche")</formula>
    </cfRule>
  </conditionalFormatting>
  <conditionalFormatting sqref="H17">
    <cfRule type="expression" dxfId="2188" priority="325">
      <formula>AND($B17="samedi")</formula>
    </cfRule>
    <cfRule type="expression" dxfId="2187" priority="421">
      <formula>AND($B17="dimanche")</formula>
    </cfRule>
  </conditionalFormatting>
  <conditionalFormatting sqref="H18">
    <cfRule type="expression" dxfId="2186" priority="323">
      <formula>AND($B18="samedi")</formula>
    </cfRule>
    <cfRule type="expression" dxfId="2185" priority="420">
      <formula>AND($B18="dimanche")</formula>
    </cfRule>
  </conditionalFormatting>
  <conditionalFormatting sqref="H19">
    <cfRule type="expression" dxfId="2184" priority="321">
      <formula>AND($B19="samedi")</formula>
    </cfRule>
    <cfRule type="expression" dxfId="2183" priority="419">
      <formula>AND($B19="dimanche")</formula>
    </cfRule>
  </conditionalFormatting>
  <conditionalFormatting sqref="H20">
    <cfRule type="expression" dxfId="2182" priority="319">
      <formula>AND($B20="samedi")</formula>
    </cfRule>
    <cfRule type="expression" dxfId="2181" priority="418">
      <formula>AND($B20="dimanche")</formula>
    </cfRule>
  </conditionalFormatting>
  <conditionalFormatting sqref="H21">
    <cfRule type="expression" dxfId="2180" priority="317">
      <formula>AND($B21="samedi")</formula>
    </cfRule>
    <cfRule type="expression" dxfId="2179" priority="372">
      <formula>AND($B21="dimanche")</formula>
    </cfRule>
  </conditionalFormatting>
  <conditionalFormatting sqref="H22">
    <cfRule type="expression" dxfId="2178" priority="315">
      <formula>AND($B22="samedi")</formula>
    </cfRule>
    <cfRule type="expression" dxfId="2177" priority="371">
      <formula>AND($B22="dimanche")</formula>
    </cfRule>
  </conditionalFormatting>
  <conditionalFormatting sqref="H23">
    <cfRule type="expression" dxfId="2176" priority="313">
      <formula>AND($B23="samedi")</formula>
    </cfRule>
    <cfRule type="expression" dxfId="2175" priority="370">
      <formula>AND($B23="dimanche")</formula>
    </cfRule>
  </conditionalFormatting>
  <conditionalFormatting sqref="H24">
    <cfRule type="expression" dxfId="2174" priority="311">
      <formula>AND($B24="samedi")</formula>
    </cfRule>
    <cfRule type="expression" dxfId="2173" priority="369">
      <formula>AND($B24="dimanche")</formula>
    </cfRule>
  </conditionalFormatting>
  <conditionalFormatting sqref="H25">
    <cfRule type="expression" dxfId="2172" priority="309">
      <formula>AND($B25="samedi")</formula>
    </cfRule>
    <cfRule type="expression" dxfId="2171" priority="368">
      <formula>AND($B25="dimanche")</formula>
    </cfRule>
  </conditionalFormatting>
  <conditionalFormatting sqref="H26">
    <cfRule type="expression" dxfId="2170" priority="307">
      <formula>AND($B26="samedi")</formula>
    </cfRule>
    <cfRule type="expression" dxfId="2169" priority="367">
      <formula>AND($B26="dimanche")</formula>
    </cfRule>
  </conditionalFormatting>
  <conditionalFormatting sqref="H27">
    <cfRule type="expression" dxfId="2168" priority="305">
      <formula>AND($B27="samedi")</formula>
    </cfRule>
    <cfRule type="expression" dxfId="2167" priority="366">
      <formula>AND($B27="dimanche")</formula>
    </cfRule>
  </conditionalFormatting>
  <conditionalFormatting sqref="H28">
    <cfRule type="expression" dxfId="2166" priority="302">
      <formula>AND($B28="samedi")</formula>
    </cfRule>
    <cfRule type="expression" dxfId="2165" priority="303">
      <formula>AND($B28="dimanche")</formula>
    </cfRule>
  </conditionalFormatting>
  <conditionalFormatting sqref="H29">
    <cfRule type="expression" dxfId="2164" priority="301">
      <formula>AND($B29="samedi")</formula>
    </cfRule>
    <cfRule type="expression" dxfId="2163" priority="365">
      <formula>AND($B29="dimanche")</formula>
    </cfRule>
  </conditionalFormatting>
  <conditionalFormatting sqref="H30">
    <cfRule type="expression" dxfId="2162" priority="299">
      <formula>AND($B30="samedi")</formula>
    </cfRule>
    <cfRule type="expression" dxfId="2161" priority="407">
      <formula>AND($B30="dimanche")</formula>
    </cfRule>
  </conditionalFormatting>
  <conditionalFormatting sqref="H31">
    <cfRule type="expression" dxfId="2160" priority="297">
      <formula>AND($B31="samedi")</formula>
    </cfRule>
    <cfRule type="expression" dxfId="2159" priority="405">
      <formula>AND($B31="dimanche")</formula>
    </cfRule>
  </conditionalFormatting>
  <conditionalFormatting sqref="H32">
    <cfRule type="expression" dxfId="2158" priority="295">
      <formula>AND($B32="samedi")</formula>
    </cfRule>
    <cfRule type="expression" dxfId="2157" priority="403">
      <formula>AND($B32="dimanche")</formula>
    </cfRule>
  </conditionalFormatting>
  <conditionalFormatting sqref="H33">
    <cfRule type="expression" dxfId="2156" priority="293">
      <formula>AND($B33="samedi")</formula>
    </cfRule>
    <cfRule type="expression" dxfId="2155" priority="401">
      <formula>AND($B33="dimanche")</formula>
    </cfRule>
  </conditionalFormatting>
  <conditionalFormatting sqref="H34">
    <cfRule type="expression" dxfId="2154" priority="291">
      <formula>AND($B34="samedi")</formula>
    </cfRule>
    <cfRule type="expression" dxfId="2153" priority="399">
      <formula>AND($B34="dimanche")</formula>
    </cfRule>
  </conditionalFormatting>
  <conditionalFormatting sqref="H35">
    <cfRule type="expression" dxfId="2152" priority="289">
      <formula>AND($B35="samedi")</formula>
    </cfRule>
    <cfRule type="expression" dxfId="2151" priority="397">
      <formula>AND($B35="dimanche")</formula>
    </cfRule>
  </conditionalFormatting>
  <conditionalFormatting sqref="H36">
    <cfRule type="expression" dxfId="2150" priority="287">
      <formula>AND($B36="samedi")</formula>
    </cfRule>
    <cfRule type="expression" dxfId="2149" priority="395">
      <formula>AND($B36="dimanche")</formula>
    </cfRule>
  </conditionalFormatting>
  <conditionalFormatting sqref="H37">
    <cfRule type="expression" dxfId="2148" priority="285">
      <formula>AND($B37="samedi")</formula>
    </cfRule>
    <cfRule type="expression" dxfId="2147" priority="393">
      <formula>AND($B37="dimanche")</formula>
    </cfRule>
  </conditionalFormatting>
  <conditionalFormatting sqref="H38">
    <cfRule type="expression" dxfId="2146" priority="283">
      <formula>AND($B38="samedi")</formula>
    </cfRule>
    <cfRule type="expression" dxfId="2145" priority="391">
      <formula>AND($B38="dimanche")</formula>
    </cfRule>
  </conditionalFormatting>
  <conditionalFormatting sqref="H39">
    <cfRule type="expression" dxfId="2144" priority="281">
      <formula>AND($B39="samedi")</formula>
    </cfRule>
    <cfRule type="expression" dxfId="2143" priority="389">
      <formula>AND($B39="dimanche")</formula>
    </cfRule>
  </conditionalFormatting>
  <conditionalFormatting sqref="H40">
    <cfRule type="expression" dxfId="2142" priority="279">
      <formula>AND($B40="samedi")</formula>
    </cfRule>
    <cfRule type="expression" dxfId="2141" priority="387">
      <formula>AND($B40="dimanche")</formula>
    </cfRule>
  </conditionalFormatting>
  <conditionalFormatting sqref="H41">
    <cfRule type="expression" dxfId="2140" priority="277">
      <formula>AND($B41="samedi")</formula>
    </cfRule>
    <cfRule type="expression" dxfId="2139" priority="385">
      <formula>AND($B41="dimanche")</formula>
    </cfRule>
  </conditionalFormatting>
  <conditionalFormatting sqref="H42">
    <cfRule type="expression" dxfId="2138" priority="275">
      <formula>AND($B42="samedi")</formula>
    </cfRule>
    <cfRule type="expression" dxfId="2137" priority="383">
      <formula>AND($B42="dimanche")</formula>
    </cfRule>
  </conditionalFormatting>
  <conditionalFormatting sqref="H43">
    <cfRule type="expression" dxfId="2136" priority="273">
      <formula>AND($B43="samedi")</formula>
    </cfRule>
    <cfRule type="expression" dxfId="2135" priority="381">
      <formula>AND($B43="dimanche")</formula>
    </cfRule>
  </conditionalFormatting>
  <conditionalFormatting sqref="H44">
    <cfRule type="expression" dxfId="2134" priority="271">
      <formula>AND($B44="samedi")</formula>
    </cfRule>
    <cfRule type="expression" dxfId="2133" priority="379">
      <formula>AND($B44="dimanche")</formula>
    </cfRule>
  </conditionalFormatting>
  <conditionalFormatting sqref="H45">
    <cfRule type="duplicateValues" dxfId="2132" priority="267"/>
  </conditionalFormatting>
  <conditionalFormatting sqref="H45">
    <cfRule type="expression" dxfId="2131" priority="268">
      <formula>AND($B45="samedi")</formula>
    </cfRule>
    <cfRule type="expression" dxfId="2130" priority="269">
      <formula>AND($B45="dimanche")</formula>
    </cfRule>
  </conditionalFormatting>
  <conditionalFormatting sqref="H46">
    <cfRule type="duplicateValues" dxfId="2129" priority="264"/>
  </conditionalFormatting>
  <conditionalFormatting sqref="H46">
    <cfRule type="expression" dxfId="2128" priority="265">
      <formula>AND($B46="samedi")</formula>
    </cfRule>
    <cfRule type="expression" dxfId="2127" priority="266">
      <formula>AND($B46="dimanche")</formula>
    </cfRule>
  </conditionalFormatting>
  <conditionalFormatting sqref="H47">
    <cfRule type="duplicateValues" dxfId="2126" priority="261"/>
  </conditionalFormatting>
  <conditionalFormatting sqref="H47">
    <cfRule type="expression" dxfId="2125" priority="262">
      <formula>AND($B47="samedi")</formula>
    </cfRule>
    <cfRule type="expression" dxfId="2124" priority="263">
      <formula>AND($B47="dimanche")</formula>
    </cfRule>
  </conditionalFormatting>
  <conditionalFormatting sqref="F8 H8 J8 L8 N8 P8 R8 T8 V8:X8">
    <cfRule type="duplicateValues" dxfId="2123" priority="254"/>
  </conditionalFormatting>
  <conditionalFormatting sqref="L8">
    <cfRule type="expression" dxfId="2122" priority="259">
      <formula>AND($B8="samedi")</formula>
    </cfRule>
    <cfRule type="expression" dxfId="2121" priority="260">
      <formula>AND($B8="dimanche")</formula>
    </cfRule>
  </conditionalFormatting>
  <conditionalFormatting sqref="N8">
    <cfRule type="expression" dxfId="2120" priority="257">
      <formula>AND($B8="samedi")</formula>
    </cfRule>
    <cfRule type="expression" dxfId="2119" priority="258">
      <formula>AND($B8="dimanche")</formula>
    </cfRule>
  </conditionalFormatting>
  <conditionalFormatting sqref="P8">
    <cfRule type="expression" dxfId="2118" priority="255">
      <formula>AND($B8="samedi")</formula>
    </cfRule>
    <cfRule type="expression" dxfId="2117" priority="256">
      <formula>AND($B8="dimanche")</formula>
    </cfRule>
  </conditionalFormatting>
  <conditionalFormatting sqref="L12">
    <cfRule type="expression" dxfId="2116" priority="253">
      <formula>AND($B12="samedi")</formula>
    </cfRule>
    <cfRule type="expression" dxfId="2115" priority="337">
      <formula>AND($B12="dimanche")</formula>
    </cfRule>
  </conditionalFormatting>
  <conditionalFormatting sqref="N12">
    <cfRule type="expression" dxfId="2114" priority="251">
      <formula>AND($B12="samedi")</formula>
    </cfRule>
    <cfRule type="expression" dxfId="2113" priority="252">
      <formula>AND($B12="dimanche")</formula>
    </cfRule>
  </conditionalFormatting>
  <conditionalFormatting sqref="P12">
    <cfRule type="expression" dxfId="2112" priority="249">
      <formula>AND($B12="samedi")</formula>
    </cfRule>
    <cfRule type="expression" dxfId="2111" priority="250">
      <formula>AND($B12="dimanche")</formula>
    </cfRule>
  </conditionalFormatting>
  <conditionalFormatting sqref="L13">
    <cfRule type="expression" dxfId="2110" priority="247">
      <formula>AND($B13="samedi")</formula>
    </cfRule>
    <cfRule type="expression" dxfId="2109" priority="360">
      <formula>AND($B13="dimanche")</formula>
    </cfRule>
  </conditionalFormatting>
  <conditionalFormatting sqref="N13">
    <cfRule type="expression" dxfId="2108" priority="245">
      <formula>AND($B13="samedi")</formula>
    </cfRule>
    <cfRule type="expression" dxfId="2107" priority="246">
      <formula>AND($B13="dimanche")</formula>
    </cfRule>
  </conditionalFormatting>
  <conditionalFormatting sqref="P13">
    <cfRule type="expression" dxfId="2106" priority="243">
      <formula>AND($B13="samedi")</formula>
    </cfRule>
    <cfRule type="expression" dxfId="2105" priority="244">
      <formula>AND($B13="dimanche")</formula>
    </cfRule>
  </conditionalFormatting>
  <conditionalFormatting sqref="L14">
    <cfRule type="expression" dxfId="2104" priority="242">
      <formula>AND($B14="samedi")</formula>
    </cfRule>
    <cfRule type="expression" dxfId="2103" priority="359">
      <formula>AND($B14="dimanche")</formula>
    </cfRule>
  </conditionalFormatting>
  <conditionalFormatting sqref="N14">
    <cfRule type="expression" dxfId="2102" priority="240">
      <formula>AND($B14="samedi")</formula>
    </cfRule>
    <cfRule type="expression" dxfId="2101" priority="241">
      <formula>AND($B14="dimanche")</formula>
    </cfRule>
  </conditionalFormatting>
  <conditionalFormatting sqref="P14">
    <cfRule type="expression" dxfId="2100" priority="238">
      <formula>AND($B14="samedi")</formula>
    </cfRule>
    <cfRule type="expression" dxfId="2099" priority="239">
      <formula>AND($B14="dimanche")</formula>
    </cfRule>
  </conditionalFormatting>
  <conditionalFormatting sqref="L15">
    <cfRule type="expression" dxfId="2098" priority="237">
      <formula>AND($B15="samedi")</formula>
    </cfRule>
    <cfRule type="expression" dxfId="2097" priority="358">
      <formula>AND($B15="dimanche")</formula>
    </cfRule>
  </conditionalFormatting>
  <conditionalFormatting sqref="N15">
    <cfRule type="expression" dxfId="2096" priority="235">
      <formula>AND($B15="samedi")</formula>
    </cfRule>
    <cfRule type="expression" dxfId="2095" priority="236">
      <formula>AND($B15="dimanche")</formula>
    </cfRule>
  </conditionalFormatting>
  <conditionalFormatting sqref="P15">
    <cfRule type="expression" dxfId="2094" priority="233">
      <formula>AND($B15="samedi")</formula>
    </cfRule>
    <cfRule type="expression" dxfId="2093" priority="234">
      <formula>AND($B15="dimanche")</formula>
    </cfRule>
  </conditionalFormatting>
  <conditionalFormatting sqref="L21">
    <cfRule type="expression" dxfId="2092" priority="229">
      <formula>AND($B21="samedi")</formula>
    </cfRule>
    <cfRule type="expression" dxfId="2091" priority="230">
      <formula>AND($B21="dimanche")</formula>
    </cfRule>
  </conditionalFormatting>
  <conditionalFormatting sqref="N21">
    <cfRule type="expression" dxfId="2090" priority="227">
      <formula>AND($B21="samedi")</formula>
    </cfRule>
    <cfRule type="expression" dxfId="2089" priority="228">
      <formula>AND($B21="dimanche")</formula>
    </cfRule>
  </conditionalFormatting>
  <conditionalFormatting sqref="P21">
    <cfRule type="expression" dxfId="2088" priority="225">
      <formula>AND($B21="samedi")</formula>
    </cfRule>
    <cfRule type="expression" dxfId="2087" priority="226">
      <formula>AND($B21="dimanche")</formula>
    </cfRule>
  </conditionalFormatting>
  <conditionalFormatting sqref="F21">
    <cfRule type="expression" dxfId="2086" priority="223">
      <formula>AND($B21="samedi")</formula>
    </cfRule>
    <cfRule type="expression" dxfId="2085" priority="316">
      <formula>AND($B21="dimanche")</formula>
    </cfRule>
  </conditionalFormatting>
  <conditionalFormatting sqref="L22">
    <cfRule type="expression" dxfId="2084" priority="221">
      <formula>AND($B22="samedi")</formula>
    </cfRule>
    <cfRule type="expression" dxfId="2083" priority="314">
      <formula>AND($B22="dimanche")</formula>
    </cfRule>
  </conditionalFormatting>
  <conditionalFormatting sqref="N22">
    <cfRule type="expression" dxfId="2082" priority="219">
      <formula>AND($B22="samedi")</formula>
    </cfRule>
    <cfRule type="expression" dxfId="2081" priority="220">
      <formula>AND($B22="dimanche")</formula>
    </cfRule>
  </conditionalFormatting>
  <conditionalFormatting sqref="P22">
    <cfRule type="expression" dxfId="2080" priority="217">
      <formula>AND($B22="samedi")</formula>
    </cfRule>
    <cfRule type="expression" dxfId="2079" priority="218">
      <formula>AND($B22="dimanche")</formula>
    </cfRule>
  </conditionalFormatting>
  <conditionalFormatting sqref="L23">
    <cfRule type="expression" dxfId="2078" priority="216">
      <formula>AND($B23="samedi")</formula>
    </cfRule>
    <cfRule type="expression" dxfId="2077" priority="312">
      <formula>AND($B23="dimanche")</formula>
    </cfRule>
  </conditionalFormatting>
  <conditionalFormatting sqref="N23">
    <cfRule type="expression" dxfId="2076" priority="214">
      <formula>AND($B23="samedi")</formula>
    </cfRule>
    <cfRule type="expression" dxfId="2075" priority="215">
      <formula>AND($B23="dimanche")</formula>
    </cfRule>
  </conditionalFormatting>
  <conditionalFormatting sqref="P23">
    <cfRule type="expression" dxfId="2074" priority="212">
      <formula>AND($B23="samedi")</formula>
    </cfRule>
    <cfRule type="expression" dxfId="2073" priority="213">
      <formula>AND($B23="dimanche")</formula>
    </cfRule>
  </conditionalFormatting>
  <conditionalFormatting sqref="L24">
    <cfRule type="expression" dxfId="2072" priority="211">
      <formula>AND($B24="samedi")</formula>
    </cfRule>
    <cfRule type="expression" dxfId="2071" priority="310">
      <formula>AND($B24="dimanche")</formula>
    </cfRule>
  </conditionalFormatting>
  <conditionalFormatting sqref="N24">
    <cfRule type="expression" dxfId="2070" priority="209">
      <formula>AND($B24="samedi")</formula>
    </cfRule>
    <cfRule type="expression" dxfId="2069" priority="210">
      <formula>AND($B24="dimanche")</formula>
    </cfRule>
  </conditionalFormatting>
  <conditionalFormatting sqref="P24">
    <cfRule type="expression" dxfId="2068" priority="207">
      <formula>AND($B24="samedi")</formula>
    </cfRule>
    <cfRule type="expression" dxfId="2067" priority="208">
      <formula>AND($B24="dimanche")</formula>
    </cfRule>
  </conditionalFormatting>
  <conditionalFormatting sqref="L9">
    <cfRule type="expression" dxfId="2066" priority="203">
      <formula>AND($B9="samedi")</formula>
    </cfRule>
    <cfRule type="expression" dxfId="2065" priority="364">
      <formula>AND($B9="dimanche")</formula>
    </cfRule>
  </conditionalFormatting>
  <conditionalFormatting sqref="N9">
    <cfRule type="expression" dxfId="2064" priority="201">
      <formula>AND($B9="samedi")</formula>
    </cfRule>
    <cfRule type="expression" dxfId="2063" priority="202">
      <formula>AND($B9="dimanche")</formula>
    </cfRule>
  </conditionalFormatting>
  <conditionalFormatting sqref="P9">
    <cfRule type="expression" dxfId="2062" priority="199">
      <formula>AND($B9="samedi")</formula>
    </cfRule>
    <cfRule type="expression" dxfId="2061" priority="200">
      <formula>AND($B9="dimanche")</formula>
    </cfRule>
  </conditionalFormatting>
  <conditionalFormatting sqref="L10">
    <cfRule type="expression" dxfId="2060" priority="198">
      <formula>AND($B10="samedi")</formula>
    </cfRule>
    <cfRule type="expression" dxfId="2059" priority="341">
      <formula>AND($B10="dimanche")</formula>
    </cfRule>
  </conditionalFormatting>
  <conditionalFormatting sqref="N10">
    <cfRule type="expression" dxfId="2058" priority="196">
      <formula>AND($B10="samedi")</formula>
    </cfRule>
    <cfRule type="expression" dxfId="2057" priority="197">
      <formula>AND($B10="dimanche")</formula>
    </cfRule>
  </conditionalFormatting>
  <conditionalFormatting sqref="P10">
    <cfRule type="expression" dxfId="2056" priority="194">
      <formula>AND($B10="samedi")</formula>
    </cfRule>
    <cfRule type="expression" dxfId="2055" priority="195">
      <formula>AND($B10="dimanche")</formula>
    </cfRule>
  </conditionalFormatting>
  <conditionalFormatting sqref="L16">
    <cfRule type="expression" dxfId="2054" priority="191">
      <formula>AND($B16="samedi")</formula>
    </cfRule>
    <cfRule type="expression" dxfId="2053" priority="326">
      <formula>AND($B16="dimanche")</formula>
    </cfRule>
  </conditionalFormatting>
  <conditionalFormatting sqref="N16">
    <cfRule type="expression" dxfId="2052" priority="189">
      <formula>AND($B16="samedi")</formula>
    </cfRule>
    <cfRule type="expression" dxfId="2051" priority="190">
      <formula>AND($B16="dimanche")</formula>
    </cfRule>
  </conditionalFormatting>
  <conditionalFormatting sqref="P16">
    <cfRule type="expression" dxfId="2050" priority="187">
      <formula>AND($B16="samedi")</formula>
    </cfRule>
    <cfRule type="expression" dxfId="2049" priority="188">
      <formula>AND($B16="dimanche")</formula>
    </cfRule>
  </conditionalFormatting>
  <conditionalFormatting sqref="L17">
    <cfRule type="expression" dxfId="2048" priority="186">
      <formula>AND($B17="samedi")</formula>
    </cfRule>
    <cfRule type="expression" dxfId="2047" priority="324">
      <formula>AND($B17="dimanche")</formula>
    </cfRule>
  </conditionalFormatting>
  <conditionalFormatting sqref="N17">
    <cfRule type="expression" dxfId="2046" priority="184">
      <formula>AND($B17="samedi")</formula>
    </cfRule>
    <cfRule type="expression" dxfId="2045" priority="185">
      <formula>AND($B17="dimanche")</formula>
    </cfRule>
  </conditionalFormatting>
  <conditionalFormatting sqref="P17">
    <cfRule type="expression" dxfId="2044" priority="182">
      <formula>AND($B17="samedi")</formula>
    </cfRule>
    <cfRule type="expression" dxfId="2043" priority="183">
      <formula>AND($B17="dimanche")</formula>
    </cfRule>
  </conditionalFormatting>
  <conditionalFormatting sqref="L19">
    <cfRule type="expression" dxfId="2042" priority="181">
      <formula>AND($B19="samedi")</formula>
    </cfRule>
    <cfRule type="expression" dxfId="2041" priority="320">
      <formula>AND($B19="dimanche")</formula>
    </cfRule>
  </conditionalFormatting>
  <conditionalFormatting sqref="N19">
    <cfRule type="expression" dxfId="2040" priority="179">
      <formula>AND($B19="samedi")</formula>
    </cfRule>
    <cfRule type="expression" dxfId="2039" priority="180">
      <formula>AND($B19="dimanche")</formula>
    </cfRule>
  </conditionalFormatting>
  <conditionalFormatting sqref="P19">
    <cfRule type="expression" dxfId="2038" priority="177">
      <formula>AND($B19="samedi")</formula>
    </cfRule>
    <cfRule type="expression" dxfId="2037" priority="178">
      <formula>AND($B19="dimanche")</formula>
    </cfRule>
  </conditionalFormatting>
  <conditionalFormatting sqref="L18">
    <cfRule type="expression" dxfId="2036" priority="176">
      <formula>AND($B18="samedi")</formula>
    </cfRule>
    <cfRule type="expression" dxfId="2035" priority="322">
      <formula>AND($B18="dimanche")</formula>
    </cfRule>
  </conditionalFormatting>
  <conditionalFormatting sqref="N18">
    <cfRule type="expression" dxfId="2034" priority="174">
      <formula>AND($B18="samedi")</formula>
    </cfRule>
    <cfRule type="expression" dxfId="2033" priority="175">
      <formula>AND($B18="dimanche")</formula>
    </cfRule>
  </conditionalFormatting>
  <conditionalFormatting sqref="P18">
    <cfRule type="expression" dxfId="2032" priority="172">
      <formula>AND($B18="samedi")</formula>
    </cfRule>
    <cfRule type="expression" dxfId="2031" priority="173">
      <formula>AND($B18="dimanche")</formula>
    </cfRule>
  </conditionalFormatting>
  <conditionalFormatting sqref="L11">
    <cfRule type="expression" dxfId="2030" priority="167">
      <formula>AND($B11="samedi")</formula>
    </cfRule>
    <cfRule type="expression" dxfId="2029" priority="339">
      <formula>AND($B11="dimanche")</formula>
    </cfRule>
  </conditionalFormatting>
  <conditionalFormatting sqref="N11">
    <cfRule type="expression" dxfId="2028" priority="165">
      <formula>AND($B11="samedi")</formula>
    </cfRule>
    <cfRule type="expression" dxfId="2027" priority="166">
      <formula>AND($B11="dimanche")</formula>
    </cfRule>
  </conditionalFormatting>
  <conditionalFormatting sqref="P11">
    <cfRule type="expression" dxfId="2026" priority="163">
      <formula>AND($B11="samedi")</formula>
    </cfRule>
    <cfRule type="expression" dxfId="2025" priority="164">
      <formula>AND($B11="dimanche")</formula>
    </cfRule>
  </conditionalFormatting>
  <conditionalFormatting sqref="L20">
    <cfRule type="expression" dxfId="2024" priority="162">
      <formula>AND($B20="samedi")</formula>
    </cfRule>
    <cfRule type="expression" dxfId="2023" priority="318">
      <formula>AND($B20="dimanche")</formula>
    </cfRule>
  </conditionalFormatting>
  <conditionalFormatting sqref="N20">
    <cfRule type="expression" dxfId="2022" priority="160">
      <formula>AND($B20="samedi")</formula>
    </cfRule>
    <cfRule type="expression" dxfId="2021" priority="161">
      <formula>AND($B20="dimanche")</formula>
    </cfRule>
  </conditionalFormatting>
  <conditionalFormatting sqref="P20">
    <cfRule type="expression" dxfId="2020" priority="158">
      <formula>AND($B20="samedi")</formula>
    </cfRule>
    <cfRule type="expression" dxfId="2019" priority="159">
      <formula>AND($B20="dimanche")</formula>
    </cfRule>
  </conditionalFormatting>
  <conditionalFormatting sqref="L28">
    <cfRule type="expression" dxfId="2018" priority="154">
      <formula>AND($B28="samedi")</formula>
    </cfRule>
    <cfRule type="expression" dxfId="2017" priority="155">
      <formula>AND($B28="dimanche")</formula>
    </cfRule>
  </conditionalFormatting>
  <conditionalFormatting sqref="N28">
    <cfRule type="expression" dxfId="2016" priority="152">
      <formula>AND($B28="samedi")</formula>
    </cfRule>
    <cfRule type="expression" dxfId="2015" priority="153">
      <formula>AND($B28="dimanche")</formula>
    </cfRule>
  </conditionalFormatting>
  <conditionalFormatting sqref="P28">
    <cfRule type="expression" dxfId="2014" priority="150">
      <formula>AND($B28="samedi")</formula>
    </cfRule>
    <cfRule type="expression" dxfId="2013" priority="151">
      <formula>AND($B28="dimanche")</formula>
    </cfRule>
  </conditionalFormatting>
  <conditionalFormatting sqref="L31">
    <cfRule type="expression" dxfId="2012" priority="149">
      <formula>AND($B31="samedi")</formula>
    </cfRule>
    <cfRule type="expression" dxfId="2011" priority="296">
      <formula>AND($B31="dimanche")</formula>
    </cfRule>
  </conditionalFormatting>
  <conditionalFormatting sqref="N31">
    <cfRule type="expression" dxfId="2010" priority="147">
      <formula>AND($B31="samedi")</formula>
    </cfRule>
    <cfRule type="expression" dxfId="2009" priority="148">
      <formula>AND($B31="dimanche")</formula>
    </cfRule>
  </conditionalFormatting>
  <conditionalFormatting sqref="P31">
    <cfRule type="expression" dxfId="2008" priority="145">
      <formula>AND($B31="samedi")</formula>
    </cfRule>
    <cfRule type="expression" dxfId="2007" priority="146">
      <formula>AND($B31="dimanche")</formula>
    </cfRule>
  </conditionalFormatting>
  <conditionalFormatting sqref="L37">
    <cfRule type="expression" dxfId="2006" priority="143">
      <formula>AND($B37="samedi")</formula>
    </cfRule>
    <cfRule type="expression" dxfId="2005" priority="284">
      <formula>AND($B37="dimanche")</formula>
    </cfRule>
  </conditionalFormatting>
  <conditionalFormatting sqref="N37">
    <cfRule type="expression" dxfId="2004" priority="141">
      <formula>AND($B37="samedi")</formula>
    </cfRule>
    <cfRule type="expression" dxfId="2003" priority="142">
      <formula>AND($B37="dimanche")</formula>
    </cfRule>
  </conditionalFormatting>
  <conditionalFormatting sqref="P37">
    <cfRule type="expression" dxfId="2002" priority="139">
      <formula>AND($B37="samedi")</formula>
    </cfRule>
    <cfRule type="expression" dxfId="2001" priority="140">
      <formula>AND($B37="dimanche")</formula>
    </cfRule>
  </conditionalFormatting>
  <conditionalFormatting sqref="L38">
    <cfRule type="expression" dxfId="2000" priority="137">
      <formula>AND($B38="samedi")</formula>
    </cfRule>
    <cfRule type="expression" dxfId="1999" priority="282">
      <formula>AND($B38="dimanche")</formula>
    </cfRule>
  </conditionalFormatting>
  <conditionalFormatting sqref="N38">
    <cfRule type="expression" dxfId="1998" priority="135">
      <formula>AND($B38="samedi")</formula>
    </cfRule>
    <cfRule type="expression" dxfId="1997" priority="136">
      <formula>AND($B38="dimanche")</formula>
    </cfRule>
  </conditionalFormatting>
  <conditionalFormatting sqref="P38">
    <cfRule type="expression" dxfId="1996" priority="133">
      <formula>AND($B38="samedi")</formula>
    </cfRule>
    <cfRule type="expression" dxfId="1995" priority="134">
      <formula>AND($B38="dimanche")</formula>
    </cfRule>
  </conditionalFormatting>
  <conditionalFormatting sqref="L29">
    <cfRule type="expression" dxfId="1994" priority="132">
      <formula>AND($B29="samedi")</formula>
    </cfRule>
    <cfRule type="expression" dxfId="1993" priority="300">
      <formula>AND($B29="dimanche")</formula>
    </cfRule>
  </conditionalFormatting>
  <conditionalFormatting sqref="N29">
    <cfRule type="expression" dxfId="1992" priority="130">
      <formula>AND($B29="samedi")</formula>
    </cfRule>
    <cfRule type="expression" dxfId="1991" priority="131">
      <formula>AND($B29="dimanche")</formula>
    </cfRule>
  </conditionalFormatting>
  <conditionalFormatting sqref="P29">
    <cfRule type="expression" dxfId="1990" priority="128">
      <formula>AND($B29="samedi")</formula>
    </cfRule>
    <cfRule type="expression" dxfId="1989" priority="129">
      <formula>AND($B29="dimanche")</formula>
    </cfRule>
  </conditionalFormatting>
  <conditionalFormatting sqref="L30">
    <cfRule type="expression" dxfId="1988" priority="126">
      <formula>AND($B30="samedi")</formula>
    </cfRule>
    <cfRule type="expression" dxfId="1987" priority="298">
      <formula>AND($B30="dimanche")</formula>
    </cfRule>
  </conditionalFormatting>
  <conditionalFormatting sqref="N30">
    <cfRule type="expression" dxfId="1986" priority="124">
      <formula>AND($B30="samedi")</formula>
    </cfRule>
    <cfRule type="expression" dxfId="1985" priority="125">
      <formula>AND($B30="dimanche")</formula>
    </cfRule>
  </conditionalFormatting>
  <conditionalFormatting sqref="P30">
    <cfRule type="expression" dxfId="1984" priority="122">
      <formula>AND($B30="samedi")</formula>
    </cfRule>
    <cfRule type="expression" dxfId="1983" priority="123">
      <formula>AND($B30="dimanche")</formula>
    </cfRule>
  </conditionalFormatting>
  <conditionalFormatting sqref="L39">
    <cfRule type="expression" dxfId="1982" priority="121">
      <formula>AND($B39="samedi")</formula>
    </cfRule>
    <cfRule type="expression" dxfId="1981" priority="280">
      <formula>AND($B39="dimanche")</formula>
    </cfRule>
  </conditionalFormatting>
  <conditionalFormatting sqref="N39">
    <cfRule type="expression" dxfId="1980" priority="119">
      <formula>AND($B39="samedi")</formula>
    </cfRule>
    <cfRule type="expression" dxfId="1979" priority="120">
      <formula>AND($B39="dimanche")</formula>
    </cfRule>
  </conditionalFormatting>
  <conditionalFormatting sqref="P39">
    <cfRule type="expression" dxfId="1978" priority="117">
      <formula>AND($B39="samedi")</formula>
    </cfRule>
    <cfRule type="expression" dxfId="1977" priority="118">
      <formula>AND($B39="dimanche")</formula>
    </cfRule>
  </conditionalFormatting>
  <conditionalFormatting sqref="L40">
    <cfRule type="expression" dxfId="1976" priority="116">
      <formula>AND($B40="samedi")</formula>
    </cfRule>
    <cfRule type="expression" dxfId="1975" priority="278">
      <formula>AND($B40="dimanche")</formula>
    </cfRule>
  </conditionalFormatting>
  <conditionalFormatting sqref="N40">
    <cfRule type="expression" dxfId="1974" priority="114">
      <formula>AND($B40="samedi")</formula>
    </cfRule>
    <cfRule type="expression" dxfId="1973" priority="115">
      <formula>AND($B40="dimanche")</formula>
    </cfRule>
  </conditionalFormatting>
  <conditionalFormatting sqref="P40">
    <cfRule type="expression" dxfId="1972" priority="112">
      <formula>AND($B40="samedi")</formula>
    </cfRule>
    <cfRule type="expression" dxfId="1971" priority="113">
      <formula>AND($B40="dimanche")</formula>
    </cfRule>
  </conditionalFormatting>
  <conditionalFormatting sqref="L32">
    <cfRule type="expression" dxfId="1970" priority="107">
      <formula>AND($B32="samedi")</formula>
    </cfRule>
    <cfRule type="expression" dxfId="1969" priority="294">
      <formula>AND($B32="dimanche")</formula>
    </cfRule>
  </conditionalFormatting>
  <conditionalFormatting sqref="N32">
    <cfRule type="expression" dxfId="1968" priority="105">
      <formula>AND($B32="samedi")</formula>
    </cfRule>
    <cfRule type="expression" dxfId="1967" priority="106">
      <formula>AND($B32="dimanche")</formula>
    </cfRule>
  </conditionalFormatting>
  <conditionalFormatting sqref="P32">
    <cfRule type="expression" dxfId="1966" priority="103">
      <formula>AND($B32="samedi")</formula>
    </cfRule>
    <cfRule type="expression" dxfId="1965" priority="104">
      <formula>AND($B32="dimanche")</formula>
    </cfRule>
  </conditionalFormatting>
  <conditionalFormatting sqref="L41">
    <cfRule type="expression" dxfId="1964" priority="102">
      <formula>AND($B41="samedi")</formula>
    </cfRule>
    <cfRule type="expression" dxfId="1963" priority="276">
      <formula>AND($B41="dimanche")</formula>
    </cfRule>
  </conditionalFormatting>
  <conditionalFormatting sqref="N41">
    <cfRule type="expression" dxfId="1962" priority="100">
      <formula>AND($B41="samedi")</formula>
    </cfRule>
    <cfRule type="expression" dxfId="1961" priority="101">
      <formula>AND($B41="dimanche")</formula>
    </cfRule>
  </conditionalFormatting>
  <conditionalFormatting sqref="P41">
    <cfRule type="expression" dxfId="1960" priority="98">
      <formula>AND($B41="samedi")</formula>
    </cfRule>
    <cfRule type="expression" dxfId="1959" priority="99">
      <formula>AND($B41="dimanche")</formula>
    </cfRule>
  </conditionalFormatting>
  <conditionalFormatting sqref="L26">
    <cfRule type="expression" dxfId="1958" priority="97">
      <formula>AND($B26="samedi")</formula>
    </cfRule>
    <cfRule type="expression" dxfId="1957" priority="306">
      <formula>AND($B26="dimanche")</formula>
    </cfRule>
  </conditionalFormatting>
  <conditionalFormatting sqref="N26">
    <cfRule type="expression" dxfId="1956" priority="95">
      <formula>AND($B26="samedi")</formula>
    </cfRule>
    <cfRule type="expression" dxfId="1955" priority="96">
      <formula>AND($B26="dimanche")</formula>
    </cfRule>
  </conditionalFormatting>
  <conditionalFormatting sqref="L27">
    <cfRule type="expression" dxfId="1954" priority="93">
      <formula>AND($B27="samedi")</formula>
    </cfRule>
    <cfRule type="expression" dxfId="1953" priority="304">
      <formula>AND($B27="dimanche")</formula>
    </cfRule>
  </conditionalFormatting>
  <conditionalFormatting sqref="N27">
    <cfRule type="expression" dxfId="1952" priority="91">
      <formula>AND($B27="samedi")</formula>
    </cfRule>
    <cfRule type="expression" dxfId="1951" priority="92">
      <formula>AND($B27="dimanche")</formula>
    </cfRule>
  </conditionalFormatting>
  <conditionalFormatting sqref="P27">
    <cfRule type="expression" dxfId="1950" priority="89">
      <formula>AND($B27="samedi")</formula>
    </cfRule>
    <cfRule type="expression" dxfId="1949" priority="90">
      <formula>AND($B27="dimanche")</formula>
    </cfRule>
  </conditionalFormatting>
  <conditionalFormatting sqref="L35">
    <cfRule type="expression" dxfId="1948" priority="88">
      <formula>AND($B35="samedi")</formula>
    </cfRule>
    <cfRule type="expression" dxfId="1947" priority="288">
      <formula>AND($B35="dimanche")</formula>
    </cfRule>
  </conditionalFormatting>
  <conditionalFormatting sqref="N35">
    <cfRule type="expression" dxfId="1946" priority="86">
      <formula>AND($B35="samedi")</formula>
    </cfRule>
    <cfRule type="expression" dxfId="1945" priority="87">
      <formula>AND($B35="dimanche")</formula>
    </cfRule>
  </conditionalFormatting>
  <conditionalFormatting sqref="P35">
    <cfRule type="expression" dxfId="1944" priority="84">
      <formula>AND($B35="samedi")</formula>
    </cfRule>
    <cfRule type="expression" dxfId="1943" priority="85">
      <formula>AND($B35="dimanche")</formula>
    </cfRule>
  </conditionalFormatting>
  <conditionalFormatting sqref="L36">
    <cfRule type="expression" dxfId="1942" priority="82">
      <formula>AND($B36="samedi")</formula>
    </cfRule>
    <cfRule type="expression" dxfId="1941" priority="286">
      <formula>AND($B36="dimanche")</formula>
    </cfRule>
  </conditionalFormatting>
  <conditionalFormatting sqref="N36">
    <cfRule type="expression" dxfId="1940" priority="80">
      <formula>AND($B36="samedi")</formula>
    </cfRule>
    <cfRule type="expression" dxfId="1939" priority="81">
      <formula>AND($B36="dimanche")</formula>
    </cfRule>
  </conditionalFormatting>
  <conditionalFormatting sqref="P36">
    <cfRule type="expression" dxfId="1938" priority="78">
      <formula>AND($B36="samedi")</formula>
    </cfRule>
    <cfRule type="expression" dxfId="1937" priority="79">
      <formula>AND($B36="dimanche")</formula>
    </cfRule>
  </conditionalFormatting>
  <conditionalFormatting sqref="R26">
    <cfRule type="duplicateValues" dxfId="1936" priority="77"/>
  </conditionalFormatting>
  <conditionalFormatting sqref="T26">
    <cfRule type="duplicateValues" dxfId="1935" priority="76"/>
  </conditionalFormatting>
  <conditionalFormatting sqref="V26">
    <cfRule type="duplicateValues" dxfId="1934" priority="75"/>
  </conditionalFormatting>
  <conditionalFormatting sqref="L44">
    <cfRule type="expression" dxfId="1933" priority="72">
      <formula>AND($B44="samedi")</formula>
    </cfRule>
    <cfRule type="expression" dxfId="1932" priority="270">
      <formula>AND($B44="dimanche")</formula>
    </cfRule>
  </conditionalFormatting>
  <conditionalFormatting sqref="N44">
    <cfRule type="expression" dxfId="1931" priority="70">
      <formula>AND($B44="samedi")</formula>
    </cfRule>
    <cfRule type="expression" dxfId="1930" priority="71">
      <formula>AND($B44="dimanche")</formula>
    </cfRule>
  </conditionalFormatting>
  <conditionalFormatting sqref="P44">
    <cfRule type="expression" dxfId="1929" priority="68">
      <formula>AND($B44="samedi")</formula>
    </cfRule>
    <cfRule type="expression" dxfId="1928" priority="69">
      <formula>AND($B44="dimanche")</formula>
    </cfRule>
  </conditionalFormatting>
  <conditionalFormatting sqref="L45">
    <cfRule type="expression" dxfId="1927" priority="67">
      <formula>AND($B45="samedi")</formula>
    </cfRule>
    <cfRule type="expression" dxfId="1926" priority="377">
      <formula>AND($B45="dimanche")</formula>
    </cfRule>
  </conditionalFormatting>
  <conditionalFormatting sqref="N45">
    <cfRule type="expression" dxfId="1925" priority="65">
      <formula>AND($B45="samedi")</formula>
    </cfRule>
    <cfRule type="expression" dxfId="1924" priority="66">
      <formula>AND($B45="dimanche")</formula>
    </cfRule>
  </conditionalFormatting>
  <conditionalFormatting sqref="P45">
    <cfRule type="expression" dxfId="1923" priority="63">
      <formula>AND($B45="samedi")</formula>
    </cfRule>
    <cfRule type="expression" dxfId="1922" priority="64">
      <formula>AND($B45="dimanche")</formula>
    </cfRule>
  </conditionalFormatting>
  <conditionalFormatting sqref="L46">
    <cfRule type="expression" dxfId="1921" priority="62">
      <formula>AND($B46="samedi")</formula>
    </cfRule>
    <cfRule type="expression" dxfId="1920" priority="375">
      <formula>AND($B46="dimanche")</formula>
    </cfRule>
  </conditionalFormatting>
  <conditionalFormatting sqref="N46">
    <cfRule type="expression" dxfId="1919" priority="60">
      <formula>AND($B46="samedi")</formula>
    </cfRule>
    <cfRule type="expression" dxfId="1918" priority="61">
      <formula>AND($B46="dimanche")</formula>
    </cfRule>
  </conditionalFormatting>
  <conditionalFormatting sqref="P46">
    <cfRule type="expression" dxfId="1917" priority="58">
      <formula>AND($B46="samedi")</formula>
    </cfRule>
    <cfRule type="expression" dxfId="1916" priority="59">
      <formula>AND($B46="dimanche")</formula>
    </cfRule>
  </conditionalFormatting>
  <conditionalFormatting sqref="L47">
    <cfRule type="expression" dxfId="1915" priority="57">
      <formula>AND($B47="samedi")</formula>
    </cfRule>
    <cfRule type="expression" dxfId="1914" priority="373">
      <formula>AND($B47="dimanche")</formula>
    </cfRule>
  </conditionalFormatting>
  <conditionalFormatting sqref="N47">
    <cfRule type="expression" dxfId="1913" priority="55">
      <formula>AND($B47="samedi")</formula>
    </cfRule>
    <cfRule type="expression" dxfId="1912" priority="56">
      <formula>AND($B47="dimanche")</formula>
    </cfRule>
  </conditionalFormatting>
  <conditionalFormatting sqref="P47">
    <cfRule type="expression" dxfId="1911" priority="53">
      <formula>AND($B47="samedi")</formula>
    </cfRule>
    <cfRule type="expression" dxfId="1910" priority="54">
      <formula>AND($B47="dimanche")</formula>
    </cfRule>
  </conditionalFormatting>
  <conditionalFormatting sqref="L33">
    <cfRule type="expression" dxfId="1909" priority="47">
      <formula>AND($B33="samedi")</formula>
    </cfRule>
    <cfRule type="expression" dxfId="1908" priority="292">
      <formula>AND($B33="dimanche")</formula>
    </cfRule>
  </conditionalFormatting>
  <conditionalFormatting sqref="N33">
    <cfRule type="expression" dxfId="1907" priority="45">
      <formula>AND($B33="samedi")</formula>
    </cfRule>
    <cfRule type="expression" dxfId="1906" priority="46">
      <formula>AND($B33="dimanche")</formula>
    </cfRule>
  </conditionalFormatting>
  <conditionalFormatting sqref="P33">
    <cfRule type="expression" dxfId="1905" priority="43">
      <formula>AND($B33="samedi")</formula>
    </cfRule>
    <cfRule type="expression" dxfId="1904" priority="44">
      <formula>AND($B33="dimanche")</formula>
    </cfRule>
  </conditionalFormatting>
  <conditionalFormatting sqref="L42">
    <cfRule type="expression" dxfId="1903" priority="41">
      <formula>AND($B42="samedi")</formula>
    </cfRule>
    <cfRule type="expression" dxfId="1902" priority="274">
      <formula>AND($B42="dimanche")</formula>
    </cfRule>
  </conditionalFormatting>
  <conditionalFormatting sqref="N42">
    <cfRule type="expression" dxfId="1901" priority="39">
      <formula>AND($B42="samedi")</formula>
    </cfRule>
    <cfRule type="expression" dxfId="1900" priority="40">
      <formula>AND($B42="dimanche")</formula>
    </cfRule>
  </conditionalFormatting>
  <conditionalFormatting sqref="P42">
    <cfRule type="expression" dxfId="1899" priority="37">
      <formula>AND($B42="samedi")</formula>
    </cfRule>
    <cfRule type="expression" dxfId="1898" priority="38">
      <formula>AND($B42="dimanche")</formula>
    </cfRule>
  </conditionalFormatting>
  <conditionalFormatting sqref="L25">
    <cfRule type="expression" dxfId="1897" priority="34">
      <formula>AND($B25="samedi")</formula>
    </cfRule>
    <cfRule type="expression" dxfId="1896" priority="308">
      <formula>AND($B25="dimanche")</formula>
    </cfRule>
  </conditionalFormatting>
  <conditionalFormatting sqref="N25">
    <cfRule type="expression" dxfId="1895" priority="32">
      <formula>AND($B25="samedi")</formula>
    </cfRule>
    <cfRule type="expression" dxfId="1894" priority="33">
      <formula>AND($B25="dimanche")</formula>
    </cfRule>
  </conditionalFormatting>
  <conditionalFormatting sqref="P25">
    <cfRule type="expression" dxfId="1893" priority="30">
      <formula>AND($B25="samedi")</formula>
    </cfRule>
    <cfRule type="expression" dxfId="1892" priority="31">
      <formula>AND($B25="dimanche")</formula>
    </cfRule>
  </conditionalFormatting>
  <conditionalFormatting sqref="L34">
    <cfRule type="expression" dxfId="1891" priority="28">
      <formula>AND($B34="samedi")</formula>
    </cfRule>
    <cfRule type="expression" dxfId="1890" priority="290">
      <formula>AND($B34="dimanche")</formula>
    </cfRule>
  </conditionalFormatting>
  <conditionalFormatting sqref="N34">
    <cfRule type="expression" dxfId="1889" priority="26">
      <formula>AND($B34="samedi")</formula>
    </cfRule>
    <cfRule type="expression" dxfId="1888" priority="27">
      <formula>AND($B34="dimanche")</formula>
    </cfRule>
  </conditionalFormatting>
  <conditionalFormatting sqref="P34">
    <cfRule type="expression" dxfId="1887" priority="24">
      <formula>AND($B34="samedi")</formula>
    </cfRule>
    <cfRule type="expression" dxfId="1886" priority="25">
      <formula>AND($B34="dimanche")</formula>
    </cfRule>
  </conditionalFormatting>
  <conditionalFormatting sqref="L43">
    <cfRule type="expression" dxfId="1885" priority="22">
      <formula>AND($B43="samedi")</formula>
    </cfRule>
    <cfRule type="expression" dxfId="1884" priority="272">
      <formula>AND($B43="dimanche")</formula>
    </cfRule>
  </conditionalFormatting>
  <conditionalFormatting sqref="N43">
    <cfRule type="expression" dxfId="1883" priority="20">
      <formula>AND($B43="samedi")</formula>
    </cfRule>
    <cfRule type="expression" dxfId="1882" priority="21">
      <formula>AND($B43="dimanche")</formula>
    </cfRule>
  </conditionalFormatting>
  <conditionalFormatting sqref="P43">
    <cfRule type="expression" dxfId="1881" priority="18">
      <formula>AND($B43="samedi")</formula>
    </cfRule>
    <cfRule type="expression" dxfId="1880" priority="19">
      <formula>AND($B43="dimanche")</formula>
    </cfRule>
  </conditionalFormatting>
  <conditionalFormatting sqref="P26">
    <cfRule type="expression" dxfId="1879" priority="16">
      <formula>AND($B26="samedi")</formula>
    </cfRule>
    <cfRule type="expression" dxfId="1878" priority="94">
      <formula>AND($B26="dimanche")</formula>
    </cfRule>
  </conditionalFormatting>
  <conditionalFormatting sqref="F28 H28 J28 L28 N28 P28 R28 T28 V28:X28">
    <cfRule type="duplicateValues" dxfId="1877" priority="12"/>
  </conditionalFormatting>
  <conditionalFormatting sqref="F28">
    <cfRule type="expression" dxfId="1876" priority="13">
      <formula>AND($B28="samedi")</formula>
    </cfRule>
    <cfRule type="expression" dxfId="1875" priority="14">
      <formula>AND($B28="dimanche")</formula>
    </cfRule>
  </conditionalFormatting>
  <conditionalFormatting sqref="E7">
    <cfRule type="expression" dxfId="1874" priority="10">
      <formula>AND($B7="samedi")</formula>
    </cfRule>
    <cfRule type="expression" dxfId="1873" priority="11">
      <formula>AND($B7="dimanche")</formula>
    </cfRule>
  </conditionalFormatting>
  <conditionalFormatting sqref="E7">
    <cfRule type="expression" dxfId="1872" priority="8">
      <formula>AND($B7="samedi")</formula>
    </cfRule>
    <cfRule type="expression" dxfId="1871" priority="9">
      <formula>AND($B7="dimanche")</formula>
    </cfRule>
  </conditionalFormatting>
  <conditionalFormatting sqref="E8:E47">
    <cfRule type="expression" dxfId="1870" priority="6">
      <formula>AND($B8="samedi")</formula>
    </cfRule>
    <cfRule type="expression" dxfId="1869" priority="7">
      <formula>AND($B8="dimanche")</formula>
    </cfRule>
  </conditionalFormatting>
  <conditionalFormatting sqref="E8:E47">
    <cfRule type="expression" dxfId="1868" priority="4">
      <formula>AND($B8="samedi")</formula>
    </cfRule>
    <cfRule type="expression" dxfId="1867" priority="5">
      <formula>AND($B8="dimanche")</formula>
    </cfRule>
  </conditionalFormatting>
  <conditionalFormatting sqref="F6:M6 O6 Q6 S6 U6">
    <cfRule type="duplicateValues" dxfId="1866" priority="625"/>
  </conditionalFormatting>
  <conditionalFormatting sqref="AL16:AL39">
    <cfRule type="colorScale" priority="3">
      <colorScale>
        <cfvo type="num" val="2"/>
        <cfvo type="num" val="3"/>
        <cfvo type="num" val="4"/>
        <color rgb="FFF8696B"/>
        <color theme="0" tint="-0.14999847407452621"/>
        <color rgb="FF63BE7B"/>
      </colorScale>
    </cfRule>
  </conditionalFormatting>
  <conditionalFormatting sqref="AY16:AY39">
    <cfRule type="colorScale" priority="2">
      <colorScale>
        <cfvo type="num" val="3"/>
        <cfvo type="num" val="4"/>
        <cfvo type="num" val="5"/>
        <color rgb="FFF8696B"/>
        <color theme="0" tint="-0.14999847407452621"/>
        <color rgb="FF63BE7B"/>
      </colorScale>
    </cfRule>
  </conditionalFormatting>
  <conditionalFormatting sqref="AX16:AX39">
    <cfRule type="colorScale" priority="1">
      <colorScale>
        <cfvo type="num" val="0"/>
        <cfvo type="num" val="1"/>
        <cfvo type="num" val="2"/>
        <color rgb="FFF8696B"/>
        <color theme="0" tint="-0.14999847407452621"/>
        <color rgb="FF63BE7B"/>
      </colorScale>
    </cfRule>
  </conditionalFormatting>
  <dataValidations disablePrompts="1" count="6">
    <dataValidation type="list" allowBlank="1" showInputMessage="1" showErrorMessage="1" sqref="C3">
      <formula1>"1,2,3,4,5,6,7,8,9,10,11,12"</formula1>
    </dataValidation>
    <dataValidation type="list" allowBlank="1" showInputMessage="1" showErrorMessage="1" sqref="B2">
      <formula1>"2014,2015,2016,2017,2018,2019,2020,2021,2022,2023,2024,2025,2026,2027,2028,2029,2030., ,"</formula1>
    </dataValidation>
    <dataValidation type="list" allowBlank="1" showInputMessage="1" showErrorMessage="1" sqref="D6">
      <formula1>"1,2,3,4"</formula1>
    </dataValidation>
    <dataValidation type="list" allowBlank="1" showInputMessage="1" showErrorMessage="1" sqref="G7:G47 I7:I47 K7:K47 M7:M47 O7:O47 Q7:Q47 S7:S47 U7:U47">
      <formula1>"G,Ad,Ac"</formula1>
    </dataValidation>
    <dataValidation type="list" allowBlank="1" showInputMessage="1" showErrorMessage="1" sqref="J3:P3">
      <formula1>"S1,S2,S3,S4,TS"</formula1>
    </dataValidation>
    <dataValidation type="list" allowBlank="1" showInputMessage="1" showErrorMessage="1" sqref="V6:X6 T6 R6 P6 N6">
      <formula1>IF($J$3="S1",$H$4:$H$30,IF($J$3="S2",$H$31:$H$57,IF($J$3="S3",$H$58:$H$83,IF($J$3="S4",$H$84:$H$109,IF($J$3="TS",$H$4:$H$109)))))</formula1>
    </dataValidation>
  </dataValidations>
  <pageMargins left="0" right="0" top="0" bottom="0" header="0.31496062992125984" footer="0.31496062992125984"/>
  <pageSetup paperSize="8" scale="53" orientation="landscape" r:id="rId1"/>
  <extLst>
    <ext xmlns:x14="http://schemas.microsoft.com/office/spreadsheetml/2009/9/main" uri="{CCE6A557-97BC-4b89-ADB6-D9C93CAAB3DF}">
      <x14:dataValidations xmlns:xm="http://schemas.microsoft.com/office/excel/2006/main" disablePrompts="1" count="8">
        <x14:dataValidation type="list" allowBlank="1" showInputMessage="1" showErrorMessage="1">
          <x14:formula1>
            <xm:f>IF($J$3="S1",' Section &amp; Compétence'!$E$4:$E$30,IF($J$3="S2",' Section &amp; Compétence'!$E$31:$E$59,IF($J$3="S3",' Section &amp; Compétence'!$E$60:$E$85,IF($J$3="S4",' Section &amp; Compétence'!$E$86:$E$111,IF($J$3="TS",' Section &amp; Compétence'!$E$4:$E$111)))))</xm:f>
          </x14:formula1>
          <xm:sqref>F6 F8:F47</xm:sqref>
        </x14:dataValidation>
        <x14:dataValidation type="list" allowBlank="1" showInputMessage="1" showErrorMessage="1">
          <x14:formula1>
            <xm:f>IF($J$3="S1",' Section &amp; Compétence'!$G$4:$G$30,IF($J$3="S2",' Section &amp; Compétence'!$G$31:$G$59,IF($J$3="S3",' Section &amp; Compétence'!$G$60:$G$85,IF($J$3="S4",' Section &amp; Compétence'!$G$86:$G$111,IF($J$3="TS",' Section &amp; Compétence'!$G$4:$G$111)))))</xm:f>
          </x14:formula1>
          <xm:sqref>J7:J47</xm:sqref>
        </x14:dataValidation>
        <x14:dataValidation type="list" allowBlank="1" showInputMessage="1" showErrorMessage="1">
          <x14:formula1>
            <xm:f>IF($J$3="S1",' Section &amp; Compétence'!$H$4:$H$30,IF($J$3="S2",' Section &amp; Compétence'!$H$31:$H$59,IF($J$3="S3",' Section &amp; Compétence'!$H$60:$H$85,IF($J$3="S4",' Section &amp; Compétence'!$H$86:$H$111,IF($J$3="TS",' Section &amp; Compétence'!$H$4:$H$111)))))</xm:f>
          </x14:formula1>
          <xm:sqref>L6 L8:L47</xm:sqref>
        </x14:dataValidation>
        <x14:dataValidation type="list" allowBlank="1" showInputMessage="1" showErrorMessage="1">
          <x14:formula1>
            <xm:f>IF($J$3="S1",' Section &amp; Compétence'!$L$4:$L$30,IF($J$3="S2",' Section &amp; Compétence'!$L$31:$L$59,IF($J$3="S3",' Section &amp; Compétence'!$L$60:$L$85,IF($J$3="S4",' Section &amp; Compétence'!$L$86:$L$111,IF($J$3="TS",' Section &amp; Compétence'!$L$4:$L$111)))))</xm:f>
          </x14:formula1>
          <xm:sqref>H6:H47</xm:sqref>
        </x14:dataValidation>
        <x14:dataValidation type="list" allowBlank="1" showInputMessage="1" showErrorMessage="1">
          <x14:formula1>
            <xm:f>' Section &amp; Compétence'!$B$159:$B$163</xm:f>
          </x14:formula1>
          <xm:sqref>Z12:Z14</xm:sqref>
        </x14:dataValidation>
        <x14:dataValidation type="list" allowBlank="1" showInputMessage="1" showErrorMessage="1">
          <x14:formula1>
            <xm:f>IF($J$3="S1",' Section &amp; Compétence'!$E$4:$E$30,IF($J$3="S2",' Section &amp; Compétence'!$E$31:$E$59,IF($J$3="S3",' Section &amp; Compétence'!$E$60:$E$85,IF($J$3="S4",' Section &amp; Compétence'!$E$86:$E$111,IF($J$3="TS",' Section &amp; Compétence'!$E$4:$E$111)))))</xm:f>
          </x14:formula1>
          <xm:sqref>F7</xm:sqref>
        </x14:dataValidation>
        <x14:dataValidation type="list" allowBlank="1" showInputMessage="1" showErrorMessage="1">
          <x14:formula1>
            <xm:f>IF($J$3="S1",' Section &amp; Compétence'!$H$4:$H$30,IF($J$3="S2",' Section &amp; Compétence'!$H$31:$H$59,IF($J$3="S3",' Section &amp; Compétence'!$H$60:$H$85,IF($J$3="S4",' Section &amp; Compétence'!$H$86:$H$111,IF($J$3="TS",' Section &amp; Compétence'!$H$4:$H$111)))))</xm:f>
          </x14:formula1>
          <xm:sqref>L7</xm:sqref>
        </x14:dataValidation>
        <x14:dataValidation type="list" allowBlank="1" showInputMessage="1" showErrorMessage="1">
          <x14:formula1>
            <xm:f>IF($J$3="S1",' Section &amp; Compétence'!$I$6:$I$30,IF($J$3="S2",' Section &amp; Compétence'!$H$31:$H$59,IF($J$3="S3",' Section &amp; Compétence'!$H$60:$H$85,IF($J$3="S4",' Section &amp; Compétence'!$H$86:$H$111,IF($J$3="TS",' Section &amp; Compétence'!$H$4:$H$111)))))</xm:f>
          </x14:formula1>
          <xm:sqref>N7:N47 V7:X47 P7:P47 R7:R47 T7:T47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56"/>
  <sheetViews>
    <sheetView topLeftCell="G19" zoomScale="70" zoomScaleNormal="70" workbookViewId="0">
      <selection activeCell="R53" sqref="R53"/>
    </sheetView>
  </sheetViews>
  <sheetFormatPr baseColWidth="10" defaultColWidth="0" defaultRowHeight="15" zeroHeight="1" outlineLevelCol="1" x14ac:dyDescent="0.25"/>
  <cols>
    <col min="1" max="1" width="9.7109375" customWidth="1"/>
    <col min="2" max="3" width="15.7109375" customWidth="1"/>
    <col min="4" max="4" width="6.7109375" customWidth="1"/>
    <col min="5" max="5" width="11.42578125" customWidth="1"/>
    <col min="6" max="6" width="20.7109375" customWidth="1"/>
    <col min="7" max="7" width="3.28515625" customWidth="1"/>
    <col min="8" max="8" width="20.7109375" customWidth="1"/>
    <col min="9" max="9" width="3.28515625" customWidth="1"/>
    <col min="10" max="10" width="20.7109375" customWidth="1"/>
    <col min="11" max="11" width="3.28515625" customWidth="1"/>
    <col min="12" max="12" width="20.7109375" customWidth="1"/>
    <col min="13" max="13" width="3.28515625" customWidth="1"/>
    <col min="14" max="14" width="20.7109375" customWidth="1"/>
    <col min="15" max="15" width="3.28515625" customWidth="1"/>
    <col min="16" max="16" width="20.7109375" customWidth="1"/>
    <col min="17" max="17" width="3.28515625" customWidth="1"/>
    <col min="18" max="18" width="20.7109375" customWidth="1"/>
    <col min="19" max="19" width="3.28515625" customWidth="1"/>
    <col min="20" max="20" width="20.7109375" customWidth="1"/>
    <col min="21" max="21" width="3.28515625" customWidth="1"/>
    <col min="22" max="24" width="20.7109375" customWidth="1"/>
    <col min="25" max="25" width="11.42578125" customWidth="1"/>
    <col min="26" max="26" width="24.7109375" customWidth="1"/>
    <col min="27" max="37" width="5.7109375" hidden="1" customWidth="1" outlineLevel="1"/>
    <col min="38" max="38" width="6.7109375" customWidth="1" collapsed="1"/>
    <col min="39" max="49" width="5.7109375" hidden="1" customWidth="1" outlineLevel="1"/>
    <col min="50" max="50" width="6.7109375" customWidth="1" collapsed="1"/>
    <col min="51" max="51" width="8.7109375" customWidth="1"/>
    <col min="52" max="52" width="11.42578125" customWidth="1"/>
    <col min="53" max="16384" width="11.42578125" hidden="1"/>
  </cols>
  <sheetData>
    <row r="1" spans="1:52" ht="15.75" thickBot="1" x14ac:dyDescent="0.3">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48" thickTop="1" thickBot="1" x14ac:dyDescent="0.3">
      <c r="A2" s="2"/>
      <c r="B2" s="510">
        <v>2020</v>
      </c>
      <c r="C2" s="511"/>
      <c r="D2" s="511"/>
      <c r="E2" s="511"/>
      <c r="F2" s="45"/>
      <c r="G2" s="46"/>
      <c r="H2" s="46"/>
      <c r="I2" s="47"/>
      <c r="J2" s="47"/>
      <c r="K2" s="47"/>
      <c r="L2" s="47"/>
      <c r="M2" s="47"/>
      <c r="N2" s="47"/>
      <c r="O2" s="47"/>
      <c r="P2" s="47"/>
      <c r="Q2" s="47"/>
      <c r="R2" s="47"/>
      <c r="S2" s="47"/>
      <c r="T2" s="47"/>
      <c r="U2" s="47"/>
      <c r="V2" s="47"/>
      <c r="W2" s="47"/>
      <c r="X2" s="48"/>
      <c r="Y2" s="3"/>
      <c r="Z2" s="4"/>
      <c r="AA2" s="4"/>
      <c r="AB2" s="4"/>
      <c r="AC2" s="4"/>
      <c r="AD2" s="4"/>
      <c r="AE2" s="4"/>
      <c r="AF2" s="4"/>
      <c r="AG2" s="4"/>
      <c r="AH2" s="4"/>
      <c r="AI2" s="4"/>
      <c r="AJ2" s="4"/>
      <c r="AK2" s="4"/>
      <c r="AL2" s="4"/>
      <c r="AM2" s="4"/>
      <c r="AN2" s="4"/>
      <c r="AO2" s="4"/>
      <c r="AP2" s="4"/>
      <c r="AQ2" s="4"/>
      <c r="AR2" s="4"/>
      <c r="AS2" s="4"/>
      <c r="AT2" s="4"/>
      <c r="AU2" s="4"/>
      <c r="AV2" s="4"/>
      <c r="AW2" s="4"/>
      <c r="AX2" s="4"/>
      <c r="AY2" s="4"/>
      <c r="AZ2" s="2"/>
    </row>
    <row r="3" spans="1:52" ht="36.950000000000003" customHeight="1" thickBot="1" x14ac:dyDescent="0.3">
      <c r="A3" s="2"/>
      <c r="B3" s="28" t="s">
        <v>0</v>
      </c>
      <c r="C3" s="109">
        <v>2</v>
      </c>
      <c r="D3" s="512" t="s">
        <v>1</v>
      </c>
      <c r="E3" s="514" t="s">
        <v>2</v>
      </c>
      <c r="F3" s="516" t="s">
        <v>3</v>
      </c>
      <c r="G3" s="517"/>
      <c r="H3" s="517"/>
      <c r="I3" s="517"/>
      <c r="J3" s="518" t="s">
        <v>4</v>
      </c>
      <c r="K3" s="518"/>
      <c r="L3" s="518"/>
      <c r="M3" s="518"/>
      <c r="N3" s="518"/>
      <c r="O3" s="518"/>
      <c r="P3" s="518"/>
      <c r="Q3" s="528"/>
      <c r="R3" s="528"/>
      <c r="S3" s="528"/>
      <c r="T3" s="528"/>
      <c r="U3" s="528"/>
      <c r="V3" s="523" t="s">
        <v>5</v>
      </c>
      <c r="W3" s="523" t="s">
        <v>5</v>
      </c>
      <c r="X3" s="525" t="s">
        <v>5</v>
      </c>
      <c r="Y3" s="5"/>
      <c r="Z3" s="4"/>
      <c r="AA3" s="4"/>
      <c r="AB3" s="4"/>
      <c r="AC3" s="4"/>
      <c r="AD3" s="4"/>
      <c r="AE3" s="4"/>
      <c r="AF3" s="4"/>
      <c r="AG3" s="4"/>
      <c r="AH3" s="4"/>
      <c r="AI3" s="4"/>
      <c r="AJ3" s="4"/>
      <c r="AK3" s="4"/>
      <c r="AL3" s="4"/>
      <c r="AM3" s="4"/>
      <c r="AN3" s="4"/>
      <c r="AO3" s="4"/>
      <c r="AP3" s="4"/>
      <c r="AQ3" s="4"/>
      <c r="AR3" s="4"/>
      <c r="AS3" s="4"/>
      <c r="AT3" s="4"/>
      <c r="AU3" s="4"/>
      <c r="AV3" s="4"/>
      <c r="AW3" s="4"/>
      <c r="AX3" s="4"/>
      <c r="AY3" s="4"/>
      <c r="AZ3" s="2"/>
    </row>
    <row r="4" spans="1:52" ht="36.950000000000003" customHeight="1" thickTop="1" x14ac:dyDescent="0.25">
      <c r="A4" s="2"/>
      <c r="B4" s="110" t="str">
        <f>CONCATENATE(UPPER(TEXT(C4,"MMMM")),"")</f>
        <v>FÉVRIER</v>
      </c>
      <c r="C4" s="6">
        <f>DATE(B2,C3,1)</f>
        <v>43862</v>
      </c>
      <c r="D4" s="512"/>
      <c r="E4" s="514"/>
      <c r="F4" s="563" t="s">
        <v>6</v>
      </c>
      <c r="G4" s="519" t="s">
        <v>7</v>
      </c>
      <c r="H4" s="560" t="s">
        <v>8</v>
      </c>
      <c r="I4" s="519" t="s">
        <v>7</v>
      </c>
      <c r="J4" s="558" t="s">
        <v>9</v>
      </c>
      <c r="K4" s="519" t="s">
        <v>7</v>
      </c>
      <c r="L4" s="558" t="s">
        <v>10</v>
      </c>
      <c r="M4" s="519" t="s">
        <v>7</v>
      </c>
      <c r="N4" s="558" t="s">
        <v>10</v>
      </c>
      <c r="O4" s="519" t="s">
        <v>7</v>
      </c>
      <c r="P4" s="521" t="s">
        <v>10</v>
      </c>
      <c r="Q4" s="519" t="s">
        <v>7</v>
      </c>
      <c r="R4" s="521" t="s">
        <v>10</v>
      </c>
      <c r="S4" s="519" t="s">
        <v>7</v>
      </c>
      <c r="T4" s="521" t="s">
        <v>10</v>
      </c>
      <c r="U4" s="519" t="s">
        <v>7</v>
      </c>
      <c r="V4" s="523"/>
      <c r="W4" s="523"/>
      <c r="X4" s="525"/>
      <c r="Y4" s="5"/>
      <c r="Z4" s="4"/>
      <c r="AA4" s="4"/>
      <c r="AB4" s="4"/>
      <c r="AC4" s="4"/>
      <c r="AD4" s="4"/>
      <c r="AE4" s="4"/>
      <c r="AF4" s="4"/>
      <c r="AG4" s="4"/>
      <c r="AH4" s="4"/>
      <c r="AI4" s="4"/>
      <c r="AJ4" s="4"/>
      <c r="AK4" s="4"/>
      <c r="AL4" s="4"/>
      <c r="AM4" s="4"/>
      <c r="AN4" s="4"/>
      <c r="AO4" s="4"/>
      <c r="AP4" s="4"/>
      <c r="AQ4" s="4"/>
      <c r="AR4" s="4"/>
      <c r="AS4" s="4"/>
      <c r="AT4" s="4"/>
      <c r="AU4" s="4"/>
      <c r="AV4" s="4"/>
      <c r="AW4" s="4"/>
      <c r="AX4" s="4"/>
      <c r="AY4" s="4"/>
      <c r="AZ4" s="2"/>
    </row>
    <row r="5" spans="1:52" ht="21" customHeight="1" x14ac:dyDescent="0.25">
      <c r="A5" s="2"/>
      <c r="B5" s="435" t="s">
        <v>11</v>
      </c>
      <c r="C5" s="436"/>
      <c r="D5" s="513"/>
      <c r="E5" s="515"/>
      <c r="F5" s="564"/>
      <c r="G5" s="520"/>
      <c r="H5" s="561"/>
      <c r="I5" s="520"/>
      <c r="J5" s="559"/>
      <c r="K5" s="520"/>
      <c r="L5" s="559"/>
      <c r="M5" s="520"/>
      <c r="N5" s="559"/>
      <c r="O5" s="520"/>
      <c r="P5" s="522"/>
      <c r="Q5" s="527"/>
      <c r="R5" s="522"/>
      <c r="S5" s="527"/>
      <c r="T5" s="522"/>
      <c r="U5" s="527"/>
      <c r="V5" s="524"/>
      <c r="W5" s="524"/>
      <c r="X5" s="526"/>
      <c r="Y5" s="5"/>
      <c r="Z5" s="7"/>
      <c r="AA5" s="4"/>
      <c r="AB5" s="4"/>
      <c r="AC5" s="4"/>
      <c r="AD5" s="4"/>
      <c r="AE5" s="4"/>
      <c r="AF5" s="4"/>
      <c r="AG5" s="4"/>
      <c r="AH5" s="4"/>
      <c r="AI5" s="4"/>
      <c r="AJ5" s="4"/>
      <c r="AK5" s="4"/>
      <c r="AL5" s="4"/>
      <c r="AM5" s="4"/>
      <c r="AN5" s="4"/>
      <c r="AO5" s="4"/>
      <c r="AP5" s="4"/>
      <c r="AQ5" s="4"/>
      <c r="AR5" s="4"/>
      <c r="AS5" s="4"/>
      <c r="AT5" s="4"/>
      <c r="AU5" s="4"/>
      <c r="AV5" s="4"/>
      <c r="AW5" s="4"/>
      <c r="AX5" s="4"/>
      <c r="AY5" s="4"/>
      <c r="AZ5" s="2"/>
    </row>
    <row r="6" spans="1:52" ht="21.95" customHeight="1" x14ac:dyDescent="0.25">
      <c r="A6" s="2"/>
      <c r="B6" s="43" t="s">
        <v>12</v>
      </c>
      <c r="C6" s="44"/>
      <c r="D6" s="114">
        <v>4</v>
      </c>
      <c r="E6" s="17"/>
      <c r="F6" s="118"/>
      <c r="G6" s="30"/>
      <c r="H6" s="31"/>
      <c r="I6" s="30"/>
      <c r="J6" s="31"/>
      <c r="K6" s="30"/>
      <c r="L6" s="31"/>
      <c r="M6" s="30"/>
      <c r="N6" s="31"/>
      <c r="O6" s="30"/>
      <c r="P6" s="31"/>
      <c r="Q6" s="33"/>
      <c r="R6" s="31"/>
      <c r="S6" s="34"/>
      <c r="T6" s="31"/>
      <c r="U6" s="34"/>
      <c r="V6" s="31"/>
      <c r="W6" s="31"/>
      <c r="X6" s="174"/>
      <c r="Y6" s="5"/>
      <c r="Z6" s="7"/>
      <c r="AA6" s="4"/>
      <c r="AB6" s="4"/>
      <c r="AC6" s="4"/>
      <c r="AD6" s="4"/>
      <c r="AE6" s="4"/>
      <c r="AF6" s="4"/>
      <c r="AG6" s="4"/>
      <c r="AH6" s="4"/>
      <c r="AI6" s="4"/>
      <c r="AJ6" s="4"/>
      <c r="AK6" s="4"/>
      <c r="AL6" s="4"/>
      <c r="AM6" s="4"/>
      <c r="AN6" s="4"/>
      <c r="AO6" s="4"/>
      <c r="AP6" s="4"/>
      <c r="AQ6" s="4"/>
      <c r="AR6" s="4"/>
      <c r="AS6" s="4"/>
      <c r="AT6" s="4"/>
      <c r="AU6" s="4"/>
      <c r="AV6" s="4"/>
      <c r="AW6" s="4"/>
      <c r="AX6" s="4"/>
      <c r="AY6" s="4"/>
      <c r="AZ6" s="2"/>
    </row>
    <row r="7" spans="1:52" ht="24.95" customHeight="1" x14ac:dyDescent="0.25">
      <c r="A7" s="2"/>
      <c r="B7" s="111" t="str">
        <f>IF(C7="","",LEFT(TEXT(C7,"jjjj"),8))</f>
        <v>samedi</v>
      </c>
      <c r="C7" s="112">
        <f>IF(OR(B$2="",C$3=""),"",IF(C$3&lt;=12,DATE(B$2,C$3,1),DATE(B$2,MONTH(C$3&amp;5),1)))</f>
        <v>43862</v>
      </c>
      <c r="D7" s="115">
        <f>IF(C7="","",IF(MOD(C7-DATE(2017,11,30),4)=0,4,MOD(C7-DATE(2017,11,30),4)))</f>
        <v>1</v>
      </c>
      <c r="E7" s="128" t="str">
        <f>IF(C7="","",IF(AND(B7="samedi",B5="Section"),"jour",IF(AND(B7="dimanche",B5="Section"),"jour","nuit")))</f>
        <v>jour</v>
      </c>
      <c r="F7" s="119" t="s">
        <v>24</v>
      </c>
      <c r="G7" s="134" t="s">
        <v>44</v>
      </c>
      <c r="H7" s="237" t="s">
        <v>36</v>
      </c>
      <c r="I7" s="117" t="s">
        <v>44</v>
      </c>
      <c r="J7" s="237" t="s">
        <v>110</v>
      </c>
      <c r="K7" s="117" t="s">
        <v>44</v>
      </c>
      <c r="L7" s="237" t="s">
        <v>33</v>
      </c>
      <c r="M7" s="117" t="s">
        <v>44</v>
      </c>
      <c r="N7" s="237" t="s">
        <v>109</v>
      </c>
      <c r="O7" s="117" t="s">
        <v>44</v>
      </c>
      <c r="P7" s="237" t="s">
        <v>431</v>
      </c>
      <c r="Q7" s="117" t="s">
        <v>44</v>
      </c>
      <c r="R7" s="237"/>
      <c r="S7" s="117"/>
      <c r="T7" s="119"/>
      <c r="U7" s="117"/>
      <c r="V7" s="119"/>
      <c r="W7" s="119"/>
      <c r="X7" s="175"/>
      <c r="Y7" s="8"/>
      <c r="Z7" s="9"/>
      <c r="AA7" s="9"/>
      <c r="AB7" s="9"/>
      <c r="AC7" s="9"/>
      <c r="AD7" s="9"/>
      <c r="AE7" s="9"/>
      <c r="AF7" s="9"/>
      <c r="AG7" s="9"/>
      <c r="AH7" s="9"/>
      <c r="AI7" s="9"/>
      <c r="AJ7" s="9"/>
      <c r="AK7" s="9"/>
      <c r="AL7" s="9"/>
      <c r="AM7" s="9"/>
      <c r="AN7" s="9"/>
      <c r="AO7" s="9"/>
      <c r="AP7" s="9"/>
      <c r="AQ7" s="9"/>
      <c r="AR7" s="9"/>
      <c r="AS7" s="9"/>
      <c r="AT7" s="9"/>
      <c r="AU7" s="9"/>
      <c r="AV7" s="9"/>
      <c r="AW7" s="9"/>
      <c r="AX7" s="9"/>
      <c r="AY7" s="9"/>
      <c r="AZ7" s="2"/>
    </row>
    <row r="8" spans="1:52" ht="24.95" customHeight="1" x14ac:dyDescent="0.25">
      <c r="A8" s="2"/>
      <c r="B8" s="111" t="str">
        <f t="shared" ref="B8:B47" si="0">IF(C8="","",LEFT(TEXT(C8,"jjjj"),8))</f>
        <v>samedi</v>
      </c>
      <c r="C8" s="113">
        <f>IF(C7="","",IF(AND(MONTH(C7+1)&lt;&gt;MONTH(C$7),WEEKDAY(C7,2)&lt;6),"",IF(AND(MONTH(C7+1)&lt;&gt;MONTH(C$7),COUNTIF(C$7:C7,C7)=2),"",IF(AND(WEEKDAY(C7,2)&gt;5,COUNTIF(C$7:C7,C7)=1),C7,C7+1))))</f>
        <v>43862</v>
      </c>
      <c r="D8" s="115">
        <f>IF(C8="","",IF(MOD(C8-DATE(2017,11,30),4)=0,4,MOD(C8-DATE(2017,11,30),4)))</f>
        <v>1</v>
      </c>
      <c r="E8" s="128" t="str">
        <f>IF(C8="","",IF(AND(B8="samedi",B7="vendredi"),"jour",IF(AND(B8="dimanche",B7="samedi"),"jour","nuit")))</f>
        <v>nuit</v>
      </c>
      <c r="F8" s="119" t="s">
        <v>24</v>
      </c>
      <c r="G8" s="134" t="s">
        <v>48</v>
      </c>
      <c r="H8" s="237" t="s">
        <v>413</v>
      </c>
      <c r="I8" s="117" t="s">
        <v>48</v>
      </c>
      <c r="J8" s="237" t="s">
        <v>419</v>
      </c>
      <c r="K8" s="117" t="s">
        <v>48</v>
      </c>
      <c r="L8" s="237" t="s">
        <v>129</v>
      </c>
      <c r="M8" s="117" t="s">
        <v>48</v>
      </c>
      <c r="N8" s="237" t="s">
        <v>36</v>
      </c>
      <c r="O8" s="117" t="s">
        <v>48</v>
      </c>
      <c r="P8" s="237" t="s">
        <v>403</v>
      </c>
      <c r="Q8" s="117" t="s">
        <v>48</v>
      </c>
      <c r="R8" s="237" t="s">
        <v>107</v>
      </c>
      <c r="S8" s="117" t="s">
        <v>48</v>
      </c>
      <c r="T8" s="119" t="s">
        <v>431</v>
      </c>
      <c r="U8" s="117" t="s">
        <v>48</v>
      </c>
      <c r="V8" s="119" t="s">
        <v>110</v>
      </c>
      <c r="W8" s="119"/>
      <c r="X8" s="175"/>
      <c r="Y8" s="8"/>
      <c r="Z8" s="9"/>
      <c r="AA8" s="9"/>
      <c r="AB8" s="9"/>
      <c r="AC8" s="9"/>
      <c r="AD8" s="9"/>
      <c r="AE8" s="9"/>
      <c r="AF8" s="9"/>
      <c r="AG8" s="9"/>
      <c r="AH8" s="9"/>
      <c r="AI8" s="9"/>
      <c r="AJ8" s="9"/>
      <c r="AK8" s="9"/>
      <c r="AL8" s="9"/>
      <c r="AM8" s="9"/>
      <c r="AN8" s="9"/>
      <c r="AO8" s="9"/>
      <c r="AP8" s="9"/>
      <c r="AQ8" s="9"/>
      <c r="AR8" s="9"/>
      <c r="AS8" s="9"/>
      <c r="AT8" s="9"/>
      <c r="AU8" s="9"/>
      <c r="AV8" s="9"/>
      <c r="AW8" s="9"/>
      <c r="AX8" s="9"/>
      <c r="AY8" s="9"/>
      <c r="AZ8" s="2"/>
    </row>
    <row r="9" spans="1:52" ht="24.95" customHeight="1" thickBot="1" x14ac:dyDescent="0.3">
      <c r="A9" s="2"/>
      <c r="B9" s="111" t="str">
        <f t="shared" si="0"/>
        <v>dimanche</v>
      </c>
      <c r="C9" s="112">
        <f>IF(C8="","",IF(AND(MONTH(C8+1)&lt;&gt;MONTH(C$7),WEEKDAY(C8,2)&lt;6),"",IF(AND(MONTH(C8+1)&lt;&gt;MONTH(C$7),COUNTIF(C$7:C8,C8)=2),"",IF(AND(WEEKDAY(C8,2)&gt;5,COUNTIF(C$7:C8,C8)=1),C8,C8+1))))</f>
        <v>43863</v>
      </c>
      <c r="D9" s="115">
        <f t="shared" ref="D9:D28" si="1">IF(C9="","",IF(MOD(C9-DATE(2017,11,30),4)=0,4,MOD(C9-DATE(2017,11,30),4)))</f>
        <v>2</v>
      </c>
      <c r="E9" s="128" t="str">
        <f t="shared" ref="E9:E47" si="2">IF(C9="","",IF(AND(B9="samedi",B8="vendredi"),"jour",IF(AND(B9="dimanche",B8="samedi"),"jour","nuit")))</f>
        <v>jour</v>
      </c>
      <c r="F9" s="119"/>
      <c r="G9" s="117"/>
      <c r="H9" s="237" t="s">
        <v>110</v>
      </c>
      <c r="I9" s="117" t="s">
        <v>44</v>
      </c>
      <c r="J9" s="237" t="s">
        <v>92</v>
      </c>
      <c r="K9" s="117" t="s">
        <v>44</v>
      </c>
      <c r="L9" s="237" t="s">
        <v>421</v>
      </c>
      <c r="M9" s="117" t="s">
        <v>48</v>
      </c>
      <c r="N9" s="237" t="s">
        <v>403</v>
      </c>
      <c r="O9" s="117" t="s">
        <v>44</v>
      </c>
      <c r="P9" s="237" t="s">
        <v>107</v>
      </c>
      <c r="Q9" s="117" t="s">
        <v>44</v>
      </c>
      <c r="R9" s="237" t="s">
        <v>120</v>
      </c>
      <c r="S9" s="117" t="s">
        <v>46</v>
      </c>
      <c r="T9" s="119" t="s">
        <v>431</v>
      </c>
      <c r="U9" s="117" t="s">
        <v>46</v>
      </c>
      <c r="V9" s="119"/>
      <c r="W9" s="119"/>
      <c r="X9" s="175"/>
      <c r="Y9" s="8"/>
      <c r="Z9" s="9"/>
      <c r="AA9" s="9"/>
      <c r="AB9" s="9"/>
      <c r="AC9" s="9"/>
      <c r="AD9" s="9"/>
      <c r="AE9" s="9"/>
      <c r="AF9" s="9"/>
      <c r="AG9" s="9"/>
      <c r="AH9" s="9"/>
      <c r="AI9" s="9"/>
      <c r="AJ9" s="9"/>
      <c r="AK9" s="9"/>
      <c r="AL9" s="9"/>
      <c r="AM9" s="9"/>
      <c r="AN9" s="9"/>
      <c r="AO9" s="9"/>
      <c r="AP9" s="9"/>
      <c r="AQ9" s="9"/>
      <c r="AR9" s="9"/>
      <c r="AS9" s="9"/>
      <c r="AT9" s="9"/>
      <c r="AU9" s="9"/>
      <c r="AV9" s="9"/>
      <c r="AW9" s="9"/>
      <c r="AX9" s="9"/>
      <c r="AY9" s="9"/>
      <c r="AZ9" s="2"/>
    </row>
    <row r="10" spans="1:52" ht="24.95" customHeight="1" x14ac:dyDescent="0.25">
      <c r="A10" s="2"/>
      <c r="B10" s="111" t="str">
        <f t="shared" si="0"/>
        <v>dimanche</v>
      </c>
      <c r="C10" s="112">
        <f>IF(C9="","",IF(AND(MONTH(C9+1)&lt;&gt;MONTH(C$7),WEEKDAY(C9,2)&lt;6),"",IF(AND(MONTH(C9+1)&lt;&gt;MONTH(C$7),COUNTIF(C$7:C9,C9)=2),"",IF(AND(WEEKDAY(C9,2)&gt;5,COUNTIF(C$7:C9,C9)=1),C9,C9+1))))</f>
        <v>43863</v>
      </c>
      <c r="D10" s="115">
        <f t="shared" si="1"/>
        <v>2</v>
      </c>
      <c r="E10" s="128" t="str">
        <f t="shared" si="2"/>
        <v>nuit</v>
      </c>
      <c r="F10" s="119" t="s">
        <v>105</v>
      </c>
      <c r="G10" s="117" t="s">
        <v>46</v>
      </c>
      <c r="H10" s="237" t="s">
        <v>30</v>
      </c>
      <c r="I10" s="117" t="s">
        <v>48</v>
      </c>
      <c r="J10" s="237" t="s">
        <v>92</v>
      </c>
      <c r="K10" s="117" t="s">
        <v>48</v>
      </c>
      <c r="L10" s="237" t="s">
        <v>421</v>
      </c>
      <c r="M10" s="117" t="s">
        <v>48</v>
      </c>
      <c r="N10" s="237" t="s">
        <v>96</v>
      </c>
      <c r="O10" s="117" t="s">
        <v>48</v>
      </c>
      <c r="P10" s="237" t="s">
        <v>107</v>
      </c>
      <c r="Q10" s="117" t="s">
        <v>48</v>
      </c>
      <c r="R10" s="237" t="s">
        <v>112</v>
      </c>
      <c r="S10" s="117" t="s">
        <v>46</v>
      </c>
      <c r="T10" s="119" t="s">
        <v>414</v>
      </c>
      <c r="U10" s="117" t="s">
        <v>46</v>
      </c>
      <c r="V10" s="119" t="s">
        <v>304</v>
      </c>
      <c r="W10" s="119"/>
      <c r="X10" s="175"/>
      <c r="Y10" s="8"/>
      <c r="Z10" s="529" t="s">
        <v>13</v>
      </c>
      <c r="AA10" s="530"/>
      <c r="AB10" s="530"/>
      <c r="AC10" s="530"/>
      <c r="AD10" s="530"/>
      <c r="AE10" s="530"/>
      <c r="AF10" s="530"/>
      <c r="AG10" s="530"/>
      <c r="AH10" s="530"/>
      <c r="AI10" s="530"/>
      <c r="AJ10" s="530"/>
      <c r="AK10" s="530"/>
      <c r="AL10" s="530"/>
      <c r="AM10" s="530"/>
      <c r="AN10" s="530"/>
      <c r="AO10" s="530"/>
      <c r="AP10" s="530"/>
      <c r="AQ10" s="530"/>
      <c r="AR10" s="530"/>
      <c r="AS10" s="530"/>
      <c r="AT10" s="530"/>
      <c r="AU10" s="530"/>
      <c r="AV10" s="530"/>
      <c r="AW10" s="530"/>
      <c r="AX10" s="530"/>
      <c r="AY10" s="531"/>
      <c r="AZ10" s="2"/>
    </row>
    <row r="11" spans="1:52" ht="24.95" customHeight="1" thickBot="1" x14ac:dyDescent="0.3">
      <c r="A11" s="2"/>
      <c r="B11" s="111" t="str">
        <f t="shared" si="0"/>
        <v>lundi</v>
      </c>
      <c r="C11" s="112">
        <f>IF(C10="","",IF(AND(MONTH(C10+1)&lt;&gt;MONTH(C$7),WEEKDAY(C10,2)&lt;6),"",IF(AND(MONTH(C10+1)&lt;&gt;MONTH(C$7),COUNTIF(C$7:C10,C10)=2),"",IF(AND(WEEKDAY(C10,2)&gt;5,COUNTIF(C$7:C10,C10)=1),C10,C10+1))))</f>
        <v>43864</v>
      </c>
      <c r="D11" s="115">
        <f t="shared" si="1"/>
        <v>3</v>
      </c>
      <c r="E11" s="128" t="str">
        <f t="shared" si="2"/>
        <v>nuit</v>
      </c>
      <c r="F11" s="119" t="s">
        <v>104</v>
      </c>
      <c r="G11" s="117" t="s">
        <v>46</v>
      </c>
      <c r="H11" s="237" t="s">
        <v>304</v>
      </c>
      <c r="I11" s="117" t="s">
        <v>48</v>
      </c>
      <c r="J11" s="237" t="s">
        <v>28</v>
      </c>
      <c r="K11" s="117" t="s">
        <v>48</v>
      </c>
      <c r="L11" s="237" t="s">
        <v>115</v>
      </c>
      <c r="M11" s="117" t="s">
        <v>48</v>
      </c>
      <c r="N11" s="237" t="s">
        <v>117</v>
      </c>
      <c r="O11" s="117" t="s">
        <v>48</v>
      </c>
      <c r="P11" s="237" t="s">
        <v>99</v>
      </c>
      <c r="Q11" s="117" t="s">
        <v>48</v>
      </c>
      <c r="R11" s="237" t="s">
        <v>108</v>
      </c>
      <c r="S11" s="117" t="s">
        <v>46</v>
      </c>
      <c r="T11" s="119" t="s">
        <v>109</v>
      </c>
      <c r="U11" s="117" t="s">
        <v>46</v>
      </c>
      <c r="V11" s="119" t="s">
        <v>426</v>
      </c>
      <c r="W11" s="119"/>
      <c r="X11" s="175"/>
      <c r="Y11" s="8"/>
      <c r="Z11" s="532"/>
      <c r="AA11" s="533"/>
      <c r="AB11" s="533"/>
      <c r="AC11" s="533"/>
      <c r="AD11" s="533"/>
      <c r="AE11" s="533"/>
      <c r="AF11" s="533"/>
      <c r="AG11" s="533"/>
      <c r="AH11" s="533"/>
      <c r="AI11" s="533"/>
      <c r="AJ11" s="533"/>
      <c r="AK11" s="533"/>
      <c r="AL11" s="533"/>
      <c r="AM11" s="533"/>
      <c r="AN11" s="533"/>
      <c r="AO11" s="533"/>
      <c r="AP11" s="533"/>
      <c r="AQ11" s="533"/>
      <c r="AR11" s="533"/>
      <c r="AS11" s="533"/>
      <c r="AT11" s="533"/>
      <c r="AU11" s="533"/>
      <c r="AV11" s="533"/>
      <c r="AW11" s="533"/>
      <c r="AX11" s="533"/>
      <c r="AY11" s="534"/>
      <c r="AZ11" s="2"/>
    </row>
    <row r="12" spans="1:52" ht="24.95" customHeight="1" x14ac:dyDescent="0.25">
      <c r="A12" s="2"/>
      <c r="B12" s="111" t="str">
        <f t="shared" si="0"/>
        <v>mardi</v>
      </c>
      <c r="C12" s="112">
        <f>IF(C11="","",IF(AND(MONTH(C11+1)&lt;&gt;MONTH(C$7),WEEKDAY(C11,2)&lt;6),"",IF(AND(MONTH(C11+1)&lt;&gt;MONTH(C$7),COUNTIF(C$7:C11,C11)=2),"",IF(AND(WEEKDAY(C11,2)&gt;5,COUNTIF(C$7:C11,C11)=1),C11,C11+1))))</f>
        <v>43865</v>
      </c>
      <c r="D12" s="115">
        <f t="shared" si="1"/>
        <v>4</v>
      </c>
      <c r="E12" s="128" t="str">
        <f t="shared" si="2"/>
        <v>nuit</v>
      </c>
      <c r="F12" s="119" t="s">
        <v>86</v>
      </c>
      <c r="G12" s="117" t="s">
        <v>48</v>
      </c>
      <c r="H12" s="237" t="s">
        <v>428</v>
      </c>
      <c r="I12" s="117" t="s">
        <v>48</v>
      </c>
      <c r="J12" s="237" t="s">
        <v>420</v>
      </c>
      <c r="K12" s="117" t="s">
        <v>48</v>
      </c>
      <c r="L12" s="237" t="s">
        <v>109</v>
      </c>
      <c r="M12" s="117" t="s">
        <v>46</v>
      </c>
      <c r="N12" s="237" t="s">
        <v>99</v>
      </c>
      <c r="O12" s="117" t="s">
        <v>48</v>
      </c>
      <c r="P12" s="237" t="s">
        <v>128</v>
      </c>
      <c r="Q12" s="117" t="s">
        <v>46</v>
      </c>
      <c r="R12" s="237" t="s">
        <v>426</v>
      </c>
      <c r="S12" s="117" t="s">
        <v>46</v>
      </c>
      <c r="T12" s="119" t="s">
        <v>117</v>
      </c>
      <c r="U12" s="117" t="s">
        <v>48</v>
      </c>
      <c r="V12" s="119"/>
      <c r="W12" s="119"/>
      <c r="X12" s="175"/>
      <c r="Y12" s="8"/>
      <c r="Z12" s="535" t="s">
        <v>102</v>
      </c>
      <c r="AA12" s="538" t="s">
        <v>15</v>
      </c>
      <c r="AB12" s="538" t="s">
        <v>8</v>
      </c>
      <c r="AC12" s="538" t="s">
        <v>16</v>
      </c>
      <c r="AD12" s="538" t="s">
        <v>17</v>
      </c>
      <c r="AE12" s="538" t="s">
        <v>18</v>
      </c>
      <c r="AF12" s="538" t="s">
        <v>18</v>
      </c>
      <c r="AG12" s="538" t="s">
        <v>18</v>
      </c>
      <c r="AH12" s="538" t="s">
        <v>18</v>
      </c>
      <c r="AI12" s="538" t="s">
        <v>19</v>
      </c>
      <c r="AJ12" s="538" t="s">
        <v>19</v>
      </c>
      <c r="AK12" s="538" t="s">
        <v>19</v>
      </c>
      <c r="AL12" s="549" t="s">
        <v>281</v>
      </c>
      <c r="AM12" s="538" t="s">
        <v>15</v>
      </c>
      <c r="AN12" s="538" t="s">
        <v>8</v>
      </c>
      <c r="AO12" s="538" t="s">
        <v>16</v>
      </c>
      <c r="AP12" s="538" t="s">
        <v>17</v>
      </c>
      <c r="AQ12" s="538" t="s">
        <v>18</v>
      </c>
      <c r="AR12" s="538" t="s">
        <v>18</v>
      </c>
      <c r="AS12" s="538" t="s">
        <v>18</v>
      </c>
      <c r="AT12" s="538" t="s">
        <v>18</v>
      </c>
      <c r="AU12" s="538" t="s">
        <v>19</v>
      </c>
      <c r="AV12" s="538" t="s">
        <v>19</v>
      </c>
      <c r="AW12" s="538" t="s">
        <v>19</v>
      </c>
      <c r="AX12" s="541" t="s">
        <v>20</v>
      </c>
      <c r="AY12" s="544" t="s">
        <v>21</v>
      </c>
      <c r="AZ12" s="2"/>
    </row>
    <row r="13" spans="1:52" ht="24.95" customHeight="1" x14ac:dyDescent="0.25">
      <c r="A13" s="2"/>
      <c r="B13" s="111" t="str">
        <f t="shared" si="0"/>
        <v>mercredi</v>
      </c>
      <c r="C13" s="112">
        <f>IF(C12="","",IF(AND(MONTH(C12+1)&lt;&gt;MONTH(C$7),WEEKDAY(C12,2)&lt;6),"",IF(AND(MONTH(C12+1)&lt;&gt;MONTH(C$7),COUNTIF(C$7:C12,C12)=2),"",IF(AND(WEEKDAY(C12,2)&gt;5,COUNTIF(C$7:C12,C12)=1),C12,C12+1))))</f>
        <v>43866</v>
      </c>
      <c r="D13" s="115">
        <f t="shared" si="1"/>
        <v>1</v>
      </c>
      <c r="E13" s="128" t="str">
        <f t="shared" si="2"/>
        <v>nuit</v>
      </c>
      <c r="F13" s="119" t="s">
        <v>22</v>
      </c>
      <c r="G13" s="117" t="s">
        <v>48</v>
      </c>
      <c r="H13" s="237" t="s">
        <v>30</v>
      </c>
      <c r="I13" s="117" t="s">
        <v>48</v>
      </c>
      <c r="J13" s="237" t="s">
        <v>24</v>
      </c>
      <c r="K13" s="117" t="s">
        <v>48</v>
      </c>
      <c r="L13" s="237" t="s">
        <v>33</v>
      </c>
      <c r="M13" s="117" t="s">
        <v>48</v>
      </c>
      <c r="N13" s="237" t="s">
        <v>28</v>
      </c>
      <c r="O13" s="117" t="s">
        <v>48</v>
      </c>
      <c r="P13" s="237" t="s">
        <v>110</v>
      </c>
      <c r="Q13" s="117" t="s">
        <v>46</v>
      </c>
      <c r="R13" s="237" t="s">
        <v>414</v>
      </c>
      <c r="S13" s="117" t="s">
        <v>46</v>
      </c>
      <c r="T13" s="119" t="s">
        <v>84</v>
      </c>
      <c r="U13" s="117" t="s">
        <v>48</v>
      </c>
      <c r="V13" s="119"/>
      <c r="W13" s="119"/>
      <c r="X13" s="175"/>
      <c r="Y13" s="8"/>
      <c r="Z13" s="536"/>
      <c r="AA13" s="539"/>
      <c r="AB13" s="539"/>
      <c r="AC13" s="539"/>
      <c r="AD13" s="539"/>
      <c r="AE13" s="539"/>
      <c r="AF13" s="539"/>
      <c r="AG13" s="539"/>
      <c r="AH13" s="539"/>
      <c r="AI13" s="539"/>
      <c r="AJ13" s="539"/>
      <c r="AK13" s="539"/>
      <c r="AL13" s="550"/>
      <c r="AM13" s="539"/>
      <c r="AN13" s="539"/>
      <c r="AO13" s="539"/>
      <c r="AP13" s="539"/>
      <c r="AQ13" s="539"/>
      <c r="AR13" s="539"/>
      <c r="AS13" s="539"/>
      <c r="AT13" s="539"/>
      <c r="AU13" s="539"/>
      <c r="AV13" s="539"/>
      <c r="AW13" s="539"/>
      <c r="AX13" s="542"/>
      <c r="AY13" s="545"/>
      <c r="AZ13" s="2"/>
    </row>
    <row r="14" spans="1:52" ht="24.95" customHeight="1" x14ac:dyDescent="0.25">
      <c r="A14" s="2"/>
      <c r="B14" s="111" t="str">
        <f t="shared" si="0"/>
        <v>jeudi</v>
      </c>
      <c r="C14" s="112">
        <f>IF(C13="","",IF(AND(MONTH(C13+1)&lt;&gt;MONTH(C$7),WEEKDAY(C13,2)&lt;6),"",IF(AND(MONTH(C13+1)&lt;&gt;MONTH(C$7),COUNTIF(C$7:C13,C13)=2),"",IF(AND(WEEKDAY(C13,2)&gt;5,COUNTIF(C$7:C13,C13)=1),C13,C13+1))))</f>
        <v>43867</v>
      </c>
      <c r="D14" s="115">
        <f t="shared" si="1"/>
        <v>2</v>
      </c>
      <c r="E14" s="128" t="str">
        <f t="shared" si="2"/>
        <v>nuit</v>
      </c>
      <c r="F14" s="119" t="s">
        <v>84</v>
      </c>
      <c r="G14" s="117" t="s">
        <v>48</v>
      </c>
      <c r="H14" s="237" t="s">
        <v>304</v>
      </c>
      <c r="I14" s="117" t="s">
        <v>48</v>
      </c>
      <c r="J14" s="237" t="s">
        <v>28</v>
      </c>
      <c r="K14" s="117" t="s">
        <v>48</v>
      </c>
      <c r="L14" s="237" t="s">
        <v>107</v>
      </c>
      <c r="M14" s="117" t="s">
        <v>48</v>
      </c>
      <c r="N14" s="237" t="s">
        <v>99</v>
      </c>
      <c r="O14" s="117" t="s">
        <v>48</v>
      </c>
      <c r="P14" s="237" t="s">
        <v>89</v>
      </c>
      <c r="Q14" s="117" t="s">
        <v>48</v>
      </c>
      <c r="R14" s="237" t="s">
        <v>117</v>
      </c>
      <c r="S14" s="117" t="s">
        <v>48</v>
      </c>
      <c r="T14" s="119"/>
      <c r="U14" s="117"/>
      <c r="V14" s="119"/>
      <c r="W14" s="119"/>
      <c r="X14" s="175"/>
      <c r="Y14" s="8"/>
      <c r="Z14" s="537"/>
      <c r="AA14" s="540"/>
      <c r="AB14" s="540"/>
      <c r="AC14" s="540"/>
      <c r="AD14" s="540"/>
      <c r="AE14" s="540"/>
      <c r="AF14" s="540"/>
      <c r="AG14" s="540"/>
      <c r="AH14" s="540"/>
      <c r="AI14" s="540"/>
      <c r="AJ14" s="540"/>
      <c r="AK14" s="540"/>
      <c r="AL14" s="551"/>
      <c r="AM14" s="540"/>
      <c r="AN14" s="540"/>
      <c r="AO14" s="540"/>
      <c r="AP14" s="540"/>
      <c r="AQ14" s="540"/>
      <c r="AR14" s="540"/>
      <c r="AS14" s="540"/>
      <c r="AT14" s="540"/>
      <c r="AU14" s="540"/>
      <c r="AV14" s="540"/>
      <c r="AW14" s="540"/>
      <c r="AX14" s="543"/>
      <c r="AY14" s="546"/>
      <c r="AZ14" s="2"/>
    </row>
    <row r="15" spans="1:52" ht="24.95" customHeight="1" x14ac:dyDescent="0.25">
      <c r="A15" s="2"/>
      <c r="B15" s="111" t="str">
        <f t="shared" si="0"/>
        <v>vendredi</v>
      </c>
      <c r="C15" s="112">
        <f>IF(C14="","",IF(AND(MONTH(C14+1)&lt;&gt;MONTH(C$7),WEEKDAY(C14,2)&lt;6),"",IF(AND(MONTH(C14+1)&lt;&gt;MONTH(C$7),COUNTIF(C$7:C14,C14)=2),"",IF(AND(WEEKDAY(C14,2)&gt;5,COUNTIF(C$7:C14,C14)=1),C14,C14+1))))</f>
        <v>43868</v>
      </c>
      <c r="D15" s="115">
        <f t="shared" si="1"/>
        <v>3</v>
      </c>
      <c r="E15" s="128" t="str">
        <f t="shared" si="2"/>
        <v>nuit</v>
      </c>
      <c r="F15" s="119" t="s">
        <v>104</v>
      </c>
      <c r="G15" s="117" t="s">
        <v>46</v>
      </c>
      <c r="H15" s="237" t="s">
        <v>94</v>
      </c>
      <c r="I15" s="117" t="s">
        <v>48</v>
      </c>
      <c r="J15" s="237" t="s">
        <v>107</v>
      </c>
      <c r="K15" s="117" t="s">
        <v>48</v>
      </c>
      <c r="L15" s="237" t="s">
        <v>100</v>
      </c>
      <c r="M15" s="117" t="s">
        <v>48</v>
      </c>
      <c r="N15" s="237" t="s">
        <v>117</v>
      </c>
      <c r="O15" s="117" t="s">
        <v>48</v>
      </c>
      <c r="P15" s="237" t="s">
        <v>120</v>
      </c>
      <c r="Q15" s="117" t="s">
        <v>48</v>
      </c>
      <c r="R15" s="237" t="s">
        <v>413</v>
      </c>
      <c r="S15" s="117" t="s">
        <v>48</v>
      </c>
      <c r="T15" s="119" t="s">
        <v>431</v>
      </c>
      <c r="U15" s="117" t="s">
        <v>48</v>
      </c>
      <c r="V15" s="119"/>
      <c r="W15" s="119"/>
      <c r="X15" s="175"/>
      <c r="Y15" s="8"/>
      <c r="Z15" s="147"/>
      <c r="AA15" s="10"/>
      <c r="AB15" s="10"/>
      <c r="AC15" s="10"/>
      <c r="AD15" s="10"/>
      <c r="AE15" s="10"/>
      <c r="AF15" s="10"/>
      <c r="AG15" s="10"/>
      <c r="AH15" s="10"/>
      <c r="AI15" s="10"/>
      <c r="AJ15" s="10"/>
      <c r="AK15" s="10"/>
      <c r="AL15" s="11"/>
      <c r="AM15" s="1"/>
      <c r="AN15" s="1"/>
      <c r="AO15" s="1"/>
      <c r="AP15" s="1"/>
      <c r="AQ15" s="1"/>
      <c r="AR15" s="1"/>
      <c r="AS15" s="1"/>
      <c r="AT15" s="1"/>
      <c r="AU15" s="1"/>
      <c r="AV15" s="1"/>
      <c r="AW15" s="1"/>
      <c r="AX15" s="1"/>
      <c r="AY15" s="148"/>
      <c r="AZ15" s="2"/>
    </row>
    <row r="16" spans="1:52" ht="24.95" customHeight="1" x14ac:dyDescent="0.25">
      <c r="A16" s="2"/>
      <c r="B16" s="111" t="str">
        <f t="shared" si="0"/>
        <v>samedi</v>
      </c>
      <c r="C16" s="112">
        <f>IF(C15="","",IF(AND(MONTH(C15+1)&lt;&gt;MONTH(C$7),WEEKDAY(C15,2)&lt;6),"",IF(AND(MONTH(C15+1)&lt;&gt;MONTH(C$7),COUNTIF(C$7:C15,C15)=2),"",IF(AND(WEEKDAY(C15,2)&gt;5,COUNTIF(C$7:C15,C15)=1),C15,C15+1))))</f>
        <v>43869</v>
      </c>
      <c r="D16" s="115">
        <f t="shared" si="1"/>
        <v>4</v>
      </c>
      <c r="E16" s="128" t="str">
        <f t="shared" si="2"/>
        <v>jour</v>
      </c>
      <c r="F16" s="119" t="s">
        <v>417</v>
      </c>
      <c r="G16" s="117" t="s">
        <v>44</v>
      </c>
      <c r="H16" s="237" t="s">
        <v>418</v>
      </c>
      <c r="I16" s="117" t="s">
        <v>44</v>
      </c>
      <c r="J16" s="237" t="s">
        <v>412</v>
      </c>
      <c r="K16" s="117" t="s">
        <v>44</v>
      </c>
      <c r="L16" s="237" t="s">
        <v>128</v>
      </c>
      <c r="M16" s="117" t="s">
        <v>44</v>
      </c>
      <c r="N16" s="237" t="s">
        <v>431</v>
      </c>
      <c r="O16" s="117" t="s">
        <v>44</v>
      </c>
      <c r="P16" s="237" t="s">
        <v>100</v>
      </c>
      <c r="Q16" s="117" t="s">
        <v>44</v>
      </c>
      <c r="R16" s="237" t="s">
        <v>428</v>
      </c>
      <c r="S16" s="117" t="s">
        <v>46</v>
      </c>
      <c r="T16" s="119"/>
      <c r="U16" s="117"/>
      <c r="V16" s="119"/>
      <c r="W16" s="119"/>
      <c r="X16" s="175"/>
      <c r="Y16" s="154">
        <v>1</v>
      </c>
      <c r="Z16" s="149" t="str">
        <f t="array" ref="Z16:Z39">IF($Z$12="Section n°1",' Section &amp; Compétence'!$B$6:$B$29,IF($Z$12="Section n°2",' Section &amp; Compétence'!$B$33:$B$56,IF($Z$12="Section n°3",' Section &amp; Compétence'!$B$62:$B$85,IF($Z$12="Section n°4",' Section &amp; Compétence'!$B$88:$B$111,""))))</f>
        <v>DUBOIS  S         (3)</v>
      </c>
      <c r="AA16" s="12">
        <f>COUNTIFS($F$7:$F$48,Z16,$E$7:$E$48,"Nuit")</f>
        <v>3</v>
      </c>
      <c r="AB16" s="12">
        <f>COUNTIFS($H$7:$H$48,Z16,$E$7:$E$48,"Nuit")</f>
        <v>0</v>
      </c>
      <c r="AC16" s="12">
        <f>COUNTIFS($J$7:$J$48,Z16,$E$7:$E$48,"Nuit")</f>
        <v>0</v>
      </c>
      <c r="AD16" s="12">
        <f>COUNTIFS($L$7:$L$48,Z16,$E$7:$E$48,"Nuit")</f>
        <v>0</v>
      </c>
      <c r="AE16" s="12">
        <f>COUNTIFS($N$7:$N$48,Z16,$E$7:$E$48,"Nuit")</f>
        <v>0</v>
      </c>
      <c r="AF16" s="12">
        <f>COUNTIFS($P$7:$P$48,Z16,$E$7:$E$48,"Nuit")</f>
        <v>0</v>
      </c>
      <c r="AG16" s="12">
        <f>COUNTIFS($R$7:$R$48,Z16,$E$7:$E$48,"Nuit")</f>
        <v>0</v>
      </c>
      <c r="AH16" s="12">
        <f>COUNTIFS($T$7:$T$48,Z16,$E$7:$E$48,"Nuit")</f>
        <v>0</v>
      </c>
      <c r="AI16" s="12">
        <f>COUNTIFS($V$7:$V$48,Z16,$E$7:$E$48,"Nuit")</f>
        <v>0</v>
      </c>
      <c r="AJ16" s="12">
        <f>COUNTIFS($W$7:$W$48,Z16,$E$7:$E$48,"Nuit")</f>
        <v>0</v>
      </c>
      <c r="AK16" s="12">
        <f>COUNTIFS($X$7:$X$48,Z16,$E$7:$E$48,"Nuit")</f>
        <v>0</v>
      </c>
      <c r="AL16" s="13">
        <f>SUM(AA16:AK16)</f>
        <v>3</v>
      </c>
      <c r="AM16" s="12">
        <f>COUNTIFS($F$7:$F$48,Z16,$E$7:$E$48,"Jour")</f>
        <v>1</v>
      </c>
      <c r="AN16" s="12">
        <f>COUNTIFS($H$7:$H$48,Z16,$E$7:$E$48,"Jour")</f>
        <v>0</v>
      </c>
      <c r="AO16" s="12">
        <f>COUNTIFS($J$7:$J$48,Z16,$E$7:$E$48,"Jour")</f>
        <v>0</v>
      </c>
      <c r="AP16" s="12">
        <f>COUNTIFS($L$7:$L$48,Z16,$E$7:$E$48,"Jour")</f>
        <v>0</v>
      </c>
      <c r="AQ16" s="12">
        <f>COUNTIFS($N$7:$N$48,Z16,$E$7:$E$48,"Jour")</f>
        <v>0</v>
      </c>
      <c r="AR16" s="12">
        <f>COUNTIFS($P$7:$P$48,Z16,$E$7:$E$48,"Jour")</f>
        <v>0</v>
      </c>
      <c r="AS16" s="12">
        <f>COUNTIFS($R$7:$R$48,Z16,$E$7:$E$48,"Jour")</f>
        <v>0</v>
      </c>
      <c r="AT16" s="12">
        <f>COUNTIFS($T$7:$T$48,Z16,$E$7:$E$48,"Jour")</f>
        <v>0</v>
      </c>
      <c r="AU16" s="12">
        <f>COUNTIFS($V$7:$V$48,Z16,$E$7:$E$48,"Jour")</f>
        <v>0</v>
      </c>
      <c r="AV16" s="12">
        <f>COUNTIFS($W$7:$W$48,Z16,$E$7:$E$48,"Jour")</f>
        <v>0</v>
      </c>
      <c r="AW16" s="12">
        <f>COUNTIFS($X$7:$X$48,Z16,$E$7:$E$48,"Jour")</f>
        <v>0</v>
      </c>
      <c r="AX16" s="13">
        <f>SUM(AM16:AW16)</f>
        <v>1</v>
      </c>
      <c r="AY16" s="13">
        <f>SUM(AL16+AX16)</f>
        <v>4</v>
      </c>
      <c r="AZ16" s="2"/>
    </row>
    <row r="17" spans="1:52" ht="24.95" customHeight="1" x14ac:dyDescent="0.25">
      <c r="A17" s="2"/>
      <c r="B17" s="111" t="str">
        <f t="shared" si="0"/>
        <v>samedi</v>
      </c>
      <c r="C17" s="112">
        <f>IF(C16="","",IF(AND(MONTH(C16+1)&lt;&gt;MONTH(C$7),WEEKDAY(C16,2)&lt;6),"",IF(AND(MONTH(C16+1)&lt;&gt;MONTH(C$7),COUNTIF(C$7:C16,C16)=2),"",IF(AND(WEEKDAY(C16,2)&gt;5,COUNTIF(C$7:C16,C16)=1),C16,C16+1))))</f>
        <v>43869</v>
      </c>
      <c r="D17" s="115">
        <f t="shared" si="1"/>
        <v>4</v>
      </c>
      <c r="E17" s="128" t="str">
        <f t="shared" si="2"/>
        <v>nuit</v>
      </c>
      <c r="F17" s="119" t="s">
        <v>419</v>
      </c>
      <c r="G17" s="117" t="s">
        <v>48</v>
      </c>
      <c r="H17" s="237" t="s">
        <v>428</v>
      </c>
      <c r="I17" s="117" t="s">
        <v>48</v>
      </c>
      <c r="J17" s="237" t="s">
        <v>417</v>
      </c>
      <c r="K17" s="117" t="s">
        <v>48</v>
      </c>
      <c r="L17" s="237" t="s">
        <v>127</v>
      </c>
      <c r="M17" s="117" t="s">
        <v>48</v>
      </c>
      <c r="N17" s="237" t="s">
        <v>101</v>
      </c>
      <c r="O17" s="117" t="s">
        <v>48</v>
      </c>
      <c r="P17" s="237" t="s">
        <v>403</v>
      </c>
      <c r="Q17" s="117" t="s">
        <v>48</v>
      </c>
      <c r="R17" s="237" t="s">
        <v>107</v>
      </c>
      <c r="S17" s="117" t="s">
        <v>48</v>
      </c>
      <c r="T17" s="119" t="s">
        <v>413</v>
      </c>
      <c r="U17" s="117" t="s">
        <v>48</v>
      </c>
      <c r="V17" s="119" t="s">
        <v>100</v>
      </c>
      <c r="W17" s="119" t="s">
        <v>431</v>
      </c>
      <c r="X17" s="175"/>
      <c r="Y17" s="154">
        <v>2</v>
      </c>
      <c r="Z17" s="149" t="str">
        <v>DUBOIS  D         (3)</v>
      </c>
      <c r="AA17" s="12">
        <f t="shared" ref="AA17:AA39" si="3">COUNTIFS($F$7:$F$48,Z17,$E$7:$E$48,"Nuit")</f>
        <v>3</v>
      </c>
      <c r="AB17" s="12">
        <f t="shared" ref="AB17:AB39" si="4">COUNTIFS($H$7:$H$48,Z17,$E$7:$E$48,"Nuit")</f>
        <v>0</v>
      </c>
      <c r="AC17" s="12">
        <f t="shared" ref="AC17:AC39" si="5">COUNTIFS($J$7:$J$48,Z17,$E$7:$E$48,"Nuit")</f>
        <v>0</v>
      </c>
      <c r="AD17" s="12">
        <f t="shared" ref="AD17:AD39" si="6">COUNTIFS($L$7:$L$48,Z17,$E$7:$E$48,"Nuit")</f>
        <v>0</v>
      </c>
      <c r="AE17" s="12">
        <f t="shared" ref="AE17:AE39" si="7">COUNTIFS($N$7:$N$48,Z17,$E$7:$E$48,"Nuit")</f>
        <v>0</v>
      </c>
      <c r="AF17" s="12">
        <f t="shared" ref="AF17:AF39" si="8">COUNTIFS($P$7:$P$48,Z17,$E$7:$E$48,"Nuit")</f>
        <v>0</v>
      </c>
      <c r="AG17" s="12">
        <f t="shared" ref="AG17:AG39" si="9">COUNTIFS($R$7:$R$48,Z17,$E$7:$E$48,"Nuit")</f>
        <v>0</v>
      </c>
      <c r="AH17" s="12">
        <f t="shared" ref="AH17:AH39" si="10">COUNTIFS($T$7:$T$48,Z17,$E$7:$E$48,"Nuit")</f>
        <v>0</v>
      </c>
      <c r="AI17" s="12">
        <f t="shared" ref="AI17:AI39" si="11">COUNTIFS($V$7:$V$48,Z17,$E$7:$E$48,"Nuit")</f>
        <v>0</v>
      </c>
      <c r="AJ17" s="12">
        <f t="shared" ref="AJ17:AJ39" si="12">COUNTIFS($W$7:$W$48,Z17,$E$7:$E$48,"Nuit")</f>
        <v>0</v>
      </c>
      <c r="AK17" s="12">
        <f t="shared" ref="AK17:AK39" si="13">COUNTIFS($X$7:$X$48,Z17,$E$7:$E$48,"Nuit")</f>
        <v>0</v>
      </c>
      <c r="AL17" s="13">
        <f t="shared" ref="AL17:AL39" si="14">SUM(AA17:AI17)</f>
        <v>3</v>
      </c>
      <c r="AM17" s="12">
        <f t="shared" ref="AM17:AM39" si="15">COUNTIFS($F$7:$F$48,Z17,$E$7:$E$48,"Jour")</f>
        <v>1</v>
      </c>
      <c r="AN17" s="12">
        <f t="shared" ref="AN17:AN39" si="16">COUNTIFS($H$7:$H$48,Z17,$E$7:$E$48,"Jour")</f>
        <v>0</v>
      </c>
      <c r="AO17" s="12">
        <f t="shared" ref="AO17:AO39" si="17">COUNTIFS($J$7:$J$48,Z17,$E$7:$E$48,"Jour")</f>
        <v>0</v>
      </c>
      <c r="AP17" s="12">
        <f t="shared" ref="AP17:AP39" si="18">COUNTIFS($L$7:$L$48,Z17,$E$7:$E$48,"Jour")</f>
        <v>0</v>
      </c>
      <c r="AQ17" s="12">
        <f t="shared" ref="AQ17:AQ39" si="19">COUNTIFS($N$7:$N$48,Z17,$E$7:$E$48,"Jour")</f>
        <v>0</v>
      </c>
      <c r="AR17" s="12">
        <f t="shared" ref="AR17:AR39" si="20">COUNTIFS($P$7:$P$48,Z17,$E$7:$E$48,"Jour")</f>
        <v>0</v>
      </c>
      <c r="AS17" s="12">
        <f t="shared" ref="AS17:AS39" si="21">COUNTIFS($R$7:$R$48,Z17,$E$7:$E$48,"Jour")</f>
        <v>0</v>
      </c>
      <c r="AT17" s="12">
        <f t="shared" ref="AT17:AT39" si="22">COUNTIFS($T$7:$T$48,Z17,$E$7:$E$48,"Jour")</f>
        <v>0</v>
      </c>
      <c r="AU17" s="12">
        <f t="shared" ref="AU17:AU39" si="23">COUNTIFS($V$7:$V$48,Z17,$E$7:$E$48,"Jour")</f>
        <v>0</v>
      </c>
      <c r="AV17" s="12">
        <f t="shared" ref="AV17:AV39" si="24">COUNTIFS($W$7:$W$48,Z17,$E$7:$E$48,"Jour")</f>
        <v>0</v>
      </c>
      <c r="AW17" s="12">
        <f t="shared" ref="AW17:AW39" si="25">COUNTIFS($X$7:$X$48,Z17,$E$7:$E$48,"Jour")</f>
        <v>0</v>
      </c>
      <c r="AX17" s="13">
        <f t="shared" ref="AX17:AX39" si="26">SUM(AM17:AU17)</f>
        <v>1</v>
      </c>
      <c r="AY17" s="13">
        <f t="shared" ref="AY17:AY39" si="27">SUM(AL17+AX17)</f>
        <v>4</v>
      </c>
      <c r="AZ17" s="2"/>
    </row>
    <row r="18" spans="1:52" ht="24.95" customHeight="1" x14ac:dyDescent="0.25">
      <c r="A18" s="2"/>
      <c r="B18" s="111" t="str">
        <f t="shared" si="0"/>
        <v>dimanche</v>
      </c>
      <c r="C18" s="112">
        <f>IF(C17="","",IF(AND(MONTH(C17+1)&lt;&gt;MONTH(C$7),WEEKDAY(C17,2)&lt;6),"",IF(AND(MONTH(C17+1)&lt;&gt;MONTH(C$7),COUNTIF(C$7:C17,C17)=2),"",IF(AND(WEEKDAY(C17,2)&gt;5,COUNTIF(C$7:C17,C17)=1),C17,C17+1))))</f>
        <v>43870</v>
      </c>
      <c r="D18" s="115">
        <f t="shared" si="1"/>
        <v>1</v>
      </c>
      <c r="E18" s="128" t="str">
        <f t="shared" si="2"/>
        <v>jour</v>
      </c>
      <c r="F18" s="119" t="s">
        <v>22</v>
      </c>
      <c r="G18" s="117" t="s">
        <v>44</v>
      </c>
      <c r="H18" s="237" t="s">
        <v>24</v>
      </c>
      <c r="I18" s="117" t="s">
        <v>44</v>
      </c>
      <c r="J18" s="237" t="s">
        <v>28</v>
      </c>
      <c r="K18" s="117" t="s">
        <v>44</v>
      </c>
      <c r="L18" s="237" t="s">
        <v>118</v>
      </c>
      <c r="M18" s="117" t="s">
        <v>44</v>
      </c>
      <c r="N18" s="237" t="s">
        <v>30</v>
      </c>
      <c r="O18" s="117" t="s">
        <v>44</v>
      </c>
      <c r="P18" s="237" t="s">
        <v>403</v>
      </c>
      <c r="Q18" s="117" t="s">
        <v>44</v>
      </c>
      <c r="R18" s="237" t="s">
        <v>23</v>
      </c>
      <c r="S18" s="117" t="s">
        <v>48</v>
      </c>
      <c r="T18" s="119" t="s">
        <v>431</v>
      </c>
      <c r="U18" s="117" t="s">
        <v>48</v>
      </c>
      <c r="V18" s="119"/>
      <c r="W18" s="119"/>
      <c r="X18" s="175"/>
      <c r="Y18" s="154">
        <v>3</v>
      </c>
      <c r="Z18" s="149" t="str">
        <v>BODARD  T        (3)</v>
      </c>
      <c r="AA18" s="12">
        <f t="shared" si="3"/>
        <v>3</v>
      </c>
      <c r="AB18" s="12">
        <f t="shared" si="4"/>
        <v>0</v>
      </c>
      <c r="AC18" s="12">
        <f t="shared" si="5"/>
        <v>0</v>
      </c>
      <c r="AD18" s="12">
        <f t="shared" si="6"/>
        <v>0</v>
      </c>
      <c r="AE18" s="12">
        <f t="shared" si="7"/>
        <v>0</v>
      </c>
      <c r="AF18" s="12">
        <f t="shared" si="8"/>
        <v>0</v>
      </c>
      <c r="AG18" s="12">
        <f t="shared" si="9"/>
        <v>0</v>
      </c>
      <c r="AH18" s="12">
        <f t="shared" si="10"/>
        <v>0</v>
      </c>
      <c r="AI18" s="12">
        <f t="shared" si="11"/>
        <v>0</v>
      </c>
      <c r="AJ18" s="12">
        <f t="shared" si="12"/>
        <v>0</v>
      </c>
      <c r="AK18" s="12">
        <f t="shared" si="13"/>
        <v>0</v>
      </c>
      <c r="AL18" s="13">
        <f t="shared" si="14"/>
        <v>3</v>
      </c>
      <c r="AM18" s="12">
        <f t="shared" si="15"/>
        <v>1</v>
      </c>
      <c r="AN18" s="12">
        <f t="shared" si="16"/>
        <v>0</v>
      </c>
      <c r="AO18" s="12">
        <f t="shared" si="17"/>
        <v>0</v>
      </c>
      <c r="AP18" s="12">
        <f t="shared" si="18"/>
        <v>0</v>
      </c>
      <c r="AQ18" s="12">
        <f t="shared" si="19"/>
        <v>0</v>
      </c>
      <c r="AR18" s="12">
        <f t="shared" si="20"/>
        <v>0</v>
      </c>
      <c r="AS18" s="12">
        <f t="shared" si="21"/>
        <v>0</v>
      </c>
      <c r="AT18" s="12">
        <f t="shared" si="22"/>
        <v>0</v>
      </c>
      <c r="AU18" s="12">
        <f t="shared" si="23"/>
        <v>0</v>
      </c>
      <c r="AV18" s="12">
        <f t="shared" si="24"/>
        <v>0</v>
      </c>
      <c r="AW18" s="12">
        <f t="shared" si="25"/>
        <v>0</v>
      </c>
      <c r="AX18" s="13">
        <f t="shared" si="26"/>
        <v>1</v>
      </c>
      <c r="AY18" s="13">
        <f t="shared" si="27"/>
        <v>4</v>
      </c>
      <c r="AZ18" s="2"/>
    </row>
    <row r="19" spans="1:52" ht="24.95" customHeight="1" x14ac:dyDescent="0.25">
      <c r="A19" s="2"/>
      <c r="B19" s="111" t="str">
        <f t="shared" si="0"/>
        <v>dimanche</v>
      </c>
      <c r="C19" s="112">
        <f>IF(C18="","",IF(AND(MONTH(C18+1)&lt;&gt;MONTH(C$7),WEEKDAY(C18,2)&lt;6),"",IF(AND(MONTH(C18+1)&lt;&gt;MONTH(C$7),COUNTIF(C$7:C18,C18)=2),"",IF(AND(WEEKDAY(C18,2)&gt;5,COUNTIF(C$7:C18,C18)=1),C18,C18+1))))</f>
        <v>43870</v>
      </c>
      <c r="D19" s="115">
        <f t="shared" si="1"/>
        <v>1</v>
      </c>
      <c r="E19" s="128" t="str">
        <f t="shared" si="2"/>
        <v>nuit</v>
      </c>
      <c r="F19" s="119" t="s">
        <v>22</v>
      </c>
      <c r="G19" s="117" t="s">
        <v>48</v>
      </c>
      <c r="H19" s="237" t="s">
        <v>30</v>
      </c>
      <c r="I19" s="117" t="s">
        <v>48</v>
      </c>
      <c r="J19" s="237" t="s">
        <v>24</v>
      </c>
      <c r="K19" s="117" t="s">
        <v>48</v>
      </c>
      <c r="L19" s="237" t="s">
        <v>36</v>
      </c>
      <c r="M19" s="117" t="s">
        <v>48</v>
      </c>
      <c r="N19" s="237" t="s">
        <v>28</v>
      </c>
      <c r="O19" s="117" t="s">
        <v>48</v>
      </c>
      <c r="P19" s="237" t="s">
        <v>414</v>
      </c>
      <c r="Q19" s="117" t="s">
        <v>48</v>
      </c>
      <c r="R19" s="237" t="s">
        <v>304</v>
      </c>
      <c r="S19" s="117" t="s">
        <v>48</v>
      </c>
      <c r="T19" s="119" t="s">
        <v>33</v>
      </c>
      <c r="U19" s="117" t="s">
        <v>46</v>
      </c>
      <c r="V19" s="119"/>
      <c r="W19" s="119"/>
      <c r="X19" s="175"/>
      <c r="Y19" s="154">
        <v>4</v>
      </c>
      <c r="Z19" s="149" t="str">
        <v>DELETRAZ  J     (3)</v>
      </c>
      <c r="AA19" s="12">
        <f t="shared" si="3"/>
        <v>0</v>
      </c>
      <c r="AB19" s="12">
        <f t="shared" si="4"/>
        <v>0</v>
      </c>
      <c r="AC19" s="12">
        <f t="shared" si="5"/>
        <v>0</v>
      </c>
      <c r="AD19" s="12">
        <f t="shared" si="6"/>
        <v>0</v>
      </c>
      <c r="AE19" s="12">
        <f t="shared" si="7"/>
        <v>0</v>
      </c>
      <c r="AF19" s="12">
        <f t="shared" si="8"/>
        <v>0</v>
      </c>
      <c r="AG19" s="12">
        <f t="shared" si="9"/>
        <v>0</v>
      </c>
      <c r="AH19" s="12">
        <f t="shared" si="10"/>
        <v>0</v>
      </c>
      <c r="AI19" s="12">
        <f t="shared" si="11"/>
        <v>0</v>
      </c>
      <c r="AJ19" s="12">
        <f t="shared" si="12"/>
        <v>0</v>
      </c>
      <c r="AK19" s="12">
        <f t="shared" si="13"/>
        <v>0</v>
      </c>
      <c r="AL19" s="13">
        <f t="shared" si="14"/>
        <v>0</v>
      </c>
      <c r="AM19" s="12">
        <f t="shared" si="15"/>
        <v>0</v>
      </c>
      <c r="AN19" s="12">
        <f t="shared" si="16"/>
        <v>0</v>
      </c>
      <c r="AO19" s="12">
        <f t="shared" si="17"/>
        <v>0</v>
      </c>
      <c r="AP19" s="12">
        <f t="shared" si="18"/>
        <v>0</v>
      </c>
      <c r="AQ19" s="12">
        <f t="shared" si="19"/>
        <v>0</v>
      </c>
      <c r="AR19" s="12">
        <f t="shared" si="20"/>
        <v>0</v>
      </c>
      <c r="AS19" s="12">
        <f t="shared" si="21"/>
        <v>0</v>
      </c>
      <c r="AT19" s="12">
        <f t="shared" si="22"/>
        <v>0</v>
      </c>
      <c r="AU19" s="12">
        <f t="shared" si="23"/>
        <v>0</v>
      </c>
      <c r="AV19" s="12">
        <f t="shared" si="24"/>
        <v>0</v>
      </c>
      <c r="AW19" s="12">
        <f t="shared" si="25"/>
        <v>0</v>
      </c>
      <c r="AX19" s="13">
        <f t="shared" si="26"/>
        <v>0</v>
      </c>
      <c r="AY19" s="13">
        <f t="shared" si="27"/>
        <v>0</v>
      </c>
      <c r="AZ19" s="2"/>
    </row>
    <row r="20" spans="1:52" ht="24.95" customHeight="1" x14ac:dyDescent="0.25">
      <c r="A20" s="2"/>
      <c r="B20" s="111" t="str">
        <f t="shared" si="0"/>
        <v>lundi</v>
      </c>
      <c r="C20" s="112">
        <f>IF(C19="","",IF(AND(MONTH(C19+1)&lt;&gt;MONTH(C$7),WEEKDAY(C19,2)&lt;6),"",IF(AND(MONTH(C19+1)&lt;&gt;MONTH(C$7),COUNTIF(C$7:C19,C19)=2),"",IF(AND(WEEKDAY(C19,2)&gt;5,COUNTIF(C$7:C19,C19)=1),C19,C19+1))))</f>
        <v>43871</v>
      </c>
      <c r="D20" s="115">
        <f t="shared" si="1"/>
        <v>2</v>
      </c>
      <c r="E20" s="128" t="str">
        <f t="shared" si="2"/>
        <v>nuit</v>
      </c>
      <c r="F20" s="119" t="s">
        <v>86</v>
      </c>
      <c r="G20" s="117" t="s">
        <v>48</v>
      </c>
      <c r="H20" s="237" t="s">
        <v>304</v>
      </c>
      <c r="I20" s="117" t="s">
        <v>48</v>
      </c>
      <c r="J20" s="237" t="s">
        <v>414</v>
      </c>
      <c r="K20" s="117" t="s">
        <v>46</v>
      </c>
      <c r="L20" s="237" t="s">
        <v>115</v>
      </c>
      <c r="M20" s="117" t="s">
        <v>48</v>
      </c>
      <c r="N20" s="237" t="s">
        <v>99</v>
      </c>
      <c r="O20" s="117" t="s">
        <v>48</v>
      </c>
      <c r="P20" s="237" t="s">
        <v>110</v>
      </c>
      <c r="Q20" s="117" t="s">
        <v>46</v>
      </c>
      <c r="R20" s="237" t="s">
        <v>117</v>
      </c>
      <c r="S20" s="117" t="s">
        <v>48</v>
      </c>
      <c r="T20" s="119"/>
      <c r="U20" s="117"/>
      <c r="V20" s="119"/>
      <c r="W20" s="119"/>
      <c r="X20" s="175"/>
      <c r="Y20" s="154">
        <v>5</v>
      </c>
      <c r="Z20" s="149">
        <v>0</v>
      </c>
      <c r="AA20" s="12">
        <f t="shared" si="3"/>
        <v>0</v>
      </c>
      <c r="AB20" s="12">
        <f t="shared" si="4"/>
        <v>0</v>
      </c>
      <c r="AC20" s="12">
        <f t="shared" si="5"/>
        <v>0</v>
      </c>
      <c r="AD20" s="12">
        <f t="shared" si="6"/>
        <v>0</v>
      </c>
      <c r="AE20" s="12">
        <f t="shared" si="7"/>
        <v>0</v>
      </c>
      <c r="AF20" s="12">
        <f t="shared" si="8"/>
        <v>0</v>
      </c>
      <c r="AG20" s="12">
        <f t="shared" si="9"/>
        <v>0</v>
      </c>
      <c r="AH20" s="12">
        <f t="shared" si="10"/>
        <v>0</v>
      </c>
      <c r="AI20" s="12">
        <f t="shared" si="11"/>
        <v>0</v>
      </c>
      <c r="AJ20" s="12">
        <f t="shared" si="12"/>
        <v>0</v>
      </c>
      <c r="AK20" s="12">
        <f t="shared" si="13"/>
        <v>0</v>
      </c>
      <c r="AL20" s="13">
        <f t="shared" si="14"/>
        <v>0</v>
      </c>
      <c r="AM20" s="12">
        <f t="shared" si="15"/>
        <v>0</v>
      </c>
      <c r="AN20" s="12">
        <f t="shared" si="16"/>
        <v>0</v>
      </c>
      <c r="AO20" s="12">
        <f t="shared" si="17"/>
        <v>0</v>
      </c>
      <c r="AP20" s="12">
        <f t="shared" si="18"/>
        <v>0</v>
      </c>
      <c r="AQ20" s="12">
        <f t="shared" si="19"/>
        <v>0</v>
      </c>
      <c r="AR20" s="12">
        <f t="shared" si="20"/>
        <v>0</v>
      </c>
      <c r="AS20" s="12">
        <f t="shared" si="21"/>
        <v>0</v>
      </c>
      <c r="AT20" s="12">
        <f t="shared" si="22"/>
        <v>0</v>
      </c>
      <c r="AU20" s="12">
        <f t="shared" si="23"/>
        <v>0</v>
      </c>
      <c r="AV20" s="12">
        <f t="shared" si="24"/>
        <v>0</v>
      </c>
      <c r="AW20" s="12">
        <f t="shared" si="25"/>
        <v>0</v>
      </c>
      <c r="AX20" s="13">
        <f t="shared" si="26"/>
        <v>0</v>
      </c>
      <c r="AY20" s="13">
        <f t="shared" si="27"/>
        <v>0</v>
      </c>
      <c r="AZ20" s="2"/>
    </row>
    <row r="21" spans="1:52" ht="24.95" customHeight="1" x14ac:dyDescent="0.25">
      <c r="A21" s="2"/>
      <c r="B21" s="111" t="str">
        <f t="shared" si="0"/>
        <v>mardi</v>
      </c>
      <c r="C21" s="112">
        <f>IF(C20="","",IF(AND(MONTH(C20+1)&lt;&gt;MONTH(C$7),WEEKDAY(C20,2)&lt;6),"",IF(AND(MONTH(C20+1)&lt;&gt;MONTH(C$7),COUNTIF(C$7:C20,C20)=2),"",IF(AND(WEEKDAY(C20,2)&gt;5,COUNTIF(C$7:C20,C20)=1),C20,C20+1))))</f>
        <v>43872</v>
      </c>
      <c r="D21" s="115">
        <f t="shared" si="1"/>
        <v>3</v>
      </c>
      <c r="E21" s="128" t="str">
        <f t="shared" si="2"/>
        <v>nuit</v>
      </c>
      <c r="F21" s="119" t="s">
        <v>106</v>
      </c>
      <c r="G21" s="117" t="s">
        <v>48</v>
      </c>
      <c r="H21" s="237" t="s">
        <v>110</v>
      </c>
      <c r="I21" s="117" t="s">
        <v>48</v>
      </c>
      <c r="J21" s="237" t="s">
        <v>107</v>
      </c>
      <c r="K21" s="117" t="s">
        <v>48</v>
      </c>
      <c r="L21" s="237" t="s">
        <v>96</v>
      </c>
      <c r="M21" s="117" t="s">
        <v>48</v>
      </c>
      <c r="N21" s="237" t="s">
        <v>117</v>
      </c>
      <c r="O21" s="117" t="s">
        <v>48</v>
      </c>
      <c r="P21" s="237" t="s">
        <v>112</v>
      </c>
      <c r="Q21" s="117" t="s">
        <v>46</v>
      </c>
      <c r="R21" s="237" t="s">
        <v>414</v>
      </c>
      <c r="S21" s="117" t="s">
        <v>46</v>
      </c>
      <c r="T21" s="119" t="s">
        <v>426</v>
      </c>
      <c r="U21" s="117" t="s">
        <v>46</v>
      </c>
      <c r="V21" s="119"/>
      <c r="W21" s="119"/>
      <c r="X21" s="175"/>
      <c r="Y21" s="154">
        <v>6</v>
      </c>
      <c r="Z21" s="149" t="str">
        <v>AUTHIER  G      (3)</v>
      </c>
      <c r="AA21" s="12">
        <f t="shared" si="3"/>
        <v>0</v>
      </c>
      <c r="AB21" s="12">
        <f t="shared" si="4"/>
        <v>1</v>
      </c>
      <c r="AC21" s="12">
        <f t="shared" si="5"/>
        <v>1</v>
      </c>
      <c r="AD21" s="12">
        <f t="shared" si="6"/>
        <v>1</v>
      </c>
      <c r="AE21" s="12">
        <f t="shared" si="7"/>
        <v>1</v>
      </c>
      <c r="AF21" s="12">
        <f t="shared" si="8"/>
        <v>2</v>
      </c>
      <c r="AG21" s="12">
        <f t="shared" si="9"/>
        <v>0</v>
      </c>
      <c r="AH21" s="12">
        <f t="shared" si="10"/>
        <v>2</v>
      </c>
      <c r="AI21" s="12">
        <f t="shared" si="11"/>
        <v>1</v>
      </c>
      <c r="AJ21" s="12">
        <f t="shared" si="12"/>
        <v>0</v>
      </c>
      <c r="AK21" s="12">
        <f t="shared" si="13"/>
        <v>1</v>
      </c>
      <c r="AL21" s="13">
        <f t="shared" si="14"/>
        <v>9</v>
      </c>
      <c r="AM21" s="12">
        <f t="shared" si="15"/>
        <v>0</v>
      </c>
      <c r="AN21" s="12">
        <f t="shared" si="16"/>
        <v>1</v>
      </c>
      <c r="AO21" s="12">
        <f t="shared" si="17"/>
        <v>1</v>
      </c>
      <c r="AP21" s="12">
        <f t="shared" si="18"/>
        <v>0</v>
      </c>
      <c r="AQ21" s="12">
        <f t="shared" si="19"/>
        <v>0</v>
      </c>
      <c r="AR21" s="12">
        <f t="shared" si="20"/>
        <v>0</v>
      </c>
      <c r="AS21" s="12">
        <f t="shared" si="21"/>
        <v>0</v>
      </c>
      <c r="AT21" s="12">
        <f t="shared" si="22"/>
        <v>1</v>
      </c>
      <c r="AU21" s="12">
        <f t="shared" si="23"/>
        <v>0</v>
      </c>
      <c r="AV21" s="12">
        <f t="shared" si="24"/>
        <v>0</v>
      </c>
      <c r="AW21" s="12">
        <f t="shared" si="25"/>
        <v>0</v>
      </c>
      <c r="AX21" s="13">
        <f t="shared" si="26"/>
        <v>3</v>
      </c>
      <c r="AY21" s="13">
        <f t="shared" si="27"/>
        <v>12</v>
      </c>
      <c r="AZ21" s="2"/>
    </row>
    <row r="22" spans="1:52" ht="24.95" customHeight="1" x14ac:dyDescent="0.25">
      <c r="A22" s="2"/>
      <c r="B22" s="111" t="str">
        <f t="shared" si="0"/>
        <v>mercredi</v>
      </c>
      <c r="C22" s="112">
        <f>IF(C21="","",IF(AND(MONTH(C21+1)&lt;&gt;MONTH(C$7),WEEKDAY(C21,2)&lt;6),"",IF(AND(MONTH(C21+1)&lt;&gt;MONTH(C$7),COUNTIF(C$7:C21,C21)=2),"",IF(AND(WEEKDAY(C21,2)&gt;5,COUNTIF(C$7:C21,C21)=1),C21,C21+1))))</f>
        <v>43873</v>
      </c>
      <c r="D22" s="115">
        <f t="shared" si="1"/>
        <v>4</v>
      </c>
      <c r="E22" s="128" t="str">
        <f t="shared" si="2"/>
        <v>nuit</v>
      </c>
      <c r="F22" s="119" t="s">
        <v>418</v>
      </c>
      <c r="G22" s="117" t="s">
        <v>48</v>
      </c>
      <c r="H22" s="237" t="s">
        <v>428</v>
      </c>
      <c r="I22" s="117" t="s">
        <v>48</v>
      </c>
      <c r="J22" s="237" t="s">
        <v>420</v>
      </c>
      <c r="K22" s="117" t="s">
        <v>48</v>
      </c>
      <c r="L22" s="237" t="s">
        <v>127</v>
      </c>
      <c r="M22" s="117" t="s">
        <v>48</v>
      </c>
      <c r="N22" s="237" t="s">
        <v>118</v>
      </c>
      <c r="O22" s="117" t="s">
        <v>48</v>
      </c>
      <c r="P22" s="237" t="s">
        <v>96</v>
      </c>
      <c r="Q22" s="117" t="s">
        <v>48</v>
      </c>
      <c r="R22" s="237" t="s">
        <v>304</v>
      </c>
      <c r="S22" s="117" t="s">
        <v>48</v>
      </c>
      <c r="T22" s="119" t="s">
        <v>110</v>
      </c>
      <c r="U22" s="117" t="s">
        <v>46</v>
      </c>
      <c r="V22" s="119" t="s">
        <v>99</v>
      </c>
      <c r="W22" s="119"/>
      <c r="X22" s="175"/>
      <c r="Y22" s="154">
        <v>7</v>
      </c>
      <c r="Z22" s="149" t="str">
        <v>JOURDAIN  G    (3)</v>
      </c>
      <c r="AA22" s="12">
        <f t="shared" si="3"/>
        <v>0</v>
      </c>
      <c r="AB22" s="12">
        <f t="shared" si="4"/>
        <v>1</v>
      </c>
      <c r="AC22" s="12">
        <f t="shared" si="5"/>
        <v>0</v>
      </c>
      <c r="AD22" s="12">
        <f t="shared" si="6"/>
        <v>1</v>
      </c>
      <c r="AE22" s="12">
        <f t="shared" si="7"/>
        <v>0</v>
      </c>
      <c r="AF22" s="12">
        <f t="shared" si="8"/>
        <v>0</v>
      </c>
      <c r="AG22" s="12">
        <f t="shared" si="9"/>
        <v>0</v>
      </c>
      <c r="AH22" s="12">
        <f t="shared" si="10"/>
        <v>1</v>
      </c>
      <c r="AI22" s="12">
        <f t="shared" si="11"/>
        <v>0</v>
      </c>
      <c r="AJ22" s="12">
        <f t="shared" si="12"/>
        <v>0</v>
      </c>
      <c r="AK22" s="12">
        <f t="shared" si="13"/>
        <v>0</v>
      </c>
      <c r="AL22" s="13">
        <f t="shared" si="14"/>
        <v>3</v>
      </c>
      <c r="AM22" s="12">
        <f t="shared" si="15"/>
        <v>0</v>
      </c>
      <c r="AN22" s="12">
        <f t="shared" si="16"/>
        <v>0</v>
      </c>
      <c r="AO22" s="12">
        <f t="shared" si="17"/>
        <v>0</v>
      </c>
      <c r="AP22" s="12">
        <f t="shared" si="18"/>
        <v>0</v>
      </c>
      <c r="AQ22" s="12">
        <f t="shared" si="19"/>
        <v>1</v>
      </c>
      <c r="AR22" s="12">
        <f t="shared" si="20"/>
        <v>0</v>
      </c>
      <c r="AS22" s="12">
        <f t="shared" si="21"/>
        <v>0</v>
      </c>
      <c r="AT22" s="12">
        <f t="shared" si="22"/>
        <v>0</v>
      </c>
      <c r="AU22" s="12">
        <f t="shared" si="23"/>
        <v>0</v>
      </c>
      <c r="AV22" s="12">
        <f t="shared" si="24"/>
        <v>0</v>
      </c>
      <c r="AW22" s="12">
        <f t="shared" si="25"/>
        <v>0</v>
      </c>
      <c r="AX22" s="13">
        <f t="shared" si="26"/>
        <v>1</v>
      </c>
      <c r="AY22" s="13">
        <f t="shared" si="27"/>
        <v>4</v>
      </c>
      <c r="AZ22" s="2"/>
    </row>
    <row r="23" spans="1:52" ht="24.95" customHeight="1" x14ac:dyDescent="0.25">
      <c r="A23" s="2"/>
      <c r="B23" s="111" t="str">
        <f t="shared" si="0"/>
        <v>jeudi</v>
      </c>
      <c r="C23" s="112">
        <f>IF(C22="","",IF(AND(MONTH(C22+1)&lt;&gt;MONTH(C$7),WEEKDAY(C22,2)&lt;6),"",IF(AND(MONTH(C22+1)&lt;&gt;MONTH(C$7),COUNTIF(C$7:C22,C22)=2),"",IF(AND(WEEKDAY(C22,2)&gt;5,COUNTIF(C$7:C22,C22)=1),C22,C22+1))))</f>
        <v>43874</v>
      </c>
      <c r="D23" s="115">
        <f t="shared" si="1"/>
        <v>1</v>
      </c>
      <c r="E23" s="128" t="str">
        <f t="shared" si="2"/>
        <v>nuit</v>
      </c>
      <c r="F23" s="119" t="s">
        <v>22</v>
      </c>
      <c r="G23" s="117" t="s">
        <v>48</v>
      </c>
      <c r="H23" s="237" t="s">
        <v>30</v>
      </c>
      <c r="I23" s="117" t="s">
        <v>48</v>
      </c>
      <c r="J23" s="237" t="s">
        <v>24</v>
      </c>
      <c r="K23" s="117" t="s">
        <v>48</v>
      </c>
      <c r="L23" s="237" t="s">
        <v>28</v>
      </c>
      <c r="M23" s="117" t="s">
        <v>48</v>
      </c>
      <c r="N23" s="237" t="s">
        <v>412</v>
      </c>
      <c r="O23" s="117" t="s">
        <v>48</v>
      </c>
      <c r="P23" s="237" t="s">
        <v>33</v>
      </c>
      <c r="Q23" s="117" t="s">
        <v>48</v>
      </c>
      <c r="R23" s="237" t="s">
        <v>99</v>
      </c>
      <c r="S23" s="117" t="s">
        <v>48</v>
      </c>
      <c r="T23" s="119" t="s">
        <v>110</v>
      </c>
      <c r="U23" s="117" t="s">
        <v>46</v>
      </c>
      <c r="V23" s="119"/>
      <c r="W23" s="119"/>
      <c r="X23" s="175"/>
      <c r="Y23" s="154">
        <v>8</v>
      </c>
      <c r="Z23" s="149" t="str">
        <v>CHALIAS  JC     (3)</v>
      </c>
      <c r="AA23" s="12">
        <f t="shared" si="3"/>
        <v>0</v>
      </c>
      <c r="AB23" s="12">
        <f t="shared" si="4"/>
        <v>0</v>
      </c>
      <c r="AC23" s="12">
        <f t="shared" si="5"/>
        <v>1</v>
      </c>
      <c r="AD23" s="12">
        <f t="shared" si="6"/>
        <v>0</v>
      </c>
      <c r="AE23" s="12">
        <f t="shared" si="7"/>
        <v>0</v>
      </c>
      <c r="AF23" s="12">
        <f t="shared" si="8"/>
        <v>0</v>
      </c>
      <c r="AG23" s="12">
        <f t="shared" si="9"/>
        <v>1</v>
      </c>
      <c r="AH23" s="12">
        <f t="shared" si="10"/>
        <v>0</v>
      </c>
      <c r="AI23" s="12">
        <f t="shared" si="11"/>
        <v>1</v>
      </c>
      <c r="AJ23" s="12">
        <f t="shared" si="12"/>
        <v>0</v>
      </c>
      <c r="AK23" s="12">
        <f t="shared" si="13"/>
        <v>0</v>
      </c>
      <c r="AL23" s="13">
        <f t="shared" si="14"/>
        <v>3</v>
      </c>
      <c r="AM23" s="12">
        <f t="shared" si="15"/>
        <v>0</v>
      </c>
      <c r="AN23" s="12">
        <f t="shared" si="16"/>
        <v>1</v>
      </c>
      <c r="AO23" s="12">
        <f t="shared" si="17"/>
        <v>0</v>
      </c>
      <c r="AP23" s="12">
        <f t="shared" si="18"/>
        <v>0</v>
      </c>
      <c r="AQ23" s="12">
        <f t="shared" si="19"/>
        <v>0</v>
      </c>
      <c r="AR23" s="12">
        <f t="shared" si="20"/>
        <v>0</v>
      </c>
      <c r="AS23" s="12">
        <f t="shared" si="21"/>
        <v>0</v>
      </c>
      <c r="AT23" s="12">
        <f t="shared" si="22"/>
        <v>0</v>
      </c>
      <c r="AU23" s="12">
        <f t="shared" si="23"/>
        <v>0</v>
      </c>
      <c r="AV23" s="12">
        <f t="shared" si="24"/>
        <v>0</v>
      </c>
      <c r="AW23" s="12">
        <f t="shared" si="25"/>
        <v>0</v>
      </c>
      <c r="AX23" s="13">
        <f t="shared" si="26"/>
        <v>1</v>
      </c>
      <c r="AY23" s="13">
        <f t="shared" si="27"/>
        <v>4</v>
      </c>
      <c r="AZ23" s="2"/>
    </row>
    <row r="24" spans="1:52" ht="24.95" customHeight="1" x14ac:dyDescent="0.25">
      <c r="A24" s="2"/>
      <c r="B24" s="111" t="str">
        <f t="shared" si="0"/>
        <v>vendredi</v>
      </c>
      <c r="C24" s="112">
        <f>IF(C23="","",IF(AND(MONTH(C23+1)&lt;&gt;MONTH(C$7),WEEKDAY(C23,2)&lt;6),"",IF(AND(MONTH(C23+1)&lt;&gt;MONTH(C$7),COUNTIF(C$7:C23,C23)=2),"",IF(AND(WEEKDAY(C23,2)&gt;5,COUNTIF(C$7:C23,C23)=1),C23,C23+1))))</f>
        <v>43875</v>
      </c>
      <c r="D24" s="115">
        <f t="shared" si="1"/>
        <v>2</v>
      </c>
      <c r="E24" s="128" t="str">
        <f t="shared" si="2"/>
        <v>nuit</v>
      </c>
      <c r="F24" s="119" t="s">
        <v>419</v>
      </c>
      <c r="G24" s="117" t="s">
        <v>48</v>
      </c>
      <c r="H24" s="237" t="s">
        <v>95</v>
      </c>
      <c r="I24" s="117" t="s">
        <v>48</v>
      </c>
      <c r="J24" s="237" t="s">
        <v>127</v>
      </c>
      <c r="K24" s="117" t="s">
        <v>48</v>
      </c>
      <c r="L24" s="237" t="s">
        <v>94</v>
      </c>
      <c r="M24" s="117" t="s">
        <v>48</v>
      </c>
      <c r="N24" s="237" t="s">
        <v>421</v>
      </c>
      <c r="O24" s="117" t="s">
        <v>48</v>
      </c>
      <c r="P24" s="237" t="s">
        <v>413</v>
      </c>
      <c r="Q24" s="117" t="s">
        <v>48</v>
      </c>
      <c r="R24" s="237" t="s">
        <v>96</v>
      </c>
      <c r="S24" s="117" t="s">
        <v>48</v>
      </c>
      <c r="T24" s="119" t="s">
        <v>302</v>
      </c>
      <c r="U24" s="117" t="s">
        <v>48</v>
      </c>
      <c r="V24" s="119" t="s">
        <v>431</v>
      </c>
      <c r="W24" s="119" t="s">
        <v>99</v>
      </c>
      <c r="X24" s="175" t="s">
        <v>110</v>
      </c>
      <c r="Y24" s="154">
        <v>9</v>
      </c>
      <c r="Z24" s="149" t="str">
        <v>CHALIAS  Q      (3)</v>
      </c>
      <c r="AA24" s="12">
        <f t="shared" si="3"/>
        <v>0</v>
      </c>
      <c r="AB24" s="12">
        <f t="shared" si="4"/>
        <v>0</v>
      </c>
      <c r="AC24" s="12">
        <f t="shared" si="5"/>
        <v>3</v>
      </c>
      <c r="AD24" s="12">
        <f t="shared" si="6"/>
        <v>1</v>
      </c>
      <c r="AE24" s="12">
        <f t="shared" si="7"/>
        <v>0</v>
      </c>
      <c r="AF24" s="12">
        <f t="shared" si="8"/>
        <v>1</v>
      </c>
      <c r="AG24" s="12">
        <f t="shared" si="9"/>
        <v>2</v>
      </c>
      <c r="AH24" s="12">
        <f t="shared" si="10"/>
        <v>0</v>
      </c>
      <c r="AI24" s="12">
        <f t="shared" si="11"/>
        <v>0</v>
      </c>
      <c r="AJ24" s="12">
        <f t="shared" si="12"/>
        <v>0</v>
      </c>
      <c r="AK24" s="12">
        <f t="shared" si="13"/>
        <v>0</v>
      </c>
      <c r="AL24" s="13">
        <f t="shared" si="14"/>
        <v>7</v>
      </c>
      <c r="AM24" s="12">
        <f t="shared" si="15"/>
        <v>0</v>
      </c>
      <c r="AN24" s="12">
        <f t="shared" si="16"/>
        <v>0</v>
      </c>
      <c r="AO24" s="12">
        <f t="shared" si="17"/>
        <v>1</v>
      </c>
      <c r="AP24" s="12">
        <f t="shared" si="18"/>
        <v>0</v>
      </c>
      <c r="AQ24" s="12">
        <f t="shared" si="19"/>
        <v>0</v>
      </c>
      <c r="AR24" s="12">
        <f t="shared" si="20"/>
        <v>1</v>
      </c>
      <c r="AS24" s="12">
        <f t="shared" si="21"/>
        <v>0</v>
      </c>
      <c r="AT24" s="12">
        <f t="shared" si="22"/>
        <v>0</v>
      </c>
      <c r="AU24" s="12">
        <f t="shared" si="23"/>
        <v>0</v>
      </c>
      <c r="AV24" s="12">
        <f t="shared" si="24"/>
        <v>0</v>
      </c>
      <c r="AW24" s="12">
        <f t="shared" si="25"/>
        <v>0</v>
      </c>
      <c r="AX24" s="13">
        <f t="shared" si="26"/>
        <v>2</v>
      </c>
      <c r="AY24" s="13">
        <f t="shared" si="27"/>
        <v>9</v>
      </c>
      <c r="AZ24" s="2"/>
    </row>
    <row r="25" spans="1:52" ht="24.95" customHeight="1" x14ac:dyDescent="0.25">
      <c r="A25" s="2"/>
      <c r="B25" s="111" t="str">
        <f t="shared" si="0"/>
        <v>samedi</v>
      </c>
      <c r="C25" s="112">
        <f>IF(C24="","",IF(AND(MONTH(C24+1)&lt;&gt;MONTH(C$7),WEEKDAY(C24,2)&lt;6),"",IF(AND(MONTH(C24+1)&lt;&gt;MONTH(C$7),COUNTIF(C$7:C24,C24)=2),"",IF(AND(WEEKDAY(C24,2)&gt;5,COUNTIF(C$7:C24,C24)=1),C24,C24+1))))</f>
        <v>43876</v>
      </c>
      <c r="D25" s="115">
        <f t="shared" si="1"/>
        <v>3</v>
      </c>
      <c r="E25" s="128" t="str">
        <f t="shared" si="2"/>
        <v>jour</v>
      </c>
      <c r="F25" s="119" t="s">
        <v>104</v>
      </c>
      <c r="G25" s="117" t="s">
        <v>44</v>
      </c>
      <c r="H25" s="237" t="s">
        <v>304</v>
      </c>
      <c r="I25" s="117" t="s">
        <v>44</v>
      </c>
      <c r="J25" s="237" t="s">
        <v>107</v>
      </c>
      <c r="K25" s="117" t="s">
        <v>44</v>
      </c>
      <c r="L25" s="237" t="s">
        <v>302</v>
      </c>
      <c r="M25" s="117" t="s">
        <v>44</v>
      </c>
      <c r="N25" s="237" t="s">
        <v>114</v>
      </c>
      <c r="O25" s="117" t="s">
        <v>44</v>
      </c>
      <c r="P25" s="237" t="s">
        <v>113</v>
      </c>
      <c r="Q25" s="117" t="s">
        <v>44</v>
      </c>
      <c r="R25" s="237" t="s">
        <v>403</v>
      </c>
      <c r="S25" s="117" t="s">
        <v>48</v>
      </c>
      <c r="T25" s="119" t="s">
        <v>431</v>
      </c>
      <c r="U25" s="117" t="s">
        <v>48</v>
      </c>
      <c r="V25" s="119" t="s">
        <v>99</v>
      </c>
      <c r="W25" s="119" t="s">
        <v>117</v>
      </c>
      <c r="X25" s="175"/>
      <c r="Y25" s="154">
        <v>10</v>
      </c>
      <c r="Z25" s="149">
        <v>0</v>
      </c>
      <c r="AA25" s="12">
        <f t="shared" si="3"/>
        <v>0</v>
      </c>
      <c r="AB25" s="12">
        <f t="shared" si="4"/>
        <v>0</v>
      </c>
      <c r="AC25" s="12">
        <f t="shared" si="5"/>
        <v>0</v>
      </c>
      <c r="AD25" s="12">
        <f t="shared" si="6"/>
        <v>0</v>
      </c>
      <c r="AE25" s="12">
        <f t="shared" si="7"/>
        <v>0</v>
      </c>
      <c r="AF25" s="12">
        <f t="shared" si="8"/>
        <v>0</v>
      </c>
      <c r="AG25" s="12">
        <f t="shared" si="9"/>
        <v>0</v>
      </c>
      <c r="AH25" s="12">
        <f t="shared" si="10"/>
        <v>0</v>
      </c>
      <c r="AI25" s="12">
        <f t="shared" si="11"/>
        <v>0</v>
      </c>
      <c r="AJ25" s="12">
        <f t="shared" si="12"/>
        <v>0</v>
      </c>
      <c r="AK25" s="12">
        <f t="shared" si="13"/>
        <v>0</v>
      </c>
      <c r="AL25" s="13">
        <f t="shared" si="14"/>
        <v>0</v>
      </c>
      <c r="AM25" s="12">
        <f t="shared" si="15"/>
        <v>0</v>
      </c>
      <c r="AN25" s="12">
        <f t="shared" si="16"/>
        <v>0</v>
      </c>
      <c r="AO25" s="12">
        <f t="shared" si="17"/>
        <v>0</v>
      </c>
      <c r="AP25" s="12">
        <f t="shared" si="18"/>
        <v>0</v>
      </c>
      <c r="AQ25" s="12">
        <f t="shared" si="19"/>
        <v>0</v>
      </c>
      <c r="AR25" s="12">
        <f t="shared" si="20"/>
        <v>0</v>
      </c>
      <c r="AS25" s="12">
        <f t="shared" si="21"/>
        <v>0</v>
      </c>
      <c r="AT25" s="12">
        <f t="shared" si="22"/>
        <v>0</v>
      </c>
      <c r="AU25" s="12">
        <f t="shared" si="23"/>
        <v>0</v>
      </c>
      <c r="AV25" s="12">
        <f t="shared" si="24"/>
        <v>0</v>
      </c>
      <c r="AW25" s="12">
        <f t="shared" si="25"/>
        <v>0</v>
      </c>
      <c r="AX25" s="13">
        <f t="shared" si="26"/>
        <v>0</v>
      </c>
      <c r="AY25" s="13">
        <f t="shared" si="27"/>
        <v>0</v>
      </c>
      <c r="AZ25" s="2"/>
    </row>
    <row r="26" spans="1:52" ht="24.95" customHeight="1" x14ac:dyDescent="0.25">
      <c r="A26" s="2"/>
      <c r="B26" s="111" t="str">
        <f t="shared" si="0"/>
        <v>samedi</v>
      </c>
      <c r="C26" s="112">
        <f>IF(C25="","",IF(AND(MONTH(C25+1)&lt;&gt;MONTH(C$7),WEEKDAY(C25,2)&lt;6),"",IF(AND(MONTH(C25+1)&lt;&gt;MONTH(C$7),COUNTIF(C$7:C25,C25)=2),"",IF(AND(WEEKDAY(C25,2)&gt;5,COUNTIF(C$7:C25,C25)=1),C25,C25+1))))</f>
        <v>43876</v>
      </c>
      <c r="D26" s="115">
        <f t="shared" si="1"/>
        <v>3</v>
      </c>
      <c r="E26" s="128" t="str">
        <f t="shared" si="2"/>
        <v>nuit</v>
      </c>
      <c r="F26" s="119" t="s">
        <v>104</v>
      </c>
      <c r="G26" s="117" t="s">
        <v>46</v>
      </c>
      <c r="H26" s="237" t="s">
        <v>428</v>
      </c>
      <c r="I26" s="117" t="s">
        <v>48</v>
      </c>
      <c r="J26" s="237" t="s">
        <v>107</v>
      </c>
      <c r="K26" s="117" t="s">
        <v>48</v>
      </c>
      <c r="L26" s="237" t="s">
        <v>413</v>
      </c>
      <c r="M26" s="117" t="s">
        <v>48</v>
      </c>
      <c r="N26" s="237" t="s">
        <v>114</v>
      </c>
      <c r="O26" s="117" t="s">
        <v>48</v>
      </c>
      <c r="P26" s="237" t="s">
        <v>113</v>
      </c>
      <c r="Q26" s="117" t="s">
        <v>48</v>
      </c>
      <c r="R26" s="237" t="s">
        <v>403</v>
      </c>
      <c r="S26" s="117" t="s">
        <v>48</v>
      </c>
      <c r="T26" s="119"/>
      <c r="U26" s="117" t="s">
        <v>48</v>
      </c>
      <c r="V26" s="119"/>
      <c r="W26" s="119"/>
      <c r="X26" s="175"/>
      <c r="Y26" s="154">
        <v>11</v>
      </c>
      <c r="Z26" s="149" t="str">
        <v>BROUSSET  C   (3)</v>
      </c>
      <c r="AA26" s="12">
        <f t="shared" si="3"/>
        <v>0</v>
      </c>
      <c r="AB26" s="12">
        <f t="shared" si="4"/>
        <v>0</v>
      </c>
      <c r="AC26" s="12">
        <f t="shared" si="5"/>
        <v>0</v>
      </c>
      <c r="AD26" s="12">
        <f t="shared" si="6"/>
        <v>1</v>
      </c>
      <c r="AE26" s="12">
        <f t="shared" si="7"/>
        <v>1</v>
      </c>
      <c r="AF26" s="12">
        <f t="shared" si="8"/>
        <v>1</v>
      </c>
      <c r="AG26" s="12">
        <f t="shared" si="9"/>
        <v>0</v>
      </c>
      <c r="AH26" s="12">
        <f t="shared" si="10"/>
        <v>0</v>
      </c>
      <c r="AI26" s="12">
        <f t="shared" si="11"/>
        <v>0</v>
      </c>
      <c r="AJ26" s="12">
        <f t="shared" si="12"/>
        <v>0</v>
      </c>
      <c r="AK26" s="12">
        <f t="shared" si="13"/>
        <v>0</v>
      </c>
      <c r="AL26" s="13">
        <f t="shared" si="14"/>
        <v>3</v>
      </c>
      <c r="AM26" s="12">
        <f t="shared" si="15"/>
        <v>0</v>
      </c>
      <c r="AN26" s="12">
        <f t="shared" si="16"/>
        <v>0</v>
      </c>
      <c r="AO26" s="12">
        <f t="shared" si="17"/>
        <v>0</v>
      </c>
      <c r="AP26" s="12">
        <f t="shared" si="18"/>
        <v>0</v>
      </c>
      <c r="AQ26" s="12">
        <f t="shared" si="19"/>
        <v>0</v>
      </c>
      <c r="AR26" s="12">
        <f t="shared" si="20"/>
        <v>1</v>
      </c>
      <c r="AS26" s="12">
        <f t="shared" si="21"/>
        <v>0</v>
      </c>
      <c r="AT26" s="12">
        <f t="shared" si="22"/>
        <v>0</v>
      </c>
      <c r="AU26" s="12">
        <f t="shared" si="23"/>
        <v>0</v>
      </c>
      <c r="AV26" s="12">
        <f t="shared" si="24"/>
        <v>0</v>
      </c>
      <c r="AW26" s="12">
        <f t="shared" si="25"/>
        <v>0</v>
      </c>
      <c r="AX26" s="13">
        <f t="shared" si="26"/>
        <v>1</v>
      </c>
      <c r="AY26" s="13">
        <f t="shared" si="27"/>
        <v>4</v>
      </c>
      <c r="AZ26" s="2"/>
    </row>
    <row r="27" spans="1:52" ht="24.95" customHeight="1" x14ac:dyDescent="0.25">
      <c r="A27" s="2"/>
      <c r="B27" s="111" t="str">
        <f t="shared" si="0"/>
        <v>dimanche</v>
      </c>
      <c r="C27" s="112">
        <f>IF(C26="","",IF(AND(MONTH(C26+1)&lt;&gt;MONTH(C$7),WEEKDAY(C26,2)&lt;6),"",IF(AND(MONTH(C26+1)&lt;&gt;MONTH(C$7),COUNTIF(C$7:C26,C26)=2),"",IF(AND(WEEKDAY(C26,2)&gt;5,COUNTIF(C$7:C26,C26)=1),C26,C26+1))))</f>
        <v>43877</v>
      </c>
      <c r="D27" s="115">
        <f t="shared" si="1"/>
        <v>4</v>
      </c>
      <c r="E27" s="128" t="str">
        <f t="shared" si="2"/>
        <v>jour</v>
      </c>
      <c r="F27" s="119" t="s">
        <v>419</v>
      </c>
      <c r="G27" s="117" t="s">
        <v>44</v>
      </c>
      <c r="H27" s="237" t="s">
        <v>428</v>
      </c>
      <c r="I27" s="117" t="s">
        <v>44</v>
      </c>
      <c r="J27" s="237" t="s">
        <v>127</v>
      </c>
      <c r="K27" s="117" t="s">
        <v>44</v>
      </c>
      <c r="L27" s="237" t="s">
        <v>96</v>
      </c>
      <c r="M27" s="117" t="s">
        <v>44</v>
      </c>
      <c r="N27" s="237" t="s">
        <v>420</v>
      </c>
      <c r="O27" s="117" t="s">
        <v>44</v>
      </c>
      <c r="P27" s="237" t="s">
        <v>23</v>
      </c>
      <c r="Q27" s="117" t="s">
        <v>44</v>
      </c>
      <c r="R27" s="237"/>
      <c r="S27" s="117"/>
      <c r="T27" s="119"/>
      <c r="U27" s="117"/>
      <c r="V27" s="119"/>
      <c r="W27" s="119"/>
      <c r="X27" s="175"/>
      <c r="Y27" s="154">
        <v>12</v>
      </c>
      <c r="Z27" s="149" t="str">
        <v>ARMAND  A       (3)</v>
      </c>
      <c r="AA27" s="12">
        <f t="shared" si="3"/>
        <v>0</v>
      </c>
      <c r="AB27" s="12">
        <f t="shared" si="4"/>
        <v>1</v>
      </c>
      <c r="AC27" s="12">
        <f t="shared" si="5"/>
        <v>0</v>
      </c>
      <c r="AD27" s="12">
        <f t="shared" si="6"/>
        <v>0</v>
      </c>
      <c r="AE27" s="12">
        <f t="shared" si="7"/>
        <v>0</v>
      </c>
      <c r="AF27" s="12">
        <f t="shared" si="8"/>
        <v>2</v>
      </c>
      <c r="AG27" s="12">
        <f t="shared" si="9"/>
        <v>1</v>
      </c>
      <c r="AH27" s="12">
        <f t="shared" si="10"/>
        <v>0</v>
      </c>
      <c r="AI27" s="12">
        <f t="shared" si="11"/>
        <v>0</v>
      </c>
      <c r="AJ27" s="12">
        <f t="shared" si="12"/>
        <v>0</v>
      </c>
      <c r="AK27" s="12">
        <f t="shared" si="13"/>
        <v>0</v>
      </c>
      <c r="AL27" s="13">
        <f t="shared" si="14"/>
        <v>4</v>
      </c>
      <c r="AM27" s="12">
        <f t="shared" si="15"/>
        <v>0</v>
      </c>
      <c r="AN27" s="12">
        <f t="shared" si="16"/>
        <v>0</v>
      </c>
      <c r="AO27" s="12">
        <f t="shared" si="17"/>
        <v>0</v>
      </c>
      <c r="AP27" s="12">
        <f t="shared" si="18"/>
        <v>0</v>
      </c>
      <c r="AQ27" s="12">
        <f t="shared" si="19"/>
        <v>0</v>
      </c>
      <c r="AR27" s="12">
        <f t="shared" si="20"/>
        <v>0</v>
      </c>
      <c r="AS27" s="12">
        <f t="shared" si="21"/>
        <v>0</v>
      </c>
      <c r="AT27" s="12">
        <f t="shared" si="22"/>
        <v>0</v>
      </c>
      <c r="AU27" s="12">
        <f t="shared" si="23"/>
        <v>0</v>
      </c>
      <c r="AV27" s="12">
        <f t="shared" si="24"/>
        <v>0</v>
      </c>
      <c r="AW27" s="12">
        <f t="shared" si="25"/>
        <v>0</v>
      </c>
      <c r="AX27" s="13">
        <f t="shared" si="26"/>
        <v>0</v>
      </c>
      <c r="AY27" s="13">
        <f t="shared" si="27"/>
        <v>4</v>
      </c>
      <c r="AZ27" s="2"/>
    </row>
    <row r="28" spans="1:52" ht="24.95" customHeight="1" x14ac:dyDescent="0.25">
      <c r="A28" s="2"/>
      <c r="B28" s="111" t="str">
        <f t="shared" si="0"/>
        <v>dimanche</v>
      </c>
      <c r="C28" s="112">
        <f>IF(C27="","",IF(AND(MONTH(C27+1)&lt;&gt;MONTH(C$7),WEEKDAY(C27,2)&lt;6),"",IF(AND(MONTH(C27+1)&lt;&gt;MONTH(C$7),COUNTIF(C$7:C27,C27)=2),"",IF(AND(WEEKDAY(C27,2)&gt;5,COUNTIF(C$7:C27,C27)=1),C27,C27+1))))</f>
        <v>43877</v>
      </c>
      <c r="D28" s="115">
        <f t="shared" si="1"/>
        <v>4</v>
      </c>
      <c r="E28" s="128" t="str">
        <f t="shared" si="2"/>
        <v>nuit</v>
      </c>
      <c r="F28" s="119" t="s">
        <v>23</v>
      </c>
      <c r="G28" s="117" t="s">
        <v>46</v>
      </c>
      <c r="H28" s="237" t="s">
        <v>112</v>
      </c>
      <c r="I28" s="117" t="s">
        <v>46</v>
      </c>
      <c r="J28" s="237" t="s">
        <v>28</v>
      </c>
      <c r="K28" s="117" t="s">
        <v>48</v>
      </c>
      <c r="L28" s="237" t="s">
        <v>96</v>
      </c>
      <c r="M28" s="117" t="s">
        <v>48</v>
      </c>
      <c r="N28" s="237" t="s">
        <v>89</v>
      </c>
      <c r="O28" s="117" t="s">
        <v>48</v>
      </c>
      <c r="P28" s="237" t="s">
        <v>428</v>
      </c>
      <c r="Q28" s="117" t="s">
        <v>48</v>
      </c>
      <c r="R28" s="237" t="s">
        <v>84</v>
      </c>
      <c r="S28" s="117" t="s">
        <v>48</v>
      </c>
      <c r="T28" s="119"/>
      <c r="U28" s="117"/>
      <c r="V28" s="119"/>
      <c r="W28" s="119"/>
      <c r="X28" s="175"/>
      <c r="Y28" s="154">
        <v>13</v>
      </c>
      <c r="Z28" s="149" t="str">
        <v>VIGREUX  B      (3)</v>
      </c>
      <c r="AA28" s="12">
        <f t="shared" si="3"/>
        <v>0</v>
      </c>
      <c r="AB28" s="12">
        <f t="shared" si="4"/>
        <v>0</v>
      </c>
      <c r="AC28" s="12">
        <f t="shared" si="5"/>
        <v>0</v>
      </c>
      <c r="AD28" s="12">
        <f t="shared" si="6"/>
        <v>2</v>
      </c>
      <c r="AE28" s="12">
        <f t="shared" si="7"/>
        <v>0</v>
      </c>
      <c r="AF28" s="12">
        <f t="shared" si="8"/>
        <v>1</v>
      </c>
      <c r="AG28" s="12">
        <f t="shared" si="9"/>
        <v>0</v>
      </c>
      <c r="AH28" s="12">
        <f t="shared" si="10"/>
        <v>0</v>
      </c>
      <c r="AI28" s="12">
        <f t="shared" si="11"/>
        <v>0</v>
      </c>
      <c r="AJ28" s="12">
        <f t="shared" si="12"/>
        <v>0</v>
      </c>
      <c r="AK28" s="12">
        <f t="shared" si="13"/>
        <v>0</v>
      </c>
      <c r="AL28" s="13">
        <f t="shared" si="14"/>
        <v>3</v>
      </c>
      <c r="AM28" s="12">
        <f t="shared" si="15"/>
        <v>0</v>
      </c>
      <c r="AN28" s="12">
        <f t="shared" si="16"/>
        <v>0</v>
      </c>
      <c r="AO28" s="12">
        <f t="shared" si="17"/>
        <v>0</v>
      </c>
      <c r="AP28" s="12">
        <f t="shared" si="18"/>
        <v>0</v>
      </c>
      <c r="AQ28" s="12">
        <f t="shared" si="19"/>
        <v>0</v>
      </c>
      <c r="AR28" s="12">
        <f t="shared" si="20"/>
        <v>0</v>
      </c>
      <c r="AS28" s="12">
        <f t="shared" si="21"/>
        <v>0</v>
      </c>
      <c r="AT28" s="12">
        <f t="shared" si="22"/>
        <v>0</v>
      </c>
      <c r="AU28" s="12">
        <f t="shared" si="23"/>
        <v>0</v>
      </c>
      <c r="AV28" s="12">
        <f t="shared" si="24"/>
        <v>0</v>
      </c>
      <c r="AW28" s="12">
        <f t="shared" si="25"/>
        <v>0</v>
      </c>
      <c r="AX28" s="13">
        <f t="shared" si="26"/>
        <v>0</v>
      </c>
      <c r="AY28" s="13">
        <f t="shared" si="27"/>
        <v>3</v>
      </c>
      <c r="AZ28" s="2"/>
    </row>
    <row r="29" spans="1:52" ht="24.95" customHeight="1" x14ac:dyDescent="0.25">
      <c r="A29" s="2"/>
      <c r="B29" s="111" t="str">
        <f t="shared" si="0"/>
        <v>lundi</v>
      </c>
      <c r="C29" s="112">
        <f>IF(C28="","",IF(AND(MONTH(C28+1)&lt;&gt;MONTH(C$7),WEEKDAY(C28,2)&lt;6),"",IF(AND(MONTH(C28+1)&lt;&gt;MONTH(C$7),COUNTIF(C$7:C28,C28)=2),"",IF(AND(WEEKDAY(C28,2)&gt;5,COUNTIF(C$7:C28,C28)=1),C28,C28+1))))</f>
        <v>43878</v>
      </c>
      <c r="D29" s="115">
        <f>IF(C29="","",IF(MOD(C29-DATE(2017,11,30),4)=0,4,MOD(C29-DATE(2017,11,30),4)))</f>
        <v>1</v>
      </c>
      <c r="E29" s="128" t="str">
        <f t="shared" si="2"/>
        <v>nuit</v>
      </c>
      <c r="F29" s="119" t="s">
        <v>22</v>
      </c>
      <c r="G29" s="117" t="s">
        <v>48</v>
      </c>
      <c r="H29" s="237" t="s">
        <v>30</v>
      </c>
      <c r="I29" s="117" t="s">
        <v>48</v>
      </c>
      <c r="J29" s="237" t="s">
        <v>24</v>
      </c>
      <c r="K29" s="117" t="s">
        <v>48</v>
      </c>
      <c r="L29" s="237" t="s">
        <v>28</v>
      </c>
      <c r="M29" s="117" t="s">
        <v>48</v>
      </c>
      <c r="N29" s="237" t="s">
        <v>36</v>
      </c>
      <c r="O29" s="117" t="s">
        <v>48</v>
      </c>
      <c r="P29" s="237" t="s">
        <v>33</v>
      </c>
      <c r="Q29" s="117" t="s">
        <v>48</v>
      </c>
      <c r="R29" s="237" t="s">
        <v>412</v>
      </c>
      <c r="S29" s="117" t="s">
        <v>48</v>
      </c>
      <c r="T29" s="119" t="s">
        <v>119</v>
      </c>
      <c r="U29" s="117" t="s">
        <v>46</v>
      </c>
      <c r="V29" s="119"/>
      <c r="W29" s="119"/>
      <c r="X29" s="175"/>
      <c r="Y29" s="154">
        <v>14</v>
      </c>
      <c r="Z29" s="149" t="str">
        <v>RIQUE R            (3)</v>
      </c>
      <c r="AA29" s="12">
        <f t="shared" si="3"/>
        <v>0</v>
      </c>
      <c r="AB29" s="12">
        <f t="shared" si="4"/>
        <v>0</v>
      </c>
      <c r="AC29" s="12">
        <f t="shared" si="5"/>
        <v>0</v>
      </c>
      <c r="AD29" s="12">
        <f t="shared" si="6"/>
        <v>0</v>
      </c>
      <c r="AE29" s="12">
        <f t="shared" si="7"/>
        <v>0</v>
      </c>
      <c r="AF29" s="12">
        <f t="shared" si="8"/>
        <v>0</v>
      </c>
      <c r="AG29" s="12">
        <f t="shared" si="9"/>
        <v>0</v>
      </c>
      <c r="AH29" s="12">
        <f t="shared" si="10"/>
        <v>0</v>
      </c>
      <c r="AI29" s="12">
        <f t="shared" si="11"/>
        <v>0</v>
      </c>
      <c r="AJ29" s="12">
        <f t="shared" si="12"/>
        <v>0</v>
      </c>
      <c r="AK29" s="12">
        <f t="shared" si="13"/>
        <v>0</v>
      </c>
      <c r="AL29" s="13">
        <f t="shared" si="14"/>
        <v>0</v>
      </c>
      <c r="AM29" s="12">
        <f t="shared" si="15"/>
        <v>0</v>
      </c>
      <c r="AN29" s="12">
        <f t="shared" si="16"/>
        <v>0</v>
      </c>
      <c r="AO29" s="12">
        <f t="shared" si="17"/>
        <v>0</v>
      </c>
      <c r="AP29" s="12">
        <f t="shared" si="18"/>
        <v>0</v>
      </c>
      <c r="AQ29" s="12">
        <f t="shared" si="19"/>
        <v>0</v>
      </c>
      <c r="AR29" s="12">
        <f t="shared" si="20"/>
        <v>0</v>
      </c>
      <c r="AS29" s="12">
        <f t="shared" si="21"/>
        <v>0</v>
      </c>
      <c r="AT29" s="12">
        <f t="shared" si="22"/>
        <v>0</v>
      </c>
      <c r="AU29" s="12">
        <f t="shared" si="23"/>
        <v>0</v>
      </c>
      <c r="AV29" s="12">
        <f t="shared" si="24"/>
        <v>0</v>
      </c>
      <c r="AW29" s="12">
        <f t="shared" si="25"/>
        <v>0</v>
      </c>
      <c r="AX29" s="13">
        <f t="shared" si="26"/>
        <v>0</v>
      </c>
      <c r="AY29" s="13">
        <f t="shared" si="27"/>
        <v>0</v>
      </c>
      <c r="AZ29" s="2"/>
    </row>
    <row r="30" spans="1:52" ht="24.95" customHeight="1" x14ac:dyDescent="0.25">
      <c r="A30" s="2"/>
      <c r="B30" s="111" t="str">
        <f t="shared" si="0"/>
        <v>mardi</v>
      </c>
      <c r="C30" s="112">
        <f>IF(C29="","",IF(AND(MONTH(C29+1)&lt;&gt;MONTH(C$7),WEEKDAY(C29,2)&lt;6),"",IF(AND(MONTH(C29+1)&lt;&gt;MONTH(C$7),COUNTIF(C$7:C29,C29)=2),"",IF(AND(WEEKDAY(C29,2)&gt;5,COUNTIF(C$7:C29,C29)=1),C29,C29+1))))</f>
        <v>43879</v>
      </c>
      <c r="D30" s="115">
        <f>IF(C30="","",IF(MOD(C30-DATE(2017,11,30),4)=0,4,MOD(C30-DATE(2017,11,30),4)))</f>
        <v>2</v>
      </c>
      <c r="E30" s="128" t="str">
        <f t="shared" si="2"/>
        <v>nuit</v>
      </c>
      <c r="F30" s="119" t="s">
        <v>84</v>
      </c>
      <c r="G30" s="117" t="s">
        <v>48</v>
      </c>
      <c r="H30" s="237" t="s">
        <v>109</v>
      </c>
      <c r="I30" s="117" t="s">
        <v>46</v>
      </c>
      <c r="J30" s="237" t="s">
        <v>92</v>
      </c>
      <c r="K30" s="117" t="s">
        <v>48</v>
      </c>
      <c r="L30" s="237" t="s">
        <v>117</v>
      </c>
      <c r="M30" s="117" t="s">
        <v>48</v>
      </c>
      <c r="N30" s="237" t="s">
        <v>99</v>
      </c>
      <c r="O30" s="117" t="s">
        <v>48</v>
      </c>
      <c r="P30" s="237" t="s">
        <v>426</v>
      </c>
      <c r="Q30" s="117" t="s">
        <v>46</v>
      </c>
      <c r="R30" s="237"/>
      <c r="S30" s="117"/>
      <c r="T30" s="119"/>
      <c r="U30" s="117"/>
      <c r="V30" s="119"/>
      <c r="W30" s="119"/>
      <c r="X30" s="175"/>
      <c r="Y30" s="154">
        <v>15</v>
      </c>
      <c r="Z30" s="149" t="str">
        <v>ESTELLER  T     (3)</v>
      </c>
      <c r="AA30" s="12">
        <f t="shared" si="3"/>
        <v>0</v>
      </c>
      <c r="AB30" s="12">
        <f t="shared" si="4"/>
        <v>0</v>
      </c>
      <c r="AC30" s="12">
        <f t="shared" si="5"/>
        <v>0</v>
      </c>
      <c r="AD30" s="12">
        <f t="shared" si="6"/>
        <v>1</v>
      </c>
      <c r="AE30" s="12">
        <f t="shared" si="7"/>
        <v>3</v>
      </c>
      <c r="AF30" s="12">
        <f t="shared" si="8"/>
        <v>0</v>
      </c>
      <c r="AG30" s="12">
        <f t="shared" si="9"/>
        <v>3</v>
      </c>
      <c r="AH30" s="12">
        <f t="shared" si="10"/>
        <v>1</v>
      </c>
      <c r="AI30" s="12">
        <f t="shared" si="11"/>
        <v>1</v>
      </c>
      <c r="AJ30" s="12">
        <f t="shared" si="12"/>
        <v>0</v>
      </c>
      <c r="AK30" s="12">
        <f t="shared" si="13"/>
        <v>0</v>
      </c>
      <c r="AL30" s="13">
        <f t="shared" si="14"/>
        <v>9</v>
      </c>
      <c r="AM30" s="12">
        <f t="shared" si="15"/>
        <v>0</v>
      </c>
      <c r="AN30" s="12">
        <f t="shared" si="16"/>
        <v>0</v>
      </c>
      <c r="AO30" s="12">
        <f t="shared" si="17"/>
        <v>0</v>
      </c>
      <c r="AP30" s="12">
        <f t="shared" si="18"/>
        <v>0</v>
      </c>
      <c r="AQ30" s="12">
        <f t="shared" si="19"/>
        <v>0</v>
      </c>
      <c r="AR30" s="12">
        <f t="shared" si="20"/>
        <v>1</v>
      </c>
      <c r="AS30" s="12">
        <f t="shared" si="21"/>
        <v>0</v>
      </c>
      <c r="AT30" s="12">
        <f t="shared" si="22"/>
        <v>0</v>
      </c>
      <c r="AU30" s="12">
        <f t="shared" si="23"/>
        <v>0</v>
      </c>
      <c r="AV30" s="12">
        <f t="shared" si="24"/>
        <v>1</v>
      </c>
      <c r="AW30" s="12">
        <f t="shared" si="25"/>
        <v>0</v>
      </c>
      <c r="AX30" s="13">
        <f t="shared" si="26"/>
        <v>1</v>
      </c>
      <c r="AY30" s="13">
        <f t="shared" si="27"/>
        <v>10</v>
      </c>
      <c r="AZ30" s="2"/>
    </row>
    <row r="31" spans="1:52" ht="24.95" customHeight="1" x14ac:dyDescent="0.25">
      <c r="A31" s="2"/>
      <c r="B31" s="111" t="str">
        <f t="shared" si="0"/>
        <v>mercredi</v>
      </c>
      <c r="C31" s="112">
        <f>IF(C30="","",IF(AND(MONTH(C30+1)&lt;&gt;MONTH(C$7),WEEKDAY(C30,2)&lt;6),"",IF(AND(MONTH(C30+1)&lt;&gt;MONTH(C$7),COUNTIF(C$7:C30,C30)=2),"",IF(AND(WEEKDAY(C30,2)&gt;5,COUNTIF(C$7:C30,C30)=1),C30,C30+1))))</f>
        <v>43880</v>
      </c>
      <c r="D31" s="115">
        <f t="shared" ref="D31:D45" si="28">IF(C31="","",IF(MOD(C31-DATE(2017,11,30),4)=0,4,MOD(C31-DATE(2017,11,30),4)))</f>
        <v>3</v>
      </c>
      <c r="E31" s="128" t="str">
        <f t="shared" si="2"/>
        <v>nuit</v>
      </c>
      <c r="F31" s="119" t="s">
        <v>105</v>
      </c>
      <c r="G31" s="117" t="s">
        <v>46</v>
      </c>
      <c r="H31" s="237" t="s">
        <v>304</v>
      </c>
      <c r="I31" s="117" t="s">
        <v>48</v>
      </c>
      <c r="J31" s="237" t="s">
        <v>108</v>
      </c>
      <c r="K31" s="117" t="s">
        <v>46</v>
      </c>
      <c r="L31" s="237" t="s">
        <v>118</v>
      </c>
      <c r="M31" s="117" t="s">
        <v>48</v>
      </c>
      <c r="N31" s="237" t="s">
        <v>113</v>
      </c>
      <c r="O31" s="117" t="s">
        <v>48</v>
      </c>
      <c r="P31" s="237" t="s">
        <v>115</v>
      </c>
      <c r="Q31" s="117" t="s">
        <v>48</v>
      </c>
      <c r="R31" s="237" t="s">
        <v>99</v>
      </c>
      <c r="S31" s="117" t="s">
        <v>48</v>
      </c>
      <c r="T31" s="119" t="s">
        <v>426</v>
      </c>
      <c r="U31" s="117" t="s">
        <v>46</v>
      </c>
      <c r="V31" s="119"/>
      <c r="W31" s="119"/>
      <c r="X31" s="175"/>
      <c r="Y31" s="154">
        <v>16</v>
      </c>
      <c r="Z31" s="149" t="str">
        <v>ARMAND  M       (3)</v>
      </c>
      <c r="AA31" s="12">
        <f t="shared" si="3"/>
        <v>0</v>
      </c>
      <c r="AB31" s="12">
        <f t="shared" si="4"/>
        <v>0</v>
      </c>
      <c r="AC31" s="12">
        <f t="shared" si="5"/>
        <v>0</v>
      </c>
      <c r="AD31" s="12">
        <f t="shared" si="6"/>
        <v>1</v>
      </c>
      <c r="AE31" s="12">
        <f t="shared" si="7"/>
        <v>4</v>
      </c>
      <c r="AF31" s="12">
        <f t="shared" si="8"/>
        <v>0</v>
      </c>
      <c r="AG31" s="12">
        <f t="shared" si="9"/>
        <v>0</v>
      </c>
      <c r="AH31" s="12">
        <f t="shared" si="10"/>
        <v>0</v>
      </c>
      <c r="AI31" s="12">
        <f t="shared" si="11"/>
        <v>0</v>
      </c>
      <c r="AJ31" s="12">
        <f t="shared" si="12"/>
        <v>0</v>
      </c>
      <c r="AK31" s="12">
        <f t="shared" si="13"/>
        <v>0</v>
      </c>
      <c r="AL31" s="13">
        <f t="shared" si="14"/>
        <v>5</v>
      </c>
      <c r="AM31" s="12">
        <f t="shared" si="15"/>
        <v>0</v>
      </c>
      <c r="AN31" s="12">
        <f t="shared" si="16"/>
        <v>0</v>
      </c>
      <c r="AO31" s="12">
        <f t="shared" si="17"/>
        <v>0</v>
      </c>
      <c r="AP31" s="12">
        <f t="shared" si="18"/>
        <v>1</v>
      </c>
      <c r="AQ31" s="12">
        <f t="shared" si="19"/>
        <v>0</v>
      </c>
      <c r="AR31" s="12">
        <f t="shared" si="20"/>
        <v>0</v>
      </c>
      <c r="AS31" s="12">
        <f t="shared" si="21"/>
        <v>1</v>
      </c>
      <c r="AT31" s="12">
        <f t="shared" si="22"/>
        <v>1</v>
      </c>
      <c r="AU31" s="12">
        <f t="shared" si="23"/>
        <v>0</v>
      </c>
      <c r="AV31" s="12">
        <f t="shared" si="24"/>
        <v>1</v>
      </c>
      <c r="AW31" s="12">
        <f t="shared" si="25"/>
        <v>0</v>
      </c>
      <c r="AX31" s="13">
        <f t="shared" si="26"/>
        <v>3</v>
      </c>
      <c r="AY31" s="13">
        <f t="shared" si="27"/>
        <v>8</v>
      </c>
      <c r="AZ31" s="2"/>
    </row>
    <row r="32" spans="1:52" ht="24.95" customHeight="1" x14ac:dyDescent="0.25">
      <c r="A32" s="2"/>
      <c r="B32" s="111" t="str">
        <f t="shared" si="0"/>
        <v>jeudi</v>
      </c>
      <c r="C32" s="112">
        <f>IF(C31="","",IF(AND(MONTH(C31+1)&lt;&gt;MONTH(C$7),WEEKDAY(C31,2)&lt;6),"",IF(AND(MONTH(C31+1)&lt;&gt;MONTH(C$7),COUNTIF(C$7:C31,C31)=2),"",IF(AND(WEEKDAY(C31,2)&gt;5,COUNTIF(C$7:C31,C31)=1),C31,C31+1))))</f>
        <v>43881</v>
      </c>
      <c r="D32" s="115">
        <f t="shared" si="28"/>
        <v>4</v>
      </c>
      <c r="E32" s="128" t="str">
        <f t="shared" si="2"/>
        <v>nuit</v>
      </c>
      <c r="F32" s="119" t="s">
        <v>418</v>
      </c>
      <c r="G32" s="117" t="s">
        <v>48</v>
      </c>
      <c r="H32" s="237" t="s">
        <v>428</v>
      </c>
      <c r="I32" s="117" t="s">
        <v>48</v>
      </c>
      <c r="J32" s="237" t="s">
        <v>414</v>
      </c>
      <c r="K32" s="117" t="s">
        <v>48</v>
      </c>
      <c r="L32" s="237" t="s">
        <v>30</v>
      </c>
      <c r="M32" s="117" t="s">
        <v>48</v>
      </c>
      <c r="N32" s="237" t="s">
        <v>99</v>
      </c>
      <c r="O32" s="117" t="s">
        <v>48</v>
      </c>
      <c r="P32" s="237" t="s">
        <v>426</v>
      </c>
      <c r="Q32" s="117" t="s">
        <v>46</v>
      </c>
      <c r="R32" s="237" t="s">
        <v>128</v>
      </c>
      <c r="S32" s="117" t="s">
        <v>46</v>
      </c>
      <c r="T32" s="119"/>
      <c r="U32" s="117"/>
      <c r="V32" s="119"/>
      <c r="W32" s="119"/>
      <c r="X32" s="175"/>
      <c r="Y32" s="154">
        <v>17</v>
      </c>
      <c r="Z32" s="149" t="str">
        <v>CARLE  F          (3)</v>
      </c>
      <c r="AA32" s="12">
        <f t="shared" si="3"/>
        <v>0</v>
      </c>
      <c r="AB32" s="12">
        <f t="shared" si="4"/>
        <v>0</v>
      </c>
      <c r="AC32" s="12">
        <f t="shared" si="5"/>
        <v>0</v>
      </c>
      <c r="AD32" s="12">
        <f t="shared" si="6"/>
        <v>0</v>
      </c>
      <c r="AE32" s="12">
        <f t="shared" si="7"/>
        <v>1</v>
      </c>
      <c r="AF32" s="12">
        <f t="shared" si="8"/>
        <v>1</v>
      </c>
      <c r="AG32" s="12">
        <f t="shared" si="9"/>
        <v>0</v>
      </c>
      <c r="AH32" s="12">
        <f t="shared" si="10"/>
        <v>0</v>
      </c>
      <c r="AI32" s="12">
        <f t="shared" si="11"/>
        <v>0</v>
      </c>
      <c r="AJ32" s="12">
        <f t="shared" si="12"/>
        <v>0</v>
      </c>
      <c r="AK32" s="12">
        <f t="shared" si="13"/>
        <v>0</v>
      </c>
      <c r="AL32" s="13">
        <f t="shared" si="14"/>
        <v>2</v>
      </c>
      <c r="AM32" s="12">
        <f t="shared" si="15"/>
        <v>0</v>
      </c>
      <c r="AN32" s="12">
        <f t="shared" si="16"/>
        <v>0</v>
      </c>
      <c r="AO32" s="12">
        <f t="shared" si="17"/>
        <v>0</v>
      </c>
      <c r="AP32" s="12">
        <f t="shared" si="18"/>
        <v>0</v>
      </c>
      <c r="AQ32" s="12">
        <f t="shared" si="19"/>
        <v>1</v>
      </c>
      <c r="AR32" s="12">
        <f t="shared" si="20"/>
        <v>0</v>
      </c>
      <c r="AS32" s="12">
        <f t="shared" si="21"/>
        <v>0</v>
      </c>
      <c r="AT32" s="12">
        <f t="shared" si="22"/>
        <v>0</v>
      </c>
      <c r="AU32" s="12">
        <f t="shared" si="23"/>
        <v>0</v>
      </c>
      <c r="AV32" s="12">
        <f t="shared" si="24"/>
        <v>0</v>
      </c>
      <c r="AW32" s="12">
        <f t="shared" si="25"/>
        <v>0</v>
      </c>
      <c r="AX32" s="13">
        <f t="shared" si="26"/>
        <v>1</v>
      </c>
      <c r="AY32" s="13">
        <f t="shared" si="27"/>
        <v>3</v>
      </c>
      <c r="AZ32" s="2"/>
    </row>
    <row r="33" spans="1:52" ht="24.95" customHeight="1" x14ac:dyDescent="0.25">
      <c r="A33" s="2"/>
      <c r="B33" s="111" t="str">
        <f t="shared" si="0"/>
        <v>vendredi</v>
      </c>
      <c r="C33" s="112">
        <f>IF(C32="","",IF(AND(MONTH(C32+1)&lt;&gt;MONTH(C$7),WEEKDAY(C32,2)&lt;6),"",IF(AND(MONTH(C32+1)&lt;&gt;MONTH(C$7),COUNTIF(C$7:C32,C32)=2),"",IF(AND(WEEKDAY(C32,2)&gt;5,COUNTIF(C$7:C32,C32)=1),C32,C32+1))))</f>
        <v>43882</v>
      </c>
      <c r="D33" s="115">
        <f t="shared" si="28"/>
        <v>1</v>
      </c>
      <c r="E33" s="128" t="str">
        <f t="shared" si="2"/>
        <v>nuit</v>
      </c>
      <c r="F33" s="119" t="s">
        <v>24</v>
      </c>
      <c r="G33" s="117" t="s">
        <v>48</v>
      </c>
      <c r="H33" s="237" t="s">
        <v>94</v>
      </c>
      <c r="I33" s="117" t="s">
        <v>48</v>
      </c>
      <c r="J33" s="237" t="s">
        <v>28</v>
      </c>
      <c r="K33" s="117" t="s">
        <v>48</v>
      </c>
      <c r="L33" s="237" t="s">
        <v>33</v>
      </c>
      <c r="M33" s="117" t="s">
        <v>48</v>
      </c>
      <c r="N33" s="237" t="s">
        <v>431</v>
      </c>
      <c r="O33" s="117" t="s">
        <v>48</v>
      </c>
      <c r="P33" s="237" t="s">
        <v>100</v>
      </c>
      <c r="Q33" s="117" t="s">
        <v>48</v>
      </c>
      <c r="R33" s="237" t="s">
        <v>413</v>
      </c>
      <c r="S33" s="117" t="s">
        <v>48</v>
      </c>
      <c r="T33" s="119" t="s">
        <v>414</v>
      </c>
      <c r="U33" s="117" t="s">
        <v>46</v>
      </c>
      <c r="V33" s="119" t="s">
        <v>23</v>
      </c>
      <c r="W33" s="119"/>
      <c r="X33" s="175"/>
      <c r="Y33" s="154">
        <v>18</v>
      </c>
      <c r="Z33" s="149" t="str">
        <v>MONTANDON A (3)</v>
      </c>
      <c r="AA33" s="12">
        <f t="shared" si="3"/>
        <v>0</v>
      </c>
      <c r="AB33" s="12">
        <f t="shared" si="4"/>
        <v>0</v>
      </c>
      <c r="AC33" s="12">
        <f t="shared" si="5"/>
        <v>0</v>
      </c>
      <c r="AD33" s="12">
        <f t="shared" si="6"/>
        <v>0</v>
      </c>
      <c r="AE33" s="12">
        <f t="shared" si="7"/>
        <v>0</v>
      </c>
      <c r="AF33" s="12">
        <f t="shared" si="8"/>
        <v>0</v>
      </c>
      <c r="AG33" s="12">
        <f t="shared" si="9"/>
        <v>0</v>
      </c>
      <c r="AH33" s="12">
        <f t="shared" si="10"/>
        <v>0</v>
      </c>
      <c r="AI33" s="12">
        <f t="shared" si="11"/>
        <v>0</v>
      </c>
      <c r="AJ33" s="12">
        <f t="shared" si="12"/>
        <v>0</v>
      </c>
      <c r="AK33" s="12">
        <f t="shared" si="13"/>
        <v>0</v>
      </c>
      <c r="AL33" s="13">
        <f t="shared" si="14"/>
        <v>0</v>
      </c>
      <c r="AM33" s="12">
        <f t="shared" si="15"/>
        <v>0</v>
      </c>
      <c r="AN33" s="12">
        <f t="shared" si="16"/>
        <v>0</v>
      </c>
      <c r="AO33" s="12">
        <f t="shared" si="17"/>
        <v>0</v>
      </c>
      <c r="AP33" s="12">
        <f t="shared" si="18"/>
        <v>0</v>
      </c>
      <c r="AQ33" s="12">
        <f t="shared" si="19"/>
        <v>0</v>
      </c>
      <c r="AR33" s="12">
        <f t="shared" si="20"/>
        <v>0</v>
      </c>
      <c r="AS33" s="12">
        <f t="shared" si="21"/>
        <v>0</v>
      </c>
      <c r="AT33" s="12">
        <f t="shared" si="22"/>
        <v>0</v>
      </c>
      <c r="AU33" s="12">
        <f t="shared" si="23"/>
        <v>0</v>
      </c>
      <c r="AV33" s="12">
        <f t="shared" si="24"/>
        <v>0</v>
      </c>
      <c r="AW33" s="12">
        <f t="shared" si="25"/>
        <v>0</v>
      </c>
      <c r="AX33" s="13">
        <f t="shared" si="26"/>
        <v>0</v>
      </c>
      <c r="AY33" s="13">
        <f t="shared" si="27"/>
        <v>0</v>
      </c>
      <c r="AZ33" s="2"/>
    </row>
    <row r="34" spans="1:52" ht="24.95" customHeight="1" x14ac:dyDescent="0.25">
      <c r="A34" s="2"/>
      <c r="B34" s="111" t="str">
        <f t="shared" si="0"/>
        <v>samedi</v>
      </c>
      <c r="C34" s="112">
        <f>IF(C33="","",IF(AND(MONTH(C33+1)&lt;&gt;MONTH(C$7),WEEKDAY(C33,2)&lt;6),"",IF(AND(MONTH(C33+1)&lt;&gt;MONTH(C$7),COUNTIF(C$7:C33,C33)=2),"",IF(AND(WEEKDAY(C33,2)&gt;5,COUNTIF(C$7:C33,C33)=1),C33,C33+1))))</f>
        <v>43883</v>
      </c>
      <c r="D34" s="115">
        <f t="shared" si="28"/>
        <v>2</v>
      </c>
      <c r="E34" s="128" t="str">
        <f t="shared" si="2"/>
        <v>jour</v>
      </c>
      <c r="F34" s="119" t="s">
        <v>105</v>
      </c>
      <c r="G34" s="117" t="s">
        <v>44</v>
      </c>
      <c r="H34" s="237" t="s">
        <v>95</v>
      </c>
      <c r="I34" s="117" t="s">
        <v>44</v>
      </c>
      <c r="J34" s="237"/>
      <c r="K34" s="117"/>
      <c r="L34" s="237" t="s">
        <v>96</v>
      </c>
      <c r="M34" s="117" t="s">
        <v>44</v>
      </c>
      <c r="N34" s="237" t="s">
        <v>97</v>
      </c>
      <c r="O34" s="117" t="s">
        <v>44</v>
      </c>
      <c r="P34" s="237" t="s">
        <v>413</v>
      </c>
      <c r="Q34" s="117" t="s">
        <v>44</v>
      </c>
      <c r="R34" s="237" t="s">
        <v>100</v>
      </c>
      <c r="S34" s="117" t="s">
        <v>48</v>
      </c>
      <c r="T34" s="119" t="s">
        <v>99</v>
      </c>
      <c r="U34" s="117" t="s">
        <v>48</v>
      </c>
      <c r="V34" s="119" t="s">
        <v>431</v>
      </c>
      <c r="W34" s="119" t="s">
        <v>118</v>
      </c>
      <c r="X34" s="175"/>
      <c r="Y34" s="154">
        <v>19</v>
      </c>
      <c r="Z34" s="149" t="str">
        <v>JUNGERS  S      (3)</v>
      </c>
      <c r="AA34" s="12">
        <f t="shared" si="3"/>
        <v>0</v>
      </c>
      <c r="AB34" s="12">
        <f t="shared" si="4"/>
        <v>0</v>
      </c>
      <c r="AC34" s="12">
        <f t="shared" si="5"/>
        <v>0</v>
      </c>
      <c r="AD34" s="12">
        <f t="shared" si="6"/>
        <v>0</v>
      </c>
      <c r="AE34" s="12">
        <f t="shared" si="7"/>
        <v>0</v>
      </c>
      <c r="AF34" s="12">
        <f t="shared" si="8"/>
        <v>0</v>
      </c>
      <c r="AG34" s="12">
        <f t="shared" si="9"/>
        <v>0</v>
      </c>
      <c r="AH34" s="12">
        <f t="shared" si="10"/>
        <v>2</v>
      </c>
      <c r="AI34" s="12">
        <f t="shared" si="11"/>
        <v>0</v>
      </c>
      <c r="AJ34" s="12">
        <f t="shared" si="12"/>
        <v>0</v>
      </c>
      <c r="AK34" s="12">
        <f t="shared" si="13"/>
        <v>0</v>
      </c>
      <c r="AL34" s="13">
        <f t="shared" si="14"/>
        <v>2</v>
      </c>
      <c r="AM34" s="12">
        <f t="shared" si="15"/>
        <v>0</v>
      </c>
      <c r="AN34" s="12">
        <f t="shared" si="16"/>
        <v>0</v>
      </c>
      <c r="AO34" s="12">
        <f t="shared" si="17"/>
        <v>0</v>
      </c>
      <c r="AP34" s="12">
        <f t="shared" si="18"/>
        <v>0</v>
      </c>
      <c r="AQ34" s="12">
        <f t="shared" si="19"/>
        <v>1</v>
      </c>
      <c r="AR34" s="12">
        <f t="shared" si="20"/>
        <v>0</v>
      </c>
      <c r="AS34" s="12">
        <f t="shared" si="21"/>
        <v>0</v>
      </c>
      <c r="AT34" s="12">
        <f t="shared" si="22"/>
        <v>0</v>
      </c>
      <c r="AU34" s="12">
        <f t="shared" si="23"/>
        <v>0</v>
      </c>
      <c r="AV34" s="12">
        <f t="shared" si="24"/>
        <v>0</v>
      </c>
      <c r="AW34" s="12">
        <f t="shared" si="25"/>
        <v>0</v>
      </c>
      <c r="AX34" s="13">
        <f t="shared" si="26"/>
        <v>1</v>
      </c>
      <c r="AY34" s="13">
        <f t="shared" si="27"/>
        <v>3</v>
      </c>
      <c r="AZ34" s="2"/>
    </row>
    <row r="35" spans="1:52" ht="24.95" customHeight="1" x14ac:dyDescent="0.25">
      <c r="A35" s="2"/>
      <c r="B35" s="111" t="str">
        <f t="shared" si="0"/>
        <v>samedi</v>
      </c>
      <c r="C35" s="112">
        <f>IF(C34="","",IF(AND(MONTH(C34+1)&lt;&gt;MONTH(C$7),WEEKDAY(C34,2)&lt;6),"",IF(AND(MONTH(C34+1)&lt;&gt;MONTH(C$7),COUNTIF(C$7:C34,C34)=2),"",IF(AND(WEEKDAY(C34,2)&gt;5,COUNTIF(C$7:C34,C34)=1),C34,C34+1))))</f>
        <v>43883</v>
      </c>
      <c r="D35" s="115">
        <f t="shared" si="28"/>
        <v>2</v>
      </c>
      <c r="E35" s="128" t="str">
        <f t="shared" si="2"/>
        <v>nuit</v>
      </c>
      <c r="F35" s="119" t="s">
        <v>106</v>
      </c>
      <c r="G35" s="117" t="s">
        <v>48</v>
      </c>
      <c r="H35" s="237" t="s">
        <v>95</v>
      </c>
      <c r="I35" s="117" t="s">
        <v>48</v>
      </c>
      <c r="J35" s="237" t="s">
        <v>86</v>
      </c>
      <c r="K35" s="117" t="s">
        <v>48</v>
      </c>
      <c r="L35" s="237" t="s">
        <v>129</v>
      </c>
      <c r="M35" s="117" t="s">
        <v>48</v>
      </c>
      <c r="N35" s="237" t="s">
        <v>118</v>
      </c>
      <c r="O35" s="117" t="s">
        <v>48</v>
      </c>
      <c r="P35" s="237" t="s">
        <v>112</v>
      </c>
      <c r="Q35" s="117" t="s">
        <v>46</v>
      </c>
      <c r="R35" s="237" t="s">
        <v>100</v>
      </c>
      <c r="S35" s="117" t="s">
        <v>46</v>
      </c>
      <c r="T35" s="119" t="s">
        <v>431</v>
      </c>
      <c r="U35" s="117" t="s">
        <v>48</v>
      </c>
      <c r="V35" s="119" t="s">
        <v>99</v>
      </c>
      <c r="W35" s="119" t="s">
        <v>120</v>
      </c>
      <c r="X35" s="175" t="s">
        <v>413</v>
      </c>
      <c r="Y35" s="154">
        <v>20</v>
      </c>
      <c r="Z35" s="149" t="str">
        <v>GOUYON  K       (3)</v>
      </c>
      <c r="AA35" s="12">
        <f t="shared" si="3"/>
        <v>0</v>
      </c>
      <c r="AB35" s="12">
        <f t="shared" si="4"/>
        <v>0</v>
      </c>
      <c r="AC35" s="12">
        <f t="shared" si="5"/>
        <v>0</v>
      </c>
      <c r="AD35" s="12">
        <f t="shared" si="6"/>
        <v>0</v>
      </c>
      <c r="AE35" s="12">
        <f t="shared" si="7"/>
        <v>1</v>
      </c>
      <c r="AF35" s="12">
        <f t="shared" si="8"/>
        <v>1</v>
      </c>
      <c r="AG35" s="12">
        <f t="shared" si="9"/>
        <v>0</v>
      </c>
      <c r="AH35" s="12">
        <f t="shared" si="10"/>
        <v>0</v>
      </c>
      <c r="AI35" s="12">
        <f t="shared" si="11"/>
        <v>0</v>
      </c>
      <c r="AJ35" s="12">
        <f t="shared" si="12"/>
        <v>1</v>
      </c>
      <c r="AK35" s="12">
        <f t="shared" si="13"/>
        <v>0</v>
      </c>
      <c r="AL35" s="13">
        <f t="shared" si="14"/>
        <v>2</v>
      </c>
      <c r="AM35" s="12">
        <f t="shared" si="15"/>
        <v>0</v>
      </c>
      <c r="AN35" s="12">
        <f t="shared" si="16"/>
        <v>0</v>
      </c>
      <c r="AO35" s="12">
        <f t="shared" si="17"/>
        <v>0</v>
      </c>
      <c r="AP35" s="12">
        <f t="shared" si="18"/>
        <v>0</v>
      </c>
      <c r="AQ35" s="12">
        <f t="shared" si="19"/>
        <v>0</v>
      </c>
      <c r="AR35" s="12">
        <f t="shared" si="20"/>
        <v>0</v>
      </c>
      <c r="AS35" s="12">
        <f t="shared" si="21"/>
        <v>1</v>
      </c>
      <c r="AT35" s="12">
        <f t="shared" si="22"/>
        <v>0</v>
      </c>
      <c r="AU35" s="12">
        <f t="shared" si="23"/>
        <v>0</v>
      </c>
      <c r="AV35" s="12">
        <f t="shared" si="24"/>
        <v>0</v>
      </c>
      <c r="AW35" s="12">
        <f t="shared" si="25"/>
        <v>0</v>
      </c>
      <c r="AX35" s="13">
        <f t="shared" si="26"/>
        <v>1</v>
      </c>
      <c r="AY35" s="13">
        <f t="shared" si="27"/>
        <v>3</v>
      </c>
      <c r="AZ35" s="2"/>
    </row>
    <row r="36" spans="1:52" ht="24.95" customHeight="1" x14ac:dyDescent="0.25">
      <c r="A36" s="2"/>
      <c r="B36" s="111" t="str">
        <f t="shared" si="0"/>
        <v>dimanche</v>
      </c>
      <c r="C36" s="112">
        <f>IF(C35="","",IF(AND(MONTH(C35+1)&lt;&gt;MONTH(C$7),WEEKDAY(C35,2)&lt;6),"",IF(AND(MONTH(C35+1)&lt;&gt;MONTH(C$7),COUNTIF(C$7:C35,C35)=2),"",IF(AND(WEEKDAY(C35,2)&gt;5,COUNTIF(C$7:C35,C35)=1),C35,C35+1))))</f>
        <v>43884</v>
      </c>
      <c r="D36" s="115">
        <f t="shared" si="28"/>
        <v>3</v>
      </c>
      <c r="E36" s="128" t="str">
        <f t="shared" si="2"/>
        <v>jour</v>
      </c>
      <c r="F36" s="119" t="s">
        <v>106</v>
      </c>
      <c r="G36" s="117" t="s">
        <v>44</v>
      </c>
      <c r="H36" s="237" t="s">
        <v>108</v>
      </c>
      <c r="I36" s="117" t="s">
        <v>44</v>
      </c>
      <c r="J36" s="237" t="s">
        <v>23</v>
      </c>
      <c r="K36" s="117" t="s">
        <v>44</v>
      </c>
      <c r="L36" s="237" t="s">
        <v>99</v>
      </c>
      <c r="M36" s="117" t="s">
        <v>44</v>
      </c>
      <c r="N36" s="237" t="s">
        <v>119</v>
      </c>
      <c r="O36" s="117" t="s">
        <v>44</v>
      </c>
      <c r="P36" s="237" t="s">
        <v>117</v>
      </c>
      <c r="Q36" s="117" t="s">
        <v>44</v>
      </c>
      <c r="R36" s="237" t="s">
        <v>431</v>
      </c>
      <c r="S36" s="117" t="s">
        <v>48</v>
      </c>
      <c r="T36" s="119" t="s">
        <v>118</v>
      </c>
      <c r="U36" s="117" t="s">
        <v>48</v>
      </c>
      <c r="V36" s="119" t="s">
        <v>403</v>
      </c>
      <c r="W36" s="119"/>
      <c r="X36" s="175"/>
      <c r="Y36" s="154">
        <v>21</v>
      </c>
      <c r="Z36" s="149" t="str">
        <v>FERRATON M   (3)</v>
      </c>
      <c r="AA36" s="12">
        <f t="shared" si="3"/>
        <v>0</v>
      </c>
      <c r="AB36" s="12">
        <f t="shared" si="4"/>
        <v>0</v>
      </c>
      <c r="AC36" s="12">
        <f t="shared" si="5"/>
        <v>0</v>
      </c>
      <c r="AD36" s="12">
        <f t="shared" si="6"/>
        <v>0</v>
      </c>
      <c r="AE36" s="12">
        <f t="shared" si="7"/>
        <v>0</v>
      </c>
      <c r="AF36" s="12">
        <f t="shared" si="8"/>
        <v>0</v>
      </c>
      <c r="AG36" s="12">
        <f t="shared" si="9"/>
        <v>0</v>
      </c>
      <c r="AH36" s="12">
        <f t="shared" si="10"/>
        <v>0</v>
      </c>
      <c r="AI36" s="12">
        <f t="shared" si="11"/>
        <v>0</v>
      </c>
      <c r="AJ36" s="12">
        <f t="shared" si="12"/>
        <v>0</v>
      </c>
      <c r="AK36" s="12">
        <f t="shared" si="13"/>
        <v>0</v>
      </c>
      <c r="AL36" s="13">
        <f t="shared" si="14"/>
        <v>0</v>
      </c>
      <c r="AM36" s="12">
        <f t="shared" si="15"/>
        <v>0</v>
      </c>
      <c r="AN36" s="12">
        <f t="shared" si="16"/>
        <v>0</v>
      </c>
      <c r="AO36" s="12">
        <f t="shared" si="17"/>
        <v>0</v>
      </c>
      <c r="AP36" s="12">
        <f t="shared" si="18"/>
        <v>0</v>
      </c>
      <c r="AQ36" s="12">
        <f t="shared" si="19"/>
        <v>0</v>
      </c>
      <c r="AR36" s="12">
        <f t="shared" si="20"/>
        <v>0</v>
      </c>
      <c r="AS36" s="12">
        <f t="shared" si="21"/>
        <v>0</v>
      </c>
      <c r="AT36" s="12">
        <f t="shared" si="22"/>
        <v>0</v>
      </c>
      <c r="AU36" s="12">
        <f t="shared" si="23"/>
        <v>0</v>
      </c>
      <c r="AV36" s="12">
        <f t="shared" si="24"/>
        <v>0</v>
      </c>
      <c r="AW36" s="12">
        <f t="shared" si="25"/>
        <v>0</v>
      </c>
      <c r="AX36" s="13">
        <f t="shared" si="26"/>
        <v>0</v>
      </c>
      <c r="AY36" s="13">
        <f t="shared" si="27"/>
        <v>0</v>
      </c>
      <c r="AZ36" s="2"/>
    </row>
    <row r="37" spans="1:52" ht="24.95" customHeight="1" x14ac:dyDescent="0.25">
      <c r="A37" s="2"/>
      <c r="B37" s="111" t="str">
        <f t="shared" si="0"/>
        <v>dimanche</v>
      </c>
      <c r="C37" s="112">
        <f>IF(C36="","",IF(AND(MONTH(C36+1)&lt;&gt;MONTH(C$7),WEEKDAY(C36,2)&lt;6),"",IF(AND(MONTH(C36+1)&lt;&gt;MONTH(C$7),COUNTIF(C$7:C36,C36)=2),"",IF(AND(WEEKDAY(C36,2)&gt;5,COUNTIF(C$7:C36,C36)=1),C36,C36+1))))</f>
        <v>43884</v>
      </c>
      <c r="D37" s="115">
        <f t="shared" si="28"/>
        <v>3</v>
      </c>
      <c r="E37" s="128" t="str">
        <f t="shared" si="2"/>
        <v>nuit</v>
      </c>
      <c r="F37" s="119" t="s">
        <v>105</v>
      </c>
      <c r="G37" s="117" t="s">
        <v>46</v>
      </c>
      <c r="H37" s="237" t="s">
        <v>304</v>
      </c>
      <c r="I37" s="117" t="s">
        <v>48</v>
      </c>
      <c r="J37" s="237" t="s">
        <v>28</v>
      </c>
      <c r="K37" s="117" t="s">
        <v>48</v>
      </c>
      <c r="L37" s="237" t="s">
        <v>403</v>
      </c>
      <c r="M37" s="117" t="s">
        <v>48</v>
      </c>
      <c r="N37" s="237" t="s">
        <v>118</v>
      </c>
      <c r="O37" s="117" t="s">
        <v>48</v>
      </c>
      <c r="P37" s="237" t="s">
        <v>431</v>
      </c>
      <c r="Q37" s="117" t="s">
        <v>48</v>
      </c>
      <c r="R37" s="237" t="s">
        <v>117</v>
      </c>
      <c r="S37" s="117" t="s">
        <v>48</v>
      </c>
      <c r="T37" s="119" t="s">
        <v>119</v>
      </c>
      <c r="U37" s="117" t="s">
        <v>46</v>
      </c>
      <c r="V37" s="119" t="s">
        <v>108</v>
      </c>
      <c r="W37" s="119" t="s">
        <v>99</v>
      </c>
      <c r="X37" s="175"/>
      <c r="Y37" s="154">
        <v>22</v>
      </c>
      <c r="Z37" s="149" t="str">
        <v>MORAIS A         (3)</v>
      </c>
      <c r="AA37" s="12">
        <f t="shared" si="3"/>
        <v>0</v>
      </c>
      <c r="AB37" s="12">
        <f t="shared" si="4"/>
        <v>0</v>
      </c>
      <c r="AC37" s="12">
        <f t="shared" si="5"/>
        <v>0</v>
      </c>
      <c r="AD37" s="12">
        <f t="shared" si="6"/>
        <v>0</v>
      </c>
      <c r="AE37" s="12">
        <f t="shared" si="7"/>
        <v>0</v>
      </c>
      <c r="AF37" s="12">
        <f t="shared" si="8"/>
        <v>0</v>
      </c>
      <c r="AG37" s="12">
        <f t="shared" si="9"/>
        <v>0</v>
      </c>
      <c r="AH37" s="12">
        <f t="shared" si="10"/>
        <v>0</v>
      </c>
      <c r="AI37" s="12">
        <f t="shared" si="11"/>
        <v>0</v>
      </c>
      <c r="AJ37" s="12">
        <f t="shared" si="12"/>
        <v>0</v>
      </c>
      <c r="AK37" s="12">
        <f t="shared" si="13"/>
        <v>0</v>
      </c>
      <c r="AL37" s="13">
        <f t="shared" si="14"/>
        <v>0</v>
      </c>
      <c r="AM37" s="12">
        <f t="shared" si="15"/>
        <v>0</v>
      </c>
      <c r="AN37" s="12">
        <f t="shared" si="16"/>
        <v>0</v>
      </c>
      <c r="AO37" s="12">
        <f t="shared" si="17"/>
        <v>0</v>
      </c>
      <c r="AP37" s="12">
        <f t="shared" si="18"/>
        <v>0</v>
      </c>
      <c r="AQ37" s="12">
        <f t="shared" si="19"/>
        <v>0</v>
      </c>
      <c r="AR37" s="12">
        <f t="shared" si="20"/>
        <v>0</v>
      </c>
      <c r="AS37" s="12">
        <f t="shared" si="21"/>
        <v>0</v>
      </c>
      <c r="AT37" s="12">
        <f t="shared" si="22"/>
        <v>0</v>
      </c>
      <c r="AU37" s="12">
        <f t="shared" si="23"/>
        <v>0</v>
      </c>
      <c r="AV37" s="12">
        <f t="shared" si="24"/>
        <v>0</v>
      </c>
      <c r="AW37" s="12">
        <f t="shared" si="25"/>
        <v>0</v>
      </c>
      <c r="AX37" s="13">
        <f t="shared" si="26"/>
        <v>0</v>
      </c>
      <c r="AY37" s="13">
        <f t="shared" si="27"/>
        <v>0</v>
      </c>
      <c r="AZ37" s="2"/>
    </row>
    <row r="38" spans="1:52" ht="24.95" customHeight="1" x14ac:dyDescent="0.25">
      <c r="A38" s="2"/>
      <c r="B38" s="111" t="str">
        <f t="shared" si="0"/>
        <v>lundi</v>
      </c>
      <c r="C38" s="112">
        <f>IF(C37="","",IF(AND(MONTH(C37+1)&lt;&gt;MONTH(C$7),WEEKDAY(C37,2)&lt;6),"",IF(AND(MONTH(C37+1)&lt;&gt;MONTH(C$7),COUNTIF(C$7:C37,C37)=2),"",IF(AND(WEEKDAY(C37,2)&gt;5,COUNTIF(C$7:C37,C37)=1),C37,C37+1))))</f>
        <v>43885</v>
      </c>
      <c r="D38" s="115">
        <f t="shared" si="28"/>
        <v>4</v>
      </c>
      <c r="E38" s="128" t="str">
        <f t="shared" si="2"/>
        <v>nuit</v>
      </c>
      <c r="F38" s="119" t="s">
        <v>418</v>
      </c>
      <c r="G38" s="117" t="s">
        <v>48</v>
      </c>
      <c r="H38" s="237" t="s">
        <v>304</v>
      </c>
      <c r="I38" s="117" t="s">
        <v>48</v>
      </c>
      <c r="J38" s="237" t="s">
        <v>420</v>
      </c>
      <c r="K38" s="117" t="s">
        <v>48</v>
      </c>
      <c r="L38" s="237" t="s">
        <v>110</v>
      </c>
      <c r="M38" s="117" t="s">
        <v>46</v>
      </c>
      <c r="N38" s="237" t="s">
        <v>431</v>
      </c>
      <c r="O38" s="117" t="s">
        <v>48</v>
      </c>
      <c r="P38" s="237" t="s">
        <v>99</v>
      </c>
      <c r="Q38" s="117" t="s">
        <v>48</v>
      </c>
      <c r="R38" s="237" t="s">
        <v>128</v>
      </c>
      <c r="S38" s="117" t="s">
        <v>46</v>
      </c>
      <c r="T38" s="119" t="s">
        <v>84</v>
      </c>
      <c r="U38" s="117" t="s">
        <v>48</v>
      </c>
      <c r="V38" s="119"/>
      <c r="W38" s="119"/>
      <c r="X38" s="175"/>
      <c r="Y38" s="154">
        <v>23</v>
      </c>
      <c r="Z38" s="149">
        <v>0</v>
      </c>
      <c r="AA38" s="12">
        <f t="shared" si="3"/>
        <v>0</v>
      </c>
      <c r="AB38" s="12">
        <f t="shared" si="4"/>
        <v>0</v>
      </c>
      <c r="AC38" s="12">
        <f t="shared" si="5"/>
        <v>0</v>
      </c>
      <c r="AD38" s="12">
        <f t="shared" si="6"/>
        <v>0</v>
      </c>
      <c r="AE38" s="12">
        <f t="shared" si="7"/>
        <v>0</v>
      </c>
      <c r="AF38" s="12">
        <f t="shared" si="8"/>
        <v>0</v>
      </c>
      <c r="AG38" s="12">
        <f t="shared" si="9"/>
        <v>0</v>
      </c>
      <c r="AH38" s="12">
        <f t="shared" si="10"/>
        <v>0</v>
      </c>
      <c r="AI38" s="12">
        <f t="shared" si="11"/>
        <v>0</v>
      </c>
      <c r="AJ38" s="12">
        <f t="shared" si="12"/>
        <v>0</v>
      </c>
      <c r="AK38" s="12">
        <f t="shared" si="13"/>
        <v>0</v>
      </c>
      <c r="AL38" s="13">
        <f t="shared" si="14"/>
        <v>0</v>
      </c>
      <c r="AM38" s="12">
        <f t="shared" si="15"/>
        <v>0</v>
      </c>
      <c r="AN38" s="12">
        <f t="shared" si="16"/>
        <v>0</v>
      </c>
      <c r="AO38" s="12">
        <f t="shared" si="17"/>
        <v>0</v>
      </c>
      <c r="AP38" s="12">
        <f t="shared" si="18"/>
        <v>0</v>
      </c>
      <c r="AQ38" s="12">
        <f t="shared" si="19"/>
        <v>0</v>
      </c>
      <c r="AR38" s="12">
        <f t="shared" si="20"/>
        <v>0</v>
      </c>
      <c r="AS38" s="12">
        <f t="shared" si="21"/>
        <v>0</v>
      </c>
      <c r="AT38" s="12">
        <f t="shared" si="22"/>
        <v>0</v>
      </c>
      <c r="AU38" s="12">
        <f t="shared" si="23"/>
        <v>0</v>
      </c>
      <c r="AV38" s="12">
        <f t="shared" si="24"/>
        <v>0</v>
      </c>
      <c r="AW38" s="12">
        <f t="shared" si="25"/>
        <v>0</v>
      </c>
      <c r="AX38" s="13">
        <f t="shared" si="26"/>
        <v>0</v>
      </c>
      <c r="AY38" s="13">
        <f t="shared" si="27"/>
        <v>0</v>
      </c>
      <c r="AZ38" s="2"/>
    </row>
    <row r="39" spans="1:52" ht="24.95" customHeight="1" x14ac:dyDescent="0.25">
      <c r="A39" s="2"/>
      <c r="B39" s="111" t="str">
        <f t="shared" si="0"/>
        <v>mardi</v>
      </c>
      <c r="C39" s="112">
        <f>IF(C38="","",IF(AND(MONTH(C38+1)&lt;&gt;MONTH(C$7),WEEKDAY(C38,2)&lt;6),"",IF(AND(MONTH(C38+1)&lt;&gt;MONTH(C$7),COUNTIF(C$7:C38,C38)=2),"",IF(AND(WEEKDAY(C38,2)&gt;5,COUNTIF(C$7:C38,C38)=1),C38,C38+1))))</f>
        <v>43886</v>
      </c>
      <c r="D39" s="115">
        <f t="shared" si="28"/>
        <v>1</v>
      </c>
      <c r="E39" s="128" t="str">
        <f t="shared" si="2"/>
        <v>nuit</v>
      </c>
      <c r="F39" s="119" t="s">
        <v>22</v>
      </c>
      <c r="G39" s="117" t="s">
        <v>48</v>
      </c>
      <c r="H39" s="237" t="s">
        <v>30</v>
      </c>
      <c r="I39" s="117" t="s">
        <v>48</v>
      </c>
      <c r="J39" s="237" t="s">
        <v>24</v>
      </c>
      <c r="K39" s="117" t="s">
        <v>48</v>
      </c>
      <c r="L39" s="237" t="s">
        <v>28</v>
      </c>
      <c r="M39" s="117" t="s">
        <v>48</v>
      </c>
      <c r="N39" s="237" t="s">
        <v>36</v>
      </c>
      <c r="O39" s="117" t="s">
        <v>48</v>
      </c>
      <c r="P39" s="237" t="s">
        <v>33</v>
      </c>
      <c r="Q39" s="117" t="s">
        <v>48</v>
      </c>
      <c r="R39" s="237" t="s">
        <v>431</v>
      </c>
      <c r="S39" s="117" t="s">
        <v>48</v>
      </c>
      <c r="T39" s="119" t="s">
        <v>403</v>
      </c>
      <c r="U39" s="117" t="s">
        <v>48</v>
      </c>
      <c r="V39" s="119" t="s">
        <v>428</v>
      </c>
      <c r="W39" s="119" t="s">
        <v>421</v>
      </c>
      <c r="X39" s="175"/>
      <c r="Y39" s="154">
        <v>24</v>
      </c>
      <c r="Z39" s="149">
        <v>0</v>
      </c>
      <c r="AA39" s="12">
        <f t="shared" si="3"/>
        <v>0</v>
      </c>
      <c r="AB39" s="12">
        <f t="shared" si="4"/>
        <v>0</v>
      </c>
      <c r="AC39" s="12">
        <f t="shared" si="5"/>
        <v>0</v>
      </c>
      <c r="AD39" s="12">
        <f t="shared" si="6"/>
        <v>0</v>
      </c>
      <c r="AE39" s="12">
        <f t="shared" si="7"/>
        <v>0</v>
      </c>
      <c r="AF39" s="12">
        <f t="shared" si="8"/>
        <v>0</v>
      </c>
      <c r="AG39" s="12">
        <f t="shared" si="9"/>
        <v>0</v>
      </c>
      <c r="AH39" s="12">
        <f t="shared" si="10"/>
        <v>0</v>
      </c>
      <c r="AI39" s="12">
        <f t="shared" si="11"/>
        <v>0</v>
      </c>
      <c r="AJ39" s="12">
        <f t="shared" si="12"/>
        <v>0</v>
      </c>
      <c r="AK39" s="12">
        <f t="shared" si="13"/>
        <v>0</v>
      </c>
      <c r="AL39" s="13">
        <f t="shared" si="14"/>
        <v>0</v>
      </c>
      <c r="AM39" s="12">
        <f t="shared" si="15"/>
        <v>0</v>
      </c>
      <c r="AN39" s="12">
        <f t="shared" si="16"/>
        <v>0</v>
      </c>
      <c r="AO39" s="12">
        <f t="shared" si="17"/>
        <v>0</v>
      </c>
      <c r="AP39" s="12">
        <f t="shared" si="18"/>
        <v>0</v>
      </c>
      <c r="AQ39" s="12">
        <f t="shared" si="19"/>
        <v>0</v>
      </c>
      <c r="AR39" s="12">
        <f t="shared" si="20"/>
        <v>0</v>
      </c>
      <c r="AS39" s="12">
        <f t="shared" si="21"/>
        <v>0</v>
      </c>
      <c r="AT39" s="12">
        <f t="shared" si="22"/>
        <v>0</v>
      </c>
      <c r="AU39" s="12">
        <f t="shared" si="23"/>
        <v>0</v>
      </c>
      <c r="AV39" s="12">
        <f t="shared" si="24"/>
        <v>0</v>
      </c>
      <c r="AW39" s="12">
        <f t="shared" si="25"/>
        <v>0</v>
      </c>
      <c r="AX39" s="13">
        <f t="shared" si="26"/>
        <v>0</v>
      </c>
      <c r="AY39" s="13">
        <f t="shared" si="27"/>
        <v>0</v>
      </c>
      <c r="AZ39" s="2"/>
    </row>
    <row r="40" spans="1:52" ht="24.95" customHeight="1" thickBot="1" x14ac:dyDescent="0.3">
      <c r="A40" s="2"/>
      <c r="B40" s="111" t="str">
        <f t="shared" si="0"/>
        <v>mercredi</v>
      </c>
      <c r="C40" s="112">
        <f>IF(C39="","",IF(AND(MONTH(C39+1)&lt;&gt;MONTH(C$7),WEEKDAY(C39,2)&lt;6),"",IF(AND(MONTH(C39+1)&lt;&gt;MONTH(C$7),COUNTIF(C$7:C39,C39)=2),"",IF(AND(WEEKDAY(C39,2)&gt;5,COUNTIF(C$7:C39,C39)=1),C39,C39+1))))</f>
        <v>43887</v>
      </c>
      <c r="D40" s="115">
        <f t="shared" si="28"/>
        <v>2</v>
      </c>
      <c r="E40" s="128" t="str">
        <f t="shared" si="2"/>
        <v>nuit</v>
      </c>
      <c r="F40" s="119" t="s">
        <v>84</v>
      </c>
      <c r="G40" s="117" t="s">
        <v>48</v>
      </c>
      <c r="H40" s="237" t="s">
        <v>95</v>
      </c>
      <c r="I40" s="117" t="s">
        <v>48</v>
      </c>
      <c r="J40" s="237" t="s">
        <v>89</v>
      </c>
      <c r="K40" s="117" t="s">
        <v>48</v>
      </c>
      <c r="L40" s="237" t="s">
        <v>403</v>
      </c>
      <c r="M40" s="117" t="s">
        <v>48</v>
      </c>
      <c r="N40" s="237" t="s">
        <v>118</v>
      </c>
      <c r="O40" s="117" t="s">
        <v>48</v>
      </c>
      <c r="P40" s="237" t="s">
        <v>96</v>
      </c>
      <c r="Q40" s="117" t="s">
        <v>48</v>
      </c>
      <c r="R40" s="237" t="s">
        <v>425</v>
      </c>
      <c r="S40" s="117" t="s">
        <v>48</v>
      </c>
      <c r="T40" s="119" t="s">
        <v>99</v>
      </c>
      <c r="U40" s="117" t="s">
        <v>48</v>
      </c>
      <c r="V40" s="119"/>
      <c r="W40" s="119"/>
      <c r="X40" s="175"/>
      <c r="Y40" s="20"/>
      <c r="Z40" s="150"/>
      <c r="AA40" s="12"/>
      <c r="AB40" s="12"/>
      <c r="AC40" s="151"/>
      <c r="AD40" s="151"/>
      <c r="AE40" s="151"/>
      <c r="AF40" s="151"/>
      <c r="AG40" s="151"/>
      <c r="AH40" s="151"/>
      <c r="AI40" s="151"/>
      <c r="AJ40" s="151"/>
      <c r="AK40" s="151"/>
      <c r="AL40" s="152"/>
      <c r="AM40" s="151"/>
      <c r="AN40" s="151"/>
      <c r="AO40" s="151"/>
      <c r="AP40" s="151"/>
      <c r="AQ40" s="151"/>
      <c r="AR40" s="151"/>
      <c r="AS40" s="151"/>
      <c r="AT40" s="151"/>
      <c r="AU40" s="151"/>
      <c r="AV40" s="151"/>
      <c r="AW40" s="151"/>
      <c r="AX40" s="151"/>
      <c r="AY40" s="153"/>
      <c r="AZ40" s="2"/>
    </row>
    <row r="41" spans="1:52" ht="24.95" customHeight="1" x14ac:dyDescent="0.25">
      <c r="A41" s="2"/>
      <c r="B41" s="111" t="str">
        <f t="shared" si="0"/>
        <v>jeudi</v>
      </c>
      <c r="C41" s="112">
        <f>IF(C40="","",IF(AND(MONTH(C40+1)&lt;&gt;MONTH(C$7),WEEKDAY(C40,2)&lt;6),"",IF(AND(MONTH(C40+1)&lt;&gt;MONTH(C$7),COUNTIF(C$7:C40,C40)=2),"",IF(AND(WEEKDAY(C40,2)&gt;5,COUNTIF(C$7:C40,C40)=1),C40,C40+1))))</f>
        <v>43888</v>
      </c>
      <c r="D41" s="115">
        <f t="shared" si="28"/>
        <v>3</v>
      </c>
      <c r="E41" s="128" t="str">
        <f t="shared" si="2"/>
        <v>nuit</v>
      </c>
      <c r="F41" s="119" t="s">
        <v>106</v>
      </c>
      <c r="G41" s="117" t="s">
        <v>48</v>
      </c>
      <c r="H41" s="237" t="s">
        <v>425</v>
      </c>
      <c r="I41" s="117" t="s">
        <v>48</v>
      </c>
      <c r="J41" s="237" t="s">
        <v>28</v>
      </c>
      <c r="K41" s="117" t="s">
        <v>48</v>
      </c>
      <c r="L41" s="237" t="s">
        <v>113</v>
      </c>
      <c r="M41" s="117" t="s">
        <v>48</v>
      </c>
      <c r="N41" s="237" t="s">
        <v>431</v>
      </c>
      <c r="O41" s="117" t="s">
        <v>48</v>
      </c>
      <c r="P41" s="237" t="s">
        <v>114</v>
      </c>
      <c r="Q41" s="117" t="s">
        <v>48</v>
      </c>
      <c r="R41" s="237" t="s">
        <v>304</v>
      </c>
      <c r="S41" s="117" t="s">
        <v>48</v>
      </c>
      <c r="T41" s="119" t="s">
        <v>426</v>
      </c>
      <c r="U41" s="117" t="s">
        <v>46</v>
      </c>
      <c r="V41" s="119" t="s">
        <v>117</v>
      </c>
      <c r="W41" s="119"/>
      <c r="X41" s="175"/>
      <c r="Y41" s="20"/>
      <c r="Z41" s="20"/>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21"/>
      <c r="AZ41" s="2"/>
    </row>
    <row r="42" spans="1:52" ht="24.95" customHeight="1" x14ac:dyDescent="0.25">
      <c r="A42" s="2"/>
      <c r="B42" s="111" t="str">
        <f t="shared" si="0"/>
        <v>vendredi</v>
      </c>
      <c r="C42" s="112">
        <f>IF(C41="","",IF(AND(MONTH(C41+1)&lt;&gt;MONTH(C$7),WEEKDAY(C41,2)&lt;6),"",IF(AND(MONTH(C41+1)&lt;&gt;MONTH(C$7),COUNTIF(C$7:C41,C41)=2),"",IF(AND(WEEKDAY(C41,2)&gt;5,COUNTIF(C$7:C41,C41)=1),C41,C41+1))))</f>
        <v>43889</v>
      </c>
      <c r="D42" s="115">
        <f t="shared" si="28"/>
        <v>4</v>
      </c>
      <c r="E42" s="128" t="str">
        <f t="shared" si="2"/>
        <v>nuit</v>
      </c>
      <c r="F42" s="119" t="s">
        <v>417</v>
      </c>
      <c r="G42" s="117" t="s">
        <v>48</v>
      </c>
      <c r="H42" s="237" t="s">
        <v>428</v>
      </c>
      <c r="I42" s="117" t="s">
        <v>48</v>
      </c>
      <c r="J42" s="237" t="s">
        <v>110</v>
      </c>
      <c r="K42" s="117" t="s">
        <v>46</v>
      </c>
      <c r="L42" s="237" t="s">
        <v>94</v>
      </c>
      <c r="M42" s="117" t="s">
        <v>48</v>
      </c>
      <c r="N42" s="237" t="s">
        <v>120</v>
      </c>
      <c r="O42" s="117" t="s">
        <v>48</v>
      </c>
      <c r="P42" s="237" t="s">
        <v>100</v>
      </c>
      <c r="Q42" s="117" t="s">
        <v>48</v>
      </c>
      <c r="R42" s="237" t="s">
        <v>431</v>
      </c>
      <c r="S42" s="117" t="s">
        <v>48</v>
      </c>
      <c r="T42" s="119" t="s">
        <v>413</v>
      </c>
      <c r="U42" s="117" t="s">
        <v>48</v>
      </c>
      <c r="V42" s="119"/>
      <c r="W42" s="119"/>
      <c r="X42" s="175"/>
      <c r="Y42" s="20"/>
      <c r="Z42" s="20"/>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21"/>
      <c r="AZ42" s="2"/>
    </row>
    <row r="43" spans="1:52" ht="24.95" customHeight="1" x14ac:dyDescent="0.25">
      <c r="A43" s="2"/>
      <c r="B43" s="111" t="str">
        <f t="shared" si="0"/>
        <v>samedi</v>
      </c>
      <c r="C43" s="112">
        <f>IF(C42="","",IF(AND(MONTH(C42+1)&lt;&gt;MONTH(C$7),WEEKDAY(C42,2)&lt;6),"",IF(AND(MONTH(C42+1)&lt;&gt;MONTH(C$7),COUNTIF(C$7:C42,C42)=2),"",IF(AND(WEEKDAY(C42,2)&gt;5,COUNTIF(C$7:C42,C42)=1),C42,C42+1))))</f>
        <v>43890</v>
      </c>
      <c r="D43" s="115">
        <f t="shared" si="28"/>
        <v>1</v>
      </c>
      <c r="E43" s="128" t="str">
        <f t="shared" si="2"/>
        <v>jour</v>
      </c>
      <c r="F43" s="119" t="s">
        <v>23</v>
      </c>
      <c r="G43" s="117" t="s">
        <v>44</v>
      </c>
      <c r="H43" s="237" t="s">
        <v>425</v>
      </c>
      <c r="I43" s="117" t="s">
        <v>44</v>
      </c>
      <c r="J43" s="237" t="s">
        <v>412</v>
      </c>
      <c r="K43" s="117" t="s">
        <v>44</v>
      </c>
      <c r="L43" s="237" t="s">
        <v>100</v>
      </c>
      <c r="M43" s="117" t="s">
        <v>44</v>
      </c>
      <c r="N43" s="237" t="s">
        <v>99</v>
      </c>
      <c r="O43" s="117" t="s">
        <v>44</v>
      </c>
      <c r="P43" s="237" t="s">
        <v>431</v>
      </c>
      <c r="Q43" s="117" t="s">
        <v>44</v>
      </c>
      <c r="R43" s="237" t="s">
        <v>118</v>
      </c>
      <c r="S43" s="117" t="s">
        <v>48</v>
      </c>
      <c r="T43" s="119" t="s">
        <v>110</v>
      </c>
      <c r="U43" s="117" t="s">
        <v>48</v>
      </c>
      <c r="V43" s="119"/>
      <c r="W43" s="119"/>
      <c r="X43" s="175"/>
      <c r="Y43" s="20"/>
      <c r="Z43" s="20"/>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21"/>
      <c r="AZ43" s="2"/>
    </row>
    <row r="44" spans="1:52" ht="24.95" customHeight="1" x14ac:dyDescent="0.25">
      <c r="A44" s="2"/>
      <c r="B44" s="111" t="str">
        <f t="shared" si="0"/>
        <v>samedi</v>
      </c>
      <c r="C44" s="112">
        <f>IF(C43="","",IF(AND(MONTH(C43+1)&lt;&gt;MONTH(C$7),WEEKDAY(C43,2)&lt;6),"",IF(AND(MONTH(C43+1)&lt;&gt;MONTH(C$7),COUNTIF(C$7:C43,C43)=2),"",IF(AND(WEEKDAY(C43,2)&gt;5,COUNTIF(C$7:C43,C43)=1),C43,C43+1))))</f>
        <v>43890</v>
      </c>
      <c r="D44" s="115">
        <f t="shared" si="28"/>
        <v>1</v>
      </c>
      <c r="E44" s="128" t="str">
        <f t="shared" si="2"/>
        <v>nuit</v>
      </c>
      <c r="F44" s="119" t="s">
        <v>23</v>
      </c>
      <c r="G44" s="117" t="s">
        <v>46</v>
      </c>
      <c r="H44" s="237" t="s">
        <v>421</v>
      </c>
      <c r="I44" s="117" t="s">
        <v>48</v>
      </c>
      <c r="J44" s="237" t="s">
        <v>28</v>
      </c>
      <c r="K44" s="117" t="s">
        <v>48</v>
      </c>
      <c r="L44" s="237" t="s">
        <v>100</v>
      </c>
      <c r="M44" s="117" t="s">
        <v>46</v>
      </c>
      <c r="N44" s="237" t="s">
        <v>110</v>
      </c>
      <c r="O44" s="117" t="s">
        <v>46</v>
      </c>
      <c r="P44" s="237" t="s">
        <v>431</v>
      </c>
      <c r="Q44" s="117" t="s">
        <v>48</v>
      </c>
      <c r="R44" s="237" t="s">
        <v>99</v>
      </c>
      <c r="S44" s="117" t="s">
        <v>48</v>
      </c>
      <c r="T44" s="119"/>
      <c r="U44" s="117"/>
      <c r="V44" s="119"/>
      <c r="W44" s="119"/>
      <c r="X44" s="175"/>
      <c r="Y44" s="20"/>
      <c r="Z44" s="20"/>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21"/>
      <c r="AZ44" s="2"/>
    </row>
    <row r="45" spans="1:52" ht="24.95" customHeight="1" x14ac:dyDescent="0.25">
      <c r="A45" s="2"/>
      <c r="B45" s="111" t="str">
        <f t="shared" si="0"/>
        <v/>
      </c>
      <c r="C45" s="112" t="str">
        <f>IF(C44="","",IF(AND(MONTH(C44+1)&lt;&gt;MONTH(C$7),WEEKDAY(C44,2)&lt;6),"",IF(AND(MONTH(C44+1)&lt;&gt;MONTH(C$7),COUNTIF(C$7:C44,C44)=2),"",IF(AND(WEEKDAY(C44,2)&gt;5,COUNTIF(C$7:C44,C44)=1),C44,C44+1))))</f>
        <v/>
      </c>
      <c r="D45" s="115" t="str">
        <f t="shared" si="28"/>
        <v/>
      </c>
      <c r="E45" s="128" t="str">
        <f t="shared" si="2"/>
        <v/>
      </c>
      <c r="F45" s="119"/>
      <c r="G45" s="117"/>
      <c r="H45" s="237"/>
      <c r="I45" s="117"/>
      <c r="J45" s="237"/>
      <c r="K45" s="117"/>
      <c r="L45" s="237"/>
      <c r="M45" s="117"/>
      <c r="N45" s="237"/>
      <c r="O45" s="117"/>
      <c r="P45" s="237"/>
      <c r="Q45" s="117"/>
      <c r="R45" s="237"/>
      <c r="S45" s="117"/>
      <c r="T45" s="119"/>
      <c r="U45" s="117"/>
      <c r="V45" s="119"/>
      <c r="W45" s="119"/>
      <c r="X45" s="175"/>
      <c r="Y45" s="20"/>
      <c r="Z45" s="20"/>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21"/>
      <c r="AZ45" s="2"/>
    </row>
    <row r="46" spans="1:52" ht="24.95" customHeight="1" x14ac:dyDescent="0.25">
      <c r="A46" s="2"/>
      <c r="B46" s="111" t="str">
        <f t="shared" si="0"/>
        <v/>
      </c>
      <c r="C46" s="112" t="str">
        <f>IF(C45="","",IF(AND(MONTH(C45+1)&lt;&gt;MONTH(C$7),WEEKDAY(C45,2)&lt;6),"",IF(AND(MONTH(C45+1)&lt;&gt;MONTH(C$7),COUNTIF(C$7:C45,C45)=2),"",IF(AND(WEEKDAY(C45,2)&gt;5,COUNTIF(C$7:C45,C45)=1),C45,C45+1))))</f>
        <v/>
      </c>
      <c r="D46" s="115" t="str">
        <f t="shared" ref="D46:D47" si="29">IF(B46="","",IF(AND(B46="samedi",B45="samedi"),D45,IF(AND(B46="dimanche",B45="dimanche"),D45,IF(D45+1&lt;=4,D45+1,D45+1-4))))</f>
        <v/>
      </c>
      <c r="E46" s="128" t="str">
        <f t="shared" si="2"/>
        <v/>
      </c>
      <c r="F46" s="119"/>
      <c r="G46" s="117"/>
      <c r="H46" s="237"/>
      <c r="I46" s="117"/>
      <c r="J46" s="237"/>
      <c r="K46" s="117"/>
      <c r="L46" s="237"/>
      <c r="M46" s="117"/>
      <c r="N46" s="237"/>
      <c r="O46" s="117"/>
      <c r="P46" s="237"/>
      <c r="Q46" s="117"/>
      <c r="R46" s="237"/>
      <c r="S46" s="117"/>
      <c r="T46" s="119"/>
      <c r="U46" s="117"/>
      <c r="V46" s="119"/>
      <c r="W46" s="119"/>
      <c r="X46" s="175"/>
      <c r="Y46" s="20"/>
      <c r="Z46" s="20"/>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21"/>
      <c r="AZ46" s="2"/>
    </row>
    <row r="47" spans="1:52" ht="24.95" customHeight="1" x14ac:dyDescent="0.25">
      <c r="A47" s="2"/>
      <c r="B47" s="111" t="str">
        <f t="shared" si="0"/>
        <v/>
      </c>
      <c r="C47" s="112" t="str">
        <f>IF(C46="","",IF(AND(MONTH(C46+1)&lt;&gt;MONTH(C$7),WEEKDAY(C46,2)&lt;6),"",IF(AND(MONTH(C46+1)&lt;&gt;MONTH(C$7),COUNTIF(C$7:C46,C46)=2),"",IF(AND(WEEKDAY(C46,2)&gt;5,COUNTIF(C$7:C46,C46)=1),C46,C46+1))))</f>
        <v/>
      </c>
      <c r="D47" s="115" t="str">
        <f t="shared" si="29"/>
        <v/>
      </c>
      <c r="E47" s="128" t="str">
        <f t="shared" si="2"/>
        <v/>
      </c>
      <c r="F47" s="119"/>
      <c r="G47" s="117"/>
      <c r="H47" s="237"/>
      <c r="I47" s="117"/>
      <c r="J47" s="237"/>
      <c r="K47" s="117"/>
      <c r="L47" s="237"/>
      <c r="M47" s="117"/>
      <c r="N47" s="237"/>
      <c r="O47" s="117"/>
      <c r="P47" s="237"/>
      <c r="Q47" s="117"/>
      <c r="R47" s="237"/>
      <c r="S47" s="117"/>
      <c r="T47" s="119"/>
      <c r="U47" s="117"/>
      <c r="V47" s="119"/>
      <c r="W47" s="119"/>
      <c r="X47" s="175"/>
      <c r="Y47" s="8"/>
      <c r="Z47" s="20"/>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21"/>
      <c r="AZ47" s="2"/>
    </row>
    <row r="48" spans="1:52" ht="24.95" customHeight="1" thickBot="1" x14ac:dyDescent="0.3">
      <c r="A48" s="2"/>
      <c r="B48" s="14"/>
      <c r="C48" s="16"/>
      <c r="D48" s="15"/>
      <c r="E48" s="18"/>
      <c r="F48" s="29"/>
      <c r="G48" s="49"/>
      <c r="H48" s="352"/>
      <c r="I48" s="50"/>
      <c r="J48" s="32"/>
      <c r="K48" s="50"/>
      <c r="L48" s="32"/>
      <c r="M48" s="50"/>
      <c r="N48" s="27"/>
      <c r="O48" s="50"/>
      <c r="P48" s="27"/>
      <c r="Q48" s="25"/>
      <c r="R48" s="353"/>
      <c r="S48" s="49"/>
      <c r="T48" s="26"/>
      <c r="U48" s="49"/>
      <c r="V48" s="24"/>
      <c r="W48" s="51"/>
      <c r="X48" s="52"/>
      <c r="Y48" s="8"/>
      <c r="Z48" s="20"/>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21"/>
      <c r="AZ48" s="2"/>
    </row>
    <row r="49" spans="1:52" ht="45" customHeight="1" thickTop="1" x14ac:dyDescent="0.25">
      <c r="A49" s="2"/>
      <c r="B49" s="557" t="s">
        <v>404</v>
      </c>
      <c r="C49" s="557"/>
      <c r="D49" s="557"/>
      <c r="E49" s="557"/>
      <c r="F49" s="557"/>
      <c r="G49" s="557"/>
      <c r="H49" s="557"/>
      <c r="I49" s="557"/>
      <c r="J49" s="557"/>
      <c r="K49" s="557"/>
      <c r="L49" s="557"/>
      <c r="M49" s="557"/>
      <c r="N49" s="557"/>
      <c r="O49" s="557"/>
      <c r="P49" s="557"/>
      <c r="Q49" s="557"/>
      <c r="R49" s="557"/>
      <c r="S49" s="557"/>
      <c r="T49" s="557"/>
      <c r="U49" s="557"/>
      <c r="V49" s="557"/>
      <c r="W49" s="557"/>
      <c r="X49" s="557"/>
      <c r="Y49" s="2"/>
      <c r="Z49" s="20"/>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21"/>
      <c r="AZ49" s="2"/>
    </row>
    <row r="50" spans="1:52" ht="1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0"/>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21"/>
      <c r="AZ50" s="2"/>
    </row>
    <row r="51" spans="1:52" ht="15" customHeight="1" thickBot="1" x14ac:dyDescent="0.3">
      <c r="A51" s="2"/>
      <c r="B51" s="2"/>
      <c r="C51" s="2"/>
      <c r="D51" s="2"/>
      <c r="E51" s="2"/>
      <c r="F51" s="120">
        <f>COUNTBLANK(F7:F44)</f>
        <v>1</v>
      </c>
      <c r="G51" s="2"/>
      <c r="H51" s="39">
        <f>COUNTBLANK(H7:H44)</f>
        <v>0</v>
      </c>
      <c r="I51" s="2"/>
      <c r="J51" s="39">
        <f>COUNTBLANK(J7:J44)</f>
        <v>1</v>
      </c>
      <c r="K51" s="2"/>
      <c r="L51" s="39">
        <f>COUNTBLANK(L7:L44)</f>
        <v>0</v>
      </c>
      <c r="M51" s="2"/>
      <c r="N51" s="39">
        <f>COUNTBLANK(N7:N44)</f>
        <v>0</v>
      </c>
      <c r="O51" s="2"/>
      <c r="P51" s="42">
        <f>COUNTBLANK(P7:P44)</f>
        <v>0</v>
      </c>
      <c r="Q51" s="2"/>
      <c r="R51" s="39">
        <f>COUNTBLANK(R7:R44)</f>
        <v>3</v>
      </c>
      <c r="S51" s="2"/>
      <c r="T51" s="39">
        <f>COUNTBLANK(T7:T44)</f>
        <v>10</v>
      </c>
      <c r="U51" s="2"/>
      <c r="V51" s="39">
        <f>COUNTBLANK(V7:V45)</f>
        <v>25</v>
      </c>
      <c r="W51" s="2"/>
      <c r="X51" s="2"/>
      <c r="Y51" s="2"/>
      <c r="Z51" s="20"/>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21"/>
      <c r="AZ51" s="2"/>
    </row>
    <row r="52" spans="1:52" ht="15" customHeight="1" x14ac:dyDescent="0.25">
      <c r="A52" s="2"/>
      <c r="B52" s="552" t="s">
        <v>40</v>
      </c>
      <c r="C52" s="553"/>
      <c r="D52" s="554"/>
      <c r="E52" s="2"/>
      <c r="F52" s="38" t="s">
        <v>41</v>
      </c>
      <c r="G52" s="2"/>
      <c r="H52" s="38" t="s">
        <v>42</v>
      </c>
      <c r="I52" s="2"/>
      <c r="J52" s="2"/>
      <c r="K52" s="2"/>
      <c r="L52" s="2"/>
      <c r="M52" s="2"/>
      <c r="N52" s="2"/>
      <c r="O52" s="2"/>
      <c r="P52" s="2"/>
      <c r="Q52" s="2"/>
      <c r="R52" s="2"/>
      <c r="S52" s="2"/>
      <c r="T52" s="2"/>
      <c r="U52" s="2"/>
      <c r="V52" s="2"/>
      <c r="W52" s="2"/>
      <c r="X52" s="2"/>
      <c r="Y52" s="2"/>
      <c r="Z52" s="20"/>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21"/>
      <c r="AZ52" s="2"/>
    </row>
    <row r="53" spans="1:52" ht="15" customHeight="1" x14ac:dyDescent="0.25">
      <c r="A53" s="2"/>
      <c r="B53" s="555" t="s">
        <v>43</v>
      </c>
      <c r="C53" s="556"/>
      <c r="D53" s="35" t="s">
        <v>44</v>
      </c>
      <c r="E53" s="2"/>
      <c r="F53" s="42">
        <f>F51+H51+J51+L51+N51+P51+R51+T51</f>
        <v>15</v>
      </c>
      <c r="G53" s="40"/>
      <c r="H53" s="42">
        <f>312-F53</f>
        <v>297</v>
      </c>
      <c r="I53" s="2"/>
      <c r="J53" s="2"/>
      <c r="K53" s="2"/>
      <c r="L53" s="2"/>
      <c r="M53" s="2"/>
      <c r="N53" s="2"/>
      <c r="O53" s="2"/>
      <c r="P53" s="446"/>
      <c r="Q53" s="2"/>
      <c r="R53" s="447">
        <f>COUNTA(F7:F47,H7:H47,J7:J47,L7:L47,N7:N47,P7:P47,R7:R47,T7:T47,V7:V47,W7:W47,X7:X47)</f>
        <v>312</v>
      </c>
      <c r="S53" s="2"/>
      <c r="T53" s="2"/>
      <c r="U53" s="2"/>
      <c r="V53" s="2"/>
      <c r="W53" s="2"/>
      <c r="X53" s="2"/>
      <c r="Y53" s="2"/>
      <c r="Z53" s="20"/>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21"/>
      <c r="AZ53" s="2"/>
    </row>
    <row r="54" spans="1:52" ht="15" customHeight="1" x14ac:dyDescent="0.25">
      <c r="A54" s="2"/>
      <c r="B54" s="555" t="s">
        <v>45</v>
      </c>
      <c r="C54" s="556"/>
      <c r="D54" s="36" t="s">
        <v>46</v>
      </c>
      <c r="E54" s="2"/>
      <c r="F54" s="41">
        <f>F53/312</f>
        <v>4.807692307692308E-2</v>
      </c>
      <c r="G54" s="40"/>
      <c r="H54" s="41">
        <f>H53/312</f>
        <v>0.95192307692307687</v>
      </c>
      <c r="I54" s="2"/>
      <c r="J54" s="2"/>
      <c r="K54" s="2"/>
      <c r="L54" s="2"/>
      <c r="M54" s="2"/>
      <c r="N54" s="2"/>
      <c r="O54" s="2"/>
      <c r="P54" s="2"/>
      <c r="Q54" s="2"/>
      <c r="R54" s="2"/>
      <c r="S54" s="2"/>
      <c r="T54" s="2"/>
      <c r="U54" s="2"/>
      <c r="V54" s="2"/>
      <c r="W54" s="2"/>
      <c r="X54" s="2"/>
      <c r="Y54" s="2"/>
      <c r="Z54" s="20"/>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21"/>
      <c r="AZ54" s="2"/>
    </row>
    <row r="55" spans="1:52" ht="15" customHeight="1" thickBot="1" x14ac:dyDescent="0.3">
      <c r="A55" s="2"/>
      <c r="B55" s="547" t="s">
        <v>47</v>
      </c>
      <c r="C55" s="548"/>
      <c r="D55" s="37" t="s">
        <v>48</v>
      </c>
      <c r="E55" s="2"/>
      <c r="F55" s="38" t="s">
        <v>49</v>
      </c>
      <c r="G55" s="2"/>
      <c r="H55" s="38" t="s">
        <v>50</v>
      </c>
      <c r="I55" s="2"/>
      <c r="J55" s="2"/>
      <c r="K55" s="2"/>
      <c r="L55" s="2"/>
      <c r="M55" s="2"/>
      <c r="N55" s="2"/>
      <c r="O55" s="2"/>
      <c r="P55" s="2"/>
      <c r="Q55" s="2"/>
      <c r="R55" s="2"/>
      <c r="S55" s="2"/>
      <c r="T55" s="2"/>
      <c r="U55" s="2"/>
      <c r="V55" s="2"/>
      <c r="W55" s="2"/>
      <c r="X55" s="2"/>
      <c r="Y55" s="2"/>
      <c r="Z55" s="20"/>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21"/>
      <c r="AZ55" s="2"/>
    </row>
    <row r="56" spans="1:52" ht="1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row>
  </sheetData>
  <mergeCells count="57">
    <mergeCell ref="B55:C55"/>
    <mergeCell ref="AX12:AX14"/>
    <mergeCell ref="AY12:AY14"/>
    <mergeCell ref="B49:X49"/>
    <mergeCell ref="B52:D52"/>
    <mergeCell ref="B53:C53"/>
    <mergeCell ref="B54:C54"/>
    <mergeCell ref="AR12:AR14"/>
    <mergeCell ref="AS12:AS14"/>
    <mergeCell ref="AT12:AT14"/>
    <mergeCell ref="AU12:AU14"/>
    <mergeCell ref="AV12:AV14"/>
    <mergeCell ref="AW12:AW14"/>
    <mergeCell ref="AL12:AL14"/>
    <mergeCell ref="AM12:AM14"/>
    <mergeCell ref="AN12:AN14"/>
    <mergeCell ref="AO12:AO14"/>
    <mergeCell ref="AP12:AP14"/>
    <mergeCell ref="AQ12:AQ14"/>
    <mergeCell ref="AF12:AF14"/>
    <mergeCell ref="AG12:AG14"/>
    <mergeCell ref="AH12:AH14"/>
    <mergeCell ref="AI12:AI14"/>
    <mergeCell ref="AJ12:AJ14"/>
    <mergeCell ref="AK12:AK14"/>
    <mergeCell ref="AE12:AE14"/>
    <mergeCell ref="Q4:Q5"/>
    <mergeCell ref="R4:R5"/>
    <mergeCell ref="S4:S5"/>
    <mergeCell ref="T4:T5"/>
    <mergeCell ref="U4:U5"/>
    <mergeCell ref="Z10:AY11"/>
    <mergeCell ref="V3:V5"/>
    <mergeCell ref="W3:W5"/>
    <mergeCell ref="X3:X5"/>
    <mergeCell ref="Q3:U3"/>
    <mergeCell ref="Z12:Z14"/>
    <mergeCell ref="AA12:AA14"/>
    <mergeCell ref="AB12:AB14"/>
    <mergeCell ref="AC12:AC14"/>
    <mergeCell ref="AD12:AD14"/>
    <mergeCell ref="K4:K5"/>
    <mergeCell ref="L4:L5"/>
    <mergeCell ref="B2:E2"/>
    <mergeCell ref="D3:D5"/>
    <mergeCell ref="E3:E5"/>
    <mergeCell ref="F3:I3"/>
    <mergeCell ref="J3:P3"/>
    <mergeCell ref="M4:M5"/>
    <mergeCell ref="N4:N5"/>
    <mergeCell ref="O4:O5"/>
    <mergeCell ref="P4:P5"/>
    <mergeCell ref="F4:F5"/>
    <mergeCell ref="G4:G5"/>
    <mergeCell ref="H4:H5"/>
    <mergeCell ref="I4:I5"/>
    <mergeCell ref="J4:J5"/>
  </mergeCells>
  <conditionalFormatting sqref="C7">
    <cfRule type="expression" dxfId="1865" priority="623">
      <formula>AND($B7="samedi")</formula>
    </cfRule>
    <cfRule type="expression" dxfId="1864" priority="624">
      <formula>AND($B7="dimanche")</formula>
    </cfRule>
  </conditionalFormatting>
  <conditionalFormatting sqref="C7">
    <cfRule type="expression" dxfId="1863" priority="621">
      <formula>AND($B7="samedi")</formula>
    </cfRule>
    <cfRule type="expression" dxfId="1862" priority="622">
      <formula>AND($B7="dimanche")</formula>
    </cfRule>
  </conditionalFormatting>
  <conditionalFormatting sqref="B7:B47">
    <cfRule type="expression" dxfId="1861" priority="619">
      <formula>AND($B7="samedi")</formula>
    </cfRule>
    <cfRule type="expression" dxfId="1860" priority="620">
      <formula>AND($B7="dimanche")</formula>
    </cfRule>
  </conditionalFormatting>
  <conditionalFormatting sqref="B7:B47">
    <cfRule type="expression" dxfId="1859" priority="617">
      <formula>AND($B7="samedi")</formula>
    </cfRule>
    <cfRule type="expression" dxfId="1858" priority="618">
      <formula>AND($B7="dimanche")</formula>
    </cfRule>
  </conditionalFormatting>
  <conditionalFormatting sqref="C8:C47">
    <cfRule type="expression" dxfId="1857" priority="609">
      <formula>AND($B8="samedi")</formula>
    </cfRule>
    <cfRule type="expression" dxfId="1856" priority="610">
      <formula>AND($B8="dimanche")</formula>
    </cfRule>
  </conditionalFormatting>
  <conditionalFormatting sqref="C8:C47">
    <cfRule type="expression" dxfId="1855" priority="607">
      <formula>AND($B8="samedi")</formula>
    </cfRule>
    <cfRule type="expression" dxfId="1854" priority="608">
      <formula>AND($B8="dimanche")</formula>
    </cfRule>
  </conditionalFormatting>
  <conditionalFormatting sqref="C8:C47">
    <cfRule type="expression" dxfId="1853" priority="605">
      <formula>AND($B8="samedi")</formula>
    </cfRule>
    <cfRule type="expression" dxfId="1852" priority="606">
      <formula>AND($B8="dimanche")</formula>
    </cfRule>
  </conditionalFormatting>
  <conditionalFormatting sqref="C8:C47">
    <cfRule type="expression" dxfId="1851" priority="615">
      <formula>AND($B8="samedi")</formula>
    </cfRule>
    <cfRule type="expression" dxfId="1850" priority="616">
      <formula>AND($B8="dimanche")</formula>
    </cfRule>
  </conditionalFormatting>
  <conditionalFormatting sqref="C8:C47">
    <cfRule type="expression" dxfId="1849" priority="613">
      <formula>AND($B8="samedi")</formula>
    </cfRule>
    <cfRule type="expression" dxfId="1848" priority="614">
      <formula>AND($B8="dimanche")</formula>
    </cfRule>
  </conditionalFormatting>
  <conditionalFormatting sqref="C8:C47">
    <cfRule type="expression" dxfId="1847" priority="611">
      <formula>AND($B8="samedi")</formula>
    </cfRule>
    <cfRule type="expression" dxfId="1846" priority="612">
      <formula>AND($B8="dimanche")</formula>
    </cfRule>
  </conditionalFormatting>
  <conditionalFormatting sqref="D6">
    <cfRule type="expression" dxfId="1845" priority="603">
      <formula>AND($F3="samedi")</formula>
    </cfRule>
    <cfRule type="expression" dxfId="1844" priority="604">
      <formula>AND($F3="dimanche")</formula>
    </cfRule>
  </conditionalFormatting>
  <conditionalFormatting sqref="D7:D47">
    <cfRule type="expression" dxfId="1843" priority="601">
      <formula>AND($B7="samedi")</formula>
    </cfRule>
    <cfRule type="expression" dxfId="1842" priority="602">
      <formula>AND($B7="dimanche")</formula>
    </cfRule>
  </conditionalFormatting>
  <conditionalFormatting sqref="D7:D47">
    <cfRule type="expression" dxfId="1841" priority="599">
      <formula>AND($B7="samedi")</formula>
    </cfRule>
    <cfRule type="expression" dxfId="1840" priority="600">
      <formula>AND($B7="dimanche")</formula>
    </cfRule>
  </conditionalFormatting>
  <conditionalFormatting sqref="G7">
    <cfRule type="containsText" dxfId="1839" priority="595" operator="containsText" text="Ac">
      <formula>NOT(ISERROR(SEARCH("Ac",G7)))</formula>
    </cfRule>
    <cfRule type="containsText" dxfId="1838" priority="596" operator="containsText" text="Ad">
      <formula>NOT(ISERROR(SEARCH("Ad",G7)))</formula>
    </cfRule>
    <cfRule type="containsText" dxfId="1837" priority="597" operator="containsText" text="G">
      <formula>NOT(ISERROR(SEARCH("G",G7)))</formula>
    </cfRule>
  </conditionalFormatting>
  <conditionalFormatting sqref="G7">
    <cfRule type="duplicateValues" dxfId="1836" priority="598"/>
  </conditionalFormatting>
  <conditionalFormatting sqref="G8:G47">
    <cfRule type="containsText" dxfId="1835" priority="591" operator="containsText" text="Ac">
      <formula>NOT(ISERROR(SEARCH("Ac",G8)))</formula>
    </cfRule>
    <cfRule type="containsText" dxfId="1834" priority="592" operator="containsText" text="Ad">
      <formula>NOT(ISERROR(SEARCH("Ad",G8)))</formula>
    </cfRule>
    <cfRule type="containsText" dxfId="1833" priority="593" operator="containsText" text="G">
      <formula>NOT(ISERROR(SEARCH("G",G8)))</formula>
    </cfRule>
  </conditionalFormatting>
  <conditionalFormatting sqref="G8:G47">
    <cfRule type="duplicateValues" dxfId="1832" priority="594"/>
  </conditionalFormatting>
  <conditionalFormatting sqref="I7:I47">
    <cfRule type="containsText" dxfId="1831" priority="587" operator="containsText" text="Ac">
      <formula>NOT(ISERROR(SEARCH("Ac",I7)))</formula>
    </cfRule>
    <cfRule type="containsText" dxfId="1830" priority="588" operator="containsText" text="Ad">
      <formula>NOT(ISERROR(SEARCH("Ad",I7)))</formula>
    </cfRule>
    <cfRule type="containsText" dxfId="1829" priority="589" operator="containsText" text="G">
      <formula>NOT(ISERROR(SEARCH("G",I7)))</formula>
    </cfRule>
  </conditionalFormatting>
  <conditionalFormatting sqref="I7:I47">
    <cfRule type="duplicateValues" dxfId="1828" priority="590"/>
  </conditionalFormatting>
  <conditionalFormatting sqref="K7:K47">
    <cfRule type="containsText" dxfId="1827" priority="583" operator="containsText" text="Ac">
      <formula>NOT(ISERROR(SEARCH("Ac",K7)))</formula>
    </cfRule>
    <cfRule type="containsText" dxfId="1826" priority="584" operator="containsText" text="Ad">
      <formula>NOT(ISERROR(SEARCH("Ad",K7)))</formula>
    </cfRule>
    <cfRule type="containsText" dxfId="1825" priority="585" operator="containsText" text="G">
      <formula>NOT(ISERROR(SEARCH("G",K7)))</formula>
    </cfRule>
  </conditionalFormatting>
  <conditionalFormatting sqref="K7:K47">
    <cfRule type="duplicateValues" dxfId="1824" priority="586"/>
  </conditionalFormatting>
  <conditionalFormatting sqref="M7:M47">
    <cfRule type="containsText" dxfId="1823" priority="579" operator="containsText" text="Ac">
      <formula>NOT(ISERROR(SEARCH("Ac",M7)))</formula>
    </cfRule>
    <cfRule type="containsText" dxfId="1822" priority="580" operator="containsText" text="Ad">
      <formula>NOT(ISERROR(SEARCH("Ad",M7)))</formula>
    </cfRule>
    <cfRule type="containsText" dxfId="1821" priority="581" operator="containsText" text="G">
      <formula>NOT(ISERROR(SEARCH("G",M7)))</formula>
    </cfRule>
  </conditionalFormatting>
  <conditionalFormatting sqref="M7:M47">
    <cfRule type="duplicateValues" dxfId="1820" priority="582"/>
  </conditionalFormatting>
  <conditionalFormatting sqref="O7:O47">
    <cfRule type="containsText" dxfId="1819" priority="575" operator="containsText" text="Ac">
      <formula>NOT(ISERROR(SEARCH("Ac",O7)))</formula>
    </cfRule>
    <cfRule type="containsText" dxfId="1818" priority="576" operator="containsText" text="Ad">
      <formula>NOT(ISERROR(SEARCH("Ad",O7)))</formula>
    </cfRule>
    <cfRule type="containsText" dxfId="1817" priority="577" operator="containsText" text="G">
      <formula>NOT(ISERROR(SEARCH("G",O7)))</formula>
    </cfRule>
  </conditionalFormatting>
  <conditionalFormatting sqref="O7:O47">
    <cfRule type="duplicateValues" dxfId="1816" priority="578"/>
  </conditionalFormatting>
  <conditionalFormatting sqref="Q7:Q47">
    <cfRule type="containsText" dxfId="1815" priority="571" operator="containsText" text="Ac">
      <formula>NOT(ISERROR(SEARCH("Ac",Q7)))</formula>
    </cfRule>
    <cfRule type="containsText" dxfId="1814" priority="572" operator="containsText" text="Ad">
      <formula>NOT(ISERROR(SEARCH("Ad",Q7)))</formula>
    </cfRule>
    <cfRule type="containsText" dxfId="1813" priority="573" operator="containsText" text="G">
      <formula>NOT(ISERROR(SEARCH("G",Q7)))</formula>
    </cfRule>
  </conditionalFormatting>
  <conditionalFormatting sqref="Q7:Q47">
    <cfRule type="duplicateValues" dxfId="1812" priority="574"/>
  </conditionalFormatting>
  <conditionalFormatting sqref="S7:S47">
    <cfRule type="containsText" dxfId="1811" priority="567" operator="containsText" text="Ac">
      <formula>NOT(ISERROR(SEARCH("Ac",S7)))</formula>
    </cfRule>
    <cfRule type="containsText" dxfId="1810" priority="568" operator="containsText" text="Ad">
      <formula>NOT(ISERROR(SEARCH("Ad",S7)))</formula>
    </cfRule>
    <cfRule type="containsText" dxfId="1809" priority="569" operator="containsText" text="G">
      <formula>NOT(ISERROR(SEARCH("G",S7)))</formula>
    </cfRule>
  </conditionalFormatting>
  <conditionalFormatting sqref="S7:S47">
    <cfRule type="duplicateValues" dxfId="1808" priority="570"/>
  </conditionalFormatting>
  <conditionalFormatting sqref="U7:U47">
    <cfRule type="containsText" dxfId="1807" priority="563" operator="containsText" text="Ac">
      <formula>NOT(ISERROR(SEARCH("Ac",U7)))</formula>
    </cfRule>
    <cfRule type="containsText" dxfId="1806" priority="564" operator="containsText" text="Ad">
      <formula>NOT(ISERROR(SEARCH("Ad",U7)))</formula>
    </cfRule>
    <cfRule type="containsText" dxfId="1805" priority="565" operator="containsText" text="G">
      <formula>NOT(ISERROR(SEARCH("G",U7)))</formula>
    </cfRule>
  </conditionalFormatting>
  <conditionalFormatting sqref="U7:U47">
    <cfRule type="duplicateValues" dxfId="1804" priority="566"/>
  </conditionalFormatting>
  <conditionalFormatting sqref="F7">
    <cfRule type="expression" dxfId="1803" priority="561">
      <formula>AND($B7="samedi")</formula>
    </cfRule>
    <cfRule type="expression" dxfId="1802" priority="562">
      <formula>AND($B7="dimanche")</formula>
    </cfRule>
  </conditionalFormatting>
  <conditionalFormatting sqref="F7 H7 J7 L7 N7 P7 R7 T7 V7:X7">
    <cfRule type="duplicateValues" dxfId="1801" priority="346"/>
  </conditionalFormatting>
  <conditionalFormatting sqref="F25 H25 J25 L25 N25 P25 R25 T25 V25:X25">
    <cfRule type="duplicateValues" dxfId="1800" priority="29"/>
  </conditionalFormatting>
  <conditionalFormatting sqref="H7">
    <cfRule type="expression" dxfId="1799" priority="556">
      <formula>AND($B7="samedi")</formula>
    </cfRule>
    <cfRule type="expression" dxfId="1798" priority="560">
      <formula>AND($B7="dimanche")</formula>
    </cfRule>
  </conditionalFormatting>
  <conditionalFormatting sqref="J7">
    <cfRule type="expression" dxfId="1797" priority="554">
      <formula>AND($B7="samedi")</formula>
    </cfRule>
    <cfRule type="expression" dxfId="1796" priority="555">
      <formula>AND($B7="dimanche")</formula>
    </cfRule>
  </conditionalFormatting>
  <conditionalFormatting sqref="H8">
    <cfRule type="expression" dxfId="1795" priority="550">
      <formula>AND($B8="samedi")</formula>
    </cfRule>
    <cfRule type="expression" dxfId="1794" priority="557">
      <formula>AND($B8="dimanche")</formula>
    </cfRule>
  </conditionalFormatting>
  <conditionalFormatting sqref="J8">
    <cfRule type="expression" dxfId="1793" priority="548">
      <formula>AND($B8="samedi")</formula>
    </cfRule>
    <cfRule type="expression" dxfId="1792" priority="549">
      <formula>AND($B8="dimanche")</formula>
    </cfRule>
  </conditionalFormatting>
  <conditionalFormatting sqref="F9">
    <cfRule type="expression" dxfId="1791" priority="546">
      <formula>AND($B9="samedi")</formula>
    </cfRule>
    <cfRule type="expression" dxfId="1790" priority="547">
      <formula>AND($B9="dimanche")</formula>
    </cfRule>
  </conditionalFormatting>
  <conditionalFormatting sqref="F9 H9 J9 L9 N9 P9 R9 T9 V9:X9">
    <cfRule type="duplicateValues" dxfId="1789" priority="192"/>
  </conditionalFormatting>
  <conditionalFormatting sqref="F11">
    <cfRule type="expression" dxfId="1788" priority="543">
      <formula>AND($B11="samedi")</formula>
    </cfRule>
    <cfRule type="expression" dxfId="1787" priority="544">
      <formula>AND($B11="dimanche")</formula>
    </cfRule>
  </conditionalFormatting>
  <conditionalFormatting sqref="F11 H11 J11 L11 N11 P11 R11 T11 V11:X11">
    <cfRule type="duplicateValues" dxfId="1786" priority="156"/>
  </conditionalFormatting>
  <conditionalFormatting sqref="F12">
    <cfRule type="expression" dxfId="1785" priority="541">
      <formula>AND($B12="samedi")</formula>
    </cfRule>
    <cfRule type="expression" dxfId="1784" priority="542">
      <formula>AND($B12="dimanche")</formula>
    </cfRule>
  </conditionalFormatting>
  <conditionalFormatting sqref="F12 H12 J12 L12 N12 P12 R12 T12 V12:X12">
    <cfRule type="duplicateValues" dxfId="1783" priority="248"/>
  </conditionalFormatting>
  <conditionalFormatting sqref="H9">
    <cfRule type="expression" dxfId="1782" priority="540">
      <formula>AND($B9="samedi")</formula>
    </cfRule>
    <cfRule type="expression" dxfId="1781" priority="545">
      <formula>AND($B9="dimanche")</formula>
    </cfRule>
  </conditionalFormatting>
  <conditionalFormatting sqref="F17 H17 J17 L17 N17 P17 R17 T17 V17:X17">
    <cfRule type="duplicateValues" dxfId="1780" priority="169"/>
  </conditionalFormatting>
  <conditionalFormatting sqref="F10">
    <cfRule type="expression" dxfId="1779" priority="534">
      <formula>AND($B10="samedi")</formula>
    </cfRule>
    <cfRule type="expression" dxfId="1778" priority="535">
      <formula>AND($B10="dimanche")</formula>
    </cfRule>
  </conditionalFormatting>
  <conditionalFormatting sqref="F10 H10 J10 L10 N10 P10 R10 T10 V10:X10">
    <cfRule type="duplicateValues" dxfId="1777" priority="193"/>
  </conditionalFormatting>
  <conditionalFormatting sqref="F15">
    <cfRule type="expression" dxfId="1776" priority="531">
      <formula>AND($B15="samedi")</formula>
    </cfRule>
    <cfRule type="expression" dxfId="1775" priority="532">
      <formula>AND($B15="dimanche")</formula>
    </cfRule>
  </conditionalFormatting>
  <conditionalFormatting sqref="F15 H15 J15 L15 N15 P15 R15 T15 V15:X15">
    <cfRule type="duplicateValues" dxfId="1774" priority="224"/>
  </conditionalFormatting>
  <conditionalFormatting sqref="F16">
    <cfRule type="expression" dxfId="1773" priority="528">
      <formula>AND($B16="samedi")</formula>
    </cfRule>
    <cfRule type="expression" dxfId="1772" priority="529">
      <formula>AND($B16="dimanche")</formula>
    </cfRule>
  </conditionalFormatting>
  <conditionalFormatting sqref="F16 H16 J16 L16 N16 P16 R16 T16 V16:X16">
    <cfRule type="duplicateValues" dxfId="1771" priority="170"/>
  </conditionalFormatting>
  <conditionalFormatting sqref="F17">
    <cfRule type="expression" dxfId="1770" priority="525">
      <formula>AND($B17="samedi")</formula>
    </cfRule>
    <cfRule type="expression" dxfId="1769" priority="526">
      <formula>AND($B17="dimanche")</formula>
    </cfRule>
  </conditionalFormatting>
  <conditionalFormatting sqref="F18">
    <cfRule type="expression" dxfId="1768" priority="523">
      <formula>AND($B18="samedi")</formula>
    </cfRule>
    <cfRule type="expression" dxfId="1767" priority="524">
      <formula>AND($B18="dimanche")</formula>
    </cfRule>
  </conditionalFormatting>
  <conditionalFormatting sqref="F18 H18 J18 L18 N18 P18 R18 T18 V18:X18">
    <cfRule type="duplicateValues" dxfId="1766" priority="171"/>
  </conditionalFormatting>
  <conditionalFormatting sqref="F19">
    <cfRule type="expression" dxfId="1765" priority="520">
      <formula>AND($B19="samedi")</formula>
    </cfRule>
    <cfRule type="expression" dxfId="1764" priority="521">
      <formula>AND($B19="dimanche")</formula>
    </cfRule>
  </conditionalFormatting>
  <conditionalFormatting sqref="F19 H19 J19 L19 N19 P19 R19 T19 V19:X19">
    <cfRule type="duplicateValues" dxfId="1763" priority="168"/>
  </conditionalFormatting>
  <conditionalFormatting sqref="F20">
    <cfRule type="expression" dxfId="1762" priority="517">
      <formula>AND($B20="samedi")</formula>
    </cfRule>
    <cfRule type="expression" dxfId="1761" priority="518">
      <formula>AND($B20="dimanche")</formula>
    </cfRule>
  </conditionalFormatting>
  <conditionalFormatting sqref="F20 H20 J20 L20 N20 P20 R20 T20 V20:X20">
    <cfRule type="duplicateValues" dxfId="1760" priority="157"/>
  </conditionalFormatting>
  <conditionalFormatting sqref="H21 J21 L21 N21 P21 R21 T21 V21:X21 F21">
    <cfRule type="duplicateValues" dxfId="1759" priority="222"/>
  </conditionalFormatting>
  <conditionalFormatting sqref="F22">
    <cfRule type="expression" dxfId="1758" priority="514">
      <formula>AND($B22="samedi")</formula>
    </cfRule>
    <cfRule type="expression" dxfId="1757" priority="515">
      <formula>AND($B22="dimanche")</formula>
    </cfRule>
  </conditionalFormatting>
  <conditionalFormatting sqref="F22 H22 J22 L22 N22 P22 R22 T22 V22:X22">
    <cfRule type="duplicateValues" dxfId="1756" priority="204"/>
  </conditionalFormatting>
  <conditionalFormatting sqref="F23">
    <cfRule type="expression" dxfId="1755" priority="512">
      <formula>AND($B23="samedi")</formula>
    </cfRule>
    <cfRule type="expression" dxfId="1754" priority="513">
      <formula>AND($B23="dimanche")</formula>
    </cfRule>
  </conditionalFormatting>
  <conditionalFormatting sqref="F23 H23 J23 L23 N23 P23 R23 T23 V23:X23">
    <cfRule type="duplicateValues" dxfId="1753" priority="205"/>
  </conditionalFormatting>
  <conditionalFormatting sqref="F24">
    <cfRule type="expression" dxfId="1752" priority="510">
      <formula>AND($B24="samedi")</formula>
    </cfRule>
    <cfRule type="expression" dxfId="1751" priority="511">
      <formula>AND($B24="dimanche")</formula>
    </cfRule>
  </conditionalFormatting>
  <conditionalFormatting sqref="F24 H24 J24 L24 N24 P24 R24 T24 V24:X24">
    <cfRule type="duplicateValues" dxfId="1750" priority="206"/>
  </conditionalFormatting>
  <conditionalFormatting sqref="F13">
    <cfRule type="expression" dxfId="1749" priority="508">
      <formula>AND($B13="samedi")</formula>
    </cfRule>
    <cfRule type="expression" dxfId="1748" priority="509">
      <formula>AND($B13="dimanche")</formula>
    </cfRule>
  </conditionalFormatting>
  <conditionalFormatting sqref="F13 H13 J13 L13 N13 P13 R13 T13 V13:X13">
    <cfRule type="duplicateValues" dxfId="1747" priority="232"/>
  </conditionalFormatting>
  <conditionalFormatting sqref="F14">
    <cfRule type="expression" dxfId="1746" priority="505">
      <formula>AND($B14="samedi")</formula>
    </cfRule>
    <cfRule type="expression" dxfId="1745" priority="506">
      <formula>AND($B14="dimanche")</formula>
    </cfRule>
  </conditionalFormatting>
  <conditionalFormatting sqref="F14 H14 J14 L14 N14 P14 R14 T14 V14:X14">
    <cfRule type="duplicateValues" dxfId="1744" priority="231"/>
  </conditionalFormatting>
  <conditionalFormatting sqref="F25">
    <cfRule type="expression" dxfId="1743" priority="558">
      <formula>AND($B25="samedi")</formula>
    </cfRule>
    <cfRule type="expression" dxfId="1742" priority="559">
      <formula>AND($B25="dimanche")</formula>
    </cfRule>
  </conditionalFormatting>
  <conditionalFormatting sqref="F26 H26 J26 L26 N26 R26 T26 V26:X26 P26">
    <cfRule type="duplicateValues" dxfId="1741" priority="15"/>
  </conditionalFormatting>
  <conditionalFormatting sqref="F26">
    <cfRule type="expression" dxfId="1740" priority="502">
      <formula>AND($B26="samedi")</formula>
    </cfRule>
    <cfRule type="expression" dxfId="1739" priority="503">
      <formula>AND($B26="dimanche")</formula>
    </cfRule>
  </conditionalFormatting>
  <conditionalFormatting sqref="F27 H27 J27 L27 N27 P27 R27 T27 V27:X27">
    <cfRule type="duplicateValues" dxfId="1738" priority="74"/>
  </conditionalFormatting>
  <conditionalFormatting sqref="F27">
    <cfRule type="expression" dxfId="1737" priority="500">
      <formula>AND($B27="samedi")</formula>
    </cfRule>
    <cfRule type="expression" dxfId="1736" priority="501">
      <formula>AND($B27="dimanche")</formula>
    </cfRule>
  </conditionalFormatting>
  <conditionalFormatting sqref="F29 H29 J29 L29 N29 P29 R29 T29 V29:X29">
    <cfRule type="duplicateValues" dxfId="1735" priority="127"/>
  </conditionalFormatting>
  <conditionalFormatting sqref="F29">
    <cfRule type="expression" dxfId="1734" priority="498">
      <formula>AND($B29="samedi")</formula>
    </cfRule>
    <cfRule type="expression" dxfId="1733" priority="499">
      <formula>AND($B29="dimanche")</formula>
    </cfRule>
  </conditionalFormatting>
  <conditionalFormatting sqref="F30 H30 J30 L30 N30 P30 R30 T30 V30:X30">
    <cfRule type="duplicateValues" dxfId="1732" priority="111"/>
  </conditionalFormatting>
  <conditionalFormatting sqref="F30">
    <cfRule type="expression" dxfId="1731" priority="496">
      <formula>AND($B30="samedi")</formula>
    </cfRule>
    <cfRule type="expression" dxfId="1730" priority="497">
      <formula>AND($B30="dimanche")</formula>
    </cfRule>
  </conditionalFormatting>
  <conditionalFormatting sqref="F31 H31 J31 L31 N31 P31 R31 T31 V31:X31">
    <cfRule type="duplicateValues" dxfId="1729" priority="144"/>
  </conditionalFormatting>
  <conditionalFormatting sqref="F31">
    <cfRule type="expression" dxfId="1728" priority="494">
      <formula>AND($B31="samedi")</formula>
    </cfRule>
    <cfRule type="expression" dxfId="1727" priority="495">
      <formula>AND($B31="dimanche")</formula>
    </cfRule>
  </conditionalFormatting>
  <conditionalFormatting sqref="F32 H32 J32 L32 N32 P32 R32 T32 V32:X32">
    <cfRule type="duplicateValues" dxfId="1726" priority="48"/>
  </conditionalFormatting>
  <conditionalFormatting sqref="F32">
    <cfRule type="expression" dxfId="1725" priority="492">
      <formula>AND($B32="samedi")</formula>
    </cfRule>
    <cfRule type="expression" dxfId="1724" priority="493">
      <formula>AND($B32="dimanche")</formula>
    </cfRule>
  </conditionalFormatting>
  <conditionalFormatting sqref="F33 H33 J33 L33 N33 P33 R33 T33 V33:X33">
    <cfRule type="duplicateValues" dxfId="1723" priority="42"/>
  </conditionalFormatting>
  <conditionalFormatting sqref="F33">
    <cfRule type="expression" dxfId="1722" priority="490">
      <formula>AND($B33="samedi")</formula>
    </cfRule>
    <cfRule type="expression" dxfId="1721" priority="491">
      <formula>AND($B33="dimanche")</formula>
    </cfRule>
  </conditionalFormatting>
  <conditionalFormatting sqref="F34 H34 J34 L34 N34 P34 R34 T34 V34:X34">
    <cfRule type="duplicateValues" dxfId="1720" priority="23"/>
  </conditionalFormatting>
  <conditionalFormatting sqref="F34">
    <cfRule type="expression" dxfId="1719" priority="488">
      <formula>AND($B34="samedi")</formula>
    </cfRule>
    <cfRule type="expression" dxfId="1718" priority="489">
      <formula>AND($B34="dimanche")</formula>
    </cfRule>
  </conditionalFormatting>
  <conditionalFormatting sqref="F35 H35 J35 L35 N35 P35 R35 T35 V35:X35">
    <cfRule type="duplicateValues" dxfId="1717" priority="83"/>
  </conditionalFormatting>
  <conditionalFormatting sqref="F35">
    <cfRule type="expression" dxfId="1716" priority="486">
      <formula>AND($B35="samedi")</formula>
    </cfRule>
    <cfRule type="expression" dxfId="1715" priority="487">
      <formula>AND($B35="dimanche")</formula>
    </cfRule>
  </conditionalFormatting>
  <conditionalFormatting sqref="F36 H36 J36 L36 N36 P36 R36 T36 V36:X36">
    <cfRule type="duplicateValues" dxfId="1714" priority="73"/>
  </conditionalFormatting>
  <conditionalFormatting sqref="F36">
    <cfRule type="expression" dxfId="1713" priority="484">
      <formula>AND($B36="samedi")</formula>
    </cfRule>
    <cfRule type="expression" dxfId="1712" priority="485">
      <formula>AND($B36="dimanche")</formula>
    </cfRule>
  </conditionalFormatting>
  <conditionalFormatting sqref="F37 H37 J37 L37 N37 P37 R37 T37 V37:X37">
    <cfRule type="duplicateValues" dxfId="1711" priority="138"/>
  </conditionalFormatting>
  <conditionalFormatting sqref="F37">
    <cfRule type="expression" dxfId="1710" priority="482">
      <formula>AND($B37="samedi")</formula>
    </cfRule>
    <cfRule type="expression" dxfId="1709" priority="483">
      <formula>AND($B37="dimanche")</formula>
    </cfRule>
  </conditionalFormatting>
  <conditionalFormatting sqref="F38 H38 J38 L38 N38 P38 R38 T38 V38:X38">
    <cfRule type="duplicateValues" dxfId="1708" priority="109"/>
  </conditionalFormatting>
  <conditionalFormatting sqref="F38">
    <cfRule type="expression" dxfId="1707" priority="480">
      <formula>AND($B38="samedi")</formula>
    </cfRule>
    <cfRule type="expression" dxfId="1706" priority="481">
      <formula>AND($B38="dimanche")</formula>
    </cfRule>
  </conditionalFormatting>
  <conditionalFormatting sqref="F39 H39 J39 L39 N39 P39 R39 T39 V39:X39">
    <cfRule type="duplicateValues" dxfId="1705" priority="110"/>
  </conditionalFormatting>
  <conditionalFormatting sqref="F39">
    <cfRule type="expression" dxfId="1704" priority="478">
      <formula>AND($B39="samedi")</formula>
    </cfRule>
    <cfRule type="expression" dxfId="1703" priority="479">
      <formula>AND($B39="dimanche")</formula>
    </cfRule>
  </conditionalFormatting>
  <conditionalFormatting sqref="F40 H40 J40 L40 N40 P40 R40 T40 V40:X40">
    <cfRule type="duplicateValues" dxfId="1702" priority="108"/>
  </conditionalFormatting>
  <conditionalFormatting sqref="F40">
    <cfRule type="expression" dxfId="1701" priority="476">
      <formula>AND($B40="samedi")</formula>
    </cfRule>
    <cfRule type="expression" dxfId="1700" priority="477">
      <formula>AND($B40="dimanche")</formula>
    </cfRule>
  </conditionalFormatting>
  <conditionalFormatting sqref="F41 H41 J41 L41 N41 P41 R41 T41 V41:X41">
    <cfRule type="duplicateValues" dxfId="1699" priority="35"/>
  </conditionalFormatting>
  <conditionalFormatting sqref="F41">
    <cfRule type="expression" dxfId="1698" priority="474">
      <formula>AND($B41="samedi")</formula>
    </cfRule>
    <cfRule type="expression" dxfId="1697" priority="475">
      <formula>AND($B41="dimanche")</formula>
    </cfRule>
  </conditionalFormatting>
  <conditionalFormatting sqref="F42 H42 J42 L42 N42 P42 R42 T42 V42:X42">
    <cfRule type="duplicateValues" dxfId="1696" priority="36"/>
  </conditionalFormatting>
  <conditionalFormatting sqref="F42">
    <cfRule type="expression" dxfId="1695" priority="472">
      <formula>AND($B42="samedi")</formula>
    </cfRule>
    <cfRule type="expression" dxfId="1694" priority="473">
      <formula>AND($B42="dimanche")</formula>
    </cfRule>
  </conditionalFormatting>
  <conditionalFormatting sqref="F43 H43 J43 L43 N43 P43 R43 T43 V43:X43">
    <cfRule type="duplicateValues" dxfId="1693" priority="17"/>
  </conditionalFormatting>
  <conditionalFormatting sqref="F43">
    <cfRule type="expression" dxfId="1692" priority="470">
      <formula>AND($B43="samedi")</formula>
    </cfRule>
    <cfRule type="expression" dxfId="1691" priority="471">
      <formula>AND($B43="dimanche")</formula>
    </cfRule>
  </conditionalFormatting>
  <conditionalFormatting sqref="F44 H44 J44 L44 N44 P44 R44 T44 V44:X44">
    <cfRule type="duplicateValues" dxfId="1690" priority="50"/>
  </conditionalFormatting>
  <conditionalFormatting sqref="F44">
    <cfRule type="expression" dxfId="1689" priority="468">
      <formula>AND($B44="samedi")</formula>
    </cfRule>
    <cfRule type="expression" dxfId="1688" priority="469">
      <formula>AND($B44="dimanche")</formula>
    </cfRule>
  </conditionalFormatting>
  <conditionalFormatting sqref="F45 H45 J45 L45 N45 P45 R45 T45 V45:X45">
    <cfRule type="duplicateValues" dxfId="1687" priority="51"/>
  </conditionalFormatting>
  <conditionalFormatting sqref="F45">
    <cfRule type="expression" dxfId="1686" priority="466">
      <formula>AND($B45="samedi")</formula>
    </cfRule>
    <cfRule type="expression" dxfId="1685" priority="467">
      <formula>AND($B45="dimanche")</formula>
    </cfRule>
  </conditionalFormatting>
  <conditionalFormatting sqref="F46 H46 J46 L46 N46 P46 R46 T46 W47 V46:X46">
    <cfRule type="duplicateValues" dxfId="1684" priority="49"/>
  </conditionalFormatting>
  <conditionalFormatting sqref="F46">
    <cfRule type="expression" dxfId="1683" priority="464">
      <formula>AND($B46="samedi")</formula>
    </cfRule>
    <cfRule type="expression" dxfId="1682" priority="465">
      <formula>AND($B46="dimanche")</formula>
    </cfRule>
  </conditionalFormatting>
  <conditionalFormatting sqref="F47 H47 J47 L47 N47 P47 R47 T47 V47:X47">
    <cfRule type="duplicateValues" dxfId="1681" priority="52"/>
  </conditionalFormatting>
  <conditionalFormatting sqref="F47">
    <cfRule type="expression" dxfId="1680" priority="462">
      <formula>AND($B47="samedi")</formula>
    </cfRule>
    <cfRule type="expression" dxfId="1679" priority="463">
      <formula>AND($B47="dimanche")</formula>
    </cfRule>
  </conditionalFormatting>
  <conditionalFormatting sqref="J9">
    <cfRule type="expression" dxfId="1678" priority="434">
      <formula>AND($B9="samedi")</formula>
    </cfRule>
    <cfRule type="expression" dxfId="1677" priority="539">
      <formula>AND($B9="dimanche")</formula>
    </cfRule>
  </conditionalFormatting>
  <conditionalFormatting sqref="J10">
    <cfRule type="expression" dxfId="1676" priority="433">
      <formula>AND($B10="samedi")</formula>
    </cfRule>
    <cfRule type="expression" dxfId="1675" priority="533">
      <formula>AND($B10="dimanche")</formula>
    </cfRule>
  </conditionalFormatting>
  <conditionalFormatting sqref="J11">
    <cfRule type="expression" dxfId="1674" priority="432">
      <formula>AND($B11="samedi")</formula>
    </cfRule>
    <cfRule type="expression" dxfId="1673" priority="538">
      <formula>AND($B11="dimanche")</formula>
    </cfRule>
  </conditionalFormatting>
  <conditionalFormatting sqref="J12">
    <cfRule type="expression" dxfId="1672" priority="431">
      <formula>AND($B12="samedi")</formula>
    </cfRule>
    <cfRule type="expression" dxfId="1671" priority="537">
      <formula>AND($B12="dimanche")</formula>
    </cfRule>
  </conditionalFormatting>
  <conditionalFormatting sqref="J13">
    <cfRule type="expression" dxfId="1670" priority="430">
      <formula>AND($B13="samedi")</formula>
    </cfRule>
    <cfRule type="expression" dxfId="1669" priority="507">
      <formula>AND($B13="dimanche")</formula>
    </cfRule>
  </conditionalFormatting>
  <conditionalFormatting sqref="J14">
    <cfRule type="expression" dxfId="1668" priority="429">
      <formula>AND($B14="samedi")</formula>
    </cfRule>
    <cfRule type="expression" dxfId="1667" priority="504">
      <formula>AND($B14="dimanche")</formula>
    </cfRule>
  </conditionalFormatting>
  <conditionalFormatting sqref="J15">
    <cfRule type="expression" dxfId="1666" priority="428">
      <formula>AND($B15="samedi")</formula>
    </cfRule>
    <cfRule type="expression" dxfId="1665" priority="530">
      <formula>AND($B15="dimanche")</formula>
    </cfRule>
  </conditionalFormatting>
  <conditionalFormatting sqref="J16">
    <cfRule type="expression" dxfId="1664" priority="427">
      <formula>AND($B16="samedi")</formula>
    </cfRule>
    <cfRule type="expression" dxfId="1663" priority="527">
      <formula>AND($B16="dimanche")</formula>
    </cfRule>
  </conditionalFormatting>
  <conditionalFormatting sqref="J17">
    <cfRule type="expression" dxfId="1662" priority="426">
      <formula>AND($B17="samedi")</formula>
    </cfRule>
    <cfRule type="expression" dxfId="1661" priority="536">
      <formula>AND($B17="dimanche")</formula>
    </cfRule>
  </conditionalFormatting>
  <conditionalFormatting sqref="J18">
    <cfRule type="expression" dxfId="1660" priority="425">
      <formula>AND($B18="samedi")</formula>
    </cfRule>
    <cfRule type="expression" dxfId="1659" priority="522">
      <formula>AND($B18="dimanche")</formula>
    </cfRule>
  </conditionalFormatting>
  <conditionalFormatting sqref="J19">
    <cfRule type="expression" dxfId="1658" priority="424">
      <formula>AND($B19="samedi")</formula>
    </cfRule>
    <cfRule type="expression" dxfId="1657" priority="519">
      <formula>AND($B19="dimanche")</formula>
    </cfRule>
  </conditionalFormatting>
  <conditionalFormatting sqref="J20">
    <cfRule type="expression" dxfId="1656" priority="423">
      <formula>AND($B20="samedi")</formula>
    </cfRule>
    <cfRule type="expression" dxfId="1655" priority="516">
      <formula>AND($B20="dimanche")</formula>
    </cfRule>
  </conditionalFormatting>
  <conditionalFormatting sqref="J21">
    <cfRule type="expression" dxfId="1654" priority="417">
      <formula>AND($B21="samedi")</formula>
    </cfRule>
    <cfRule type="expression" dxfId="1653" priority="461">
      <formula>AND($B21="dimanche")</formula>
    </cfRule>
  </conditionalFormatting>
  <conditionalFormatting sqref="J22">
    <cfRule type="expression" dxfId="1652" priority="416">
      <formula>AND($B22="samedi")</formula>
    </cfRule>
    <cfRule type="expression" dxfId="1651" priority="460">
      <formula>AND($B22="dimanche")</formula>
    </cfRule>
  </conditionalFormatting>
  <conditionalFormatting sqref="J23">
    <cfRule type="expression" dxfId="1650" priority="415">
      <formula>AND($B23="samedi")</formula>
    </cfRule>
    <cfRule type="expression" dxfId="1649" priority="459">
      <formula>AND($B23="dimanche")</formula>
    </cfRule>
  </conditionalFormatting>
  <conditionalFormatting sqref="J24">
    <cfRule type="expression" dxfId="1648" priority="414">
      <formula>AND($B24="samedi")</formula>
    </cfRule>
    <cfRule type="expression" dxfId="1647" priority="449">
      <formula>AND($B24="dimanche")</formula>
    </cfRule>
  </conditionalFormatting>
  <conditionalFormatting sqref="J25">
    <cfRule type="expression" dxfId="1646" priority="413">
      <formula>AND($B25="samedi")</formula>
    </cfRule>
    <cfRule type="expression" dxfId="1645" priority="458">
      <formula>AND($B25="dimanche")</formula>
    </cfRule>
  </conditionalFormatting>
  <conditionalFormatting sqref="J26">
    <cfRule type="expression" dxfId="1644" priority="412">
      <formula>AND($B26="samedi")</formula>
    </cfRule>
    <cfRule type="expression" dxfId="1643" priority="457">
      <formula>AND($B26="dimanche")</formula>
    </cfRule>
  </conditionalFormatting>
  <conditionalFormatting sqref="J27">
    <cfRule type="expression" dxfId="1642" priority="411">
      <formula>AND($B27="samedi")</formula>
    </cfRule>
    <cfRule type="expression" dxfId="1641" priority="456">
      <formula>AND($B27="dimanche")</formula>
    </cfRule>
  </conditionalFormatting>
  <conditionalFormatting sqref="J28">
    <cfRule type="expression" dxfId="1640" priority="410">
      <formula>AND($B28="samedi")</formula>
    </cfRule>
    <cfRule type="expression" dxfId="1639" priority="455">
      <formula>AND($B28="dimanche")</formula>
    </cfRule>
  </conditionalFormatting>
  <conditionalFormatting sqref="J29">
    <cfRule type="expression" dxfId="1638" priority="409">
      <formula>AND($B29="samedi")</formula>
    </cfRule>
    <cfRule type="expression" dxfId="1637" priority="454">
      <formula>AND($B29="dimanche")</formula>
    </cfRule>
  </conditionalFormatting>
  <conditionalFormatting sqref="J30">
    <cfRule type="expression" dxfId="1636" priority="408">
      <formula>AND($B30="samedi")</formula>
    </cfRule>
    <cfRule type="expression" dxfId="1635" priority="453">
      <formula>AND($B30="dimanche")</formula>
    </cfRule>
  </conditionalFormatting>
  <conditionalFormatting sqref="J31">
    <cfRule type="expression" dxfId="1634" priority="406">
      <formula>AND($B31="samedi")</formula>
    </cfRule>
    <cfRule type="expression" dxfId="1633" priority="452">
      <formula>AND($B31="dimanche")</formula>
    </cfRule>
  </conditionalFormatting>
  <conditionalFormatting sqref="J32">
    <cfRule type="expression" dxfId="1632" priority="404">
      <formula>AND($B32="samedi")</formula>
    </cfRule>
    <cfRule type="expression" dxfId="1631" priority="451">
      <formula>AND($B32="dimanche")</formula>
    </cfRule>
  </conditionalFormatting>
  <conditionalFormatting sqref="J33">
    <cfRule type="expression" dxfId="1630" priority="402">
      <formula>AND($B33="samedi")</formula>
    </cfRule>
    <cfRule type="expression" dxfId="1629" priority="450">
      <formula>AND($B33="dimanche")</formula>
    </cfRule>
  </conditionalFormatting>
  <conditionalFormatting sqref="J34">
    <cfRule type="expression" dxfId="1628" priority="400">
      <formula>AND($B34="samedi")</formula>
    </cfRule>
    <cfRule type="expression" dxfId="1627" priority="448">
      <formula>AND($B34="dimanche")</formula>
    </cfRule>
  </conditionalFormatting>
  <conditionalFormatting sqref="J35">
    <cfRule type="expression" dxfId="1626" priority="398">
      <formula>AND($B35="samedi")</formula>
    </cfRule>
    <cfRule type="expression" dxfId="1625" priority="447">
      <formula>AND($B35="dimanche")</formula>
    </cfRule>
  </conditionalFormatting>
  <conditionalFormatting sqref="J36">
    <cfRule type="expression" dxfId="1624" priority="396">
      <formula>AND($B36="samedi")</formula>
    </cfRule>
    <cfRule type="expression" dxfId="1623" priority="446">
      <formula>AND($B36="dimanche")</formula>
    </cfRule>
  </conditionalFormatting>
  <conditionalFormatting sqref="J37">
    <cfRule type="expression" dxfId="1622" priority="394">
      <formula>AND($B37="samedi")</formula>
    </cfRule>
    <cfRule type="expression" dxfId="1621" priority="445">
      <formula>AND($B37="dimanche")</formula>
    </cfRule>
  </conditionalFormatting>
  <conditionalFormatting sqref="J38">
    <cfRule type="expression" dxfId="1620" priority="392">
      <formula>AND($B38="samedi")</formula>
    </cfRule>
    <cfRule type="expression" dxfId="1619" priority="444">
      <formula>AND($B38="dimanche")</formula>
    </cfRule>
  </conditionalFormatting>
  <conditionalFormatting sqref="J39">
    <cfRule type="expression" dxfId="1618" priority="390">
      <formula>AND($B39="samedi")</formula>
    </cfRule>
    <cfRule type="expression" dxfId="1617" priority="443">
      <formula>AND($B39="dimanche")</formula>
    </cfRule>
  </conditionalFormatting>
  <conditionalFormatting sqref="J40">
    <cfRule type="expression" dxfId="1616" priority="388">
      <formula>AND($B40="samedi")</formula>
    </cfRule>
    <cfRule type="expression" dxfId="1615" priority="442">
      <formula>AND($B40="dimanche")</formula>
    </cfRule>
  </conditionalFormatting>
  <conditionalFormatting sqref="J41">
    <cfRule type="expression" dxfId="1614" priority="386">
      <formula>AND($B41="samedi")</formula>
    </cfRule>
    <cfRule type="expression" dxfId="1613" priority="441">
      <formula>AND($B41="dimanche")</formula>
    </cfRule>
  </conditionalFormatting>
  <conditionalFormatting sqref="J42">
    <cfRule type="expression" dxfId="1612" priority="384">
      <formula>AND($B42="samedi")</formula>
    </cfRule>
    <cfRule type="expression" dxfId="1611" priority="440">
      <formula>AND($B42="dimanche")</formula>
    </cfRule>
  </conditionalFormatting>
  <conditionalFormatting sqref="J43">
    <cfRule type="expression" dxfId="1610" priority="382">
      <formula>AND($B43="samedi")</formula>
    </cfRule>
    <cfRule type="expression" dxfId="1609" priority="439">
      <formula>AND($B43="dimanche")</formula>
    </cfRule>
  </conditionalFormatting>
  <conditionalFormatting sqref="J44">
    <cfRule type="expression" dxfId="1608" priority="380">
      <formula>AND($B44="samedi")</formula>
    </cfRule>
    <cfRule type="expression" dxfId="1607" priority="438">
      <formula>AND($B44="dimanche")</formula>
    </cfRule>
  </conditionalFormatting>
  <conditionalFormatting sqref="J45">
    <cfRule type="expression" dxfId="1606" priority="378">
      <formula>AND($B45="samedi")</formula>
    </cfRule>
    <cfRule type="expression" dxfId="1605" priority="437">
      <formula>AND($B45="dimanche")</formula>
    </cfRule>
  </conditionalFormatting>
  <conditionalFormatting sqref="J46">
    <cfRule type="expression" dxfId="1604" priority="376">
      <formula>AND($B46="samedi")</formula>
    </cfRule>
    <cfRule type="expression" dxfId="1603" priority="436">
      <formula>AND($B46="dimanche")</formula>
    </cfRule>
  </conditionalFormatting>
  <conditionalFormatting sqref="J47">
    <cfRule type="expression" dxfId="1602" priority="374">
      <formula>AND($B47="samedi")</formula>
    </cfRule>
    <cfRule type="expression" dxfId="1601" priority="435">
      <formula>AND($B47="dimanche")</formula>
    </cfRule>
  </conditionalFormatting>
  <conditionalFormatting sqref="F6">
    <cfRule type="expression" dxfId="1600" priority="356">
      <formula>AND($B6="samedi")</formula>
    </cfRule>
    <cfRule type="expression" dxfId="1599" priority="357">
      <formula>AND($B6="dimanche")</formula>
    </cfRule>
  </conditionalFormatting>
  <conditionalFormatting sqref="L7">
    <cfRule type="expression" dxfId="1598" priority="552">
      <formula>AND($B7="samedi")</formula>
    </cfRule>
    <cfRule type="expression" dxfId="1597" priority="553">
      <formula>AND($B7="dimanche")</formula>
    </cfRule>
  </conditionalFormatting>
  <conditionalFormatting sqref="N6">
    <cfRule type="duplicateValues" dxfId="1596" priority="353"/>
  </conditionalFormatting>
  <conditionalFormatting sqref="N7">
    <cfRule type="expression" dxfId="1595" priority="355">
      <formula>AND($B7="samedi")</formula>
    </cfRule>
    <cfRule type="expression" dxfId="1594" priority="551">
      <formula>AND($B7="dimanche")</formula>
    </cfRule>
  </conditionalFormatting>
  <conditionalFormatting sqref="P6">
    <cfRule type="duplicateValues" dxfId="1593" priority="351"/>
  </conditionalFormatting>
  <conditionalFormatting sqref="P7">
    <cfRule type="expression" dxfId="1592" priority="352">
      <formula>AND($B7="samedi")</formula>
    </cfRule>
    <cfRule type="expression" dxfId="1591" priority="354">
      <formula>AND($B7="dimanche")</formula>
    </cfRule>
  </conditionalFormatting>
  <conditionalFormatting sqref="R6">
    <cfRule type="duplicateValues" dxfId="1590" priority="350"/>
  </conditionalFormatting>
  <conditionalFormatting sqref="T6">
    <cfRule type="duplicateValues" dxfId="1589" priority="349"/>
  </conditionalFormatting>
  <conditionalFormatting sqref="V6">
    <cfRule type="duplicateValues" dxfId="1588" priority="348"/>
  </conditionalFormatting>
  <conditionalFormatting sqref="W6">
    <cfRule type="duplicateValues" dxfId="1587" priority="347"/>
  </conditionalFormatting>
  <conditionalFormatting sqref="X6">
    <cfRule type="duplicateValues" dxfId="1586" priority="345"/>
  </conditionalFormatting>
  <conditionalFormatting sqref="F8">
    <cfRule type="expression" dxfId="1585" priority="343">
      <formula>AND($B8="samedi")</formula>
    </cfRule>
    <cfRule type="expression" dxfId="1584" priority="344">
      <formula>AND($B8="dimanche")</formula>
    </cfRule>
  </conditionalFormatting>
  <conditionalFormatting sqref="H10">
    <cfRule type="expression" dxfId="1583" priority="342">
      <formula>AND($B10="samedi")</formula>
    </cfRule>
    <cfRule type="expression" dxfId="1582" priority="363">
      <formula>AND($B10="dimanche")</formula>
    </cfRule>
  </conditionalFormatting>
  <conditionalFormatting sqref="H11">
    <cfRule type="expression" dxfId="1581" priority="340">
      <formula>AND($B11="samedi")</formula>
    </cfRule>
    <cfRule type="expression" dxfId="1580" priority="362">
      <formula>AND($B11="dimanche")</formula>
    </cfRule>
  </conditionalFormatting>
  <conditionalFormatting sqref="H12">
    <cfRule type="expression" dxfId="1579" priority="338">
      <formula>AND($B12="samedi")</formula>
    </cfRule>
    <cfRule type="expression" dxfId="1578" priority="361">
      <formula>AND($B12="dimanche")</formula>
    </cfRule>
  </conditionalFormatting>
  <conditionalFormatting sqref="H13">
    <cfRule type="duplicateValues" dxfId="1577" priority="334"/>
  </conditionalFormatting>
  <conditionalFormatting sqref="H13">
    <cfRule type="expression" dxfId="1576" priority="335">
      <formula>AND($B13="samedi")</formula>
    </cfRule>
    <cfRule type="expression" dxfId="1575" priority="336">
      <formula>AND($B13="dimanche")</formula>
    </cfRule>
  </conditionalFormatting>
  <conditionalFormatting sqref="H14">
    <cfRule type="duplicateValues" dxfId="1574" priority="331"/>
  </conditionalFormatting>
  <conditionalFormatting sqref="H14">
    <cfRule type="expression" dxfId="1573" priority="332">
      <formula>AND($B14="samedi")</formula>
    </cfRule>
    <cfRule type="expression" dxfId="1572" priority="333">
      <formula>AND($B14="dimanche")</formula>
    </cfRule>
  </conditionalFormatting>
  <conditionalFormatting sqref="H15">
    <cfRule type="duplicateValues" dxfId="1571" priority="328"/>
  </conditionalFormatting>
  <conditionalFormatting sqref="H15">
    <cfRule type="expression" dxfId="1570" priority="329">
      <formula>AND($B15="samedi")</formula>
    </cfRule>
    <cfRule type="expression" dxfId="1569" priority="330">
      <formula>AND($B15="dimanche")</formula>
    </cfRule>
  </conditionalFormatting>
  <conditionalFormatting sqref="H16">
    <cfRule type="expression" dxfId="1568" priority="327">
      <formula>AND($B16="samedi")</formula>
    </cfRule>
    <cfRule type="expression" dxfId="1567" priority="422">
      <formula>AND($B16="dimanche")</formula>
    </cfRule>
  </conditionalFormatting>
  <conditionalFormatting sqref="H17">
    <cfRule type="expression" dxfId="1566" priority="325">
      <formula>AND($B17="samedi")</formula>
    </cfRule>
    <cfRule type="expression" dxfId="1565" priority="421">
      <formula>AND($B17="dimanche")</formula>
    </cfRule>
  </conditionalFormatting>
  <conditionalFormatting sqref="H18">
    <cfRule type="expression" dxfId="1564" priority="323">
      <formula>AND($B18="samedi")</formula>
    </cfRule>
    <cfRule type="expression" dxfId="1563" priority="420">
      <formula>AND($B18="dimanche")</formula>
    </cfRule>
  </conditionalFormatting>
  <conditionalFormatting sqref="H19">
    <cfRule type="expression" dxfId="1562" priority="321">
      <formula>AND($B19="samedi")</formula>
    </cfRule>
    <cfRule type="expression" dxfId="1561" priority="419">
      <formula>AND($B19="dimanche")</formula>
    </cfRule>
  </conditionalFormatting>
  <conditionalFormatting sqref="H20">
    <cfRule type="expression" dxfId="1560" priority="319">
      <formula>AND($B20="samedi")</formula>
    </cfRule>
    <cfRule type="expression" dxfId="1559" priority="418">
      <formula>AND($B20="dimanche")</formula>
    </cfRule>
  </conditionalFormatting>
  <conditionalFormatting sqref="H21">
    <cfRule type="expression" dxfId="1558" priority="317">
      <formula>AND($B21="samedi")</formula>
    </cfRule>
    <cfRule type="expression" dxfId="1557" priority="372">
      <formula>AND($B21="dimanche")</formula>
    </cfRule>
  </conditionalFormatting>
  <conditionalFormatting sqref="H22">
    <cfRule type="expression" dxfId="1556" priority="315">
      <formula>AND($B22="samedi")</formula>
    </cfRule>
    <cfRule type="expression" dxfId="1555" priority="371">
      <formula>AND($B22="dimanche")</formula>
    </cfRule>
  </conditionalFormatting>
  <conditionalFormatting sqref="H23">
    <cfRule type="expression" dxfId="1554" priority="313">
      <formula>AND($B23="samedi")</formula>
    </cfRule>
    <cfRule type="expression" dxfId="1553" priority="370">
      <formula>AND($B23="dimanche")</formula>
    </cfRule>
  </conditionalFormatting>
  <conditionalFormatting sqref="H24">
    <cfRule type="expression" dxfId="1552" priority="311">
      <formula>AND($B24="samedi")</formula>
    </cfRule>
    <cfRule type="expression" dxfId="1551" priority="369">
      <formula>AND($B24="dimanche")</formula>
    </cfRule>
  </conditionalFormatting>
  <conditionalFormatting sqref="H25">
    <cfRule type="expression" dxfId="1550" priority="309">
      <formula>AND($B25="samedi")</formula>
    </cfRule>
    <cfRule type="expression" dxfId="1549" priority="368">
      <formula>AND($B25="dimanche")</formula>
    </cfRule>
  </conditionalFormatting>
  <conditionalFormatting sqref="H26">
    <cfRule type="expression" dxfId="1548" priority="307">
      <formula>AND($B26="samedi")</formula>
    </cfRule>
    <cfRule type="expression" dxfId="1547" priority="367">
      <formula>AND($B26="dimanche")</formula>
    </cfRule>
  </conditionalFormatting>
  <conditionalFormatting sqref="H27">
    <cfRule type="expression" dxfId="1546" priority="305">
      <formula>AND($B27="samedi")</formula>
    </cfRule>
    <cfRule type="expression" dxfId="1545" priority="366">
      <formula>AND($B27="dimanche")</formula>
    </cfRule>
  </conditionalFormatting>
  <conditionalFormatting sqref="H28">
    <cfRule type="expression" dxfId="1544" priority="302">
      <formula>AND($B28="samedi")</formula>
    </cfRule>
    <cfRule type="expression" dxfId="1543" priority="303">
      <formula>AND($B28="dimanche")</formula>
    </cfRule>
  </conditionalFormatting>
  <conditionalFormatting sqref="H29">
    <cfRule type="expression" dxfId="1542" priority="301">
      <formula>AND($B29="samedi")</formula>
    </cfRule>
    <cfRule type="expression" dxfId="1541" priority="365">
      <formula>AND($B29="dimanche")</formula>
    </cfRule>
  </conditionalFormatting>
  <conditionalFormatting sqref="H30">
    <cfRule type="expression" dxfId="1540" priority="299">
      <formula>AND($B30="samedi")</formula>
    </cfRule>
    <cfRule type="expression" dxfId="1539" priority="407">
      <formula>AND($B30="dimanche")</formula>
    </cfRule>
  </conditionalFormatting>
  <conditionalFormatting sqref="H31">
    <cfRule type="expression" dxfId="1538" priority="297">
      <formula>AND($B31="samedi")</formula>
    </cfRule>
    <cfRule type="expression" dxfId="1537" priority="405">
      <formula>AND($B31="dimanche")</formula>
    </cfRule>
  </conditionalFormatting>
  <conditionalFormatting sqref="H32">
    <cfRule type="expression" dxfId="1536" priority="295">
      <formula>AND($B32="samedi")</formula>
    </cfRule>
    <cfRule type="expression" dxfId="1535" priority="403">
      <formula>AND($B32="dimanche")</formula>
    </cfRule>
  </conditionalFormatting>
  <conditionalFormatting sqref="H33">
    <cfRule type="expression" dxfId="1534" priority="293">
      <formula>AND($B33="samedi")</formula>
    </cfRule>
    <cfRule type="expression" dxfId="1533" priority="401">
      <formula>AND($B33="dimanche")</formula>
    </cfRule>
  </conditionalFormatting>
  <conditionalFormatting sqref="H34">
    <cfRule type="expression" dxfId="1532" priority="291">
      <formula>AND($B34="samedi")</formula>
    </cfRule>
    <cfRule type="expression" dxfId="1531" priority="399">
      <formula>AND($B34="dimanche")</formula>
    </cfRule>
  </conditionalFormatting>
  <conditionalFormatting sqref="H35">
    <cfRule type="expression" dxfId="1530" priority="289">
      <formula>AND($B35="samedi")</formula>
    </cfRule>
    <cfRule type="expression" dxfId="1529" priority="397">
      <formula>AND($B35="dimanche")</formula>
    </cfRule>
  </conditionalFormatting>
  <conditionalFormatting sqref="H36">
    <cfRule type="expression" dxfId="1528" priority="287">
      <formula>AND($B36="samedi")</formula>
    </cfRule>
    <cfRule type="expression" dxfId="1527" priority="395">
      <formula>AND($B36="dimanche")</formula>
    </cfRule>
  </conditionalFormatting>
  <conditionalFormatting sqref="H37">
    <cfRule type="expression" dxfId="1526" priority="285">
      <formula>AND($B37="samedi")</formula>
    </cfRule>
    <cfRule type="expression" dxfId="1525" priority="393">
      <formula>AND($B37="dimanche")</formula>
    </cfRule>
  </conditionalFormatting>
  <conditionalFormatting sqref="H38">
    <cfRule type="expression" dxfId="1524" priority="283">
      <formula>AND($B38="samedi")</formula>
    </cfRule>
    <cfRule type="expression" dxfId="1523" priority="391">
      <formula>AND($B38="dimanche")</formula>
    </cfRule>
  </conditionalFormatting>
  <conditionalFormatting sqref="H39">
    <cfRule type="expression" dxfId="1522" priority="281">
      <formula>AND($B39="samedi")</formula>
    </cfRule>
    <cfRule type="expression" dxfId="1521" priority="389">
      <formula>AND($B39="dimanche")</formula>
    </cfRule>
  </conditionalFormatting>
  <conditionalFormatting sqref="H40">
    <cfRule type="expression" dxfId="1520" priority="279">
      <formula>AND($B40="samedi")</formula>
    </cfRule>
    <cfRule type="expression" dxfId="1519" priority="387">
      <formula>AND($B40="dimanche")</formula>
    </cfRule>
  </conditionalFormatting>
  <conditionalFormatting sqref="H41">
    <cfRule type="expression" dxfId="1518" priority="277">
      <formula>AND($B41="samedi")</formula>
    </cfRule>
    <cfRule type="expression" dxfId="1517" priority="385">
      <formula>AND($B41="dimanche")</formula>
    </cfRule>
  </conditionalFormatting>
  <conditionalFormatting sqref="H42">
    <cfRule type="expression" dxfId="1516" priority="275">
      <formula>AND($B42="samedi")</formula>
    </cfRule>
    <cfRule type="expression" dxfId="1515" priority="383">
      <formula>AND($B42="dimanche")</formula>
    </cfRule>
  </conditionalFormatting>
  <conditionalFormatting sqref="H43">
    <cfRule type="expression" dxfId="1514" priority="273">
      <formula>AND($B43="samedi")</formula>
    </cfRule>
    <cfRule type="expression" dxfId="1513" priority="381">
      <formula>AND($B43="dimanche")</formula>
    </cfRule>
  </conditionalFormatting>
  <conditionalFormatting sqref="H44">
    <cfRule type="expression" dxfId="1512" priority="271">
      <formula>AND($B44="samedi")</formula>
    </cfRule>
    <cfRule type="expression" dxfId="1511" priority="379">
      <formula>AND($B44="dimanche")</formula>
    </cfRule>
  </conditionalFormatting>
  <conditionalFormatting sqref="H45">
    <cfRule type="duplicateValues" dxfId="1510" priority="267"/>
  </conditionalFormatting>
  <conditionalFormatting sqref="H45">
    <cfRule type="expression" dxfId="1509" priority="268">
      <formula>AND($B45="samedi")</formula>
    </cfRule>
    <cfRule type="expression" dxfId="1508" priority="269">
      <formula>AND($B45="dimanche")</formula>
    </cfRule>
  </conditionalFormatting>
  <conditionalFormatting sqref="H46">
    <cfRule type="duplicateValues" dxfId="1507" priority="264"/>
  </conditionalFormatting>
  <conditionalFormatting sqref="H46">
    <cfRule type="expression" dxfId="1506" priority="265">
      <formula>AND($B46="samedi")</formula>
    </cfRule>
    <cfRule type="expression" dxfId="1505" priority="266">
      <formula>AND($B46="dimanche")</formula>
    </cfRule>
  </conditionalFormatting>
  <conditionalFormatting sqref="H47">
    <cfRule type="duplicateValues" dxfId="1504" priority="261"/>
  </conditionalFormatting>
  <conditionalFormatting sqref="H47">
    <cfRule type="expression" dxfId="1503" priority="262">
      <formula>AND($B47="samedi")</formula>
    </cfRule>
    <cfRule type="expression" dxfId="1502" priority="263">
      <formula>AND($B47="dimanche")</formula>
    </cfRule>
  </conditionalFormatting>
  <conditionalFormatting sqref="F8 H8 J8 L8 N8 P8 R8 T8 V8:X8">
    <cfRule type="duplicateValues" dxfId="1501" priority="254"/>
  </conditionalFormatting>
  <conditionalFormatting sqref="L8">
    <cfRule type="expression" dxfId="1500" priority="259">
      <formula>AND($B8="samedi")</formula>
    </cfRule>
    <cfRule type="expression" dxfId="1499" priority="260">
      <formula>AND($B8="dimanche")</formula>
    </cfRule>
  </conditionalFormatting>
  <conditionalFormatting sqref="N8">
    <cfRule type="expression" dxfId="1498" priority="257">
      <formula>AND($B8="samedi")</formula>
    </cfRule>
    <cfRule type="expression" dxfId="1497" priority="258">
      <formula>AND($B8="dimanche")</formula>
    </cfRule>
  </conditionalFormatting>
  <conditionalFormatting sqref="P8">
    <cfRule type="expression" dxfId="1496" priority="255">
      <formula>AND($B8="samedi")</formula>
    </cfRule>
    <cfRule type="expression" dxfId="1495" priority="256">
      <formula>AND($B8="dimanche")</formula>
    </cfRule>
  </conditionalFormatting>
  <conditionalFormatting sqref="L12">
    <cfRule type="expression" dxfId="1494" priority="253">
      <formula>AND($B12="samedi")</formula>
    </cfRule>
    <cfRule type="expression" dxfId="1493" priority="337">
      <formula>AND($B12="dimanche")</formula>
    </cfRule>
  </conditionalFormatting>
  <conditionalFormatting sqref="N12">
    <cfRule type="expression" dxfId="1492" priority="251">
      <formula>AND($B12="samedi")</formula>
    </cfRule>
    <cfRule type="expression" dxfId="1491" priority="252">
      <formula>AND($B12="dimanche")</formula>
    </cfRule>
  </conditionalFormatting>
  <conditionalFormatting sqref="P12">
    <cfRule type="expression" dxfId="1490" priority="249">
      <formula>AND($B12="samedi")</formula>
    </cfRule>
    <cfRule type="expression" dxfId="1489" priority="250">
      <formula>AND($B12="dimanche")</formula>
    </cfRule>
  </conditionalFormatting>
  <conditionalFormatting sqref="L13">
    <cfRule type="expression" dxfId="1488" priority="247">
      <formula>AND($B13="samedi")</formula>
    </cfRule>
    <cfRule type="expression" dxfId="1487" priority="360">
      <formula>AND($B13="dimanche")</formula>
    </cfRule>
  </conditionalFormatting>
  <conditionalFormatting sqref="N13">
    <cfRule type="expression" dxfId="1486" priority="245">
      <formula>AND($B13="samedi")</formula>
    </cfRule>
    <cfRule type="expression" dxfId="1485" priority="246">
      <formula>AND($B13="dimanche")</formula>
    </cfRule>
  </conditionalFormatting>
  <conditionalFormatting sqref="P13">
    <cfRule type="expression" dxfId="1484" priority="243">
      <formula>AND($B13="samedi")</formula>
    </cfRule>
    <cfRule type="expression" dxfId="1483" priority="244">
      <formula>AND($B13="dimanche")</formula>
    </cfRule>
  </conditionalFormatting>
  <conditionalFormatting sqref="L14">
    <cfRule type="expression" dxfId="1482" priority="242">
      <formula>AND($B14="samedi")</formula>
    </cfRule>
    <cfRule type="expression" dxfId="1481" priority="359">
      <formula>AND($B14="dimanche")</formula>
    </cfRule>
  </conditionalFormatting>
  <conditionalFormatting sqref="N14">
    <cfRule type="expression" dxfId="1480" priority="240">
      <formula>AND($B14="samedi")</formula>
    </cfRule>
    <cfRule type="expression" dxfId="1479" priority="241">
      <formula>AND($B14="dimanche")</formula>
    </cfRule>
  </conditionalFormatting>
  <conditionalFormatting sqref="P14">
    <cfRule type="expression" dxfId="1478" priority="238">
      <formula>AND($B14="samedi")</formula>
    </cfRule>
    <cfRule type="expression" dxfId="1477" priority="239">
      <formula>AND($B14="dimanche")</formula>
    </cfRule>
  </conditionalFormatting>
  <conditionalFormatting sqref="L15">
    <cfRule type="expression" dxfId="1476" priority="237">
      <formula>AND($B15="samedi")</formula>
    </cfRule>
    <cfRule type="expression" dxfId="1475" priority="358">
      <formula>AND($B15="dimanche")</formula>
    </cfRule>
  </conditionalFormatting>
  <conditionalFormatting sqref="N15">
    <cfRule type="expression" dxfId="1474" priority="235">
      <formula>AND($B15="samedi")</formula>
    </cfRule>
    <cfRule type="expression" dxfId="1473" priority="236">
      <formula>AND($B15="dimanche")</formula>
    </cfRule>
  </conditionalFormatting>
  <conditionalFormatting sqref="P15">
    <cfRule type="expression" dxfId="1472" priority="233">
      <formula>AND($B15="samedi")</formula>
    </cfRule>
    <cfRule type="expression" dxfId="1471" priority="234">
      <formula>AND($B15="dimanche")</formula>
    </cfRule>
  </conditionalFormatting>
  <conditionalFormatting sqref="L21">
    <cfRule type="expression" dxfId="1470" priority="229">
      <formula>AND($B21="samedi")</formula>
    </cfRule>
    <cfRule type="expression" dxfId="1469" priority="230">
      <formula>AND($B21="dimanche")</formula>
    </cfRule>
  </conditionalFormatting>
  <conditionalFormatting sqref="N21">
    <cfRule type="expression" dxfId="1468" priority="227">
      <formula>AND($B21="samedi")</formula>
    </cfRule>
    <cfRule type="expression" dxfId="1467" priority="228">
      <formula>AND($B21="dimanche")</formula>
    </cfRule>
  </conditionalFormatting>
  <conditionalFormatting sqref="P21">
    <cfRule type="expression" dxfId="1466" priority="225">
      <formula>AND($B21="samedi")</formula>
    </cfRule>
    <cfRule type="expression" dxfId="1465" priority="226">
      <formula>AND($B21="dimanche")</formula>
    </cfRule>
  </conditionalFormatting>
  <conditionalFormatting sqref="F21">
    <cfRule type="expression" dxfId="1464" priority="223">
      <formula>AND($B21="samedi")</formula>
    </cfRule>
    <cfRule type="expression" dxfId="1463" priority="316">
      <formula>AND($B21="dimanche")</formula>
    </cfRule>
  </conditionalFormatting>
  <conditionalFormatting sqref="L22">
    <cfRule type="expression" dxfId="1462" priority="221">
      <formula>AND($B22="samedi")</formula>
    </cfRule>
    <cfRule type="expression" dxfId="1461" priority="314">
      <formula>AND($B22="dimanche")</formula>
    </cfRule>
  </conditionalFormatting>
  <conditionalFormatting sqref="N22">
    <cfRule type="expression" dxfId="1460" priority="219">
      <formula>AND($B22="samedi")</formula>
    </cfRule>
    <cfRule type="expression" dxfId="1459" priority="220">
      <formula>AND($B22="dimanche")</formula>
    </cfRule>
  </conditionalFormatting>
  <conditionalFormatting sqref="P22">
    <cfRule type="expression" dxfId="1458" priority="217">
      <formula>AND($B22="samedi")</formula>
    </cfRule>
    <cfRule type="expression" dxfId="1457" priority="218">
      <formula>AND($B22="dimanche")</formula>
    </cfRule>
  </conditionalFormatting>
  <conditionalFormatting sqref="L23">
    <cfRule type="expression" dxfId="1456" priority="216">
      <formula>AND($B23="samedi")</formula>
    </cfRule>
    <cfRule type="expression" dxfId="1455" priority="312">
      <formula>AND($B23="dimanche")</formula>
    </cfRule>
  </conditionalFormatting>
  <conditionalFormatting sqref="N23">
    <cfRule type="expression" dxfId="1454" priority="214">
      <formula>AND($B23="samedi")</formula>
    </cfRule>
    <cfRule type="expression" dxfId="1453" priority="215">
      <formula>AND($B23="dimanche")</formula>
    </cfRule>
  </conditionalFormatting>
  <conditionalFormatting sqref="P23">
    <cfRule type="expression" dxfId="1452" priority="212">
      <formula>AND($B23="samedi")</formula>
    </cfRule>
    <cfRule type="expression" dxfId="1451" priority="213">
      <formula>AND($B23="dimanche")</formula>
    </cfRule>
  </conditionalFormatting>
  <conditionalFormatting sqref="L24">
    <cfRule type="expression" dxfId="1450" priority="211">
      <formula>AND($B24="samedi")</formula>
    </cfRule>
    <cfRule type="expression" dxfId="1449" priority="310">
      <formula>AND($B24="dimanche")</formula>
    </cfRule>
  </conditionalFormatting>
  <conditionalFormatting sqref="N24">
    <cfRule type="expression" dxfId="1448" priority="209">
      <formula>AND($B24="samedi")</formula>
    </cfRule>
    <cfRule type="expression" dxfId="1447" priority="210">
      <formula>AND($B24="dimanche")</formula>
    </cfRule>
  </conditionalFormatting>
  <conditionalFormatting sqref="P24">
    <cfRule type="expression" dxfId="1446" priority="207">
      <formula>AND($B24="samedi")</formula>
    </cfRule>
    <cfRule type="expression" dxfId="1445" priority="208">
      <formula>AND($B24="dimanche")</formula>
    </cfRule>
  </conditionalFormatting>
  <conditionalFormatting sqref="L9">
    <cfRule type="expression" dxfId="1444" priority="203">
      <formula>AND($B9="samedi")</formula>
    </cfRule>
    <cfRule type="expression" dxfId="1443" priority="364">
      <formula>AND($B9="dimanche")</formula>
    </cfRule>
  </conditionalFormatting>
  <conditionalFormatting sqref="N9">
    <cfRule type="expression" dxfId="1442" priority="201">
      <formula>AND($B9="samedi")</formula>
    </cfRule>
    <cfRule type="expression" dxfId="1441" priority="202">
      <formula>AND($B9="dimanche")</formula>
    </cfRule>
  </conditionalFormatting>
  <conditionalFormatting sqref="P9">
    <cfRule type="expression" dxfId="1440" priority="199">
      <formula>AND($B9="samedi")</formula>
    </cfRule>
    <cfRule type="expression" dxfId="1439" priority="200">
      <formula>AND($B9="dimanche")</formula>
    </cfRule>
  </conditionalFormatting>
  <conditionalFormatting sqref="L10">
    <cfRule type="expression" dxfId="1438" priority="198">
      <formula>AND($B10="samedi")</formula>
    </cfRule>
    <cfRule type="expression" dxfId="1437" priority="341">
      <formula>AND($B10="dimanche")</formula>
    </cfRule>
  </conditionalFormatting>
  <conditionalFormatting sqref="N10">
    <cfRule type="expression" dxfId="1436" priority="196">
      <formula>AND($B10="samedi")</formula>
    </cfRule>
    <cfRule type="expression" dxfId="1435" priority="197">
      <formula>AND($B10="dimanche")</formula>
    </cfRule>
  </conditionalFormatting>
  <conditionalFormatting sqref="P10">
    <cfRule type="expression" dxfId="1434" priority="194">
      <formula>AND($B10="samedi")</formula>
    </cfRule>
    <cfRule type="expression" dxfId="1433" priority="195">
      <formula>AND($B10="dimanche")</formula>
    </cfRule>
  </conditionalFormatting>
  <conditionalFormatting sqref="L16">
    <cfRule type="expression" dxfId="1432" priority="191">
      <formula>AND($B16="samedi")</formula>
    </cfRule>
    <cfRule type="expression" dxfId="1431" priority="326">
      <formula>AND($B16="dimanche")</formula>
    </cfRule>
  </conditionalFormatting>
  <conditionalFormatting sqref="N16">
    <cfRule type="expression" dxfId="1430" priority="189">
      <formula>AND($B16="samedi")</formula>
    </cfRule>
    <cfRule type="expression" dxfId="1429" priority="190">
      <formula>AND($B16="dimanche")</formula>
    </cfRule>
  </conditionalFormatting>
  <conditionalFormatting sqref="P16">
    <cfRule type="expression" dxfId="1428" priority="187">
      <formula>AND($B16="samedi")</formula>
    </cfRule>
    <cfRule type="expression" dxfId="1427" priority="188">
      <formula>AND($B16="dimanche")</formula>
    </cfRule>
  </conditionalFormatting>
  <conditionalFormatting sqref="L17">
    <cfRule type="expression" dxfId="1426" priority="186">
      <formula>AND($B17="samedi")</formula>
    </cfRule>
    <cfRule type="expression" dxfId="1425" priority="324">
      <formula>AND($B17="dimanche")</formula>
    </cfRule>
  </conditionalFormatting>
  <conditionalFormatting sqref="N17">
    <cfRule type="expression" dxfId="1424" priority="184">
      <formula>AND($B17="samedi")</formula>
    </cfRule>
    <cfRule type="expression" dxfId="1423" priority="185">
      <formula>AND($B17="dimanche")</formula>
    </cfRule>
  </conditionalFormatting>
  <conditionalFormatting sqref="P17">
    <cfRule type="expression" dxfId="1422" priority="182">
      <formula>AND($B17="samedi")</formula>
    </cfRule>
    <cfRule type="expression" dxfId="1421" priority="183">
      <formula>AND($B17="dimanche")</formula>
    </cfRule>
  </conditionalFormatting>
  <conditionalFormatting sqref="L19">
    <cfRule type="expression" dxfId="1420" priority="181">
      <formula>AND($B19="samedi")</formula>
    </cfRule>
    <cfRule type="expression" dxfId="1419" priority="320">
      <formula>AND($B19="dimanche")</formula>
    </cfRule>
  </conditionalFormatting>
  <conditionalFormatting sqref="N19">
    <cfRule type="expression" dxfId="1418" priority="179">
      <formula>AND($B19="samedi")</formula>
    </cfRule>
    <cfRule type="expression" dxfId="1417" priority="180">
      <formula>AND($B19="dimanche")</formula>
    </cfRule>
  </conditionalFormatting>
  <conditionalFormatting sqref="P19">
    <cfRule type="expression" dxfId="1416" priority="177">
      <formula>AND($B19="samedi")</formula>
    </cfRule>
    <cfRule type="expression" dxfId="1415" priority="178">
      <formula>AND($B19="dimanche")</formula>
    </cfRule>
  </conditionalFormatting>
  <conditionalFormatting sqref="L18">
    <cfRule type="expression" dxfId="1414" priority="176">
      <formula>AND($B18="samedi")</formula>
    </cfRule>
    <cfRule type="expression" dxfId="1413" priority="322">
      <formula>AND($B18="dimanche")</formula>
    </cfRule>
  </conditionalFormatting>
  <conditionalFormatting sqref="N18">
    <cfRule type="expression" dxfId="1412" priority="174">
      <formula>AND($B18="samedi")</formula>
    </cfRule>
    <cfRule type="expression" dxfId="1411" priority="175">
      <formula>AND($B18="dimanche")</formula>
    </cfRule>
  </conditionalFormatting>
  <conditionalFormatting sqref="P18">
    <cfRule type="expression" dxfId="1410" priority="172">
      <formula>AND($B18="samedi")</formula>
    </cfRule>
    <cfRule type="expression" dxfId="1409" priority="173">
      <formula>AND($B18="dimanche")</formula>
    </cfRule>
  </conditionalFormatting>
  <conditionalFormatting sqref="L11">
    <cfRule type="expression" dxfId="1408" priority="167">
      <formula>AND($B11="samedi")</formula>
    </cfRule>
    <cfRule type="expression" dxfId="1407" priority="339">
      <formula>AND($B11="dimanche")</formula>
    </cfRule>
  </conditionalFormatting>
  <conditionalFormatting sqref="N11">
    <cfRule type="expression" dxfId="1406" priority="165">
      <formula>AND($B11="samedi")</formula>
    </cfRule>
    <cfRule type="expression" dxfId="1405" priority="166">
      <formula>AND($B11="dimanche")</formula>
    </cfRule>
  </conditionalFormatting>
  <conditionalFormatting sqref="P11">
    <cfRule type="expression" dxfId="1404" priority="163">
      <formula>AND($B11="samedi")</formula>
    </cfRule>
    <cfRule type="expression" dxfId="1403" priority="164">
      <formula>AND($B11="dimanche")</formula>
    </cfRule>
  </conditionalFormatting>
  <conditionalFormatting sqref="L20">
    <cfRule type="expression" dxfId="1402" priority="162">
      <formula>AND($B20="samedi")</formula>
    </cfRule>
    <cfRule type="expression" dxfId="1401" priority="318">
      <formula>AND($B20="dimanche")</formula>
    </cfRule>
  </conditionalFormatting>
  <conditionalFormatting sqref="N20">
    <cfRule type="expression" dxfId="1400" priority="160">
      <formula>AND($B20="samedi")</formula>
    </cfRule>
    <cfRule type="expression" dxfId="1399" priority="161">
      <formula>AND($B20="dimanche")</formula>
    </cfRule>
  </conditionalFormatting>
  <conditionalFormatting sqref="P20">
    <cfRule type="expression" dxfId="1398" priority="158">
      <formula>AND($B20="samedi")</formula>
    </cfRule>
    <cfRule type="expression" dxfId="1397" priority="159">
      <formula>AND($B20="dimanche")</formula>
    </cfRule>
  </conditionalFormatting>
  <conditionalFormatting sqref="L28">
    <cfRule type="expression" dxfId="1396" priority="154">
      <formula>AND($B28="samedi")</formula>
    </cfRule>
    <cfRule type="expression" dxfId="1395" priority="155">
      <formula>AND($B28="dimanche")</formula>
    </cfRule>
  </conditionalFormatting>
  <conditionalFormatting sqref="N28">
    <cfRule type="expression" dxfId="1394" priority="152">
      <formula>AND($B28="samedi")</formula>
    </cfRule>
    <cfRule type="expression" dxfId="1393" priority="153">
      <formula>AND($B28="dimanche")</formula>
    </cfRule>
  </conditionalFormatting>
  <conditionalFormatting sqref="P28">
    <cfRule type="expression" dxfId="1392" priority="150">
      <formula>AND($B28="samedi")</formula>
    </cfRule>
    <cfRule type="expression" dxfId="1391" priority="151">
      <formula>AND($B28="dimanche")</formula>
    </cfRule>
  </conditionalFormatting>
  <conditionalFormatting sqref="L31">
    <cfRule type="expression" dxfId="1390" priority="149">
      <formula>AND($B31="samedi")</formula>
    </cfRule>
    <cfRule type="expression" dxfId="1389" priority="296">
      <formula>AND($B31="dimanche")</formula>
    </cfRule>
  </conditionalFormatting>
  <conditionalFormatting sqref="N31">
    <cfRule type="expression" dxfId="1388" priority="147">
      <formula>AND($B31="samedi")</formula>
    </cfRule>
    <cfRule type="expression" dxfId="1387" priority="148">
      <formula>AND($B31="dimanche")</formula>
    </cfRule>
  </conditionalFormatting>
  <conditionalFormatting sqref="P31">
    <cfRule type="expression" dxfId="1386" priority="145">
      <formula>AND($B31="samedi")</formula>
    </cfRule>
    <cfRule type="expression" dxfId="1385" priority="146">
      <formula>AND($B31="dimanche")</formula>
    </cfRule>
  </conditionalFormatting>
  <conditionalFormatting sqref="L37">
    <cfRule type="expression" dxfId="1384" priority="143">
      <formula>AND($B37="samedi")</formula>
    </cfRule>
    <cfRule type="expression" dxfId="1383" priority="284">
      <formula>AND($B37="dimanche")</formula>
    </cfRule>
  </conditionalFormatting>
  <conditionalFormatting sqref="N37">
    <cfRule type="expression" dxfId="1382" priority="141">
      <formula>AND($B37="samedi")</formula>
    </cfRule>
    <cfRule type="expression" dxfId="1381" priority="142">
      <formula>AND($B37="dimanche")</formula>
    </cfRule>
  </conditionalFormatting>
  <conditionalFormatting sqref="P37">
    <cfRule type="expression" dxfId="1380" priority="139">
      <formula>AND($B37="samedi")</formula>
    </cfRule>
    <cfRule type="expression" dxfId="1379" priority="140">
      <formula>AND($B37="dimanche")</formula>
    </cfRule>
  </conditionalFormatting>
  <conditionalFormatting sqref="L38">
    <cfRule type="expression" dxfId="1378" priority="137">
      <formula>AND($B38="samedi")</formula>
    </cfRule>
    <cfRule type="expression" dxfId="1377" priority="282">
      <formula>AND($B38="dimanche")</formula>
    </cfRule>
  </conditionalFormatting>
  <conditionalFormatting sqref="N38">
    <cfRule type="expression" dxfId="1376" priority="135">
      <formula>AND($B38="samedi")</formula>
    </cfRule>
    <cfRule type="expression" dxfId="1375" priority="136">
      <formula>AND($B38="dimanche")</formula>
    </cfRule>
  </conditionalFormatting>
  <conditionalFormatting sqref="P38">
    <cfRule type="expression" dxfId="1374" priority="133">
      <formula>AND($B38="samedi")</formula>
    </cfRule>
    <cfRule type="expression" dxfId="1373" priority="134">
      <formula>AND($B38="dimanche")</formula>
    </cfRule>
  </conditionalFormatting>
  <conditionalFormatting sqref="L29">
    <cfRule type="expression" dxfId="1372" priority="132">
      <formula>AND($B29="samedi")</formula>
    </cfRule>
    <cfRule type="expression" dxfId="1371" priority="300">
      <formula>AND($B29="dimanche")</formula>
    </cfRule>
  </conditionalFormatting>
  <conditionalFormatting sqref="N29">
    <cfRule type="expression" dxfId="1370" priority="130">
      <formula>AND($B29="samedi")</formula>
    </cfRule>
    <cfRule type="expression" dxfId="1369" priority="131">
      <formula>AND($B29="dimanche")</formula>
    </cfRule>
  </conditionalFormatting>
  <conditionalFormatting sqref="P29">
    <cfRule type="expression" dxfId="1368" priority="128">
      <formula>AND($B29="samedi")</formula>
    </cfRule>
    <cfRule type="expression" dxfId="1367" priority="129">
      <formula>AND($B29="dimanche")</formula>
    </cfRule>
  </conditionalFormatting>
  <conditionalFormatting sqref="L30">
    <cfRule type="expression" dxfId="1366" priority="126">
      <formula>AND($B30="samedi")</formula>
    </cfRule>
    <cfRule type="expression" dxfId="1365" priority="298">
      <formula>AND($B30="dimanche")</formula>
    </cfRule>
  </conditionalFormatting>
  <conditionalFormatting sqref="N30">
    <cfRule type="expression" dxfId="1364" priority="124">
      <formula>AND($B30="samedi")</formula>
    </cfRule>
    <cfRule type="expression" dxfId="1363" priority="125">
      <formula>AND($B30="dimanche")</formula>
    </cfRule>
  </conditionalFormatting>
  <conditionalFormatting sqref="P30">
    <cfRule type="expression" dxfId="1362" priority="122">
      <formula>AND($B30="samedi")</formula>
    </cfRule>
    <cfRule type="expression" dxfId="1361" priority="123">
      <formula>AND($B30="dimanche")</formula>
    </cfRule>
  </conditionalFormatting>
  <conditionalFormatting sqref="L39">
    <cfRule type="expression" dxfId="1360" priority="121">
      <formula>AND($B39="samedi")</formula>
    </cfRule>
    <cfRule type="expression" dxfId="1359" priority="280">
      <formula>AND($B39="dimanche")</formula>
    </cfRule>
  </conditionalFormatting>
  <conditionalFormatting sqref="N39">
    <cfRule type="expression" dxfId="1358" priority="119">
      <formula>AND($B39="samedi")</formula>
    </cfRule>
    <cfRule type="expression" dxfId="1357" priority="120">
      <formula>AND($B39="dimanche")</formula>
    </cfRule>
  </conditionalFormatting>
  <conditionalFormatting sqref="P39">
    <cfRule type="expression" dxfId="1356" priority="117">
      <formula>AND($B39="samedi")</formula>
    </cfRule>
    <cfRule type="expression" dxfId="1355" priority="118">
      <formula>AND($B39="dimanche")</formula>
    </cfRule>
  </conditionalFormatting>
  <conditionalFormatting sqref="L40">
    <cfRule type="expression" dxfId="1354" priority="116">
      <formula>AND($B40="samedi")</formula>
    </cfRule>
    <cfRule type="expression" dxfId="1353" priority="278">
      <formula>AND($B40="dimanche")</formula>
    </cfRule>
  </conditionalFormatting>
  <conditionalFormatting sqref="N40">
    <cfRule type="expression" dxfId="1352" priority="114">
      <formula>AND($B40="samedi")</formula>
    </cfRule>
    <cfRule type="expression" dxfId="1351" priority="115">
      <formula>AND($B40="dimanche")</formula>
    </cfRule>
  </conditionalFormatting>
  <conditionalFormatting sqref="P40">
    <cfRule type="expression" dxfId="1350" priority="112">
      <formula>AND($B40="samedi")</formula>
    </cfRule>
    <cfRule type="expression" dxfId="1349" priority="113">
      <formula>AND($B40="dimanche")</formula>
    </cfRule>
  </conditionalFormatting>
  <conditionalFormatting sqref="L32">
    <cfRule type="expression" dxfId="1348" priority="107">
      <formula>AND($B32="samedi")</formula>
    </cfRule>
    <cfRule type="expression" dxfId="1347" priority="294">
      <formula>AND($B32="dimanche")</formula>
    </cfRule>
  </conditionalFormatting>
  <conditionalFormatting sqref="N32">
    <cfRule type="expression" dxfId="1346" priority="105">
      <formula>AND($B32="samedi")</formula>
    </cfRule>
    <cfRule type="expression" dxfId="1345" priority="106">
      <formula>AND($B32="dimanche")</formula>
    </cfRule>
  </conditionalFormatting>
  <conditionalFormatting sqref="P32">
    <cfRule type="expression" dxfId="1344" priority="103">
      <formula>AND($B32="samedi")</formula>
    </cfRule>
    <cfRule type="expression" dxfId="1343" priority="104">
      <formula>AND($B32="dimanche")</formula>
    </cfRule>
  </conditionalFormatting>
  <conditionalFormatting sqref="L41">
    <cfRule type="expression" dxfId="1342" priority="102">
      <formula>AND($B41="samedi")</formula>
    </cfRule>
    <cfRule type="expression" dxfId="1341" priority="276">
      <formula>AND($B41="dimanche")</formula>
    </cfRule>
  </conditionalFormatting>
  <conditionalFormatting sqref="N41">
    <cfRule type="expression" dxfId="1340" priority="100">
      <formula>AND($B41="samedi")</formula>
    </cfRule>
    <cfRule type="expression" dxfId="1339" priority="101">
      <formula>AND($B41="dimanche")</formula>
    </cfRule>
  </conditionalFormatting>
  <conditionalFormatting sqref="P41">
    <cfRule type="expression" dxfId="1338" priority="98">
      <formula>AND($B41="samedi")</formula>
    </cfRule>
    <cfRule type="expression" dxfId="1337" priority="99">
      <formula>AND($B41="dimanche")</formula>
    </cfRule>
  </conditionalFormatting>
  <conditionalFormatting sqref="L26">
    <cfRule type="expression" dxfId="1336" priority="97">
      <formula>AND($B26="samedi")</formula>
    </cfRule>
    <cfRule type="expression" dxfId="1335" priority="306">
      <formula>AND($B26="dimanche")</formula>
    </cfRule>
  </conditionalFormatting>
  <conditionalFormatting sqref="N26">
    <cfRule type="expression" dxfId="1334" priority="95">
      <formula>AND($B26="samedi")</formula>
    </cfRule>
    <cfRule type="expression" dxfId="1333" priority="96">
      <formula>AND($B26="dimanche")</formula>
    </cfRule>
  </conditionalFormatting>
  <conditionalFormatting sqref="L27">
    <cfRule type="expression" dxfId="1332" priority="93">
      <formula>AND($B27="samedi")</formula>
    </cfRule>
    <cfRule type="expression" dxfId="1331" priority="304">
      <formula>AND($B27="dimanche")</formula>
    </cfRule>
  </conditionalFormatting>
  <conditionalFormatting sqref="N27">
    <cfRule type="expression" dxfId="1330" priority="91">
      <formula>AND($B27="samedi")</formula>
    </cfRule>
    <cfRule type="expression" dxfId="1329" priority="92">
      <formula>AND($B27="dimanche")</formula>
    </cfRule>
  </conditionalFormatting>
  <conditionalFormatting sqref="P27">
    <cfRule type="expression" dxfId="1328" priority="89">
      <formula>AND($B27="samedi")</formula>
    </cfRule>
    <cfRule type="expression" dxfId="1327" priority="90">
      <formula>AND($B27="dimanche")</formula>
    </cfRule>
  </conditionalFormatting>
  <conditionalFormatting sqref="L35">
    <cfRule type="expression" dxfId="1326" priority="88">
      <formula>AND($B35="samedi")</formula>
    </cfRule>
    <cfRule type="expression" dxfId="1325" priority="288">
      <formula>AND($B35="dimanche")</formula>
    </cfRule>
  </conditionalFormatting>
  <conditionalFormatting sqref="N35">
    <cfRule type="expression" dxfId="1324" priority="86">
      <formula>AND($B35="samedi")</formula>
    </cfRule>
    <cfRule type="expression" dxfId="1323" priority="87">
      <formula>AND($B35="dimanche")</formula>
    </cfRule>
  </conditionalFormatting>
  <conditionalFormatting sqref="P35">
    <cfRule type="expression" dxfId="1322" priority="84">
      <formula>AND($B35="samedi")</formula>
    </cfRule>
    <cfRule type="expression" dxfId="1321" priority="85">
      <formula>AND($B35="dimanche")</formula>
    </cfRule>
  </conditionalFormatting>
  <conditionalFormatting sqref="L36">
    <cfRule type="expression" dxfId="1320" priority="82">
      <formula>AND($B36="samedi")</formula>
    </cfRule>
    <cfRule type="expression" dxfId="1319" priority="286">
      <formula>AND($B36="dimanche")</formula>
    </cfRule>
  </conditionalFormatting>
  <conditionalFormatting sqref="N36">
    <cfRule type="expression" dxfId="1318" priority="80">
      <formula>AND($B36="samedi")</formula>
    </cfRule>
    <cfRule type="expression" dxfId="1317" priority="81">
      <formula>AND($B36="dimanche")</formula>
    </cfRule>
  </conditionalFormatting>
  <conditionalFormatting sqref="P36">
    <cfRule type="expression" dxfId="1316" priority="78">
      <formula>AND($B36="samedi")</formula>
    </cfRule>
    <cfRule type="expression" dxfId="1315" priority="79">
      <formula>AND($B36="dimanche")</formula>
    </cfRule>
  </conditionalFormatting>
  <conditionalFormatting sqref="R26">
    <cfRule type="duplicateValues" dxfId="1314" priority="77"/>
  </conditionalFormatting>
  <conditionalFormatting sqref="T26">
    <cfRule type="duplicateValues" dxfId="1313" priority="76"/>
  </conditionalFormatting>
  <conditionalFormatting sqref="V26">
    <cfRule type="duplicateValues" dxfId="1312" priority="75"/>
  </conditionalFormatting>
  <conditionalFormatting sqref="L44">
    <cfRule type="expression" dxfId="1311" priority="72">
      <formula>AND($B44="samedi")</formula>
    </cfRule>
    <cfRule type="expression" dxfId="1310" priority="270">
      <formula>AND($B44="dimanche")</formula>
    </cfRule>
  </conditionalFormatting>
  <conditionalFormatting sqref="N44">
    <cfRule type="expression" dxfId="1309" priority="70">
      <formula>AND($B44="samedi")</formula>
    </cfRule>
    <cfRule type="expression" dxfId="1308" priority="71">
      <formula>AND($B44="dimanche")</formula>
    </cfRule>
  </conditionalFormatting>
  <conditionalFormatting sqref="P44">
    <cfRule type="expression" dxfId="1307" priority="68">
      <formula>AND($B44="samedi")</formula>
    </cfRule>
    <cfRule type="expression" dxfId="1306" priority="69">
      <formula>AND($B44="dimanche")</formula>
    </cfRule>
  </conditionalFormatting>
  <conditionalFormatting sqref="L45">
    <cfRule type="expression" dxfId="1305" priority="67">
      <formula>AND($B45="samedi")</formula>
    </cfRule>
    <cfRule type="expression" dxfId="1304" priority="377">
      <formula>AND($B45="dimanche")</formula>
    </cfRule>
  </conditionalFormatting>
  <conditionalFormatting sqref="N45">
    <cfRule type="expression" dxfId="1303" priority="65">
      <formula>AND($B45="samedi")</formula>
    </cfRule>
    <cfRule type="expression" dxfId="1302" priority="66">
      <formula>AND($B45="dimanche")</formula>
    </cfRule>
  </conditionalFormatting>
  <conditionalFormatting sqref="P45">
    <cfRule type="expression" dxfId="1301" priority="63">
      <formula>AND($B45="samedi")</formula>
    </cfRule>
    <cfRule type="expression" dxfId="1300" priority="64">
      <formula>AND($B45="dimanche")</formula>
    </cfRule>
  </conditionalFormatting>
  <conditionalFormatting sqref="L46">
    <cfRule type="expression" dxfId="1299" priority="62">
      <formula>AND($B46="samedi")</formula>
    </cfRule>
    <cfRule type="expression" dxfId="1298" priority="375">
      <formula>AND($B46="dimanche")</formula>
    </cfRule>
  </conditionalFormatting>
  <conditionalFormatting sqref="N46">
    <cfRule type="expression" dxfId="1297" priority="60">
      <formula>AND($B46="samedi")</formula>
    </cfRule>
    <cfRule type="expression" dxfId="1296" priority="61">
      <formula>AND($B46="dimanche")</formula>
    </cfRule>
  </conditionalFormatting>
  <conditionalFormatting sqref="P46">
    <cfRule type="expression" dxfId="1295" priority="58">
      <formula>AND($B46="samedi")</formula>
    </cfRule>
    <cfRule type="expression" dxfId="1294" priority="59">
      <formula>AND($B46="dimanche")</formula>
    </cfRule>
  </conditionalFormatting>
  <conditionalFormatting sqref="L47">
    <cfRule type="expression" dxfId="1293" priority="57">
      <formula>AND($B47="samedi")</formula>
    </cfRule>
    <cfRule type="expression" dxfId="1292" priority="373">
      <formula>AND($B47="dimanche")</formula>
    </cfRule>
  </conditionalFormatting>
  <conditionalFormatting sqref="N47">
    <cfRule type="expression" dxfId="1291" priority="55">
      <formula>AND($B47="samedi")</formula>
    </cfRule>
    <cfRule type="expression" dxfId="1290" priority="56">
      <formula>AND($B47="dimanche")</formula>
    </cfRule>
  </conditionalFormatting>
  <conditionalFormatting sqref="P47">
    <cfRule type="expression" dxfId="1289" priority="53">
      <formula>AND($B47="samedi")</formula>
    </cfRule>
    <cfRule type="expression" dxfId="1288" priority="54">
      <formula>AND($B47="dimanche")</formula>
    </cfRule>
  </conditionalFormatting>
  <conditionalFormatting sqref="L33">
    <cfRule type="expression" dxfId="1287" priority="47">
      <formula>AND($B33="samedi")</formula>
    </cfRule>
    <cfRule type="expression" dxfId="1286" priority="292">
      <formula>AND($B33="dimanche")</formula>
    </cfRule>
  </conditionalFormatting>
  <conditionalFormatting sqref="N33">
    <cfRule type="expression" dxfId="1285" priority="45">
      <formula>AND($B33="samedi")</formula>
    </cfRule>
    <cfRule type="expression" dxfId="1284" priority="46">
      <formula>AND($B33="dimanche")</formula>
    </cfRule>
  </conditionalFormatting>
  <conditionalFormatting sqref="P33">
    <cfRule type="expression" dxfId="1283" priority="43">
      <formula>AND($B33="samedi")</formula>
    </cfRule>
    <cfRule type="expression" dxfId="1282" priority="44">
      <formula>AND($B33="dimanche")</formula>
    </cfRule>
  </conditionalFormatting>
  <conditionalFormatting sqref="L42">
    <cfRule type="expression" dxfId="1281" priority="41">
      <formula>AND($B42="samedi")</formula>
    </cfRule>
    <cfRule type="expression" dxfId="1280" priority="274">
      <formula>AND($B42="dimanche")</formula>
    </cfRule>
  </conditionalFormatting>
  <conditionalFormatting sqref="N42">
    <cfRule type="expression" dxfId="1279" priority="39">
      <formula>AND($B42="samedi")</formula>
    </cfRule>
    <cfRule type="expression" dxfId="1278" priority="40">
      <formula>AND($B42="dimanche")</formula>
    </cfRule>
  </conditionalFormatting>
  <conditionalFormatting sqref="P42">
    <cfRule type="expression" dxfId="1277" priority="37">
      <formula>AND($B42="samedi")</formula>
    </cfRule>
    <cfRule type="expression" dxfId="1276" priority="38">
      <formula>AND($B42="dimanche")</formula>
    </cfRule>
  </conditionalFormatting>
  <conditionalFormatting sqref="L25">
    <cfRule type="expression" dxfId="1275" priority="34">
      <formula>AND($B25="samedi")</formula>
    </cfRule>
    <cfRule type="expression" dxfId="1274" priority="308">
      <formula>AND($B25="dimanche")</formula>
    </cfRule>
  </conditionalFormatting>
  <conditionalFormatting sqref="N25">
    <cfRule type="expression" dxfId="1273" priority="32">
      <formula>AND($B25="samedi")</formula>
    </cfRule>
    <cfRule type="expression" dxfId="1272" priority="33">
      <formula>AND($B25="dimanche")</formula>
    </cfRule>
  </conditionalFormatting>
  <conditionalFormatting sqref="P25">
    <cfRule type="expression" dxfId="1271" priority="30">
      <formula>AND($B25="samedi")</formula>
    </cfRule>
    <cfRule type="expression" dxfId="1270" priority="31">
      <formula>AND($B25="dimanche")</formula>
    </cfRule>
  </conditionalFormatting>
  <conditionalFormatting sqref="L34">
    <cfRule type="expression" dxfId="1269" priority="28">
      <formula>AND($B34="samedi")</formula>
    </cfRule>
    <cfRule type="expression" dxfId="1268" priority="290">
      <formula>AND($B34="dimanche")</formula>
    </cfRule>
  </conditionalFormatting>
  <conditionalFormatting sqref="N34">
    <cfRule type="expression" dxfId="1267" priority="26">
      <formula>AND($B34="samedi")</formula>
    </cfRule>
    <cfRule type="expression" dxfId="1266" priority="27">
      <formula>AND($B34="dimanche")</formula>
    </cfRule>
  </conditionalFormatting>
  <conditionalFormatting sqref="P34">
    <cfRule type="expression" dxfId="1265" priority="24">
      <formula>AND($B34="samedi")</formula>
    </cfRule>
    <cfRule type="expression" dxfId="1264" priority="25">
      <formula>AND($B34="dimanche")</formula>
    </cfRule>
  </conditionalFormatting>
  <conditionalFormatting sqref="L43">
    <cfRule type="expression" dxfId="1263" priority="22">
      <formula>AND($B43="samedi")</formula>
    </cfRule>
    <cfRule type="expression" dxfId="1262" priority="272">
      <formula>AND($B43="dimanche")</formula>
    </cfRule>
  </conditionalFormatting>
  <conditionalFormatting sqref="N43">
    <cfRule type="expression" dxfId="1261" priority="20">
      <formula>AND($B43="samedi")</formula>
    </cfRule>
    <cfRule type="expression" dxfId="1260" priority="21">
      <formula>AND($B43="dimanche")</formula>
    </cfRule>
  </conditionalFormatting>
  <conditionalFormatting sqref="P43">
    <cfRule type="expression" dxfId="1259" priority="18">
      <formula>AND($B43="samedi")</formula>
    </cfRule>
    <cfRule type="expression" dxfId="1258" priority="19">
      <formula>AND($B43="dimanche")</formula>
    </cfRule>
  </conditionalFormatting>
  <conditionalFormatting sqref="P26">
    <cfRule type="expression" dxfId="1257" priority="16">
      <formula>AND($B26="samedi")</formula>
    </cfRule>
    <cfRule type="expression" dxfId="1256" priority="94">
      <formula>AND($B26="dimanche")</formula>
    </cfRule>
  </conditionalFormatting>
  <conditionalFormatting sqref="F28 H28 J28 L28 N28 P28 R28 T28 V28:X28">
    <cfRule type="duplicateValues" dxfId="1255" priority="12"/>
  </conditionalFormatting>
  <conditionalFormatting sqref="F28">
    <cfRule type="expression" dxfId="1254" priority="13">
      <formula>AND($B28="samedi")</formula>
    </cfRule>
    <cfRule type="expression" dxfId="1253" priority="14">
      <formula>AND($B28="dimanche")</formula>
    </cfRule>
  </conditionalFormatting>
  <conditionalFormatting sqref="E7">
    <cfRule type="expression" dxfId="1252" priority="10">
      <formula>AND($B7="samedi")</formula>
    </cfRule>
    <cfRule type="expression" dxfId="1251" priority="11">
      <formula>AND($B7="dimanche")</formula>
    </cfRule>
  </conditionalFormatting>
  <conditionalFormatting sqref="E7">
    <cfRule type="expression" dxfId="1250" priority="8">
      <formula>AND($B7="samedi")</formula>
    </cfRule>
    <cfRule type="expression" dxfId="1249" priority="9">
      <formula>AND($B7="dimanche")</formula>
    </cfRule>
  </conditionalFormatting>
  <conditionalFormatting sqref="E8:E47">
    <cfRule type="expression" dxfId="1248" priority="6">
      <formula>AND($B8="samedi")</formula>
    </cfRule>
    <cfRule type="expression" dxfId="1247" priority="7">
      <formula>AND($B8="dimanche")</formula>
    </cfRule>
  </conditionalFormatting>
  <conditionalFormatting sqref="E8:E47">
    <cfRule type="expression" dxfId="1246" priority="4">
      <formula>AND($B8="samedi")</formula>
    </cfRule>
    <cfRule type="expression" dxfId="1245" priority="5">
      <formula>AND($B8="dimanche")</formula>
    </cfRule>
  </conditionalFormatting>
  <conditionalFormatting sqref="F6:M6 O6 Q6 S6 U6">
    <cfRule type="duplicateValues" dxfId="1244" priority="625"/>
  </conditionalFormatting>
  <conditionalFormatting sqref="AL16:AL39">
    <cfRule type="colorScale" priority="3">
      <colorScale>
        <cfvo type="num" val="2"/>
        <cfvo type="num" val="3"/>
        <cfvo type="num" val="4"/>
        <color rgb="FFF8696B"/>
        <color theme="0" tint="-0.14999847407452621"/>
        <color rgb="FF63BE7B"/>
      </colorScale>
    </cfRule>
  </conditionalFormatting>
  <conditionalFormatting sqref="AY16:AY39">
    <cfRule type="colorScale" priority="2">
      <colorScale>
        <cfvo type="num" val="3"/>
        <cfvo type="num" val="4"/>
        <cfvo type="num" val="5"/>
        <color rgb="FFF8696B"/>
        <color theme="0" tint="-0.14999847407452621"/>
        <color rgb="FF63BE7B"/>
      </colorScale>
    </cfRule>
  </conditionalFormatting>
  <conditionalFormatting sqref="AX16:AX39">
    <cfRule type="colorScale" priority="1">
      <colorScale>
        <cfvo type="num" val="0"/>
        <cfvo type="num" val="1"/>
        <cfvo type="num" val="2"/>
        <color rgb="FFF8696B"/>
        <color theme="0" tint="-0.14999847407452621"/>
        <color rgb="FF63BE7B"/>
      </colorScale>
    </cfRule>
  </conditionalFormatting>
  <dataValidations count="6">
    <dataValidation type="list" allowBlank="1" showInputMessage="1" showErrorMessage="1" sqref="V6:X6 T6 R6 P6 N6">
      <formula1>IF($J$3="S1",$H$4:$H$30,IF($J$3="S2",$H$31:$H$57,IF($J$3="S3",$H$58:$H$83,IF($J$3="S4",$H$84:$H$109,IF($J$3="TS",$H$4:$H$109)))))</formula1>
    </dataValidation>
    <dataValidation type="list" allowBlank="1" showInputMessage="1" showErrorMessage="1" sqref="J3:P3">
      <formula1>"S1,S2,S3,S4,TS"</formula1>
    </dataValidation>
    <dataValidation type="list" allowBlank="1" showInputMessage="1" showErrorMessage="1" sqref="G7:G47 I7:I47 K7:K47 M7:M47 O7:O47 Q7:Q47 S7:S47 U7:U47">
      <formula1>"G,Ad,Ac"</formula1>
    </dataValidation>
    <dataValidation type="list" allowBlank="1" showInputMessage="1" showErrorMessage="1" sqref="D6">
      <formula1>"1,2,3,4"</formula1>
    </dataValidation>
    <dataValidation type="list" allowBlank="1" showInputMessage="1" showErrorMessage="1" sqref="B2">
      <formula1>"2014,2015,2016,2017,2018,2019,2020,2021,2022,2023,2024,2025,2026,2027,2028,2029,2030., ,"</formula1>
    </dataValidation>
    <dataValidation type="list" allowBlank="1" showInputMessage="1" showErrorMessage="1" sqref="C3">
      <formula1>"1,2,3,4,5,6,7,8,9,10,11,12"</formula1>
    </dataValidation>
  </dataValidations>
  <pageMargins left="0" right="0" top="0" bottom="0" header="0.31496062992125984" footer="0.31496062992125984"/>
  <pageSetup paperSize="8" scale="53" orientation="landscape" r:id="rId1"/>
  <extLst>
    <ext xmlns:x14="http://schemas.microsoft.com/office/spreadsheetml/2009/9/main" uri="{CCE6A557-97BC-4b89-ADB6-D9C93CAAB3DF}">
      <x14:dataValidations xmlns:xm="http://schemas.microsoft.com/office/excel/2006/main" count="6">
        <x14:dataValidation type="list" allowBlank="1" showInputMessage="1" showErrorMessage="1">
          <x14:formula1>
            <xm:f>IF($J$3="S1",' Section &amp; Compétence'!$I$6:$I$30,IF($J$3="S2",' Section &amp; Compétence'!$H$31:$H$59,IF($J$3="S3",' Section &amp; Compétence'!$H$60:$H$85,IF($J$3="S4",' Section &amp; Compétence'!$H$86:$H$111,IF($J$3="TS",' Section &amp; Compétence'!$H$4:$H$111)))))</xm:f>
          </x14:formula1>
          <xm:sqref>N7:N47 V7:X47 P7:P47 R7:R47 T7:T47</xm:sqref>
        </x14:dataValidation>
        <x14:dataValidation type="list" allowBlank="1" showInputMessage="1" showErrorMessage="1">
          <x14:formula1>
            <xm:f>IF($J$3="S1",' Section &amp; Compétence'!$H$4:$H$30,IF($J$3="S2",' Section &amp; Compétence'!$H$31:$H$59,IF($J$3="S3",' Section &amp; Compétence'!$H$60:$H$85,IF($J$3="S4",' Section &amp; Compétence'!$H$86:$H$111,IF($J$3="TS",' Section &amp; Compétence'!$H$4:$H$111)))))</xm:f>
          </x14:formula1>
          <xm:sqref>L6:L47</xm:sqref>
        </x14:dataValidation>
        <x14:dataValidation type="list" allowBlank="1" showInputMessage="1" showErrorMessage="1">
          <x14:formula1>
            <xm:f>IF($J$3="S1",' Section &amp; Compétence'!$E$4:$E$30,IF($J$3="S2",' Section &amp; Compétence'!$E$31:$E$59,IF($J$3="S3",' Section &amp; Compétence'!$E$60:$E$85,IF($J$3="S4",' Section &amp; Compétence'!$E$86:$E$111,IF($J$3="TS",' Section &amp; Compétence'!$E$4:$E$111)))))</xm:f>
          </x14:formula1>
          <xm:sqref>F6:F47</xm:sqref>
        </x14:dataValidation>
        <x14:dataValidation type="list" allowBlank="1" showInputMessage="1" showErrorMessage="1">
          <x14:formula1>
            <xm:f>' Section &amp; Compétence'!$B$159:$B$163</xm:f>
          </x14:formula1>
          <xm:sqref>Z12:Z14</xm:sqref>
        </x14:dataValidation>
        <x14:dataValidation type="list" allowBlank="1" showInputMessage="1" showErrorMessage="1">
          <x14:formula1>
            <xm:f>IF($J$3="S1",' Section &amp; Compétence'!$L$4:$L$30,IF($J$3="S2",' Section &amp; Compétence'!$L$31:$L$59,IF($J$3="S3",' Section &amp; Compétence'!$L$60:$L$85,IF($J$3="S4",' Section &amp; Compétence'!$L$86:$L$111,IF($J$3="TS",' Section &amp; Compétence'!$L$4:$L$111)))))</xm:f>
          </x14:formula1>
          <xm:sqref>H6:H47</xm:sqref>
        </x14:dataValidation>
        <x14:dataValidation type="list" allowBlank="1" showInputMessage="1" showErrorMessage="1">
          <x14:formula1>
            <xm:f>IF($J$3="S1",' Section &amp; Compétence'!$G$4:$G$30,IF($J$3="S2",' Section &amp; Compétence'!$G$31:$G$59,IF($J$3="S3",' Section &amp; Compétence'!$G$60:$G$85,IF($J$3="S4",' Section &amp; Compétence'!$G$86:$G$111,IF($J$3="TS",' Section &amp; Compétence'!$G$4:$G$111)))))</xm:f>
          </x14:formula1>
          <xm:sqref>J7:J47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56"/>
  <sheetViews>
    <sheetView topLeftCell="A28" zoomScale="70" zoomScaleNormal="70" workbookViewId="0">
      <selection activeCell="R53" sqref="R53"/>
    </sheetView>
  </sheetViews>
  <sheetFormatPr baseColWidth="10" defaultColWidth="0" defaultRowHeight="15" zeroHeight="1" outlineLevelCol="1" x14ac:dyDescent="0.25"/>
  <cols>
    <col min="1" max="1" width="9.7109375" customWidth="1"/>
    <col min="2" max="3" width="15.7109375" customWidth="1"/>
    <col min="4" max="4" width="6.7109375" customWidth="1"/>
    <col min="5" max="5" width="11.42578125" customWidth="1"/>
    <col min="6" max="6" width="20.7109375" customWidth="1"/>
    <col min="7" max="7" width="3.28515625" customWidth="1"/>
    <col min="8" max="8" width="20.7109375" customWidth="1"/>
    <col min="9" max="9" width="3.28515625" customWidth="1"/>
    <col min="10" max="10" width="20.7109375" customWidth="1"/>
    <col min="11" max="11" width="3.28515625" customWidth="1"/>
    <col min="12" max="12" width="20.7109375" customWidth="1"/>
    <col min="13" max="13" width="3.28515625" customWidth="1"/>
    <col min="14" max="14" width="20.7109375" customWidth="1"/>
    <col min="15" max="15" width="3.28515625" customWidth="1"/>
    <col min="16" max="16" width="20.7109375" customWidth="1"/>
    <col min="17" max="17" width="3.28515625" customWidth="1"/>
    <col min="18" max="18" width="20.7109375" customWidth="1"/>
    <col min="19" max="19" width="3.28515625" customWidth="1"/>
    <col min="20" max="20" width="20.7109375" customWidth="1"/>
    <col min="21" max="21" width="3.28515625" customWidth="1"/>
    <col min="22" max="24" width="20.7109375" customWidth="1"/>
    <col min="25" max="25" width="11.42578125" customWidth="1"/>
    <col min="26" max="26" width="24.7109375" customWidth="1"/>
    <col min="27" max="37" width="5.7109375" hidden="1" customWidth="1" outlineLevel="1"/>
    <col min="38" max="38" width="6.7109375" customWidth="1" collapsed="1"/>
    <col min="39" max="49" width="5.7109375" hidden="1" customWidth="1" outlineLevel="1"/>
    <col min="50" max="50" width="6.7109375" customWidth="1" collapsed="1"/>
    <col min="51" max="51" width="8.7109375" customWidth="1"/>
    <col min="52" max="52" width="11.42578125" customWidth="1"/>
    <col min="53" max="16384" width="11.42578125" hidden="1"/>
  </cols>
  <sheetData>
    <row r="1" spans="1:52" ht="15.75" thickBot="1" x14ac:dyDescent="0.3">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48" thickTop="1" thickBot="1" x14ac:dyDescent="0.3">
      <c r="A2" s="2"/>
      <c r="B2" s="510">
        <v>2020</v>
      </c>
      <c r="C2" s="511"/>
      <c r="D2" s="511"/>
      <c r="E2" s="511"/>
      <c r="F2" s="45"/>
      <c r="G2" s="46"/>
      <c r="H2" s="46"/>
      <c r="I2" s="47"/>
      <c r="J2" s="47"/>
      <c r="K2" s="47"/>
      <c r="L2" s="47"/>
      <c r="M2" s="47"/>
      <c r="N2" s="47"/>
      <c r="O2" s="47"/>
      <c r="P2" s="47"/>
      <c r="Q2" s="47"/>
      <c r="R2" s="47"/>
      <c r="S2" s="47"/>
      <c r="T2" s="47"/>
      <c r="U2" s="47"/>
      <c r="V2" s="47"/>
      <c r="W2" s="47"/>
      <c r="X2" s="48"/>
      <c r="Y2" s="3"/>
      <c r="Z2" s="4"/>
      <c r="AA2" s="4"/>
      <c r="AB2" s="4"/>
      <c r="AC2" s="4"/>
      <c r="AD2" s="4"/>
      <c r="AE2" s="4"/>
      <c r="AF2" s="4"/>
      <c r="AG2" s="4"/>
      <c r="AH2" s="4"/>
      <c r="AI2" s="4"/>
      <c r="AJ2" s="4"/>
      <c r="AK2" s="4"/>
      <c r="AL2" s="4"/>
      <c r="AM2" s="4"/>
      <c r="AN2" s="4"/>
      <c r="AO2" s="4"/>
      <c r="AP2" s="4"/>
      <c r="AQ2" s="4"/>
      <c r="AR2" s="4"/>
      <c r="AS2" s="4"/>
      <c r="AT2" s="4"/>
      <c r="AU2" s="4"/>
      <c r="AV2" s="4"/>
      <c r="AW2" s="4"/>
      <c r="AX2" s="4"/>
      <c r="AY2" s="4"/>
      <c r="AZ2" s="2"/>
    </row>
    <row r="3" spans="1:52" ht="36.950000000000003" customHeight="1" thickBot="1" x14ac:dyDescent="0.3">
      <c r="A3" s="2"/>
      <c r="B3" s="28" t="s">
        <v>0</v>
      </c>
      <c r="C3" s="109">
        <v>3</v>
      </c>
      <c r="D3" s="512" t="s">
        <v>1</v>
      </c>
      <c r="E3" s="514" t="s">
        <v>2</v>
      </c>
      <c r="F3" s="516" t="s">
        <v>3</v>
      </c>
      <c r="G3" s="517"/>
      <c r="H3" s="517"/>
      <c r="I3" s="517"/>
      <c r="J3" s="518" t="s">
        <v>4</v>
      </c>
      <c r="K3" s="518"/>
      <c r="L3" s="518"/>
      <c r="M3" s="518"/>
      <c r="N3" s="518"/>
      <c r="O3" s="518"/>
      <c r="P3" s="518"/>
      <c r="Q3" s="528"/>
      <c r="R3" s="528"/>
      <c r="S3" s="528"/>
      <c r="T3" s="528"/>
      <c r="U3" s="528"/>
      <c r="V3" s="523" t="s">
        <v>5</v>
      </c>
      <c r="W3" s="523" t="s">
        <v>5</v>
      </c>
      <c r="X3" s="525" t="s">
        <v>5</v>
      </c>
      <c r="Y3" s="5"/>
      <c r="Z3" s="4"/>
      <c r="AA3" s="4"/>
      <c r="AB3" s="4"/>
      <c r="AC3" s="4"/>
      <c r="AD3" s="4"/>
      <c r="AE3" s="4"/>
      <c r="AF3" s="4"/>
      <c r="AG3" s="4"/>
      <c r="AH3" s="4"/>
      <c r="AI3" s="4"/>
      <c r="AJ3" s="4"/>
      <c r="AK3" s="4"/>
      <c r="AL3" s="4"/>
      <c r="AM3" s="4"/>
      <c r="AN3" s="4"/>
      <c r="AO3" s="4"/>
      <c r="AP3" s="4"/>
      <c r="AQ3" s="4"/>
      <c r="AR3" s="4"/>
      <c r="AS3" s="4"/>
      <c r="AT3" s="4"/>
      <c r="AU3" s="4"/>
      <c r="AV3" s="4"/>
      <c r="AW3" s="4"/>
      <c r="AX3" s="4"/>
      <c r="AY3" s="4"/>
      <c r="AZ3" s="2"/>
    </row>
    <row r="4" spans="1:52" ht="36.950000000000003" customHeight="1" thickTop="1" x14ac:dyDescent="0.25">
      <c r="A4" s="2"/>
      <c r="B4" s="110" t="str">
        <f>CONCATENATE(UPPER(TEXT(C4,"MMMM")),"")</f>
        <v>MARS</v>
      </c>
      <c r="C4" s="6">
        <f>DATE(B2,C3,1)</f>
        <v>43891</v>
      </c>
      <c r="D4" s="512"/>
      <c r="E4" s="514"/>
      <c r="F4" s="563" t="s">
        <v>6</v>
      </c>
      <c r="G4" s="519" t="s">
        <v>7</v>
      </c>
      <c r="H4" s="560" t="s">
        <v>8</v>
      </c>
      <c r="I4" s="519" t="s">
        <v>7</v>
      </c>
      <c r="J4" s="558" t="s">
        <v>9</v>
      </c>
      <c r="K4" s="519" t="s">
        <v>7</v>
      </c>
      <c r="L4" s="558" t="s">
        <v>10</v>
      </c>
      <c r="M4" s="519" t="s">
        <v>7</v>
      </c>
      <c r="N4" s="558" t="s">
        <v>10</v>
      </c>
      <c r="O4" s="519" t="s">
        <v>7</v>
      </c>
      <c r="P4" s="521" t="s">
        <v>10</v>
      </c>
      <c r="Q4" s="519" t="s">
        <v>7</v>
      </c>
      <c r="R4" s="521" t="s">
        <v>10</v>
      </c>
      <c r="S4" s="519" t="s">
        <v>7</v>
      </c>
      <c r="T4" s="521" t="s">
        <v>10</v>
      </c>
      <c r="U4" s="519" t="s">
        <v>7</v>
      </c>
      <c r="V4" s="523"/>
      <c r="W4" s="523"/>
      <c r="X4" s="525"/>
      <c r="Y4" s="5"/>
      <c r="Z4" s="4"/>
      <c r="AA4" s="4"/>
      <c r="AB4" s="4"/>
      <c r="AC4" s="4"/>
      <c r="AD4" s="4"/>
      <c r="AE4" s="4"/>
      <c r="AF4" s="4"/>
      <c r="AG4" s="4"/>
      <c r="AH4" s="4"/>
      <c r="AI4" s="4"/>
      <c r="AJ4" s="4"/>
      <c r="AK4" s="4"/>
      <c r="AL4" s="4"/>
      <c r="AM4" s="4"/>
      <c r="AN4" s="4"/>
      <c r="AO4" s="4"/>
      <c r="AP4" s="4"/>
      <c r="AQ4" s="4"/>
      <c r="AR4" s="4"/>
      <c r="AS4" s="4"/>
      <c r="AT4" s="4"/>
      <c r="AU4" s="4" t="str">
        <f>IF($A4="","",COUNTIFS(Mars.20!$F$7:$F$48,$B4,Mars.20!$E$7:$E$48,"Jour")+COUNTIFS(Mars.20!$H$7:$H$48,$B4,FEV.20!$E$7:$E$48,"Jour")+COUNTIFS(FEV.20!$J$7:$J$48,$B4,FEV.20!$E$7:$E$48,"Jour")+COUNTIFS(FEV.20!$L$7:$L$48,$B4,FEV.20!$E$7:$E$48,"Jour")+COUNTIFS(FEV.20!$N$7:$N$48,$B4,FEV.20!$E$7:$E$48,"Jour")+COUNTIFS(FEV.20!$P$7:$P$48,$B4,FEV.20!$E$7:$E$48,"Jour")+COUNTIFS(FEV.20!$R$7:$R$48,$B4,FEV.20!$E$7:$E$48,"Jour")+COUNTIFS(FEV.20!$T$7:$T$48,$B4,FEV.20!$E$7:$E$48,"Jour")+COUNTIFS(FEV.20!$V$7:$V$48,$B4,FEV.20!$E$7:$E$48,"Jour")+COUNTIFS(FEV.20!$W$7:$W$48,$B4,FEV.20!$E$7:$E$48,"Jour")+COUNTIFS(FEV.20!$X$7:$X$48,$B4,FEV.20!$E$7:$E$48,"Jour"))</f>
        <v/>
      </c>
      <c r="AV4" s="4"/>
      <c r="AW4" s="4"/>
      <c r="AX4" s="4"/>
      <c r="AY4" s="4"/>
      <c r="AZ4" s="2"/>
    </row>
    <row r="5" spans="1:52" ht="21" customHeight="1" x14ac:dyDescent="0.25">
      <c r="A5" s="2"/>
      <c r="B5" s="437" t="s">
        <v>11</v>
      </c>
      <c r="C5" s="438"/>
      <c r="D5" s="513"/>
      <c r="E5" s="515"/>
      <c r="F5" s="564"/>
      <c r="G5" s="520"/>
      <c r="H5" s="561"/>
      <c r="I5" s="520"/>
      <c r="J5" s="559"/>
      <c r="K5" s="520"/>
      <c r="L5" s="559"/>
      <c r="M5" s="520"/>
      <c r="N5" s="559"/>
      <c r="O5" s="520"/>
      <c r="P5" s="522"/>
      <c r="Q5" s="527"/>
      <c r="R5" s="522"/>
      <c r="S5" s="527"/>
      <c r="T5" s="522"/>
      <c r="U5" s="527"/>
      <c r="V5" s="524"/>
      <c r="W5" s="524"/>
      <c r="X5" s="526"/>
      <c r="Y5" s="5"/>
      <c r="Z5" s="7"/>
      <c r="AA5" s="4"/>
      <c r="AB5" s="4"/>
      <c r="AC5" s="4"/>
      <c r="AD5" s="4"/>
      <c r="AE5" s="4"/>
      <c r="AF5" s="4"/>
      <c r="AG5" s="4"/>
      <c r="AH5" s="4"/>
      <c r="AI5" s="4"/>
      <c r="AJ5" s="4"/>
      <c r="AK5" s="4"/>
      <c r="AL5" s="4"/>
      <c r="AM5" s="4"/>
      <c r="AN5" s="4"/>
      <c r="AO5" s="4"/>
      <c r="AP5" s="4"/>
      <c r="AQ5" s="4"/>
      <c r="AR5" s="4"/>
      <c r="AS5" s="4"/>
      <c r="AT5" s="4"/>
      <c r="AU5" s="4"/>
      <c r="AV5" s="4"/>
      <c r="AW5" s="4"/>
      <c r="AX5" s="4"/>
      <c r="AY5" s="4"/>
      <c r="AZ5" s="2"/>
    </row>
    <row r="6" spans="1:52" ht="21.95" customHeight="1" x14ac:dyDescent="0.25">
      <c r="A6" s="2"/>
      <c r="B6" s="43" t="s">
        <v>12</v>
      </c>
      <c r="C6" s="44"/>
      <c r="D6" s="114">
        <v>1</v>
      </c>
      <c r="E6" s="17"/>
      <c r="F6" s="118"/>
      <c r="G6" s="30"/>
      <c r="H6" s="31"/>
      <c r="I6" s="30"/>
      <c r="J6" s="31"/>
      <c r="K6" s="30"/>
      <c r="L6" s="31"/>
      <c r="M6" s="30"/>
      <c r="N6" s="31"/>
      <c r="O6" s="30"/>
      <c r="P6" s="31"/>
      <c r="Q6" s="33"/>
      <c r="R6" s="31"/>
      <c r="S6" s="34"/>
      <c r="T6" s="31"/>
      <c r="U6" s="34"/>
      <c r="V6" s="31"/>
      <c r="W6" s="31"/>
      <c r="X6" s="174"/>
      <c r="Y6" s="5"/>
      <c r="Z6" s="7"/>
      <c r="AA6" s="4"/>
      <c r="AB6" s="4"/>
      <c r="AC6" s="4"/>
      <c r="AD6" s="4"/>
      <c r="AE6" s="4"/>
      <c r="AF6" s="4"/>
      <c r="AG6" s="4"/>
      <c r="AH6" s="4"/>
      <c r="AI6" s="4"/>
      <c r="AJ6" s="4"/>
      <c r="AK6" s="4"/>
      <c r="AL6" s="4"/>
      <c r="AM6" s="4"/>
      <c r="AN6" s="4"/>
      <c r="AO6" s="4"/>
      <c r="AP6" s="4"/>
      <c r="AQ6" s="4"/>
      <c r="AR6" s="4"/>
      <c r="AS6" s="4"/>
      <c r="AT6" s="4"/>
      <c r="AU6" s="4"/>
      <c r="AV6" s="4"/>
      <c r="AW6" s="4"/>
      <c r="AX6" s="4"/>
      <c r="AY6" s="4"/>
      <c r="AZ6" s="2"/>
    </row>
    <row r="7" spans="1:52" ht="24.95" customHeight="1" x14ac:dyDescent="0.25">
      <c r="A7" s="2"/>
      <c r="B7" s="111" t="str">
        <f>IF(C7="","",LEFT(TEXT(C7,"jjjj"),8))</f>
        <v>dimanche</v>
      </c>
      <c r="C7" s="112">
        <f>IF(OR(B$2="",C$3=""),"",IF(C$3&lt;=12,DATE(B$2,C$3,1),DATE(B$2,MONTH(C$3&amp;5),1)))</f>
        <v>43891</v>
      </c>
      <c r="D7" s="115">
        <f>IF(C7="","",IF(MOD(C7-DATE(2017,11,30),4)=0,4,MOD(C7-DATE(2017,11,30),4)))</f>
        <v>2</v>
      </c>
      <c r="E7" s="128" t="str">
        <f>IF(C7="","",IF(AND(B7="samedi",B5="Section"),"jour",IF(AND(B7="dimanche",B5="Section"),"jour","nuit")))</f>
        <v>jour</v>
      </c>
      <c r="F7" s="119" t="s">
        <v>437</v>
      </c>
      <c r="G7" s="134" t="s">
        <v>44</v>
      </c>
      <c r="H7" s="237" t="s">
        <v>425</v>
      </c>
      <c r="I7" s="117" t="s">
        <v>44</v>
      </c>
      <c r="J7" s="443" t="s">
        <v>110</v>
      </c>
      <c r="K7" s="117" t="s">
        <v>44</v>
      </c>
      <c r="L7" s="237" t="s">
        <v>35</v>
      </c>
      <c r="M7" s="117" t="s">
        <v>44</v>
      </c>
      <c r="N7" s="237" t="s">
        <v>118</v>
      </c>
      <c r="O7" s="117" t="s">
        <v>44</v>
      </c>
      <c r="P7" s="237" t="s">
        <v>100</v>
      </c>
      <c r="Q7" s="117" t="s">
        <v>44</v>
      </c>
      <c r="R7" s="237" t="s">
        <v>431</v>
      </c>
      <c r="S7" s="117" t="s">
        <v>46</v>
      </c>
      <c r="T7" s="119" t="s">
        <v>403</v>
      </c>
      <c r="U7" s="117" t="s">
        <v>46</v>
      </c>
      <c r="V7" s="119" t="s">
        <v>23</v>
      </c>
      <c r="W7" s="119"/>
      <c r="X7" s="175"/>
      <c r="Y7" s="8"/>
      <c r="Z7" s="9"/>
      <c r="AA7" s="9"/>
      <c r="AB7" s="9"/>
      <c r="AC7" s="9"/>
      <c r="AD7" s="9"/>
      <c r="AE7" s="9"/>
      <c r="AF7" s="9"/>
      <c r="AG7" s="9"/>
      <c r="AH7" s="9"/>
      <c r="AI7" s="9"/>
      <c r="AJ7" s="9"/>
      <c r="AK7" s="9"/>
      <c r="AL7" s="9"/>
      <c r="AM7" s="9"/>
      <c r="AN7" s="9"/>
      <c r="AO7" s="9"/>
      <c r="AP7" s="9"/>
      <c r="AQ7" s="9"/>
      <c r="AR7" s="9"/>
      <c r="AS7" s="9"/>
      <c r="AT7" s="9"/>
      <c r="AU7" s="9"/>
      <c r="AV7" s="9"/>
      <c r="AW7" s="9"/>
      <c r="AX7" s="9"/>
      <c r="AY7" s="9"/>
      <c r="AZ7" s="2"/>
    </row>
    <row r="8" spans="1:52" ht="24.95" customHeight="1" x14ac:dyDescent="0.25">
      <c r="A8" s="2"/>
      <c r="B8" s="111" t="str">
        <f t="shared" ref="B8:B47" si="0">IF(C8="","",LEFT(TEXT(C8,"jjjj"),8))</f>
        <v>dimanche</v>
      </c>
      <c r="C8" s="113">
        <f>IF(C7="","",IF(AND(MONTH(C7+1)&lt;&gt;MONTH(C$7),WEEKDAY(C7,2)&lt;6),"",IF(AND(MONTH(C7+1)&lt;&gt;MONTH(C$7),COUNTIF(C$7:C7,C7)=2),"",IF(AND(WEEKDAY(C7,2)&gt;5,COUNTIF(C$7:C7,C7)=1),C7,C7+1))))</f>
        <v>43891</v>
      </c>
      <c r="D8" s="115">
        <f>IF(C8="","",IF(MOD(C8-DATE(2017,11,30),4)=0,4,MOD(C8-DATE(2017,11,30),4)))</f>
        <v>2</v>
      </c>
      <c r="E8" s="128" t="str">
        <f>IF(C8="","",IF(AND(B8="samedi",B7="vendredi"),"jour",IF(AND(B8="dimanche",B7="samedi"),"jour","nuit")))</f>
        <v>nuit</v>
      </c>
      <c r="F8" s="119" t="s">
        <v>437</v>
      </c>
      <c r="G8" s="134" t="s">
        <v>44</v>
      </c>
      <c r="H8" s="237" t="s">
        <v>30</v>
      </c>
      <c r="I8" s="117" t="s">
        <v>48</v>
      </c>
      <c r="J8" s="237" t="s">
        <v>28</v>
      </c>
      <c r="K8" s="117" t="s">
        <v>48</v>
      </c>
      <c r="L8" s="237" t="s">
        <v>118</v>
      </c>
      <c r="M8" s="117" t="s">
        <v>48</v>
      </c>
      <c r="N8" s="237" t="s">
        <v>431</v>
      </c>
      <c r="O8" s="117" t="s">
        <v>48</v>
      </c>
      <c r="P8" s="237" t="s">
        <v>425</v>
      </c>
      <c r="Q8" s="117" t="s">
        <v>48</v>
      </c>
      <c r="R8" s="237" t="s">
        <v>117</v>
      </c>
      <c r="S8" s="117" t="s">
        <v>48</v>
      </c>
      <c r="T8" s="119" t="s">
        <v>304</v>
      </c>
      <c r="U8" s="117" t="s">
        <v>48</v>
      </c>
      <c r="V8" s="119"/>
      <c r="W8" s="119"/>
      <c r="X8" s="175"/>
      <c r="Y8" s="8"/>
      <c r="Z8" s="9"/>
      <c r="AA8" s="9"/>
      <c r="AB8" s="9"/>
      <c r="AC8" s="9"/>
      <c r="AD8" s="9"/>
      <c r="AE8" s="9"/>
      <c r="AF8" s="9"/>
      <c r="AG8" s="9"/>
      <c r="AH8" s="9"/>
      <c r="AI8" s="9"/>
      <c r="AJ8" s="9"/>
      <c r="AK8" s="9"/>
      <c r="AL8" s="9"/>
      <c r="AM8" s="9"/>
      <c r="AN8" s="9"/>
      <c r="AO8" s="9"/>
      <c r="AP8" s="9"/>
      <c r="AQ8" s="9"/>
      <c r="AR8" s="9"/>
      <c r="AS8" s="9"/>
      <c r="AT8" s="9"/>
      <c r="AU8" s="9"/>
      <c r="AV8" s="9"/>
      <c r="AW8" s="9"/>
      <c r="AX8" s="9"/>
      <c r="AY8" s="9"/>
      <c r="AZ8" s="2"/>
    </row>
    <row r="9" spans="1:52" ht="24.95" customHeight="1" thickBot="1" x14ac:dyDescent="0.3">
      <c r="A9" s="2"/>
      <c r="B9" s="111" t="str">
        <f t="shared" si="0"/>
        <v>lundi</v>
      </c>
      <c r="C9" s="112">
        <f>IF(C8="","",IF(AND(MONTH(C8+1)&lt;&gt;MONTH(C$7),WEEKDAY(C8,2)&lt;6),"",IF(AND(MONTH(C8+1)&lt;&gt;MONTH(C$7),COUNTIF(C$7:C8,C8)=2),"",IF(AND(WEEKDAY(C8,2)&gt;5,COUNTIF(C$7:C8,C8)=1),C8,C8+1))))</f>
        <v>43892</v>
      </c>
      <c r="D9" s="115">
        <f t="shared" ref="D9:D28" si="1">IF(C9="","",IF(MOD(C9-DATE(2017,11,30),4)=0,4,MOD(C9-DATE(2017,11,30),4)))</f>
        <v>3</v>
      </c>
      <c r="E9" s="128" t="str">
        <f t="shared" ref="E9:E47" si="2">IF(C9="","",IF(AND(B9="samedi",B8="vendredi"),"jour",IF(AND(B9="dimanche",B8="samedi"),"jour","nuit")))</f>
        <v>nuit</v>
      </c>
      <c r="F9" s="119" t="s">
        <v>84</v>
      </c>
      <c r="G9" s="117" t="s">
        <v>48</v>
      </c>
      <c r="H9" s="237" t="s">
        <v>425</v>
      </c>
      <c r="I9" s="117" t="s">
        <v>48</v>
      </c>
      <c r="J9" s="237" t="s">
        <v>26</v>
      </c>
      <c r="K9" s="117" t="s">
        <v>48</v>
      </c>
      <c r="L9" s="237" t="s">
        <v>115</v>
      </c>
      <c r="M9" s="117" t="s">
        <v>48</v>
      </c>
      <c r="N9" s="237" t="s">
        <v>117</v>
      </c>
      <c r="O9" s="117" t="s">
        <v>48</v>
      </c>
      <c r="P9" s="237" t="s">
        <v>431</v>
      </c>
      <c r="Q9" s="117" t="s">
        <v>48</v>
      </c>
      <c r="R9" s="237" t="s">
        <v>304</v>
      </c>
      <c r="S9" s="117" t="s">
        <v>48</v>
      </c>
      <c r="T9" s="119" t="s">
        <v>426</v>
      </c>
      <c r="U9" s="117" t="s">
        <v>46</v>
      </c>
      <c r="V9" s="119"/>
      <c r="W9" s="119"/>
      <c r="X9" s="175"/>
      <c r="Y9" s="8"/>
      <c r="Z9" s="9"/>
      <c r="AA9" s="9"/>
      <c r="AB9" s="9"/>
      <c r="AC9" s="9"/>
      <c r="AD9" s="9"/>
      <c r="AE9" s="9"/>
      <c r="AF9" s="9"/>
      <c r="AG9" s="9"/>
      <c r="AH9" s="9"/>
      <c r="AI9" s="9"/>
      <c r="AJ9" s="9"/>
      <c r="AK9" s="9"/>
      <c r="AL9" s="9"/>
      <c r="AM9" s="9"/>
      <c r="AN9" s="9"/>
      <c r="AO9" s="9"/>
      <c r="AP9" s="9"/>
      <c r="AQ9" s="9"/>
      <c r="AR9" s="9"/>
      <c r="AS9" s="9"/>
      <c r="AT9" s="9"/>
      <c r="AU9" s="9"/>
      <c r="AV9" s="9"/>
      <c r="AW9" s="9"/>
      <c r="AX9" s="9"/>
      <c r="AY9" s="9"/>
      <c r="AZ9" s="2"/>
    </row>
    <row r="10" spans="1:52" ht="24.95" customHeight="1" x14ac:dyDescent="0.25">
      <c r="A10" s="2"/>
      <c r="B10" s="111" t="str">
        <f t="shared" si="0"/>
        <v>mardi</v>
      </c>
      <c r="C10" s="112">
        <f>IF(C9="","",IF(AND(MONTH(C9+1)&lt;&gt;MONTH(C$7),WEEKDAY(C9,2)&lt;6),"",IF(AND(MONTH(C9+1)&lt;&gt;MONTH(C$7),COUNTIF(C$7:C9,C9)=2),"",IF(AND(WEEKDAY(C9,2)&gt;5,COUNTIF(C$7:C9,C9)=1),C9,C9+1))))</f>
        <v>43893</v>
      </c>
      <c r="D10" s="115">
        <f t="shared" si="1"/>
        <v>4</v>
      </c>
      <c r="E10" s="128" t="str">
        <f t="shared" si="2"/>
        <v>nuit</v>
      </c>
      <c r="F10" s="119" t="s">
        <v>418</v>
      </c>
      <c r="G10" s="117" t="s">
        <v>48</v>
      </c>
      <c r="H10" s="237" t="s">
        <v>425</v>
      </c>
      <c r="I10" s="117" t="s">
        <v>48</v>
      </c>
      <c r="J10" s="237" t="s">
        <v>420</v>
      </c>
      <c r="K10" s="117" t="s">
        <v>48</v>
      </c>
      <c r="L10" s="237" t="s">
        <v>431</v>
      </c>
      <c r="M10" s="117" t="s">
        <v>48</v>
      </c>
      <c r="N10" s="237" t="s">
        <v>101</v>
      </c>
      <c r="O10" s="117" t="s">
        <v>48</v>
      </c>
      <c r="P10" s="237" t="s">
        <v>26</v>
      </c>
      <c r="Q10" s="117" t="s">
        <v>48</v>
      </c>
      <c r="R10" s="237" t="s">
        <v>414</v>
      </c>
      <c r="S10" s="117" t="s">
        <v>48</v>
      </c>
      <c r="T10" s="119" t="s">
        <v>128</v>
      </c>
      <c r="U10" s="117" t="s">
        <v>46</v>
      </c>
      <c r="V10" s="119" t="s">
        <v>100</v>
      </c>
      <c r="W10" s="119"/>
      <c r="X10" s="175"/>
      <c r="Y10" s="8"/>
      <c r="Z10" s="529" t="s">
        <v>13</v>
      </c>
      <c r="AA10" s="530"/>
      <c r="AB10" s="530"/>
      <c r="AC10" s="530"/>
      <c r="AD10" s="530"/>
      <c r="AE10" s="530"/>
      <c r="AF10" s="530"/>
      <c r="AG10" s="530"/>
      <c r="AH10" s="530"/>
      <c r="AI10" s="530"/>
      <c r="AJ10" s="530"/>
      <c r="AK10" s="530"/>
      <c r="AL10" s="530"/>
      <c r="AM10" s="530"/>
      <c r="AN10" s="530"/>
      <c r="AO10" s="530"/>
      <c r="AP10" s="530"/>
      <c r="AQ10" s="530"/>
      <c r="AR10" s="530"/>
      <c r="AS10" s="530"/>
      <c r="AT10" s="530"/>
      <c r="AU10" s="530"/>
      <c r="AV10" s="530"/>
      <c r="AW10" s="530"/>
      <c r="AX10" s="530"/>
      <c r="AY10" s="531"/>
      <c r="AZ10" s="2"/>
    </row>
    <row r="11" spans="1:52" ht="24.95" customHeight="1" thickBot="1" x14ac:dyDescent="0.3">
      <c r="A11" s="2"/>
      <c r="B11" s="111" t="str">
        <f t="shared" si="0"/>
        <v>mercredi</v>
      </c>
      <c r="C11" s="112">
        <f>IF(C10="","",IF(AND(MONTH(C10+1)&lt;&gt;MONTH(C$7),WEEKDAY(C10,2)&lt;6),"",IF(AND(MONTH(C10+1)&lt;&gt;MONTH(C$7),COUNTIF(C$7:C10,C10)=2),"",IF(AND(WEEKDAY(C10,2)&gt;5,COUNTIF(C$7:C10,C10)=1),C10,C10+1))))</f>
        <v>43894</v>
      </c>
      <c r="D11" s="115">
        <f t="shared" si="1"/>
        <v>1</v>
      </c>
      <c r="E11" s="128" t="str">
        <f t="shared" si="2"/>
        <v>nuit</v>
      </c>
      <c r="F11" s="119" t="s">
        <v>84</v>
      </c>
      <c r="G11" s="117" t="s">
        <v>48</v>
      </c>
      <c r="H11" s="237" t="s">
        <v>30</v>
      </c>
      <c r="I11" s="117" t="s">
        <v>48</v>
      </c>
      <c r="J11" s="237" t="s">
        <v>28</v>
      </c>
      <c r="K11" s="117" t="s">
        <v>48</v>
      </c>
      <c r="L11" s="237" t="s">
        <v>118</v>
      </c>
      <c r="M11" s="117" t="s">
        <v>48</v>
      </c>
      <c r="N11" s="237" t="s">
        <v>33</v>
      </c>
      <c r="O11" s="117" t="s">
        <v>48</v>
      </c>
      <c r="P11" s="237" t="s">
        <v>425</v>
      </c>
      <c r="Q11" s="117" t="s">
        <v>48</v>
      </c>
      <c r="R11" s="237" t="s">
        <v>431</v>
      </c>
      <c r="S11" s="117" t="s">
        <v>48</v>
      </c>
      <c r="T11" s="119" t="s">
        <v>26</v>
      </c>
      <c r="U11" s="117" t="s">
        <v>46</v>
      </c>
      <c r="V11" s="119" t="s">
        <v>23</v>
      </c>
      <c r="W11" s="119" t="s">
        <v>414</v>
      </c>
      <c r="X11" s="175"/>
      <c r="Y11" s="8"/>
      <c r="Z11" s="532"/>
      <c r="AA11" s="533"/>
      <c r="AB11" s="533"/>
      <c r="AC11" s="533"/>
      <c r="AD11" s="533"/>
      <c r="AE11" s="533"/>
      <c r="AF11" s="533"/>
      <c r="AG11" s="533"/>
      <c r="AH11" s="533"/>
      <c r="AI11" s="533"/>
      <c r="AJ11" s="533"/>
      <c r="AK11" s="533"/>
      <c r="AL11" s="533"/>
      <c r="AM11" s="533"/>
      <c r="AN11" s="533"/>
      <c r="AO11" s="533"/>
      <c r="AP11" s="533"/>
      <c r="AQ11" s="533"/>
      <c r="AR11" s="533"/>
      <c r="AS11" s="533"/>
      <c r="AT11" s="533"/>
      <c r="AU11" s="533"/>
      <c r="AV11" s="533"/>
      <c r="AW11" s="533"/>
      <c r="AX11" s="533"/>
      <c r="AY11" s="534"/>
      <c r="AZ11" s="2"/>
    </row>
    <row r="12" spans="1:52" ht="24.95" customHeight="1" x14ac:dyDescent="0.25">
      <c r="A12" s="2"/>
      <c r="B12" s="111" t="str">
        <f t="shared" si="0"/>
        <v>jeudi</v>
      </c>
      <c r="C12" s="112">
        <f>IF(C11="","",IF(AND(MONTH(C11+1)&lt;&gt;MONTH(C$7),WEEKDAY(C11,2)&lt;6),"",IF(AND(MONTH(C11+1)&lt;&gt;MONTH(C$7),COUNTIF(C$7:C11,C11)=2),"",IF(AND(WEEKDAY(C11,2)&gt;5,COUNTIF(C$7:C11,C11)=1),C11,C11+1))))</f>
        <v>43895</v>
      </c>
      <c r="D12" s="115">
        <f t="shared" si="1"/>
        <v>2</v>
      </c>
      <c r="E12" s="128" t="str">
        <f t="shared" si="2"/>
        <v>nuit</v>
      </c>
      <c r="F12" s="119" t="s">
        <v>412</v>
      </c>
      <c r="G12" s="117" t="s">
        <v>48</v>
      </c>
      <c r="H12" s="237" t="s">
        <v>438</v>
      </c>
      <c r="I12" s="117" t="s">
        <v>48</v>
      </c>
      <c r="J12" s="237" t="s">
        <v>26</v>
      </c>
      <c r="K12" s="117" t="s">
        <v>48</v>
      </c>
      <c r="L12" s="237" t="s">
        <v>117</v>
      </c>
      <c r="M12" s="117" t="s">
        <v>48</v>
      </c>
      <c r="N12" s="237" t="s">
        <v>304</v>
      </c>
      <c r="O12" s="117" t="s">
        <v>48</v>
      </c>
      <c r="P12" s="237" t="s">
        <v>431</v>
      </c>
      <c r="Q12" s="117" t="s">
        <v>48</v>
      </c>
      <c r="R12" s="237" t="s">
        <v>101</v>
      </c>
      <c r="S12" s="117" t="s">
        <v>48</v>
      </c>
      <c r="T12" s="119" t="s">
        <v>437</v>
      </c>
      <c r="U12" s="117" t="s">
        <v>46</v>
      </c>
      <c r="V12" s="119"/>
      <c r="W12" s="119"/>
      <c r="X12" s="175"/>
      <c r="Y12" s="8"/>
      <c r="Z12" s="535" t="s">
        <v>14</v>
      </c>
      <c r="AA12" s="538" t="s">
        <v>15</v>
      </c>
      <c r="AB12" s="538" t="s">
        <v>8</v>
      </c>
      <c r="AC12" s="538" t="s">
        <v>16</v>
      </c>
      <c r="AD12" s="538" t="s">
        <v>17</v>
      </c>
      <c r="AE12" s="538" t="s">
        <v>18</v>
      </c>
      <c r="AF12" s="538" t="s">
        <v>18</v>
      </c>
      <c r="AG12" s="538" t="s">
        <v>18</v>
      </c>
      <c r="AH12" s="538" t="s">
        <v>18</v>
      </c>
      <c r="AI12" s="538" t="s">
        <v>19</v>
      </c>
      <c r="AJ12" s="538" t="s">
        <v>19</v>
      </c>
      <c r="AK12" s="538" t="s">
        <v>19</v>
      </c>
      <c r="AL12" s="549" t="s">
        <v>281</v>
      </c>
      <c r="AM12" s="538" t="s">
        <v>15</v>
      </c>
      <c r="AN12" s="538" t="s">
        <v>8</v>
      </c>
      <c r="AO12" s="538" t="s">
        <v>16</v>
      </c>
      <c r="AP12" s="538" t="s">
        <v>17</v>
      </c>
      <c r="AQ12" s="538" t="s">
        <v>18</v>
      </c>
      <c r="AR12" s="538" t="s">
        <v>18</v>
      </c>
      <c r="AS12" s="538" t="s">
        <v>18</v>
      </c>
      <c r="AT12" s="538" t="s">
        <v>18</v>
      </c>
      <c r="AU12" s="538" t="s">
        <v>19</v>
      </c>
      <c r="AV12" s="538" t="s">
        <v>19</v>
      </c>
      <c r="AW12" s="538" t="s">
        <v>19</v>
      </c>
      <c r="AX12" s="541" t="s">
        <v>20</v>
      </c>
      <c r="AY12" s="544" t="s">
        <v>21</v>
      </c>
      <c r="AZ12" s="2"/>
    </row>
    <row r="13" spans="1:52" ht="24.95" customHeight="1" x14ac:dyDescent="0.25">
      <c r="A13" s="2"/>
      <c r="B13" s="111" t="str">
        <f t="shared" si="0"/>
        <v>vendredi</v>
      </c>
      <c r="C13" s="112">
        <f>IF(C12="","",IF(AND(MONTH(C12+1)&lt;&gt;MONTH(C$7),WEEKDAY(C12,2)&lt;6),"",IF(AND(MONTH(C12+1)&lt;&gt;MONTH(C$7),COUNTIF(C$7:C12,C12)=2),"",IF(AND(WEEKDAY(C12,2)&gt;5,COUNTIF(C$7:C12,C12)=1),C12,C12+1))))</f>
        <v>43896</v>
      </c>
      <c r="D13" s="115">
        <f t="shared" si="1"/>
        <v>3</v>
      </c>
      <c r="E13" s="128" t="str">
        <f t="shared" si="2"/>
        <v>nuit</v>
      </c>
      <c r="F13" s="119" t="s">
        <v>84</v>
      </c>
      <c r="G13" s="117" t="s">
        <v>48</v>
      </c>
      <c r="H13" s="237" t="s">
        <v>94</v>
      </c>
      <c r="I13" s="117" t="s">
        <v>48</v>
      </c>
      <c r="J13" s="237" t="s">
        <v>26</v>
      </c>
      <c r="K13" s="117" t="s">
        <v>48</v>
      </c>
      <c r="L13" s="237" t="s">
        <v>114</v>
      </c>
      <c r="M13" s="117" t="s">
        <v>48</v>
      </c>
      <c r="N13" s="237" t="s">
        <v>119</v>
      </c>
      <c r="O13" s="117" t="s">
        <v>48</v>
      </c>
      <c r="P13" s="237" t="s">
        <v>431</v>
      </c>
      <c r="Q13" s="117" t="s">
        <v>48</v>
      </c>
      <c r="R13" s="237" t="s">
        <v>413</v>
      </c>
      <c r="S13" s="117" t="s">
        <v>48</v>
      </c>
      <c r="T13" s="119" t="s">
        <v>426</v>
      </c>
      <c r="U13" s="117" t="s">
        <v>46</v>
      </c>
      <c r="V13" s="119"/>
      <c r="W13" s="119"/>
      <c r="X13" s="175"/>
      <c r="Y13" s="8"/>
      <c r="Z13" s="536"/>
      <c r="AA13" s="539"/>
      <c r="AB13" s="539"/>
      <c r="AC13" s="539"/>
      <c r="AD13" s="539"/>
      <c r="AE13" s="539"/>
      <c r="AF13" s="539"/>
      <c r="AG13" s="539"/>
      <c r="AH13" s="539"/>
      <c r="AI13" s="539"/>
      <c r="AJ13" s="539"/>
      <c r="AK13" s="539"/>
      <c r="AL13" s="550"/>
      <c r="AM13" s="539"/>
      <c r="AN13" s="539"/>
      <c r="AO13" s="539"/>
      <c r="AP13" s="539"/>
      <c r="AQ13" s="539"/>
      <c r="AR13" s="539"/>
      <c r="AS13" s="539"/>
      <c r="AT13" s="539"/>
      <c r="AU13" s="539"/>
      <c r="AV13" s="539"/>
      <c r="AW13" s="539"/>
      <c r="AX13" s="542"/>
      <c r="AY13" s="545"/>
      <c r="AZ13" s="2"/>
    </row>
    <row r="14" spans="1:52" ht="24.95" customHeight="1" x14ac:dyDescent="0.25">
      <c r="A14" s="2"/>
      <c r="B14" s="111" t="str">
        <f t="shared" si="0"/>
        <v>samedi</v>
      </c>
      <c r="C14" s="112">
        <f>IF(C13="","",IF(AND(MONTH(C13+1)&lt;&gt;MONTH(C$7),WEEKDAY(C13,2)&lt;6),"",IF(AND(MONTH(C13+1)&lt;&gt;MONTH(C$7),COUNTIF(C$7:C13,C13)=2),"",IF(AND(WEEKDAY(C13,2)&gt;5,COUNTIF(C$7:C13,C13)=1),C13,C13+1))))</f>
        <v>43897</v>
      </c>
      <c r="D14" s="115">
        <f t="shared" si="1"/>
        <v>4</v>
      </c>
      <c r="E14" s="128" t="str">
        <f t="shared" si="2"/>
        <v>jour</v>
      </c>
      <c r="F14" s="119" t="s">
        <v>417</v>
      </c>
      <c r="G14" s="117" t="s">
        <v>44</v>
      </c>
      <c r="H14" s="237"/>
      <c r="I14" s="117"/>
      <c r="J14" s="237"/>
      <c r="K14" s="117"/>
      <c r="L14" s="237" t="s">
        <v>128</v>
      </c>
      <c r="M14" s="117" t="s">
        <v>44</v>
      </c>
      <c r="N14" s="237" t="s">
        <v>431</v>
      </c>
      <c r="O14" s="117" t="s">
        <v>44</v>
      </c>
      <c r="P14" s="237" t="s">
        <v>101</v>
      </c>
      <c r="Q14" s="117" t="s">
        <v>44</v>
      </c>
      <c r="R14" s="237" t="s">
        <v>118</v>
      </c>
      <c r="S14" s="117" t="s">
        <v>46</v>
      </c>
      <c r="T14" s="119"/>
      <c r="U14" s="117"/>
      <c r="V14" s="119"/>
      <c r="W14" s="119"/>
      <c r="X14" s="175"/>
      <c r="Y14" s="8"/>
      <c r="Z14" s="537"/>
      <c r="AA14" s="540"/>
      <c r="AB14" s="540"/>
      <c r="AC14" s="540"/>
      <c r="AD14" s="540"/>
      <c r="AE14" s="540"/>
      <c r="AF14" s="540"/>
      <c r="AG14" s="540"/>
      <c r="AH14" s="540"/>
      <c r="AI14" s="540"/>
      <c r="AJ14" s="540"/>
      <c r="AK14" s="540"/>
      <c r="AL14" s="551"/>
      <c r="AM14" s="540"/>
      <c r="AN14" s="540"/>
      <c r="AO14" s="540"/>
      <c r="AP14" s="540"/>
      <c r="AQ14" s="540"/>
      <c r="AR14" s="540"/>
      <c r="AS14" s="540"/>
      <c r="AT14" s="540"/>
      <c r="AU14" s="540"/>
      <c r="AV14" s="540"/>
      <c r="AW14" s="540"/>
      <c r="AX14" s="543"/>
      <c r="AY14" s="546"/>
      <c r="AZ14" s="2"/>
    </row>
    <row r="15" spans="1:52" ht="24.95" customHeight="1" x14ac:dyDescent="0.25">
      <c r="A15" s="2"/>
      <c r="B15" s="111" t="str">
        <f t="shared" si="0"/>
        <v>samedi</v>
      </c>
      <c r="C15" s="112">
        <f>IF(C14="","",IF(AND(MONTH(C14+1)&lt;&gt;MONTH(C$7),WEEKDAY(C14,2)&lt;6),"",IF(AND(MONTH(C14+1)&lt;&gt;MONTH(C$7),COUNTIF(C$7:C14,C14)=2),"",IF(AND(WEEKDAY(C14,2)&gt;5,COUNTIF(C$7:C14,C14)=1),C14,C14+1))))</f>
        <v>43897</v>
      </c>
      <c r="D15" s="115">
        <f t="shared" si="1"/>
        <v>4</v>
      </c>
      <c r="E15" s="128" t="str">
        <f t="shared" si="2"/>
        <v>nuit</v>
      </c>
      <c r="F15" s="119" t="s">
        <v>417</v>
      </c>
      <c r="G15" s="117" t="s">
        <v>46</v>
      </c>
      <c r="H15" s="237" t="s">
        <v>413</v>
      </c>
      <c r="I15" s="117" t="s">
        <v>48</v>
      </c>
      <c r="J15" s="237" t="s">
        <v>127</v>
      </c>
      <c r="K15" s="117" t="s">
        <v>48</v>
      </c>
      <c r="L15" s="237" t="s">
        <v>129</v>
      </c>
      <c r="M15" s="117" t="s">
        <v>48</v>
      </c>
      <c r="N15" s="237" t="s">
        <v>431</v>
      </c>
      <c r="O15" s="117" t="s">
        <v>48</v>
      </c>
      <c r="P15" s="237" t="s">
        <v>403</v>
      </c>
      <c r="Q15" s="117" t="s">
        <v>48</v>
      </c>
      <c r="R15" s="237" t="s">
        <v>26</v>
      </c>
      <c r="S15" s="117" t="s">
        <v>48</v>
      </c>
      <c r="T15" s="119"/>
      <c r="U15" s="117"/>
      <c r="V15" s="119"/>
      <c r="W15" s="119"/>
      <c r="X15" s="175"/>
      <c r="Y15" s="8"/>
      <c r="Z15" s="147"/>
      <c r="AA15" s="10"/>
      <c r="AB15" s="10"/>
      <c r="AC15" s="10"/>
      <c r="AD15" s="10"/>
      <c r="AE15" s="10"/>
      <c r="AF15" s="10"/>
      <c r="AG15" s="10"/>
      <c r="AH15" s="10"/>
      <c r="AI15" s="10"/>
      <c r="AJ15" s="10"/>
      <c r="AK15" s="10"/>
      <c r="AL15" s="11"/>
      <c r="AM15" s="1"/>
      <c r="AN15" s="1"/>
      <c r="AO15" s="1"/>
      <c r="AP15" s="1"/>
      <c r="AQ15" s="1"/>
      <c r="AR15" s="1"/>
      <c r="AS15" s="1"/>
      <c r="AT15" s="1"/>
      <c r="AU15" s="1"/>
      <c r="AV15" s="1"/>
      <c r="AW15" s="1"/>
      <c r="AX15" s="1"/>
      <c r="AY15" s="148"/>
      <c r="AZ15" s="2"/>
    </row>
    <row r="16" spans="1:52" ht="24.95" customHeight="1" x14ac:dyDescent="0.25">
      <c r="A16" s="2"/>
      <c r="B16" s="111" t="str">
        <f t="shared" si="0"/>
        <v>dimanche</v>
      </c>
      <c r="C16" s="112">
        <f>IF(C15="","",IF(AND(MONTH(C15+1)&lt;&gt;MONTH(C$7),WEEKDAY(C15,2)&lt;6),"",IF(AND(MONTH(C15+1)&lt;&gt;MONTH(C$7),COUNTIF(C$7:C15,C15)=2),"",IF(AND(WEEKDAY(C15,2)&gt;5,COUNTIF(C$7:C15,C15)=1),C15,C15+1))))</f>
        <v>43898</v>
      </c>
      <c r="D16" s="115">
        <f t="shared" si="1"/>
        <v>1</v>
      </c>
      <c r="E16" s="128" t="str">
        <f t="shared" si="2"/>
        <v>jour</v>
      </c>
      <c r="F16" s="119" t="s">
        <v>23</v>
      </c>
      <c r="G16" s="117" t="s">
        <v>44</v>
      </c>
      <c r="H16" s="237" t="s">
        <v>30</v>
      </c>
      <c r="I16" s="117" t="s">
        <v>44</v>
      </c>
      <c r="J16" s="237" t="s">
        <v>28</v>
      </c>
      <c r="K16" s="117" t="s">
        <v>44</v>
      </c>
      <c r="L16" s="237" t="s">
        <v>36</v>
      </c>
      <c r="M16" s="117" t="s">
        <v>44</v>
      </c>
      <c r="N16" s="237" t="s">
        <v>29</v>
      </c>
      <c r="O16" s="117" t="s">
        <v>44</v>
      </c>
      <c r="P16" s="237" t="s">
        <v>26</v>
      </c>
      <c r="Q16" s="117" t="s">
        <v>44</v>
      </c>
      <c r="R16" s="237" t="s">
        <v>403</v>
      </c>
      <c r="S16" s="117" t="s">
        <v>48</v>
      </c>
      <c r="T16" s="119" t="s">
        <v>431</v>
      </c>
      <c r="U16" s="117" t="s">
        <v>46</v>
      </c>
      <c r="V16" s="119" t="s">
        <v>35</v>
      </c>
      <c r="W16" s="119" t="s">
        <v>120</v>
      </c>
      <c r="X16" s="175" t="s">
        <v>118</v>
      </c>
      <c r="Y16" s="154">
        <v>1</v>
      </c>
      <c r="Z16" s="149" t="str">
        <f t="array" ref="Z16:Z39">IF($Z$12="Section n°1",' Section &amp; Compétence'!$B$6:$B$29,IF($Z$12="Section n°2",' Section &amp; Compétence'!$B$33:$B$56,IF($Z$12="Section n°3",' Section &amp; Compétence'!$B$62:$B$85,IF($Z$12="Section n°4",' Section &amp; Compétence'!$B$88:$B$111,""))))</f>
        <v>ANGLADE  J      (1)</v>
      </c>
      <c r="AA16" s="12">
        <f>COUNTIFS($F$7:$F$48,Z16,$E$7:$E$48,"Nuit")</f>
        <v>3</v>
      </c>
      <c r="AB16" s="12">
        <f>COUNTIFS($H$7:$H$48,Z16,$E$7:$E$48,"Nuit")</f>
        <v>0</v>
      </c>
      <c r="AC16" s="12">
        <f>COUNTIFS($J$7:$J$48,Z16,$E$7:$E$48,"Nuit")</f>
        <v>0</v>
      </c>
      <c r="AD16" s="12">
        <f>COUNTIFS($L$7:$L$48,Z16,$E$7:$E$48,"Nuit")</f>
        <v>0</v>
      </c>
      <c r="AE16" s="12">
        <f>COUNTIFS($N$7:$N$48,Z16,$E$7:$E$48,"Nuit")</f>
        <v>0</v>
      </c>
      <c r="AF16" s="12">
        <f>COUNTIFS($P$7:$P$48,Z16,$E$7:$E$48,"Nuit")</f>
        <v>0</v>
      </c>
      <c r="AG16" s="12">
        <f>COUNTIFS($R$7:$R$48,Z16,$E$7:$E$48,"Nuit")</f>
        <v>0</v>
      </c>
      <c r="AH16" s="12">
        <f>COUNTIFS($T$7:$T$48,Z16,$E$7:$E$48,"Nuit")</f>
        <v>0</v>
      </c>
      <c r="AI16" s="12">
        <f>COUNTIFS($V$7:$V$48,Z16,$E$7:$E$48,"Nuit")</f>
        <v>0</v>
      </c>
      <c r="AJ16" s="12">
        <f>COUNTIFS($W$7:$W$48,Z16,$E$7:$E$48,"Nuit")</f>
        <v>0</v>
      </c>
      <c r="AK16" s="12">
        <f>COUNTIFS($X$7:$X$48,Z16,$E$7:$E$48,"Nuit")</f>
        <v>0</v>
      </c>
      <c r="AL16" s="13">
        <f>SUM(AA16:AK16)</f>
        <v>3</v>
      </c>
      <c r="AM16" s="12">
        <f>COUNTIFS($F$7:$F$48,Z16,$E$7:$E$48,"Jour")</f>
        <v>0</v>
      </c>
      <c r="AN16" s="12">
        <f>COUNTIFS($H$7:$H$48,Z16,$E$7:$E$48,"Jour")</f>
        <v>0</v>
      </c>
      <c r="AO16" s="12">
        <f>COUNTIFS($J$7:$J$48,Z16,$E$7:$E$48,"Jour")</f>
        <v>0</v>
      </c>
      <c r="AP16" s="12">
        <f>COUNTIFS($L$7:$L$48,Z16,$E$7:$E$48,"Jour")</f>
        <v>0</v>
      </c>
      <c r="AQ16" s="12">
        <f>COUNTIFS($N$7:$N$48,Z16,$E$7:$E$48,"Jour")</f>
        <v>0</v>
      </c>
      <c r="AR16" s="12">
        <f>COUNTIFS($P$7:$P$48,Z16,$E$7:$E$48,"Jour")</f>
        <v>0</v>
      </c>
      <c r="AS16" s="12">
        <f>COUNTIFS($R$7:$R$48,Z16,$E$7:$E$48,"Jour")</f>
        <v>0</v>
      </c>
      <c r="AT16" s="12">
        <f>COUNTIFS($T$7:$T$48,Z16,$E$7:$E$48,"Jour")</f>
        <v>0</v>
      </c>
      <c r="AU16" s="12">
        <f>COUNTIFS($V$7:$V$48,Z16,$E$7:$E$48,"Jour")</f>
        <v>0</v>
      </c>
      <c r="AV16" s="12">
        <f>COUNTIFS($W$7:$W$48,Z16,$E$7:$E$48,"Jour")</f>
        <v>0</v>
      </c>
      <c r="AW16" s="12">
        <f>COUNTIFS($X$7:$X$48,Z16,$E$7:$E$48,"Jour")</f>
        <v>0</v>
      </c>
      <c r="AX16" s="13">
        <f>SUM(AM16:AW16)</f>
        <v>0</v>
      </c>
      <c r="AY16" s="13">
        <f>SUM(AL16+AX16)</f>
        <v>3</v>
      </c>
      <c r="AZ16" s="2"/>
    </row>
    <row r="17" spans="1:52" ht="24.95" customHeight="1" x14ac:dyDescent="0.25">
      <c r="A17" s="2"/>
      <c r="B17" s="111" t="str">
        <f t="shared" si="0"/>
        <v>dimanche</v>
      </c>
      <c r="C17" s="112">
        <f>IF(C16="","",IF(AND(MONTH(C16+1)&lt;&gt;MONTH(C$7),WEEKDAY(C16,2)&lt;6),"",IF(AND(MONTH(C16+1)&lt;&gt;MONTH(C$7),COUNTIF(C$7:C16,C16)=2),"",IF(AND(WEEKDAY(C16,2)&gt;5,COUNTIF(C$7:C16,C16)=1),C16,C16+1))))</f>
        <v>43898</v>
      </c>
      <c r="D17" s="115">
        <f t="shared" si="1"/>
        <v>1</v>
      </c>
      <c r="E17" s="128" t="str">
        <f t="shared" si="2"/>
        <v>nuit</v>
      </c>
      <c r="F17" s="119" t="s">
        <v>23</v>
      </c>
      <c r="G17" s="117" t="s">
        <v>46</v>
      </c>
      <c r="H17" s="237" t="s">
        <v>30</v>
      </c>
      <c r="I17" s="117" t="s">
        <v>48</v>
      </c>
      <c r="J17" s="237" t="s">
        <v>28</v>
      </c>
      <c r="K17" s="117" t="s">
        <v>48</v>
      </c>
      <c r="L17" s="237" t="s">
        <v>36</v>
      </c>
      <c r="M17" s="117" t="s">
        <v>48</v>
      </c>
      <c r="N17" s="237" t="s">
        <v>118</v>
      </c>
      <c r="O17" s="117" t="s">
        <v>48</v>
      </c>
      <c r="P17" s="237" t="s">
        <v>100</v>
      </c>
      <c r="Q17" s="117" t="s">
        <v>48</v>
      </c>
      <c r="R17" s="237" t="s">
        <v>414</v>
      </c>
      <c r="S17" s="117" t="s">
        <v>48</v>
      </c>
      <c r="T17" s="119" t="s">
        <v>120</v>
      </c>
      <c r="U17" s="117" t="s">
        <v>46</v>
      </c>
      <c r="V17" s="119"/>
      <c r="W17" s="119"/>
      <c r="X17" s="175"/>
      <c r="Y17" s="154">
        <v>2</v>
      </c>
      <c r="Z17" s="149" t="str">
        <v>LOCATELLI  M  (1)</v>
      </c>
      <c r="AA17" s="12">
        <f t="shared" ref="AA17:AA39" si="3">COUNTIFS($F$7:$F$48,Z17,$E$7:$E$48,"Nuit")</f>
        <v>1</v>
      </c>
      <c r="AB17" s="12">
        <f t="shared" ref="AB17:AB39" si="4">COUNTIFS($H$7:$H$48,Z17,$E$7:$E$48,"Nuit")</f>
        <v>0</v>
      </c>
      <c r="AC17" s="12">
        <f t="shared" ref="AC17:AC39" si="5">COUNTIFS($J$7:$J$48,Z17,$E$7:$E$48,"Nuit")</f>
        <v>0</v>
      </c>
      <c r="AD17" s="12">
        <f t="shared" ref="AD17:AD39" si="6">COUNTIFS($L$7:$L$48,Z17,$E$7:$E$48,"Nuit")</f>
        <v>0</v>
      </c>
      <c r="AE17" s="12">
        <f t="shared" ref="AE17:AE39" si="7">COUNTIFS($N$7:$N$48,Z17,$E$7:$E$48,"Nuit")</f>
        <v>0</v>
      </c>
      <c r="AF17" s="12">
        <f t="shared" ref="AF17:AF39" si="8">COUNTIFS($P$7:$P$48,Z17,$E$7:$E$48,"Nuit")</f>
        <v>0</v>
      </c>
      <c r="AG17" s="12">
        <f t="shared" ref="AG17:AG39" si="9">COUNTIFS($R$7:$R$48,Z17,$E$7:$E$48,"Nuit")</f>
        <v>0</v>
      </c>
      <c r="AH17" s="12">
        <f t="shared" ref="AH17:AH39" si="10">COUNTIFS($T$7:$T$48,Z17,$E$7:$E$48,"Nuit")</f>
        <v>0</v>
      </c>
      <c r="AI17" s="12">
        <f t="shared" ref="AI17:AI39" si="11">COUNTIFS($V$7:$V$48,Z17,$E$7:$E$48,"Nuit")</f>
        <v>2</v>
      </c>
      <c r="AJ17" s="12">
        <f t="shared" ref="AJ17:AJ39" si="12">COUNTIFS($W$7:$W$48,Z17,$E$7:$E$48,"Nuit")</f>
        <v>0</v>
      </c>
      <c r="AK17" s="12">
        <f t="shared" ref="AK17:AK39" si="13">COUNTIFS($X$7:$X$48,Z17,$E$7:$E$48,"Nuit")</f>
        <v>0</v>
      </c>
      <c r="AL17" s="13">
        <f t="shared" ref="AL17:AL39" si="14">SUM(AA17:AI17)</f>
        <v>3</v>
      </c>
      <c r="AM17" s="12">
        <f t="shared" ref="AM17:AM39" si="15">COUNTIFS($F$7:$F$48,Z17,$E$7:$E$48,"Jour")</f>
        <v>3</v>
      </c>
      <c r="AN17" s="12">
        <f t="shared" ref="AN17:AN39" si="16">COUNTIFS($H$7:$H$48,Z17,$E$7:$E$48,"Jour")</f>
        <v>0</v>
      </c>
      <c r="AO17" s="12">
        <f t="shared" ref="AO17:AO39" si="17">COUNTIFS($J$7:$J$48,Z17,$E$7:$E$48,"Jour")</f>
        <v>0</v>
      </c>
      <c r="AP17" s="12">
        <f t="shared" ref="AP17:AP39" si="18">COUNTIFS($L$7:$L$48,Z17,$E$7:$E$48,"Jour")</f>
        <v>0</v>
      </c>
      <c r="AQ17" s="12">
        <f t="shared" ref="AQ17:AQ39" si="19">COUNTIFS($N$7:$N$48,Z17,$E$7:$E$48,"Jour")</f>
        <v>0</v>
      </c>
      <c r="AR17" s="12">
        <f t="shared" ref="AR17:AR39" si="20">COUNTIFS($P$7:$P$48,Z17,$E$7:$E$48,"Jour")</f>
        <v>0</v>
      </c>
      <c r="AS17" s="12">
        <f t="shared" ref="AS17:AS39" si="21">COUNTIFS($R$7:$R$48,Z17,$E$7:$E$48,"Jour")</f>
        <v>0</v>
      </c>
      <c r="AT17" s="12">
        <f t="shared" ref="AT17:AT39" si="22">COUNTIFS($T$7:$T$48,Z17,$E$7:$E$48,"Jour")</f>
        <v>0</v>
      </c>
      <c r="AU17" s="12">
        <f t="shared" ref="AU17:AU39" si="23">COUNTIFS($V$7:$V$48,Z17,$E$7:$E$48,"Jour")</f>
        <v>2</v>
      </c>
      <c r="AV17" s="12">
        <f t="shared" ref="AV17:AV39" si="24">COUNTIFS($W$7:$W$48,Z17,$E$7:$E$48,"Jour")</f>
        <v>0</v>
      </c>
      <c r="AW17" s="12">
        <f t="shared" ref="AW17:AW39" si="25">COUNTIFS($X$7:$X$48,Z17,$E$7:$E$48,"Jour")</f>
        <v>0</v>
      </c>
      <c r="AX17" s="13">
        <f>SUM(AM17:AR17)</f>
        <v>3</v>
      </c>
      <c r="AY17" s="13">
        <f t="shared" ref="AY17:AY39" si="26">SUM(AL17+AX17)</f>
        <v>6</v>
      </c>
      <c r="AZ17" s="2"/>
    </row>
    <row r="18" spans="1:52" ht="24.95" customHeight="1" x14ac:dyDescent="0.25">
      <c r="A18" s="2"/>
      <c r="B18" s="111" t="str">
        <f t="shared" si="0"/>
        <v>lundi</v>
      </c>
      <c r="C18" s="112">
        <f>IF(C17="","",IF(AND(MONTH(C17+1)&lt;&gt;MONTH(C$7),WEEKDAY(C17,2)&lt;6),"",IF(AND(MONTH(C17+1)&lt;&gt;MONTH(C$7),COUNTIF(C$7:C17,C17)=2),"",IF(AND(WEEKDAY(C17,2)&gt;5,COUNTIF(C$7:C17,C17)=1),C17,C17+1))))</f>
        <v>43899</v>
      </c>
      <c r="D18" s="115">
        <f t="shared" si="1"/>
        <v>2</v>
      </c>
      <c r="E18" s="128" t="str">
        <f t="shared" si="2"/>
        <v>nuit</v>
      </c>
      <c r="F18" s="119" t="s">
        <v>437</v>
      </c>
      <c r="G18" s="117" t="s">
        <v>46</v>
      </c>
      <c r="H18" s="237" t="s">
        <v>304</v>
      </c>
      <c r="I18" s="117" t="s">
        <v>48</v>
      </c>
      <c r="J18" s="237" t="s">
        <v>26</v>
      </c>
      <c r="K18" s="117" t="s">
        <v>48</v>
      </c>
      <c r="L18" s="237" t="s">
        <v>115</v>
      </c>
      <c r="M18" s="117" t="s">
        <v>48</v>
      </c>
      <c r="N18" s="237" t="s">
        <v>117</v>
      </c>
      <c r="O18" s="117" t="s">
        <v>48</v>
      </c>
      <c r="P18" s="443" t="s">
        <v>110</v>
      </c>
      <c r="Q18" s="117" t="s">
        <v>46</v>
      </c>
      <c r="R18" s="237" t="s">
        <v>414</v>
      </c>
      <c r="S18" s="117" t="s">
        <v>46</v>
      </c>
      <c r="T18" s="119"/>
      <c r="U18" s="117"/>
      <c r="V18" s="119"/>
      <c r="W18" s="119"/>
      <c r="X18" s="175"/>
      <c r="Y18" s="154">
        <v>3</v>
      </c>
      <c r="Z18" s="149" t="str">
        <v>SARCY  R          (1)</v>
      </c>
      <c r="AA18" s="12">
        <f t="shared" si="3"/>
        <v>1</v>
      </c>
      <c r="AB18" s="12">
        <f t="shared" si="4"/>
        <v>0</v>
      </c>
      <c r="AC18" s="12">
        <f t="shared" si="5"/>
        <v>3</v>
      </c>
      <c r="AD18" s="12">
        <f t="shared" si="6"/>
        <v>0</v>
      </c>
      <c r="AE18" s="12">
        <f t="shared" si="7"/>
        <v>0</v>
      </c>
      <c r="AF18" s="12">
        <f t="shared" si="8"/>
        <v>0</v>
      </c>
      <c r="AG18" s="12">
        <f t="shared" si="9"/>
        <v>0</v>
      </c>
      <c r="AH18" s="12">
        <f t="shared" si="10"/>
        <v>0</v>
      </c>
      <c r="AI18" s="12">
        <f t="shared" si="11"/>
        <v>0</v>
      </c>
      <c r="AJ18" s="12">
        <f t="shared" si="12"/>
        <v>0</v>
      </c>
      <c r="AK18" s="12">
        <f t="shared" si="13"/>
        <v>0</v>
      </c>
      <c r="AL18" s="13">
        <f t="shared" si="14"/>
        <v>4</v>
      </c>
      <c r="AM18" s="12">
        <f t="shared" si="15"/>
        <v>0</v>
      </c>
      <c r="AN18" s="12">
        <f t="shared" si="16"/>
        <v>0</v>
      </c>
      <c r="AO18" s="12">
        <f t="shared" si="17"/>
        <v>0</v>
      </c>
      <c r="AP18" s="12">
        <f t="shared" si="18"/>
        <v>0</v>
      </c>
      <c r="AQ18" s="12">
        <f t="shared" si="19"/>
        <v>0</v>
      </c>
      <c r="AR18" s="12">
        <f t="shared" si="20"/>
        <v>0</v>
      </c>
      <c r="AS18" s="12">
        <f t="shared" si="21"/>
        <v>0</v>
      </c>
      <c r="AT18" s="12">
        <f t="shared" si="22"/>
        <v>0</v>
      </c>
      <c r="AU18" s="12">
        <f t="shared" si="23"/>
        <v>0</v>
      </c>
      <c r="AV18" s="12">
        <f t="shared" si="24"/>
        <v>0</v>
      </c>
      <c r="AW18" s="12">
        <f t="shared" si="25"/>
        <v>0</v>
      </c>
      <c r="AX18" s="13">
        <f t="shared" ref="AX18:AX39" si="27">SUM(AM18:AU18)</f>
        <v>0</v>
      </c>
      <c r="AY18" s="13">
        <f t="shared" si="26"/>
        <v>4</v>
      </c>
      <c r="AZ18" s="2"/>
    </row>
    <row r="19" spans="1:52" ht="24.95" customHeight="1" x14ac:dyDescent="0.25">
      <c r="A19" s="2"/>
      <c r="B19" s="111" t="str">
        <f t="shared" si="0"/>
        <v>mardi</v>
      </c>
      <c r="C19" s="112">
        <f>IF(C18="","",IF(AND(MONTH(C18+1)&lt;&gt;MONTH(C$7),WEEKDAY(C18,2)&lt;6),"",IF(AND(MONTH(C18+1)&lt;&gt;MONTH(C$7),COUNTIF(C$7:C18,C18)=2),"",IF(AND(WEEKDAY(C18,2)&gt;5,COUNTIF(C$7:C18,C18)=1),C18,C18+1))))</f>
        <v>43900</v>
      </c>
      <c r="D19" s="115">
        <f t="shared" si="1"/>
        <v>3</v>
      </c>
      <c r="E19" s="128" t="str">
        <f t="shared" si="2"/>
        <v>nuit</v>
      </c>
      <c r="F19" s="119" t="s">
        <v>106</v>
      </c>
      <c r="G19" s="117" t="s">
        <v>48</v>
      </c>
      <c r="H19" s="237" t="s">
        <v>304</v>
      </c>
      <c r="I19" s="117" t="s">
        <v>48</v>
      </c>
      <c r="J19" s="443" t="s">
        <v>110</v>
      </c>
      <c r="K19" s="117" t="s">
        <v>48</v>
      </c>
      <c r="L19" s="237" t="s">
        <v>117</v>
      </c>
      <c r="M19" s="117" t="s">
        <v>48</v>
      </c>
      <c r="N19" s="237" t="s">
        <v>113</v>
      </c>
      <c r="O19" s="117" t="s">
        <v>48</v>
      </c>
      <c r="P19" s="237" t="s">
        <v>96</v>
      </c>
      <c r="Q19" s="117" t="s">
        <v>48</v>
      </c>
      <c r="R19" s="237" t="s">
        <v>111</v>
      </c>
      <c r="S19" s="117" t="s">
        <v>46</v>
      </c>
      <c r="T19" s="119" t="s">
        <v>426</v>
      </c>
      <c r="U19" s="117" t="s">
        <v>46</v>
      </c>
      <c r="V19" s="119"/>
      <c r="W19" s="119"/>
      <c r="X19" s="175"/>
      <c r="Y19" s="154">
        <v>4</v>
      </c>
      <c r="Z19" s="149">
        <v>0</v>
      </c>
      <c r="AA19" s="12">
        <f t="shared" si="3"/>
        <v>0</v>
      </c>
      <c r="AB19" s="12">
        <f t="shared" si="4"/>
        <v>0</v>
      </c>
      <c r="AC19" s="12">
        <f t="shared" si="5"/>
        <v>0</v>
      </c>
      <c r="AD19" s="12">
        <f t="shared" si="6"/>
        <v>0</v>
      </c>
      <c r="AE19" s="12">
        <f t="shared" si="7"/>
        <v>0</v>
      </c>
      <c r="AF19" s="12">
        <f t="shared" si="8"/>
        <v>0</v>
      </c>
      <c r="AG19" s="12">
        <f t="shared" si="9"/>
        <v>0</v>
      </c>
      <c r="AH19" s="12">
        <f t="shared" si="10"/>
        <v>0</v>
      </c>
      <c r="AI19" s="12">
        <f t="shared" si="11"/>
        <v>0</v>
      </c>
      <c r="AJ19" s="12">
        <f t="shared" si="12"/>
        <v>0</v>
      </c>
      <c r="AK19" s="12">
        <f t="shared" si="13"/>
        <v>0</v>
      </c>
      <c r="AL19" s="13">
        <f t="shared" si="14"/>
        <v>0</v>
      </c>
      <c r="AM19" s="12">
        <f t="shared" si="15"/>
        <v>0</v>
      </c>
      <c r="AN19" s="12">
        <f t="shared" si="16"/>
        <v>0</v>
      </c>
      <c r="AO19" s="12">
        <f t="shared" si="17"/>
        <v>0</v>
      </c>
      <c r="AP19" s="12">
        <f t="shared" si="18"/>
        <v>0</v>
      </c>
      <c r="AQ19" s="12">
        <f t="shared" si="19"/>
        <v>0</v>
      </c>
      <c r="AR19" s="12">
        <f t="shared" si="20"/>
        <v>0</v>
      </c>
      <c r="AS19" s="12">
        <f t="shared" si="21"/>
        <v>0</v>
      </c>
      <c r="AT19" s="12">
        <f t="shared" si="22"/>
        <v>0</v>
      </c>
      <c r="AU19" s="12">
        <f t="shared" si="23"/>
        <v>0</v>
      </c>
      <c r="AV19" s="12">
        <f t="shared" si="24"/>
        <v>0</v>
      </c>
      <c r="AW19" s="12">
        <f t="shared" si="25"/>
        <v>0</v>
      </c>
      <c r="AX19" s="13">
        <f t="shared" si="27"/>
        <v>0</v>
      </c>
      <c r="AY19" s="13">
        <f t="shared" si="26"/>
        <v>0</v>
      </c>
      <c r="AZ19" s="2"/>
    </row>
    <row r="20" spans="1:52" ht="24.95" customHeight="1" x14ac:dyDescent="0.25">
      <c r="A20" s="2"/>
      <c r="B20" s="111" t="str">
        <f t="shared" si="0"/>
        <v>mercredi</v>
      </c>
      <c r="C20" s="112">
        <f>IF(C19="","",IF(AND(MONTH(C19+1)&lt;&gt;MONTH(C$7),WEEKDAY(C19,2)&lt;6),"",IF(AND(MONTH(C19+1)&lt;&gt;MONTH(C$7),COUNTIF(C$7:C19,C19)=2),"",IF(AND(WEEKDAY(C19,2)&gt;5,COUNTIF(C$7:C19,C19)=1),C19,C19+1))))</f>
        <v>43901</v>
      </c>
      <c r="D20" s="115">
        <f t="shared" si="1"/>
        <v>4</v>
      </c>
      <c r="E20" s="128" t="str">
        <f t="shared" si="2"/>
        <v>nuit</v>
      </c>
      <c r="F20" s="119" t="s">
        <v>418</v>
      </c>
      <c r="G20" s="117" t="s">
        <v>48</v>
      </c>
      <c r="H20" s="237" t="s">
        <v>26</v>
      </c>
      <c r="I20" s="117" t="s">
        <v>48</v>
      </c>
      <c r="J20" s="237" t="s">
        <v>127</v>
      </c>
      <c r="K20" s="117" t="s">
        <v>48</v>
      </c>
      <c r="L20" s="237" t="s">
        <v>109</v>
      </c>
      <c r="M20" s="117" t="s">
        <v>46</v>
      </c>
      <c r="N20" s="237" t="s">
        <v>96</v>
      </c>
      <c r="O20" s="117" t="s">
        <v>48</v>
      </c>
      <c r="P20" s="237" t="s">
        <v>118</v>
      </c>
      <c r="Q20" s="117" t="s">
        <v>48</v>
      </c>
      <c r="R20" s="237" t="s">
        <v>117</v>
      </c>
      <c r="S20" s="117" t="s">
        <v>48</v>
      </c>
      <c r="T20" s="119" t="s">
        <v>128</v>
      </c>
      <c r="U20" s="117" t="s">
        <v>46</v>
      </c>
      <c r="V20" s="119"/>
      <c r="W20" s="119"/>
      <c r="X20" s="175"/>
      <c r="Y20" s="154">
        <v>5</v>
      </c>
      <c r="Z20" s="149" t="str">
        <v>BULTEEL D       (1)</v>
      </c>
      <c r="AA20" s="12">
        <f t="shared" si="3"/>
        <v>0</v>
      </c>
      <c r="AB20" s="12">
        <f t="shared" si="4"/>
        <v>0</v>
      </c>
      <c r="AC20" s="12">
        <f t="shared" si="5"/>
        <v>1</v>
      </c>
      <c r="AD20" s="12">
        <f t="shared" si="6"/>
        <v>1</v>
      </c>
      <c r="AE20" s="12">
        <f t="shared" si="7"/>
        <v>0</v>
      </c>
      <c r="AF20" s="12">
        <f t="shared" si="8"/>
        <v>0</v>
      </c>
      <c r="AG20" s="12">
        <f t="shared" si="9"/>
        <v>3</v>
      </c>
      <c r="AH20" s="12">
        <f t="shared" si="10"/>
        <v>1</v>
      </c>
      <c r="AI20" s="12">
        <f t="shared" si="11"/>
        <v>1</v>
      </c>
      <c r="AJ20" s="12">
        <f t="shared" si="12"/>
        <v>1</v>
      </c>
      <c r="AK20" s="12">
        <f t="shared" si="13"/>
        <v>0</v>
      </c>
      <c r="AL20" s="13">
        <f t="shared" si="14"/>
        <v>7</v>
      </c>
      <c r="AM20" s="12">
        <f t="shared" si="15"/>
        <v>0</v>
      </c>
      <c r="AN20" s="12">
        <f t="shared" si="16"/>
        <v>0</v>
      </c>
      <c r="AO20" s="12">
        <f t="shared" si="17"/>
        <v>0</v>
      </c>
      <c r="AP20" s="12">
        <f t="shared" si="18"/>
        <v>0</v>
      </c>
      <c r="AQ20" s="12">
        <f t="shared" si="19"/>
        <v>0</v>
      </c>
      <c r="AR20" s="12">
        <f t="shared" si="20"/>
        <v>0</v>
      </c>
      <c r="AS20" s="12">
        <f t="shared" si="21"/>
        <v>0</v>
      </c>
      <c r="AT20" s="12">
        <f t="shared" si="22"/>
        <v>0</v>
      </c>
      <c r="AU20" s="12">
        <f t="shared" si="23"/>
        <v>0</v>
      </c>
      <c r="AV20" s="12">
        <f t="shared" si="24"/>
        <v>0</v>
      </c>
      <c r="AW20" s="12">
        <f t="shared" si="25"/>
        <v>0</v>
      </c>
      <c r="AX20" s="13">
        <f t="shared" si="27"/>
        <v>0</v>
      </c>
      <c r="AY20" s="13">
        <f t="shared" si="26"/>
        <v>7</v>
      </c>
      <c r="AZ20" s="2"/>
    </row>
    <row r="21" spans="1:52" ht="24.95" customHeight="1" x14ac:dyDescent="0.25">
      <c r="A21" s="2"/>
      <c r="B21" s="111" t="str">
        <f t="shared" si="0"/>
        <v>jeudi</v>
      </c>
      <c r="C21" s="112">
        <f>IF(C20="","",IF(AND(MONTH(C20+1)&lt;&gt;MONTH(C$7),WEEKDAY(C20,2)&lt;6),"",IF(AND(MONTH(C20+1)&lt;&gt;MONTH(C$7),COUNTIF(C$7:C20,C20)=2),"",IF(AND(WEEKDAY(C20,2)&gt;5,COUNTIF(C$7:C20,C20)=1),C20,C20+1))))</f>
        <v>43902</v>
      </c>
      <c r="D21" s="115">
        <f t="shared" si="1"/>
        <v>1</v>
      </c>
      <c r="E21" s="128" t="str">
        <f t="shared" si="2"/>
        <v>nuit</v>
      </c>
      <c r="F21" s="119" t="s">
        <v>22</v>
      </c>
      <c r="G21" s="117" t="s">
        <v>48</v>
      </c>
      <c r="H21" s="237" t="s">
        <v>30</v>
      </c>
      <c r="I21" s="117" t="s">
        <v>48</v>
      </c>
      <c r="J21" s="237" t="s">
        <v>24</v>
      </c>
      <c r="K21" s="117" t="s">
        <v>48</v>
      </c>
      <c r="L21" s="237" t="s">
        <v>29</v>
      </c>
      <c r="M21" s="117" t="s">
        <v>48</v>
      </c>
      <c r="N21" s="237" t="s">
        <v>28</v>
      </c>
      <c r="O21" s="117" t="s">
        <v>48</v>
      </c>
      <c r="P21" s="237" t="s">
        <v>36</v>
      </c>
      <c r="Q21" s="117" t="s">
        <v>48</v>
      </c>
      <c r="R21" s="237" t="s">
        <v>96</v>
      </c>
      <c r="S21" s="117" t="s">
        <v>48</v>
      </c>
      <c r="T21" s="119" t="s">
        <v>414</v>
      </c>
      <c r="U21" s="117" t="s">
        <v>46</v>
      </c>
      <c r="V21" s="119" t="s">
        <v>426</v>
      </c>
      <c r="W21" s="119" t="s">
        <v>100</v>
      </c>
      <c r="X21" s="175"/>
      <c r="Y21" s="154">
        <v>6</v>
      </c>
      <c r="Z21" s="149" t="str">
        <v>DURRIS  T         (1)</v>
      </c>
      <c r="AA21" s="12">
        <f t="shared" si="3"/>
        <v>0</v>
      </c>
      <c r="AB21" s="12">
        <f t="shared" si="4"/>
        <v>0</v>
      </c>
      <c r="AC21" s="12">
        <f t="shared" si="5"/>
        <v>5</v>
      </c>
      <c r="AD21" s="12">
        <f t="shared" si="6"/>
        <v>1</v>
      </c>
      <c r="AE21" s="12">
        <f t="shared" si="7"/>
        <v>1</v>
      </c>
      <c r="AF21" s="12">
        <f t="shared" si="8"/>
        <v>1</v>
      </c>
      <c r="AG21" s="12">
        <f t="shared" si="9"/>
        <v>0</v>
      </c>
      <c r="AH21" s="12">
        <f t="shared" si="10"/>
        <v>0</v>
      </c>
      <c r="AI21" s="12">
        <f t="shared" si="11"/>
        <v>0</v>
      </c>
      <c r="AJ21" s="12">
        <f t="shared" si="12"/>
        <v>0</v>
      </c>
      <c r="AK21" s="12">
        <f t="shared" si="13"/>
        <v>0</v>
      </c>
      <c r="AL21" s="13">
        <f t="shared" si="14"/>
        <v>8</v>
      </c>
      <c r="AM21" s="12">
        <f t="shared" si="15"/>
        <v>0</v>
      </c>
      <c r="AN21" s="12">
        <f t="shared" si="16"/>
        <v>0</v>
      </c>
      <c r="AO21" s="12">
        <f t="shared" si="17"/>
        <v>1</v>
      </c>
      <c r="AP21" s="12">
        <f t="shared" si="18"/>
        <v>0</v>
      </c>
      <c r="AQ21" s="12">
        <f t="shared" si="19"/>
        <v>0</v>
      </c>
      <c r="AR21" s="12">
        <f t="shared" si="20"/>
        <v>0</v>
      </c>
      <c r="AS21" s="12">
        <f t="shared" si="21"/>
        <v>0</v>
      </c>
      <c r="AT21" s="12">
        <f t="shared" si="22"/>
        <v>0</v>
      </c>
      <c r="AU21" s="12">
        <f t="shared" si="23"/>
        <v>0</v>
      </c>
      <c r="AV21" s="12">
        <f t="shared" si="24"/>
        <v>0</v>
      </c>
      <c r="AW21" s="12">
        <f t="shared" si="25"/>
        <v>0</v>
      </c>
      <c r="AX21" s="13">
        <f t="shared" si="27"/>
        <v>1</v>
      </c>
      <c r="AY21" s="13">
        <f t="shared" si="26"/>
        <v>9</v>
      </c>
      <c r="AZ21" s="2"/>
    </row>
    <row r="22" spans="1:52" ht="24.95" customHeight="1" x14ac:dyDescent="0.25">
      <c r="A22" s="2"/>
      <c r="B22" s="111" t="str">
        <f t="shared" si="0"/>
        <v>vendredi</v>
      </c>
      <c r="C22" s="112">
        <f>IF(C21="","",IF(AND(MONTH(C21+1)&lt;&gt;MONTH(C$7),WEEKDAY(C21,2)&lt;6),"",IF(AND(MONTH(C21+1)&lt;&gt;MONTH(C$7),COUNTIF(C$7:C21,C21)=2),"",IF(AND(WEEKDAY(C21,2)&gt;5,COUNTIF(C$7:C21,C21)=1),C21,C21+1))))</f>
        <v>43903</v>
      </c>
      <c r="D22" s="115">
        <f t="shared" si="1"/>
        <v>2</v>
      </c>
      <c r="E22" s="128" t="str">
        <f t="shared" si="2"/>
        <v>nuit</v>
      </c>
      <c r="F22" s="119" t="s">
        <v>106</v>
      </c>
      <c r="G22" s="117" t="s">
        <v>48</v>
      </c>
      <c r="H22" s="237" t="s">
        <v>95</v>
      </c>
      <c r="I22" s="117" t="s">
        <v>48</v>
      </c>
      <c r="J22" s="237" t="s">
        <v>421</v>
      </c>
      <c r="K22" s="117" t="s">
        <v>48</v>
      </c>
      <c r="L22" s="237" t="s">
        <v>94</v>
      </c>
      <c r="M22" s="117" t="s">
        <v>48</v>
      </c>
      <c r="N22" s="237" t="s">
        <v>127</v>
      </c>
      <c r="O22" s="117" t="s">
        <v>48</v>
      </c>
      <c r="P22" s="237" t="s">
        <v>431</v>
      </c>
      <c r="Q22" s="117" t="s">
        <v>48</v>
      </c>
      <c r="R22" s="237" t="s">
        <v>413</v>
      </c>
      <c r="S22" s="117" t="s">
        <v>48</v>
      </c>
      <c r="T22" s="119" t="s">
        <v>97</v>
      </c>
      <c r="U22" s="117" t="s">
        <v>48</v>
      </c>
      <c r="V22" s="119" t="s">
        <v>414</v>
      </c>
      <c r="W22" s="119" t="s">
        <v>417</v>
      </c>
      <c r="X22" s="175" t="s">
        <v>437</v>
      </c>
      <c r="Y22" s="154">
        <v>7</v>
      </c>
      <c r="Z22" s="149" t="str">
        <v>BORIES  R         (1)</v>
      </c>
      <c r="AA22" s="12">
        <f t="shared" si="3"/>
        <v>0</v>
      </c>
      <c r="AB22" s="12">
        <f t="shared" si="4"/>
        <v>4</v>
      </c>
      <c r="AC22" s="12">
        <f t="shared" si="5"/>
        <v>7</v>
      </c>
      <c r="AD22" s="12">
        <f t="shared" si="6"/>
        <v>0</v>
      </c>
      <c r="AE22" s="12">
        <f t="shared" si="7"/>
        <v>1</v>
      </c>
      <c r="AF22" s="12">
        <f t="shared" si="8"/>
        <v>1</v>
      </c>
      <c r="AG22" s="12">
        <f t="shared" si="9"/>
        <v>1</v>
      </c>
      <c r="AH22" s="12">
        <f t="shared" si="10"/>
        <v>1</v>
      </c>
      <c r="AI22" s="12">
        <f t="shared" si="11"/>
        <v>0</v>
      </c>
      <c r="AJ22" s="12">
        <f t="shared" si="12"/>
        <v>0</v>
      </c>
      <c r="AK22" s="12">
        <f t="shared" si="13"/>
        <v>0</v>
      </c>
      <c r="AL22" s="13">
        <f t="shared" si="14"/>
        <v>15</v>
      </c>
      <c r="AM22" s="12">
        <f t="shared" si="15"/>
        <v>0</v>
      </c>
      <c r="AN22" s="12">
        <f t="shared" si="16"/>
        <v>0</v>
      </c>
      <c r="AO22" s="12">
        <f t="shared" si="17"/>
        <v>1</v>
      </c>
      <c r="AP22" s="12">
        <f t="shared" si="18"/>
        <v>0</v>
      </c>
      <c r="AQ22" s="12">
        <f t="shared" si="19"/>
        <v>0</v>
      </c>
      <c r="AR22" s="12">
        <f t="shared" si="20"/>
        <v>1</v>
      </c>
      <c r="AS22" s="12">
        <f t="shared" si="21"/>
        <v>0</v>
      </c>
      <c r="AT22" s="12">
        <f t="shared" si="22"/>
        <v>0</v>
      </c>
      <c r="AU22" s="12">
        <f t="shared" si="23"/>
        <v>0</v>
      </c>
      <c r="AV22" s="12">
        <f t="shared" si="24"/>
        <v>0</v>
      </c>
      <c r="AW22" s="12">
        <f t="shared" si="25"/>
        <v>0</v>
      </c>
      <c r="AX22" s="13">
        <f t="shared" si="27"/>
        <v>2</v>
      </c>
      <c r="AY22" s="13">
        <f t="shared" si="26"/>
        <v>17</v>
      </c>
      <c r="AZ22" s="2"/>
    </row>
    <row r="23" spans="1:52" ht="24.95" customHeight="1" x14ac:dyDescent="0.25">
      <c r="A23" s="2"/>
      <c r="B23" s="111" t="str">
        <f t="shared" si="0"/>
        <v>samedi</v>
      </c>
      <c r="C23" s="112">
        <f>IF(C22="","",IF(AND(MONTH(C22+1)&lt;&gt;MONTH(C$7),WEEKDAY(C22,2)&lt;6),"",IF(AND(MONTH(C22+1)&lt;&gt;MONTH(C$7),COUNTIF(C$7:C22,C22)=2),"",IF(AND(WEEKDAY(C22,2)&gt;5,COUNTIF(C$7:C22,C22)=1),C22,C22+1))))</f>
        <v>43904</v>
      </c>
      <c r="D23" s="115">
        <f t="shared" si="1"/>
        <v>3</v>
      </c>
      <c r="E23" s="128" t="str">
        <f t="shared" si="2"/>
        <v>jour</v>
      </c>
      <c r="F23" s="119" t="s">
        <v>105</v>
      </c>
      <c r="G23" s="117" t="s">
        <v>44</v>
      </c>
      <c r="H23" s="237" t="s">
        <v>421</v>
      </c>
      <c r="I23" s="117" t="s">
        <v>44</v>
      </c>
      <c r="J23" s="237" t="s">
        <v>412</v>
      </c>
      <c r="K23" s="117" t="s">
        <v>44</v>
      </c>
      <c r="L23" s="237" t="s">
        <v>114</v>
      </c>
      <c r="M23" s="117" t="s">
        <v>44</v>
      </c>
      <c r="N23" s="237" t="s">
        <v>115</v>
      </c>
      <c r="O23" s="117" t="s">
        <v>44</v>
      </c>
      <c r="P23" s="237" t="s">
        <v>119</v>
      </c>
      <c r="Q23" s="117" t="s">
        <v>44</v>
      </c>
      <c r="R23" s="237" t="s">
        <v>117</v>
      </c>
      <c r="S23" s="117" t="s">
        <v>46</v>
      </c>
      <c r="T23" s="442" t="s">
        <v>110</v>
      </c>
      <c r="U23" s="117" t="s">
        <v>46</v>
      </c>
      <c r="V23" s="119" t="s">
        <v>99</v>
      </c>
      <c r="W23" s="119" t="s">
        <v>431</v>
      </c>
      <c r="X23" s="175" t="s">
        <v>100</v>
      </c>
      <c r="Y23" s="154">
        <v>8</v>
      </c>
      <c r="Z23" s="149" t="str">
        <v>CAYRIER  A       (1)</v>
      </c>
      <c r="AA23" s="12">
        <f t="shared" si="3"/>
        <v>0</v>
      </c>
      <c r="AB23" s="12">
        <f t="shared" si="4"/>
        <v>0</v>
      </c>
      <c r="AC23" s="12">
        <f t="shared" si="5"/>
        <v>0</v>
      </c>
      <c r="AD23" s="12">
        <f t="shared" si="6"/>
        <v>0</v>
      </c>
      <c r="AE23" s="12">
        <f t="shared" si="7"/>
        <v>0</v>
      </c>
      <c r="AF23" s="12">
        <f t="shared" si="8"/>
        <v>0</v>
      </c>
      <c r="AG23" s="12">
        <f t="shared" si="9"/>
        <v>0</v>
      </c>
      <c r="AH23" s="12">
        <f t="shared" si="10"/>
        <v>0</v>
      </c>
      <c r="AI23" s="12">
        <f t="shared" si="11"/>
        <v>0</v>
      </c>
      <c r="AJ23" s="12">
        <f t="shared" si="12"/>
        <v>0</v>
      </c>
      <c r="AK23" s="12">
        <f t="shared" si="13"/>
        <v>0</v>
      </c>
      <c r="AL23" s="13">
        <f t="shared" si="14"/>
        <v>0</v>
      </c>
      <c r="AM23" s="12">
        <f t="shared" si="15"/>
        <v>0</v>
      </c>
      <c r="AN23" s="12">
        <f t="shared" si="16"/>
        <v>0</v>
      </c>
      <c r="AO23" s="12">
        <f t="shared" si="17"/>
        <v>0</v>
      </c>
      <c r="AP23" s="12">
        <f t="shared" si="18"/>
        <v>0</v>
      </c>
      <c r="AQ23" s="12">
        <f t="shared" si="19"/>
        <v>0</v>
      </c>
      <c r="AR23" s="12">
        <f t="shared" si="20"/>
        <v>0</v>
      </c>
      <c r="AS23" s="12">
        <f t="shared" si="21"/>
        <v>0</v>
      </c>
      <c r="AT23" s="12">
        <f t="shared" si="22"/>
        <v>0</v>
      </c>
      <c r="AU23" s="12">
        <f t="shared" si="23"/>
        <v>0</v>
      </c>
      <c r="AV23" s="12">
        <f t="shared" si="24"/>
        <v>0</v>
      </c>
      <c r="AW23" s="12">
        <f t="shared" si="25"/>
        <v>0</v>
      </c>
      <c r="AX23" s="13">
        <f t="shared" si="27"/>
        <v>0</v>
      </c>
      <c r="AY23" s="13">
        <f t="shared" si="26"/>
        <v>0</v>
      </c>
      <c r="AZ23" s="2"/>
    </row>
    <row r="24" spans="1:52" ht="24.95" customHeight="1" x14ac:dyDescent="0.25">
      <c r="A24" s="2"/>
      <c r="B24" s="111" t="str">
        <f t="shared" si="0"/>
        <v>samedi</v>
      </c>
      <c r="C24" s="112">
        <f>IF(C23="","",IF(AND(MONTH(C23+1)&lt;&gt;MONTH(C$7),WEEKDAY(C23,2)&lt;6),"",IF(AND(MONTH(C23+1)&lt;&gt;MONTH(C$7),COUNTIF(C$7:C23,C23)=2),"",IF(AND(WEEKDAY(C23,2)&gt;5,COUNTIF(C$7:C23,C23)=1),C23,C23+1))))</f>
        <v>43904</v>
      </c>
      <c r="D24" s="115">
        <f t="shared" si="1"/>
        <v>3</v>
      </c>
      <c r="E24" s="128" t="str">
        <f t="shared" si="2"/>
        <v>nuit</v>
      </c>
      <c r="F24" s="119" t="s">
        <v>104</v>
      </c>
      <c r="G24" s="117" t="s">
        <v>46</v>
      </c>
      <c r="H24" s="237" t="s">
        <v>413</v>
      </c>
      <c r="I24" s="117" t="s">
        <v>48</v>
      </c>
      <c r="J24" s="443" t="s">
        <v>110</v>
      </c>
      <c r="K24" s="117" t="s">
        <v>48</v>
      </c>
      <c r="L24" s="237" t="s">
        <v>114</v>
      </c>
      <c r="M24" s="117" t="s">
        <v>48</v>
      </c>
      <c r="N24" s="237" t="s">
        <v>107</v>
      </c>
      <c r="O24" s="117" t="s">
        <v>48</v>
      </c>
      <c r="P24" s="237" t="s">
        <v>111</v>
      </c>
      <c r="Q24" s="117" t="s">
        <v>48</v>
      </c>
      <c r="R24" s="237" t="s">
        <v>431</v>
      </c>
      <c r="S24" s="117" t="s">
        <v>48</v>
      </c>
      <c r="T24" s="119" t="s">
        <v>100</v>
      </c>
      <c r="U24" s="117" t="s">
        <v>46</v>
      </c>
      <c r="V24" s="119" t="s">
        <v>117</v>
      </c>
      <c r="W24" s="119"/>
      <c r="X24" s="175"/>
      <c r="Y24" s="154">
        <v>9</v>
      </c>
      <c r="Z24" s="149">
        <v>0</v>
      </c>
      <c r="AA24" s="12">
        <f t="shared" si="3"/>
        <v>0</v>
      </c>
      <c r="AB24" s="12">
        <f t="shared" si="4"/>
        <v>0</v>
      </c>
      <c r="AC24" s="12">
        <f t="shared" si="5"/>
        <v>0</v>
      </c>
      <c r="AD24" s="12">
        <f t="shared" si="6"/>
        <v>0</v>
      </c>
      <c r="AE24" s="12">
        <f t="shared" si="7"/>
        <v>0</v>
      </c>
      <c r="AF24" s="12">
        <f t="shared" si="8"/>
        <v>0</v>
      </c>
      <c r="AG24" s="12">
        <f t="shared" si="9"/>
        <v>0</v>
      </c>
      <c r="AH24" s="12">
        <f t="shared" si="10"/>
        <v>0</v>
      </c>
      <c r="AI24" s="12">
        <f t="shared" si="11"/>
        <v>0</v>
      </c>
      <c r="AJ24" s="12">
        <f t="shared" si="12"/>
        <v>0</v>
      </c>
      <c r="AK24" s="12">
        <f t="shared" si="13"/>
        <v>0</v>
      </c>
      <c r="AL24" s="13">
        <f t="shared" si="14"/>
        <v>0</v>
      </c>
      <c r="AM24" s="12">
        <f t="shared" si="15"/>
        <v>0</v>
      </c>
      <c r="AN24" s="12">
        <f t="shared" si="16"/>
        <v>0</v>
      </c>
      <c r="AO24" s="12">
        <f t="shared" si="17"/>
        <v>0</v>
      </c>
      <c r="AP24" s="12">
        <f t="shared" si="18"/>
        <v>0</v>
      </c>
      <c r="AQ24" s="12">
        <f t="shared" si="19"/>
        <v>0</v>
      </c>
      <c r="AR24" s="12">
        <f t="shared" si="20"/>
        <v>0</v>
      </c>
      <c r="AS24" s="12">
        <f t="shared" si="21"/>
        <v>0</v>
      </c>
      <c r="AT24" s="12">
        <f t="shared" si="22"/>
        <v>0</v>
      </c>
      <c r="AU24" s="12">
        <f t="shared" si="23"/>
        <v>0</v>
      </c>
      <c r="AV24" s="12">
        <f t="shared" si="24"/>
        <v>0</v>
      </c>
      <c r="AW24" s="12">
        <f t="shared" si="25"/>
        <v>0</v>
      </c>
      <c r="AX24" s="13">
        <f t="shared" si="27"/>
        <v>0</v>
      </c>
      <c r="AY24" s="13">
        <f t="shared" si="26"/>
        <v>0</v>
      </c>
      <c r="AZ24" s="2"/>
    </row>
    <row r="25" spans="1:52" ht="24.95" customHeight="1" x14ac:dyDescent="0.25">
      <c r="A25" s="2"/>
      <c r="B25" s="111" t="str">
        <f t="shared" si="0"/>
        <v>dimanche</v>
      </c>
      <c r="C25" s="112">
        <f>IF(C24="","",IF(AND(MONTH(C24+1)&lt;&gt;MONTH(C$7),WEEKDAY(C24,2)&lt;6),"",IF(AND(MONTH(C24+1)&lt;&gt;MONTH(C$7),COUNTIF(C$7:C24,C24)=2),"",IF(AND(WEEKDAY(C24,2)&gt;5,COUNTIF(C$7:C24,C24)=1),C24,C24+1))))</f>
        <v>43905</v>
      </c>
      <c r="D25" s="115">
        <f t="shared" si="1"/>
        <v>4</v>
      </c>
      <c r="E25" s="128" t="str">
        <f t="shared" si="2"/>
        <v>jour</v>
      </c>
      <c r="F25" s="119" t="s">
        <v>23</v>
      </c>
      <c r="G25" s="117" t="s">
        <v>44</v>
      </c>
      <c r="H25" s="237" t="s">
        <v>420</v>
      </c>
      <c r="I25" s="117" t="s">
        <v>44</v>
      </c>
      <c r="J25" s="237" t="s">
        <v>127</v>
      </c>
      <c r="K25" s="117" t="s">
        <v>44</v>
      </c>
      <c r="L25" s="237" t="s">
        <v>403</v>
      </c>
      <c r="M25" s="117" t="s">
        <v>44</v>
      </c>
      <c r="N25" s="237" t="s">
        <v>431</v>
      </c>
      <c r="O25" s="117" t="s">
        <v>44</v>
      </c>
      <c r="P25" s="237" t="s">
        <v>118</v>
      </c>
      <c r="Q25" s="117" t="s">
        <v>44</v>
      </c>
      <c r="R25" s="237" t="s">
        <v>35</v>
      </c>
      <c r="S25" s="117" t="s">
        <v>46</v>
      </c>
      <c r="T25" s="119"/>
      <c r="U25" s="117" t="s">
        <v>46</v>
      </c>
      <c r="V25" s="119"/>
      <c r="W25" s="119"/>
      <c r="X25" s="175"/>
      <c r="Y25" s="154">
        <v>10</v>
      </c>
      <c r="Z25" s="149" t="str">
        <v>ROBERT  M       (1)</v>
      </c>
      <c r="AA25" s="12">
        <f t="shared" si="3"/>
        <v>0</v>
      </c>
      <c r="AB25" s="12">
        <f t="shared" si="4"/>
        <v>0</v>
      </c>
      <c r="AC25" s="12">
        <f t="shared" si="5"/>
        <v>0</v>
      </c>
      <c r="AD25" s="12">
        <f t="shared" si="6"/>
        <v>2</v>
      </c>
      <c r="AE25" s="12">
        <f t="shared" si="7"/>
        <v>0</v>
      </c>
      <c r="AF25" s="12">
        <f t="shared" si="8"/>
        <v>0</v>
      </c>
      <c r="AG25" s="12">
        <f t="shared" si="9"/>
        <v>0</v>
      </c>
      <c r="AH25" s="12">
        <f t="shared" si="10"/>
        <v>0</v>
      </c>
      <c r="AI25" s="12">
        <f t="shared" si="11"/>
        <v>0</v>
      </c>
      <c r="AJ25" s="12">
        <f t="shared" si="12"/>
        <v>0</v>
      </c>
      <c r="AK25" s="12">
        <f t="shared" si="13"/>
        <v>0</v>
      </c>
      <c r="AL25" s="13">
        <f t="shared" si="14"/>
        <v>2</v>
      </c>
      <c r="AM25" s="12">
        <f t="shared" si="15"/>
        <v>0</v>
      </c>
      <c r="AN25" s="12">
        <f t="shared" si="16"/>
        <v>0</v>
      </c>
      <c r="AO25" s="12">
        <f t="shared" si="17"/>
        <v>0</v>
      </c>
      <c r="AP25" s="12">
        <f t="shared" si="18"/>
        <v>0</v>
      </c>
      <c r="AQ25" s="12">
        <f t="shared" si="19"/>
        <v>1</v>
      </c>
      <c r="AR25" s="12">
        <f t="shared" si="20"/>
        <v>0</v>
      </c>
      <c r="AS25" s="12">
        <f t="shared" si="21"/>
        <v>0</v>
      </c>
      <c r="AT25" s="12">
        <f t="shared" si="22"/>
        <v>0</v>
      </c>
      <c r="AU25" s="12">
        <f t="shared" si="23"/>
        <v>0</v>
      </c>
      <c r="AV25" s="12">
        <f t="shared" si="24"/>
        <v>0</v>
      </c>
      <c r="AW25" s="12">
        <f t="shared" si="25"/>
        <v>0</v>
      </c>
      <c r="AX25" s="13">
        <f t="shared" si="27"/>
        <v>1</v>
      </c>
      <c r="AY25" s="13">
        <f t="shared" si="26"/>
        <v>3</v>
      </c>
      <c r="AZ25" s="2"/>
    </row>
    <row r="26" spans="1:52" ht="24.95" customHeight="1" x14ac:dyDescent="0.25">
      <c r="A26" s="2"/>
      <c r="B26" s="111" t="str">
        <f t="shared" si="0"/>
        <v>dimanche</v>
      </c>
      <c r="C26" s="112">
        <f>IF(C25="","",IF(AND(MONTH(C25+1)&lt;&gt;MONTH(C$7),WEEKDAY(C25,2)&lt;6),"",IF(AND(MONTH(C25+1)&lt;&gt;MONTH(C$7),COUNTIF(C$7:C25,C25)=2),"",IF(AND(WEEKDAY(C25,2)&gt;5,COUNTIF(C$7:C25,C25)=1),C25,C25+1))))</f>
        <v>43905</v>
      </c>
      <c r="D26" s="115">
        <f t="shared" si="1"/>
        <v>4</v>
      </c>
      <c r="E26" s="128" t="str">
        <f t="shared" si="2"/>
        <v>nuit</v>
      </c>
      <c r="F26" s="119" t="s">
        <v>84</v>
      </c>
      <c r="G26" s="117" t="s">
        <v>48</v>
      </c>
      <c r="H26" s="237" t="s">
        <v>304</v>
      </c>
      <c r="I26" s="117" t="s">
        <v>48</v>
      </c>
      <c r="J26" s="237" t="s">
        <v>28</v>
      </c>
      <c r="K26" s="117" t="s">
        <v>48</v>
      </c>
      <c r="L26" s="237" t="s">
        <v>431</v>
      </c>
      <c r="M26" s="117" t="s">
        <v>48</v>
      </c>
      <c r="N26" s="237" t="s">
        <v>96</v>
      </c>
      <c r="O26" s="117" t="s">
        <v>48</v>
      </c>
      <c r="P26" s="237" t="s">
        <v>403</v>
      </c>
      <c r="Q26" s="117" t="s">
        <v>48</v>
      </c>
      <c r="R26" s="237"/>
      <c r="S26" s="117"/>
      <c r="T26" s="119"/>
      <c r="U26" s="117"/>
      <c r="V26" s="119"/>
      <c r="W26" s="119"/>
      <c r="X26" s="175"/>
      <c r="Y26" s="154">
        <v>11</v>
      </c>
      <c r="Z26" s="149" t="str">
        <v>PALPACUER  Y  (1)</v>
      </c>
      <c r="AA26" s="12">
        <f t="shared" si="3"/>
        <v>0</v>
      </c>
      <c r="AB26" s="12">
        <f t="shared" si="4"/>
        <v>6</v>
      </c>
      <c r="AC26" s="12">
        <f t="shared" si="5"/>
        <v>0</v>
      </c>
      <c r="AD26" s="12">
        <f t="shared" si="6"/>
        <v>1</v>
      </c>
      <c r="AE26" s="12">
        <f t="shared" si="7"/>
        <v>0</v>
      </c>
      <c r="AF26" s="12">
        <f t="shared" si="8"/>
        <v>0</v>
      </c>
      <c r="AG26" s="12">
        <f t="shared" si="9"/>
        <v>0</v>
      </c>
      <c r="AH26" s="12">
        <f t="shared" si="10"/>
        <v>0</v>
      </c>
      <c r="AI26" s="12">
        <f t="shared" si="11"/>
        <v>0</v>
      </c>
      <c r="AJ26" s="12">
        <f t="shared" si="12"/>
        <v>0</v>
      </c>
      <c r="AK26" s="12">
        <f t="shared" si="13"/>
        <v>0</v>
      </c>
      <c r="AL26" s="13">
        <f t="shared" si="14"/>
        <v>7</v>
      </c>
      <c r="AM26" s="12">
        <f t="shared" si="15"/>
        <v>0</v>
      </c>
      <c r="AN26" s="12">
        <f t="shared" si="16"/>
        <v>1</v>
      </c>
      <c r="AO26" s="12">
        <f t="shared" si="17"/>
        <v>0</v>
      </c>
      <c r="AP26" s="12">
        <f t="shared" si="18"/>
        <v>0</v>
      </c>
      <c r="AQ26" s="12">
        <f t="shared" si="19"/>
        <v>0</v>
      </c>
      <c r="AR26" s="12">
        <f t="shared" si="20"/>
        <v>0</v>
      </c>
      <c r="AS26" s="12">
        <f t="shared" si="21"/>
        <v>0</v>
      </c>
      <c r="AT26" s="12">
        <f t="shared" si="22"/>
        <v>0</v>
      </c>
      <c r="AU26" s="12">
        <f t="shared" si="23"/>
        <v>0</v>
      </c>
      <c r="AV26" s="12">
        <f t="shared" si="24"/>
        <v>0</v>
      </c>
      <c r="AW26" s="12">
        <f t="shared" si="25"/>
        <v>0</v>
      </c>
      <c r="AX26" s="13">
        <f t="shared" si="27"/>
        <v>1</v>
      </c>
      <c r="AY26" s="13">
        <f t="shared" si="26"/>
        <v>8</v>
      </c>
      <c r="AZ26" s="2"/>
    </row>
    <row r="27" spans="1:52" ht="24.95" customHeight="1" x14ac:dyDescent="0.25">
      <c r="A27" s="2"/>
      <c r="B27" s="111" t="str">
        <f t="shared" si="0"/>
        <v>lundi</v>
      </c>
      <c r="C27" s="112">
        <f>IF(C26="","",IF(AND(MONTH(C26+1)&lt;&gt;MONTH(C$7),WEEKDAY(C26,2)&lt;6),"",IF(AND(MONTH(C26+1)&lt;&gt;MONTH(C$7),COUNTIF(C$7:C26,C26)=2),"",IF(AND(WEEKDAY(C26,2)&gt;5,COUNTIF(C$7:C26,C26)=1),C26,C26+1))))</f>
        <v>43906</v>
      </c>
      <c r="D27" s="115">
        <f t="shared" si="1"/>
        <v>1</v>
      </c>
      <c r="E27" s="128" t="str">
        <f t="shared" si="2"/>
        <v>nuit</v>
      </c>
      <c r="F27" s="119" t="s">
        <v>22</v>
      </c>
      <c r="G27" s="117" t="s">
        <v>48</v>
      </c>
      <c r="H27" s="237" t="s">
        <v>26</v>
      </c>
      <c r="I27" s="117" t="s">
        <v>48</v>
      </c>
      <c r="J27" s="237" t="s">
        <v>24</v>
      </c>
      <c r="K27" s="117" t="s">
        <v>48</v>
      </c>
      <c r="L27" s="237" t="s">
        <v>30</v>
      </c>
      <c r="M27" s="117" t="s">
        <v>48</v>
      </c>
      <c r="N27" s="237" t="s">
        <v>421</v>
      </c>
      <c r="O27" s="117" t="s">
        <v>48</v>
      </c>
      <c r="P27" s="237" t="s">
        <v>109</v>
      </c>
      <c r="Q27" s="117" t="s">
        <v>46</v>
      </c>
      <c r="R27" s="237" t="s">
        <v>96</v>
      </c>
      <c r="S27" s="117" t="s">
        <v>48</v>
      </c>
      <c r="T27" s="119" t="s">
        <v>426</v>
      </c>
      <c r="U27" s="117" t="s">
        <v>46</v>
      </c>
      <c r="V27" s="119" t="s">
        <v>23</v>
      </c>
      <c r="W27" s="119"/>
      <c r="X27" s="175"/>
      <c r="Y27" s="154">
        <v>12</v>
      </c>
      <c r="Z27" s="149">
        <v>0</v>
      </c>
      <c r="AA27" s="12">
        <f t="shared" si="3"/>
        <v>0</v>
      </c>
      <c r="AB27" s="12">
        <f t="shared" si="4"/>
        <v>0</v>
      </c>
      <c r="AC27" s="12">
        <f t="shared" si="5"/>
        <v>0</v>
      </c>
      <c r="AD27" s="12">
        <f t="shared" si="6"/>
        <v>0</v>
      </c>
      <c r="AE27" s="12">
        <f t="shared" si="7"/>
        <v>0</v>
      </c>
      <c r="AF27" s="12">
        <f t="shared" si="8"/>
        <v>0</v>
      </c>
      <c r="AG27" s="12">
        <f t="shared" si="9"/>
        <v>0</v>
      </c>
      <c r="AH27" s="12">
        <f t="shared" si="10"/>
        <v>0</v>
      </c>
      <c r="AI27" s="12">
        <f t="shared" si="11"/>
        <v>0</v>
      </c>
      <c r="AJ27" s="12">
        <f t="shared" si="12"/>
        <v>0</v>
      </c>
      <c r="AK27" s="12">
        <f t="shared" si="13"/>
        <v>0</v>
      </c>
      <c r="AL27" s="13">
        <f t="shared" si="14"/>
        <v>0</v>
      </c>
      <c r="AM27" s="12">
        <f t="shared" si="15"/>
        <v>0</v>
      </c>
      <c r="AN27" s="12">
        <f t="shared" si="16"/>
        <v>0</v>
      </c>
      <c r="AO27" s="12">
        <f t="shared" si="17"/>
        <v>0</v>
      </c>
      <c r="AP27" s="12">
        <f t="shared" si="18"/>
        <v>0</v>
      </c>
      <c r="AQ27" s="12">
        <f t="shared" si="19"/>
        <v>0</v>
      </c>
      <c r="AR27" s="12">
        <f t="shared" si="20"/>
        <v>0</v>
      </c>
      <c r="AS27" s="12">
        <f t="shared" si="21"/>
        <v>0</v>
      </c>
      <c r="AT27" s="12">
        <f t="shared" si="22"/>
        <v>0</v>
      </c>
      <c r="AU27" s="12">
        <f t="shared" si="23"/>
        <v>0</v>
      </c>
      <c r="AV27" s="12">
        <f t="shared" si="24"/>
        <v>0</v>
      </c>
      <c r="AW27" s="12">
        <f t="shared" si="25"/>
        <v>0</v>
      </c>
      <c r="AX27" s="13">
        <f t="shared" si="27"/>
        <v>0</v>
      </c>
      <c r="AY27" s="13">
        <f t="shared" si="26"/>
        <v>0</v>
      </c>
      <c r="AZ27" s="2"/>
    </row>
    <row r="28" spans="1:52" ht="24.95" customHeight="1" x14ac:dyDescent="0.25">
      <c r="A28" s="2"/>
      <c r="B28" s="111" t="str">
        <f t="shared" si="0"/>
        <v>mardi</v>
      </c>
      <c r="C28" s="112">
        <f>IF(C27="","",IF(AND(MONTH(C27+1)&lt;&gt;MONTH(C$7),WEEKDAY(C27,2)&lt;6),"",IF(AND(MONTH(C27+1)&lt;&gt;MONTH(C$7),COUNTIF(C$7:C27,C27)=2),"",IF(AND(WEEKDAY(C27,2)&gt;5,COUNTIF(C$7:C27,C27)=1),C27,C27+1))))</f>
        <v>43907</v>
      </c>
      <c r="D28" s="115">
        <f t="shared" si="1"/>
        <v>2</v>
      </c>
      <c r="E28" s="128" t="str">
        <f t="shared" si="2"/>
        <v>nuit</v>
      </c>
      <c r="F28" s="119" t="s">
        <v>437</v>
      </c>
      <c r="G28" s="117" t="s">
        <v>46</v>
      </c>
      <c r="H28" s="237" t="s">
        <v>438</v>
      </c>
      <c r="I28" s="117" t="s">
        <v>48</v>
      </c>
      <c r="J28" s="237" t="s">
        <v>92</v>
      </c>
      <c r="K28" s="117" t="s">
        <v>46</v>
      </c>
      <c r="L28" s="237" t="s">
        <v>117</v>
      </c>
      <c r="M28" s="117" t="s">
        <v>48</v>
      </c>
      <c r="N28" s="237" t="s">
        <v>96</v>
      </c>
      <c r="O28" s="117" t="s">
        <v>48</v>
      </c>
      <c r="P28" s="237" t="s">
        <v>304</v>
      </c>
      <c r="Q28" s="117" t="s">
        <v>48</v>
      </c>
      <c r="R28" s="237" t="s">
        <v>100</v>
      </c>
      <c r="S28" s="117" t="s">
        <v>46</v>
      </c>
      <c r="T28" s="119"/>
      <c r="U28" s="117"/>
      <c r="V28" s="119"/>
      <c r="W28" s="119"/>
      <c r="X28" s="175"/>
      <c r="Y28" s="154">
        <v>13</v>
      </c>
      <c r="Z28" s="149" t="str">
        <v>AZEVEDO  L      (1)</v>
      </c>
      <c r="AA28" s="12">
        <f t="shared" si="3"/>
        <v>0</v>
      </c>
      <c r="AB28" s="12">
        <f t="shared" si="4"/>
        <v>0</v>
      </c>
      <c r="AC28" s="12">
        <f t="shared" si="5"/>
        <v>0</v>
      </c>
      <c r="AD28" s="12">
        <f t="shared" si="6"/>
        <v>0</v>
      </c>
      <c r="AE28" s="12">
        <f t="shared" si="7"/>
        <v>0</v>
      </c>
      <c r="AF28" s="12">
        <f t="shared" si="8"/>
        <v>0</v>
      </c>
      <c r="AG28" s="12">
        <f t="shared" si="9"/>
        <v>0</v>
      </c>
      <c r="AH28" s="12">
        <f t="shared" si="10"/>
        <v>0</v>
      </c>
      <c r="AI28" s="12">
        <f t="shared" si="11"/>
        <v>0</v>
      </c>
      <c r="AJ28" s="12">
        <f t="shared" si="12"/>
        <v>0</v>
      </c>
      <c r="AK28" s="12">
        <f t="shared" si="13"/>
        <v>0</v>
      </c>
      <c r="AL28" s="13">
        <f t="shared" si="14"/>
        <v>0</v>
      </c>
      <c r="AM28" s="12">
        <f t="shared" si="15"/>
        <v>0</v>
      </c>
      <c r="AN28" s="12">
        <f t="shared" si="16"/>
        <v>0</v>
      </c>
      <c r="AO28" s="12">
        <f t="shared" si="17"/>
        <v>0</v>
      </c>
      <c r="AP28" s="12">
        <f t="shared" si="18"/>
        <v>0</v>
      </c>
      <c r="AQ28" s="12">
        <f t="shared" si="19"/>
        <v>0</v>
      </c>
      <c r="AR28" s="12">
        <f t="shared" si="20"/>
        <v>0</v>
      </c>
      <c r="AS28" s="12">
        <f t="shared" si="21"/>
        <v>0</v>
      </c>
      <c r="AT28" s="12">
        <f t="shared" si="22"/>
        <v>0</v>
      </c>
      <c r="AU28" s="12">
        <f t="shared" si="23"/>
        <v>0</v>
      </c>
      <c r="AV28" s="12">
        <f t="shared" si="24"/>
        <v>0</v>
      </c>
      <c r="AW28" s="12">
        <f t="shared" si="25"/>
        <v>0</v>
      </c>
      <c r="AX28" s="13">
        <f t="shared" si="27"/>
        <v>0</v>
      </c>
      <c r="AY28" s="13">
        <f t="shared" si="26"/>
        <v>0</v>
      </c>
      <c r="AZ28" s="2"/>
    </row>
    <row r="29" spans="1:52" ht="24.95" customHeight="1" x14ac:dyDescent="0.25">
      <c r="A29" s="2"/>
      <c r="B29" s="111" t="str">
        <f t="shared" si="0"/>
        <v>mercredi</v>
      </c>
      <c r="C29" s="112">
        <f>IF(C28="","",IF(AND(MONTH(C28+1)&lt;&gt;MONTH(C$7),WEEKDAY(C28,2)&lt;6),"",IF(AND(MONTH(C28+1)&lt;&gt;MONTH(C$7),COUNTIF(C$7:C28,C28)=2),"",IF(AND(WEEKDAY(C28,2)&gt;5,COUNTIF(C$7:C28,C28)=1),C28,C28+1))))</f>
        <v>43908</v>
      </c>
      <c r="D29" s="115">
        <f>IF(C29="","",IF(MOD(C29-DATE(2017,11,30),4)=0,4,MOD(C29-DATE(2017,11,30),4)))</f>
        <v>3</v>
      </c>
      <c r="E29" s="128" t="str">
        <f t="shared" si="2"/>
        <v>nuit</v>
      </c>
      <c r="F29" s="119" t="s">
        <v>412</v>
      </c>
      <c r="G29" s="117" t="s">
        <v>48</v>
      </c>
      <c r="H29" s="237" t="s">
        <v>304</v>
      </c>
      <c r="I29" s="117" t="s">
        <v>48</v>
      </c>
      <c r="J29" s="237" t="s">
        <v>26</v>
      </c>
      <c r="K29" s="117" t="s">
        <v>48</v>
      </c>
      <c r="L29" s="237" t="s">
        <v>115</v>
      </c>
      <c r="M29" s="117" t="s">
        <v>48</v>
      </c>
      <c r="N29" s="237" t="s">
        <v>113</v>
      </c>
      <c r="O29" s="117" t="s">
        <v>48</v>
      </c>
      <c r="P29" s="237" t="s">
        <v>119</v>
      </c>
      <c r="Q29" s="117" t="s">
        <v>48</v>
      </c>
      <c r="R29" s="237" t="s">
        <v>96</v>
      </c>
      <c r="S29" s="117" t="s">
        <v>48</v>
      </c>
      <c r="T29" s="119" t="s">
        <v>117</v>
      </c>
      <c r="U29" s="117" t="s">
        <v>46</v>
      </c>
      <c r="V29" s="119" t="s">
        <v>108</v>
      </c>
      <c r="W29" s="119" t="s">
        <v>426</v>
      </c>
      <c r="X29" s="175" t="s">
        <v>104</v>
      </c>
      <c r="Y29" s="154">
        <v>14</v>
      </c>
      <c r="Z29" s="149" t="str">
        <v>LACROIX  A       (1)</v>
      </c>
      <c r="AA29" s="12">
        <f t="shared" si="3"/>
        <v>0</v>
      </c>
      <c r="AB29" s="12">
        <f t="shared" si="4"/>
        <v>0</v>
      </c>
      <c r="AC29" s="12">
        <f t="shared" si="5"/>
        <v>0</v>
      </c>
      <c r="AD29" s="12">
        <f t="shared" si="6"/>
        <v>0</v>
      </c>
      <c r="AE29" s="12">
        <f t="shared" si="7"/>
        <v>0</v>
      </c>
      <c r="AF29" s="12">
        <f t="shared" si="8"/>
        <v>0</v>
      </c>
      <c r="AG29" s="12">
        <f t="shared" si="9"/>
        <v>0</v>
      </c>
      <c r="AH29" s="12">
        <f t="shared" si="10"/>
        <v>0</v>
      </c>
      <c r="AI29" s="12">
        <f t="shared" si="11"/>
        <v>0</v>
      </c>
      <c r="AJ29" s="12">
        <f t="shared" si="12"/>
        <v>0</v>
      </c>
      <c r="AK29" s="12">
        <f t="shared" si="13"/>
        <v>0</v>
      </c>
      <c r="AL29" s="13">
        <f t="shared" si="14"/>
        <v>0</v>
      </c>
      <c r="AM29" s="12">
        <f t="shared" si="15"/>
        <v>0</v>
      </c>
      <c r="AN29" s="12">
        <f t="shared" si="16"/>
        <v>0</v>
      </c>
      <c r="AO29" s="12">
        <f t="shared" si="17"/>
        <v>0</v>
      </c>
      <c r="AP29" s="12">
        <f t="shared" si="18"/>
        <v>0</v>
      </c>
      <c r="AQ29" s="12">
        <f t="shared" si="19"/>
        <v>0</v>
      </c>
      <c r="AR29" s="12">
        <f t="shared" si="20"/>
        <v>0</v>
      </c>
      <c r="AS29" s="12">
        <f t="shared" si="21"/>
        <v>0</v>
      </c>
      <c r="AT29" s="12">
        <f t="shared" si="22"/>
        <v>0</v>
      </c>
      <c r="AU29" s="12">
        <f t="shared" si="23"/>
        <v>0</v>
      </c>
      <c r="AV29" s="12">
        <f t="shared" si="24"/>
        <v>0</v>
      </c>
      <c r="AW29" s="12">
        <f t="shared" si="25"/>
        <v>0</v>
      </c>
      <c r="AX29" s="13">
        <f t="shared" si="27"/>
        <v>0</v>
      </c>
      <c r="AY29" s="13">
        <f t="shared" si="26"/>
        <v>0</v>
      </c>
      <c r="AZ29" s="2"/>
    </row>
    <row r="30" spans="1:52" ht="24.95" customHeight="1" x14ac:dyDescent="0.25">
      <c r="A30" s="2"/>
      <c r="B30" s="111" t="str">
        <f t="shared" si="0"/>
        <v>jeudi</v>
      </c>
      <c r="C30" s="112">
        <f>IF(C29="","",IF(AND(MONTH(C29+1)&lt;&gt;MONTH(C$7),WEEKDAY(C29,2)&lt;6),"",IF(AND(MONTH(C29+1)&lt;&gt;MONTH(C$7),COUNTIF(C$7:C29,C29)=2),"",IF(AND(WEEKDAY(C29,2)&gt;5,COUNTIF(C$7:C29,C29)=1),C29,C29+1))))</f>
        <v>43909</v>
      </c>
      <c r="D30" s="115">
        <f>IF(C30="","",IF(MOD(C30-DATE(2017,11,30),4)=0,4,MOD(C30-DATE(2017,11,30),4)))</f>
        <v>4</v>
      </c>
      <c r="E30" s="128" t="str">
        <f t="shared" si="2"/>
        <v>nuit</v>
      </c>
      <c r="F30" s="119" t="s">
        <v>418</v>
      </c>
      <c r="G30" s="117" t="s">
        <v>48</v>
      </c>
      <c r="H30" s="237" t="s">
        <v>30</v>
      </c>
      <c r="I30" s="117" t="s">
        <v>48</v>
      </c>
      <c r="J30" s="237"/>
      <c r="K30" s="117"/>
      <c r="L30" s="237" t="s">
        <v>112</v>
      </c>
      <c r="M30" s="117" t="s">
        <v>46</v>
      </c>
      <c r="N30" s="237" t="s">
        <v>96</v>
      </c>
      <c r="O30" s="117" t="s">
        <v>48</v>
      </c>
      <c r="P30" s="237" t="s">
        <v>117</v>
      </c>
      <c r="Q30" s="117" t="s">
        <v>48</v>
      </c>
      <c r="R30" s="237" t="s">
        <v>128</v>
      </c>
      <c r="S30" s="117" t="s">
        <v>46</v>
      </c>
      <c r="T30" s="119"/>
      <c r="U30" s="117"/>
      <c r="V30" s="119"/>
      <c r="W30" s="119"/>
      <c r="X30" s="175"/>
      <c r="Y30" s="154">
        <v>15</v>
      </c>
      <c r="Z30" s="149" t="str">
        <v>FALZONE  C      (1)</v>
      </c>
      <c r="AA30" s="12">
        <f t="shared" si="3"/>
        <v>0</v>
      </c>
      <c r="AB30" s="12">
        <f t="shared" si="4"/>
        <v>0</v>
      </c>
      <c r="AC30" s="12">
        <f t="shared" si="5"/>
        <v>0</v>
      </c>
      <c r="AD30" s="12">
        <f t="shared" si="6"/>
        <v>0</v>
      </c>
      <c r="AE30" s="12">
        <f t="shared" si="7"/>
        <v>2</v>
      </c>
      <c r="AF30" s="12">
        <f t="shared" si="8"/>
        <v>0</v>
      </c>
      <c r="AG30" s="12">
        <f t="shared" si="9"/>
        <v>0</v>
      </c>
      <c r="AH30" s="12">
        <f t="shared" si="10"/>
        <v>1</v>
      </c>
      <c r="AI30" s="12">
        <f t="shared" si="11"/>
        <v>0</v>
      </c>
      <c r="AJ30" s="12">
        <f t="shared" si="12"/>
        <v>0</v>
      </c>
      <c r="AK30" s="12">
        <f t="shared" si="13"/>
        <v>0</v>
      </c>
      <c r="AL30" s="13">
        <f t="shared" si="14"/>
        <v>3</v>
      </c>
      <c r="AM30" s="12">
        <f t="shared" si="15"/>
        <v>0</v>
      </c>
      <c r="AN30" s="12">
        <f t="shared" si="16"/>
        <v>0</v>
      </c>
      <c r="AO30" s="12">
        <f t="shared" si="17"/>
        <v>0</v>
      </c>
      <c r="AP30" s="12">
        <f t="shared" si="18"/>
        <v>0</v>
      </c>
      <c r="AQ30" s="12">
        <f t="shared" si="19"/>
        <v>0</v>
      </c>
      <c r="AR30" s="12">
        <f t="shared" si="20"/>
        <v>0</v>
      </c>
      <c r="AS30" s="12">
        <f t="shared" si="21"/>
        <v>0</v>
      </c>
      <c r="AT30" s="12">
        <f t="shared" si="22"/>
        <v>0</v>
      </c>
      <c r="AU30" s="12">
        <f t="shared" si="23"/>
        <v>0</v>
      </c>
      <c r="AV30" s="12">
        <f t="shared" si="24"/>
        <v>0</v>
      </c>
      <c r="AW30" s="12">
        <f t="shared" si="25"/>
        <v>0</v>
      </c>
      <c r="AX30" s="13">
        <f t="shared" si="27"/>
        <v>0</v>
      </c>
      <c r="AY30" s="13">
        <f t="shared" si="26"/>
        <v>3</v>
      </c>
      <c r="AZ30" s="2"/>
    </row>
    <row r="31" spans="1:52" ht="24.95" customHeight="1" x14ac:dyDescent="0.25">
      <c r="A31" s="2"/>
      <c r="B31" s="111" t="str">
        <f t="shared" si="0"/>
        <v>vendredi</v>
      </c>
      <c r="C31" s="112">
        <f>IF(C30="","",IF(AND(MONTH(C30+1)&lt;&gt;MONTH(C$7),WEEKDAY(C30,2)&lt;6),"",IF(AND(MONTH(C30+1)&lt;&gt;MONTH(C$7),COUNTIF(C$7:C30,C30)=2),"",IF(AND(WEEKDAY(C30,2)&gt;5,COUNTIF(C$7:C30,C30)=1),C30,C30+1))))</f>
        <v>43910</v>
      </c>
      <c r="D31" s="115">
        <f t="shared" ref="D31:D45" si="28">IF(C31="","",IF(MOD(C31-DATE(2017,11,30),4)=0,4,MOD(C31-DATE(2017,11,30),4)))</f>
        <v>1</v>
      </c>
      <c r="E31" s="128" t="str">
        <f t="shared" si="2"/>
        <v>nuit</v>
      </c>
      <c r="F31" s="119" t="s">
        <v>24</v>
      </c>
      <c r="G31" s="117" t="s">
        <v>48</v>
      </c>
      <c r="H31" s="237" t="s">
        <v>94</v>
      </c>
      <c r="I31" s="117" t="s">
        <v>48</v>
      </c>
      <c r="J31" s="237" t="s">
        <v>26</v>
      </c>
      <c r="K31" s="117" t="s">
        <v>48</v>
      </c>
      <c r="L31" s="237" t="s">
        <v>28</v>
      </c>
      <c r="M31" s="117" t="s">
        <v>48</v>
      </c>
      <c r="N31" s="237" t="s">
        <v>100</v>
      </c>
      <c r="O31" s="117" t="s">
        <v>48</v>
      </c>
      <c r="P31" s="237" t="s">
        <v>431</v>
      </c>
      <c r="Q31" s="117" t="s">
        <v>48</v>
      </c>
      <c r="R31" s="237" t="s">
        <v>36</v>
      </c>
      <c r="S31" s="117" t="s">
        <v>48</v>
      </c>
      <c r="T31" s="119" t="s">
        <v>33</v>
      </c>
      <c r="U31" s="117" t="s">
        <v>46</v>
      </c>
      <c r="V31" s="442" t="s">
        <v>110</v>
      </c>
      <c r="W31" s="119" t="s">
        <v>426</v>
      </c>
      <c r="X31" s="175" t="s">
        <v>120</v>
      </c>
      <c r="Y31" s="154">
        <v>16</v>
      </c>
      <c r="Z31" s="149" t="str">
        <v>OLIOT  L             (1)</v>
      </c>
      <c r="AA31" s="12">
        <f t="shared" si="3"/>
        <v>0</v>
      </c>
      <c r="AB31" s="12">
        <f t="shared" si="4"/>
        <v>0</v>
      </c>
      <c r="AC31" s="12">
        <f t="shared" si="5"/>
        <v>0</v>
      </c>
      <c r="AD31" s="12">
        <f t="shared" si="6"/>
        <v>0</v>
      </c>
      <c r="AE31" s="12">
        <f t="shared" si="7"/>
        <v>0</v>
      </c>
      <c r="AF31" s="12">
        <f t="shared" si="8"/>
        <v>0</v>
      </c>
      <c r="AG31" s="12">
        <f t="shared" si="9"/>
        <v>0</v>
      </c>
      <c r="AH31" s="12">
        <f t="shared" si="10"/>
        <v>0</v>
      </c>
      <c r="AI31" s="12">
        <f t="shared" si="11"/>
        <v>0</v>
      </c>
      <c r="AJ31" s="12">
        <f t="shared" si="12"/>
        <v>0</v>
      </c>
      <c r="AK31" s="12">
        <f t="shared" si="13"/>
        <v>0</v>
      </c>
      <c r="AL31" s="13">
        <f t="shared" si="14"/>
        <v>0</v>
      </c>
      <c r="AM31" s="12">
        <f t="shared" si="15"/>
        <v>0</v>
      </c>
      <c r="AN31" s="12">
        <f t="shared" si="16"/>
        <v>0</v>
      </c>
      <c r="AO31" s="12">
        <f t="shared" si="17"/>
        <v>0</v>
      </c>
      <c r="AP31" s="12">
        <f t="shared" si="18"/>
        <v>0</v>
      </c>
      <c r="AQ31" s="12">
        <f t="shared" si="19"/>
        <v>0</v>
      </c>
      <c r="AR31" s="12">
        <f t="shared" si="20"/>
        <v>0</v>
      </c>
      <c r="AS31" s="12">
        <f t="shared" si="21"/>
        <v>0</v>
      </c>
      <c r="AT31" s="12">
        <f t="shared" si="22"/>
        <v>0</v>
      </c>
      <c r="AU31" s="12">
        <f t="shared" si="23"/>
        <v>0</v>
      </c>
      <c r="AV31" s="12">
        <f t="shared" si="24"/>
        <v>0</v>
      </c>
      <c r="AW31" s="12">
        <f t="shared" si="25"/>
        <v>0</v>
      </c>
      <c r="AX31" s="13">
        <f t="shared" si="27"/>
        <v>0</v>
      </c>
      <c r="AY31" s="13">
        <f t="shared" si="26"/>
        <v>0</v>
      </c>
      <c r="AZ31" s="2"/>
    </row>
    <row r="32" spans="1:52" ht="24.95" customHeight="1" x14ac:dyDescent="0.25">
      <c r="A32" s="2"/>
      <c r="B32" s="111" t="str">
        <f t="shared" si="0"/>
        <v>samedi</v>
      </c>
      <c r="C32" s="112">
        <f>IF(C31="","",IF(AND(MONTH(C31+1)&lt;&gt;MONTH(C$7),WEEKDAY(C31,2)&lt;6),"",IF(AND(MONTH(C31+1)&lt;&gt;MONTH(C$7),COUNTIF(C$7:C31,C31)=2),"",IF(AND(WEEKDAY(C31,2)&gt;5,COUNTIF(C$7:C31,C31)=1),C31,C31+1))))</f>
        <v>43911</v>
      </c>
      <c r="D32" s="115">
        <f t="shared" si="28"/>
        <v>2</v>
      </c>
      <c r="E32" s="128" t="str">
        <f t="shared" si="2"/>
        <v>jour</v>
      </c>
      <c r="F32" s="119" t="s">
        <v>84</v>
      </c>
      <c r="G32" s="117" t="s">
        <v>44</v>
      </c>
      <c r="H32" s="237" t="s">
        <v>95</v>
      </c>
      <c r="I32" s="117" t="s">
        <v>44</v>
      </c>
      <c r="J32" s="237" t="s">
        <v>26</v>
      </c>
      <c r="K32" s="117" t="s">
        <v>44</v>
      </c>
      <c r="L32" s="237" t="s">
        <v>413</v>
      </c>
      <c r="M32" s="117" t="s">
        <v>44</v>
      </c>
      <c r="N32" s="237" t="s">
        <v>120</v>
      </c>
      <c r="O32" s="117" t="s">
        <v>44</v>
      </c>
      <c r="P32" s="237" t="s">
        <v>96</v>
      </c>
      <c r="Q32" s="117" t="s">
        <v>44</v>
      </c>
      <c r="R32" s="237" t="s">
        <v>431</v>
      </c>
      <c r="S32" s="117" t="s">
        <v>46</v>
      </c>
      <c r="T32" s="119" t="s">
        <v>100</v>
      </c>
      <c r="U32" s="117" t="s">
        <v>46</v>
      </c>
      <c r="V32" s="119"/>
      <c r="W32" s="119"/>
      <c r="X32" s="175"/>
      <c r="Y32" s="154">
        <v>17</v>
      </c>
      <c r="Z32" s="149" t="str">
        <v>CHAOUI S         (1)</v>
      </c>
      <c r="AA32" s="12">
        <f t="shared" si="3"/>
        <v>0</v>
      </c>
      <c r="AB32" s="12">
        <f t="shared" si="4"/>
        <v>0</v>
      </c>
      <c r="AC32" s="12">
        <f t="shared" si="5"/>
        <v>0</v>
      </c>
      <c r="AD32" s="12">
        <f t="shared" si="6"/>
        <v>1</v>
      </c>
      <c r="AE32" s="12">
        <f t="shared" si="7"/>
        <v>0</v>
      </c>
      <c r="AF32" s="12">
        <f t="shared" si="8"/>
        <v>0</v>
      </c>
      <c r="AG32" s="12">
        <f t="shared" si="9"/>
        <v>0</v>
      </c>
      <c r="AH32" s="12">
        <f t="shared" si="10"/>
        <v>0</v>
      </c>
      <c r="AI32" s="12">
        <f t="shared" si="11"/>
        <v>0</v>
      </c>
      <c r="AJ32" s="12">
        <f t="shared" si="12"/>
        <v>0</v>
      </c>
      <c r="AK32" s="12">
        <f t="shared" si="13"/>
        <v>0</v>
      </c>
      <c r="AL32" s="13">
        <f t="shared" si="14"/>
        <v>1</v>
      </c>
      <c r="AM32" s="12">
        <f t="shared" si="15"/>
        <v>0</v>
      </c>
      <c r="AN32" s="12">
        <f t="shared" si="16"/>
        <v>0</v>
      </c>
      <c r="AO32" s="12">
        <f t="shared" si="17"/>
        <v>0</v>
      </c>
      <c r="AP32" s="12">
        <f t="shared" si="18"/>
        <v>2</v>
      </c>
      <c r="AQ32" s="12">
        <f t="shared" si="19"/>
        <v>0</v>
      </c>
      <c r="AR32" s="12">
        <f t="shared" si="20"/>
        <v>0</v>
      </c>
      <c r="AS32" s="12">
        <f t="shared" si="21"/>
        <v>1</v>
      </c>
      <c r="AT32" s="12">
        <f t="shared" si="22"/>
        <v>0</v>
      </c>
      <c r="AU32" s="12">
        <f t="shared" si="23"/>
        <v>1</v>
      </c>
      <c r="AV32" s="12">
        <f t="shared" si="24"/>
        <v>0</v>
      </c>
      <c r="AW32" s="12">
        <f t="shared" si="25"/>
        <v>0</v>
      </c>
      <c r="AX32" s="13">
        <f>SUM(AM32:AR32)</f>
        <v>2</v>
      </c>
      <c r="AY32" s="13">
        <f t="shared" si="26"/>
        <v>3</v>
      </c>
      <c r="AZ32" s="2"/>
    </row>
    <row r="33" spans="1:52" ht="24.95" customHeight="1" x14ac:dyDescent="0.25">
      <c r="A33" s="2"/>
      <c r="B33" s="111" t="str">
        <f t="shared" si="0"/>
        <v>samedi</v>
      </c>
      <c r="C33" s="112">
        <f>IF(C32="","",IF(AND(MONTH(C32+1)&lt;&gt;MONTH(C$7),WEEKDAY(C32,2)&lt;6),"",IF(AND(MONTH(C32+1)&lt;&gt;MONTH(C$7),COUNTIF(C$7:C32,C32)=2),"",IF(AND(WEEKDAY(C32,2)&gt;5,COUNTIF(C$7:C32,C32)=1),C32,C32+1))))</f>
        <v>43911</v>
      </c>
      <c r="D33" s="115">
        <f t="shared" si="28"/>
        <v>2</v>
      </c>
      <c r="E33" s="128" t="str">
        <f t="shared" si="2"/>
        <v>nuit</v>
      </c>
      <c r="F33" s="119" t="s">
        <v>437</v>
      </c>
      <c r="G33" s="117" t="s">
        <v>48</v>
      </c>
      <c r="H33" s="237" t="s">
        <v>95</v>
      </c>
      <c r="I33" s="117" t="s">
        <v>48</v>
      </c>
      <c r="J33" s="237" t="s">
        <v>28</v>
      </c>
      <c r="K33" s="117" t="s">
        <v>48</v>
      </c>
      <c r="L33" s="237" t="s">
        <v>100</v>
      </c>
      <c r="M33" s="117" t="s">
        <v>48</v>
      </c>
      <c r="N33" s="237" t="s">
        <v>431</v>
      </c>
      <c r="O33" s="117" t="s">
        <v>48</v>
      </c>
      <c r="P33" s="237" t="s">
        <v>413</v>
      </c>
      <c r="Q33" s="117" t="s">
        <v>48</v>
      </c>
      <c r="R33" s="237" t="s">
        <v>96</v>
      </c>
      <c r="S33" s="117"/>
      <c r="T33" s="119"/>
      <c r="U33" s="117"/>
      <c r="V33" s="119"/>
      <c r="W33" s="119"/>
      <c r="X33" s="175"/>
      <c r="Y33" s="154">
        <v>18</v>
      </c>
      <c r="Z33" s="149" t="str">
        <v>GARCIA G         (1)</v>
      </c>
      <c r="AA33" s="12">
        <f t="shared" si="3"/>
        <v>0</v>
      </c>
      <c r="AB33" s="12">
        <f t="shared" si="4"/>
        <v>0</v>
      </c>
      <c r="AC33" s="12">
        <f t="shared" si="5"/>
        <v>0</v>
      </c>
      <c r="AD33" s="12">
        <f t="shared" si="6"/>
        <v>1</v>
      </c>
      <c r="AE33" s="12">
        <f t="shared" si="7"/>
        <v>0</v>
      </c>
      <c r="AF33" s="12">
        <f t="shared" si="8"/>
        <v>1</v>
      </c>
      <c r="AG33" s="12">
        <f t="shared" si="9"/>
        <v>1</v>
      </c>
      <c r="AH33" s="12">
        <f t="shared" si="10"/>
        <v>0</v>
      </c>
      <c r="AI33" s="12">
        <f t="shared" si="11"/>
        <v>0</v>
      </c>
      <c r="AJ33" s="12">
        <f t="shared" si="12"/>
        <v>0</v>
      </c>
      <c r="AK33" s="12">
        <f t="shared" si="13"/>
        <v>0</v>
      </c>
      <c r="AL33" s="13">
        <f t="shared" si="14"/>
        <v>3</v>
      </c>
      <c r="AM33" s="12">
        <f t="shared" si="15"/>
        <v>0</v>
      </c>
      <c r="AN33" s="12">
        <f t="shared" si="16"/>
        <v>0</v>
      </c>
      <c r="AO33" s="12">
        <f t="shared" si="17"/>
        <v>0</v>
      </c>
      <c r="AP33" s="12">
        <f t="shared" si="18"/>
        <v>1</v>
      </c>
      <c r="AQ33" s="12">
        <f t="shared" si="19"/>
        <v>0</v>
      </c>
      <c r="AR33" s="12">
        <f t="shared" si="20"/>
        <v>0</v>
      </c>
      <c r="AS33" s="12">
        <f t="shared" si="21"/>
        <v>0</v>
      </c>
      <c r="AT33" s="12">
        <f t="shared" si="22"/>
        <v>0</v>
      </c>
      <c r="AU33" s="12">
        <f t="shared" si="23"/>
        <v>0</v>
      </c>
      <c r="AV33" s="12">
        <f t="shared" si="24"/>
        <v>0</v>
      </c>
      <c r="AW33" s="12">
        <f t="shared" si="25"/>
        <v>0</v>
      </c>
      <c r="AX33" s="13">
        <f t="shared" si="27"/>
        <v>1</v>
      </c>
      <c r="AY33" s="13">
        <f t="shared" si="26"/>
        <v>4</v>
      </c>
      <c r="AZ33" s="2"/>
    </row>
    <row r="34" spans="1:52" ht="24.95" customHeight="1" x14ac:dyDescent="0.25">
      <c r="A34" s="2"/>
      <c r="B34" s="111" t="str">
        <f t="shared" si="0"/>
        <v>dimanche</v>
      </c>
      <c r="C34" s="112">
        <f>IF(C33="","",IF(AND(MONTH(C33+1)&lt;&gt;MONTH(C$7),WEEKDAY(C33,2)&lt;6),"",IF(AND(MONTH(C33+1)&lt;&gt;MONTH(C$7),COUNTIF(C$7:C33,C33)=2),"",IF(AND(WEEKDAY(C33,2)&gt;5,COUNTIF(C$7:C33,C33)=1),C33,C33+1))))</f>
        <v>43912</v>
      </c>
      <c r="D34" s="115">
        <f t="shared" si="28"/>
        <v>3</v>
      </c>
      <c r="E34" s="128" t="str">
        <f t="shared" si="2"/>
        <v>jour</v>
      </c>
      <c r="F34" s="119" t="s">
        <v>104</v>
      </c>
      <c r="G34" s="117" t="s">
        <v>44</v>
      </c>
      <c r="H34" s="237" t="s">
        <v>108</v>
      </c>
      <c r="I34" s="117" t="s">
        <v>44</v>
      </c>
      <c r="J34" s="237" t="s">
        <v>106</v>
      </c>
      <c r="K34" s="117" t="s">
        <v>44</v>
      </c>
      <c r="L34" s="237" t="s">
        <v>113</v>
      </c>
      <c r="M34" s="117" t="s">
        <v>44</v>
      </c>
      <c r="N34" s="237" t="s">
        <v>111</v>
      </c>
      <c r="O34" s="117" t="s">
        <v>44</v>
      </c>
      <c r="P34" s="237" t="s">
        <v>117</v>
      </c>
      <c r="Q34" s="117" t="s">
        <v>44</v>
      </c>
      <c r="R34" s="443" t="s">
        <v>110</v>
      </c>
      <c r="S34" s="117" t="s">
        <v>46</v>
      </c>
      <c r="T34" s="119" t="s">
        <v>100</v>
      </c>
      <c r="U34" s="117" t="s">
        <v>46</v>
      </c>
      <c r="V34" s="119" t="s">
        <v>23</v>
      </c>
      <c r="W34" s="119"/>
      <c r="X34" s="175"/>
      <c r="Y34" s="154">
        <v>19</v>
      </c>
      <c r="Z34" s="149" t="str">
        <v>CHALEAT Q      (1)</v>
      </c>
      <c r="AA34" s="12">
        <f t="shared" si="3"/>
        <v>0</v>
      </c>
      <c r="AB34" s="12">
        <f t="shared" si="4"/>
        <v>4</v>
      </c>
      <c r="AC34" s="12">
        <f t="shared" si="5"/>
        <v>0</v>
      </c>
      <c r="AD34" s="12">
        <f t="shared" si="6"/>
        <v>2</v>
      </c>
      <c r="AE34" s="12">
        <f t="shared" si="7"/>
        <v>1</v>
      </c>
      <c r="AF34" s="12">
        <f t="shared" si="8"/>
        <v>2</v>
      </c>
      <c r="AG34" s="12">
        <f t="shared" si="9"/>
        <v>1</v>
      </c>
      <c r="AH34" s="12">
        <f t="shared" si="10"/>
        <v>1</v>
      </c>
      <c r="AI34" s="12">
        <f t="shared" si="11"/>
        <v>0</v>
      </c>
      <c r="AJ34" s="12">
        <f t="shared" si="12"/>
        <v>0</v>
      </c>
      <c r="AK34" s="12">
        <f t="shared" si="13"/>
        <v>0</v>
      </c>
      <c r="AL34" s="13">
        <f t="shared" si="14"/>
        <v>11</v>
      </c>
      <c r="AM34" s="12">
        <f t="shared" si="15"/>
        <v>0</v>
      </c>
      <c r="AN34" s="12">
        <f t="shared" si="16"/>
        <v>1</v>
      </c>
      <c r="AO34" s="12">
        <f t="shared" si="17"/>
        <v>0</v>
      </c>
      <c r="AP34" s="12">
        <f t="shared" si="18"/>
        <v>0</v>
      </c>
      <c r="AQ34" s="12">
        <f t="shared" si="19"/>
        <v>0</v>
      </c>
      <c r="AR34" s="12">
        <f t="shared" si="20"/>
        <v>0</v>
      </c>
      <c r="AS34" s="12">
        <f t="shared" si="21"/>
        <v>0</v>
      </c>
      <c r="AT34" s="12">
        <f t="shared" si="22"/>
        <v>0</v>
      </c>
      <c r="AU34" s="12">
        <f t="shared" si="23"/>
        <v>0</v>
      </c>
      <c r="AV34" s="12">
        <f t="shared" si="24"/>
        <v>0</v>
      </c>
      <c r="AW34" s="12">
        <f t="shared" si="25"/>
        <v>0</v>
      </c>
      <c r="AX34" s="13">
        <f t="shared" si="27"/>
        <v>1</v>
      </c>
      <c r="AY34" s="13">
        <f t="shared" si="26"/>
        <v>12</v>
      </c>
      <c r="AZ34" s="2"/>
    </row>
    <row r="35" spans="1:52" ht="24.95" customHeight="1" x14ac:dyDescent="0.25">
      <c r="A35" s="2"/>
      <c r="B35" s="111" t="str">
        <f t="shared" si="0"/>
        <v>dimanche</v>
      </c>
      <c r="C35" s="112">
        <f>IF(C34="","",IF(AND(MONTH(C34+1)&lt;&gt;MONTH(C$7),WEEKDAY(C34,2)&lt;6),"",IF(AND(MONTH(C34+1)&lt;&gt;MONTH(C$7),COUNTIF(C$7:C34,C34)=2),"",IF(AND(WEEKDAY(C34,2)&gt;5,COUNTIF(C$7:C34,C34)=1),C34,C34+1))))</f>
        <v>43912</v>
      </c>
      <c r="D35" s="115">
        <f t="shared" si="28"/>
        <v>3</v>
      </c>
      <c r="E35" s="128" t="str">
        <f t="shared" si="2"/>
        <v>nuit</v>
      </c>
      <c r="F35" s="119" t="s">
        <v>106</v>
      </c>
      <c r="G35" s="117" t="s">
        <v>48</v>
      </c>
      <c r="H35" s="237" t="s">
        <v>112</v>
      </c>
      <c r="I35" s="117" t="s">
        <v>48</v>
      </c>
      <c r="J35" s="237" t="s">
        <v>414</v>
      </c>
      <c r="K35" s="117" t="s">
        <v>48</v>
      </c>
      <c r="L35" s="237" t="s">
        <v>304</v>
      </c>
      <c r="M35" s="117" t="s">
        <v>48</v>
      </c>
      <c r="N35" s="237" t="s">
        <v>96</v>
      </c>
      <c r="O35" s="117" t="s">
        <v>48</v>
      </c>
      <c r="P35" s="237" t="s">
        <v>117</v>
      </c>
      <c r="Q35" s="117" t="s">
        <v>48</v>
      </c>
      <c r="R35" s="237" t="s">
        <v>100</v>
      </c>
      <c r="S35" s="117" t="s">
        <v>46</v>
      </c>
      <c r="T35" s="119" t="s">
        <v>108</v>
      </c>
      <c r="U35" s="117" t="s">
        <v>46</v>
      </c>
      <c r="V35" s="442" t="s">
        <v>110</v>
      </c>
      <c r="W35" s="119"/>
      <c r="X35" s="175"/>
      <c r="Y35" s="154">
        <v>20</v>
      </c>
      <c r="Z35" s="149" t="str">
        <v>JUHEL G            (1)</v>
      </c>
      <c r="AA35" s="12">
        <f t="shared" si="3"/>
        <v>0</v>
      </c>
      <c r="AB35" s="12">
        <f t="shared" si="4"/>
        <v>0</v>
      </c>
      <c r="AC35" s="12">
        <f t="shared" si="5"/>
        <v>0</v>
      </c>
      <c r="AD35" s="12">
        <f t="shared" si="6"/>
        <v>0</v>
      </c>
      <c r="AE35" s="12">
        <f t="shared" si="7"/>
        <v>1</v>
      </c>
      <c r="AF35" s="12">
        <f t="shared" si="8"/>
        <v>1</v>
      </c>
      <c r="AG35" s="12">
        <f t="shared" si="9"/>
        <v>0</v>
      </c>
      <c r="AH35" s="12">
        <f t="shared" si="10"/>
        <v>0</v>
      </c>
      <c r="AI35" s="12">
        <f t="shared" si="11"/>
        <v>0</v>
      </c>
      <c r="AJ35" s="12">
        <f t="shared" si="12"/>
        <v>0</v>
      </c>
      <c r="AK35" s="12">
        <f t="shared" si="13"/>
        <v>0</v>
      </c>
      <c r="AL35" s="13">
        <f t="shared" si="14"/>
        <v>2</v>
      </c>
      <c r="AM35" s="12">
        <f t="shared" si="15"/>
        <v>0</v>
      </c>
      <c r="AN35" s="12">
        <f t="shared" si="16"/>
        <v>0</v>
      </c>
      <c r="AO35" s="12">
        <f t="shared" si="17"/>
        <v>0</v>
      </c>
      <c r="AP35" s="12">
        <f t="shared" si="18"/>
        <v>1</v>
      </c>
      <c r="AQ35" s="12">
        <f t="shared" si="19"/>
        <v>0</v>
      </c>
      <c r="AR35" s="12">
        <f t="shared" si="20"/>
        <v>0</v>
      </c>
      <c r="AS35" s="12">
        <f t="shared" si="21"/>
        <v>0</v>
      </c>
      <c r="AT35" s="12">
        <f t="shared" si="22"/>
        <v>0</v>
      </c>
      <c r="AU35" s="12">
        <f t="shared" si="23"/>
        <v>0</v>
      </c>
      <c r="AV35" s="12">
        <f t="shared" si="24"/>
        <v>0</v>
      </c>
      <c r="AW35" s="12">
        <f t="shared" si="25"/>
        <v>0</v>
      </c>
      <c r="AX35" s="13">
        <f t="shared" si="27"/>
        <v>1</v>
      </c>
      <c r="AY35" s="13">
        <f t="shared" si="26"/>
        <v>3</v>
      </c>
      <c r="AZ35" s="2"/>
    </row>
    <row r="36" spans="1:52" ht="24.95" customHeight="1" x14ac:dyDescent="0.25">
      <c r="A36" s="2"/>
      <c r="B36" s="111" t="str">
        <f t="shared" si="0"/>
        <v>lundi</v>
      </c>
      <c r="C36" s="112">
        <f>IF(C35="","",IF(AND(MONTH(C35+1)&lt;&gt;MONTH(C$7),WEEKDAY(C35,2)&lt;6),"",IF(AND(MONTH(C35+1)&lt;&gt;MONTH(C$7),COUNTIF(C$7:C35,C35)=2),"",IF(AND(WEEKDAY(C35,2)&gt;5,COUNTIF(C$7:C35,C35)=1),C35,C35+1))))</f>
        <v>43913</v>
      </c>
      <c r="D36" s="115">
        <f t="shared" si="28"/>
        <v>4</v>
      </c>
      <c r="E36" s="128" t="str">
        <f t="shared" si="2"/>
        <v>nuit</v>
      </c>
      <c r="F36" s="119" t="s">
        <v>418</v>
      </c>
      <c r="G36" s="117" t="s">
        <v>48</v>
      </c>
      <c r="H36" s="237" t="s">
        <v>26</v>
      </c>
      <c r="I36" s="117" t="s">
        <v>48</v>
      </c>
      <c r="J36" s="237" t="s">
        <v>420</v>
      </c>
      <c r="K36" s="117" t="s">
        <v>48</v>
      </c>
      <c r="L36" s="237" t="s">
        <v>414</v>
      </c>
      <c r="M36" s="117" t="s">
        <v>46</v>
      </c>
      <c r="N36" s="237" t="s">
        <v>100</v>
      </c>
      <c r="O36" s="117" t="s">
        <v>46</v>
      </c>
      <c r="P36" s="237"/>
      <c r="Q36" s="117"/>
      <c r="R36" s="237"/>
      <c r="S36" s="117"/>
      <c r="T36" s="119"/>
      <c r="U36" s="117"/>
      <c r="V36" s="119"/>
      <c r="W36" s="119"/>
      <c r="X36" s="175"/>
      <c r="Y36" s="154">
        <v>21</v>
      </c>
      <c r="Z36" s="149" t="str">
        <v>HUTTIER  L       (1)</v>
      </c>
      <c r="AA36" s="12">
        <f t="shared" si="3"/>
        <v>0</v>
      </c>
      <c r="AB36" s="12">
        <f t="shared" si="4"/>
        <v>0</v>
      </c>
      <c r="AC36" s="12">
        <f t="shared" si="5"/>
        <v>0</v>
      </c>
      <c r="AD36" s="12">
        <f t="shared" si="6"/>
        <v>0</v>
      </c>
      <c r="AE36" s="12">
        <f t="shared" si="7"/>
        <v>0</v>
      </c>
      <c r="AF36" s="12">
        <f t="shared" si="8"/>
        <v>0</v>
      </c>
      <c r="AG36" s="12">
        <f t="shared" si="9"/>
        <v>0</v>
      </c>
      <c r="AH36" s="12">
        <f t="shared" si="10"/>
        <v>0</v>
      </c>
      <c r="AI36" s="12">
        <f t="shared" si="11"/>
        <v>0</v>
      </c>
      <c r="AJ36" s="12">
        <f t="shared" si="12"/>
        <v>0</v>
      </c>
      <c r="AK36" s="12">
        <f t="shared" si="13"/>
        <v>0</v>
      </c>
      <c r="AL36" s="13">
        <f t="shared" si="14"/>
        <v>0</v>
      </c>
      <c r="AM36" s="12">
        <f t="shared" si="15"/>
        <v>0</v>
      </c>
      <c r="AN36" s="12">
        <f t="shared" si="16"/>
        <v>0</v>
      </c>
      <c r="AO36" s="12">
        <f t="shared" si="17"/>
        <v>0</v>
      </c>
      <c r="AP36" s="12">
        <f t="shared" si="18"/>
        <v>0</v>
      </c>
      <c r="AQ36" s="12">
        <f t="shared" si="19"/>
        <v>0</v>
      </c>
      <c r="AR36" s="12">
        <f t="shared" si="20"/>
        <v>0</v>
      </c>
      <c r="AS36" s="12">
        <f t="shared" si="21"/>
        <v>0</v>
      </c>
      <c r="AT36" s="12">
        <f t="shared" si="22"/>
        <v>0</v>
      </c>
      <c r="AU36" s="12">
        <f t="shared" si="23"/>
        <v>0</v>
      </c>
      <c r="AV36" s="12">
        <f t="shared" si="24"/>
        <v>0</v>
      </c>
      <c r="AW36" s="12">
        <f t="shared" si="25"/>
        <v>0</v>
      </c>
      <c r="AX36" s="13">
        <f t="shared" si="27"/>
        <v>0</v>
      </c>
      <c r="AY36" s="13">
        <f t="shared" si="26"/>
        <v>0</v>
      </c>
      <c r="AZ36" s="2"/>
    </row>
    <row r="37" spans="1:52" ht="24.95" customHeight="1" x14ac:dyDescent="0.25">
      <c r="A37" s="2"/>
      <c r="B37" s="111" t="str">
        <f t="shared" si="0"/>
        <v>mardi</v>
      </c>
      <c r="C37" s="112">
        <f>IF(C36="","",IF(AND(MONTH(C36+1)&lt;&gt;MONTH(C$7),WEEKDAY(C36,2)&lt;6),"",IF(AND(MONTH(C36+1)&lt;&gt;MONTH(C$7),COUNTIF(C$7:C36,C36)=2),"",IF(AND(WEEKDAY(C36,2)&gt;5,COUNTIF(C$7:C36,C36)=1),C36,C36+1))))</f>
        <v>43914</v>
      </c>
      <c r="D37" s="115">
        <f t="shared" si="28"/>
        <v>1</v>
      </c>
      <c r="E37" s="128" t="str">
        <f t="shared" si="2"/>
        <v>nuit</v>
      </c>
      <c r="F37" s="119" t="s">
        <v>22</v>
      </c>
      <c r="G37" s="117" t="s">
        <v>48</v>
      </c>
      <c r="H37" s="237" t="s">
        <v>30</v>
      </c>
      <c r="I37" s="117" t="s">
        <v>48</v>
      </c>
      <c r="J37" s="237" t="s">
        <v>24</v>
      </c>
      <c r="K37" s="117" t="s">
        <v>48</v>
      </c>
      <c r="L37" s="237" t="s">
        <v>29</v>
      </c>
      <c r="M37" s="117" t="s">
        <v>48</v>
      </c>
      <c r="N37" s="237" t="s">
        <v>33</v>
      </c>
      <c r="O37" s="117" t="s">
        <v>48</v>
      </c>
      <c r="P37" s="237" t="s">
        <v>28</v>
      </c>
      <c r="Q37" s="117" t="s">
        <v>48</v>
      </c>
      <c r="R37" s="237" t="s">
        <v>421</v>
      </c>
      <c r="S37" s="117" t="s">
        <v>48</v>
      </c>
      <c r="T37" s="119" t="s">
        <v>100</v>
      </c>
      <c r="U37" s="117" t="s">
        <v>46</v>
      </c>
      <c r="V37" s="119" t="s">
        <v>426</v>
      </c>
      <c r="W37" s="119"/>
      <c r="X37" s="175"/>
      <c r="Y37" s="154">
        <v>22</v>
      </c>
      <c r="Z37" s="149">
        <v>0</v>
      </c>
      <c r="AA37" s="12">
        <f t="shared" si="3"/>
        <v>0</v>
      </c>
      <c r="AB37" s="12">
        <f t="shared" si="4"/>
        <v>0</v>
      </c>
      <c r="AC37" s="12">
        <f t="shared" si="5"/>
        <v>0</v>
      </c>
      <c r="AD37" s="12">
        <f t="shared" si="6"/>
        <v>0</v>
      </c>
      <c r="AE37" s="12">
        <f t="shared" si="7"/>
        <v>0</v>
      </c>
      <c r="AF37" s="12">
        <f t="shared" si="8"/>
        <v>0</v>
      </c>
      <c r="AG37" s="12">
        <f t="shared" si="9"/>
        <v>0</v>
      </c>
      <c r="AH37" s="12">
        <f t="shared" si="10"/>
        <v>0</v>
      </c>
      <c r="AI37" s="12">
        <f t="shared" si="11"/>
        <v>0</v>
      </c>
      <c r="AJ37" s="12">
        <f t="shared" si="12"/>
        <v>0</v>
      </c>
      <c r="AK37" s="12">
        <f t="shared" si="13"/>
        <v>0</v>
      </c>
      <c r="AL37" s="13">
        <f t="shared" si="14"/>
        <v>0</v>
      </c>
      <c r="AM37" s="12">
        <f t="shared" si="15"/>
        <v>0</v>
      </c>
      <c r="AN37" s="12">
        <f t="shared" si="16"/>
        <v>0</v>
      </c>
      <c r="AO37" s="12">
        <f t="shared" si="17"/>
        <v>0</v>
      </c>
      <c r="AP37" s="12">
        <f t="shared" si="18"/>
        <v>0</v>
      </c>
      <c r="AQ37" s="12">
        <f t="shared" si="19"/>
        <v>0</v>
      </c>
      <c r="AR37" s="12">
        <f t="shared" si="20"/>
        <v>0</v>
      </c>
      <c r="AS37" s="12">
        <f t="shared" si="21"/>
        <v>0</v>
      </c>
      <c r="AT37" s="12">
        <f t="shared" si="22"/>
        <v>0</v>
      </c>
      <c r="AU37" s="12">
        <f t="shared" si="23"/>
        <v>0</v>
      </c>
      <c r="AV37" s="12">
        <f t="shared" si="24"/>
        <v>0</v>
      </c>
      <c r="AW37" s="12">
        <f t="shared" si="25"/>
        <v>0</v>
      </c>
      <c r="AX37" s="13">
        <f t="shared" si="27"/>
        <v>0</v>
      </c>
      <c r="AY37" s="13">
        <f t="shared" si="26"/>
        <v>0</v>
      </c>
      <c r="AZ37" s="2"/>
    </row>
    <row r="38" spans="1:52" ht="24.95" customHeight="1" x14ac:dyDescent="0.25">
      <c r="A38" s="2"/>
      <c r="B38" s="111" t="str">
        <f t="shared" si="0"/>
        <v>mercredi</v>
      </c>
      <c r="C38" s="112">
        <f>IF(C37="","",IF(AND(MONTH(C37+1)&lt;&gt;MONTH(C$7),WEEKDAY(C37,2)&lt;6),"",IF(AND(MONTH(C37+1)&lt;&gt;MONTH(C$7),COUNTIF(C$7:C37,C37)=2),"",IF(AND(WEEKDAY(C37,2)&gt;5,COUNTIF(C$7:C37,C37)=1),C37,C37+1))))</f>
        <v>43915</v>
      </c>
      <c r="D38" s="115">
        <f t="shared" si="28"/>
        <v>2</v>
      </c>
      <c r="E38" s="128" t="str">
        <f t="shared" si="2"/>
        <v>nuit</v>
      </c>
      <c r="F38" s="119" t="s">
        <v>437</v>
      </c>
      <c r="G38" s="117" t="s">
        <v>46</v>
      </c>
      <c r="H38" s="237" t="s">
        <v>438</v>
      </c>
      <c r="I38" s="117" t="s">
        <v>48</v>
      </c>
      <c r="J38" s="237" t="s">
        <v>92</v>
      </c>
      <c r="K38" s="117" t="s">
        <v>48</v>
      </c>
      <c r="L38" s="237" t="s">
        <v>95</v>
      </c>
      <c r="M38" s="117" t="s">
        <v>48</v>
      </c>
      <c r="N38" s="237" t="s">
        <v>26</v>
      </c>
      <c r="O38" s="117" t="s">
        <v>48</v>
      </c>
      <c r="P38" s="237" t="s">
        <v>115</v>
      </c>
      <c r="Q38" s="117" t="s">
        <v>48</v>
      </c>
      <c r="R38" s="443" t="s">
        <v>110</v>
      </c>
      <c r="S38" s="117" t="s">
        <v>46</v>
      </c>
      <c r="T38" s="119" t="s">
        <v>117</v>
      </c>
      <c r="U38" s="117" t="s">
        <v>48</v>
      </c>
      <c r="V38" s="119"/>
      <c r="W38" s="119"/>
      <c r="X38" s="175"/>
      <c r="Y38" s="154">
        <v>23</v>
      </c>
      <c r="Z38" s="149">
        <v>0</v>
      </c>
      <c r="AA38" s="12">
        <f t="shared" si="3"/>
        <v>0</v>
      </c>
      <c r="AB38" s="12">
        <f t="shared" si="4"/>
        <v>0</v>
      </c>
      <c r="AC38" s="12">
        <f t="shared" si="5"/>
        <v>0</v>
      </c>
      <c r="AD38" s="12">
        <f t="shared" si="6"/>
        <v>0</v>
      </c>
      <c r="AE38" s="12">
        <f t="shared" si="7"/>
        <v>0</v>
      </c>
      <c r="AF38" s="12">
        <f t="shared" si="8"/>
        <v>0</v>
      </c>
      <c r="AG38" s="12">
        <f t="shared" si="9"/>
        <v>0</v>
      </c>
      <c r="AH38" s="12">
        <f t="shared" si="10"/>
        <v>0</v>
      </c>
      <c r="AI38" s="12">
        <f t="shared" si="11"/>
        <v>0</v>
      </c>
      <c r="AJ38" s="12">
        <f t="shared" si="12"/>
        <v>0</v>
      </c>
      <c r="AK38" s="12">
        <f t="shared" si="13"/>
        <v>0</v>
      </c>
      <c r="AL38" s="13">
        <f t="shared" si="14"/>
        <v>0</v>
      </c>
      <c r="AM38" s="12">
        <f t="shared" si="15"/>
        <v>0</v>
      </c>
      <c r="AN38" s="12">
        <f t="shared" si="16"/>
        <v>0</v>
      </c>
      <c r="AO38" s="12">
        <f t="shared" si="17"/>
        <v>0</v>
      </c>
      <c r="AP38" s="12">
        <f t="shared" si="18"/>
        <v>0</v>
      </c>
      <c r="AQ38" s="12">
        <f t="shared" si="19"/>
        <v>0</v>
      </c>
      <c r="AR38" s="12">
        <f t="shared" si="20"/>
        <v>0</v>
      </c>
      <c r="AS38" s="12">
        <f t="shared" si="21"/>
        <v>0</v>
      </c>
      <c r="AT38" s="12">
        <f t="shared" si="22"/>
        <v>0</v>
      </c>
      <c r="AU38" s="12">
        <f t="shared" si="23"/>
        <v>0</v>
      </c>
      <c r="AV38" s="12">
        <f t="shared" si="24"/>
        <v>0</v>
      </c>
      <c r="AW38" s="12">
        <f t="shared" si="25"/>
        <v>0</v>
      </c>
      <c r="AX38" s="13">
        <f t="shared" si="27"/>
        <v>0</v>
      </c>
      <c r="AY38" s="13">
        <f t="shared" si="26"/>
        <v>0</v>
      </c>
      <c r="AZ38" s="2"/>
    </row>
    <row r="39" spans="1:52" ht="24.95" customHeight="1" x14ac:dyDescent="0.25">
      <c r="A39" s="2"/>
      <c r="B39" s="111" t="str">
        <f t="shared" si="0"/>
        <v>jeudi</v>
      </c>
      <c r="C39" s="112">
        <f>IF(C38="","",IF(AND(MONTH(C38+1)&lt;&gt;MONTH(C$7),WEEKDAY(C38,2)&lt;6),"",IF(AND(MONTH(C38+1)&lt;&gt;MONTH(C$7),COUNTIF(C$7:C38,C38)=2),"",IF(AND(WEEKDAY(C38,2)&gt;5,COUNTIF(C$7:C38,C38)=1),C38,C38+1))))</f>
        <v>43916</v>
      </c>
      <c r="D39" s="115">
        <f t="shared" si="28"/>
        <v>3</v>
      </c>
      <c r="E39" s="128" t="str">
        <f t="shared" si="2"/>
        <v>nuit</v>
      </c>
      <c r="F39" s="119" t="s">
        <v>105</v>
      </c>
      <c r="G39" s="117" t="s">
        <v>46</v>
      </c>
      <c r="H39" s="237" t="s">
        <v>86</v>
      </c>
      <c r="I39" s="117" t="s">
        <v>48</v>
      </c>
      <c r="J39" s="237" t="s">
        <v>412</v>
      </c>
      <c r="K39" s="117" t="s">
        <v>48</v>
      </c>
      <c r="L39" s="237" t="s">
        <v>35</v>
      </c>
      <c r="M39" s="117" t="s">
        <v>48</v>
      </c>
      <c r="N39" s="237" t="s">
        <v>114</v>
      </c>
      <c r="O39" s="117" t="s">
        <v>48</v>
      </c>
      <c r="P39" s="237" t="s">
        <v>117</v>
      </c>
      <c r="Q39" s="117" t="s">
        <v>48</v>
      </c>
      <c r="R39" s="237" t="s">
        <v>113</v>
      </c>
      <c r="S39" s="117" t="s">
        <v>48</v>
      </c>
      <c r="T39" s="119" t="s">
        <v>426</v>
      </c>
      <c r="U39" s="117" t="s">
        <v>46</v>
      </c>
      <c r="V39" s="119"/>
      <c r="W39" s="119"/>
      <c r="X39" s="175"/>
      <c r="Y39" s="154">
        <v>24</v>
      </c>
      <c r="Z39" s="149">
        <v>0</v>
      </c>
      <c r="AA39" s="12">
        <f t="shared" si="3"/>
        <v>0</v>
      </c>
      <c r="AB39" s="12">
        <f t="shared" si="4"/>
        <v>0</v>
      </c>
      <c r="AC39" s="12">
        <f t="shared" si="5"/>
        <v>0</v>
      </c>
      <c r="AD39" s="12">
        <f t="shared" si="6"/>
        <v>0</v>
      </c>
      <c r="AE39" s="12">
        <f t="shared" si="7"/>
        <v>0</v>
      </c>
      <c r="AF39" s="12">
        <f t="shared" si="8"/>
        <v>0</v>
      </c>
      <c r="AG39" s="12">
        <f t="shared" si="9"/>
        <v>0</v>
      </c>
      <c r="AH39" s="12">
        <f t="shared" si="10"/>
        <v>0</v>
      </c>
      <c r="AI39" s="12">
        <f t="shared" si="11"/>
        <v>0</v>
      </c>
      <c r="AJ39" s="12">
        <f t="shared" si="12"/>
        <v>0</v>
      </c>
      <c r="AK39" s="12">
        <f t="shared" si="13"/>
        <v>0</v>
      </c>
      <c r="AL39" s="13">
        <f t="shared" si="14"/>
        <v>0</v>
      </c>
      <c r="AM39" s="12">
        <f t="shared" si="15"/>
        <v>0</v>
      </c>
      <c r="AN39" s="12">
        <f t="shared" si="16"/>
        <v>0</v>
      </c>
      <c r="AO39" s="12">
        <f t="shared" si="17"/>
        <v>0</v>
      </c>
      <c r="AP39" s="12">
        <f t="shared" si="18"/>
        <v>0</v>
      </c>
      <c r="AQ39" s="12">
        <f t="shared" si="19"/>
        <v>0</v>
      </c>
      <c r="AR39" s="12">
        <f t="shared" si="20"/>
        <v>0</v>
      </c>
      <c r="AS39" s="12">
        <f t="shared" si="21"/>
        <v>0</v>
      </c>
      <c r="AT39" s="12">
        <f t="shared" si="22"/>
        <v>0</v>
      </c>
      <c r="AU39" s="12">
        <f t="shared" si="23"/>
        <v>0</v>
      </c>
      <c r="AV39" s="12">
        <f t="shared" si="24"/>
        <v>0</v>
      </c>
      <c r="AW39" s="12">
        <f t="shared" si="25"/>
        <v>0</v>
      </c>
      <c r="AX39" s="13">
        <f t="shared" si="27"/>
        <v>0</v>
      </c>
      <c r="AY39" s="13">
        <f t="shared" si="26"/>
        <v>0</v>
      </c>
      <c r="AZ39" s="2"/>
    </row>
    <row r="40" spans="1:52" ht="24.95" customHeight="1" thickBot="1" x14ac:dyDescent="0.3">
      <c r="A40" s="2"/>
      <c r="B40" s="111" t="str">
        <f t="shared" si="0"/>
        <v>vendredi</v>
      </c>
      <c r="C40" s="112">
        <f>IF(C39="","",IF(AND(MONTH(C39+1)&lt;&gt;MONTH(C$7),WEEKDAY(C39,2)&lt;6),"",IF(AND(MONTH(C39+1)&lt;&gt;MONTH(C$7),COUNTIF(C$7:C39,C39)=2),"",IF(AND(WEEKDAY(C39,2)&gt;5,COUNTIF(C$7:C39,C39)=1),C39,C39+1))))</f>
        <v>43917</v>
      </c>
      <c r="D40" s="115">
        <f t="shared" si="28"/>
        <v>4</v>
      </c>
      <c r="E40" s="128" t="str">
        <f t="shared" si="2"/>
        <v>nuit</v>
      </c>
      <c r="F40" s="119" t="s">
        <v>86</v>
      </c>
      <c r="G40" s="117" t="s">
        <v>48</v>
      </c>
      <c r="H40" s="237" t="s">
        <v>94</v>
      </c>
      <c r="I40" s="117" t="s">
        <v>48</v>
      </c>
      <c r="J40" s="237" t="s">
        <v>26</v>
      </c>
      <c r="K40" s="117" t="s">
        <v>48</v>
      </c>
      <c r="L40" s="237" t="s">
        <v>100</v>
      </c>
      <c r="M40" s="117" t="s">
        <v>48</v>
      </c>
      <c r="N40" s="237" t="s">
        <v>302</v>
      </c>
      <c r="O40" s="117" t="s">
        <v>48</v>
      </c>
      <c r="P40" s="237" t="s">
        <v>417</v>
      </c>
      <c r="Q40" s="117" t="s">
        <v>46</v>
      </c>
      <c r="R40" s="237" t="s">
        <v>413</v>
      </c>
      <c r="S40" s="117" t="s">
        <v>48</v>
      </c>
      <c r="T40" s="119"/>
      <c r="U40" s="117"/>
      <c r="V40" s="119"/>
      <c r="W40" s="119"/>
      <c r="X40" s="175"/>
      <c r="Y40" s="20"/>
      <c r="Z40" s="150"/>
      <c r="AA40" s="12"/>
      <c r="AB40" s="12"/>
      <c r="AC40" s="151"/>
      <c r="AD40" s="151"/>
      <c r="AE40" s="151"/>
      <c r="AF40" s="151"/>
      <c r="AG40" s="151"/>
      <c r="AH40" s="151"/>
      <c r="AI40" s="151"/>
      <c r="AJ40" s="151"/>
      <c r="AK40" s="151"/>
      <c r="AL40" s="152"/>
      <c r="AM40" s="151"/>
      <c r="AN40" s="151"/>
      <c r="AO40" s="151"/>
      <c r="AP40" s="151"/>
      <c r="AQ40" s="151"/>
      <c r="AR40" s="151"/>
      <c r="AS40" s="151"/>
      <c r="AT40" s="151"/>
      <c r="AU40" s="151"/>
      <c r="AV40" s="151"/>
      <c r="AW40" s="151"/>
      <c r="AX40" s="151"/>
      <c r="AY40" s="153"/>
      <c r="AZ40" s="2"/>
    </row>
    <row r="41" spans="1:52" ht="24.95" customHeight="1" x14ac:dyDescent="0.25">
      <c r="A41" s="2"/>
      <c r="B41" s="111" t="str">
        <f t="shared" si="0"/>
        <v>samedi</v>
      </c>
      <c r="C41" s="112">
        <f>IF(C40="","",IF(AND(MONTH(C40+1)&lt;&gt;MONTH(C$7),WEEKDAY(C40,2)&lt;6),"",IF(AND(MONTH(C40+1)&lt;&gt;MONTH(C$7),COUNTIF(C$7:C40,C40)=2),"",IF(AND(WEEKDAY(C40,2)&gt;5,COUNTIF(C$7:C40,C40)=1),C40,C40+1))))</f>
        <v>43918</v>
      </c>
      <c r="D41" s="115">
        <f t="shared" si="28"/>
        <v>1</v>
      </c>
      <c r="E41" s="128" t="str">
        <f t="shared" si="2"/>
        <v>jour</v>
      </c>
      <c r="F41" s="119"/>
      <c r="G41" s="117" t="s">
        <v>44</v>
      </c>
      <c r="H41" s="237" t="s">
        <v>304</v>
      </c>
      <c r="I41" s="117" t="s">
        <v>44</v>
      </c>
      <c r="J41" s="237" t="s">
        <v>109</v>
      </c>
      <c r="K41" s="117" t="s">
        <v>44</v>
      </c>
      <c r="L41" s="237" t="s">
        <v>302</v>
      </c>
      <c r="M41" s="117" t="s">
        <v>44</v>
      </c>
      <c r="N41" s="237" t="s">
        <v>112</v>
      </c>
      <c r="O41" s="117" t="s">
        <v>44</v>
      </c>
      <c r="P41" s="237" t="s">
        <v>100</v>
      </c>
      <c r="Q41" s="117" t="s">
        <v>44</v>
      </c>
      <c r="R41" s="237"/>
      <c r="S41" s="117"/>
      <c r="T41" s="119"/>
      <c r="U41" s="117"/>
      <c r="V41" s="119"/>
      <c r="W41" s="119"/>
      <c r="X41" s="175"/>
      <c r="Y41" s="20"/>
      <c r="Z41" s="20"/>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21"/>
      <c r="AZ41" s="2"/>
    </row>
    <row r="42" spans="1:52" ht="24.95" customHeight="1" x14ac:dyDescent="0.25">
      <c r="A42" s="2"/>
      <c r="B42" s="111" t="str">
        <f t="shared" si="0"/>
        <v>samedi</v>
      </c>
      <c r="C42" s="112">
        <f>IF(C41="","",IF(AND(MONTH(C41+1)&lt;&gt;MONTH(C$7),WEEKDAY(C41,2)&lt;6),"",IF(AND(MONTH(C41+1)&lt;&gt;MONTH(C$7),COUNTIF(C$7:C41,C41)=2),"",IF(AND(WEEKDAY(C41,2)&gt;5,COUNTIF(C$7:C41,C41)=1),C41,C41+1))))</f>
        <v>43918</v>
      </c>
      <c r="D42" s="115">
        <f t="shared" si="28"/>
        <v>1</v>
      </c>
      <c r="E42" s="128" t="str">
        <f t="shared" si="2"/>
        <v>nuit</v>
      </c>
      <c r="F42" s="119"/>
      <c r="G42" s="117" t="s">
        <v>48</v>
      </c>
      <c r="H42" s="237" t="s">
        <v>112</v>
      </c>
      <c r="I42" s="117" t="s">
        <v>48</v>
      </c>
      <c r="J42" s="237"/>
      <c r="K42" s="117"/>
      <c r="L42" s="237" t="s">
        <v>304</v>
      </c>
      <c r="M42" s="117" t="s">
        <v>48</v>
      </c>
      <c r="N42" s="237" t="s">
        <v>129</v>
      </c>
      <c r="O42" s="117" t="s">
        <v>48</v>
      </c>
      <c r="P42" s="237" t="s">
        <v>302</v>
      </c>
      <c r="Q42" s="117" t="s">
        <v>48</v>
      </c>
      <c r="R42" s="237" t="s">
        <v>100</v>
      </c>
      <c r="S42" s="117" t="s">
        <v>46</v>
      </c>
      <c r="T42" s="119" t="s">
        <v>120</v>
      </c>
      <c r="U42" s="117" t="s">
        <v>46</v>
      </c>
      <c r="V42" s="119" t="s">
        <v>431</v>
      </c>
      <c r="W42" s="119"/>
      <c r="X42" s="175"/>
      <c r="Y42" s="20"/>
      <c r="Z42" s="20"/>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21"/>
      <c r="AZ42" s="2"/>
    </row>
    <row r="43" spans="1:52" ht="24.95" customHeight="1" x14ac:dyDescent="0.25">
      <c r="A43" s="2"/>
      <c r="B43" s="111" t="str">
        <f t="shared" si="0"/>
        <v>dimanche</v>
      </c>
      <c r="C43" s="112">
        <f>IF(C42="","",IF(AND(MONTH(C42+1)&lt;&gt;MONTH(C$7),WEEKDAY(C42,2)&lt;6),"",IF(AND(MONTH(C42+1)&lt;&gt;MONTH(C$7),COUNTIF(C$7:C42,C42)=2),"",IF(AND(WEEKDAY(C42,2)&gt;5,COUNTIF(C$7:C42,C42)=1),C42,C42+1))))</f>
        <v>43919</v>
      </c>
      <c r="D43" s="115">
        <f t="shared" si="28"/>
        <v>2</v>
      </c>
      <c r="E43" s="128" t="str">
        <f t="shared" si="2"/>
        <v>jour</v>
      </c>
      <c r="F43" s="119" t="s">
        <v>23</v>
      </c>
      <c r="G43" s="117" t="s">
        <v>44</v>
      </c>
      <c r="H43" s="237" t="s">
        <v>438</v>
      </c>
      <c r="I43" s="117" t="s">
        <v>44</v>
      </c>
      <c r="J43" s="237" t="s">
        <v>92</v>
      </c>
      <c r="K43" s="117" t="s">
        <v>44</v>
      </c>
      <c r="L43" s="237" t="s">
        <v>35</v>
      </c>
      <c r="M43" s="117" t="s">
        <v>44</v>
      </c>
      <c r="N43" s="237" t="s">
        <v>97</v>
      </c>
      <c r="O43" s="117" t="s">
        <v>44</v>
      </c>
      <c r="P43" s="237" t="s">
        <v>403</v>
      </c>
      <c r="Q43" s="117" t="s">
        <v>44</v>
      </c>
      <c r="R43" s="237"/>
      <c r="S43" s="117"/>
      <c r="T43" s="119"/>
      <c r="U43" s="117"/>
      <c r="V43" s="119"/>
      <c r="W43" s="119"/>
      <c r="X43" s="175"/>
      <c r="Y43" s="20"/>
      <c r="Z43" s="20"/>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21"/>
      <c r="AZ43" s="2"/>
    </row>
    <row r="44" spans="1:52" ht="24.95" customHeight="1" x14ac:dyDescent="0.25">
      <c r="A44" s="2"/>
      <c r="B44" s="111" t="str">
        <f t="shared" si="0"/>
        <v>dimanche</v>
      </c>
      <c r="C44" s="112">
        <f>IF(C43="","",IF(AND(MONTH(C43+1)&lt;&gt;MONTH(C$7),WEEKDAY(C43,2)&lt;6),"",IF(AND(MONTH(C43+1)&lt;&gt;MONTH(C$7),COUNTIF(C$7:C43,C43)=2),"",IF(AND(WEEKDAY(C43,2)&gt;5,COUNTIF(C$7:C43,C43)=1),C43,C43+1))))</f>
        <v>43919</v>
      </c>
      <c r="D44" s="115">
        <f t="shared" si="28"/>
        <v>2</v>
      </c>
      <c r="E44" s="128" t="str">
        <f t="shared" si="2"/>
        <v>nuit</v>
      </c>
      <c r="F44" s="119" t="s">
        <v>105</v>
      </c>
      <c r="G44" s="117" t="s">
        <v>46</v>
      </c>
      <c r="H44" s="237" t="s">
        <v>92</v>
      </c>
      <c r="I44" s="117" t="s">
        <v>48</v>
      </c>
      <c r="J44" s="237" t="s">
        <v>437</v>
      </c>
      <c r="K44" s="117" t="s">
        <v>46</v>
      </c>
      <c r="L44" s="237"/>
      <c r="M44" s="117"/>
      <c r="N44" s="237" t="s">
        <v>117</v>
      </c>
      <c r="O44" s="117" t="s">
        <v>48</v>
      </c>
      <c r="P44" s="237" t="s">
        <v>100</v>
      </c>
      <c r="Q44" s="117" t="s">
        <v>46</v>
      </c>
      <c r="R44" s="237" t="s">
        <v>120</v>
      </c>
      <c r="S44" s="117" t="s">
        <v>46</v>
      </c>
      <c r="T44" s="119"/>
      <c r="U44" s="117"/>
      <c r="V44" s="119"/>
      <c r="W44" s="119"/>
      <c r="X44" s="175"/>
      <c r="Y44" s="20"/>
      <c r="Z44" s="20"/>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21"/>
      <c r="AZ44" s="2"/>
    </row>
    <row r="45" spans="1:52" ht="24.95" customHeight="1" x14ac:dyDescent="0.25">
      <c r="A45" s="2"/>
      <c r="B45" s="111" t="str">
        <f t="shared" si="0"/>
        <v>lundi</v>
      </c>
      <c r="C45" s="112">
        <f>IF(C44="","",IF(AND(MONTH(C44+1)&lt;&gt;MONTH(C$7),WEEKDAY(C44,2)&lt;6),"",IF(AND(MONTH(C44+1)&lt;&gt;MONTH(C$7),COUNTIF(C$7:C44,C44)=2),"",IF(AND(WEEKDAY(C44,2)&gt;5,COUNTIF(C$7:C44,C44)=1),C44,C44+1))))</f>
        <v>43920</v>
      </c>
      <c r="D45" s="115">
        <f t="shared" si="28"/>
        <v>3</v>
      </c>
      <c r="E45" s="128" t="str">
        <f t="shared" si="2"/>
        <v>nuit</v>
      </c>
      <c r="F45" s="119" t="s">
        <v>104</v>
      </c>
      <c r="G45" s="117" t="s">
        <v>46</v>
      </c>
      <c r="H45" s="237" t="s">
        <v>26</v>
      </c>
      <c r="I45" s="117" t="s">
        <v>48</v>
      </c>
      <c r="J45" s="443" t="s">
        <v>110</v>
      </c>
      <c r="K45" s="117" t="s">
        <v>48</v>
      </c>
      <c r="L45" s="237" t="s">
        <v>115</v>
      </c>
      <c r="M45" s="117" t="s">
        <v>48</v>
      </c>
      <c r="N45" s="237" t="s">
        <v>111</v>
      </c>
      <c r="O45" s="117" t="s">
        <v>48</v>
      </c>
      <c r="P45" s="237" t="s">
        <v>304</v>
      </c>
      <c r="Q45" s="117" t="s">
        <v>48</v>
      </c>
      <c r="R45" s="237" t="s">
        <v>117</v>
      </c>
      <c r="S45" s="117" t="s">
        <v>48</v>
      </c>
      <c r="T45" s="119" t="s">
        <v>119</v>
      </c>
      <c r="U45" s="117" t="s">
        <v>46</v>
      </c>
      <c r="V45" s="119" t="s">
        <v>426</v>
      </c>
      <c r="W45" s="119" t="s">
        <v>108</v>
      </c>
      <c r="X45" s="175"/>
      <c r="Y45" s="20"/>
      <c r="Z45" s="20"/>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21"/>
      <c r="AZ45" s="2"/>
    </row>
    <row r="46" spans="1:52" ht="24.95" customHeight="1" x14ac:dyDescent="0.25">
      <c r="A46" s="2"/>
      <c r="B46" s="111" t="str">
        <f t="shared" si="0"/>
        <v>mardi</v>
      </c>
      <c r="C46" s="112">
        <f>IF(C45="","",IF(AND(MONTH(C45+1)&lt;&gt;MONTH(C$7),WEEKDAY(C45,2)&lt;6),"",IF(AND(MONTH(C45+1)&lt;&gt;MONTH(C$7),COUNTIF(C$7:C45,C45)=2),"",IF(AND(WEEKDAY(C45,2)&gt;5,COUNTIF(C$7:C45,C45)=1),C45,C45+1))))</f>
        <v>43921</v>
      </c>
      <c r="D46" s="115">
        <f t="shared" ref="D46:D47" si="29">IF(B46="","",IF(AND(B46="samedi",B45="samedi"),D45,IF(AND(B46="dimanche",B45="dimanche"),D45,IF(D45+1&lt;=4,D45+1,D45+1-4))))</f>
        <v>4</v>
      </c>
      <c r="E46" s="128" t="str">
        <f t="shared" si="2"/>
        <v>nuit</v>
      </c>
      <c r="F46" s="119" t="s">
        <v>418</v>
      </c>
      <c r="G46" s="117" t="s">
        <v>48</v>
      </c>
      <c r="H46" s="237" t="s">
        <v>412</v>
      </c>
      <c r="I46" s="117" t="s">
        <v>48</v>
      </c>
      <c r="J46" s="237" t="s">
        <v>420</v>
      </c>
      <c r="K46" s="117" t="s">
        <v>48</v>
      </c>
      <c r="L46" s="237" t="s">
        <v>128</v>
      </c>
      <c r="M46" s="117" t="s">
        <v>46</v>
      </c>
      <c r="N46" s="237" t="s">
        <v>117</v>
      </c>
      <c r="O46" s="117" t="s">
        <v>48</v>
      </c>
      <c r="P46" s="237" t="s">
        <v>100</v>
      </c>
      <c r="Q46" s="117" t="s">
        <v>46</v>
      </c>
      <c r="R46" s="237"/>
      <c r="S46" s="117"/>
      <c r="T46" s="119"/>
      <c r="U46" s="117"/>
      <c r="V46" s="119"/>
      <c r="W46" s="119"/>
      <c r="X46" s="175"/>
      <c r="Y46" s="20"/>
      <c r="Z46" s="20"/>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21"/>
      <c r="AZ46" s="2"/>
    </row>
    <row r="47" spans="1:52" ht="24.95" customHeight="1" x14ac:dyDescent="0.25">
      <c r="A47" s="2"/>
      <c r="B47" s="111" t="str">
        <f t="shared" si="0"/>
        <v/>
      </c>
      <c r="C47" s="112" t="str">
        <f>IF(C46="","",IF(AND(MONTH(C46+1)&lt;&gt;MONTH(C$7),WEEKDAY(C46,2)&lt;6),"",IF(AND(MONTH(C46+1)&lt;&gt;MONTH(C$7),COUNTIF(C$7:C46,C46)=2),"",IF(AND(WEEKDAY(C46,2)&gt;5,COUNTIF(C$7:C46,C46)=1),C46,C46+1))))</f>
        <v/>
      </c>
      <c r="D47" s="115" t="str">
        <f t="shared" si="29"/>
        <v/>
      </c>
      <c r="E47" s="128" t="str">
        <f t="shared" si="2"/>
        <v/>
      </c>
      <c r="F47" s="119"/>
      <c r="G47" s="117"/>
      <c r="H47" s="237"/>
      <c r="I47" s="117"/>
      <c r="J47" s="237"/>
      <c r="K47" s="117"/>
      <c r="L47" s="237"/>
      <c r="M47" s="117"/>
      <c r="N47" s="237"/>
      <c r="O47" s="117"/>
      <c r="P47" s="237"/>
      <c r="Q47" s="117"/>
      <c r="R47" s="237"/>
      <c r="S47" s="117"/>
      <c r="T47" s="119"/>
      <c r="U47" s="117"/>
      <c r="V47" s="119"/>
      <c r="W47" s="119"/>
      <c r="X47" s="175"/>
      <c r="Y47" s="8"/>
      <c r="Z47" s="20"/>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21"/>
      <c r="AZ47" s="2"/>
    </row>
    <row r="48" spans="1:52" ht="24.95" customHeight="1" thickBot="1" x14ac:dyDescent="0.3">
      <c r="A48" s="2"/>
      <c r="B48" s="14"/>
      <c r="C48" s="16"/>
      <c r="D48" s="15"/>
      <c r="E48" s="18"/>
      <c r="F48" s="29"/>
      <c r="G48" s="49"/>
      <c r="H48" s="352"/>
      <c r="I48" s="50"/>
      <c r="J48" s="32"/>
      <c r="K48" s="50"/>
      <c r="L48" s="32"/>
      <c r="M48" s="50"/>
      <c r="N48" s="27"/>
      <c r="O48" s="50"/>
      <c r="P48" s="27"/>
      <c r="Q48" s="25"/>
      <c r="R48" s="353"/>
      <c r="S48" s="49"/>
      <c r="T48" s="26"/>
      <c r="U48" s="49"/>
      <c r="V48" s="24"/>
      <c r="W48" s="51"/>
      <c r="X48" s="52"/>
      <c r="Y48" s="8"/>
      <c r="Z48" s="20"/>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21"/>
      <c r="AZ48" s="2"/>
    </row>
    <row r="49" spans="1:52" ht="45" customHeight="1" thickTop="1" x14ac:dyDescent="0.25">
      <c r="A49" s="2"/>
      <c r="B49" s="557" t="s">
        <v>404</v>
      </c>
      <c r="C49" s="557"/>
      <c r="D49" s="557"/>
      <c r="E49" s="557"/>
      <c r="F49" s="557"/>
      <c r="G49" s="557"/>
      <c r="H49" s="557"/>
      <c r="I49" s="557"/>
      <c r="J49" s="557"/>
      <c r="K49" s="557"/>
      <c r="L49" s="557"/>
      <c r="M49" s="557"/>
      <c r="N49" s="557"/>
      <c r="O49" s="557"/>
      <c r="P49" s="557"/>
      <c r="Q49" s="557"/>
      <c r="R49" s="557"/>
      <c r="S49" s="557"/>
      <c r="T49" s="557"/>
      <c r="U49" s="557"/>
      <c r="V49" s="557"/>
      <c r="W49" s="557"/>
      <c r="X49" s="557"/>
      <c r="Y49" s="2"/>
      <c r="Z49" s="20"/>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21"/>
      <c r="AZ49" s="2"/>
    </row>
    <row r="50" spans="1:52" ht="1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0"/>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21"/>
      <c r="AZ50" s="2"/>
    </row>
    <row r="51" spans="1:52" ht="15" customHeight="1" thickBot="1" x14ac:dyDescent="0.3">
      <c r="A51" s="2"/>
      <c r="B51" s="2"/>
      <c r="C51" s="2"/>
      <c r="D51" s="2"/>
      <c r="E51" s="2"/>
      <c r="F51" s="120">
        <f>COUNTBLANK(F7:F46)</f>
        <v>2</v>
      </c>
      <c r="G51" s="2"/>
      <c r="H51" s="39">
        <f>COUNTBLANK(H7:H46)</f>
        <v>1</v>
      </c>
      <c r="I51" s="2"/>
      <c r="J51" s="39">
        <f>COUNTBLANK(J7:J46)</f>
        <v>3</v>
      </c>
      <c r="K51" s="2"/>
      <c r="L51" s="39">
        <f>COUNTBLANK(L7:L46)</f>
        <v>1</v>
      </c>
      <c r="M51" s="2"/>
      <c r="N51" s="39">
        <f>COUNTBLANK(N7:N46)</f>
        <v>0</v>
      </c>
      <c r="O51" s="2"/>
      <c r="P51" s="42">
        <f>COUNTBLANK(P7:P46)</f>
        <v>1</v>
      </c>
      <c r="Q51" s="2"/>
      <c r="R51" s="39">
        <f>COUNTBLANK(R7:R46)</f>
        <v>5</v>
      </c>
      <c r="S51" s="2"/>
      <c r="T51" s="39">
        <f>COUNTBLANK(T7:T46)</f>
        <v>14</v>
      </c>
      <c r="U51" s="2"/>
      <c r="V51" s="39">
        <f>COUNTBLANK(V7:V46)</f>
        <v>24</v>
      </c>
      <c r="W51" s="2"/>
      <c r="X51" s="2"/>
      <c r="Y51" s="2"/>
      <c r="Z51" s="20"/>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21"/>
      <c r="AZ51" s="2"/>
    </row>
    <row r="52" spans="1:52" ht="15" customHeight="1" x14ac:dyDescent="0.25">
      <c r="A52" s="2"/>
      <c r="B52" s="552" t="s">
        <v>40</v>
      </c>
      <c r="C52" s="553"/>
      <c r="D52" s="554"/>
      <c r="E52" s="2"/>
      <c r="F52" s="38" t="s">
        <v>41</v>
      </c>
      <c r="G52" s="2"/>
      <c r="H52" s="38" t="s">
        <v>42</v>
      </c>
      <c r="I52" s="2"/>
      <c r="J52" s="2"/>
      <c r="K52" s="2"/>
      <c r="L52" s="2"/>
      <c r="M52" s="2"/>
      <c r="N52" s="2"/>
      <c r="O52" s="2"/>
      <c r="P52" s="2"/>
      <c r="Q52" s="2"/>
      <c r="R52" s="2"/>
      <c r="S52" s="2"/>
      <c r="T52" s="2"/>
      <c r="U52" s="2"/>
      <c r="V52" s="2"/>
      <c r="W52" s="2"/>
      <c r="X52" s="2"/>
      <c r="Y52" s="2"/>
      <c r="Z52" s="20"/>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21"/>
      <c r="AZ52" s="2"/>
    </row>
    <row r="53" spans="1:52" ht="15" customHeight="1" x14ac:dyDescent="0.25">
      <c r="A53" s="2"/>
      <c r="B53" s="555" t="s">
        <v>43</v>
      </c>
      <c r="C53" s="556"/>
      <c r="D53" s="35" t="s">
        <v>44</v>
      </c>
      <c r="E53" s="2"/>
      <c r="F53" s="42">
        <f>F51+H51+J51+L51+N51+P51+R51+T51</f>
        <v>27</v>
      </c>
      <c r="G53" s="40"/>
      <c r="H53" s="42">
        <f>320-F53</f>
        <v>293</v>
      </c>
      <c r="I53" s="2"/>
      <c r="J53" s="2"/>
      <c r="K53" s="2"/>
      <c r="L53" s="2"/>
      <c r="M53" s="2"/>
      <c r="N53" s="2"/>
      <c r="O53" s="2"/>
      <c r="P53" s="2"/>
      <c r="Q53" s="2"/>
      <c r="R53" s="448">
        <f>COUNTA(F7:F47,H7:H47,J7:J47,L7:L47,N7:N47,P7:P47,R7:R47,T7:T47,V7:V47,W7:W47,X7:X47)</f>
        <v>322</v>
      </c>
      <c r="S53" s="2"/>
      <c r="T53" s="2"/>
      <c r="U53" s="2"/>
      <c r="V53" s="2"/>
      <c r="W53" s="2"/>
      <c r="X53" s="2"/>
      <c r="Y53" s="2"/>
      <c r="Z53" s="20"/>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21"/>
      <c r="AZ53" s="2"/>
    </row>
    <row r="54" spans="1:52" ht="15" customHeight="1" x14ac:dyDescent="0.25">
      <c r="A54" s="2"/>
      <c r="B54" s="555" t="s">
        <v>45</v>
      </c>
      <c r="C54" s="556"/>
      <c r="D54" s="36" t="s">
        <v>46</v>
      </c>
      <c r="E54" s="2"/>
      <c r="F54" s="41">
        <f>F53/320</f>
        <v>8.4375000000000006E-2</v>
      </c>
      <c r="G54" s="40"/>
      <c r="H54" s="41">
        <f>H53/320</f>
        <v>0.91562500000000002</v>
      </c>
      <c r="I54" s="2"/>
      <c r="J54" s="2"/>
      <c r="K54" s="2"/>
      <c r="L54" s="2"/>
      <c r="M54" s="2"/>
      <c r="N54" s="2"/>
      <c r="O54" s="2"/>
      <c r="P54" s="2"/>
      <c r="Q54" s="2"/>
      <c r="R54" s="2"/>
      <c r="S54" s="2"/>
      <c r="T54" s="2"/>
      <c r="U54" s="2"/>
      <c r="V54" s="2"/>
      <c r="W54" s="2"/>
      <c r="X54" s="2"/>
      <c r="Y54" s="2"/>
      <c r="Z54" s="20"/>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21"/>
      <c r="AZ54" s="2"/>
    </row>
    <row r="55" spans="1:52" ht="15" customHeight="1" thickBot="1" x14ac:dyDescent="0.3">
      <c r="A55" s="2"/>
      <c r="B55" s="547" t="s">
        <v>47</v>
      </c>
      <c r="C55" s="548"/>
      <c r="D55" s="37" t="s">
        <v>48</v>
      </c>
      <c r="E55" s="2"/>
      <c r="F55" s="38" t="s">
        <v>49</v>
      </c>
      <c r="G55" s="2"/>
      <c r="H55" s="38" t="s">
        <v>50</v>
      </c>
      <c r="I55" s="2"/>
      <c r="J55" s="2"/>
      <c r="K55" s="2"/>
      <c r="L55" s="2"/>
      <c r="M55" s="2"/>
      <c r="N55" s="2"/>
      <c r="O55" s="2"/>
      <c r="P55" s="2"/>
      <c r="Q55" s="2"/>
      <c r="R55" s="2"/>
      <c r="S55" s="2"/>
      <c r="T55" s="2"/>
      <c r="U55" s="2"/>
      <c r="V55" s="2"/>
      <c r="W55" s="2"/>
      <c r="X55" s="2"/>
      <c r="Y55" s="2"/>
      <c r="Z55" s="20"/>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21"/>
      <c r="AZ55" s="2"/>
    </row>
    <row r="56" spans="1:52" ht="1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row>
  </sheetData>
  <mergeCells count="57">
    <mergeCell ref="B55:C55"/>
    <mergeCell ref="AX12:AX14"/>
    <mergeCell ref="AY12:AY14"/>
    <mergeCell ref="B49:X49"/>
    <mergeCell ref="B52:D52"/>
    <mergeCell ref="B53:C53"/>
    <mergeCell ref="B54:C54"/>
    <mergeCell ref="AR12:AR14"/>
    <mergeCell ref="AS12:AS14"/>
    <mergeCell ref="AT12:AT14"/>
    <mergeCell ref="AU12:AU14"/>
    <mergeCell ref="AV12:AV14"/>
    <mergeCell ref="AW12:AW14"/>
    <mergeCell ref="AL12:AL14"/>
    <mergeCell ref="AM12:AM14"/>
    <mergeCell ref="AN12:AN14"/>
    <mergeCell ref="AO12:AO14"/>
    <mergeCell ref="AP12:AP14"/>
    <mergeCell ref="AQ12:AQ14"/>
    <mergeCell ref="AF12:AF14"/>
    <mergeCell ref="AG12:AG14"/>
    <mergeCell ref="AH12:AH14"/>
    <mergeCell ref="AI12:AI14"/>
    <mergeCell ref="AJ12:AJ14"/>
    <mergeCell ref="AK12:AK14"/>
    <mergeCell ref="AE12:AE14"/>
    <mergeCell ref="Q4:Q5"/>
    <mergeCell ref="R4:R5"/>
    <mergeCell ref="S4:S5"/>
    <mergeCell ref="T4:T5"/>
    <mergeCell ref="U4:U5"/>
    <mergeCell ref="Z10:AY11"/>
    <mergeCell ref="V3:V5"/>
    <mergeCell ref="W3:W5"/>
    <mergeCell ref="X3:X5"/>
    <mergeCell ref="Q3:U3"/>
    <mergeCell ref="Z12:Z14"/>
    <mergeCell ref="AA12:AA14"/>
    <mergeCell ref="AB12:AB14"/>
    <mergeCell ref="AC12:AC14"/>
    <mergeCell ref="AD12:AD14"/>
    <mergeCell ref="K4:K5"/>
    <mergeCell ref="L4:L5"/>
    <mergeCell ref="B2:E2"/>
    <mergeCell ref="D3:D5"/>
    <mergeCell ref="E3:E5"/>
    <mergeCell ref="F3:I3"/>
    <mergeCell ref="J3:P3"/>
    <mergeCell ref="M4:M5"/>
    <mergeCell ref="N4:N5"/>
    <mergeCell ref="O4:O5"/>
    <mergeCell ref="P4:P5"/>
    <mergeCell ref="F4:F5"/>
    <mergeCell ref="G4:G5"/>
    <mergeCell ref="H4:H5"/>
    <mergeCell ref="I4:I5"/>
    <mergeCell ref="J4:J5"/>
  </mergeCells>
  <conditionalFormatting sqref="C7">
    <cfRule type="expression" dxfId="1243" priority="623">
      <formula>AND($B7="samedi")</formula>
    </cfRule>
    <cfRule type="expression" dxfId="1242" priority="624">
      <formula>AND($B7="dimanche")</formula>
    </cfRule>
  </conditionalFormatting>
  <conditionalFormatting sqref="C7">
    <cfRule type="expression" dxfId="1241" priority="621">
      <formula>AND($B7="samedi")</formula>
    </cfRule>
    <cfRule type="expression" dxfId="1240" priority="622">
      <formula>AND($B7="dimanche")</formula>
    </cfRule>
  </conditionalFormatting>
  <conditionalFormatting sqref="B7:B47">
    <cfRule type="expression" dxfId="1239" priority="619">
      <formula>AND($B7="samedi")</formula>
    </cfRule>
    <cfRule type="expression" dxfId="1238" priority="620">
      <formula>AND($B7="dimanche")</formula>
    </cfRule>
  </conditionalFormatting>
  <conditionalFormatting sqref="B7:B47">
    <cfRule type="expression" dxfId="1237" priority="617">
      <formula>AND($B7="samedi")</formula>
    </cfRule>
    <cfRule type="expression" dxfId="1236" priority="618">
      <formula>AND($B7="dimanche")</formula>
    </cfRule>
  </conditionalFormatting>
  <conditionalFormatting sqref="C8:C47">
    <cfRule type="expression" dxfId="1235" priority="609">
      <formula>AND($B8="samedi")</formula>
    </cfRule>
    <cfRule type="expression" dxfId="1234" priority="610">
      <formula>AND($B8="dimanche")</formula>
    </cfRule>
  </conditionalFormatting>
  <conditionalFormatting sqref="C8:C47">
    <cfRule type="expression" dxfId="1233" priority="607">
      <formula>AND($B8="samedi")</formula>
    </cfRule>
    <cfRule type="expression" dxfId="1232" priority="608">
      <formula>AND($B8="dimanche")</formula>
    </cfRule>
  </conditionalFormatting>
  <conditionalFormatting sqref="C8:C47">
    <cfRule type="expression" dxfId="1231" priority="605">
      <formula>AND($B8="samedi")</formula>
    </cfRule>
    <cfRule type="expression" dxfId="1230" priority="606">
      <formula>AND($B8="dimanche")</formula>
    </cfRule>
  </conditionalFormatting>
  <conditionalFormatting sqref="C8:C47">
    <cfRule type="expression" dxfId="1229" priority="615">
      <formula>AND($B8="samedi")</formula>
    </cfRule>
    <cfRule type="expression" dxfId="1228" priority="616">
      <formula>AND($B8="dimanche")</formula>
    </cfRule>
  </conditionalFormatting>
  <conditionalFormatting sqref="C8:C47">
    <cfRule type="expression" dxfId="1227" priority="613">
      <formula>AND($B8="samedi")</formula>
    </cfRule>
    <cfRule type="expression" dxfId="1226" priority="614">
      <formula>AND($B8="dimanche")</formula>
    </cfRule>
  </conditionalFormatting>
  <conditionalFormatting sqref="C8:C47">
    <cfRule type="expression" dxfId="1225" priority="611">
      <formula>AND($B8="samedi")</formula>
    </cfRule>
    <cfRule type="expression" dxfId="1224" priority="612">
      <formula>AND($B8="dimanche")</formula>
    </cfRule>
  </conditionalFormatting>
  <conditionalFormatting sqref="D6">
    <cfRule type="expression" dxfId="1223" priority="603">
      <formula>AND($F3="samedi")</formula>
    </cfRule>
    <cfRule type="expression" dxfId="1222" priority="604">
      <formula>AND($F3="dimanche")</formula>
    </cfRule>
  </conditionalFormatting>
  <conditionalFormatting sqref="D7:D47">
    <cfRule type="expression" dxfId="1221" priority="601">
      <formula>AND($B7="samedi")</formula>
    </cfRule>
    <cfRule type="expression" dxfId="1220" priority="602">
      <formula>AND($B7="dimanche")</formula>
    </cfRule>
  </conditionalFormatting>
  <conditionalFormatting sqref="D7:D47">
    <cfRule type="expression" dxfId="1219" priority="599">
      <formula>AND($B7="samedi")</formula>
    </cfRule>
    <cfRule type="expression" dxfId="1218" priority="600">
      <formula>AND($B7="dimanche")</formula>
    </cfRule>
  </conditionalFormatting>
  <conditionalFormatting sqref="G7">
    <cfRule type="containsText" dxfId="1217" priority="595" operator="containsText" text="Ac">
      <formula>NOT(ISERROR(SEARCH("Ac",G7)))</formula>
    </cfRule>
    <cfRule type="containsText" dxfId="1216" priority="596" operator="containsText" text="Ad">
      <formula>NOT(ISERROR(SEARCH("Ad",G7)))</formula>
    </cfRule>
    <cfRule type="containsText" dxfId="1215" priority="597" operator="containsText" text="G">
      <formula>NOT(ISERROR(SEARCH("G",G7)))</formula>
    </cfRule>
  </conditionalFormatting>
  <conditionalFormatting sqref="G7">
    <cfRule type="duplicateValues" dxfId="1214" priority="598"/>
  </conditionalFormatting>
  <conditionalFormatting sqref="G8:G47">
    <cfRule type="containsText" dxfId="1213" priority="591" operator="containsText" text="Ac">
      <formula>NOT(ISERROR(SEARCH("Ac",G8)))</formula>
    </cfRule>
    <cfRule type="containsText" dxfId="1212" priority="592" operator="containsText" text="Ad">
      <formula>NOT(ISERROR(SEARCH("Ad",G8)))</formula>
    </cfRule>
    <cfRule type="containsText" dxfId="1211" priority="593" operator="containsText" text="G">
      <formula>NOT(ISERROR(SEARCH("G",G8)))</formula>
    </cfRule>
  </conditionalFormatting>
  <conditionalFormatting sqref="G8:G47">
    <cfRule type="duplicateValues" dxfId="1210" priority="594"/>
  </conditionalFormatting>
  <conditionalFormatting sqref="I7:I47">
    <cfRule type="containsText" dxfId="1209" priority="587" operator="containsText" text="Ac">
      <formula>NOT(ISERROR(SEARCH("Ac",I7)))</formula>
    </cfRule>
    <cfRule type="containsText" dxfId="1208" priority="588" operator="containsText" text="Ad">
      <formula>NOT(ISERROR(SEARCH("Ad",I7)))</formula>
    </cfRule>
    <cfRule type="containsText" dxfId="1207" priority="589" operator="containsText" text="G">
      <formula>NOT(ISERROR(SEARCH("G",I7)))</formula>
    </cfRule>
  </conditionalFormatting>
  <conditionalFormatting sqref="I7:I47">
    <cfRule type="duplicateValues" dxfId="1206" priority="590"/>
  </conditionalFormatting>
  <conditionalFormatting sqref="K7:K47">
    <cfRule type="containsText" dxfId="1205" priority="583" operator="containsText" text="Ac">
      <formula>NOT(ISERROR(SEARCH("Ac",K7)))</formula>
    </cfRule>
    <cfRule type="containsText" dxfId="1204" priority="584" operator="containsText" text="Ad">
      <formula>NOT(ISERROR(SEARCH("Ad",K7)))</formula>
    </cfRule>
    <cfRule type="containsText" dxfId="1203" priority="585" operator="containsText" text="G">
      <formula>NOT(ISERROR(SEARCH("G",K7)))</formula>
    </cfRule>
  </conditionalFormatting>
  <conditionalFormatting sqref="K7:K47">
    <cfRule type="duplicateValues" dxfId="1202" priority="586"/>
  </conditionalFormatting>
  <conditionalFormatting sqref="M7:M47">
    <cfRule type="containsText" dxfId="1201" priority="579" operator="containsText" text="Ac">
      <formula>NOT(ISERROR(SEARCH("Ac",M7)))</formula>
    </cfRule>
    <cfRule type="containsText" dxfId="1200" priority="580" operator="containsText" text="Ad">
      <formula>NOT(ISERROR(SEARCH("Ad",M7)))</formula>
    </cfRule>
    <cfRule type="containsText" dxfId="1199" priority="581" operator="containsText" text="G">
      <formula>NOT(ISERROR(SEARCH("G",M7)))</formula>
    </cfRule>
  </conditionalFormatting>
  <conditionalFormatting sqref="M7:M47">
    <cfRule type="duplicateValues" dxfId="1198" priority="582"/>
  </conditionalFormatting>
  <conditionalFormatting sqref="O7:O47">
    <cfRule type="containsText" dxfId="1197" priority="575" operator="containsText" text="Ac">
      <formula>NOT(ISERROR(SEARCH("Ac",O7)))</formula>
    </cfRule>
    <cfRule type="containsText" dxfId="1196" priority="576" operator="containsText" text="Ad">
      <formula>NOT(ISERROR(SEARCH("Ad",O7)))</formula>
    </cfRule>
    <cfRule type="containsText" dxfId="1195" priority="577" operator="containsText" text="G">
      <formula>NOT(ISERROR(SEARCH("G",O7)))</formula>
    </cfRule>
  </conditionalFormatting>
  <conditionalFormatting sqref="O7:O47">
    <cfRule type="duplicateValues" dxfId="1194" priority="578"/>
  </conditionalFormatting>
  <conditionalFormatting sqref="Q7:Q47">
    <cfRule type="containsText" dxfId="1193" priority="571" operator="containsText" text="Ac">
      <formula>NOT(ISERROR(SEARCH("Ac",Q7)))</formula>
    </cfRule>
    <cfRule type="containsText" dxfId="1192" priority="572" operator="containsText" text="Ad">
      <formula>NOT(ISERROR(SEARCH("Ad",Q7)))</formula>
    </cfRule>
    <cfRule type="containsText" dxfId="1191" priority="573" operator="containsText" text="G">
      <formula>NOT(ISERROR(SEARCH("G",Q7)))</formula>
    </cfRule>
  </conditionalFormatting>
  <conditionalFormatting sqref="Q7:Q47">
    <cfRule type="duplicateValues" dxfId="1190" priority="574"/>
  </conditionalFormatting>
  <conditionalFormatting sqref="S7:S47">
    <cfRule type="containsText" dxfId="1189" priority="567" operator="containsText" text="Ac">
      <formula>NOT(ISERROR(SEARCH("Ac",S7)))</formula>
    </cfRule>
    <cfRule type="containsText" dxfId="1188" priority="568" operator="containsText" text="Ad">
      <formula>NOT(ISERROR(SEARCH("Ad",S7)))</formula>
    </cfRule>
    <cfRule type="containsText" dxfId="1187" priority="569" operator="containsText" text="G">
      <formula>NOT(ISERROR(SEARCH("G",S7)))</formula>
    </cfRule>
  </conditionalFormatting>
  <conditionalFormatting sqref="S7:S47">
    <cfRule type="duplicateValues" dxfId="1186" priority="570"/>
  </conditionalFormatting>
  <conditionalFormatting sqref="U7:U47">
    <cfRule type="containsText" dxfId="1185" priority="563" operator="containsText" text="Ac">
      <formula>NOT(ISERROR(SEARCH("Ac",U7)))</formula>
    </cfRule>
    <cfRule type="containsText" dxfId="1184" priority="564" operator="containsText" text="Ad">
      <formula>NOT(ISERROR(SEARCH("Ad",U7)))</formula>
    </cfRule>
    <cfRule type="containsText" dxfId="1183" priority="565" operator="containsText" text="G">
      <formula>NOT(ISERROR(SEARCH("G",U7)))</formula>
    </cfRule>
  </conditionalFormatting>
  <conditionalFormatting sqref="U7:U47">
    <cfRule type="duplicateValues" dxfId="1182" priority="566"/>
  </conditionalFormatting>
  <conditionalFormatting sqref="F7">
    <cfRule type="expression" dxfId="1181" priority="561">
      <formula>AND($B7="samedi")</formula>
    </cfRule>
    <cfRule type="expression" dxfId="1180" priority="562">
      <formula>AND($B7="dimanche")</formula>
    </cfRule>
  </conditionalFormatting>
  <conditionalFormatting sqref="F7 H7 J7 L7 N7 P7 R7 T7 V7:X7">
    <cfRule type="duplicateValues" dxfId="1179" priority="346"/>
  </conditionalFormatting>
  <conditionalFormatting sqref="F25 H25 J25 L25 N25 P25 R25 T25 V25:X25">
    <cfRule type="duplicateValues" dxfId="1178" priority="29"/>
  </conditionalFormatting>
  <conditionalFormatting sqref="H7">
    <cfRule type="expression" dxfId="1177" priority="556">
      <formula>AND($B7="samedi")</formula>
    </cfRule>
    <cfRule type="expression" dxfId="1176" priority="560">
      <formula>AND($B7="dimanche")</formula>
    </cfRule>
  </conditionalFormatting>
  <conditionalFormatting sqref="J7">
    <cfRule type="expression" dxfId="1175" priority="554">
      <formula>AND($B7="samedi")</formula>
    </cfRule>
    <cfRule type="expression" dxfId="1174" priority="555">
      <formula>AND($B7="dimanche")</formula>
    </cfRule>
  </conditionalFormatting>
  <conditionalFormatting sqref="H8">
    <cfRule type="expression" dxfId="1173" priority="550">
      <formula>AND($B8="samedi")</formula>
    </cfRule>
    <cfRule type="expression" dxfId="1172" priority="557">
      <formula>AND($B8="dimanche")</formula>
    </cfRule>
  </conditionalFormatting>
  <conditionalFormatting sqref="J8">
    <cfRule type="expression" dxfId="1171" priority="548">
      <formula>AND($B8="samedi")</formula>
    </cfRule>
    <cfRule type="expression" dxfId="1170" priority="549">
      <formula>AND($B8="dimanche")</formula>
    </cfRule>
  </conditionalFormatting>
  <conditionalFormatting sqref="F9">
    <cfRule type="expression" dxfId="1169" priority="546">
      <formula>AND($B9="samedi")</formula>
    </cfRule>
    <cfRule type="expression" dxfId="1168" priority="547">
      <formula>AND($B9="dimanche")</formula>
    </cfRule>
  </conditionalFormatting>
  <conditionalFormatting sqref="F9 H9 J9 L9 N9 P9 R9 T9 V9:X9">
    <cfRule type="duplicateValues" dxfId="1167" priority="192"/>
  </conditionalFormatting>
  <conditionalFormatting sqref="F11">
    <cfRule type="expression" dxfId="1166" priority="543">
      <formula>AND($B11="samedi")</formula>
    </cfRule>
    <cfRule type="expression" dxfId="1165" priority="544">
      <formula>AND($B11="dimanche")</formula>
    </cfRule>
  </conditionalFormatting>
  <conditionalFormatting sqref="F11 H11 J11 L11 N11 P11 R11 T11 V11:X11">
    <cfRule type="duplicateValues" dxfId="1164" priority="156"/>
  </conditionalFormatting>
  <conditionalFormatting sqref="F12">
    <cfRule type="expression" dxfId="1163" priority="541">
      <formula>AND($B12="samedi")</formula>
    </cfRule>
    <cfRule type="expression" dxfId="1162" priority="542">
      <formula>AND($B12="dimanche")</formula>
    </cfRule>
  </conditionalFormatting>
  <conditionalFormatting sqref="F12 H12 J12 L12 N12 P12 R12 T12 V12:X12">
    <cfRule type="duplicateValues" dxfId="1161" priority="248"/>
  </conditionalFormatting>
  <conditionalFormatting sqref="H9">
    <cfRule type="expression" dxfId="1160" priority="540">
      <formula>AND($B9="samedi")</formula>
    </cfRule>
    <cfRule type="expression" dxfId="1159" priority="545">
      <formula>AND($B9="dimanche")</formula>
    </cfRule>
  </conditionalFormatting>
  <conditionalFormatting sqref="F17 H17 J17 L17 N17 P17 R17 T17 V17:X17">
    <cfRule type="duplicateValues" dxfId="1158" priority="169"/>
  </conditionalFormatting>
  <conditionalFormatting sqref="F10">
    <cfRule type="expression" dxfId="1157" priority="534">
      <formula>AND($B10="samedi")</formula>
    </cfRule>
    <cfRule type="expression" dxfId="1156" priority="535">
      <formula>AND($B10="dimanche")</formula>
    </cfRule>
  </conditionalFormatting>
  <conditionalFormatting sqref="F10 H10 J10 L10 N10 P10 R10 T10 V10:X10">
    <cfRule type="duplicateValues" dxfId="1155" priority="193"/>
  </conditionalFormatting>
  <conditionalFormatting sqref="F15">
    <cfRule type="expression" dxfId="1154" priority="531">
      <formula>AND($B15="samedi")</formula>
    </cfRule>
    <cfRule type="expression" dxfId="1153" priority="532">
      <formula>AND($B15="dimanche")</formula>
    </cfRule>
  </conditionalFormatting>
  <conditionalFormatting sqref="F15 H15 J15 L15 N15 P15 R15 T15 V15:X15">
    <cfRule type="duplicateValues" dxfId="1152" priority="224"/>
  </conditionalFormatting>
  <conditionalFormatting sqref="F16">
    <cfRule type="expression" dxfId="1151" priority="528">
      <formula>AND($B16="samedi")</formula>
    </cfRule>
    <cfRule type="expression" dxfId="1150" priority="529">
      <formula>AND($B16="dimanche")</formula>
    </cfRule>
  </conditionalFormatting>
  <conditionalFormatting sqref="F16 H16 J16 L16 N16 P16 R16 T16 V16:X16">
    <cfRule type="duplicateValues" dxfId="1149" priority="170"/>
  </conditionalFormatting>
  <conditionalFormatting sqref="F17">
    <cfRule type="expression" dxfId="1148" priority="525">
      <formula>AND($B17="samedi")</formula>
    </cfRule>
    <cfRule type="expression" dxfId="1147" priority="526">
      <formula>AND($B17="dimanche")</formula>
    </cfRule>
  </conditionalFormatting>
  <conditionalFormatting sqref="F18">
    <cfRule type="expression" dxfId="1146" priority="523">
      <formula>AND($B18="samedi")</formula>
    </cfRule>
    <cfRule type="expression" dxfId="1145" priority="524">
      <formula>AND($B18="dimanche")</formula>
    </cfRule>
  </conditionalFormatting>
  <conditionalFormatting sqref="F18 H18 J18 L18 N18 P18 R18 T18 V18:X18">
    <cfRule type="duplicateValues" dxfId="1144" priority="171"/>
  </conditionalFormatting>
  <conditionalFormatting sqref="F19">
    <cfRule type="expression" dxfId="1143" priority="520">
      <formula>AND($B19="samedi")</formula>
    </cfRule>
    <cfRule type="expression" dxfId="1142" priority="521">
      <formula>AND($B19="dimanche")</formula>
    </cfRule>
  </conditionalFormatting>
  <conditionalFormatting sqref="F19 H19 J19 L19 N19 P19 R19 T19 V19:X19">
    <cfRule type="duplicateValues" dxfId="1141" priority="168"/>
  </conditionalFormatting>
  <conditionalFormatting sqref="F20">
    <cfRule type="expression" dxfId="1140" priority="517">
      <formula>AND($B20="samedi")</formula>
    </cfRule>
    <cfRule type="expression" dxfId="1139" priority="518">
      <formula>AND($B20="dimanche")</formula>
    </cfRule>
  </conditionalFormatting>
  <conditionalFormatting sqref="F20 H20 J20 L20 N20 P20 R20 T20 V20:X20">
    <cfRule type="duplicateValues" dxfId="1138" priority="157"/>
  </conditionalFormatting>
  <conditionalFormatting sqref="H21 J21 L21 N21 P21 R21 T21 V21:X21 F21">
    <cfRule type="duplicateValues" dxfId="1137" priority="222"/>
  </conditionalFormatting>
  <conditionalFormatting sqref="F22">
    <cfRule type="expression" dxfId="1136" priority="514">
      <formula>AND($B22="samedi")</formula>
    </cfRule>
    <cfRule type="expression" dxfId="1135" priority="515">
      <formula>AND($B22="dimanche")</formula>
    </cfRule>
  </conditionalFormatting>
  <conditionalFormatting sqref="F22 H22 J22 L22 N22 P22 R22 T22 V22:X22">
    <cfRule type="duplicateValues" dxfId="1134" priority="204"/>
  </conditionalFormatting>
  <conditionalFormatting sqref="F23">
    <cfRule type="expression" dxfId="1133" priority="512">
      <formula>AND($B23="samedi")</formula>
    </cfRule>
    <cfRule type="expression" dxfId="1132" priority="513">
      <formula>AND($B23="dimanche")</formula>
    </cfRule>
  </conditionalFormatting>
  <conditionalFormatting sqref="F23 H23 J23 L23 N23 P23 R23 T23 V23:X23">
    <cfRule type="duplicateValues" dxfId="1131" priority="205"/>
  </conditionalFormatting>
  <conditionalFormatting sqref="F24">
    <cfRule type="expression" dxfId="1130" priority="510">
      <formula>AND($B24="samedi")</formula>
    </cfRule>
    <cfRule type="expression" dxfId="1129" priority="511">
      <formula>AND($B24="dimanche")</formula>
    </cfRule>
  </conditionalFormatting>
  <conditionalFormatting sqref="F24 H24 J24 L24 N24 P24 R24 T24 V24:X24">
    <cfRule type="duplicateValues" dxfId="1128" priority="206"/>
  </conditionalFormatting>
  <conditionalFormatting sqref="F13">
    <cfRule type="expression" dxfId="1127" priority="508">
      <formula>AND($B13="samedi")</formula>
    </cfRule>
    <cfRule type="expression" dxfId="1126" priority="509">
      <formula>AND($B13="dimanche")</formula>
    </cfRule>
  </conditionalFormatting>
  <conditionalFormatting sqref="F13 H13 J13 L13 N13 P13 R13 T13 V13:X13">
    <cfRule type="duplicateValues" dxfId="1125" priority="232"/>
  </conditionalFormatting>
  <conditionalFormatting sqref="F14">
    <cfRule type="expression" dxfId="1124" priority="505">
      <formula>AND($B14="samedi")</formula>
    </cfRule>
    <cfRule type="expression" dxfId="1123" priority="506">
      <formula>AND($B14="dimanche")</formula>
    </cfRule>
  </conditionalFormatting>
  <conditionalFormatting sqref="F14 H14 J14 L14 N14 P14 R14 T14 V14:X14">
    <cfRule type="duplicateValues" dxfId="1122" priority="231"/>
  </conditionalFormatting>
  <conditionalFormatting sqref="F25">
    <cfRule type="expression" dxfId="1121" priority="558">
      <formula>AND($B25="samedi")</formula>
    </cfRule>
    <cfRule type="expression" dxfId="1120" priority="559">
      <formula>AND($B25="dimanche")</formula>
    </cfRule>
  </conditionalFormatting>
  <conditionalFormatting sqref="F26 H26 J26 L26 N26 R26 T26 V26:X26 P26">
    <cfRule type="duplicateValues" dxfId="1119" priority="15"/>
  </conditionalFormatting>
  <conditionalFormatting sqref="F26">
    <cfRule type="expression" dxfId="1118" priority="502">
      <formula>AND($B26="samedi")</formula>
    </cfRule>
    <cfRule type="expression" dxfId="1117" priority="503">
      <formula>AND($B26="dimanche")</formula>
    </cfRule>
  </conditionalFormatting>
  <conditionalFormatting sqref="F27 H27 J27 L27 N27 P27 R27 T27 V27:X27">
    <cfRule type="duplicateValues" dxfId="1116" priority="74"/>
  </conditionalFormatting>
  <conditionalFormatting sqref="F27">
    <cfRule type="expression" dxfId="1115" priority="500">
      <formula>AND($B27="samedi")</formula>
    </cfRule>
    <cfRule type="expression" dxfId="1114" priority="501">
      <formula>AND($B27="dimanche")</formula>
    </cfRule>
  </conditionalFormatting>
  <conditionalFormatting sqref="F29 H29 J29 L29 N29 P29 R29 T29 V29:X29">
    <cfRule type="duplicateValues" dxfId="1113" priority="127"/>
  </conditionalFormatting>
  <conditionalFormatting sqref="F29">
    <cfRule type="expression" dxfId="1112" priority="498">
      <formula>AND($B29="samedi")</formula>
    </cfRule>
    <cfRule type="expression" dxfId="1111" priority="499">
      <formula>AND($B29="dimanche")</formula>
    </cfRule>
  </conditionalFormatting>
  <conditionalFormatting sqref="F30 H30 J30 L30 N30 P30 R30 T30 V30:X30">
    <cfRule type="duplicateValues" dxfId="1110" priority="111"/>
  </conditionalFormatting>
  <conditionalFormatting sqref="F30">
    <cfRule type="expression" dxfId="1109" priority="496">
      <formula>AND($B30="samedi")</formula>
    </cfRule>
    <cfRule type="expression" dxfId="1108" priority="497">
      <formula>AND($B30="dimanche")</formula>
    </cfRule>
  </conditionalFormatting>
  <conditionalFormatting sqref="F31 H31 J31 L31 N31 P31 R31 T31 V31:X31">
    <cfRule type="duplicateValues" dxfId="1107" priority="144"/>
  </conditionalFormatting>
  <conditionalFormatting sqref="F31">
    <cfRule type="expression" dxfId="1106" priority="494">
      <formula>AND($B31="samedi")</formula>
    </cfRule>
    <cfRule type="expression" dxfId="1105" priority="495">
      <formula>AND($B31="dimanche")</formula>
    </cfRule>
  </conditionalFormatting>
  <conditionalFormatting sqref="F32 H32 J32 L32 N32 P32 R32 T32 V32:X32">
    <cfRule type="duplicateValues" dxfId="1104" priority="48"/>
  </conditionalFormatting>
  <conditionalFormatting sqref="F32">
    <cfRule type="expression" dxfId="1103" priority="492">
      <formula>AND($B32="samedi")</formula>
    </cfRule>
    <cfRule type="expression" dxfId="1102" priority="493">
      <formula>AND($B32="dimanche")</formula>
    </cfRule>
  </conditionalFormatting>
  <conditionalFormatting sqref="F33 H33 J33 L33 N33 P33 R33 T33 V33:X33">
    <cfRule type="duplicateValues" dxfId="1101" priority="42"/>
  </conditionalFormatting>
  <conditionalFormatting sqref="F33">
    <cfRule type="expression" dxfId="1100" priority="490">
      <formula>AND($B33="samedi")</formula>
    </cfRule>
    <cfRule type="expression" dxfId="1099" priority="491">
      <formula>AND($B33="dimanche")</formula>
    </cfRule>
  </conditionalFormatting>
  <conditionalFormatting sqref="F34 H34 J34 L34 N34 P34 R34 T34 V34:X34">
    <cfRule type="duplicateValues" dxfId="1098" priority="23"/>
  </conditionalFormatting>
  <conditionalFormatting sqref="F34">
    <cfRule type="expression" dxfId="1097" priority="488">
      <formula>AND($B34="samedi")</formula>
    </cfRule>
    <cfRule type="expression" dxfId="1096" priority="489">
      <formula>AND($B34="dimanche")</formula>
    </cfRule>
  </conditionalFormatting>
  <conditionalFormatting sqref="F35 H35 J35 L35 N35 P35 R35 T35 V35:X35">
    <cfRule type="duplicateValues" dxfId="1095" priority="83"/>
  </conditionalFormatting>
  <conditionalFormatting sqref="F35">
    <cfRule type="expression" dxfId="1094" priority="486">
      <formula>AND($B35="samedi")</formula>
    </cfRule>
    <cfRule type="expression" dxfId="1093" priority="487">
      <formula>AND($B35="dimanche")</formula>
    </cfRule>
  </conditionalFormatting>
  <conditionalFormatting sqref="F36 H36 J36 L36 N36 P36 R36 T36 V36:X36">
    <cfRule type="duplicateValues" dxfId="1092" priority="73"/>
  </conditionalFormatting>
  <conditionalFormatting sqref="F36">
    <cfRule type="expression" dxfId="1091" priority="484">
      <formula>AND($B36="samedi")</formula>
    </cfRule>
    <cfRule type="expression" dxfId="1090" priority="485">
      <formula>AND($B36="dimanche")</formula>
    </cfRule>
  </conditionalFormatting>
  <conditionalFormatting sqref="F37 H37 J37 L37 N37 P37 R37 T37 V37:X37">
    <cfRule type="duplicateValues" dxfId="1089" priority="138"/>
  </conditionalFormatting>
  <conditionalFormatting sqref="F37">
    <cfRule type="expression" dxfId="1088" priority="482">
      <formula>AND($B37="samedi")</formula>
    </cfRule>
    <cfRule type="expression" dxfId="1087" priority="483">
      <formula>AND($B37="dimanche")</formula>
    </cfRule>
  </conditionalFormatting>
  <conditionalFormatting sqref="F38 H38 J38 L38 N38 P38 R38 T38 V38:X38">
    <cfRule type="duplicateValues" dxfId="1086" priority="109"/>
  </conditionalFormatting>
  <conditionalFormatting sqref="F38">
    <cfRule type="expression" dxfId="1085" priority="480">
      <formula>AND($B38="samedi")</formula>
    </cfRule>
    <cfRule type="expression" dxfId="1084" priority="481">
      <formula>AND($B38="dimanche")</formula>
    </cfRule>
  </conditionalFormatting>
  <conditionalFormatting sqref="F39 H39 J39 L39 N39 P39 R39 T39 V39:X39">
    <cfRule type="duplicateValues" dxfId="1083" priority="110"/>
  </conditionalFormatting>
  <conditionalFormatting sqref="F39">
    <cfRule type="expression" dxfId="1082" priority="478">
      <formula>AND($B39="samedi")</formula>
    </cfRule>
    <cfRule type="expression" dxfId="1081" priority="479">
      <formula>AND($B39="dimanche")</formula>
    </cfRule>
  </conditionalFormatting>
  <conditionalFormatting sqref="F40 H40 J40 L40 N40 P40 R40 T40 V40:X40">
    <cfRule type="duplicateValues" dxfId="1080" priority="108"/>
  </conditionalFormatting>
  <conditionalFormatting sqref="F40">
    <cfRule type="expression" dxfId="1079" priority="476">
      <formula>AND($B40="samedi")</formula>
    </cfRule>
    <cfRule type="expression" dxfId="1078" priority="477">
      <formula>AND($B40="dimanche")</formula>
    </cfRule>
  </conditionalFormatting>
  <conditionalFormatting sqref="F41 H41 J41 L41 N41 P41 R41 T41 V41:X41">
    <cfRule type="duplicateValues" dxfId="1077" priority="35"/>
  </conditionalFormatting>
  <conditionalFormatting sqref="F41">
    <cfRule type="expression" dxfId="1076" priority="474">
      <formula>AND($B41="samedi")</formula>
    </cfRule>
    <cfRule type="expression" dxfId="1075" priority="475">
      <formula>AND($B41="dimanche")</formula>
    </cfRule>
  </conditionalFormatting>
  <conditionalFormatting sqref="F42 H42 J42 L42 N42 P42 R42 T42 V42:X42">
    <cfRule type="duplicateValues" dxfId="1074" priority="36"/>
  </conditionalFormatting>
  <conditionalFormatting sqref="F42">
    <cfRule type="expression" dxfId="1073" priority="472">
      <formula>AND($B42="samedi")</formula>
    </cfRule>
    <cfRule type="expression" dxfId="1072" priority="473">
      <formula>AND($B42="dimanche")</formula>
    </cfRule>
  </conditionalFormatting>
  <conditionalFormatting sqref="F43 H43 J43 L43 N43 P43 R43 T43 V43:X43">
    <cfRule type="duplicateValues" dxfId="1071" priority="17"/>
  </conditionalFormatting>
  <conditionalFormatting sqref="F43">
    <cfRule type="expression" dxfId="1070" priority="470">
      <formula>AND($B43="samedi")</formula>
    </cfRule>
    <cfRule type="expression" dxfId="1069" priority="471">
      <formula>AND($B43="dimanche")</formula>
    </cfRule>
  </conditionalFormatting>
  <conditionalFormatting sqref="F44 H44 J44 L44 N44 P44 R44 T44 V44:X44">
    <cfRule type="duplicateValues" dxfId="1068" priority="50"/>
  </conditionalFormatting>
  <conditionalFormatting sqref="F44">
    <cfRule type="expression" dxfId="1067" priority="468">
      <formula>AND($B44="samedi")</formula>
    </cfRule>
    <cfRule type="expression" dxfId="1066" priority="469">
      <formula>AND($B44="dimanche")</formula>
    </cfRule>
  </conditionalFormatting>
  <conditionalFormatting sqref="F45 H45 J45 L45 N45 P45 R45 T45 V45:X45">
    <cfRule type="duplicateValues" dxfId="1065" priority="51"/>
  </conditionalFormatting>
  <conditionalFormatting sqref="F45">
    <cfRule type="expression" dxfId="1064" priority="466">
      <formula>AND($B45="samedi")</formula>
    </cfRule>
    <cfRule type="expression" dxfId="1063" priority="467">
      <formula>AND($B45="dimanche")</formula>
    </cfRule>
  </conditionalFormatting>
  <conditionalFormatting sqref="F46 H46 J46 L46 N46 P46 R46 T46 W47 V46:X46">
    <cfRule type="duplicateValues" dxfId="1062" priority="49"/>
  </conditionalFormatting>
  <conditionalFormatting sqref="F46">
    <cfRule type="expression" dxfId="1061" priority="464">
      <formula>AND($B46="samedi")</formula>
    </cfRule>
    <cfRule type="expression" dxfId="1060" priority="465">
      <formula>AND($B46="dimanche")</formula>
    </cfRule>
  </conditionalFormatting>
  <conditionalFormatting sqref="F47 H47 J47 L47 N47 P47 R47 T47 V47:X47">
    <cfRule type="duplicateValues" dxfId="1059" priority="52"/>
  </conditionalFormatting>
  <conditionalFormatting sqref="F47">
    <cfRule type="expression" dxfId="1058" priority="462">
      <formula>AND($B47="samedi")</formula>
    </cfRule>
    <cfRule type="expression" dxfId="1057" priority="463">
      <formula>AND($B47="dimanche")</formula>
    </cfRule>
  </conditionalFormatting>
  <conditionalFormatting sqref="J9">
    <cfRule type="expression" dxfId="1056" priority="434">
      <formula>AND($B9="samedi")</formula>
    </cfRule>
    <cfRule type="expression" dxfId="1055" priority="539">
      <formula>AND($B9="dimanche")</formula>
    </cfRule>
  </conditionalFormatting>
  <conditionalFormatting sqref="J10">
    <cfRule type="expression" dxfId="1054" priority="433">
      <formula>AND($B10="samedi")</formula>
    </cfRule>
    <cfRule type="expression" dxfId="1053" priority="533">
      <formula>AND($B10="dimanche")</formula>
    </cfRule>
  </conditionalFormatting>
  <conditionalFormatting sqref="J11">
    <cfRule type="expression" dxfId="1052" priority="432">
      <formula>AND($B11="samedi")</formula>
    </cfRule>
    <cfRule type="expression" dxfId="1051" priority="538">
      <formula>AND($B11="dimanche")</formula>
    </cfRule>
  </conditionalFormatting>
  <conditionalFormatting sqref="J12">
    <cfRule type="expression" dxfId="1050" priority="431">
      <formula>AND($B12="samedi")</formula>
    </cfRule>
    <cfRule type="expression" dxfId="1049" priority="537">
      <formula>AND($B12="dimanche")</formula>
    </cfRule>
  </conditionalFormatting>
  <conditionalFormatting sqref="J13">
    <cfRule type="expression" dxfId="1048" priority="430">
      <formula>AND($B13="samedi")</formula>
    </cfRule>
    <cfRule type="expression" dxfId="1047" priority="507">
      <formula>AND($B13="dimanche")</formula>
    </cfRule>
  </conditionalFormatting>
  <conditionalFormatting sqref="J14">
    <cfRule type="expression" dxfId="1046" priority="429">
      <formula>AND($B14="samedi")</formula>
    </cfRule>
    <cfRule type="expression" dxfId="1045" priority="504">
      <formula>AND($B14="dimanche")</formula>
    </cfRule>
  </conditionalFormatting>
  <conditionalFormatting sqref="J15">
    <cfRule type="expression" dxfId="1044" priority="428">
      <formula>AND($B15="samedi")</formula>
    </cfRule>
    <cfRule type="expression" dxfId="1043" priority="530">
      <formula>AND($B15="dimanche")</formula>
    </cfRule>
  </conditionalFormatting>
  <conditionalFormatting sqref="J16">
    <cfRule type="expression" dxfId="1042" priority="427">
      <formula>AND($B16="samedi")</formula>
    </cfRule>
    <cfRule type="expression" dxfId="1041" priority="527">
      <formula>AND($B16="dimanche")</formula>
    </cfRule>
  </conditionalFormatting>
  <conditionalFormatting sqref="J17">
    <cfRule type="expression" dxfId="1040" priority="426">
      <formula>AND($B17="samedi")</formula>
    </cfRule>
    <cfRule type="expression" dxfId="1039" priority="536">
      <formula>AND($B17="dimanche")</formula>
    </cfRule>
  </conditionalFormatting>
  <conditionalFormatting sqref="J18">
    <cfRule type="expression" dxfId="1038" priority="425">
      <formula>AND($B18="samedi")</formula>
    </cfRule>
    <cfRule type="expression" dxfId="1037" priority="522">
      <formula>AND($B18="dimanche")</formula>
    </cfRule>
  </conditionalFormatting>
  <conditionalFormatting sqref="J19">
    <cfRule type="expression" dxfId="1036" priority="424">
      <formula>AND($B19="samedi")</formula>
    </cfRule>
    <cfRule type="expression" dxfId="1035" priority="519">
      <formula>AND($B19="dimanche")</formula>
    </cfRule>
  </conditionalFormatting>
  <conditionalFormatting sqref="J20">
    <cfRule type="expression" dxfId="1034" priority="423">
      <formula>AND($B20="samedi")</formula>
    </cfRule>
    <cfRule type="expression" dxfId="1033" priority="516">
      <formula>AND($B20="dimanche")</formula>
    </cfRule>
  </conditionalFormatting>
  <conditionalFormatting sqref="J21">
    <cfRule type="expression" dxfId="1032" priority="417">
      <formula>AND($B21="samedi")</formula>
    </cfRule>
    <cfRule type="expression" dxfId="1031" priority="461">
      <formula>AND($B21="dimanche")</formula>
    </cfRule>
  </conditionalFormatting>
  <conditionalFormatting sqref="J22">
    <cfRule type="expression" dxfId="1030" priority="416">
      <formula>AND($B22="samedi")</formula>
    </cfRule>
    <cfRule type="expression" dxfId="1029" priority="460">
      <formula>AND($B22="dimanche")</formula>
    </cfRule>
  </conditionalFormatting>
  <conditionalFormatting sqref="J23">
    <cfRule type="expression" dxfId="1028" priority="415">
      <formula>AND($B23="samedi")</formula>
    </cfRule>
    <cfRule type="expression" dxfId="1027" priority="459">
      <formula>AND($B23="dimanche")</formula>
    </cfRule>
  </conditionalFormatting>
  <conditionalFormatting sqref="J24">
    <cfRule type="expression" dxfId="1026" priority="414">
      <formula>AND($B24="samedi")</formula>
    </cfRule>
    <cfRule type="expression" dxfId="1025" priority="449">
      <formula>AND($B24="dimanche")</formula>
    </cfRule>
  </conditionalFormatting>
  <conditionalFormatting sqref="J25">
    <cfRule type="expression" dxfId="1024" priority="413">
      <formula>AND($B25="samedi")</formula>
    </cfRule>
    <cfRule type="expression" dxfId="1023" priority="458">
      <formula>AND($B25="dimanche")</formula>
    </cfRule>
  </conditionalFormatting>
  <conditionalFormatting sqref="J26">
    <cfRule type="expression" dxfId="1022" priority="412">
      <formula>AND($B26="samedi")</formula>
    </cfRule>
    <cfRule type="expression" dxfId="1021" priority="457">
      <formula>AND($B26="dimanche")</formula>
    </cfRule>
  </conditionalFormatting>
  <conditionalFormatting sqref="J27">
    <cfRule type="expression" dxfId="1020" priority="411">
      <formula>AND($B27="samedi")</formula>
    </cfRule>
    <cfRule type="expression" dxfId="1019" priority="456">
      <formula>AND($B27="dimanche")</formula>
    </cfRule>
  </conditionalFormatting>
  <conditionalFormatting sqref="J28">
    <cfRule type="expression" dxfId="1018" priority="410">
      <formula>AND($B28="samedi")</formula>
    </cfRule>
    <cfRule type="expression" dxfId="1017" priority="455">
      <formula>AND($B28="dimanche")</formula>
    </cfRule>
  </conditionalFormatting>
  <conditionalFormatting sqref="J29">
    <cfRule type="expression" dxfId="1016" priority="409">
      <formula>AND($B29="samedi")</formula>
    </cfRule>
    <cfRule type="expression" dxfId="1015" priority="454">
      <formula>AND($B29="dimanche")</formula>
    </cfRule>
  </conditionalFormatting>
  <conditionalFormatting sqref="J30">
    <cfRule type="expression" dxfId="1014" priority="408">
      <formula>AND($B30="samedi")</formula>
    </cfRule>
    <cfRule type="expression" dxfId="1013" priority="453">
      <formula>AND($B30="dimanche")</formula>
    </cfRule>
  </conditionalFormatting>
  <conditionalFormatting sqref="J31">
    <cfRule type="expression" dxfId="1012" priority="406">
      <formula>AND($B31="samedi")</formula>
    </cfRule>
    <cfRule type="expression" dxfId="1011" priority="452">
      <formula>AND($B31="dimanche")</formula>
    </cfRule>
  </conditionalFormatting>
  <conditionalFormatting sqref="J32">
    <cfRule type="expression" dxfId="1010" priority="404">
      <formula>AND($B32="samedi")</formula>
    </cfRule>
    <cfRule type="expression" dxfId="1009" priority="451">
      <formula>AND($B32="dimanche")</formula>
    </cfRule>
  </conditionalFormatting>
  <conditionalFormatting sqref="J33">
    <cfRule type="expression" dxfId="1008" priority="402">
      <formula>AND($B33="samedi")</formula>
    </cfRule>
    <cfRule type="expression" dxfId="1007" priority="450">
      <formula>AND($B33="dimanche")</formula>
    </cfRule>
  </conditionalFormatting>
  <conditionalFormatting sqref="J34">
    <cfRule type="expression" dxfId="1006" priority="400">
      <formula>AND($B34="samedi")</formula>
    </cfRule>
    <cfRule type="expression" dxfId="1005" priority="448">
      <formula>AND($B34="dimanche")</formula>
    </cfRule>
  </conditionalFormatting>
  <conditionalFormatting sqref="J35">
    <cfRule type="expression" dxfId="1004" priority="398">
      <formula>AND($B35="samedi")</formula>
    </cfRule>
    <cfRule type="expression" dxfId="1003" priority="447">
      <formula>AND($B35="dimanche")</formula>
    </cfRule>
  </conditionalFormatting>
  <conditionalFormatting sqref="J36">
    <cfRule type="expression" dxfId="1002" priority="396">
      <formula>AND($B36="samedi")</formula>
    </cfRule>
    <cfRule type="expression" dxfId="1001" priority="446">
      <formula>AND($B36="dimanche")</formula>
    </cfRule>
  </conditionalFormatting>
  <conditionalFormatting sqref="J37">
    <cfRule type="expression" dxfId="1000" priority="394">
      <formula>AND($B37="samedi")</formula>
    </cfRule>
    <cfRule type="expression" dxfId="999" priority="445">
      <formula>AND($B37="dimanche")</formula>
    </cfRule>
  </conditionalFormatting>
  <conditionalFormatting sqref="J38">
    <cfRule type="expression" dxfId="998" priority="392">
      <formula>AND($B38="samedi")</formula>
    </cfRule>
    <cfRule type="expression" dxfId="997" priority="444">
      <formula>AND($B38="dimanche")</formula>
    </cfRule>
  </conditionalFormatting>
  <conditionalFormatting sqref="J39">
    <cfRule type="expression" dxfId="996" priority="390">
      <formula>AND($B39="samedi")</formula>
    </cfRule>
    <cfRule type="expression" dxfId="995" priority="443">
      <formula>AND($B39="dimanche")</formula>
    </cfRule>
  </conditionalFormatting>
  <conditionalFormatting sqref="J40">
    <cfRule type="expression" dxfId="994" priority="388">
      <formula>AND($B40="samedi")</formula>
    </cfRule>
    <cfRule type="expression" dxfId="993" priority="442">
      <formula>AND($B40="dimanche")</formula>
    </cfRule>
  </conditionalFormatting>
  <conditionalFormatting sqref="J41">
    <cfRule type="expression" dxfId="992" priority="386">
      <formula>AND($B41="samedi")</formula>
    </cfRule>
    <cfRule type="expression" dxfId="991" priority="441">
      <formula>AND($B41="dimanche")</formula>
    </cfRule>
  </conditionalFormatting>
  <conditionalFormatting sqref="J42">
    <cfRule type="expression" dxfId="990" priority="384">
      <formula>AND($B42="samedi")</formula>
    </cfRule>
    <cfRule type="expression" dxfId="989" priority="440">
      <formula>AND($B42="dimanche")</formula>
    </cfRule>
  </conditionalFormatting>
  <conditionalFormatting sqref="J43">
    <cfRule type="expression" dxfId="988" priority="382">
      <formula>AND($B43="samedi")</formula>
    </cfRule>
    <cfRule type="expression" dxfId="987" priority="439">
      <formula>AND($B43="dimanche")</formula>
    </cfRule>
  </conditionalFormatting>
  <conditionalFormatting sqref="J44">
    <cfRule type="expression" dxfId="986" priority="380">
      <formula>AND($B44="samedi")</formula>
    </cfRule>
    <cfRule type="expression" dxfId="985" priority="438">
      <formula>AND($B44="dimanche")</formula>
    </cfRule>
  </conditionalFormatting>
  <conditionalFormatting sqref="J45">
    <cfRule type="expression" dxfId="984" priority="378">
      <formula>AND($B45="samedi")</formula>
    </cfRule>
    <cfRule type="expression" dxfId="983" priority="437">
      <formula>AND($B45="dimanche")</formula>
    </cfRule>
  </conditionalFormatting>
  <conditionalFormatting sqref="J46">
    <cfRule type="expression" dxfId="982" priority="376">
      <formula>AND($B46="samedi")</formula>
    </cfRule>
    <cfRule type="expression" dxfId="981" priority="436">
      <formula>AND($B46="dimanche")</formula>
    </cfRule>
  </conditionalFormatting>
  <conditionalFormatting sqref="J47">
    <cfRule type="expression" dxfId="980" priority="374">
      <formula>AND($B47="samedi")</formula>
    </cfRule>
    <cfRule type="expression" dxfId="979" priority="435">
      <formula>AND($B47="dimanche")</formula>
    </cfRule>
  </conditionalFormatting>
  <conditionalFormatting sqref="F6">
    <cfRule type="expression" dxfId="978" priority="356">
      <formula>AND($B6="samedi")</formula>
    </cfRule>
    <cfRule type="expression" dxfId="977" priority="357">
      <formula>AND($B6="dimanche")</formula>
    </cfRule>
  </conditionalFormatting>
  <conditionalFormatting sqref="L7">
    <cfRule type="expression" dxfId="976" priority="552">
      <formula>AND($B7="samedi")</formula>
    </cfRule>
    <cfRule type="expression" dxfId="975" priority="553">
      <formula>AND($B7="dimanche")</formula>
    </cfRule>
  </conditionalFormatting>
  <conditionalFormatting sqref="N6">
    <cfRule type="duplicateValues" dxfId="974" priority="353"/>
  </conditionalFormatting>
  <conditionalFormatting sqref="N7">
    <cfRule type="expression" dxfId="973" priority="355">
      <formula>AND($B7="samedi")</formula>
    </cfRule>
    <cfRule type="expression" dxfId="972" priority="551">
      <formula>AND($B7="dimanche")</formula>
    </cfRule>
  </conditionalFormatting>
  <conditionalFormatting sqref="P6">
    <cfRule type="duplicateValues" dxfId="971" priority="351"/>
  </conditionalFormatting>
  <conditionalFormatting sqref="P7">
    <cfRule type="expression" dxfId="970" priority="352">
      <formula>AND($B7="samedi")</formula>
    </cfRule>
    <cfRule type="expression" dxfId="969" priority="354">
      <formula>AND($B7="dimanche")</formula>
    </cfRule>
  </conditionalFormatting>
  <conditionalFormatting sqref="R6">
    <cfRule type="duplicateValues" dxfId="968" priority="350"/>
  </conditionalFormatting>
  <conditionalFormatting sqref="T6">
    <cfRule type="duplicateValues" dxfId="967" priority="349"/>
  </conditionalFormatting>
  <conditionalFormatting sqref="V6">
    <cfRule type="duplicateValues" dxfId="966" priority="348"/>
  </conditionalFormatting>
  <conditionalFormatting sqref="W6">
    <cfRule type="duplicateValues" dxfId="965" priority="347"/>
  </conditionalFormatting>
  <conditionalFormatting sqref="X6">
    <cfRule type="duplicateValues" dxfId="964" priority="345"/>
  </conditionalFormatting>
  <conditionalFormatting sqref="F8">
    <cfRule type="expression" dxfId="963" priority="343">
      <formula>AND($B8="samedi")</formula>
    </cfRule>
    <cfRule type="expression" dxfId="962" priority="344">
      <formula>AND($B8="dimanche")</formula>
    </cfRule>
  </conditionalFormatting>
  <conditionalFormatting sqref="H10">
    <cfRule type="expression" dxfId="961" priority="342">
      <formula>AND($B10="samedi")</formula>
    </cfRule>
    <cfRule type="expression" dxfId="960" priority="363">
      <formula>AND($B10="dimanche")</formula>
    </cfRule>
  </conditionalFormatting>
  <conditionalFormatting sqref="H11">
    <cfRule type="expression" dxfId="959" priority="340">
      <formula>AND($B11="samedi")</formula>
    </cfRule>
    <cfRule type="expression" dxfId="958" priority="362">
      <formula>AND($B11="dimanche")</formula>
    </cfRule>
  </conditionalFormatting>
  <conditionalFormatting sqref="H12">
    <cfRule type="expression" dxfId="957" priority="338">
      <formula>AND($B12="samedi")</formula>
    </cfRule>
    <cfRule type="expression" dxfId="956" priority="361">
      <formula>AND($B12="dimanche")</formula>
    </cfRule>
  </conditionalFormatting>
  <conditionalFormatting sqref="H13">
    <cfRule type="duplicateValues" dxfId="955" priority="334"/>
  </conditionalFormatting>
  <conditionalFormatting sqref="H13">
    <cfRule type="expression" dxfId="954" priority="335">
      <formula>AND($B13="samedi")</formula>
    </cfRule>
    <cfRule type="expression" dxfId="953" priority="336">
      <formula>AND($B13="dimanche")</formula>
    </cfRule>
  </conditionalFormatting>
  <conditionalFormatting sqref="H14">
    <cfRule type="duplicateValues" dxfId="952" priority="331"/>
  </conditionalFormatting>
  <conditionalFormatting sqref="H14">
    <cfRule type="expression" dxfId="951" priority="332">
      <formula>AND($B14="samedi")</formula>
    </cfRule>
    <cfRule type="expression" dxfId="950" priority="333">
      <formula>AND($B14="dimanche")</formula>
    </cfRule>
  </conditionalFormatting>
  <conditionalFormatting sqref="H15">
    <cfRule type="duplicateValues" dxfId="949" priority="328"/>
  </conditionalFormatting>
  <conditionalFormatting sqref="H15">
    <cfRule type="expression" dxfId="948" priority="329">
      <formula>AND($B15="samedi")</formula>
    </cfRule>
    <cfRule type="expression" dxfId="947" priority="330">
      <formula>AND($B15="dimanche")</formula>
    </cfRule>
  </conditionalFormatting>
  <conditionalFormatting sqref="H16">
    <cfRule type="expression" dxfId="946" priority="327">
      <formula>AND($B16="samedi")</formula>
    </cfRule>
    <cfRule type="expression" dxfId="945" priority="422">
      <formula>AND($B16="dimanche")</formula>
    </cfRule>
  </conditionalFormatting>
  <conditionalFormatting sqref="H17">
    <cfRule type="expression" dxfId="944" priority="325">
      <formula>AND($B17="samedi")</formula>
    </cfRule>
    <cfRule type="expression" dxfId="943" priority="421">
      <formula>AND($B17="dimanche")</formula>
    </cfRule>
  </conditionalFormatting>
  <conditionalFormatting sqref="H18">
    <cfRule type="expression" dxfId="942" priority="323">
      <formula>AND($B18="samedi")</formula>
    </cfRule>
    <cfRule type="expression" dxfId="941" priority="420">
      <formula>AND($B18="dimanche")</formula>
    </cfRule>
  </conditionalFormatting>
  <conditionalFormatting sqref="H19">
    <cfRule type="expression" dxfId="940" priority="321">
      <formula>AND($B19="samedi")</formula>
    </cfRule>
    <cfRule type="expression" dxfId="939" priority="419">
      <formula>AND($B19="dimanche")</formula>
    </cfRule>
  </conditionalFormatting>
  <conditionalFormatting sqref="H20">
    <cfRule type="expression" dxfId="938" priority="319">
      <formula>AND($B20="samedi")</formula>
    </cfRule>
    <cfRule type="expression" dxfId="937" priority="418">
      <formula>AND($B20="dimanche")</formula>
    </cfRule>
  </conditionalFormatting>
  <conditionalFormatting sqref="H21">
    <cfRule type="expression" dxfId="936" priority="317">
      <formula>AND($B21="samedi")</formula>
    </cfRule>
    <cfRule type="expression" dxfId="935" priority="372">
      <formula>AND($B21="dimanche")</formula>
    </cfRule>
  </conditionalFormatting>
  <conditionalFormatting sqref="H22">
    <cfRule type="expression" dxfId="934" priority="315">
      <formula>AND($B22="samedi")</formula>
    </cfRule>
    <cfRule type="expression" dxfId="933" priority="371">
      <formula>AND($B22="dimanche")</formula>
    </cfRule>
  </conditionalFormatting>
  <conditionalFormatting sqref="H23">
    <cfRule type="expression" dxfId="932" priority="313">
      <formula>AND($B23="samedi")</formula>
    </cfRule>
    <cfRule type="expression" dxfId="931" priority="370">
      <formula>AND($B23="dimanche")</formula>
    </cfRule>
  </conditionalFormatting>
  <conditionalFormatting sqref="H24">
    <cfRule type="expression" dxfId="930" priority="311">
      <formula>AND($B24="samedi")</formula>
    </cfRule>
    <cfRule type="expression" dxfId="929" priority="369">
      <formula>AND($B24="dimanche")</formula>
    </cfRule>
  </conditionalFormatting>
  <conditionalFormatting sqref="H25">
    <cfRule type="expression" dxfId="928" priority="309">
      <formula>AND($B25="samedi")</formula>
    </cfRule>
    <cfRule type="expression" dxfId="927" priority="368">
      <formula>AND($B25="dimanche")</formula>
    </cfRule>
  </conditionalFormatting>
  <conditionalFormatting sqref="H26">
    <cfRule type="expression" dxfId="926" priority="307">
      <formula>AND($B26="samedi")</formula>
    </cfRule>
    <cfRule type="expression" dxfId="925" priority="367">
      <formula>AND($B26="dimanche")</formula>
    </cfRule>
  </conditionalFormatting>
  <conditionalFormatting sqref="H27">
    <cfRule type="expression" dxfId="924" priority="305">
      <formula>AND($B27="samedi")</formula>
    </cfRule>
    <cfRule type="expression" dxfId="923" priority="366">
      <formula>AND($B27="dimanche")</formula>
    </cfRule>
  </conditionalFormatting>
  <conditionalFormatting sqref="H28">
    <cfRule type="expression" dxfId="922" priority="302">
      <formula>AND($B28="samedi")</formula>
    </cfRule>
    <cfRule type="expression" dxfId="921" priority="303">
      <formula>AND($B28="dimanche")</formula>
    </cfRule>
  </conditionalFormatting>
  <conditionalFormatting sqref="H29">
    <cfRule type="expression" dxfId="920" priority="301">
      <formula>AND($B29="samedi")</formula>
    </cfRule>
    <cfRule type="expression" dxfId="919" priority="365">
      <formula>AND($B29="dimanche")</formula>
    </cfRule>
  </conditionalFormatting>
  <conditionalFormatting sqref="H30">
    <cfRule type="expression" dxfId="918" priority="299">
      <formula>AND($B30="samedi")</formula>
    </cfRule>
    <cfRule type="expression" dxfId="917" priority="407">
      <formula>AND($B30="dimanche")</formula>
    </cfRule>
  </conditionalFormatting>
  <conditionalFormatting sqref="H31">
    <cfRule type="expression" dxfId="916" priority="297">
      <formula>AND($B31="samedi")</formula>
    </cfRule>
    <cfRule type="expression" dxfId="915" priority="405">
      <formula>AND($B31="dimanche")</formula>
    </cfRule>
  </conditionalFormatting>
  <conditionalFormatting sqref="H32">
    <cfRule type="expression" dxfId="914" priority="295">
      <formula>AND($B32="samedi")</formula>
    </cfRule>
    <cfRule type="expression" dxfId="913" priority="403">
      <formula>AND($B32="dimanche")</formula>
    </cfRule>
  </conditionalFormatting>
  <conditionalFormatting sqref="H33">
    <cfRule type="expression" dxfId="912" priority="293">
      <formula>AND($B33="samedi")</formula>
    </cfRule>
    <cfRule type="expression" dxfId="911" priority="401">
      <formula>AND($B33="dimanche")</formula>
    </cfRule>
  </conditionalFormatting>
  <conditionalFormatting sqref="H34">
    <cfRule type="expression" dxfId="910" priority="291">
      <formula>AND($B34="samedi")</formula>
    </cfRule>
    <cfRule type="expression" dxfId="909" priority="399">
      <formula>AND($B34="dimanche")</formula>
    </cfRule>
  </conditionalFormatting>
  <conditionalFormatting sqref="H35">
    <cfRule type="expression" dxfId="908" priority="289">
      <formula>AND($B35="samedi")</formula>
    </cfRule>
    <cfRule type="expression" dxfId="907" priority="397">
      <formula>AND($B35="dimanche")</formula>
    </cfRule>
  </conditionalFormatting>
  <conditionalFormatting sqref="H36">
    <cfRule type="expression" dxfId="906" priority="287">
      <formula>AND($B36="samedi")</formula>
    </cfRule>
    <cfRule type="expression" dxfId="905" priority="395">
      <formula>AND($B36="dimanche")</formula>
    </cfRule>
  </conditionalFormatting>
  <conditionalFormatting sqref="H37">
    <cfRule type="expression" dxfId="904" priority="285">
      <formula>AND($B37="samedi")</formula>
    </cfRule>
    <cfRule type="expression" dxfId="903" priority="393">
      <formula>AND($B37="dimanche")</formula>
    </cfRule>
  </conditionalFormatting>
  <conditionalFormatting sqref="H38">
    <cfRule type="expression" dxfId="902" priority="283">
      <formula>AND($B38="samedi")</formula>
    </cfRule>
    <cfRule type="expression" dxfId="901" priority="391">
      <formula>AND($B38="dimanche")</formula>
    </cfRule>
  </conditionalFormatting>
  <conditionalFormatting sqref="H39">
    <cfRule type="expression" dxfId="900" priority="281">
      <formula>AND($B39="samedi")</formula>
    </cfRule>
    <cfRule type="expression" dxfId="899" priority="389">
      <formula>AND($B39="dimanche")</formula>
    </cfRule>
  </conditionalFormatting>
  <conditionalFormatting sqref="H40">
    <cfRule type="expression" dxfId="898" priority="279">
      <formula>AND($B40="samedi")</formula>
    </cfRule>
    <cfRule type="expression" dxfId="897" priority="387">
      <formula>AND($B40="dimanche")</formula>
    </cfRule>
  </conditionalFormatting>
  <conditionalFormatting sqref="H41">
    <cfRule type="expression" dxfId="896" priority="277">
      <formula>AND($B41="samedi")</formula>
    </cfRule>
    <cfRule type="expression" dxfId="895" priority="385">
      <formula>AND($B41="dimanche")</formula>
    </cfRule>
  </conditionalFormatting>
  <conditionalFormatting sqref="H42">
    <cfRule type="expression" dxfId="894" priority="275">
      <formula>AND($B42="samedi")</formula>
    </cfRule>
    <cfRule type="expression" dxfId="893" priority="383">
      <formula>AND($B42="dimanche")</formula>
    </cfRule>
  </conditionalFormatting>
  <conditionalFormatting sqref="H43">
    <cfRule type="expression" dxfId="892" priority="273">
      <formula>AND($B43="samedi")</formula>
    </cfRule>
    <cfRule type="expression" dxfId="891" priority="381">
      <formula>AND($B43="dimanche")</formula>
    </cfRule>
  </conditionalFormatting>
  <conditionalFormatting sqref="H44">
    <cfRule type="expression" dxfId="890" priority="271">
      <formula>AND($B44="samedi")</formula>
    </cfRule>
    <cfRule type="expression" dxfId="889" priority="379">
      <formula>AND($B44="dimanche")</formula>
    </cfRule>
  </conditionalFormatting>
  <conditionalFormatting sqref="H45">
    <cfRule type="duplicateValues" dxfId="888" priority="267"/>
  </conditionalFormatting>
  <conditionalFormatting sqref="H45">
    <cfRule type="expression" dxfId="887" priority="268">
      <formula>AND($B45="samedi")</formula>
    </cfRule>
    <cfRule type="expression" dxfId="886" priority="269">
      <formula>AND($B45="dimanche")</formula>
    </cfRule>
  </conditionalFormatting>
  <conditionalFormatting sqref="H46">
    <cfRule type="duplicateValues" dxfId="885" priority="264"/>
  </conditionalFormatting>
  <conditionalFormatting sqref="H46">
    <cfRule type="expression" dxfId="884" priority="265">
      <formula>AND($B46="samedi")</formula>
    </cfRule>
    <cfRule type="expression" dxfId="883" priority="266">
      <formula>AND($B46="dimanche")</formula>
    </cfRule>
  </conditionalFormatting>
  <conditionalFormatting sqref="H47">
    <cfRule type="duplicateValues" dxfId="882" priority="261"/>
  </conditionalFormatting>
  <conditionalFormatting sqref="H47">
    <cfRule type="expression" dxfId="881" priority="262">
      <formula>AND($B47="samedi")</formula>
    </cfRule>
    <cfRule type="expression" dxfId="880" priority="263">
      <formula>AND($B47="dimanche")</formula>
    </cfRule>
  </conditionalFormatting>
  <conditionalFormatting sqref="F8 H8 J8 L8 N8 P8 R8 T8 V8:X8">
    <cfRule type="duplicateValues" dxfId="879" priority="254"/>
  </conditionalFormatting>
  <conditionalFormatting sqref="L8">
    <cfRule type="expression" dxfId="878" priority="259">
      <formula>AND($B8="samedi")</formula>
    </cfRule>
    <cfRule type="expression" dxfId="877" priority="260">
      <formula>AND($B8="dimanche")</formula>
    </cfRule>
  </conditionalFormatting>
  <conditionalFormatting sqref="N8">
    <cfRule type="expression" dxfId="876" priority="257">
      <formula>AND($B8="samedi")</formula>
    </cfRule>
    <cfRule type="expression" dxfId="875" priority="258">
      <formula>AND($B8="dimanche")</formula>
    </cfRule>
  </conditionalFormatting>
  <conditionalFormatting sqref="P8">
    <cfRule type="expression" dxfId="874" priority="255">
      <formula>AND($B8="samedi")</formula>
    </cfRule>
    <cfRule type="expression" dxfId="873" priority="256">
      <formula>AND($B8="dimanche")</formula>
    </cfRule>
  </conditionalFormatting>
  <conditionalFormatting sqref="L12">
    <cfRule type="expression" dxfId="872" priority="253">
      <formula>AND($B12="samedi")</formula>
    </cfRule>
    <cfRule type="expression" dxfId="871" priority="337">
      <formula>AND($B12="dimanche")</formula>
    </cfRule>
  </conditionalFormatting>
  <conditionalFormatting sqref="N12">
    <cfRule type="expression" dxfId="870" priority="251">
      <formula>AND($B12="samedi")</formula>
    </cfRule>
    <cfRule type="expression" dxfId="869" priority="252">
      <formula>AND($B12="dimanche")</formula>
    </cfRule>
  </conditionalFormatting>
  <conditionalFormatting sqref="P12">
    <cfRule type="expression" dxfId="868" priority="249">
      <formula>AND($B12="samedi")</formula>
    </cfRule>
    <cfRule type="expression" dxfId="867" priority="250">
      <formula>AND($B12="dimanche")</formula>
    </cfRule>
  </conditionalFormatting>
  <conditionalFormatting sqref="L13">
    <cfRule type="expression" dxfId="866" priority="247">
      <formula>AND($B13="samedi")</formula>
    </cfRule>
    <cfRule type="expression" dxfId="865" priority="360">
      <formula>AND($B13="dimanche")</formula>
    </cfRule>
  </conditionalFormatting>
  <conditionalFormatting sqref="N13">
    <cfRule type="expression" dxfId="864" priority="245">
      <formula>AND($B13="samedi")</formula>
    </cfRule>
    <cfRule type="expression" dxfId="863" priority="246">
      <formula>AND($B13="dimanche")</formula>
    </cfRule>
  </conditionalFormatting>
  <conditionalFormatting sqref="P13">
    <cfRule type="expression" dxfId="862" priority="243">
      <formula>AND($B13="samedi")</formula>
    </cfRule>
    <cfRule type="expression" dxfId="861" priority="244">
      <formula>AND($B13="dimanche")</formula>
    </cfRule>
  </conditionalFormatting>
  <conditionalFormatting sqref="L14">
    <cfRule type="expression" dxfId="860" priority="242">
      <formula>AND($B14="samedi")</formula>
    </cfRule>
    <cfRule type="expression" dxfId="859" priority="359">
      <formula>AND($B14="dimanche")</formula>
    </cfRule>
  </conditionalFormatting>
  <conditionalFormatting sqref="N14">
    <cfRule type="expression" dxfId="858" priority="240">
      <formula>AND($B14="samedi")</formula>
    </cfRule>
    <cfRule type="expression" dxfId="857" priority="241">
      <formula>AND($B14="dimanche")</formula>
    </cfRule>
  </conditionalFormatting>
  <conditionalFormatting sqref="P14">
    <cfRule type="expression" dxfId="856" priority="238">
      <formula>AND($B14="samedi")</formula>
    </cfRule>
    <cfRule type="expression" dxfId="855" priority="239">
      <formula>AND($B14="dimanche")</formula>
    </cfRule>
  </conditionalFormatting>
  <conditionalFormatting sqref="L15">
    <cfRule type="expression" dxfId="854" priority="237">
      <formula>AND($B15="samedi")</formula>
    </cfRule>
    <cfRule type="expression" dxfId="853" priority="358">
      <formula>AND($B15="dimanche")</formula>
    </cfRule>
  </conditionalFormatting>
  <conditionalFormatting sqref="N15">
    <cfRule type="expression" dxfId="852" priority="235">
      <formula>AND($B15="samedi")</formula>
    </cfRule>
    <cfRule type="expression" dxfId="851" priority="236">
      <formula>AND($B15="dimanche")</formula>
    </cfRule>
  </conditionalFormatting>
  <conditionalFormatting sqref="P15">
    <cfRule type="expression" dxfId="850" priority="233">
      <formula>AND($B15="samedi")</formula>
    </cfRule>
    <cfRule type="expression" dxfId="849" priority="234">
      <formula>AND($B15="dimanche")</formula>
    </cfRule>
  </conditionalFormatting>
  <conditionalFormatting sqref="L21">
    <cfRule type="expression" dxfId="848" priority="229">
      <formula>AND($B21="samedi")</formula>
    </cfRule>
    <cfRule type="expression" dxfId="847" priority="230">
      <formula>AND($B21="dimanche")</formula>
    </cfRule>
  </conditionalFormatting>
  <conditionalFormatting sqref="N21">
    <cfRule type="expression" dxfId="846" priority="227">
      <formula>AND($B21="samedi")</formula>
    </cfRule>
    <cfRule type="expression" dxfId="845" priority="228">
      <formula>AND($B21="dimanche")</formula>
    </cfRule>
  </conditionalFormatting>
  <conditionalFormatting sqref="P21">
    <cfRule type="expression" dxfId="844" priority="225">
      <formula>AND($B21="samedi")</formula>
    </cfRule>
    <cfRule type="expression" dxfId="843" priority="226">
      <formula>AND($B21="dimanche")</formula>
    </cfRule>
  </conditionalFormatting>
  <conditionalFormatting sqref="F21">
    <cfRule type="expression" dxfId="842" priority="223">
      <formula>AND($B21="samedi")</formula>
    </cfRule>
    <cfRule type="expression" dxfId="841" priority="316">
      <formula>AND($B21="dimanche")</formula>
    </cfRule>
  </conditionalFormatting>
  <conditionalFormatting sqref="L22">
    <cfRule type="expression" dxfId="840" priority="221">
      <formula>AND($B22="samedi")</formula>
    </cfRule>
    <cfRule type="expression" dxfId="839" priority="314">
      <formula>AND($B22="dimanche")</formula>
    </cfRule>
  </conditionalFormatting>
  <conditionalFormatting sqref="N22">
    <cfRule type="expression" dxfId="838" priority="219">
      <formula>AND($B22="samedi")</formula>
    </cfRule>
    <cfRule type="expression" dxfId="837" priority="220">
      <formula>AND($B22="dimanche")</formula>
    </cfRule>
  </conditionalFormatting>
  <conditionalFormatting sqref="P22">
    <cfRule type="expression" dxfId="836" priority="217">
      <formula>AND($B22="samedi")</formula>
    </cfRule>
    <cfRule type="expression" dxfId="835" priority="218">
      <formula>AND($B22="dimanche")</formula>
    </cfRule>
  </conditionalFormatting>
  <conditionalFormatting sqref="L23">
    <cfRule type="expression" dxfId="834" priority="216">
      <formula>AND($B23="samedi")</formula>
    </cfRule>
    <cfRule type="expression" dxfId="833" priority="312">
      <formula>AND($B23="dimanche")</formula>
    </cfRule>
  </conditionalFormatting>
  <conditionalFormatting sqref="N23">
    <cfRule type="expression" dxfId="832" priority="214">
      <formula>AND($B23="samedi")</formula>
    </cfRule>
    <cfRule type="expression" dxfId="831" priority="215">
      <formula>AND($B23="dimanche")</formula>
    </cfRule>
  </conditionalFormatting>
  <conditionalFormatting sqref="P23">
    <cfRule type="expression" dxfId="830" priority="212">
      <formula>AND($B23="samedi")</formula>
    </cfRule>
    <cfRule type="expression" dxfId="829" priority="213">
      <formula>AND($B23="dimanche")</formula>
    </cfRule>
  </conditionalFormatting>
  <conditionalFormatting sqref="L24">
    <cfRule type="expression" dxfId="828" priority="211">
      <formula>AND($B24="samedi")</formula>
    </cfRule>
    <cfRule type="expression" dxfId="827" priority="310">
      <formula>AND($B24="dimanche")</formula>
    </cfRule>
  </conditionalFormatting>
  <conditionalFormatting sqref="N24">
    <cfRule type="expression" dxfId="826" priority="209">
      <formula>AND($B24="samedi")</formula>
    </cfRule>
    <cfRule type="expression" dxfId="825" priority="210">
      <formula>AND($B24="dimanche")</formula>
    </cfRule>
  </conditionalFormatting>
  <conditionalFormatting sqref="P24">
    <cfRule type="expression" dxfId="824" priority="207">
      <formula>AND($B24="samedi")</formula>
    </cfRule>
    <cfRule type="expression" dxfId="823" priority="208">
      <formula>AND($B24="dimanche")</formula>
    </cfRule>
  </conditionalFormatting>
  <conditionalFormatting sqref="L9">
    <cfRule type="expression" dxfId="822" priority="203">
      <formula>AND($B9="samedi")</formula>
    </cfRule>
    <cfRule type="expression" dxfId="821" priority="364">
      <formula>AND($B9="dimanche")</formula>
    </cfRule>
  </conditionalFormatting>
  <conditionalFormatting sqref="N9">
    <cfRule type="expression" dxfId="820" priority="201">
      <formula>AND($B9="samedi")</formula>
    </cfRule>
    <cfRule type="expression" dxfId="819" priority="202">
      <formula>AND($B9="dimanche")</formula>
    </cfRule>
  </conditionalFormatting>
  <conditionalFormatting sqref="P9">
    <cfRule type="expression" dxfId="818" priority="199">
      <formula>AND($B9="samedi")</formula>
    </cfRule>
    <cfRule type="expression" dxfId="817" priority="200">
      <formula>AND($B9="dimanche")</formula>
    </cfRule>
  </conditionalFormatting>
  <conditionalFormatting sqref="L10">
    <cfRule type="expression" dxfId="816" priority="198">
      <formula>AND($B10="samedi")</formula>
    </cfRule>
    <cfRule type="expression" dxfId="815" priority="341">
      <formula>AND($B10="dimanche")</formula>
    </cfRule>
  </conditionalFormatting>
  <conditionalFormatting sqref="N10">
    <cfRule type="expression" dxfId="814" priority="196">
      <formula>AND($B10="samedi")</formula>
    </cfRule>
    <cfRule type="expression" dxfId="813" priority="197">
      <formula>AND($B10="dimanche")</formula>
    </cfRule>
  </conditionalFormatting>
  <conditionalFormatting sqref="P10">
    <cfRule type="expression" dxfId="812" priority="194">
      <formula>AND($B10="samedi")</formula>
    </cfRule>
    <cfRule type="expression" dxfId="811" priority="195">
      <formula>AND($B10="dimanche")</formula>
    </cfRule>
  </conditionalFormatting>
  <conditionalFormatting sqref="L16">
    <cfRule type="expression" dxfId="810" priority="191">
      <formula>AND($B16="samedi")</formula>
    </cfRule>
    <cfRule type="expression" dxfId="809" priority="326">
      <formula>AND($B16="dimanche")</formula>
    </cfRule>
  </conditionalFormatting>
  <conditionalFormatting sqref="N16">
    <cfRule type="expression" dxfId="808" priority="189">
      <formula>AND($B16="samedi")</formula>
    </cfRule>
    <cfRule type="expression" dxfId="807" priority="190">
      <formula>AND($B16="dimanche")</formula>
    </cfRule>
  </conditionalFormatting>
  <conditionalFormatting sqref="P16">
    <cfRule type="expression" dxfId="806" priority="187">
      <formula>AND($B16="samedi")</formula>
    </cfRule>
    <cfRule type="expression" dxfId="805" priority="188">
      <formula>AND($B16="dimanche")</formula>
    </cfRule>
  </conditionalFormatting>
  <conditionalFormatting sqref="L17">
    <cfRule type="expression" dxfId="804" priority="186">
      <formula>AND($B17="samedi")</formula>
    </cfRule>
    <cfRule type="expression" dxfId="803" priority="324">
      <formula>AND($B17="dimanche")</formula>
    </cfRule>
  </conditionalFormatting>
  <conditionalFormatting sqref="N17">
    <cfRule type="expression" dxfId="802" priority="184">
      <formula>AND($B17="samedi")</formula>
    </cfRule>
    <cfRule type="expression" dxfId="801" priority="185">
      <formula>AND($B17="dimanche")</formula>
    </cfRule>
  </conditionalFormatting>
  <conditionalFormatting sqref="P17">
    <cfRule type="expression" dxfId="800" priority="182">
      <formula>AND($B17="samedi")</formula>
    </cfRule>
    <cfRule type="expression" dxfId="799" priority="183">
      <formula>AND($B17="dimanche")</formula>
    </cfRule>
  </conditionalFormatting>
  <conditionalFormatting sqref="L19">
    <cfRule type="expression" dxfId="798" priority="181">
      <formula>AND($B19="samedi")</formula>
    </cfRule>
    <cfRule type="expression" dxfId="797" priority="320">
      <formula>AND($B19="dimanche")</formula>
    </cfRule>
  </conditionalFormatting>
  <conditionalFormatting sqref="N19">
    <cfRule type="expression" dxfId="796" priority="179">
      <formula>AND($B19="samedi")</formula>
    </cfRule>
    <cfRule type="expression" dxfId="795" priority="180">
      <formula>AND($B19="dimanche")</formula>
    </cfRule>
  </conditionalFormatting>
  <conditionalFormatting sqref="P19">
    <cfRule type="expression" dxfId="794" priority="177">
      <formula>AND($B19="samedi")</formula>
    </cfRule>
    <cfRule type="expression" dxfId="793" priority="178">
      <formula>AND($B19="dimanche")</formula>
    </cfRule>
  </conditionalFormatting>
  <conditionalFormatting sqref="L18">
    <cfRule type="expression" dxfId="792" priority="176">
      <formula>AND($B18="samedi")</formula>
    </cfRule>
    <cfRule type="expression" dxfId="791" priority="322">
      <formula>AND($B18="dimanche")</formula>
    </cfRule>
  </conditionalFormatting>
  <conditionalFormatting sqref="N18">
    <cfRule type="expression" dxfId="790" priority="174">
      <formula>AND($B18="samedi")</formula>
    </cfRule>
    <cfRule type="expression" dxfId="789" priority="175">
      <formula>AND($B18="dimanche")</formula>
    </cfRule>
  </conditionalFormatting>
  <conditionalFormatting sqref="P18">
    <cfRule type="expression" dxfId="788" priority="172">
      <formula>AND($B18="samedi")</formula>
    </cfRule>
    <cfRule type="expression" dxfId="787" priority="173">
      <formula>AND($B18="dimanche")</formula>
    </cfRule>
  </conditionalFormatting>
  <conditionalFormatting sqref="L11">
    <cfRule type="expression" dxfId="786" priority="167">
      <formula>AND($B11="samedi")</formula>
    </cfRule>
    <cfRule type="expression" dxfId="785" priority="339">
      <formula>AND($B11="dimanche")</formula>
    </cfRule>
  </conditionalFormatting>
  <conditionalFormatting sqref="N11">
    <cfRule type="expression" dxfId="784" priority="165">
      <formula>AND($B11="samedi")</formula>
    </cfRule>
    <cfRule type="expression" dxfId="783" priority="166">
      <formula>AND($B11="dimanche")</formula>
    </cfRule>
  </conditionalFormatting>
  <conditionalFormatting sqref="P11">
    <cfRule type="expression" dxfId="782" priority="163">
      <formula>AND($B11="samedi")</formula>
    </cfRule>
    <cfRule type="expression" dxfId="781" priority="164">
      <formula>AND($B11="dimanche")</formula>
    </cfRule>
  </conditionalFormatting>
  <conditionalFormatting sqref="L20">
    <cfRule type="expression" dxfId="780" priority="162">
      <formula>AND($B20="samedi")</formula>
    </cfRule>
    <cfRule type="expression" dxfId="779" priority="318">
      <formula>AND($B20="dimanche")</formula>
    </cfRule>
  </conditionalFormatting>
  <conditionalFormatting sqref="N20">
    <cfRule type="expression" dxfId="778" priority="160">
      <formula>AND($B20="samedi")</formula>
    </cfRule>
    <cfRule type="expression" dxfId="777" priority="161">
      <formula>AND($B20="dimanche")</formula>
    </cfRule>
  </conditionalFormatting>
  <conditionalFormatting sqref="P20">
    <cfRule type="expression" dxfId="776" priority="158">
      <formula>AND($B20="samedi")</formula>
    </cfRule>
    <cfRule type="expression" dxfId="775" priority="159">
      <formula>AND($B20="dimanche")</formula>
    </cfRule>
  </conditionalFormatting>
  <conditionalFormatting sqref="L28">
    <cfRule type="expression" dxfId="774" priority="154">
      <formula>AND($B28="samedi")</formula>
    </cfRule>
    <cfRule type="expression" dxfId="773" priority="155">
      <formula>AND($B28="dimanche")</formula>
    </cfRule>
  </conditionalFormatting>
  <conditionalFormatting sqref="N28">
    <cfRule type="expression" dxfId="772" priority="152">
      <formula>AND($B28="samedi")</formula>
    </cfRule>
    <cfRule type="expression" dxfId="771" priority="153">
      <formula>AND($B28="dimanche")</formula>
    </cfRule>
  </conditionalFormatting>
  <conditionalFormatting sqref="P28">
    <cfRule type="expression" dxfId="770" priority="150">
      <formula>AND($B28="samedi")</formula>
    </cfRule>
    <cfRule type="expression" dxfId="769" priority="151">
      <formula>AND($B28="dimanche")</formula>
    </cfRule>
  </conditionalFormatting>
  <conditionalFormatting sqref="L31">
    <cfRule type="expression" dxfId="768" priority="149">
      <formula>AND($B31="samedi")</formula>
    </cfRule>
    <cfRule type="expression" dxfId="767" priority="296">
      <formula>AND($B31="dimanche")</formula>
    </cfRule>
  </conditionalFormatting>
  <conditionalFormatting sqref="N31">
    <cfRule type="expression" dxfId="766" priority="147">
      <formula>AND($B31="samedi")</formula>
    </cfRule>
    <cfRule type="expression" dxfId="765" priority="148">
      <formula>AND($B31="dimanche")</formula>
    </cfRule>
  </conditionalFormatting>
  <conditionalFormatting sqref="P31">
    <cfRule type="expression" dxfId="764" priority="145">
      <formula>AND($B31="samedi")</formula>
    </cfRule>
    <cfRule type="expression" dxfId="763" priority="146">
      <formula>AND($B31="dimanche")</formula>
    </cfRule>
  </conditionalFormatting>
  <conditionalFormatting sqref="L37">
    <cfRule type="expression" dxfId="762" priority="143">
      <formula>AND($B37="samedi")</formula>
    </cfRule>
    <cfRule type="expression" dxfId="761" priority="284">
      <formula>AND($B37="dimanche")</formula>
    </cfRule>
  </conditionalFormatting>
  <conditionalFormatting sqref="N37">
    <cfRule type="expression" dxfId="760" priority="141">
      <formula>AND($B37="samedi")</formula>
    </cfRule>
    <cfRule type="expression" dxfId="759" priority="142">
      <formula>AND($B37="dimanche")</formula>
    </cfRule>
  </conditionalFormatting>
  <conditionalFormatting sqref="P37">
    <cfRule type="expression" dxfId="758" priority="139">
      <formula>AND($B37="samedi")</formula>
    </cfRule>
    <cfRule type="expression" dxfId="757" priority="140">
      <formula>AND($B37="dimanche")</formula>
    </cfRule>
  </conditionalFormatting>
  <conditionalFormatting sqref="L38">
    <cfRule type="expression" dxfId="756" priority="137">
      <formula>AND($B38="samedi")</formula>
    </cfRule>
    <cfRule type="expression" dxfId="755" priority="282">
      <formula>AND($B38="dimanche")</formula>
    </cfRule>
  </conditionalFormatting>
  <conditionalFormatting sqref="N38">
    <cfRule type="expression" dxfId="754" priority="135">
      <formula>AND($B38="samedi")</formula>
    </cfRule>
    <cfRule type="expression" dxfId="753" priority="136">
      <formula>AND($B38="dimanche")</formula>
    </cfRule>
  </conditionalFormatting>
  <conditionalFormatting sqref="P38">
    <cfRule type="expression" dxfId="752" priority="133">
      <formula>AND($B38="samedi")</formula>
    </cfRule>
    <cfRule type="expression" dxfId="751" priority="134">
      <formula>AND($B38="dimanche")</formula>
    </cfRule>
  </conditionalFormatting>
  <conditionalFormatting sqref="L29">
    <cfRule type="expression" dxfId="750" priority="132">
      <formula>AND($B29="samedi")</formula>
    </cfRule>
    <cfRule type="expression" dxfId="749" priority="300">
      <formula>AND($B29="dimanche")</formula>
    </cfRule>
  </conditionalFormatting>
  <conditionalFormatting sqref="N29">
    <cfRule type="expression" dxfId="748" priority="130">
      <formula>AND($B29="samedi")</formula>
    </cfRule>
    <cfRule type="expression" dxfId="747" priority="131">
      <formula>AND($B29="dimanche")</formula>
    </cfRule>
  </conditionalFormatting>
  <conditionalFormatting sqref="P29">
    <cfRule type="expression" dxfId="746" priority="128">
      <formula>AND($B29="samedi")</formula>
    </cfRule>
    <cfRule type="expression" dxfId="745" priority="129">
      <formula>AND($B29="dimanche")</formula>
    </cfRule>
  </conditionalFormatting>
  <conditionalFormatting sqref="L30">
    <cfRule type="expression" dxfId="744" priority="126">
      <formula>AND($B30="samedi")</formula>
    </cfRule>
    <cfRule type="expression" dxfId="743" priority="298">
      <formula>AND($B30="dimanche")</formula>
    </cfRule>
  </conditionalFormatting>
  <conditionalFormatting sqref="N30">
    <cfRule type="expression" dxfId="742" priority="124">
      <formula>AND($B30="samedi")</formula>
    </cfRule>
    <cfRule type="expression" dxfId="741" priority="125">
      <formula>AND($B30="dimanche")</formula>
    </cfRule>
  </conditionalFormatting>
  <conditionalFormatting sqref="P30">
    <cfRule type="expression" dxfId="740" priority="122">
      <formula>AND($B30="samedi")</formula>
    </cfRule>
    <cfRule type="expression" dxfId="739" priority="123">
      <formula>AND($B30="dimanche")</formula>
    </cfRule>
  </conditionalFormatting>
  <conditionalFormatting sqref="L39">
    <cfRule type="expression" dxfId="738" priority="121">
      <formula>AND($B39="samedi")</formula>
    </cfRule>
    <cfRule type="expression" dxfId="737" priority="280">
      <formula>AND($B39="dimanche")</formula>
    </cfRule>
  </conditionalFormatting>
  <conditionalFormatting sqref="N39">
    <cfRule type="expression" dxfId="736" priority="119">
      <formula>AND($B39="samedi")</formula>
    </cfRule>
    <cfRule type="expression" dxfId="735" priority="120">
      <formula>AND($B39="dimanche")</formula>
    </cfRule>
  </conditionalFormatting>
  <conditionalFormatting sqref="P39">
    <cfRule type="expression" dxfId="734" priority="117">
      <formula>AND($B39="samedi")</formula>
    </cfRule>
    <cfRule type="expression" dxfId="733" priority="118">
      <formula>AND($B39="dimanche")</formula>
    </cfRule>
  </conditionalFormatting>
  <conditionalFormatting sqref="L40">
    <cfRule type="expression" dxfId="732" priority="116">
      <formula>AND($B40="samedi")</formula>
    </cfRule>
    <cfRule type="expression" dxfId="731" priority="278">
      <formula>AND($B40="dimanche")</formula>
    </cfRule>
  </conditionalFormatting>
  <conditionalFormatting sqref="N40">
    <cfRule type="expression" dxfId="730" priority="114">
      <formula>AND($B40="samedi")</formula>
    </cfRule>
    <cfRule type="expression" dxfId="729" priority="115">
      <formula>AND($B40="dimanche")</formula>
    </cfRule>
  </conditionalFormatting>
  <conditionalFormatting sqref="P40">
    <cfRule type="expression" dxfId="728" priority="112">
      <formula>AND($B40="samedi")</formula>
    </cfRule>
    <cfRule type="expression" dxfId="727" priority="113">
      <formula>AND($B40="dimanche")</formula>
    </cfRule>
  </conditionalFormatting>
  <conditionalFormatting sqref="L32">
    <cfRule type="expression" dxfId="726" priority="107">
      <formula>AND($B32="samedi")</formula>
    </cfRule>
    <cfRule type="expression" dxfId="725" priority="294">
      <formula>AND($B32="dimanche")</formula>
    </cfRule>
  </conditionalFormatting>
  <conditionalFormatting sqref="N32">
    <cfRule type="expression" dxfId="724" priority="105">
      <formula>AND($B32="samedi")</formula>
    </cfRule>
    <cfRule type="expression" dxfId="723" priority="106">
      <formula>AND($B32="dimanche")</formula>
    </cfRule>
  </conditionalFormatting>
  <conditionalFormatting sqref="P32">
    <cfRule type="expression" dxfId="722" priority="103">
      <formula>AND($B32="samedi")</formula>
    </cfRule>
    <cfRule type="expression" dxfId="721" priority="104">
      <formula>AND($B32="dimanche")</formula>
    </cfRule>
  </conditionalFormatting>
  <conditionalFormatting sqref="L41">
    <cfRule type="expression" dxfId="720" priority="102">
      <formula>AND($B41="samedi")</formula>
    </cfRule>
    <cfRule type="expression" dxfId="719" priority="276">
      <formula>AND($B41="dimanche")</formula>
    </cfRule>
  </conditionalFormatting>
  <conditionalFormatting sqref="N41">
    <cfRule type="expression" dxfId="718" priority="100">
      <formula>AND($B41="samedi")</formula>
    </cfRule>
    <cfRule type="expression" dxfId="717" priority="101">
      <formula>AND($B41="dimanche")</formula>
    </cfRule>
  </conditionalFormatting>
  <conditionalFormatting sqref="P41">
    <cfRule type="expression" dxfId="716" priority="98">
      <formula>AND($B41="samedi")</formula>
    </cfRule>
    <cfRule type="expression" dxfId="715" priority="99">
      <formula>AND($B41="dimanche")</formula>
    </cfRule>
  </conditionalFormatting>
  <conditionalFormatting sqref="L26">
    <cfRule type="expression" dxfId="714" priority="97">
      <formula>AND($B26="samedi")</formula>
    </cfRule>
    <cfRule type="expression" dxfId="713" priority="306">
      <formula>AND($B26="dimanche")</formula>
    </cfRule>
  </conditionalFormatting>
  <conditionalFormatting sqref="N26">
    <cfRule type="expression" dxfId="712" priority="95">
      <formula>AND($B26="samedi")</formula>
    </cfRule>
    <cfRule type="expression" dxfId="711" priority="96">
      <formula>AND($B26="dimanche")</formula>
    </cfRule>
  </conditionalFormatting>
  <conditionalFormatting sqref="L27">
    <cfRule type="expression" dxfId="710" priority="93">
      <formula>AND($B27="samedi")</formula>
    </cfRule>
    <cfRule type="expression" dxfId="709" priority="304">
      <formula>AND($B27="dimanche")</formula>
    </cfRule>
  </conditionalFormatting>
  <conditionalFormatting sqref="N27">
    <cfRule type="expression" dxfId="708" priority="91">
      <formula>AND($B27="samedi")</formula>
    </cfRule>
    <cfRule type="expression" dxfId="707" priority="92">
      <formula>AND($B27="dimanche")</formula>
    </cfRule>
  </conditionalFormatting>
  <conditionalFormatting sqref="P27">
    <cfRule type="expression" dxfId="706" priority="89">
      <formula>AND($B27="samedi")</formula>
    </cfRule>
    <cfRule type="expression" dxfId="705" priority="90">
      <formula>AND($B27="dimanche")</formula>
    </cfRule>
  </conditionalFormatting>
  <conditionalFormatting sqref="L35">
    <cfRule type="expression" dxfId="704" priority="88">
      <formula>AND($B35="samedi")</formula>
    </cfRule>
    <cfRule type="expression" dxfId="703" priority="288">
      <formula>AND($B35="dimanche")</formula>
    </cfRule>
  </conditionalFormatting>
  <conditionalFormatting sqref="N35">
    <cfRule type="expression" dxfId="702" priority="86">
      <formula>AND($B35="samedi")</formula>
    </cfRule>
    <cfRule type="expression" dxfId="701" priority="87">
      <formula>AND($B35="dimanche")</formula>
    </cfRule>
  </conditionalFormatting>
  <conditionalFormatting sqref="P35">
    <cfRule type="expression" dxfId="700" priority="84">
      <formula>AND($B35="samedi")</formula>
    </cfRule>
    <cfRule type="expression" dxfId="699" priority="85">
      <formula>AND($B35="dimanche")</formula>
    </cfRule>
  </conditionalFormatting>
  <conditionalFormatting sqref="L36">
    <cfRule type="expression" dxfId="698" priority="82">
      <formula>AND($B36="samedi")</formula>
    </cfRule>
    <cfRule type="expression" dxfId="697" priority="286">
      <formula>AND($B36="dimanche")</formula>
    </cfRule>
  </conditionalFormatting>
  <conditionalFormatting sqref="N36">
    <cfRule type="expression" dxfId="696" priority="80">
      <formula>AND($B36="samedi")</formula>
    </cfRule>
    <cfRule type="expression" dxfId="695" priority="81">
      <formula>AND($B36="dimanche")</formula>
    </cfRule>
  </conditionalFormatting>
  <conditionalFormatting sqref="P36">
    <cfRule type="expression" dxfId="694" priority="78">
      <formula>AND($B36="samedi")</formula>
    </cfRule>
    <cfRule type="expression" dxfId="693" priority="79">
      <formula>AND($B36="dimanche")</formula>
    </cfRule>
  </conditionalFormatting>
  <conditionalFormatting sqref="R26">
    <cfRule type="duplicateValues" dxfId="692" priority="77"/>
  </conditionalFormatting>
  <conditionalFormatting sqref="T26">
    <cfRule type="duplicateValues" dxfId="691" priority="76"/>
  </conditionalFormatting>
  <conditionalFormatting sqref="V26">
    <cfRule type="duplicateValues" dxfId="690" priority="75"/>
  </conditionalFormatting>
  <conditionalFormatting sqref="L44">
    <cfRule type="expression" dxfId="689" priority="72">
      <formula>AND($B44="samedi")</formula>
    </cfRule>
    <cfRule type="expression" dxfId="688" priority="270">
      <formula>AND($B44="dimanche")</formula>
    </cfRule>
  </conditionalFormatting>
  <conditionalFormatting sqref="N44">
    <cfRule type="expression" dxfId="687" priority="70">
      <formula>AND($B44="samedi")</formula>
    </cfRule>
    <cfRule type="expression" dxfId="686" priority="71">
      <formula>AND($B44="dimanche")</formula>
    </cfRule>
  </conditionalFormatting>
  <conditionalFormatting sqref="P44">
    <cfRule type="expression" dxfId="685" priority="68">
      <formula>AND($B44="samedi")</formula>
    </cfRule>
    <cfRule type="expression" dxfId="684" priority="69">
      <formula>AND($B44="dimanche")</formula>
    </cfRule>
  </conditionalFormatting>
  <conditionalFormatting sqref="L45">
    <cfRule type="expression" dxfId="683" priority="67">
      <formula>AND($B45="samedi")</formula>
    </cfRule>
    <cfRule type="expression" dxfId="682" priority="377">
      <formula>AND($B45="dimanche")</formula>
    </cfRule>
  </conditionalFormatting>
  <conditionalFormatting sqref="N45">
    <cfRule type="expression" dxfId="681" priority="65">
      <formula>AND($B45="samedi")</formula>
    </cfRule>
    <cfRule type="expression" dxfId="680" priority="66">
      <formula>AND($B45="dimanche")</formula>
    </cfRule>
  </conditionalFormatting>
  <conditionalFormatting sqref="P45">
    <cfRule type="expression" dxfId="679" priority="63">
      <formula>AND($B45="samedi")</formula>
    </cfRule>
    <cfRule type="expression" dxfId="678" priority="64">
      <formula>AND($B45="dimanche")</formula>
    </cfRule>
  </conditionalFormatting>
  <conditionalFormatting sqref="L46">
    <cfRule type="expression" dxfId="677" priority="62">
      <formula>AND($B46="samedi")</formula>
    </cfRule>
    <cfRule type="expression" dxfId="676" priority="375">
      <formula>AND($B46="dimanche")</formula>
    </cfRule>
  </conditionalFormatting>
  <conditionalFormatting sqref="N46">
    <cfRule type="expression" dxfId="675" priority="60">
      <formula>AND($B46="samedi")</formula>
    </cfRule>
    <cfRule type="expression" dxfId="674" priority="61">
      <formula>AND($B46="dimanche")</formula>
    </cfRule>
  </conditionalFormatting>
  <conditionalFormatting sqref="P46">
    <cfRule type="expression" dxfId="673" priority="58">
      <formula>AND($B46="samedi")</formula>
    </cfRule>
    <cfRule type="expression" dxfId="672" priority="59">
      <formula>AND($B46="dimanche")</formula>
    </cfRule>
  </conditionalFormatting>
  <conditionalFormatting sqref="L47">
    <cfRule type="expression" dxfId="671" priority="57">
      <formula>AND($B47="samedi")</formula>
    </cfRule>
    <cfRule type="expression" dxfId="670" priority="373">
      <formula>AND($B47="dimanche")</formula>
    </cfRule>
  </conditionalFormatting>
  <conditionalFormatting sqref="N47">
    <cfRule type="expression" dxfId="669" priority="55">
      <formula>AND($B47="samedi")</formula>
    </cfRule>
    <cfRule type="expression" dxfId="668" priority="56">
      <formula>AND($B47="dimanche")</formula>
    </cfRule>
  </conditionalFormatting>
  <conditionalFormatting sqref="P47">
    <cfRule type="expression" dxfId="667" priority="53">
      <formula>AND($B47="samedi")</formula>
    </cfRule>
    <cfRule type="expression" dxfId="666" priority="54">
      <formula>AND($B47="dimanche")</formula>
    </cfRule>
  </conditionalFormatting>
  <conditionalFormatting sqref="L33">
    <cfRule type="expression" dxfId="665" priority="47">
      <formula>AND($B33="samedi")</formula>
    </cfRule>
    <cfRule type="expression" dxfId="664" priority="292">
      <formula>AND($B33="dimanche")</formula>
    </cfRule>
  </conditionalFormatting>
  <conditionalFormatting sqref="N33">
    <cfRule type="expression" dxfId="663" priority="45">
      <formula>AND($B33="samedi")</formula>
    </cfRule>
    <cfRule type="expression" dxfId="662" priority="46">
      <formula>AND($B33="dimanche")</formula>
    </cfRule>
  </conditionalFormatting>
  <conditionalFormatting sqref="P33">
    <cfRule type="expression" dxfId="661" priority="43">
      <formula>AND($B33="samedi")</formula>
    </cfRule>
    <cfRule type="expression" dxfId="660" priority="44">
      <formula>AND($B33="dimanche")</formula>
    </cfRule>
  </conditionalFormatting>
  <conditionalFormatting sqref="L42">
    <cfRule type="expression" dxfId="659" priority="41">
      <formula>AND($B42="samedi")</formula>
    </cfRule>
    <cfRule type="expression" dxfId="658" priority="274">
      <formula>AND($B42="dimanche")</formula>
    </cfRule>
  </conditionalFormatting>
  <conditionalFormatting sqref="N42">
    <cfRule type="expression" dxfId="657" priority="39">
      <formula>AND($B42="samedi")</formula>
    </cfRule>
    <cfRule type="expression" dxfId="656" priority="40">
      <formula>AND($B42="dimanche")</formula>
    </cfRule>
  </conditionalFormatting>
  <conditionalFormatting sqref="P42">
    <cfRule type="expression" dxfId="655" priority="37">
      <formula>AND($B42="samedi")</formula>
    </cfRule>
    <cfRule type="expression" dxfId="654" priority="38">
      <formula>AND($B42="dimanche")</formula>
    </cfRule>
  </conditionalFormatting>
  <conditionalFormatting sqref="L25">
    <cfRule type="expression" dxfId="653" priority="34">
      <formula>AND($B25="samedi")</formula>
    </cfRule>
    <cfRule type="expression" dxfId="652" priority="308">
      <formula>AND($B25="dimanche")</formula>
    </cfRule>
  </conditionalFormatting>
  <conditionalFormatting sqref="N25">
    <cfRule type="expression" dxfId="651" priority="32">
      <formula>AND($B25="samedi")</formula>
    </cfRule>
    <cfRule type="expression" dxfId="650" priority="33">
      <formula>AND($B25="dimanche")</formula>
    </cfRule>
  </conditionalFormatting>
  <conditionalFormatting sqref="P25">
    <cfRule type="expression" dxfId="649" priority="30">
      <formula>AND($B25="samedi")</formula>
    </cfRule>
    <cfRule type="expression" dxfId="648" priority="31">
      <formula>AND($B25="dimanche")</formula>
    </cfRule>
  </conditionalFormatting>
  <conditionalFormatting sqref="L34">
    <cfRule type="expression" dxfId="647" priority="28">
      <formula>AND($B34="samedi")</formula>
    </cfRule>
    <cfRule type="expression" dxfId="646" priority="290">
      <formula>AND($B34="dimanche")</formula>
    </cfRule>
  </conditionalFormatting>
  <conditionalFormatting sqref="N34">
    <cfRule type="expression" dxfId="645" priority="26">
      <formula>AND($B34="samedi")</formula>
    </cfRule>
    <cfRule type="expression" dxfId="644" priority="27">
      <formula>AND($B34="dimanche")</formula>
    </cfRule>
  </conditionalFormatting>
  <conditionalFormatting sqref="P34">
    <cfRule type="expression" dxfId="643" priority="24">
      <formula>AND($B34="samedi")</formula>
    </cfRule>
    <cfRule type="expression" dxfId="642" priority="25">
      <formula>AND($B34="dimanche")</formula>
    </cfRule>
  </conditionalFormatting>
  <conditionalFormatting sqref="L43">
    <cfRule type="expression" dxfId="641" priority="22">
      <formula>AND($B43="samedi")</formula>
    </cfRule>
    <cfRule type="expression" dxfId="640" priority="272">
      <formula>AND($B43="dimanche")</formula>
    </cfRule>
  </conditionalFormatting>
  <conditionalFormatting sqref="N43">
    <cfRule type="expression" dxfId="639" priority="20">
      <formula>AND($B43="samedi")</formula>
    </cfRule>
    <cfRule type="expression" dxfId="638" priority="21">
      <formula>AND($B43="dimanche")</formula>
    </cfRule>
  </conditionalFormatting>
  <conditionalFormatting sqref="P43">
    <cfRule type="expression" dxfId="637" priority="18">
      <formula>AND($B43="samedi")</formula>
    </cfRule>
    <cfRule type="expression" dxfId="636" priority="19">
      <formula>AND($B43="dimanche")</formula>
    </cfRule>
  </conditionalFormatting>
  <conditionalFormatting sqref="P26">
    <cfRule type="expression" dxfId="635" priority="16">
      <formula>AND($B26="samedi")</formula>
    </cfRule>
    <cfRule type="expression" dxfId="634" priority="94">
      <formula>AND($B26="dimanche")</formula>
    </cfRule>
  </conditionalFormatting>
  <conditionalFormatting sqref="F28 H28 J28 L28 N28 P28 R28 T28 V28:X28">
    <cfRule type="duplicateValues" dxfId="633" priority="12"/>
  </conditionalFormatting>
  <conditionalFormatting sqref="F28">
    <cfRule type="expression" dxfId="632" priority="13">
      <formula>AND($B28="samedi")</formula>
    </cfRule>
    <cfRule type="expression" dxfId="631" priority="14">
      <formula>AND($B28="dimanche")</formula>
    </cfRule>
  </conditionalFormatting>
  <conditionalFormatting sqref="E7">
    <cfRule type="expression" dxfId="630" priority="10">
      <formula>AND($B7="samedi")</formula>
    </cfRule>
    <cfRule type="expression" dxfId="629" priority="11">
      <formula>AND($B7="dimanche")</formula>
    </cfRule>
  </conditionalFormatting>
  <conditionalFormatting sqref="E7">
    <cfRule type="expression" dxfId="628" priority="8">
      <formula>AND($B7="samedi")</formula>
    </cfRule>
    <cfRule type="expression" dxfId="627" priority="9">
      <formula>AND($B7="dimanche")</formula>
    </cfRule>
  </conditionalFormatting>
  <conditionalFormatting sqref="E8:E47">
    <cfRule type="expression" dxfId="626" priority="6">
      <formula>AND($B8="samedi")</formula>
    </cfRule>
    <cfRule type="expression" dxfId="625" priority="7">
      <formula>AND($B8="dimanche")</formula>
    </cfRule>
  </conditionalFormatting>
  <conditionalFormatting sqref="E8:E47">
    <cfRule type="expression" dxfId="624" priority="4">
      <formula>AND($B8="samedi")</formula>
    </cfRule>
    <cfRule type="expression" dxfId="623" priority="5">
      <formula>AND($B8="dimanche")</formula>
    </cfRule>
  </conditionalFormatting>
  <conditionalFormatting sqref="F6:M6 O6 Q6 S6 U6">
    <cfRule type="duplicateValues" dxfId="622" priority="625"/>
  </conditionalFormatting>
  <conditionalFormatting sqref="AL16:AL39">
    <cfRule type="colorScale" priority="3">
      <colorScale>
        <cfvo type="num" val="2"/>
        <cfvo type="num" val="3"/>
        <cfvo type="num" val="4"/>
        <color rgb="FFF8696B"/>
        <color theme="0" tint="-0.14999847407452621"/>
        <color rgb="FF63BE7B"/>
      </colorScale>
    </cfRule>
  </conditionalFormatting>
  <conditionalFormatting sqref="AY16:AY39">
    <cfRule type="colorScale" priority="2">
      <colorScale>
        <cfvo type="num" val="3"/>
        <cfvo type="num" val="4"/>
        <cfvo type="num" val="5"/>
        <color rgb="FFF8696B"/>
        <color theme="0" tint="-0.14999847407452621"/>
        <color rgb="FF63BE7B"/>
      </colorScale>
    </cfRule>
  </conditionalFormatting>
  <conditionalFormatting sqref="AX16:AX39">
    <cfRule type="colorScale" priority="1">
      <colorScale>
        <cfvo type="num" val="0"/>
        <cfvo type="num" val="1"/>
        <cfvo type="num" val="2"/>
        <color rgb="FFF8696B"/>
        <color theme="0" tint="-0.14999847407452621"/>
        <color rgb="FF63BE7B"/>
      </colorScale>
    </cfRule>
  </conditionalFormatting>
  <dataValidations disablePrompts="1" count="6">
    <dataValidation type="list" allowBlank="1" showInputMessage="1" showErrorMessage="1" sqref="C3">
      <formula1>"1,2,3,4,5,6,7,8,9,10,11,12"</formula1>
    </dataValidation>
    <dataValidation type="list" allowBlank="1" showInputMessage="1" showErrorMessage="1" sqref="B2">
      <formula1>"2014,2015,2016,2017,2018,2019,2020,2021,2022,2023,2024,2025,2026,2027,2028,2029,2030., ,"</formula1>
    </dataValidation>
    <dataValidation type="list" allowBlank="1" showInputMessage="1" showErrorMessage="1" sqref="D6">
      <formula1>"1,2,3,4"</formula1>
    </dataValidation>
    <dataValidation type="list" allowBlank="1" showInputMessage="1" showErrorMessage="1" sqref="G7:G47 I7:I47 K7:K47 M7:M47 O7:O47 Q7:Q47 S7:S47 U7:U47">
      <formula1>"G,Ad,Ac"</formula1>
    </dataValidation>
    <dataValidation type="list" allowBlank="1" showInputMessage="1" showErrorMessage="1" sqref="J3:P3">
      <formula1>"S1,S2,S3,S4,TS"</formula1>
    </dataValidation>
    <dataValidation type="list" allowBlank="1" showInputMessage="1" showErrorMessage="1" sqref="V6:X6 T6 R6 P6 N6">
      <formula1>IF($J$3="S1",$H$4:$H$30,IF($J$3="S2",$H$31:$H$57,IF($J$3="S3",$H$58:$H$83,IF($J$3="S4",$H$84:$H$109,IF($J$3="TS",$H$4:$H$109)))))</formula1>
    </dataValidation>
  </dataValidations>
  <pageMargins left="0" right="0" top="0" bottom="0" header="0.31496062992125984" footer="0.31496062992125984"/>
  <pageSetup paperSize="8" scale="53" orientation="landscape" r:id="rId1"/>
  <extLst>
    <ext xmlns:x14="http://schemas.microsoft.com/office/spreadsheetml/2009/9/main" uri="{CCE6A557-97BC-4b89-ADB6-D9C93CAAB3DF}">
      <x14:dataValidations xmlns:xm="http://schemas.microsoft.com/office/excel/2006/main" disablePrompts="1" count="6">
        <x14:dataValidation type="list" allowBlank="1" showInputMessage="1" showErrorMessage="1">
          <x14:formula1>
            <xm:f>IF($J$3="S1",' Section &amp; Compétence'!$G$4:$G$30,IF($J$3="S2",' Section &amp; Compétence'!$G$31:$G$59,IF($J$3="S3",' Section &amp; Compétence'!$G$60:$G$85,IF($J$3="S4",' Section &amp; Compétence'!$G$86:$G$111,IF($J$3="TS",' Section &amp; Compétence'!$G$4:$G$111)))))</xm:f>
          </x14:formula1>
          <xm:sqref>J7:J47</xm:sqref>
        </x14:dataValidation>
        <x14:dataValidation type="list" allowBlank="1" showInputMessage="1" showErrorMessage="1">
          <x14:formula1>
            <xm:f>IF($J$3="S1",' Section &amp; Compétence'!$L$4:$L$30,IF($J$3="S2",' Section &amp; Compétence'!$L$31:$L$59,IF($J$3="S3",' Section &amp; Compétence'!$L$60:$L$85,IF($J$3="S4",' Section &amp; Compétence'!$L$86:$L$111,IF($J$3="TS",' Section &amp; Compétence'!$L$4:$L$111)))))</xm:f>
          </x14:formula1>
          <xm:sqref>H6:H47</xm:sqref>
        </x14:dataValidation>
        <x14:dataValidation type="list" allowBlank="1" showInputMessage="1" showErrorMessage="1">
          <x14:formula1>
            <xm:f>' Section &amp; Compétence'!$B$159:$B$163</xm:f>
          </x14:formula1>
          <xm:sqref>Z12:Z14</xm:sqref>
        </x14:dataValidation>
        <x14:dataValidation type="list" allowBlank="1" showInputMessage="1" showErrorMessage="1">
          <x14:formula1>
            <xm:f>IF($J$3="S1",' Section &amp; Compétence'!$E$4:$E$30,IF($J$3="S2",' Section &amp; Compétence'!$E$31:$E$59,IF($J$3="S3",' Section &amp; Compétence'!$E$60:$E$85,IF($J$3="S4",' Section &amp; Compétence'!$E$86:$E$111,IF($J$3="TS",' Section &amp; Compétence'!$E$4:$E$111)))))</xm:f>
          </x14:formula1>
          <xm:sqref>F6:F47</xm:sqref>
        </x14:dataValidation>
        <x14:dataValidation type="list" allowBlank="1" showInputMessage="1" showErrorMessage="1">
          <x14:formula1>
            <xm:f>IF($J$3="S1",' Section &amp; Compétence'!$H$4:$H$30,IF($J$3="S2",' Section &amp; Compétence'!$H$31:$H$59,IF($J$3="S3",' Section &amp; Compétence'!$H$60:$H$85,IF($J$3="S4",' Section &amp; Compétence'!$H$86:$H$111,IF($J$3="TS",' Section &amp; Compétence'!$H$4:$H$111)))))</xm:f>
          </x14:formula1>
          <xm:sqref>L6:L47</xm:sqref>
        </x14:dataValidation>
        <x14:dataValidation type="list" allowBlank="1" showInputMessage="1" showErrorMessage="1">
          <x14:formula1>
            <xm:f>IF($J$3="S1",' Section &amp; Compétence'!$I$6:$I$30,IF($J$3="S2",' Section &amp; Compétence'!$H$31:$H$59,IF($J$3="S3",' Section &amp; Compétence'!$H$60:$H$85,IF($J$3="S4",' Section &amp; Compétence'!$H$86:$H$111,IF($J$3="TS",' Section &amp; Compétence'!$H$4:$H$111)))))</xm:f>
          </x14:formula1>
          <xm:sqref>N7:N47 V7:X47 P7:P47 R7:R47 T7:T47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56"/>
  <sheetViews>
    <sheetView tabSelected="1" topLeftCell="A10" zoomScale="70" zoomScaleNormal="70" workbookViewId="0">
      <selection activeCell="R53" sqref="R53"/>
    </sheetView>
  </sheetViews>
  <sheetFormatPr baseColWidth="10" defaultColWidth="0" defaultRowHeight="15" zeroHeight="1" outlineLevelCol="1" x14ac:dyDescent="0.25"/>
  <cols>
    <col min="1" max="1" width="9.7109375" customWidth="1"/>
    <col min="2" max="3" width="15.7109375" customWidth="1"/>
    <col min="4" max="4" width="6.7109375" customWidth="1"/>
    <col min="5" max="5" width="11.42578125" customWidth="1"/>
    <col min="6" max="6" width="21.7109375" customWidth="1"/>
    <col min="7" max="7" width="3.28515625" customWidth="1"/>
    <col min="8" max="8" width="20.7109375" customWidth="1"/>
    <col min="9" max="9" width="3.28515625" customWidth="1"/>
    <col min="10" max="10" width="20.7109375" customWidth="1"/>
    <col min="11" max="11" width="3.28515625" customWidth="1"/>
    <col min="12" max="12" width="20.7109375" customWidth="1"/>
    <col min="13" max="13" width="3.28515625" customWidth="1"/>
    <col min="14" max="14" width="20.7109375" customWidth="1"/>
    <col min="15" max="15" width="3.28515625" customWidth="1"/>
    <col min="16" max="16" width="20.7109375" customWidth="1"/>
    <col min="17" max="17" width="3.28515625" customWidth="1"/>
    <col min="18" max="18" width="20.7109375" customWidth="1"/>
    <col min="19" max="19" width="3.28515625" customWidth="1"/>
    <col min="20" max="20" width="20.7109375" customWidth="1"/>
    <col min="21" max="21" width="3.28515625" customWidth="1"/>
    <col min="22" max="24" width="20.7109375" customWidth="1"/>
    <col min="25" max="25" width="11.42578125" customWidth="1"/>
    <col min="26" max="26" width="24.7109375" customWidth="1"/>
    <col min="27" max="37" width="5.7109375" hidden="1" customWidth="1" outlineLevel="1"/>
    <col min="38" max="38" width="6.7109375" customWidth="1" collapsed="1"/>
    <col min="39" max="49" width="5.7109375" hidden="1" customWidth="1" outlineLevel="1"/>
    <col min="50" max="50" width="6.7109375" customWidth="1" collapsed="1"/>
    <col min="51" max="51" width="8.7109375" customWidth="1"/>
    <col min="52" max="52" width="11.42578125" customWidth="1"/>
    <col min="53" max="16384" width="11.42578125" hidden="1"/>
  </cols>
  <sheetData>
    <row r="1" spans="1:52" ht="15.75" thickBot="1" x14ac:dyDescent="0.3">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48" thickTop="1" thickBot="1" x14ac:dyDescent="0.3">
      <c r="A2" s="2"/>
      <c r="B2" s="510">
        <v>2020</v>
      </c>
      <c r="C2" s="511"/>
      <c r="D2" s="511"/>
      <c r="E2" s="511"/>
      <c r="F2" s="45"/>
      <c r="G2" s="46"/>
      <c r="H2" s="46"/>
      <c r="I2" s="47"/>
      <c r="J2" s="47"/>
      <c r="K2" s="47"/>
      <c r="L2" s="47"/>
      <c r="M2" s="47"/>
      <c r="N2" s="47"/>
      <c r="O2" s="47"/>
      <c r="P2" s="47"/>
      <c r="Q2" s="47"/>
      <c r="R2" s="47"/>
      <c r="S2" s="47"/>
      <c r="T2" s="47"/>
      <c r="U2" s="47"/>
      <c r="V2" s="47"/>
      <c r="W2" s="47"/>
      <c r="X2" s="48"/>
      <c r="Y2" s="3"/>
      <c r="Z2" s="4"/>
      <c r="AA2" s="4"/>
      <c r="AB2" s="4"/>
      <c r="AC2" s="4"/>
      <c r="AD2" s="4"/>
      <c r="AE2" s="4"/>
      <c r="AF2" s="4"/>
      <c r="AG2" s="4"/>
      <c r="AH2" s="4"/>
      <c r="AI2" s="4"/>
      <c r="AJ2" s="4"/>
      <c r="AK2" s="4"/>
      <c r="AL2" s="4"/>
      <c r="AM2" s="4"/>
      <c r="AN2" s="4"/>
      <c r="AO2" s="4"/>
      <c r="AP2" s="4"/>
      <c r="AQ2" s="4"/>
      <c r="AR2" s="4"/>
      <c r="AS2" s="4"/>
      <c r="AT2" s="4"/>
      <c r="AU2" s="4"/>
      <c r="AV2" s="4"/>
      <c r="AW2" s="4"/>
      <c r="AX2" s="4"/>
      <c r="AY2" s="4"/>
      <c r="AZ2" s="2"/>
    </row>
    <row r="3" spans="1:52" ht="36.950000000000003" customHeight="1" thickBot="1" x14ac:dyDescent="0.3">
      <c r="A3" s="2"/>
      <c r="B3" s="28" t="s">
        <v>0</v>
      </c>
      <c r="C3" s="109">
        <v>4</v>
      </c>
      <c r="D3" s="512" t="s">
        <v>1</v>
      </c>
      <c r="E3" s="514" t="s">
        <v>2</v>
      </c>
      <c r="F3" s="516" t="s">
        <v>3</v>
      </c>
      <c r="G3" s="517"/>
      <c r="H3" s="517"/>
      <c r="I3" s="517"/>
      <c r="J3" s="518" t="s">
        <v>4</v>
      </c>
      <c r="K3" s="518"/>
      <c r="L3" s="518"/>
      <c r="M3" s="518"/>
      <c r="N3" s="518"/>
      <c r="O3" s="518"/>
      <c r="P3" s="518"/>
      <c r="Q3" s="528"/>
      <c r="R3" s="528"/>
      <c r="S3" s="528"/>
      <c r="T3" s="528"/>
      <c r="U3" s="528"/>
      <c r="V3" s="523" t="s">
        <v>5</v>
      </c>
      <c r="W3" s="523" t="s">
        <v>5</v>
      </c>
      <c r="X3" s="525" t="s">
        <v>5</v>
      </c>
      <c r="Y3" s="5"/>
      <c r="Z3" s="4"/>
      <c r="AA3" s="4"/>
      <c r="AB3" s="4"/>
      <c r="AC3" s="4"/>
      <c r="AD3" s="4"/>
      <c r="AE3" s="4"/>
      <c r="AF3" s="4"/>
      <c r="AG3" s="4"/>
      <c r="AH3" s="4"/>
      <c r="AI3" s="4"/>
      <c r="AJ3" s="4"/>
      <c r="AK3" s="4"/>
      <c r="AL3" s="4"/>
      <c r="AM3" s="4"/>
      <c r="AN3" s="4"/>
      <c r="AO3" s="4"/>
      <c r="AP3" s="4"/>
      <c r="AQ3" s="4"/>
      <c r="AR3" s="4"/>
      <c r="AS3" s="4"/>
      <c r="AT3" s="4"/>
      <c r="AU3" s="4"/>
      <c r="AV3" s="4"/>
      <c r="AW3" s="4"/>
      <c r="AX3" s="4"/>
      <c r="AY3" s="4"/>
      <c r="AZ3" s="2"/>
    </row>
    <row r="4" spans="1:52" ht="36.950000000000003" customHeight="1" thickTop="1" x14ac:dyDescent="0.25">
      <c r="A4" s="2"/>
      <c r="B4" s="110" t="str">
        <f>CONCATENATE(UPPER(TEXT(C4,"MMMM")),"")</f>
        <v>AVRIL</v>
      </c>
      <c r="C4" s="6">
        <f>DATE(B2,C3,1)</f>
        <v>43922</v>
      </c>
      <c r="D4" s="512"/>
      <c r="E4" s="514"/>
      <c r="F4" s="563" t="s">
        <v>6</v>
      </c>
      <c r="G4" s="519" t="s">
        <v>7</v>
      </c>
      <c r="H4" s="560" t="s">
        <v>8</v>
      </c>
      <c r="I4" s="519" t="s">
        <v>7</v>
      </c>
      <c r="J4" s="558" t="s">
        <v>9</v>
      </c>
      <c r="K4" s="519" t="s">
        <v>7</v>
      </c>
      <c r="L4" s="558" t="s">
        <v>10</v>
      </c>
      <c r="M4" s="519" t="s">
        <v>7</v>
      </c>
      <c r="N4" s="558" t="s">
        <v>10</v>
      </c>
      <c r="O4" s="519" t="s">
        <v>7</v>
      </c>
      <c r="P4" s="521" t="s">
        <v>10</v>
      </c>
      <c r="Q4" s="519" t="s">
        <v>7</v>
      </c>
      <c r="R4" s="521" t="s">
        <v>10</v>
      </c>
      <c r="S4" s="519" t="s">
        <v>7</v>
      </c>
      <c r="T4" s="521" t="s">
        <v>10</v>
      </c>
      <c r="U4" s="519" t="s">
        <v>7</v>
      </c>
      <c r="V4" s="523"/>
      <c r="W4" s="523"/>
      <c r="X4" s="525"/>
      <c r="Y4" s="5"/>
      <c r="Z4" s="4"/>
      <c r="AA4" s="4"/>
      <c r="AB4" s="4"/>
      <c r="AC4" s="4"/>
      <c r="AD4" s="4"/>
      <c r="AE4" s="4"/>
      <c r="AF4" s="4"/>
      <c r="AG4" s="4"/>
      <c r="AH4" s="4"/>
      <c r="AI4" s="4"/>
      <c r="AJ4" s="4"/>
      <c r="AK4" s="4"/>
      <c r="AL4" s="4"/>
      <c r="AM4" s="4"/>
      <c r="AN4" s="4"/>
      <c r="AO4" s="4"/>
      <c r="AP4" s="4"/>
      <c r="AQ4" s="4"/>
      <c r="AR4" s="4"/>
      <c r="AS4" s="4"/>
      <c r="AT4" s="4"/>
      <c r="AU4" s="4" t="str">
        <f>IF($A4="","",COUNTIFS(AVR.20!$F$7:$F$48,$B4,AVR.20!$E$7:$E$48,"Jour")+COUNTIFS(AVR.20!$H$7:$H$48,$B4,FEV.20!$E$7:$E$48,"Jour")+COUNTIFS(FEV.20!$J$7:$J$48,$B4,FEV.20!$E$7:$E$48,"Jour")+COUNTIFS(FEV.20!$L$7:$L$48,$B4,FEV.20!$E$7:$E$48,"Jour")+COUNTIFS(FEV.20!$N$7:$N$48,$B4,FEV.20!$E$7:$E$48,"Jour")+COUNTIFS(FEV.20!$P$7:$P$48,$B4,FEV.20!$E$7:$E$48,"Jour")+COUNTIFS(FEV.20!$R$7:$R$48,$B4,FEV.20!$E$7:$E$48,"Jour")+COUNTIFS(FEV.20!$T$7:$T$48,$B4,FEV.20!$E$7:$E$48,"Jour")+COUNTIFS(FEV.20!$V$7:$V$48,$B4,FEV.20!$E$7:$E$48,"Jour")+COUNTIFS(FEV.20!$W$7:$W$48,$B4,FEV.20!$E$7:$E$48,"Jour")+COUNTIFS(FEV.20!$X$7:$X$48,$B4,FEV.20!$E$7:$E$48,"Jour"))</f>
        <v/>
      </c>
      <c r="AV4" s="4"/>
      <c r="AW4" s="4"/>
      <c r="AX4" s="4"/>
      <c r="AY4" s="4"/>
      <c r="AZ4" s="2"/>
    </row>
    <row r="5" spans="1:52" ht="21" customHeight="1" x14ac:dyDescent="0.25">
      <c r="A5" s="2"/>
      <c r="B5" s="439" t="s">
        <v>11</v>
      </c>
      <c r="C5" s="440"/>
      <c r="D5" s="513"/>
      <c r="E5" s="515"/>
      <c r="F5" s="564"/>
      <c r="G5" s="520"/>
      <c r="H5" s="561"/>
      <c r="I5" s="520"/>
      <c r="J5" s="559"/>
      <c r="K5" s="520"/>
      <c r="L5" s="559"/>
      <c r="M5" s="520"/>
      <c r="N5" s="559"/>
      <c r="O5" s="520"/>
      <c r="P5" s="522"/>
      <c r="Q5" s="527"/>
      <c r="R5" s="522"/>
      <c r="S5" s="527"/>
      <c r="T5" s="522"/>
      <c r="U5" s="527"/>
      <c r="V5" s="524"/>
      <c r="W5" s="524"/>
      <c r="X5" s="526"/>
      <c r="Y5" s="5"/>
      <c r="Z5" s="7"/>
      <c r="AA5" s="4"/>
      <c r="AB5" s="4"/>
      <c r="AC5" s="4"/>
      <c r="AD5" s="4"/>
      <c r="AE5" s="4"/>
      <c r="AF5" s="4"/>
      <c r="AG5" s="4"/>
      <c r="AH5" s="4"/>
      <c r="AI5" s="4"/>
      <c r="AJ5" s="4"/>
      <c r="AK5" s="4"/>
      <c r="AL5" s="4"/>
      <c r="AM5" s="4"/>
      <c r="AN5" s="4"/>
      <c r="AO5" s="4"/>
      <c r="AP5" s="4"/>
      <c r="AQ5" s="4"/>
      <c r="AR5" s="4"/>
      <c r="AS5" s="4"/>
      <c r="AT5" s="4"/>
      <c r="AU5" s="4"/>
      <c r="AV5" s="4"/>
      <c r="AW5" s="4"/>
      <c r="AX5" s="4"/>
      <c r="AY5" s="4"/>
      <c r="AZ5" s="2"/>
    </row>
    <row r="6" spans="1:52" ht="21.95" customHeight="1" x14ac:dyDescent="0.25">
      <c r="A6" s="2"/>
      <c r="B6" s="43" t="s">
        <v>12</v>
      </c>
      <c r="C6" s="44"/>
      <c r="D6" s="114">
        <v>4</v>
      </c>
      <c r="E6" s="17"/>
      <c r="F6" s="118"/>
      <c r="G6" s="30"/>
      <c r="H6" s="31"/>
      <c r="I6" s="30"/>
      <c r="J6" s="31"/>
      <c r="K6" s="30"/>
      <c r="L6" s="31"/>
      <c r="M6" s="30"/>
      <c r="N6" s="31"/>
      <c r="O6" s="30"/>
      <c r="P6" s="31"/>
      <c r="Q6" s="33"/>
      <c r="R6" s="31"/>
      <c r="S6" s="34"/>
      <c r="T6" s="31"/>
      <c r="U6" s="34"/>
      <c r="V6" s="31"/>
      <c r="W6" s="31"/>
      <c r="X6" s="174"/>
      <c r="Y6" s="5"/>
      <c r="Z6" s="7"/>
      <c r="AA6" s="4"/>
      <c r="AB6" s="4"/>
      <c r="AC6" s="4"/>
      <c r="AD6" s="4"/>
      <c r="AE6" s="4"/>
      <c r="AF6" s="4"/>
      <c r="AG6" s="4"/>
      <c r="AH6" s="4"/>
      <c r="AI6" s="4"/>
      <c r="AJ6" s="4"/>
      <c r="AK6" s="4"/>
      <c r="AL6" s="4"/>
      <c r="AM6" s="4"/>
      <c r="AN6" s="4"/>
      <c r="AO6" s="4"/>
      <c r="AP6" s="4"/>
      <c r="AQ6" s="4"/>
      <c r="AR6" s="4"/>
      <c r="AS6" s="4"/>
      <c r="AT6" s="4"/>
      <c r="AU6" s="4"/>
      <c r="AV6" s="4"/>
      <c r="AW6" s="4"/>
      <c r="AX6" s="4"/>
      <c r="AY6" s="4"/>
      <c r="AZ6" s="2"/>
    </row>
    <row r="7" spans="1:52" ht="24.95" customHeight="1" x14ac:dyDescent="0.25">
      <c r="A7" s="2"/>
      <c r="B7" s="111" t="str">
        <f>IF(C7="","",LEFT(TEXT(C7,"jjjj"),8))</f>
        <v>mercredi</v>
      </c>
      <c r="C7" s="112">
        <f>IF(OR(B$2="",C$3=""),"",IF(C$3&lt;=12,DATE(B$2,C$3,1),DATE(B$2,MONTH(C$3&amp;5),1)))</f>
        <v>43922</v>
      </c>
      <c r="D7" s="115">
        <f>IF(C7="","",IF(MOD(C7-DATE(2017,11,30),4)=0,4,MOD(C7-DATE(2017,11,30),4)))</f>
        <v>1</v>
      </c>
      <c r="E7" s="128" t="str">
        <f>IF(C7="","",IF(AND(B7="samedi",B5="Section"),"jour",IF(AND(B7="dimanche",B5="Section"),"jour","nuit")))</f>
        <v>nuit</v>
      </c>
      <c r="F7" s="119"/>
      <c r="G7" s="134"/>
      <c r="H7" s="237"/>
      <c r="I7" s="117"/>
      <c r="J7" s="443"/>
      <c r="K7" s="117"/>
      <c r="L7" s="237"/>
      <c r="M7" s="117"/>
      <c r="N7" s="237"/>
      <c r="O7" s="117"/>
      <c r="P7" s="237"/>
      <c r="Q7" s="117"/>
      <c r="R7" s="237"/>
      <c r="S7" s="117"/>
      <c r="T7" s="119"/>
      <c r="U7" s="117"/>
      <c r="V7" s="119"/>
      <c r="W7" s="119"/>
      <c r="X7" s="175"/>
      <c r="Y7" s="8"/>
      <c r="Z7" s="9"/>
      <c r="AA7" s="9"/>
      <c r="AB7" s="9"/>
      <c r="AC7" s="9"/>
      <c r="AD7" s="9"/>
      <c r="AE7" s="9"/>
      <c r="AF7" s="9"/>
      <c r="AG7" s="9"/>
      <c r="AH7" s="9"/>
      <c r="AI7" s="9"/>
      <c r="AJ7" s="9"/>
      <c r="AK7" s="9"/>
      <c r="AL7" s="9"/>
      <c r="AM7" s="9"/>
      <c r="AN7" s="9"/>
      <c r="AO7" s="9"/>
      <c r="AP7" s="9"/>
      <c r="AQ7" s="9"/>
      <c r="AR7" s="9"/>
      <c r="AS7" s="9"/>
      <c r="AT7" s="9"/>
      <c r="AU7" s="9"/>
      <c r="AV7" s="9"/>
      <c r="AW7" s="9"/>
      <c r="AX7" s="9"/>
      <c r="AY7" s="9"/>
      <c r="AZ7" s="2"/>
    </row>
    <row r="8" spans="1:52" ht="24.95" customHeight="1" x14ac:dyDescent="0.25">
      <c r="A8" s="2"/>
      <c r="B8" s="111" t="str">
        <f t="shared" ref="B8:B47" si="0">IF(C8="","",LEFT(TEXT(C8,"jjjj"),8))</f>
        <v>jeudi</v>
      </c>
      <c r="C8" s="113">
        <f>IF(C7="","",IF(AND(MONTH(C7+1)&lt;&gt;MONTH(C$7),WEEKDAY(C7,2)&lt;6),"",IF(AND(MONTH(C7+1)&lt;&gt;MONTH(C$7),COUNTIF(C$7:C7,C7)=2),"",IF(AND(WEEKDAY(C7,2)&gt;5,COUNTIF(C$7:C7,C7)=1),C7,C7+1))))</f>
        <v>43923</v>
      </c>
      <c r="D8" s="115">
        <f>IF(C8="","",IF(MOD(C8-DATE(2017,11,30),4)=0,4,MOD(C8-DATE(2017,11,30),4)))</f>
        <v>2</v>
      </c>
      <c r="E8" s="128" t="str">
        <f>IF(C8="","",IF(AND(B8="samedi",B7="vendredi"),"jour",IF(AND(B8="dimanche",B7="samedi"),"jour","nuit")))</f>
        <v>nuit</v>
      </c>
      <c r="F8" s="119"/>
      <c r="G8" s="134"/>
      <c r="H8" s="237"/>
      <c r="I8" s="117"/>
      <c r="J8" s="237"/>
      <c r="K8" s="117"/>
      <c r="L8" s="237"/>
      <c r="M8" s="117"/>
      <c r="N8" s="237"/>
      <c r="O8" s="117"/>
      <c r="P8" s="237"/>
      <c r="Q8" s="117"/>
      <c r="R8" s="237"/>
      <c r="S8" s="117"/>
      <c r="T8" s="119"/>
      <c r="U8" s="117"/>
      <c r="V8" s="119"/>
      <c r="W8" s="119"/>
      <c r="X8" s="175"/>
      <c r="Y8" s="8"/>
      <c r="Z8" s="9"/>
      <c r="AA8" s="9"/>
      <c r="AB8" s="9"/>
      <c r="AC8" s="9"/>
      <c r="AD8" s="9"/>
      <c r="AE8" s="9"/>
      <c r="AF8" s="9"/>
      <c r="AG8" s="9"/>
      <c r="AH8" s="9"/>
      <c r="AI8" s="9"/>
      <c r="AJ8" s="9"/>
      <c r="AK8" s="9"/>
      <c r="AL8" s="9"/>
      <c r="AM8" s="9"/>
      <c r="AN8" s="9"/>
      <c r="AO8" s="9"/>
      <c r="AP8" s="9"/>
      <c r="AQ8" s="9"/>
      <c r="AR8" s="9"/>
      <c r="AS8" s="9"/>
      <c r="AT8" s="9"/>
      <c r="AU8" s="9"/>
      <c r="AV8" s="9"/>
      <c r="AW8" s="9"/>
      <c r="AX8" s="9"/>
      <c r="AY8" s="9"/>
      <c r="AZ8" s="2"/>
    </row>
    <row r="9" spans="1:52" ht="24.95" customHeight="1" thickBot="1" x14ac:dyDescent="0.3">
      <c r="A9" s="2"/>
      <c r="B9" s="111" t="str">
        <f t="shared" si="0"/>
        <v>vendredi</v>
      </c>
      <c r="C9" s="112">
        <f>IF(C8="","",IF(AND(MONTH(C8+1)&lt;&gt;MONTH(C$7),WEEKDAY(C8,2)&lt;6),"",IF(AND(MONTH(C8+1)&lt;&gt;MONTH(C$7),COUNTIF(C$7:C8,C8)=2),"",IF(AND(WEEKDAY(C8,2)&gt;5,COUNTIF(C$7:C8,C8)=1),C8,C8+1))))</f>
        <v>43924</v>
      </c>
      <c r="D9" s="115">
        <f t="shared" ref="D9:D28" si="1">IF(C9="","",IF(MOD(C9-DATE(2017,11,30),4)=0,4,MOD(C9-DATE(2017,11,30),4)))</f>
        <v>3</v>
      </c>
      <c r="E9" s="128" t="str">
        <f t="shared" ref="E9:E47" si="2">IF(C9="","",IF(AND(B9="samedi",B8="vendredi"),"jour",IF(AND(B9="dimanche",B8="samedi"),"jour","nuit")))</f>
        <v>nuit</v>
      </c>
      <c r="F9" s="119"/>
      <c r="G9" s="117"/>
      <c r="H9" s="237"/>
      <c r="I9" s="117"/>
      <c r="J9" s="237"/>
      <c r="K9" s="117"/>
      <c r="L9" s="237"/>
      <c r="M9" s="117"/>
      <c r="N9" s="237"/>
      <c r="O9" s="117"/>
      <c r="P9" s="237"/>
      <c r="Q9" s="117"/>
      <c r="R9" s="237"/>
      <c r="S9" s="117"/>
      <c r="T9" s="119"/>
      <c r="U9" s="117"/>
      <c r="V9" s="119"/>
      <c r="W9" s="119"/>
      <c r="X9" s="175"/>
      <c r="Y9" s="8"/>
      <c r="Z9" s="9"/>
      <c r="AA9" s="9"/>
      <c r="AB9" s="9"/>
      <c r="AC9" s="9"/>
      <c r="AD9" s="9"/>
      <c r="AE9" s="9"/>
      <c r="AF9" s="9"/>
      <c r="AG9" s="9"/>
      <c r="AH9" s="9"/>
      <c r="AI9" s="9"/>
      <c r="AJ9" s="9"/>
      <c r="AK9" s="9"/>
      <c r="AL9" s="9"/>
      <c r="AM9" s="9"/>
      <c r="AN9" s="9"/>
      <c r="AO9" s="9"/>
      <c r="AP9" s="9"/>
      <c r="AQ9" s="9"/>
      <c r="AR9" s="9"/>
      <c r="AS9" s="9"/>
      <c r="AT9" s="9"/>
      <c r="AU9" s="9"/>
      <c r="AV9" s="9"/>
      <c r="AW9" s="9"/>
      <c r="AX9" s="9"/>
      <c r="AY9" s="9"/>
      <c r="AZ9" s="2"/>
    </row>
    <row r="10" spans="1:52" ht="24.95" customHeight="1" x14ac:dyDescent="0.25">
      <c r="A10" s="2"/>
      <c r="B10" s="111" t="str">
        <f t="shared" si="0"/>
        <v>samedi</v>
      </c>
      <c r="C10" s="112">
        <f>IF(C9="","",IF(AND(MONTH(C9+1)&lt;&gt;MONTH(C$7),WEEKDAY(C9,2)&lt;6),"",IF(AND(MONTH(C9+1)&lt;&gt;MONTH(C$7),COUNTIF(C$7:C9,C9)=2),"",IF(AND(WEEKDAY(C9,2)&gt;5,COUNTIF(C$7:C9,C9)=1),C9,C9+1))))</f>
        <v>43925</v>
      </c>
      <c r="D10" s="115">
        <f t="shared" si="1"/>
        <v>4</v>
      </c>
      <c r="E10" s="128" t="str">
        <f t="shared" si="2"/>
        <v>jour</v>
      </c>
      <c r="F10" s="119"/>
      <c r="G10" s="117"/>
      <c r="H10" s="237"/>
      <c r="I10" s="117"/>
      <c r="J10" s="237"/>
      <c r="K10" s="117"/>
      <c r="L10" s="237"/>
      <c r="M10" s="117"/>
      <c r="N10" s="237"/>
      <c r="O10" s="117"/>
      <c r="P10" s="237"/>
      <c r="Q10" s="117"/>
      <c r="R10" s="237"/>
      <c r="S10" s="117"/>
      <c r="T10" s="119"/>
      <c r="U10" s="117"/>
      <c r="V10" s="119"/>
      <c r="W10" s="119"/>
      <c r="X10" s="175"/>
      <c r="Y10" s="8"/>
      <c r="Z10" s="529" t="s">
        <v>13</v>
      </c>
      <c r="AA10" s="530"/>
      <c r="AB10" s="530"/>
      <c r="AC10" s="530"/>
      <c r="AD10" s="530"/>
      <c r="AE10" s="530"/>
      <c r="AF10" s="530"/>
      <c r="AG10" s="530"/>
      <c r="AH10" s="530"/>
      <c r="AI10" s="530"/>
      <c r="AJ10" s="530"/>
      <c r="AK10" s="530"/>
      <c r="AL10" s="530"/>
      <c r="AM10" s="530"/>
      <c r="AN10" s="530"/>
      <c r="AO10" s="530"/>
      <c r="AP10" s="530"/>
      <c r="AQ10" s="530"/>
      <c r="AR10" s="530"/>
      <c r="AS10" s="530"/>
      <c r="AT10" s="530"/>
      <c r="AU10" s="530"/>
      <c r="AV10" s="530"/>
      <c r="AW10" s="530"/>
      <c r="AX10" s="530"/>
      <c r="AY10" s="531"/>
      <c r="AZ10" s="2"/>
    </row>
    <row r="11" spans="1:52" ht="24.95" customHeight="1" thickBot="1" x14ac:dyDescent="0.3">
      <c r="A11" s="2"/>
      <c r="B11" s="111" t="str">
        <f t="shared" si="0"/>
        <v>samedi</v>
      </c>
      <c r="C11" s="112">
        <f>IF(C10="","",IF(AND(MONTH(C10+1)&lt;&gt;MONTH(C$7),WEEKDAY(C10,2)&lt;6),"",IF(AND(MONTH(C10+1)&lt;&gt;MONTH(C$7),COUNTIF(C$7:C10,C10)=2),"",IF(AND(WEEKDAY(C10,2)&gt;5,COUNTIF(C$7:C10,C10)=1),C10,C10+1))))</f>
        <v>43925</v>
      </c>
      <c r="D11" s="115">
        <f t="shared" si="1"/>
        <v>4</v>
      </c>
      <c r="E11" s="128" t="str">
        <f t="shared" si="2"/>
        <v>nuit</v>
      </c>
      <c r="F11" s="119"/>
      <c r="G11" s="117"/>
      <c r="H11" s="237"/>
      <c r="I11" s="117"/>
      <c r="J11" s="237"/>
      <c r="K11" s="117"/>
      <c r="L11" s="237"/>
      <c r="M11" s="117"/>
      <c r="N11" s="237"/>
      <c r="O11" s="117"/>
      <c r="P11" s="237"/>
      <c r="Q11" s="117"/>
      <c r="R11" s="237"/>
      <c r="S11" s="117"/>
      <c r="T11" s="119"/>
      <c r="U11" s="117"/>
      <c r="V11" s="119"/>
      <c r="W11" s="119"/>
      <c r="X11" s="175"/>
      <c r="Y11" s="8"/>
      <c r="Z11" s="532"/>
      <c r="AA11" s="533"/>
      <c r="AB11" s="533"/>
      <c r="AC11" s="533"/>
      <c r="AD11" s="533"/>
      <c r="AE11" s="533"/>
      <c r="AF11" s="533"/>
      <c r="AG11" s="533"/>
      <c r="AH11" s="533"/>
      <c r="AI11" s="533"/>
      <c r="AJ11" s="533"/>
      <c r="AK11" s="533"/>
      <c r="AL11" s="533"/>
      <c r="AM11" s="533"/>
      <c r="AN11" s="533"/>
      <c r="AO11" s="533"/>
      <c r="AP11" s="533"/>
      <c r="AQ11" s="533"/>
      <c r="AR11" s="533"/>
      <c r="AS11" s="533"/>
      <c r="AT11" s="533"/>
      <c r="AU11" s="533"/>
      <c r="AV11" s="533"/>
      <c r="AW11" s="533"/>
      <c r="AX11" s="533"/>
      <c r="AY11" s="534"/>
      <c r="AZ11" s="2"/>
    </row>
    <row r="12" spans="1:52" ht="24.95" customHeight="1" x14ac:dyDescent="0.25">
      <c r="A12" s="2"/>
      <c r="B12" s="111" t="str">
        <f t="shared" si="0"/>
        <v>dimanche</v>
      </c>
      <c r="C12" s="112">
        <f>IF(C11="","",IF(AND(MONTH(C11+1)&lt;&gt;MONTH(C$7),WEEKDAY(C11,2)&lt;6),"",IF(AND(MONTH(C11+1)&lt;&gt;MONTH(C$7),COUNTIF(C$7:C11,C11)=2),"",IF(AND(WEEKDAY(C11,2)&gt;5,COUNTIF(C$7:C11,C11)=1),C11,C11+1))))</f>
        <v>43926</v>
      </c>
      <c r="D12" s="115">
        <f t="shared" si="1"/>
        <v>1</v>
      </c>
      <c r="E12" s="128" t="str">
        <f t="shared" si="2"/>
        <v>jour</v>
      </c>
      <c r="F12" s="119"/>
      <c r="G12" s="117"/>
      <c r="H12" s="237"/>
      <c r="I12" s="117"/>
      <c r="J12" s="237"/>
      <c r="K12" s="117"/>
      <c r="L12" s="237"/>
      <c r="M12" s="117"/>
      <c r="N12" s="237"/>
      <c r="O12" s="117"/>
      <c r="P12" s="237"/>
      <c r="Q12" s="117"/>
      <c r="R12" s="237"/>
      <c r="S12" s="117"/>
      <c r="T12" s="119"/>
      <c r="U12" s="117"/>
      <c r="V12" s="119"/>
      <c r="W12" s="119"/>
      <c r="X12" s="175"/>
      <c r="Y12" s="8"/>
      <c r="Z12" s="535" t="s">
        <v>14</v>
      </c>
      <c r="AA12" s="538" t="s">
        <v>15</v>
      </c>
      <c r="AB12" s="538" t="s">
        <v>8</v>
      </c>
      <c r="AC12" s="538" t="s">
        <v>16</v>
      </c>
      <c r="AD12" s="538" t="s">
        <v>17</v>
      </c>
      <c r="AE12" s="538" t="s">
        <v>18</v>
      </c>
      <c r="AF12" s="538" t="s">
        <v>18</v>
      </c>
      <c r="AG12" s="538" t="s">
        <v>18</v>
      </c>
      <c r="AH12" s="538" t="s">
        <v>18</v>
      </c>
      <c r="AI12" s="538" t="s">
        <v>19</v>
      </c>
      <c r="AJ12" s="538" t="s">
        <v>19</v>
      </c>
      <c r="AK12" s="538" t="s">
        <v>19</v>
      </c>
      <c r="AL12" s="549" t="s">
        <v>281</v>
      </c>
      <c r="AM12" s="538" t="s">
        <v>15</v>
      </c>
      <c r="AN12" s="538" t="s">
        <v>8</v>
      </c>
      <c r="AO12" s="538" t="s">
        <v>16</v>
      </c>
      <c r="AP12" s="538" t="s">
        <v>17</v>
      </c>
      <c r="AQ12" s="538" t="s">
        <v>18</v>
      </c>
      <c r="AR12" s="538" t="s">
        <v>18</v>
      </c>
      <c r="AS12" s="538" t="s">
        <v>18</v>
      </c>
      <c r="AT12" s="538" t="s">
        <v>18</v>
      </c>
      <c r="AU12" s="538" t="s">
        <v>19</v>
      </c>
      <c r="AV12" s="538" t="s">
        <v>19</v>
      </c>
      <c r="AW12" s="538" t="s">
        <v>19</v>
      </c>
      <c r="AX12" s="541" t="s">
        <v>20</v>
      </c>
      <c r="AY12" s="544" t="s">
        <v>21</v>
      </c>
      <c r="AZ12" s="2"/>
    </row>
    <row r="13" spans="1:52" ht="24.95" customHeight="1" x14ac:dyDescent="0.25">
      <c r="A13" s="2"/>
      <c r="B13" s="111" t="str">
        <f t="shared" si="0"/>
        <v>dimanche</v>
      </c>
      <c r="C13" s="112">
        <f>IF(C12="","",IF(AND(MONTH(C12+1)&lt;&gt;MONTH(C$7),WEEKDAY(C12,2)&lt;6),"",IF(AND(MONTH(C12+1)&lt;&gt;MONTH(C$7),COUNTIF(C$7:C12,C12)=2),"",IF(AND(WEEKDAY(C12,2)&gt;5,COUNTIF(C$7:C12,C12)=1),C12,C12+1))))</f>
        <v>43926</v>
      </c>
      <c r="D13" s="115">
        <f t="shared" si="1"/>
        <v>1</v>
      </c>
      <c r="E13" s="128" t="str">
        <f t="shared" si="2"/>
        <v>nuit</v>
      </c>
      <c r="F13" s="119"/>
      <c r="G13" s="117"/>
      <c r="H13" s="237"/>
      <c r="I13" s="117"/>
      <c r="J13" s="237"/>
      <c r="K13" s="117"/>
      <c r="L13" s="237"/>
      <c r="M13" s="117"/>
      <c r="N13" s="237"/>
      <c r="O13" s="117"/>
      <c r="P13" s="237"/>
      <c r="Q13" s="117"/>
      <c r="R13" s="237"/>
      <c r="S13" s="117"/>
      <c r="T13" s="119"/>
      <c r="U13" s="117"/>
      <c r="V13" s="119"/>
      <c r="W13" s="119"/>
      <c r="X13" s="175"/>
      <c r="Y13" s="8"/>
      <c r="Z13" s="536"/>
      <c r="AA13" s="539"/>
      <c r="AB13" s="539"/>
      <c r="AC13" s="539"/>
      <c r="AD13" s="539"/>
      <c r="AE13" s="539"/>
      <c r="AF13" s="539"/>
      <c r="AG13" s="539"/>
      <c r="AH13" s="539"/>
      <c r="AI13" s="539"/>
      <c r="AJ13" s="539"/>
      <c r="AK13" s="539"/>
      <c r="AL13" s="550"/>
      <c r="AM13" s="539"/>
      <c r="AN13" s="539"/>
      <c r="AO13" s="539"/>
      <c r="AP13" s="539"/>
      <c r="AQ13" s="539"/>
      <c r="AR13" s="539"/>
      <c r="AS13" s="539"/>
      <c r="AT13" s="539"/>
      <c r="AU13" s="539"/>
      <c r="AV13" s="539"/>
      <c r="AW13" s="539"/>
      <c r="AX13" s="542"/>
      <c r="AY13" s="545"/>
      <c r="AZ13" s="2"/>
    </row>
    <row r="14" spans="1:52" ht="24.95" customHeight="1" x14ac:dyDescent="0.25">
      <c r="A14" s="2"/>
      <c r="B14" s="111" t="str">
        <f t="shared" si="0"/>
        <v>lundi</v>
      </c>
      <c r="C14" s="112">
        <f>IF(C13="","",IF(AND(MONTH(C13+1)&lt;&gt;MONTH(C$7),WEEKDAY(C13,2)&lt;6),"",IF(AND(MONTH(C13+1)&lt;&gt;MONTH(C$7),COUNTIF(C$7:C13,C13)=2),"",IF(AND(WEEKDAY(C13,2)&gt;5,COUNTIF(C$7:C13,C13)=1),C13,C13+1))))</f>
        <v>43927</v>
      </c>
      <c r="D14" s="115">
        <f t="shared" si="1"/>
        <v>2</v>
      </c>
      <c r="E14" s="128" t="str">
        <f t="shared" si="2"/>
        <v>nuit</v>
      </c>
      <c r="F14" s="119"/>
      <c r="G14" s="117"/>
      <c r="H14" s="237"/>
      <c r="I14" s="117"/>
      <c r="J14" s="237"/>
      <c r="K14" s="117"/>
      <c r="L14" s="237"/>
      <c r="M14" s="117"/>
      <c r="N14" s="237"/>
      <c r="O14" s="117"/>
      <c r="P14" s="237"/>
      <c r="Q14" s="117"/>
      <c r="R14" s="237"/>
      <c r="S14" s="117"/>
      <c r="T14" s="119"/>
      <c r="U14" s="117"/>
      <c r="V14" s="119"/>
      <c r="W14" s="119"/>
      <c r="X14" s="175"/>
      <c r="Y14" s="8"/>
      <c r="Z14" s="537"/>
      <c r="AA14" s="540"/>
      <c r="AB14" s="540"/>
      <c r="AC14" s="540"/>
      <c r="AD14" s="540"/>
      <c r="AE14" s="540"/>
      <c r="AF14" s="540"/>
      <c r="AG14" s="540"/>
      <c r="AH14" s="540"/>
      <c r="AI14" s="540"/>
      <c r="AJ14" s="540"/>
      <c r="AK14" s="540"/>
      <c r="AL14" s="551"/>
      <c r="AM14" s="540"/>
      <c r="AN14" s="540"/>
      <c r="AO14" s="540"/>
      <c r="AP14" s="540"/>
      <c r="AQ14" s="540"/>
      <c r="AR14" s="540"/>
      <c r="AS14" s="540"/>
      <c r="AT14" s="540"/>
      <c r="AU14" s="540"/>
      <c r="AV14" s="540"/>
      <c r="AW14" s="540"/>
      <c r="AX14" s="543"/>
      <c r="AY14" s="546"/>
      <c r="AZ14" s="2"/>
    </row>
    <row r="15" spans="1:52" ht="24.95" customHeight="1" x14ac:dyDescent="0.25">
      <c r="A15" s="2"/>
      <c r="B15" s="111" t="str">
        <f t="shared" si="0"/>
        <v>mardi</v>
      </c>
      <c r="C15" s="112">
        <f>IF(C14="","",IF(AND(MONTH(C14+1)&lt;&gt;MONTH(C$7),WEEKDAY(C14,2)&lt;6),"",IF(AND(MONTH(C14+1)&lt;&gt;MONTH(C$7),COUNTIF(C$7:C14,C14)=2),"",IF(AND(WEEKDAY(C14,2)&gt;5,COUNTIF(C$7:C14,C14)=1),C14,C14+1))))</f>
        <v>43928</v>
      </c>
      <c r="D15" s="115">
        <f t="shared" si="1"/>
        <v>3</v>
      </c>
      <c r="E15" s="128" t="str">
        <f t="shared" si="2"/>
        <v>nuit</v>
      </c>
      <c r="F15" s="119"/>
      <c r="G15" s="117"/>
      <c r="H15" s="237"/>
      <c r="I15" s="117"/>
      <c r="J15" s="237"/>
      <c r="K15" s="117"/>
      <c r="L15" s="237"/>
      <c r="M15" s="117"/>
      <c r="N15" s="237"/>
      <c r="O15" s="117"/>
      <c r="P15" s="237"/>
      <c r="Q15" s="117"/>
      <c r="R15" s="237"/>
      <c r="S15" s="117"/>
      <c r="T15" s="119"/>
      <c r="U15" s="117"/>
      <c r="V15" s="119"/>
      <c r="W15" s="119"/>
      <c r="X15" s="175"/>
      <c r="Y15" s="8"/>
      <c r="Z15" s="147"/>
      <c r="AA15" s="10"/>
      <c r="AB15" s="10"/>
      <c r="AC15" s="10"/>
      <c r="AD15" s="10"/>
      <c r="AE15" s="10"/>
      <c r="AF15" s="10"/>
      <c r="AG15" s="10"/>
      <c r="AH15" s="10"/>
      <c r="AI15" s="10"/>
      <c r="AJ15" s="10"/>
      <c r="AK15" s="10"/>
      <c r="AL15" s="11"/>
      <c r="AM15" s="1"/>
      <c r="AN15" s="1"/>
      <c r="AO15" s="1"/>
      <c r="AP15" s="1"/>
      <c r="AQ15" s="1"/>
      <c r="AR15" s="1"/>
      <c r="AS15" s="1"/>
      <c r="AT15" s="1"/>
      <c r="AU15" s="1"/>
      <c r="AV15" s="1"/>
      <c r="AW15" s="1"/>
      <c r="AX15" s="1"/>
      <c r="AY15" s="148"/>
      <c r="AZ15" s="2"/>
    </row>
    <row r="16" spans="1:52" ht="24.95" customHeight="1" x14ac:dyDescent="0.25">
      <c r="A16" s="2"/>
      <c r="B16" s="111" t="str">
        <f t="shared" si="0"/>
        <v>mercredi</v>
      </c>
      <c r="C16" s="112">
        <f>IF(C15="","",IF(AND(MONTH(C15+1)&lt;&gt;MONTH(C$7),WEEKDAY(C15,2)&lt;6),"",IF(AND(MONTH(C15+1)&lt;&gt;MONTH(C$7),COUNTIF(C$7:C15,C15)=2),"",IF(AND(WEEKDAY(C15,2)&gt;5,COUNTIF(C$7:C15,C15)=1),C15,C15+1))))</f>
        <v>43929</v>
      </c>
      <c r="D16" s="115">
        <f t="shared" si="1"/>
        <v>4</v>
      </c>
      <c r="E16" s="128" t="str">
        <f t="shared" si="2"/>
        <v>nuit</v>
      </c>
      <c r="F16" s="119"/>
      <c r="G16" s="117"/>
      <c r="H16" s="237"/>
      <c r="I16" s="117"/>
      <c r="J16" s="237"/>
      <c r="K16" s="117"/>
      <c r="L16" s="237"/>
      <c r="M16" s="117"/>
      <c r="N16" s="237"/>
      <c r="O16" s="117"/>
      <c r="P16" s="237"/>
      <c r="Q16" s="117"/>
      <c r="R16" s="237"/>
      <c r="S16" s="117"/>
      <c r="T16" s="119"/>
      <c r="U16" s="117"/>
      <c r="V16" s="119"/>
      <c r="W16" s="119"/>
      <c r="X16" s="175"/>
      <c r="Y16" s="154">
        <v>1</v>
      </c>
      <c r="Z16" s="149" t="str">
        <f t="array" ref="Z16:Z39">IF($Z$12="Section n°1",' Section &amp; Compétence'!$B$6:$B$29,IF($Z$12="Section n°2",' Section &amp; Compétence'!$B$33:$B$56,IF($Z$12="Section n°3",' Section &amp; Compétence'!$B$62:$B$85,IF($Z$12="Section n°4",' Section &amp; Compétence'!$B$88:$B$111,""))))</f>
        <v>ANGLADE  J      (1)</v>
      </c>
      <c r="AA16" s="12">
        <f>COUNTIFS($F$7:$F$48,Z16,$E$7:$E$48,"Nuit")</f>
        <v>0</v>
      </c>
      <c r="AB16" s="12">
        <f>COUNTIFS($H$7:$H$48,Z16,$E$7:$E$48,"Nuit")</f>
        <v>0</v>
      </c>
      <c r="AC16" s="12">
        <f>COUNTIFS($J$7:$J$48,Z16,$E$7:$E$48,"Nuit")</f>
        <v>0</v>
      </c>
      <c r="AD16" s="12">
        <f>COUNTIFS($L$7:$L$48,Z16,$E$7:$E$48,"Nuit")</f>
        <v>0</v>
      </c>
      <c r="AE16" s="12">
        <f>COUNTIFS($N$7:$N$48,Z16,$E$7:$E$48,"Nuit")</f>
        <v>0</v>
      </c>
      <c r="AF16" s="12">
        <f>COUNTIFS($P$7:$P$48,Z16,$E$7:$E$48,"Nuit")</f>
        <v>0</v>
      </c>
      <c r="AG16" s="12">
        <f>COUNTIFS($R$7:$R$48,Z16,$E$7:$E$48,"Nuit")</f>
        <v>0</v>
      </c>
      <c r="AH16" s="12">
        <f>COUNTIFS($T$7:$T$48,Z16,$E$7:$E$48,"Nuit")</f>
        <v>0</v>
      </c>
      <c r="AI16" s="12">
        <f>COUNTIFS($V$7:$V$48,Z16,$E$7:$E$48,"Nuit")</f>
        <v>0</v>
      </c>
      <c r="AJ16" s="12">
        <f>COUNTIFS($W$7:$W$48,Z16,$E$7:$E$48,"Nuit")</f>
        <v>0</v>
      </c>
      <c r="AK16" s="12">
        <f>COUNTIFS($X$7:$X$48,Z16,$E$7:$E$48,"Nuit")</f>
        <v>0</v>
      </c>
      <c r="AL16" s="13">
        <f>SUM(AA16:AK16)</f>
        <v>0</v>
      </c>
      <c r="AM16" s="12">
        <f>COUNTIFS($F$7:$F$48,Z16,$E$7:$E$48,"Jour")</f>
        <v>0</v>
      </c>
      <c r="AN16" s="12">
        <f>COUNTIFS($H$7:$H$48,Z16,$E$7:$E$48,"Jour")</f>
        <v>0</v>
      </c>
      <c r="AO16" s="12">
        <f>COUNTIFS($J$7:$J$48,Z16,$E$7:$E$48,"Jour")</f>
        <v>0</v>
      </c>
      <c r="AP16" s="12">
        <f>COUNTIFS($L$7:$L$48,Z16,$E$7:$E$48,"Jour")</f>
        <v>0</v>
      </c>
      <c r="AQ16" s="12">
        <f>COUNTIFS($N$7:$N$48,Z16,$E$7:$E$48,"Jour")</f>
        <v>0</v>
      </c>
      <c r="AR16" s="12">
        <f>COUNTIFS($P$7:$P$48,Z16,$E$7:$E$48,"Jour")</f>
        <v>0</v>
      </c>
      <c r="AS16" s="12">
        <f>COUNTIFS($R$7:$R$48,Z16,$E$7:$E$48,"Jour")</f>
        <v>0</v>
      </c>
      <c r="AT16" s="12">
        <f>COUNTIFS($T$7:$T$48,Z16,$E$7:$E$48,"Jour")</f>
        <v>0</v>
      </c>
      <c r="AU16" s="12">
        <f>COUNTIFS($V$7:$V$48,Z16,$E$7:$E$48,"Jour")</f>
        <v>0</v>
      </c>
      <c r="AV16" s="12">
        <f>COUNTIFS($W$7:$W$48,Z16,$E$7:$E$48,"Jour")</f>
        <v>0</v>
      </c>
      <c r="AW16" s="12">
        <f>COUNTIFS($X$7:$X$48,Z16,$E$7:$E$48,"Jour")</f>
        <v>0</v>
      </c>
      <c r="AX16" s="13">
        <f>SUM(AM16:AW16)</f>
        <v>0</v>
      </c>
      <c r="AY16" s="13">
        <f>SUM(AL16+AX16)</f>
        <v>0</v>
      </c>
      <c r="AZ16" s="2"/>
    </row>
    <row r="17" spans="1:52" ht="24.95" customHeight="1" x14ac:dyDescent="0.25">
      <c r="A17" s="2"/>
      <c r="B17" s="111" t="str">
        <f t="shared" si="0"/>
        <v>jeudi</v>
      </c>
      <c r="C17" s="112">
        <f>IF(C16="","",IF(AND(MONTH(C16+1)&lt;&gt;MONTH(C$7),WEEKDAY(C16,2)&lt;6),"",IF(AND(MONTH(C16+1)&lt;&gt;MONTH(C$7),COUNTIF(C$7:C16,C16)=2),"",IF(AND(WEEKDAY(C16,2)&gt;5,COUNTIF(C$7:C16,C16)=1),C16,C16+1))))</f>
        <v>43930</v>
      </c>
      <c r="D17" s="115">
        <f t="shared" si="1"/>
        <v>1</v>
      </c>
      <c r="E17" s="128" t="str">
        <f t="shared" si="2"/>
        <v>nuit</v>
      </c>
      <c r="F17" s="119"/>
      <c r="G17" s="117"/>
      <c r="H17" s="237"/>
      <c r="I17" s="117"/>
      <c r="J17" s="237"/>
      <c r="K17" s="117"/>
      <c r="L17" s="237"/>
      <c r="M17" s="117"/>
      <c r="N17" s="237"/>
      <c r="O17" s="117"/>
      <c r="P17" s="237"/>
      <c r="Q17" s="117"/>
      <c r="R17" s="237"/>
      <c r="S17" s="117"/>
      <c r="T17" s="119"/>
      <c r="U17" s="117"/>
      <c r="V17" s="119"/>
      <c r="W17" s="119"/>
      <c r="X17" s="175"/>
      <c r="Y17" s="154">
        <v>2</v>
      </c>
      <c r="Z17" s="149" t="str">
        <v>LOCATELLI  M  (1)</v>
      </c>
      <c r="AA17" s="12">
        <f t="shared" ref="AA17:AA39" si="3">COUNTIFS($F$7:$F$48,Z17,$E$7:$E$48,"Nuit")</f>
        <v>0</v>
      </c>
      <c r="AB17" s="12">
        <f t="shared" ref="AB17:AB39" si="4">COUNTIFS($H$7:$H$48,Z17,$E$7:$E$48,"Nuit")</f>
        <v>0</v>
      </c>
      <c r="AC17" s="12">
        <f t="shared" ref="AC17:AC39" si="5">COUNTIFS($J$7:$J$48,Z17,$E$7:$E$48,"Nuit")</f>
        <v>0</v>
      </c>
      <c r="AD17" s="12">
        <f t="shared" ref="AD17:AD39" si="6">COUNTIFS($L$7:$L$48,Z17,$E$7:$E$48,"Nuit")</f>
        <v>0</v>
      </c>
      <c r="AE17" s="12">
        <f t="shared" ref="AE17:AE39" si="7">COUNTIFS($N$7:$N$48,Z17,$E$7:$E$48,"Nuit")</f>
        <v>0</v>
      </c>
      <c r="AF17" s="12">
        <f t="shared" ref="AF17:AF39" si="8">COUNTIFS($P$7:$P$48,Z17,$E$7:$E$48,"Nuit")</f>
        <v>0</v>
      </c>
      <c r="AG17" s="12">
        <f t="shared" ref="AG17:AG39" si="9">COUNTIFS($R$7:$R$48,Z17,$E$7:$E$48,"Nuit")</f>
        <v>0</v>
      </c>
      <c r="AH17" s="12">
        <f t="shared" ref="AH17:AH39" si="10">COUNTIFS($T$7:$T$48,Z17,$E$7:$E$48,"Nuit")</f>
        <v>0</v>
      </c>
      <c r="AI17" s="12">
        <f t="shared" ref="AI17:AI39" si="11">COUNTIFS($V$7:$V$48,Z17,$E$7:$E$48,"Nuit")</f>
        <v>0</v>
      </c>
      <c r="AJ17" s="12">
        <f t="shared" ref="AJ17:AJ39" si="12">COUNTIFS($W$7:$W$48,Z17,$E$7:$E$48,"Nuit")</f>
        <v>0</v>
      </c>
      <c r="AK17" s="12">
        <f t="shared" ref="AK17:AK39" si="13">COUNTIFS($X$7:$X$48,Z17,$E$7:$E$48,"Nuit")</f>
        <v>0</v>
      </c>
      <c r="AL17" s="13">
        <f t="shared" ref="AL17:AL39" si="14">SUM(AA17:AI17)</f>
        <v>0</v>
      </c>
      <c r="AM17" s="12">
        <f t="shared" ref="AM17:AM39" si="15">COUNTIFS($F$7:$F$48,Z17,$E$7:$E$48,"Jour")</f>
        <v>0</v>
      </c>
      <c r="AN17" s="12">
        <f t="shared" ref="AN17:AN39" si="16">COUNTIFS($H$7:$H$48,Z17,$E$7:$E$48,"Jour")</f>
        <v>0</v>
      </c>
      <c r="AO17" s="12">
        <f t="shared" ref="AO17:AO39" si="17">COUNTIFS($J$7:$J$48,Z17,$E$7:$E$48,"Jour")</f>
        <v>0</v>
      </c>
      <c r="AP17" s="12">
        <f t="shared" ref="AP17:AP39" si="18">COUNTIFS($L$7:$L$48,Z17,$E$7:$E$48,"Jour")</f>
        <v>0</v>
      </c>
      <c r="AQ17" s="12">
        <f t="shared" ref="AQ17:AQ39" si="19">COUNTIFS($N$7:$N$48,Z17,$E$7:$E$48,"Jour")</f>
        <v>0</v>
      </c>
      <c r="AR17" s="12">
        <f t="shared" ref="AR17:AR39" si="20">COUNTIFS($P$7:$P$48,Z17,$E$7:$E$48,"Jour")</f>
        <v>0</v>
      </c>
      <c r="AS17" s="12">
        <f t="shared" ref="AS17:AS39" si="21">COUNTIFS($R$7:$R$48,Z17,$E$7:$E$48,"Jour")</f>
        <v>0</v>
      </c>
      <c r="AT17" s="12">
        <f t="shared" ref="AT17:AT39" si="22">COUNTIFS($T$7:$T$48,Z17,$E$7:$E$48,"Jour")</f>
        <v>0</v>
      </c>
      <c r="AU17" s="12">
        <f t="shared" ref="AU17:AU39" si="23">COUNTIFS($V$7:$V$48,Z17,$E$7:$E$48,"Jour")</f>
        <v>0</v>
      </c>
      <c r="AV17" s="12">
        <f t="shared" ref="AV17:AV39" si="24">COUNTIFS($W$7:$W$48,Z17,$E$7:$E$48,"Jour")</f>
        <v>0</v>
      </c>
      <c r="AW17" s="12">
        <f t="shared" ref="AW17:AW39" si="25">COUNTIFS($X$7:$X$48,Z17,$E$7:$E$48,"Jour")</f>
        <v>0</v>
      </c>
      <c r="AX17" s="13">
        <f>SUM(AM17:AR17)</f>
        <v>0</v>
      </c>
      <c r="AY17" s="13">
        <f t="shared" ref="AY17:AY39" si="26">SUM(AL17+AX17)</f>
        <v>0</v>
      </c>
      <c r="AZ17" s="2"/>
    </row>
    <row r="18" spans="1:52" ht="24.95" customHeight="1" x14ac:dyDescent="0.25">
      <c r="A18" s="2"/>
      <c r="B18" s="111" t="str">
        <f t="shared" si="0"/>
        <v>vendredi</v>
      </c>
      <c r="C18" s="112">
        <f>IF(C17="","",IF(AND(MONTH(C17+1)&lt;&gt;MONTH(C$7),WEEKDAY(C17,2)&lt;6),"",IF(AND(MONTH(C17+1)&lt;&gt;MONTH(C$7),COUNTIF(C$7:C17,C17)=2),"",IF(AND(WEEKDAY(C17,2)&gt;5,COUNTIF(C$7:C17,C17)=1),C17,C17+1))))</f>
        <v>43931</v>
      </c>
      <c r="D18" s="115">
        <f t="shared" si="1"/>
        <v>2</v>
      </c>
      <c r="E18" s="128" t="str">
        <f t="shared" si="2"/>
        <v>nuit</v>
      </c>
      <c r="F18" s="119"/>
      <c r="G18" s="117"/>
      <c r="H18" s="237"/>
      <c r="I18" s="117"/>
      <c r="J18" s="237"/>
      <c r="K18" s="117"/>
      <c r="L18" s="237"/>
      <c r="M18" s="117"/>
      <c r="N18" s="237"/>
      <c r="O18" s="117"/>
      <c r="P18" s="443"/>
      <c r="Q18" s="117"/>
      <c r="R18" s="237"/>
      <c r="S18" s="117"/>
      <c r="T18" s="119"/>
      <c r="U18" s="117"/>
      <c r="V18" s="119"/>
      <c r="W18" s="119"/>
      <c r="X18" s="175"/>
      <c r="Y18" s="154">
        <v>3</v>
      </c>
      <c r="Z18" s="149" t="str">
        <v>SARCY  R          (1)</v>
      </c>
      <c r="AA18" s="12">
        <f t="shared" si="3"/>
        <v>0</v>
      </c>
      <c r="AB18" s="12">
        <f t="shared" si="4"/>
        <v>0</v>
      </c>
      <c r="AC18" s="12">
        <f t="shared" si="5"/>
        <v>0</v>
      </c>
      <c r="AD18" s="12">
        <f t="shared" si="6"/>
        <v>0</v>
      </c>
      <c r="AE18" s="12">
        <f t="shared" si="7"/>
        <v>0</v>
      </c>
      <c r="AF18" s="12">
        <f t="shared" si="8"/>
        <v>0</v>
      </c>
      <c r="AG18" s="12">
        <f t="shared" si="9"/>
        <v>0</v>
      </c>
      <c r="AH18" s="12">
        <f t="shared" si="10"/>
        <v>0</v>
      </c>
      <c r="AI18" s="12">
        <f t="shared" si="11"/>
        <v>0</v>
      </c>
      <c r="AJ18" s="12">
        <f t="shared" si="12"/>
        <v>0</v>
      </c>
      <c r="AK18" s="12">
        <f t="shared" si="13"/>
        <v>0</v>
      </c>
      <c r="AL18" s="13">
        <f t="shared" si="14"/>
        <v>0</v>
      </c>
      <c r="AM18" s="12">
        <f t="shared" si="15"/>
        <v>0</v>
      </c>
      <c r="AN18" s="12">
        <f t="shared" si="16"/>
        <v>0</v>
      </c>
      <c r="AO18" s="12">
        <f t="shared" si="17"/>
        <v>0</v>
      </c>
      <c r="AP18" s="12">
        <f t="shared" si="18"/>
        <v>0</v>
      </c>
      <c r="AQ18" s="12">
        <f t="shared" si="19"/>
        <v>0</v>
      </c>
      <c r="AR18" s="12">
        <f t="shared" si="20"/>
        <v>0</v>
      </c>
      <c r="AS18" s="12">
        <f t="shared" si="21"/>
        <v>0</v>
      </c>
      <c r="AT18" s="12">
        <f t="shared" si="22"/>
        <v>0</v>
      </c>
      <c r="AU18" s="12">
        <f t="shared" si="23"/>
        <v>0</v>
      </c>
      <c r="AV18" s="12">
        <f t="shared" si="24"/>
        <v>0</v>
      </c>
      <c r="AW18" s="12">
        <f t="shared" si="25"/>
        <v>0</v>
      </c>
      <c r="AX18" s="13">
        <f t="shared" ref="AX18:AX39" si="27">SUM(AM18:AU18)</f>
        <v>0</v>
      </c>
      <c r="AY18" s="13">
        <f t="shared" si="26"/>
        <v>0</v>
      </c>
      <c r="AZ18" s="2"/>
    </row>
    <row r="19" spans="1:52" ht="24.95" customHeight="1" x14ac:dyDescent="0.25">
      <c r="A19" s="2"/>
      <c r="B19" s="111" t="str">
        <f t="shared" si="0"/>
        <v>samedi</v>
      </c>
      <c r="C19" s="112">
        <f>IF(C18="","",IF(AND(MONTH(C18+1)&lt;&gt;MONTH(C$7),WEEKDAY(C18,2)&lt;6),"",IF(AND(MONTH(C18+1)&lt;&gt;MONTH(C$7),COUNTIF(C$7:C18,C18)=2),"",IF(AND(WEEKDAY(C18,2)&gt;5,COUNTIF(C$7:C18,C18)=1),C18,C18+1))))</f>
        <v>43932</v>
      </c>
      <c r="D19" s="115">
        <f t="shared" si="1"/>
        <v>3</v>
      </c>
      <c r="E19" s="128" t="str">
        <f t="shared" si="2"/>
        <v>jour</v>
      </c>
      <c r="F19" s="119"/>
      <c r="G19" s="117"/>
      <c r="H19" s="237"/>
      <c r="I19" s="117"/>
      <c r="J19" s="443"/>
      <c r="K19" s="117"/>
      <c r="L19" s="237"/>
      <c r="M19" s="117"/>
      <c r="N19" s="237"/>
      <c r="O19" s="117"/>
      <c r="P19" s="237"/>
      <c r="Q19" s="117"/>
      <c r="R19" s="237"/>
      <c r="S19" s="117"/>
      <c r="T19" s="119"/>
      <c r="U19" s="117"/>
      <c r="V19" s="119"/>
      <c r="W19" s="119"/>
      <c r="X19" s="175"/>
      <c r="Y19" s="154">
        <v>4</v>
      </c>
      <c r="Z19" s="149">
        <v>0</v>
      </c>
      <c r="AA19" s="12">
        <f t="shared" si="3"/>
        <v>0</v>
      </c>
      <c r="AB19" s="12">
        <f t="shared" si="4"/>
        <v>0</v>
      </c>
      <c r="AC19" s="12">
        <f t="shared" si="5"/>
        <v>0</v>
      </c>
      <c r="AD19" s="12">
        <f t="shared" si="6"/>
        <v>0</v>
      </c>
      <c r="AE19" s="12">
        <f t="shared" si="7"/>
        <v>0</v>
      </c>
      <c r="AF19" s="12">
        <f t="shared" si="8"/>
        <v>0</v>
      </c>
      <c r="AG19" s="12">
        <f t="shared" si="9"/>
        <v>0</v>
      </c>
      <c r="AH19" s="12">
        <f t="shared" si="10"/>
        <v>0</v>
      </c>
      <c r="AI19" s="12">
        <f t="shared" si="11"/>
        <v>0</v>
      </c>
      <c r="AJ19" s="12">
        <f t="shared" si="12"/>
        <v>0</v>
      </c>
      <c r="AK19" s="12">
        <f t="shared" si="13"/>
        <v>0</v>
      </c>
      <c r="AL19" s="13">
        <f t="shared" si="14"/>
        <v>0</v>
      </c>
      <c r="AM19" s="12">
        <f t="shared" si="15"/>
        <v>0</v>
      </c>
      <c r="AN19" s="12">
        <f t="shared" si="16"/>
        <v>0</v>
      </c>
      <c r="AO19" s="12">
        <f t="shared" si="17"/>
        <v>0</v>
      </c>
      <c r="AP19" s="12">
        <f t="shared" si="18"/>
        <v>0</v>
      </c>
      <c r="AQ19" s="12">
        <f t="shared" si="19"/>
        <v>0</v>
      </c>
      <c r="AR19" s="12">
        <f t="shared" si="20"/>
        <v>0</v>
      </c>
      <c r="AS19" s="12">
        <f t="shared" si="21"/>
        <v>0</v>
      </c>
      <c r="AT19" s="12">
        <f t="shared" si="22"/>
        <v>0</v>
      </c>
      <c r="AU19" s="12">
        <f t="shared" si="23"/>
        <v>0</v>
      </c>
      <c r="AV19" s="12">
        <f t="shared" si="24"/>
        <v>0</v>
      </c>
      <c r="AW19" s="12">
        <f t="shared" si="25"/>
        <v>0</v>
      </c>
      <c r="AX19" s="13">
        <f t="shared" si="27"/>
        <v>0</v>
      </c>
      <c r="AY19" s="13">
        <f t="shared" si="26"/>
        <v>0</v>
      </c>
      <c r="AZ19" s="2"/>
    </row>
    <row r="20" spans="1:52" ht="24.95" customHeight="1" x14ac:dyDescent="0.25">
      <c r="A20" s="2"/>
      <c r="B20" s="111" t="str">
        <f t="shared" si="0"/>
        <v>samedi</v>
      </c>
      <c r="C20" s="112">
        <f>IF(C19="","",IF(AND(MONTH(C19+1)&lt;&gt;MONTH(C$7),WEEKDAY(C19,2)&lt;6),"",IF(AND(MONTH(C19+1)&lt;&gt;MONTH(C$7),COUNTIF(C$7:C19,C19)=2),"",IF(AND(WEEKDAY(C19,2)&gt;5,COUNTIF(C$7:C19,C19)=1),C19,C19+1))))</f>
        <v>43932</v>
      </c>
      <c r="D20" s="115">
        <f t="shared" si="1"/>
        <v>3</v>
      </c>
      <c r="E20" s="128" t="str">
        <f t="shared" si="2"/>
        <v>nuit</v>
      </c>
      <c r="F20" s="119"/>
      <c r="G20" s="117"/>
      <c r="H20" s="237"/>
      <c r="I20" s="117"/>
      <c r="J20" s="237"/>
      <c r="K20" s="117"/>
      <c r="L20" s="237"/>
      <c r="M20" s="117"/>
      <c r="N20" s="237"/>
      <c r="O20" s="117"/>
      <c r="P20" s="237"/>
      <c r="Q20" s="117"/>
      <c r="R20" s="237"/>
      <c r="S20" s="117"/>
      <c r="T20" s="119"/>
      <c r="U20" s="117"/>
      <c r="V20" s="119"/>
      <c r="W20" s="119"/>
      <c r="X20" s="175"/>
      <c r="Y20" s="154">
        <v>5</v>
      </c>
      <c r="Z20" s="149" t="str">
        <v>BULTEEL D       (1)</v>
      </c>
      <c r="AA20" s="12">
        <f t="shared" si="3"/>
        <v>0</v>
      </c>
      <c r="AB20" s="12">
        <f t="shared" si="4"/>
        <v>0</v>
      </c>
      <c r="AC20" s="12">
        <f t="shared" si="5"/>
        <v>0</v>
      </c>
      <c r="AD20" s="12">
        <f t="shared" si="6"/>
        <v>0</v>
      </c>
      <c r="AE20" s="12">
        <f t="shared" si="7"/>
        <v>0</v>
      </c>
      <c r="AF20" s="12">
        <f t="shared" si="8"/>
        <v>0</v>
      </c>
      <c r="AG20" s="12">
        <f t="shared" si="9"/>
        <v>0</v>
      </c>
      <c r="AH20" s="12">
        <f t="shared" si="10"/>
        <v>0</v>
      </c>
      <c r="AI20" s="12">
        <f t="shared" si="11"/>
        <v>0</v>
      </c>
      <c r="AJ20" s="12">
        <f t="shared" si="12"/>
        <v>0</v>
      </c>
      <c r="AK20" s="12">
        <f t="shared" si="13"/>
        <v>0</v>
      </c>
      <c r="AL20" s="13">
        <f t="shared" si="14"/>
        <v>0</v>
      </c>
      <c r="AM20" s="12">
        <f t="shared" si="15"/>
        <v>0</v>
      </c>
      <c r="AN20" s="12">
        <f t="shared" si="16"/>
        <v>0</v>
      </c>
      <c r="AO20" s="12">
        <f t="shared" si="17"/>
        <v>0</v>
      </c>
      <c r="AP20" s="12">
        <f t="shared" si="18"/>
        <v>0</v>
      </c>
      <c r="AQ20" s="12">
        <f t="shared" si="19"/>
        <v>0</v>
      </c>
      <c r="AR20" s="12">
        <f t="shared" si="20"/>
        <v>0</v>
      </c>
      <c r="AS20" s="12">
        <f t="shared" si="21"/>
        <v>0</v>
      </c>
      <c r="AT20" s="12">
        <f t="shared" si="22"/>
        <v>0</v>
      </c>
      <c r="AU20" s="12">
        <f t="shared" si="23"/>
        <v>0</v>
      </c>
      <c r="AV20" s="12">
        <f t="shared" si="24"/>
        <v>0</v>
      </c>
      <c r="AW20" s="12">
        <f t="shared" si="25"/>
        <v>0</v>
      </c>
      <c r="AX20" s="13">
        <f t="shared" si="27"/>
        <v>0</v>
      </c>
      <c r="AY20" s="13">
        <f t="shared" si="26"/>
        <v>0</v>
      </c>
      <c r="AZ20" s="2"/>
    </row>
    <row r="21" spans="1:52" ht="24.95" customHeight="1" x14ac:dyDescent="0.25">
      <c r="A21" s="2"/>
      <c r="B21" s="111" t="str">
        <f t="shared" si="0"/>
        <v>dimanche</v>
      </c>
      <c r="C21" s="112">
        <f>IF(C20="","",IF(AND(MONTH(C20+1)&lt;&gt;MONTH(C$7),WEEKDAY(C20,2)&lt;6),"",IF(AND(MONTH(C20+1)&lt;&gt;MONTH(C$7),COUNTIF(C$7:C20,C20)=2),"",IF(AND(WEEKDAY(C20,2)&gt;5,COUNTIF(C$7:C20,C20)=1),C20,C20+1))))</f>
        <v>43933</v>
      </c>
      <c r="D21" s="115">
        <f t="shared" si="1"/>
        <v>4</v>
      </c>
      <c r="E21" s="128" t="str">
        <f t="shared" si="2"/>
        <v>jour</v>
      </c>
      <c r="F21" s="119"/>
      <c r="G21" s="117"/>
      <c r="H21" s="237"/>
      <c r="I21" s="117"/>
      <c r="J21" s="237"/>
      <c r="K21" s="117"/>
      <c r="L21" s="237"/>
      <c r="M21" s="117"/>
      <c r="N21" s="237"/>
      <c r="O21" s="117"/>
      <c r="P21" s="237"/>
      <c r="Q21" s="117"/>
      <c r="R21" s="237"/>
      <c r="S21" s="117"/>
      <c r="T21" s="119"/>
      <c r="U21" s="117"/>
      <c r="V21" s="119"/>
      <c r="W21" s="119"/>
      <c r="X21" s="175"/>
      <c r="Y21" s="154">
        <v>6</v>
      </c>
      <c r="Z21" s="149" t="str">
        <v>DURRIS  T         (1)</v>
      </c>
      <c r="AA21" s="12">
        <f t="shared" si="3"/>
        <v>0</v>
      </c>
      <c r="AB21" s="12">
        <f t="shared" si="4"/>
        <v>0</v>
      </c>
      <c r="AC21" s="12">
        <f t="shared" si="5"/>
        <v>0</v>
      </c>
      <c r="AD21" s="12">
        <f t="shared" si="6"/>
        <v>0</v>
      </c>
      <c r="AE21" s="12">
        <f t="shared" si="7"/>
        <v>0</v>
      </c>
      <c r="AF21" s="12">
        <f t="shared" si="8"/>
        <v>0</v>
      </c>
      <c r="AG21" s="12">
        <f t="shared" si="9"/>
        <v>0</v>
      </c>
      <c r="AH21" s="12">
        <f t="shared" si="10"/>
        <v>0</v>
      </c>
      <c r="AI21" s="12">
        <f t="shared" si="11"/>
        <v>0</v>
      </c>
      <c r="AJ21" s="12">
        <f t="shared" si="12"/>
        <v>0</v>
      </c>
      <c r="AK21" s="12">
        <f t="shared" si="13"/>
        <v>0</v>
      </c>
      <c r="AL21" s="13">
        <f t="shared" si="14"/>
        <v>0</v>
      </c>
      <c r="AM21" s="12">
        <f t="shared" si="15"/>
        <v>0</v>
      </c>
      <c r="AN21" s="12">
        <f t="shared" si="16"/>
        <v>0</v>
      </c>
      <c r="AO21" s="12">
        <f t="shared" si="17"/>
        <v>0</v>
      </c>
      <c r="AP21" s="12">
        <f t="shared" si="18"/>
        <v>0</v>
      </c>
      <c r="AQ21" s="12">
        <f t="shared" si="19"/>
        <v>0</v>
      </c>
      <c r="AR21" s="12">
        <f t="shared" si="20"/>
        <v>0</v>
      </c>
      <c r="AS21" s="12">
        <f t="shared" si="21"/>
        <v>0</v>
      </c>
      <c r="AT21" s="12">
        <f t="shared" si="22"/>
        <v>0</v>
      </c>
      <c r="AU21" s="12">
        <f t="shared" si="23"/>
        <v>0</v>
      </c>
      <c r="AV21" s="12">
        <f t="shared" si="24"/>
        <v>0</v>
      </c>
      <c r="AW21" s="12">
        <f t="shared" si="25"/>
        <v>0</v>
      </c>
      <c r="AX21" s="13">
        <f t="shared" si="27"/>
        <v>0</v>
      </c>
      <c r="AY21" s="13">
        <f t="shared" si="26"/>
        <v>0</v>
      </c>
      <c r="AZ21" s="2"/>
    </row>
    <row r="22" spans="1:52" ht="24.95" customHeight="1" x14ac:dyDescent="0.25">
      <c r="A22" s="2"/>
      <c r="B22" s="111" t="str">
        <f t="shared" si="0"/>
        <v>dimanche</v>
      </c>
      <c r="C22" s="112">
        <f>IF(C21="","",IF(AND(MONTH(C21+1)&lt;&gt;MONTH(C$7),WEEKDAY(C21,2)&lt;6),"",IF(AND(MONTH(C21+1)&lt;&gt;MONTH(C$7),COUNTIF(C$7:C21,C21)=2),"",IF(AND(WEEKDAY(C21,2)&gt;5,COUNTIF(C$7:C21,C21)=1),C21,C21+1))))</f>
        <v>43933</v>
      </c>
      <c r="D22" s="115">
        <f t="shared" si="1"/>
        <v>4</v>
      </c>
      <c r="E22" s="128" t="str">
        <f t="shared" si="2"/>
        <v>nuit</v>
      </c>
      <c r="F22" s="119"/>
      <c r="G22" s="117"/>
      <c r="H22" s="237"/>
      <c r="I22" s="117"/>
      <c r="J22" s="237"/>
      <c r="K22" s="117"/>
      <c r="L22" s="237"/>
      <c r="M22" s="117"/>
      <c r="N22" s="237"/>
      <c r="O22" s="117"/>
      <c r="P22" s="237"/>
      <c r="Q22" s="117"/>
      <c r="R22" s="237"/>
      <c r="S22" s="117"/>
      <c r="T22" s="119"/>
      <c r="U22" s="117"/>
      <c r="V22" s="119"/>
      <c r="W22" s="119"/>
      <c r="X22" s="175"/>
      <c r="Y22" s="154">
        <v>7</v>
      </c>
      <c r="Z22" s="149" t="str">
        <v>BORIES  R         (1)</v>
      </c>
      <c r="AA22" s="12">
        <f t="shared" si="3"/>
        <v>0</v>
      </c>
      <c r="AB22" s="12">
        <f t="shared" si="4"/>
        <v>0</v>
      </c>
      <c r="AC22" s="12">
        <f t="shared" si="5"/>
        <v>0</v>
      </c>
      <c r="AD22" s="12">
        <f t="shared" si="6"/>
        <v>0</v>
      </c>
      <c r="AE22" s="12">
        <f t="shared" si="7"/>
        <v>0</v>
      </c>
      <c r="AF22" s="12">
        <f t="shared" si="8"/>
        <v>0</v>
      </c>
      <c r="AG22" s="12">
        <f t="shared" si="9"/>
        <v>0</v>
      </c>
      <c r="AH22" s="12">
        <f t="shared" si="10"/>
        <v>0</v>
      </c>
      <c r="AI22" s="12">
        <f t="shared" si="11"/>
        <v>0</v>
      </c>
      <c r="AJ22" s="12">
        <f t="shared" si="12"/>
        <v>0</v>
      </c>
      <c r="AK22" s="12">
        <f t="shared" si="13"/>
        <v>0</v>
      </c>
      <c r="AL22" s="13">
        <f t="shared" si="14"/>
        <v>0</v>
      </c>
      <c r="AM22" s="12">
        <f t="shared" si="15"/>
        <v>0</v>
      </c>
      <c r="AN22" s="12">
        <f t="shared" si="16"/>
        <v>0</v>
      </c>
      <c r="AO22" s="12">
        <f t="shared" si="17"/>
        <v>0</v>
      </c>
      <c r="AP22" s="12">
        <f t="shared" si="18"/>
        <v>0</v>
      </c>
      <c r="AQ22" s="12">
        <f t="shared" si="19"/>
        <v>0</v>
      </c>
      <c r="AR22" s="12">
        <f t="shared" si="20"/>
        <v>0</v>
      </c>
      <c r="AS22" s="12">
        <f t="shared" si="21"/>
        <v>0</v>
      </c>
      <c r="AT22" s="12">
        <f t="shared" si="22"/>
        <v>0</v>
      </c>
      <c r="AU22" s="12">
        <f t="shared" si="23"/>
        <v>0</v>
      </c>
      <c r="AV22" s="12">
        <f t="shared" si="24"/>
        <v>0</v>
      </c>
      <c r="AW22" s="12">
        <f t="shared" si="25"/>
        <v>0</v>
      </c>
      <c r="AX22" s="13">
        <f t="shared" si="27"/>
        <v>0</v>
      </c>
      <c r="AY22" s="13">
        <f t="shared" si="26"/>
        <v>0</v>
      </c>
      <c r="AZ22" s="2"/>
    </row>
    <row r="23" spans="1:52" ht="24.95" customHeight="1" x14ac:dyDescent="0.25">
      <c r="A23" s="2"/>
      <c r="B23" s="111" t="str">
        <f t="shared" si="0"/>
        <v>lundi</v>
      </c>
      <c r="C23" s="112">
        <f>IF(C22="","",IF(AND(MONTH(C22+1)&lt;&gt;MONTH(C$7),WEEKDAY(C22,2)&lt;6),"",IF(AND(MONTH(C22+1)&lt;&gt;MONTH(C$7),COUNTIF(C$7:C22,C22)=2),"",IF(AND(WEEKDAY(C22,2)&gt;5,COUNTIF(C$7:C22,C22)=1),C22,C22+1))))</f>
        <v>43934</v>
      </c>
      <c r="D23" s="115">
        <f t="shared" si="1"/>
        <v>1</v>
      </c>
      <c r="E23" s="128" t="str">
        <f t="shared" si="2"/>
        <v>nuit</v>
      </c>
      <c r="F23" s="119"/>
      <c r="G23" s="117"/>
      <c r="H23" s="237"/>
      <c r="I23" s="117"/>
      <c r="J23" s="237"/>
      <c r="K23" s="117"/>
      <c r="L23" s="237"/>
      <c r="M23" s="117"/>
      <c r="N23" s="237"/>
      <c r="O23" s="117"/>
      <c r="P23" s="237"/>
      <c r="Q23" s="117"/>
      <c r="R23" s="237"/>
      <c r="S23" s="117"/>
      <c r="T23" s="442"/>
      <c r="U23" s="117"/>
      <c r="V23" s="119"/>
      <c r="W23" s="119"/>
      <c r="X23" s="175"/>
      <c r="Y23" s="154">
        <v>8</v>
      </c>
      <c r="Z23" s="149" t="str">
        <v>CAYRIER  A       (1)</v>
      </c>
      <c r="AA23" s="12">
        <f t="shared" si="3"/>
        <v>0</v>
      </c>
      <c r="AB23" s="12">
        <f t="shared" si="4"/>
        <v>0</v>
      </c>
      <c r="AC23" s="12">
        <f t="shared" si="5"/>
        <v>0</v>
      </c>
      <c r="AD23" s="12">
        <f t="shared" si="6"/>
        <v>0</v>
      </c>
      <c r="AE23" s="12">
        <f t="shared" si="7"/>
        <v>0</v>
      </c>
      <c r="AF23" s="12">
        <f t="shared" si="8"/>
        <v>0</v>
      </c>
      <c r="AG23" s="12">
        <f t="shared" si="9"/>
        <v>0</v>
      </c>
      <c r="AH23" s="12">
        <f t="shared" si="10"/>
        <v>0</v>
      </c>
      <c r="AI23" s="12">
        <f t="shared" si="11"/>
        <v>0</v>
      </c>
      <c r="AJ23" s="12">
        <f t="shared" si="12"/>
        <v>0</v>
      </c>
      <c r="AK23" s="12">
        <f t="shared" si="13"/>
        <v>0</v>
      </c>
      <c r="AL23" s="13">
        <f t="shared" si="14"/>
        <v>0</v>
      </c>
      <c r="AM23" s="12">
        <f t="shared" si="15"/>
        <v>0</v>
      </c>
      <c r="AN23" s="12">
        <f t="shared" si="16"/>
        <v>0</v>
      </c>
      <c r="AO23" s="12">
        <f t="shared" si="17"/>
        <v>0</v>
      </c>
      <c r="AP23" s="12">
        <f t="shared" si="18"/>
        <v>0</v>
      </c>
      <c r="AQ23" s="12">
        <f t="shared" si="19"/>
        <v>0</v>
      </c>
      <c r="AR23" s="12">
        <f t="shared" si="20"/>
        <v>0</v>
      </c>
      <c r="AS23" s="12">
        <f t="shared" si="21"/>
        <v>0</v>
      </c>
      <c r="AT23" s="12">
        <f t="shared" si="22"/>
        <v>0</v>
      </c>
      <c r="AU23" s="12">
        <f t="shared" si="23"/>
        <v>0</v>
      </c>
      <c r="AV23" s="12">
        <f t="shared" si="24"/>
        <v>0</v>
      </c>
      <c r="AW23" s="12">
        <f t="shared" si="25"/>
        <v>0</v>
      </c>
      <c r="AX23" s="13">
        <f t="shared" si="27"/>
        <v>0</v>
      </c>
      <c r="AY23" s="13">
        <f t="shared" si="26"/>
        <v>0</v>
      </c>
      <c r="AZ23" s="2"/>
    </row>
    <row r="24" spans="1:52" ht="24.95" customHeight="1" x14ac:dyDescent="0.25">
      <c r="A24" s="2"/>
      <c r="B24" s="111" t="str">
        <f t="shared" si="0"/>
        <v>mardi</v>
      </c>
      <c r="C24" s="112">
        <f>IF(C23="","",IF(AND(MONTH(C23+1)&lt;&gt;MONTH(C$7),WEEKDAY(C23,2)&lt;6),"",IF(AND(MONTH(C23+1)&lt;&gt;MONTH(C$7),COUNTIF(C$7:C23,C23)=2),"",IF(AND(WEEKDAY(C23,2)&gt;5,COUNTIF(C$7:C23,C23)=1),C23,C23+1))))</f>
        <v>43935</v>
      </c>
      <c r="D24" s="115">
        <f t="shared" si="1"/>
        <v>2</v>
      </c>
      <c r="E24" s="128" t="str">
        <f t="shared" si="2"/>
        <v>nuit</v>
      </c>
      <c r="F24" s="119"/>
      <c r="G24" s="117"/>
      <c r="H24" s="237"/>
      <c r="I24" s="117"/>
      <c r="J24" s="443"/>
      <c r="K24" s="117"/>
      <c r="L24" s="237"/>
      <c r="M24" s="117"/>
      <c r="N24" s="237"/>
      <c r="O24" s="117"/>
      <c r="P24" s="237"/>
      <c r="Q24" s="117"/>
      <c r="R24" s="237"/>
      <c r="S24" s="117"/>
      <c r="T24" s="119"/>
      <c r="U24" s="117"/>
      <c r="V24" s="119"/>
      <c r="W24" s="119"/>
      <c r="X24" s="175"/>
      <c r="Y24" s="154">
        <v>9</v>
      </c>
      <c r="Z24" s="149">
        <v>0</v>
      </c>
      <c r="AA24" s="12">
        <f t="shared" si="3"/>
        <v>0</v>
      </c>
      <c r="AB24" s="12">
        <f t="shared" si="4"/>
        <v>0</v>
      </c>
      <c r="AC24" s="12">
        <f t="shared" si="5"/>
        <v>0</v>
      </c>
      <c r="AD24" s="12">
        <f t="shared" si="6"/>
        <v>0</v>
      </c>
      <c r="AE24" s="12">
        <f t="shared" si="7"/>
        <v>0</v>
      </c>
      <c r="AF24" s="12">
        <f t="shared" si="8"/>
        <v>0</v>
      </c>
      <c r="AG24" s="12">
        <f t="shared" si="9"/>
        <v>0</v>
      </c>
      <c r="AH24" s="12">
        <f t="shared" si="10"/>
        <v>0</v>
      </c>
      <c r="AI24" s="12">
        <f t="shared" si="11"/>
        <v>0</v>
      </c>
      <c r="AJ24" s="12">
        <f t="shared" si="12"/>
        <v>0</v>
      </c>
      <c r="AK24" s="12">
        <f t="shared" si="13"/>
        <v>0</v>
      </c>
      <c r="AL24" s="13">
        <f t="shared" si="14"/>
        <v>0</v>
      </c>
      <c r="AM24" s="12">
        <f t="shared" si="15"/>
        <v>0</v>
      </c>
      <c r="AN24" s="12">
        <f t="shared" si="16"/>
        <v>0</v>
      </c>
      <c r="AO24" s="12">
        <f t="shared" si="17"/>
        <v>0</v>
      </c>
      <c r="AP24" s="12">
        <f t="shared" si="18"/>
        <v>0</v>
      </c>
      <c r="AQ24" s="12">
        <f t="shared" si="19"/>
        <v>0</v>
      </c>
      <c r="AR24" s="12">
        <f t="shared" si="20"/>
        <v>0</v>
      </c>
      <c r="AS24" s="12">
        <f t="shared" si="21"/>
        <v>0</v>
      </c>
      <c r="AT24" s="12">
        <f t="shared" si="22"/>
        <v>0</v>
      </c>
      <c r="AU24" s="12">
        <f t="shared" si="23"/>
        <v>0</v>
      </c>
      <c r="AV24" s="12">
        <f t="shared" si="24"/>
        <v>0</v>
      </c>
      <c r="AW24" s="12">
        <f t="shared" si="25"/>
        <v>0</v>
      </c>
      <c r="AX24" s="13">
        <f t="shared" si="27"/>
        <v>0</v>
      </c>
      <c r="AY24" s="13">
        <f t="shared" si="26"/>
        <v>0</v>
      </c>
      <c r="AZ24" s="2"/>
    </row>
    <row r="25" spans="1:52" ht="24.95" customHeight="1" x14ac:dyDescent="0.25">
      <c r="A25" s="2"/>
      <c r="B25" s="111" t="str">
        <f t="shared" si="0"/>
        <v>mercredi</v>
      </c>
      <c r="C25" s="112">
        <f>IF(C24="","",IF(AND(MONTH(C24+1)&lt;&gt;MONTH(C$7),WEEKDAY(C24,2)&lt;6),"",IF(AND(MONTH(C24+1)&lt;&gt;MONTH(C$7),COUNTIF(C$7:C24,C24)=2),"",IF(AND(WEEKDAY(C24,2)&gt;5,COUNTIF(C$7:C24,C24)=1),C24,C24+1))))</f>
        <v>43936</v>
      </c>
      <c r="D25" s="115">
        <f t="shared" si="1"/>
        <v>3</v>
      </c>
      <c r="E25" s="128" t="str">
        <f t="shared" si="2"/>
        <v>nuit</v>
      </c>
      <c r="F25" s="119"/>
      <c r="G25" s="117"/>
      <c r="H25" s="237"/>
      <c r="I25" s="117"/>
      <c r="J25" s="237"/>
      <c r="K25" s="117"/>
      <c r="L25" s="237"/>
      <c r="M25" s="117"/>
      <c r="N25" s="237"/>
      <c r="O25" s="117"/>
      <c r="P25" s="237"/>
      <c r="Q25" s="117"/>
      <c r="R25" s="237"/>
      <c r="S25" s="117"/>
      <c r="T25" s="119"/>
      <c r="U25" s="117"/>
      <c r="V25" s="119"/>
      <c r="W25" s="119"/>
      <c r="X25" s="175"/>
      <c r="Y25" s="154">
        <v>10</v>
      </c>
      <c r="Z25" s="149" t="str">
        <v>ROBERT  M       (1)</v>
      </c>
      <c r="AA25" s="12">
        <f t="shared" si="3"/>
        <v>0</v>
      </c>
      <c r="AB25" s="12">
        <f t="shared" si="4"/>
        <v>0</v>
      </c>
      <c r="AC25" s="12">
        <f t="shared" si="5"/>
        <v>0</v>
      </c>
      <c r="AD25" s="12">
        <f t="shared" si="6"/>
        <v>0</v>
      </c>
      <c r="AE25" s="12">
        <f t="shared" si="7"/>
        <v>0</v>
      </c>
      <c r="AF25" s="12">
        <f t="shared" si="8"/>
        <v>0</v>
      </c>
      <c r="AG25" s="12">
        <f t="shared" si="9"/>
        <v>0</v>
      </c>
      <c r="AH25" s="12">
        <f t="shared" si="10"/>
        <v>0</v>
      </c>
      <c r="AI25" s="12">
        <f t="shared" si="11"/>
        <v>0</v>
      </c>
      <c r="AJ25" s="12">
        <f t="shared" si="12"/>
        <v>0</v>
      </c>
      <c r="AK25" s="12">
        <f t="shared" si="13"/>
        <v>0</v>
      </c>
      <c r="AL25" s="13">
        <f t="shared" si="14"/>
        <v>0</v>
      </c>
      <c r="AM25" s="12">
        <f t="shared" si="15"/>
        <v>0</v>
      </c>
      <c r="AN25" s="12">
        <f t="shared" si="16"/>
        <v>0</v>
      </c>
      <c r="AO25" s="12">
        <f t="shared" si="17"/>
        <v>0</v>
      </c>
      <c r="AP25" s="12">
        <f t="shared" si="18"/>
        <v>0</v>
      </c>
      <c r="AQ25" s="12">
        <f t="shared" si="19"/>
        <v>0</v>
      </c>
      <c r="AR25" s="12">
        <f t="shared" si="20"/>
        <v>0</v>
      </c>
      <c r="AS25" s="12">
        <f t="shared" si="21"/>
        <v>0</v>
      </c>
      <c r="AT25" s="12">
        <f t="shared" si="22"/>
        <v>0</v>
      </c>
      <c r="AU25" s="12">
        <f t="shared" si="23"/>
        <v>0</v>
      </c>
      <c r="AV25" s="12">
        <f t="shared" si="24"/>
        <v>0</v>
      </c>
      <c r="AW25" s="12">
        <f t="shared" si="25"/>
        <v>0</v>
      </c>
      <c r="AX25" s="13">
        <f t="shared" si="27"/>
        <v>0</v>
      </c>
      <c r="AY25" s="13">
        <f t="shared" si="26"/>
        <v>0</v>
      </c>
      <c r="AZ25" s="2"/>
    </row>
    <row r="26" spans="1:52" ht="24.95" customHeight="1" x14ac:dyDescent="0.25">
      <c r="A26" s="2"/>
      <c r="B26" s="111" t="str">
        <f t="shared" si="0"/>
        <v>jeudi</v>
      </c>
      <c r="C26" s="112">
        <f>IF(C25="","",IF(AND(MONTH(C25+1)&lt;&gt;MONTH(C$7),WEEKDAY(C25,2)&lt;6),"",IF(AND(MONTH(C25+1)&lt;&gt;MONTH(C$7),COUNTIF(C$7:C25,C25)=2),"",IF(AND(WEEKDAY(C25,2)&gt;5,COUNTIF(C$7:C25,C25)=1),C25,C25+1))))</f>
        <v>43937</v>
      </c>
      <c r="D26" s="115">
        <f t="shared" si="1"/>
        <v>4</v>
      </c>
      <c r="E26" s="128" t="str">
        <f t="shared" si="2"/>
        <v>nuit</v>
      </c>
      <c r="F26" s="119"/>
      <c r="G26" s="117"/>
      <c r="H26" s="237"/>
      <c r="I26" s="117"/>
      <c r="J26" s="237"/>
      <c r="K26" s="117"/>
      <c r="L26" s="237"/>
      <c r="M26" s="117"/>
      <c r="N26" s="237"/>
      <c r="O26" s="117"/>
      <c r="P26" s="237"/>
      <c r="Q26" s="117"/>
      <c r="R26" s="237"/>
      <c r="S26" s="117"/>
      <c r="T26" s="119"/>
      <c r="U26" s="117"/>
      <c r="V26" s="119"/>
      <c r="W26" s="119"/>
      <c r="X26" s="175"/>
      <c r="Y26" s="154">
        <v>11</v>
      </c>
      <c r="Z26" s="149" t="str">
        <v>PALPACUER  Y  (1)</v>
      </c>
      <c r="AA26" s="12">
        <f t="shared" si="3"/>
        <v>0</v>
      </c>
      <c r="AB26" s="12">
        <f t="shared" si="4"/>
        <v>0</v>
      </c>
      <c r="AC26" s="12">
        <f t="shared" si="5"/>
        <v>0</v>
      </c>
      <c r="AD26" s="12">
        <f t="shared" si="6"/>
        <v>0</v>
      </c>
      <c r="AE26" s="12">
        <f t="shared" si="7"/>
        <v>0</v>
      </c>
      <c r="AF26" s="12">
        <f t="shared" si="8"/>
        <v>0</v>
      </c>
      <c r="AG26" s="12">
        <f t="shared" si="9"/>
        <v>0</v>
      </c>
      <c r="AH26" s="12">
        <f t="shared" si="10"/>
        <v>0</v>
      </c>
      <c r="AI26" s="12">
        <f t="shared" si="11"/>
        <v>0</v>
      </c>
      <c r="AJ26" s="12">
        <f t="shared" si="12"/>
        <v>0</v>
      </c>
      <c r="AK26" s="12">
        <f t="shared" si="13"/>
        <v>0</v>
      </c>
      <c r="AL26" s="13">
        <f t="shared" si="14"/>
        <v>0</v>
      </c>
      <c r="AM26" s="12">
        <f t="shared" si="15"/>
        <v>0</v>
      </c>
      <c r="AN26" s="12">
        <f t="shared" si="16"/>
        <v>0</v>
      </c>
      <c r="AO26" s="12">
        <f t="shared" si="17"/>
        <v>0</v>
      </c>
      <c r="AP26" s="12">
        <f t="shared" si="18"/>
        <v>0</v>
      </c>
      <c r="AQ26" s="12">
        <f t="shared" si="19"/>
        <v>0</v>
      </c>
      <c r="AR26" s="12">
        <f t="shared" si="20"/>
        <v>0</v>
      </c>
      <c r="AS26" s="12">
        <f t="shared" si="21"/>
        <v>0</v>
      </c>
      <c r="AT26" s="12">
        <f t="shared" si="22"/>
        <v>0</v>
      </c>
      <c r="AU26" s="12">
        <f t="shared" si="23"/>
        <v>0</v>
      </c>
      <c r="AV26" s="12">
        <f t="shared" si="24"/>
        <v>0</v>
      </c>
      <c r="AW26" s="12">
        <f t="shared" si="25"/>
        <v>0</v>
      </c>
      <c r="AX26" s="13">
        <f t="shared" si="27"/>
        <v>0</v>
      </c>
      <c r="AY26" s="13">
        <f t="shared" si="26"/>
        <v>0</v>
      </c>
      <c r="AZ26" s="2"/>
    </row>
    <row r="27" spans="1:52" ht="24.95" customHeight="1" x14ac:dyDescent="0.25">
      <c r="A27" s="2"/>
      <c r="B27" s="111" t="str">
        <f t="shared" si="0"/>
        <v>vendredi</v>
      </c>
      <c r="C27" s="112">
        <f>IF(C26="","",IF(AND(MONTH(C26+1)&lt;&gt;MONTH(C$7),WEEKDAY(C26,2)&lt;6),"",IF(AND(MONTH(C26+1)&lt;&gt;MONTH(C$7),COUNTIF(C$7:C26,C26)=2),"",IF(AND(WEEKDAY(C26,2)&gt;5,COUNTIF(C$7:C26,C26)=1),C26,C26+1))))</f>
        <v>43938</v>
      </c>
      <c r="D27" s="115">
        <f t="shared" si="1"/>
        <v>1</v>
      </c>
      <c r="E27" s="128" t="str">
        <f t="shared" si="2"/>
        <v>nuit</v>
      </c>
      <c r="F27" s="119"/>
      <c r="G27" s="117"/>
      <c r="H27" s="237"/>
      <c r="I27" s="117"/>
      <c r="J27" s="237"/>
      <c r="K27" s="117"/>
      <c r="L27" s="237"/>
      <c r="M27" s="117"/>
      <c r="N27" s="237"/>
      <c r="O27" s="117"/>
      <c r="P27" s="237"/>
      <c r="Q27" s="117"/>
      <c r="R27" s="237"/>
      <c r="S27" s="117"/>
      <c r="T27" s="119"/>
      <c r="U27" s="117"/>
      <c r="V27" s="119"/>
      <c r="W27" s="119"/>
      <c r="X27" s="175"/>
      <c r="Y27" s="154">
        <v>12</v>
      </c>
      <c r="Z27" s="149">
        <v>0</v>
      </c>
      <c r="AA27" s="12">
        <f t="shared" si="3"/>
        <v>0</v>
      </c>
      <c r="AB27" s="12">
        <f t="shared" si="4"/>
        <v>0</v>
      </c>
      <c r="AC27" s="12">
        <f t="shared" si="5"/>
        <v>0</v>
      </c>
      <c r="AD27" s="12">
        <f t="shared" si="6"/>
        <v>0</v>
      </c>
      <c r="AE27" s="12">
        <f t="shared" si="7"/>
        <v>0</v>
      </c>
      <c r="AF27" s="12">
        <f t="shared" si="8"/>
        <v>0</v>
      </c>
      <c r="AG27" s="12">
        <f t="shared" si="9"/>
        <v>0</v>
      </c>
      <c r="AH27" s="12">
        <f t="shared" si="10"/>
        <v>0</v>
      </c>
      <c r="AI27" s="12">
        <f t="shared" si="11"/>
        <v>0</v>
      </c>
      <c r="AJ27" s="12">
        <f t="shared" si="12"/>
        <v>0</v>
      </c>
      <c r="AK27" s="12">
        <f t="shared" si="13"/>
        <v>0</v>
      </c>
      <c r="AL27" s="13">
        <f t="shared" si="14"/>
        <v>0</v>
      </c>
      <c r="AM27" s="12">
        <f t="shared" si="15"/>
        <v>0</v>
      </c>
      <c r="AN27" s="12">
        <f t="shared" si="16"/>
        <v>0</v>
      </c>
      <c r="AO27" s="12">
        <f t="shared" si="17"/>
        <v>0</v>
      </c>
      <c r="AP27" s="12">
        <f t="shared" si="18"/>
        <v>0</v>
      </c>
      <c r="AQ27" s="12">
        <f t="shared" si="19"/>
        <v>0</v>
      </c>
      <c r="AR27" s="12">
        <f t="shared" si="20"/>
        <v>0</v>
      </c>
      <c r="AS27" s="12">
        <f t="shared" si="21"/>
        <v>0</v>
      </c>
      <c r="AT27" s="12">
        <f t="shared" si="22"/>
        <v>0</v>
      </c>
      <c r="AU27" s="12">
        <f t="shared" si="23"/>
        <v>0</v>
      </c>
      <c r="AV27" s="12">
        <f t="shared" si="24"/>
        <v>0</v>
      </c>
      <c r="AW27" s="12">
        <f t="shared" si="25"/>
        <v>0</v>
      </c>
      <c r="AX27" s="13">
        <f t="shared" si="27"/>
        <v>0</v>
      </c>
      <c r="AY27" s="13">
        <f t="shared" si="26"/>
        <v>0</v>
      </c>
      <c r="AZ27" s="2"/>
    </row>
    <row r="28" spans="1:52" ht="24.95" customHeight="1" x14ac:dyDescent="0.25">
      <c r="A28" s="2"/>
      <c r="B28" s="111" t="str">
        <f t="shared" si="0"/>
        <v>samedi</v>
      </c>
      <c r="C28" s="112">
        <f>IF(C27="","",IF(AND(MONTH(C27+1)&lt;&gt;MONTH(C$7),WEEKDAY(C27,2)&lt;6),"",IF(AND(MONTH(C27+1)&lt;&gt;MONTH(C$7),COUNTIF(C$7:C27,C27)=2),"",IF(AND(WEEKDAY(C27,2)&gt;5,COUNTIF(C$7:C27,C27)=1),C27,C27+1))))</f>
        <v>43939</v>
      </c>
      <c r="D28" s="115">
        <f t="shared" si="1"/>
        <v>2</v>
      </c>
      <c r="E28" s="128" t="str">
        <f t="shared" si="2"/>
        <v>jour</v>
      </c>
      <c r="F28" s="119"/>
      <c r="G28" s="117"/>
      <c r="H28" s="237"/>
      <c r="I28" s="117"/>
      <c r="J28" s="237"/>
      <c r="K28" s="117"/>
      <c r="L28" s="237"/>
      <c r="M28" s="117"/>
      <c r="N28" s="237"/>
      <c r="O28" s="117"/>
      <c r="P28" s="237"/>
      <c r="Q28" s="117"/>
      <c r="R28" s="237"/>
      <c r="S28" s="117"/>
      <c r="T28" s="119"/>
      <c r="U28" s="117"/>
      <c r="V28" s="119"/>
      <c r="W28" s="119"/>
      <c r="X28" s="175"/>
      <c r="Y28" s="154">
        <v>13</v>
      </c>
      <c r="Z28" s="149" t="str">
        <v>AZEVEDO  L      (1)</v>
      </c>
      <c r="AA28" s="12">
        <f t="shared" si="3"/>
        <v>0</v>
      </c>
      <c r="AB28" s="12">
        <f t="shared" si="4"/>
        <v>0</v>
      </c>
      <c r="AC28" s="12">
        <f t="shared" si="5"/>
        <v>0</v>
      </c>
      <c r="AD28" s="12">
        <f t="shared" si="6"/>
        <v>0</v>
      </c>
      <c r="AE28" s="12">
        <f t="shared" si="7"/>
        <v>0</v>
      </c>
      <c r="AF28" s="12">
        <f t="shared" si="8"/>
        <v>0</v>
      </c>
      <c r="AG28" s="12">
        <f t="shared" si="9"/>
        <v>0</v>
      </c>
      <c r="AH28" s="12">
        <f t="shared" si="10"/>
        <v>0</v>
      </c>
      <c r="AI28" s="12">
        <f t="shared" si="11"/>
        <v>0</v>
      </c>
      <c r="AJ28" s="12">
        <f t="shared" si="12"/>
        <v>0</v>
      </c>
      <c r="AK28" s="12">
        <f t="shared" si="13"/>
        <v>0</v>
      </c>
      <c r="AL28" s="13">
        <f t="shared" si="14"/>
        <v>0</v>
      </c>
      <c r="AM28" s="12">
        <f t="shared" si="15"/>
        <v>0</v>
      </c>
      <c r="AN28" s="12">
        <f t="shared" si="16"/>
        <v>0</v>
      </c>
      <c r="AO28" s="12">
        <f t="shared" si="17"/>
        <v>0</v>
      </c>
      <c r="AP28" s="12">
        <f t="shared" si="18"/>
        <v>0</v>
      </c>
      <c r="AQ28" s="12">
        <f t="shared" si="19"/>
        <v>0</v>
      </c>
      <c r="AR28" s="12">
        <f t="shared" si="20"/>
        <v>0</v>
      </c>
      <c r="AS28" s="12">
        <f t="shared" si="21"/>
        <v>0</v>
      </c>
      <c r="AT28" s="12">
        <f t="shared" si="22"/>
        <v>0</v>
      </c>
      <c r="AU28" s="12">
        <f t="shared" si="23"/>
        <v>0</v>
      </c>
      <c r="AV28" s="12">
        <f t="shared" si="24"/>
        <v>0</v>
      </c>
      <c r="AW28" s="12">
        <f t="shared" si="25"/>
        <v>0</v>
      </c>
      <c r="AX28" s="13">
        <f t="shared" si="27"/>
        <v>0</v>
      </c>
      <c r="AY28" s="13">
        <f t="shared" si="26"/>
        <v>0</v>
      </c>
      <c r="AZ28" s="2"/>
    </row>
    <row r="29" spans="1:52" ht="24.95" customHeight="1" x14ac:dyDescent="0.25">
      <c r="A29" s="2"/>
      <c r="B29" s="111" t="str">
        <f t="shared" si="0"/>
        <v>samedi</v>
      </c>
      <c r="C29" s="112">
        <f>IF(C28="","",IF(AND(MONTH(C28+1)&lt;&gt;MONTH(C$7),WEEKDAY(C28,2)&lt;6),"",IF(AND(MONTH(C28+1)&lt;&gt;MONTH(C$7),COUNTIF(C$7:C28,C28)=2),"",IF(AND(WEEKDAY(C28,2)&gt;5,COUNTIF(C$7:C28,C28)=1),C28,C28+1))))</f>
        <v>43939</v>
      </c>
      <c r="D29" s="115">
        <f>IF(C29="","",IF(MOD(C29-DATE(2017,11,30),4)=0,4,MOD(C29-DATE(2017,11,30),4)))</f>
        <v>2</v>
      </c>
      <c r="E29" s="128" t="str">
        <f t="shared" si="2"/>
        <v>nuit</v>
      </c>
      <c r="F29" s="119"/>
      <c r="G29" s="117"/>
      <c r="H29" s="237"/>
      <c r="I29" s="117"/>
      <c r="J29" s="237"/>
      <c r="K29" s="117"/>
      <c r="L29" s="237"/>
      <c r="M29" s="117"/>
      <c r="N29" s="237"/>
      <c r="O29" s="117"/>
      <c r="P29" s="237"/>
      <c r="Q29" s="117"/>
      <c r="R29" s="237"/>
      <c r="S29" s="117"/>
      <c r="T29" s="119"/>
      <c r="U29" s="117"/>
      <c r="V29" s="119"/>
      <c r="W29" s="119"/>
      <c r="X29" s="175"/>
      <c r="Y29" s="154">
        <v>14</v>
      </c>
      <c r="Z29" s="149" t="str">
        <v>LACROIX  A       (1)</v>
      </c>
      <c r="AA29" s="12">
        <f t="shared" si="3"/>
        <v>0</v>
      </c>
      <c r="AB29" s="12">
        <f t="shared" si="4"/>
        <v>0</v>
      </c>
      <c r="AC29" s="12">
        <f t="shared" si="5"/>
        <v>0</v>
      </c>
      <c r="AD29" s="12">
        <f t="shared" si="6"/>
        <v>0</v>
      </c>
      <c r="AE29" s="12">
        <f t="shared" si="7"/>
        <v>0</v>
      </c>
      <c r="AF29" s="12">
        <f t="shared" si="8"/>
        <v>0</v>
      </c>
      <c r="AG29" s="12">
        <f t="shared" si="9"/>
        <v>0</v>
      </c>
      <c r="AH29" s="12">
        <f t="shared" si="10"/>
        <v>0</v>
      </c>
      <c r="AI29" s="12">
        <f t="shared" si="11"/>
        <v>0</v>
      </c>
      <c r="AJ29" s="12">
        <f t="shared" si="12"/>
        <v>0</v>
      </c>
      <c r="AK29" s="12">
        <f t="shared" si="13"/>
        <v>0</v>
      </c>
      <c r="AL29" s="13">
        <f t="shared" si="14"/>
        <v>0</v>
      </c>
      <c r="AM29" s="12">
        <f t="shared" si="15"/>
        <v>0</v>
      </c>
      <c r="AN29" s="12">
        <f t="shared" si="16"/>
        <v>0</v>
      </c>
      <c r="AO29" s="12">
        <f t="shared" si="17"/>
        <v>0</v>
      </c>
      <c r="AP29" s="12">
        <f t="shared" si="18"/>
        <v>0</v>
      </c>
      <c r="AQ29" s="12">
        <f t="shared" si="19"/>
        <v>0</v>
      </c>
      <c r="AR29" s="12">
        <f t="shared" si="20"/>
        <v>0</v>
      </c>
      <c r="AS29" s="12">
        <f t="shared" si="21"/>
        <v>0</v>
      </c>
      <c r="AT29" s="12">
        <f t="shared" si="22"/>
        <v>0</v>
      </c>
      <c r="AU29" s="12">
        <f t="shared" si="23"/>
        <v>0</v>
      </c>
      <c r="AV29" s="12">
        <f t="shared" si="24"/>
        <v>0</v>
      </c>
      <c r="AW29" s="12">
        <f t="shared" si="25"/>
        <v>0</v>
      </c>
      <c r="AX29" s="13">
        <f t="shared" si="27"/>
        <v>0</v>
      </c>
      <c r="AY29" s="13">
        <f t="shared" si="26"/>
        <v>0</v>
      </c>
      <c r="AZ29" s="2"/>
    </row>
    <row r="30" spans="1:52" ht="24.95" customHeight="1" x14ac:dyDescent="0.25">
      <c r="A30" s="2"/>
      <c r="B30" s="111" t="str">
        <f t="shared" si="0"/>
        <v>dimanche</v>
      </c>
      <c r="C30" s="112">
        <f>IF(C29="","",IF(AND(MONTH(C29+1)&lt;&gt;MONTH(C$7),WEEKDAY(C29,2)&lt;6),"",IF(AND(MONTH(C29+1)&lt;&gt;MONTH(C$7),COUNTIF(C$7:C29,C29)=2),"",IF(AND(WEEKDAY(C29,2)&gt;5,COUNTIF(C$7:C29,C29)=1),C29,C29+1))))</f>
        <v>43940</v>
      </c>
      <c r="D30" s="115">
        <f>IF(C30="","",IF(MOD(C30-DATE(2017,11,30),4)=0,4,MOD(C30-DATE(2017,11,30),4)))</f>
        <v>3</v>
      </c>
      <c r="E30" s="128" t="str">
        <f t="shared" si="2"/>
        <v>jour</v>
      </c>
      <c r="F30" s="119"/>
      <c r="G30" s="117"/>
      <c r="H30" s="237"/>
      <c r="I30" s="117"/>
      <c r="J30" s="237"/>
      <c r="K30" s="117"/>
      <c r="L30" s="237"/>
      <c r="M30" s="117"/>
      <c r="N30" s="237"/>
      <c r="O30" s="117"/>
      <c r="P30" s="237"/>
      <c r="Q30" s="117"/>
      <c r="R30" s="237"/>
      <c r="S30" s="117"/>
      <c r="T30" s="119"/>
      <c r="U30" s="117"/>
      <c r="V30" s="119"/>
      <c r="W30" s="119"/>
      <c r="X30" s="175"/>
      <c r="Y30" s="154">
        <v>15</v>
      </c>
      <c r="Z30" s="149" t="str">
        <v>FALZONE  C      (1)</v>
      </c>
      <c r="AA30" s="12">
        <f t="shared" si="3"/>
        <v>0</v>
      </c>
      <c r="AB30" s="12">
        <f t="shared" si="4"/>
        <v>0</v>
      </c>
      <c r="AC30" s="12">
        <f t="shared" si="5"/>
        <v>0</v>
      </c>
      <c r="AD30" s="12">
        <f t="shared" si="6"/>
        <v>0</v>
      </c>
      <c r="AE30" s="12">
        <f t="shared" si="7"/>
        <v>0</v>
      </c>
      <c r="AF30" s="12">
        <f t="shared" si="8"/>
        <v>0</v>
      </c>
      <c r="AG30" s="12">
        <f t="shared" si="9"/>
        <v>0</v>
      </c>
      <c r="AH30" s="12">
        <f t="shared" si="10"/>
        <v>0</v>
      </c>
      <c r="AI30" s="12">
        <f t="shared" si="11"/>
        <v>0</v>
      </c>
      <c r="AJ30" s="12">
        <f t="shared" si="12"/>
        <v>0</v>
      </c>
      <c r="AK30" s="12">
        <f t="shared" si="13"/>
        <v>0</v>
      </c>
      <c r="AL30" s="13">
        <f t="shared" si="14"/>
        <v>0</v>
      </c>
      <c r="AM30" s="12">
        <f t="shared" si="15"/>
        <v>0</v>
      </c>
      <c r="AN30" s="12">
        <f t="shared" si="16"/>
        <v>0</v>
      </c>
      <c r="AO30" s="12">
        <f t="shared" si="17"/>
        <v>0</v>
      </c>
      <c r="AP30" s="12">
        <f t="shared" si="18"/>
        <v>0</v>
      </c>
      <c r="AQ30" s="12">
        <f t="shared" si="19"/>
        <v>0</v>
      </c>
      <c r="AR30" s="12">
        <f t="shared" si="20"/>
        <v>0</v>
      </c>
      <c r="AS30" s="12">
        <f t="shared" si="21"/>
        <v>0</v>
      </c>
      <c r="AT30" s="12">
        <f t="shared" si="22"/>
        <v>0</v>
      </c>
      <c r="AU30" s="12">
        <f t="shared" si="23"/>
        <v>0</v>
      </c>
      <c r="AV30" s="12">
        <f t="shared" si="24"/>
        <v>0</v>
      </c>
      <c r="AW30" s="12">
        <f t="shared" si="25"/>
        <v>0</v>
      </c>
      <c r="AX30" s="13">
        <f t="shared" si="27"/>
        <v>0</v>
      </c>
      <c r="AY30" s="13">
        <f t="shared" si="26"/>
        <v>0</v>
      </c>
      <c r="AZ30" s="2"/>
    </row>
    <row r="31" spans="1:52" ht="24.95" customHeight="1" x14ac:dyDescent="0.25">
      <c r="A31" s="2"/>
      <c r="B31" s="111" t="str">
        <f t="shared" si="0"/>
        <v>dimanche</v>
      </c>
      <c r="C31" s="112">
        <f>IF(C30="","",IF(AND(MONTH(C30+1)&lt;&gt;MONTH(C$7),WEEKDAY(C30,2)&lt;6),"",IF(AND(MONTH(C30+1)&lt;&gt;MONTH(C$7),COUNTIF(C$7:C30,C30)=2),"",IF(AND(WEEKDAY(C30,2)&gt;5,COUNTIF(C$7:C30,C30)=1),C30,C30+1))))</f>
        <v>43940</v>
      </c>
      <c r="D31" s="115">
        <f t="shared" ref="D31:D45" si="28">IF(C31="","",IF(MOD(C31-DATE(2017,11,30),4)=0,4,MOD(C31-DATE(2017,11,30),4)))</f>
        <v>3</v>
      </c>
      <c r="E31" s="128" t="str">
        <f t="shared" si="2"/>
        <v>nuit</v>
      </c>
      <c r="F31" s="119"/>
      <c r="G31" s="117"/>
      <c r="H31" s="237"/>
      <c r="I31" s="117"/>
      <c r="J31" s="237"/>
      <c r="K31" s="117"/>
      <c r="L31" s="237"/>
      <c r="M31" s="117"/>
      <c r="N31" s="237"/>
      <c r="O31" s="117"/>
      <c r="P31" s="237"/>
      <c r="Q31" s="117"/>
      <c r="R31" s="237"/>
      <c r="S31" s="117"/>
      <c r="T31" s="119"/>
      <c r="U31" s="117"/>
      <c r="V31" s="442"/>
      <c r="W31" s="119"/>
      <c r="X31" s="175"/>
      <c r="Y31" s="154">
        <v>16</v>
      </c>
      <c r="Z31" s="149" t="str">
        <v>OLIOT  L             (1)</v>
      </c>
      <c r="AA31" s="12">
        <f t="shared" si="3"/>
        <v>0</v>
      </c>
      <c r="AB31" s="12">
        <f t="shared" si="4"/>
        <v>0</v>
      </c>
      <c r="AC31" s="12">
        <f t="shared" si="5"/>
        <v>0</v>
      </c>
      <c r="AD31" s="12">
        <f t="shared" si="6"/>
        <v>0</v>
      </c>
      <c r="AE31" s="12">
        <f t="shared" si="7"/>
        <v>0</v>
      </c>
      <c r="AF31" s="12">
        <f t="shared" si="8"/>
        <v>0</v>
      </c>
      <c r="AG31" s="12">
        <f t="shared" si="9"/>
        <v>0</v>
      </c>
      <c r="AH31" s="12">
        <f t="shared" si="10"/>
        <v>0</v>
      </c>
      <c r="AI31" s="12">
        <f t="shared" si="11"/>
        <v>0</v>
      </c>
      <c r="AJ31" s="12">
        <f t="shared" si="12"/>
        <v>0</v>
      </c>
      <c r="AK31" s="12">
        <f t="shared" si="13"/>
        <v>0</v>
      </c>
      <c r="AL31" s="13">
        <f t="shared" si="14"/>
        <v>0</v>
      </c>
      <c r="AM31" s="12">
        <f t="shared" si="15"/>
        <v>0</v>
      </c>
      <c r="AN31" s="12">
        <f t="shared" si="16"/>
        <v>0</v>
      </c>
      <c r="AO31" s="12">
        <f t="shared" si="17"/>
        <v>0</v>
      </c>
      <c r="AP31" s="12">
        <f t="shared" si="18"/>
        <v>0</v>
      </c>
      <c r="AQ31" s="12">
        <f t="shared" si="19"/>
        <v>0</v>
      </c>
      <c r="AR31" s="12">
        <f t="shared" si="20"/>
        <v>0</v>
      </c>
      <c r="AS31" s="12">
        <f t="shared" si="21"/>
        <v>0</v>
      </c>
      <c r="AT31" s="12">
        <f t="shared" si="22"/>
        <v>0</v>
      </c>
      <c r="AU31" s="12">
        <f t="shared" si="23"/>
        <v>0</v>
      </c>
      <c r="AV31" s="12">
        <f t="shared" si="24"/>
        <v>0</v>
      </c>
      <c r="AW31" s="12">
        <f t="shared" si="25"/>
        <v>0</v>
      </c>
      <c r="AX31" s="13">
        <f t="shared" si="27"/>
        <v>0</v>
      </c>
      <c r="AY31" s="13">
        <f t="shared" si="26"/>
        <v>0</v>
      </c>
      <c r="AZ31" s="2"/>
    </row>
    <row r="32" spans="1:52" ht="24.95" customHeight="1" x14ac:dyDescent="0.25">
      <c r="A32" s="2"/>
      <c r="B32" s="111" t="str">
        <f t="shared" si="0"/>
        <v>lundi</v>
      </c>
      <c r="C32" s="112">
        <f>IF(C31="","",IF(AND(MONTH(C31+1)&lt;&gt;MONTH(C$7),WEEKDAY(C31,2)&lt;6),"",IF(AND(MONTH(C31+1)&lt;&gt;MONTH(C$7),COUNTIF(C$7:C31,C31)=2),"",IF(AND(WEEKDAY(C31,2)&gt;5,COUNTIF(C$7:C31,C31)=1),C31,C31+1))))</f>
        <v>43941</v>
      </c>
      <c r="D32" s="115">
        <f t="shared" si="28"/>
        <v>4</v>
      </c>
      <c r="E32" s="128" t="str">
        <f t="shared" si="2"/>
        <v>nuit</v>
      </c>
      <c r="F32" s="119"/>
      <c r="G32" s="117"/>
      <c r="H32" s="237"/>
      <c r="I32" s="117"/>
      <c r="J32" s="237"/>
      <c r="K32" s="117"/>
      <c r="L32" s="237"/>
      <c r="M32" s="117"/>
      <c r="N32" s="237"/>
      <c r="O32" s="117"/>
      <c r="P32" s="237"/>
      <c r="Q32" s="117"/>
      <c r="R32" s="237"/>
      <c r="S32" s="117"/>
      <c r="T32" s="119"/>
      <c r="U32" s="117"/>
      <c r="V32" s="119"/>
      <c r="W32" s="119"/>
      <c r="X32" s="175"/>
      <c r="Y32" s="154">
        <v>17</v>
      </c>
      <c r="Z32" s="149" t="str">
        <v>CHAOUI S         (1)</v>
      </c>
      <c r="AA32" s="12">
        <f t="shared" si="3"/>
        <v>0</v>
      </c>
      <c r="AB32" s="12">
        <f t="shared" si="4"/>
        <v>0</v>
      </c>
      <c r="AC32" s="12">
        <f t="shared" si="5"/>
        <v>0</v>
      </c>
      <c r="AD32" s="12">
        <f t="shared" si="6"/>
        <v>0</v>
      </c>
      <c r="AE32" s="12">
        <f t="shared" si="7"/>
        <v>0</v>
      </c>
      <c r="AF32" s="12">
        <f t="shared" si="8"/>
        <v>0</v>
      </c>
      <c r="AG32" s="12">
        <f t="shared" si="9"/>
        <v>0</v>
      </c>
      <c r="AH32" s="12">
        <f t="shared" si="10"/>
        <v>0</v>
      </c>
      <c r="AI32" s="12">
        <f t="shared" si="11"/>
        <v>0</v>
      </c>
      <c r="AJ32" s="12">
        <f t="shared" si="12"/>
        <v>0</v>
      </c>
      <c r="AK32" s="12">
        <f t="shared" si="13"/>
        <v>0</v>
      </c>
      <c r="AL32" s="13">
        <f t="shared" si="14"/>
        <v>0</v>
      </c>
      <c r="AM32" s="12">
        <f t="shared" si="15"/>
        <v>0</v>
      </c>
      <c r="AN32" s="12">
        <f t="shared" si="16"/>
        <v>0</v>
      </c>
      <c r="AO32" s="12">
        <f t="shared" si="17"/>
        <v>0</v>
      </c>
      <c r="AP32" s="12">
        <f t="shared" si="18"/>
        <v>0</v>
      </c>
      <c r="AQ32" s="12">
        <f t="shared" si="19"/>
        <v>0</v>
      </c>
      <c r="AR32" s="12">
        <f t="shared" si="20"/>
        <v>0</v>
      </c>
      <c r="AS32" s="12">
        <f t="shared" si="21"/>
        <v>0</v>
      </c>
      <c r="AT32" s="12">
        <f t="shared" si="22"/>
        <v>0</v>
      </c>
      <c r="AU32" s="12">
        <f t="shared" si="23"/>
        <v>0</v>
      </c>
      <c r="AV32" s="12">
        <f t="shared" si="24"/>
        <v>0</v>
      </c>
      <c r="AW32" s="12">
        <f t="shared" si="25"/>
        <v>0</v>
      </c>
      <c r="AX32" s="13">
        <f>SUM(AM32:AR32)</f>
        <v>0</v>
      </c>
      <c r="AY32" s="13">
        <f t="shared" si="26"/>
        <v>0</v>
      </c>
      <c r="AZ32" s="2"/>
    </row>
    <row r="33" spans="1:52" ht="24.95" customHeight="1" x14ac:dyDescent="0.25">
      <c r="A33" s="2"/>
      <c r="B33" s="111" t="str">
        <f t="shared" si="0"/>
        <v>mardi</v>
      </c>
      <c r="C33" s="112">
        <f>IF(C32="","",IF(AND(MONTH(C32+1)&lt;&gt;MONTH(C$7),WEEKDAY(C32,2)&lt;6),"",IF(AND(MONTH(C32+1)&lt;&gt;MONTH(C$7),COUNTIF(C$7:C32,C32)=2),"",IF(AND(WEEKDAY(C32,2)&gt;5,COUNTIF(C$7:C32,C32)=1),C32,C32+1))))</f>
        <v>43942</v>
      </c>
      <c r="D33" s="115">
        <f t="shared" si="28"/>
        <v>1</v>
      </c>
      <c r="E33" s="128" t="str">
        <f t="shared" si="2"/>
        <v>nuit</v>
      </c>
      <c r="F33" s="119"/>
      <c r="G33" s="117"/>
      <c r="H33" s="237"/>
      <c r="I33" s="117"/>
      <c r="J33" s="237"/>
      <c r="K33" s="117"/>
      <c r="L33" s="237"/>
      <c r="M33" s="117"/>
      <c r="N33" s="237"/>
      <c r="O33" s="117"/>
      <c r="P33" s="237"/>
      <c r="Q33" s="117"/>
      <c r="R33" s="237"/>
      <c r="S33" s="117"/>
      <c r="T33" s="119"/>
      <c r="U33" s="117"/>
      <c r="V33" s="119"/>
      <c r="W33" s="119"/>
      <c r="X33" s="175"/>
      <c r="Y33" s="154">
        <v>18</v>
      </c>
      <c r="Z33" s="149" t="str">
        <v>GARCIA G         (1)</v>
      </c>
      <c r="AA33" s="12">
        <f t="shared" si="3"/>
        <v>0</v>
      </c>
      <c r="AB33" s="12">
        <f t="shared" si="4"/>
        <v>0</v>
      </c>
      <c r="AC33" s="12">
        <f t="shared" si="5"/>
        <v>0</v>
      </c>
      <c r="AD33" s="12">
        <f t="shared" si="6"/>
        <v>0</v>
      </c>
      <c r="AE33" s="12">
        <f t="shared" si="7"/>
        <v>0</v>
      </c>
      <c r="AF33" s="12">
        <f t="shared" si="8"/>
        <v>0</v>
      </c>
      <c r="AG33" s="12">
        <f t="shared" si="9"/>
        <v>0</v>
      </c>
      <c r="AH33" s="12">
        <f t="shared" si="10"/>
        <v>0</v>
      </c>
      <c r="AI33" s="12">
        <f t="shared" si="11"/>
        <v>0</v>
      </c>
      <c r="AJ33" s="12">
        <f t="shared" si="12"/>
        <v>0</v>
      </c>
      <c r="AK33" s="12">
        <f t="shared" si="13"/>
        <v>0</v>
      </c>
      <c r="AL33" s="13">
        <f t="shared" si="14"/>
        <v>0</v>
      </c>
      <c r="AM33" s="12">
        <f t="shared" si="15"/>
        <v>0</v>
      </c>
      <c r="AN33" s="12">
        <f t="shared" si="16"/>
        <v>0</v>
      </c>
      <c r="AO33" s="12">
        <f t="shared" si="17"/>
        <v>0</v>
      </c>
      <c r="AP33" s="12">
        <f t="shared" si="18"/>
        <v>0</v>
      </c>
      <c r="AQ33" s="12">
        <f t="shared" si="19"/>
        <v>0</v>
      </c>
      <c r="AR33" s="12">
        <f t="shared" si="20"/>
        <v>0</v>
      </c>
      <c r="AS33" s="12">
        <f t="shared" si="21"/>
        <v>0</v>
      </c>
      <c r="AT33" s="12">
        <f t="shared" si="22"/>
        <v>0</v>
      </c>
      <c r="AU33" s="12">
        <f t="shared" si="23"/>
        <v>0</v>
      </c>
      <c r="AV33" s="12">
        <f t="shared" si="24"/>
        <v>0</v>
      </c>
      <c r="AW33" s="12">
        <f t="shared" si="25"/>
        <v>0</v>
      </c>
      <c r="AX33" s="13">
        <f t="shared" si="27"/>
        <v>0</v>
      </c>
      <c r="AY33" s="13">
        <f t="shared" si="26"/>
        <v>0</v>
      </c>
      <c r="AZ33" s="2"/>
    </row>
    <row r="34" spans="1:52" ht="24.95" customHeight="1" x14ac:dyDescent="0.25">
      <c r="A34" s="2"/>
      <c r="B34" s="111" t="str">
        <f t="shared" si="0"/>
        <v>mercredi</v>
      </c>
      <c r="C34" s="112">
        <f>IF(C33="","",IF(AND(MONTH(C33+1)&lt;&gt;MONTH(C$7),WEEKDAY(C33,2)&lt;6),"",IF(AND(MONTH(C33+1)&lt;&gt;MONTH(C$7),COUNTIF(C$7:C33,C33)=2),"",IF(AND(WEEKDAY(C33,2)&gt;5,COUNTIF(C$7:C33,C33)=1),C33,C33+1))))</f>
        <v>43943</v>
      </c>
      <c r="D34" s="115">
        <f t="shared" si="28"/>
        <v>2</v>
      </c>
      <c r="E34" s="128" t="str">
        <f t="shared" si="2"/>
        <v>nuit</v>
      </c>
      <c r="F34" s="119"/>
      <c r="G34" s="117"/>
      <c r="H34" s="237"/>
      <c r="I34" s="117"/>
      <c r="J34" s="237"/>
      <c r="K34" s="117"/>
      <c r="L34" s="237"/>
      <c r="M34" s="117"/>
      <c r="N34" s="237"/>
      <c r="O34" s="117"/>
      <c r="P34" s="237"/>
      <c r="Q34" s="117"/>
      <c r="R34" s="443"/>
      <c r="S34" s="117"/>
      <c r="T34" s="119"/>
      <c r="U34" s="117"/>
      <c r="V34" s="119"/>
      <c r="W34" s="119"/>
      <c r="X34" s="175"/>
      <c r="Y34" s="154">
        <v>19</v>
      </c>
      <c r="Z34" s="149" t="str">
        <v>CHALEAT Q      (1)</v>
      </c>
      <c r="AA34" s="12">
        <f t="shared" si="3"/>
        <v>0</v>
      </c>
      <c r="AB34" s="12">
        <f t="shared" si="4"/>
        <v>0</v>
      </c>
      <c r="AC34" s="12">
        <f t="shared" si="5"/>
        <v>0</v>
      </c>
      <c r="AD34" s="12">
        <f t="shared" si="6"/>
        <v>0</v>
      </c>
      <c r="AE34" s="12">
        <f t="shared" si="7"/>
        <v>0</v>
      </c>
      <c r="AF34" s="12">
        <f t="shared" si="8"/>
        <v>0</v>
      </c>
      <c r="AG34" s="12">
        <f t="shared" si="9"/>
        <v>0</v>
      </c>
      <c r="AH34" s="12">
        <f t="shared" si="10"/>
        <v>0</v>
      </c>
      <c r="AI34" s="12">
        <f t="shared" si="11"/>
        <v>0</v>
      </c>
      <c r="AJ34" s="12">
        <f t="shared" si="12"/>
        <v>0</v>
      </c>
      <c r="AK34" s="12">
        <f t="shared" si="13"/>
        <v>0</v>
      </c>
      <c r="AL34" s="13">
        <f t="shared" si="14"/>
        <v>0</v>
      </c>
      <c r="AM34" s="12">
        <f t="shared" si="15"/>
        <v>0</v>
      </c>
      <c r="AN34" s="12">
        <f t="shared" si="16"/>
        <v>0</v>
      </c>
      <c r="AO34" s="12">
        <f t="shared" si="17"/>
        <v>0</v>
      </c>
      <c r="AP34" s="12">
        <f t="shared" si="18"/>
        <v>0</v>
      </c>
      <c r="AQ34" s="12">
        <f t="shared" si="19"/>
        <v>0</v>
      </c>
      <c r="AR34" s="12">
        <f t="shared" si="20"/>
        <v>0</v>
      </c>
      <c r="AS34" s="12">
        <f t="shared" si="21"/>
        <v>0</v>
      </c>
      <c r="AT34" s="12">
        <f t="shared" si="22"/>
        <v>0</v>
      </c>
      <c r="AU34" s="12">
        <f t="shared" si="23"/>
        <v>0</v>
      </c>
      <c r="AV34" s="12">
        <f t="shared" si="24"/>
        <v>0</v>
      </c>
      <c r="AW34" s="12">
        <f t="shared" si="25"/>
        <v>0</v>
      </c>
      <c r="AX34" s="13">
        <f t="shared" si="27"/>
        <v>0</v>
      </c>
      <c r="AY34" s="13">
        <f t="shared" si="26"/>
        <v>0</v>
      </c>
      <c r="AZ34" s="2"/>
    </row>
    <row r="35" spans="1:52" ht="24.95" customHeight="1" x14ac:dyDescent="0.25">
      <c r="A35" s="2"/>
      <c r="B35" s="111" t="str">
        <f t="shared" si="0"/>
        <v>jeudi</v>
      </c>
      <c r="C35" s="112">
        <f>IF(C34="","",IF(AND(MONTH(C34+1)&lt;&gt;MONTH(C$7),WEEKDAY(C34,2)&lt;6),"",IF(AND(MONTH(C34+1)&lt;&gt;MONTH(C$7),COUNTIF(C$7:C34,C34)=2),"",IF(AND(WEEKDAY(C34,2)&gt;5,COUNTIF(C$7:C34,C34)=1),C34,C34+1))))</f>
        <v>43944</v>
      </c>
      <c r="D35" s="115">
        <f t="shared" si="28"/>
        <v>3</v>
      </c>
      <c r="E35" s="128" t="str">
        <f t="shared" si="2"/>
        <v>nuit</v>
      </c>
      <c r="F35" s="119"/>
      <c r="G35" s="117"/>
      <c r="H35" s="237"/>
      <c r="I35" s="117"/>
      <c r="J35" s="237"/>
      <c r="K35" s="117"/>
      <c r="L35" s="237"/>
      <c r="M35" s="117"/>
      <c r="N35" s="237"/>
      <c r="O35" s="117"/>
      <c r="P35" s="237"/>
      <c r="Q35" s="117"/>
      <c r="R35" s="237"/>
      <c r="S35" s="117"/>
      <c r="T35" s="119"/>
      <c r="U35" s="117"/>
      <c r="V35" s="442"/>
      <c r="W35" s="119"/>
      <c r="X35" s="175"/>
      <c r="Y35" s="154">
        <v>20</v>
      </c>
      <c r="Z35" s="149" t="str">
        <v>JUHEL G            (1)</v>
      </c>
      <c r="AA35" s="12">
        <f t="shared" si="3"/>
        <v>0</v>
      </c>
      <c r="AB35" s="12">
        <f t="shared" si="4"/>
        <v>0</v>
      </c>
      <c r="AC35" s="12">
        <f t="shared" si="5"/>
        <v>0</v>
      </c>
      <c r="AD35" s="12">
        <f t="shared" si="6"/>
        <v>0</v>
      </c>
      <c r="AE35" s="12">
        <f t="shared" si="7"/>
        <v>0</v>
      </c>
      <c r="AF35" s="12">
        <f t="shared" si="8"/>
        <v>0</v>
      </c>
      <c r="AG35" s="12">
        <f t="shared" si="9"/>
        <v>0</v>
      </c>
      <c r="AH35" s="12">
        <f t="shared" si="10"/>
        <v>0</v>
      </c>
      <c r="AI35" s="12">
        <f t="shared" si="11"/>
        <v>0</v>
      </c>
      <c r="AJ35" s="12">
        <f t="shared" si="12"/>
        <v>0</v>
      </c>
      <c r="AK35" s="12">
        <f t="shared" si="13"/>
        <v>0</v>
      </c>
      <c r="AL35" s="13">
        <f t="shared" si="14"/>
        <v>0</v>
      </c>
      <c r="AM35" s="12">
        <f t="shared" si="15"/>
        <v>0</v>
      </c>
      <c r="AN35" s="12">
        <f t="shared" si="16"/>
        <v>0</v>
      </c>
      <c r="AO35" s="12">
        <f t="shared" si="17"/>
        <v>0</v>
      </c>
      <c r="AP35" s="12">
        <f t="shared" si="18"/>
        <v>0</v>
      </c>
      <c r="AQ35" s="12">
        <f t="shared" si="19"/>
        <v>0</v>
      </c>
      <c r="AR35" s="12">
        <f t="shared" si="20"/>
        <v>0</v>
      </c>
      <c r="AS35" s="12">
        <f t="shared" si="21"/>
        <v>0</v>
      </c>
      <c r="AT35" s="12">
        <f t="shared" si="22"/>
        <v>0</v>
      </c>
      <c r="AU35" s="12">
        <f t="shared" si="23"/>
        <v>0</v>
      </c>
      <c r="AV35" s="12">
        <f t="shared" si="24"/>
        <v>0</v>
      </c>
      <c r="AW35" s="12">
        <f t="shared" si="25"/>
        <v>0</v>
      </c>
      <c r="AX35" s="13">
        <f t="shared" si="27"/>
        <v>0</v>
      </c>
      <c r="AY35" s="13">
        <f t="shared" si="26"/>
        <v>0</v>
      </c>
      <c r="AZ35" s="2"/>
    </row>
    <row r="36" spans="1:52" ht="24.95" customHeight="1" x14ac:dyDescent="0.25">
      <c r="A36" s="2"/>
      <c r="B36" s="111" t="str">
        <f t="shared" si="0"/>
        <v>vendredi</v>
      </c>
      <c r="C36" s="112">
        <f>IF(C35="","",IF(AND(MONTH(C35+1)&lt;&gt;MONTH(C$7),WEEKDAY(C35,2)&lt;6),"",IF(AND(MONTH(C35+1)&lt;&gt;MONTH(C$7),COUNTIF(C$7:C35,C35)=2),"",IF(AND(WEEKDAY(C35,2)&gt;5,COUNTIF(C$7:C35,C35)=1),C35,C35+1))))</f>
        <v>43945</v>
      </c>
      <c r="D36" s="115">
        <f t="shared" si="28"/>
        <v>4</v>
      </c>
      <c r="E36" s="128" t="str">
        <f t="shared" si="2"/>
        <v>nuit</v>
      </c>
      <c r="F36" s="119"/>
      <c r="G36" s="117"/>
      <c r="H36" s="237"/>
      <c r="I36" s="117"/>
      <c r="J36" s="237"/>
      <c r="K36" s="117"/>
      <c r="L36" s="237"/>
      <c r="M36" s="117"/>
      <c r="N36" s="237"/>
      <c r="O36" s="117"/>
      <c r="P36" s="237"/>
      <c r="Q36" s="117"/>
      <c r="R36" s="237"/>
      <c r="S36" s="117"/>
      <c r="T36" s="119"/>
      <c r="U36" s="117"/>
      <c r="V36" s="119"/>
      <c r="W36" s="119"/>
      <c r="X36" s="175"/>
      <c r="Y36" s="154">
        <v>21</v>
      </c>
      <c r="Z36" s="149" t="str">
        <v>HUTTIER  L       (1)</v>
      </c>
      <c r="AA36" s="12">
        <f t="shared" si="3"/>
        <v>0</v>
      </c>
      <c r="AB36" s="12">
        <f t="shared" si="4"/>
        <v>0</v>
      </c>
      <c r="AC36" s="12">
        <f t="shared" si="5"/>
        <v>0</v>
      </c>
      <c r="AD36" s="12">
        <f t="shared" si="6"/>
        <v>0</v>
      </c>
      <c r="AE36" s="12">
        <f t="shared" si="7"/>
        <v>0</v>
      </c>
      <c r="AF36" s="12">
        <f t="shared" si="8"/>
        <v>0</v>
      </c>
      <c r="AG36" s="12">
        <f t="shared" si="9"/>
        <v>0</v>
      </c>
      <c r="AH36" s="12">
        <f t="shared" si="10"/>
        <v>0</v>
      </c>
      <c r="AI36" s="12">
        <f t="shared" si="11"/>
        <v>0</v>
      </c>
      <c r="AJ36" s="12">
        <f t="shared" si="12"/>
        <v>0</v>
      </c>
      <c r="AK36" s="12">
        <f t="shared" si="13"/>
        <v>0</v>
      </c>
      <c r="AL36" s="13">
        <f t="shared" si="14"/>
        <v>0</v>
      </c>
      <c r="AM36" s="12">
        <f t="shared" si="15"/>
        <v>0</v>
      </c>
      <c r="AN36" s="12">
        <f t="shared" si="16"/>
        <v>0</v>
      </c>
      <c r="AO36" s="12">
        <f t="shared" si="17"/>
        <v>0</v>
      </c>
      <c r="AP36" s="12">
        <f t="shared" si="18"/>
        <v>0</v>
      </c>
      <c r="AQ36" s="12">
        <f t="shared" si="19"/>
        <v>0</v>
      </c>
      <c r="AR36" s="12">
        <f t="shared" si="20"/>
        <v>0</v>
      </c>
      <c r="AS36" s="12">
        <f t="shared" si="21"/>
        <v>0</v>
      </c>
      <c r="AT36" s="12">
        <f t="shared" si="22"/>
        <v>0</v>
      </c>
      <c r="AU36" s="12">
        <f t="shared" si="23"/>
        <v>0</v>
      </c>
      <c r="AV36" s="12">
        <f t="shared" si="24"/>
        <v>0</v>
      </c>
      <c r="AW36" s="12">
        <f t="shared" si="25"/>
        <v>0</v>
      </c>
      <c r="AX36" s="13">
        <f t="shared" si="27"/>
        <v>0</v>
      </c>
      <c r="AY36" s="13">
        <f t="shared" si="26"/>
        <v>0</v>
      </c>
      <c r="AZ36" s="2"/>
    </row>
    <row r="37" spans="1:52" ht="24.95" customHeight="1" x14ac:dyDescent="0.25">
      <c r="A37" s="2"/>
      <c r="B37" s="111" t="str">
        <f t="shared" si="0"/>
        <v>samedi</v>
      </c>
      <c r="C37" s="112">
        <f>IF(C36="","",IF(AND(MONTH(C36+1)&lt;&gt;MONTH(C$7),WEEKDAY(C36,2)&lt;6),"",IF(AND(MONTH(C36+1)&lt;&gt;MONTH(C$7),COUNTIF(C$7:C36,C36)=2),"",IF(AND(WEEKDAY(C36,2)&gt;5,COUNTIF(C$7:C36,C36)=1),C36,C36+1))))</f>
        <v>43946</v>
      </c>
      <c r="D37" s="115">
        <f t="shared" si="28"/>
        <v>1</v>
      </c>
      <c r="E37" s="128" t="str">
        <f t="shared" si="2"/>
        <v>jour</v>
      </c>
      <c r="F37" s="119"/>
      <c r="G37" s="117"/>
      <c r="H37" s="237"/>
      <c r="I37" s="117"/>
      <c r="J37" s="237"/>
      <c r="K37" s="117"/>
      <c r="L37" s="237"/>
      <c r="M37" s="117"/>
      <c r="N37" s="237"/>
      <c r="O37" s="117"/>
      <c r="P37" s="237"/>
      <c r="Q37" s="117"/>
      <c r="R37" s="237"/>
      <c r="S37" s="117"/>
      <c r="T37" s="119"/>
      <c r="U37" s="117"/>
      <c r="V37" s="119"/>
      <c r="W37" s="119"/>
      <c r="X37" s="175"/>
      <c r="Y37" s="154">
        <v>22</v>
      </c>
      <c r="Z37" s="149">
        <v>0</v>
      </c>
      <c r="AA37" s="12">
        <f t="shared" si="3"/>
        <v>0</v>
      </c>
      <c r="AB37" s="12">
        <f t="shared" si="4"/>
        <v>0</v>
      </c>
      <c r="AC37" s="12">
        <f t="shared" si="5"/>
        <v>0</v>
      </c>
      <c r="AD37" s="12">
        <f t="shared" si="6"/>
        <v>0</v>
      </c>
      <c r="AE37" s="12">
        <f t="shared" si="7"/>
        <v>0</v>
      </c>
      <c r="AF37" s="12">
        <f t="shared" si="8"/>
        <v>0</v>
      </c>
      <c r="AG37" s="12">
        <f t="shared" si="9"/>
        <v>0</v>
      </c>
      <c r="AH37" s="12">
        <f t="shared" si="10"/>
        <v>0</v>
      </c>
      <c r="AI37" s="12">
        <f t="shared" si="11"/>
        <v>0</v>
      </c>
      <c r="AJ37" s="12">
        <f t="shared" si="12"/>
        <v>0</v>
      </c>
      <c r="AK37" s="12">
        <f t="shared" si="13"/>
        <v>0</v>
      </c>
      <c r="AL37" s="13">
        <f t="shared" si="14"/>
        <v>0</v>
      </c>
      <c r="AM37" s="12">
        <f t="shared" si="15"/>
        <v>0</v>
      </c>
      <c r="AN37" s="12">
        <f t="shared" si="16"/>
        <v>0</v>
      </c>
      <c r="AO37" s="12">
        <f t="shared" si="17"/>
        <v>0</v>
      </c>
      <c r="AP37" s="12">
        <f t="shared" si="18"/>
        <v>0</v>
      </c>
      <c r="AQ37" s="12">
        <f t="shared" si="19"/>
        <v>0</v>
      </c>
      <c r="AR37" s="12">
        <f t="shared" si="20"/>
        <v>0</v>
      </c>
      <c r="AS37" s="12">
        <f t="shared" si="21"/>
        <v>0</v>
      </c>
      <c r="AT37" s="12">
        <f t="shared" si="22"/>
        <v>0</v>
      </c>
      <c r="AU37" s="12">
        <f t="shared" si="23"/>
        <v>0</v>
      </c>
      <c r="AV37" s="12">
        <f t="shared" si="24"/>
        <v>0</v>
      </c>
      <c r="AW37" s="12">
        <f t="shared" si="25"/>
        <v>0</v>
      </c>
      <c r="AX37" s="13">
        <f t="shared" si="27"/>
        <v>0</v>
      </c>
      <c r="AY37" s="13">
        <f t="shared" si="26"/>
        <v>0</v>
      </c>
      <c r="AZ37" s="2"/>
    </row>
    <row r="38" spans="1:52" ht="24.95" customHeight="1" x14ac:dyDescent="0.25">
      <c r="A38" s="2"/>
      <c r="B38" s="111" t="str">
        <f t="shared" si="0"/>
        <v>samedi</v>
      </c>
      <c r="C38" s="112">
        <f>IF(C37="","",IF(AND(MONTH(C37+1)&lt;&gt;MONTH(C$7),WEEKDAY(C37,2)&lt;6),"",IF(AND(MONTH(C37+1)&lt;&gt;MONTH(C$7),COUNTIF(C$7:C37,C37)=2),"",IF(AND(WEEKDAY(C37,2)&gt;5,COUNTIF(C$7:C37,C37)=1),C37,C37+1))))</f>
        <v>43946</v>
      </c>
      <c r="D38" s="115">
        <f t="shared" si="28"/>
        <v>1</v>
      </c>
      <c r="E38" s="128" t="str">
        <f t="shared" si="2"/>
        <v>nuit</v>
      </c>
      <c r="F38" s="119"/>
      <c r="G38" s="117"/>
      <c r="H38" s="237"/>
      <c r="I38" s="117"/>
      <c r="J38" s="237"/>
      <c r="K38" s="117"/>
      <c r="L38" s="237"/>
      <c r="M38" s="117"/>
      <c r="N38" s="237"/>
      <c r="O38" s="117"/>
      <c r="P38" s="237"/>
      <c r="Q38" s="117"/>
      <c r="R38" s="443"/>
      <c r="S38" s="117"/>
      <c r="T38" s="119"/>
      <c r="U38" s="117"/>
      <c r="V38" s="119"/>
      <c r="W38" s="119"/>
      <c r="X38" s="175"/>
      <c r="Y38" s="154">
        <v>23</v>
      </c>
      <c r="Z38" s="149">
        <v>0</v>
      </c>
      <c r="AA38" s="12">
        <f t="shared" si="3"/>
        <v>0</v>
      </c>
      <c r="AB38" s="12">
        <f t="shared" si="4"/>
        <v>0</v>
      </c>
      <c r="AC38" s="12">
        <f t="shared" si="5"/>
        <v>0</v>
      </c>
      <c r="AD38" s="12">
        <f t="shared" si="6"/>
        <v>0</v>
      </c>
      <c r="AE38" s="12">
        <f t="shared" si="7"/>
        <v>0</v>
      </c>
      <c r="AF38" s="12">
        <f t="shared" si="8"/>
        <v>0</v>
      </c>
      <c r="AG38" s="12">
        <f t="shared" si="9"/>
        <v>0</v>
      </c>
      <c r="AH38" s="12">
        <f t="shared" si="10"/>
        <v>0</v>
      </c>
      <c r="AI38" s="12">
        <f t="shared" si="11"/>
        <v>0</v>
      </c>
      <c r="AJ38" s="12">
        <f t="shared" si="12"/>
        <v>0</v>
      </c>
      <c r="AK38" s="12">
        <f t="shared" si="13"/>
        <v>0</v>
      </c>
      <c r="AL38" s="13">
        <f t="shared" si="14"/>
        <v>0</v>
      </c>
      <c r="AM38" s="12">
        <f t="shared" si="15"/>
        <v>0</v>
      </c>
      <c r="AN38" s="12">
        <f t="shared" si="16"/>
        <v>0</v>
      </c>
      <c r="AO38" s="12">
        <f t="shared" si="17"/>
        <v>0</v>
      </c>
      <c r="AP38" s="12">
        <f t="shared" si="18"/>
        <v>0</v>
      </c>
      <c r="AQ38" s="12">
        <f t="shared" si="19"/>
        <v>0</v>
      </c>
      <c r="AR38" s="12">
        <f t="shared" si="20"/>
        <v>0</v>
      </c>
      <c r="AS38" s="12">
        <f t="shared" si="21"/>
        <v>0</v>
      </c>
      <c r="AT38" s="12">
        <f t="shared" si="22"/>
        <v>0</v>
      </c>
      <c r="AU38" s="12">
        <f t="shared" si="23"/>
        <v>0</v>
      </c>
      <c r="AV38" s="12">
        <f t="shared" si="24"/>
        <v>0</v>
      </c>
      <c r="AW38" s="12">
        <f t="shared" si="25"/>
        <v>0</v>
      </c>
      <c r="AX38" s="13">
        <f t="shared" si="27"/>
        <v>0</v>
      </c>
      <c r="AY38" s="13">
        <f t="shared" si="26"/>
        <v>0</v>
      </c>
      <c r="AZ38" s="2"/>
    </row>
    <row r="39" spans="1:52" ht="24.95" customHeight="1" x14ac:dyDescent="0.25">
      <c r="A39" s="2"/>
      <c r="B39" s="111" t="str">
        <f t="shared" si="0"/>
        <v>dimanche</v>
      </c>
      <c r="C39" s="112">
        <f>IF(C38="","",IF(AND(MONTH(C38+1)&lt;&gt;MONTH(C$7),WEEKDAY(C38,2)&lt;6),"",IF(AND(MONTH(C38+1)&lt;&gt;MONTH(C$7),COUNTIF(C$7:C38,C38)=2),"",IF(AND(WEEKDAY(C38,2)&gt;5,COUNTIF(C$7:C38,C38)=1),C38,C38+1))))</f>
        <v>43947</v>
      </c>
      <c r="D39" s="115">
        <f t="shared" si="28"/>
        <v>2</v>
      </c>
      <c r="E39" s="128" t="str">
        <f t="shared" si="2"/>
        <v>jour</v>
      </c>
      <c r="F39" s="119"/>
      <c r="G39" s="117"/>
      <c r="H39" s="237"/>
      <c r="I39" s="117"/>
      <c r="J39" s="237"/>
      <c r="K39" s="117"/>
      <c r="L39" s="237"/>
      <c r="M39" s="117"/>
      <c r="N39" s="237"/>
      <c r="O39" s="117"/>
      <c r="P39" s="237"/>
      <c r="Q39" s="117"/>
      <c r="R39" s="237"/>
      <c r="S39" s="117"/>
      <c r="T39" s="119"/>
      <c r="U39" s="117"/>
      <c r="V39" s="119"/>
      <c r="W39" s="119"/>
      <c r="X39" s="175"/>
      <c r="Y39" s="154">
        <v>24</v>
      </c>
      <c r="Z39" s="149">
        <v>0</v>
      </c>
      <c r="AA39" s="12">
        <f t="shared" si="3"/>
        <v>0</v>
      </c>
      <c r="AB39" s="12">
        <f t="shared" si="4"/>
        <v>0</v>
      </c>
      <c r="AC39" s="12">
        <f t="shared" si="5"/>
        <v>0</v>
      </c>
      <c r="AD39" s="12">
        <f t="shared" si="6"/>
        <v>0</v>
      </c>
      <c r="AE39" s="12">
        <f t="shared" si="7"/>
        <v>0</v>
      </c>
      <c r="AF39" s="12">
        <f t="shared" si="8"/>
        <v>0</v>
      </c>
      <c r="AG39" s="12">
        <f t="shared" si="9"/>
        <v>0</v>
      </c>
      <c r="AH39" s="12">
        <f t="shared" si="10"/>
        <v>0</v>
      </c>
      <c r="AI39" s="12">
        <f t="shared" si="11"/>
        <v>0</v>
      </c>
      <c r="AJ39" s="12">
        <f t="shared" si="12"/>
        <v>0</v>
      </c>
      <c r="AK39" s="12">
        <f t="shared" si="13"/>
        <v>0</v>
      </c>
      <c r="AL39" s="13">
        <f t="shared" si="14"/>
        <v>0</v>
      </c>
      <c r="AM39" s="12">
        <f t="shared" si="15"/>
        <v>0</v>
      </c>
      <c r="AN39" s="12">
        <f t="shared" si="16"/>
        <v>0</v>
      </c>
      <c r="AO39" s="12">
        <f t="shared" si="17"/>
        <v>0</v>
      </c>
      <c r="AP39" s="12">
        <f t="shared" si="18"/>
        <v>0</v>
      </c>
      <c r="AQ39" s="12">
        <f t="shared" si="19"/>
        <v>0</v>
      </c>
      <c r="AR39" s="12">
        <f t="shared" si="20"/>
        <v>0</v>
      </c>
      <c r="AS39" s="12">
        <f t="shared" si="21"/>
        <v>0</v>
      </c>
      <c r="AT39" s="12">
        <f t="shared" si="22"/>
        <v>0</v>
      </c>
      <c r="AU39" s="12">
        <f t="shared" si="23"/>
        <v>0</v>
      </c>
      <c r="AV39" s="12">
        <f t="shared" si="24"/>
        <v>0</v>
      </c>
      <c r="AW39" s="12">
        <f t="shared" si="25"/>
        <v>0</v>
      </c>
      <c r="AX39" s="13">
        <f t="shared" si="27"/>
        <v>0</v>
      </c>
      <c r="AY39" s="13">
        <f t="shared" si="26"/>
        <v>0</v>
      </c>
      <c r="AZ39" s="2"/>
    </row>
    <row r="40" spans="1:52" ht="24.95" customHeight="1" thickBot="1" x14ac:dyDescent="0.3">
      <c r="A40" s="2"/>
      <c r="B40" s="111" t="str">
        <f t="shared" si="0"/>
        <v>dimanche</v>
      </c>
      <c r="C40" s="112">
        <f>IF(C39="","",IF(AND(MONTH(C39+1)&lt;&gt;MONTH(C$7),WEEKDAY(C39,2)&lt;6),"",IF(AND(MONTH(C39+1)&lt;&gt;MONTH(C$7),COUNTIF(C$7:C39,C39)=2),"",IF(AND(WEEKDAY(C39,2)&gt;5,COUNTIF(C$7:C39,C39)=1),C39,C39+1))))</f>
        <v>43947</v>
      </c>
      <c r="D40" s="115">
        <f t="shared" si="28"/>
        <v>2</v>
      </c>
      <c r="E40" s="128" t="str">
        <f t="shared" si="2"/>
        <v>nuit</v>
      </c>
      <c r="F40" s="119"/>
      <c r="G40" s="117"/>
      <c r="H40" s="237"/>
      <c r="I40" s="117"/>
      <c r="J40" s="237"/>
      <c r="K40" s="117"/>
      <c r="L40" s="237"/>
      <c r="M40" s="117"/>
      <c r="N40" s="237"/>
      <c r="O40" s="117"/>
      <c r="P40" s="237"/>
      <c r="Q40" s="117"/>
      <c r="R40" s="237"/>
      <c r="S40" s="117"/>
      <c r="T40" s="119"/>
      <c r="U40" s="117"/>
      <c r="V40" s="119"/>
      <c r="W40" s="119"/>
      <c r="X40" s="175"/>
      <c r="Y40" s="20"/>
      <c r="Z40" s="150"/>
      <c r="AA40" s="12"/>
      <c r="AB40" s="12"/>
      <c r="AC40" s="151"/>
      <c r="AD40" s="151"/>
      <c r="AE40" s="151"/>
      <c r="AF40" s="151"/>
      <c r="AG40" s="151"/>
      <c r="AH40" s="151"/>
      <c r="AI40" s="151"/>
      <c r="AJ40" s="151"/>
      <c r="AK40" s="151"/>
      <c r="AL40" s="152"/>
      <c r="AM40" s="151"/>
      <c r="AN40" s="151"/>
      <c r="AO40" s="151"/>
      <c r="AP40" s="151"/>
      <c r="AQ40" s="151"/>
      <c r="AR40" s="151"/>
      <c r="AS40" s="151"/>
      <c r="AT40" s="151"/>
      <c r="AU40" s="151"/>
      <c r="AV40" s="151"/>
      <c r="AW40" s="151"/>
      <c r="AX40" s="151"/>
      <c r="AY40" s="153"/>
      <c r="AZ40" s="2"/>
    </row>
    <row r="41" spans="1:52" ht="24.95" customHeight="1" x14ac:dyDescent="0.25">
      <c r="A41" s="2"/>
      <c r="B41" s="111" t="str">
        <f t="shared" si="0"/>
        <v>lundi</v>
      </c>
      <c r="C41" s="112">
        <f>IF(C40="","",IF(AND(MONTH(C40+1)&lt;&gt;MONTH(C$7),WEEKDAY(C40,2)&lt;6),"",IF(AND(MONTH(C40+1)&lt;&gt;MONTH(C$7),COUNTIF(C$7:C40,C40)=2),"",IF(AND(WEEKDAY(C40,2)&gt;5,COUNTIF(C$7:C40,C40)=1),C40,C40+1))))</f>
        <v>43948</v>
      </c>
      <c r="D41" s="115">
        <f t="shared" si="28"/>
        <v>3</v>
      </c>
      <c r="E41" s="128" t="str">
        <f t="shared" si="2"/>
        <v>nuit</v>
      </c>
      <c r="F41" s="119"/>
      <c r="G41" s="117"/>
      <c r="H41" s="237"/>
      <c r="I41" s="117"/>
      <c r="J41" s="237"/>
      <c r="K41" s="117"/>
      <c r="L41" s="237"/>
      <c r="M41" s="117"/>
      <c r="N41" s="237"/>
      <c r="O41" s="117"/>
      <c r="P41" s="237"/>
      <c r="Q41" s="117"/>
      <c r="R41" s="237"/>
      <c r="S41" s="117"/>
      <c r="T41" s="119"/>
      <c r="U41" s="117"/>
      <c r="V41" s="119"/>
      <c r="W41" s="119"/>
      <c r="X41" s="175"/>
      <c r="Y41" s="20"/>
      <c r="Z41" s="20"/>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21"/>
      <c r="AZ41" s="2"/>
    </row>
    <row r="42" spans="1:52" ht="24.95" customHeight="1" x14ac:dyDescent="0.25">
      <c r="A42" s="2"/>
      <c r="B42" s="111" t="str">
        <f t="shared" si="0"/>
        <v>mardi</v>
      </c>
      <c r="C42" s="112">
        <f>IF(C41="","",IF(AND(MONTH(C41+1)&lt;&gt;MONTH(C$7),WEEKDAY(C41,2)&lt;6),"",IF(AND(MONTH(C41+1)&lt;&gt;MONTH(C$7),COUNTIF(C$7:C41,C41)=2),"",IF(AND(WEEKDAY(C41,2)&gt;5,COUNTIF(C$7:C41,C41)=1),C41,C41+1))))</f>
        <v>43949</v>
      </c>
      <c r="D42" s="115">
        <f t="shared" si="28"/>
        <v>4</v>
      </c>
      <c r="E42" s="128" t="str">
        <f t="shared" si="2"/>
        <v>nuit</v>
      </c>
      <c r="F42" s="119"/>
      <c r="G42" s="117"/>
      <c r="H42" s="237"/>
      <c r="I42" s="117"/>
      <c r="J42" s="237"/>
      <c r="K42" s="117"/>
      <c r="L42" s="237"/>
      <c r="M42" s="117"/>
      <c r="N42" s="237"/>
      <c r="O42" s="117"/>
      <c r="P42" s="237"/>
      <c r="Q42" s="117"/>
      <c r="R42" s="237"/>
      <c r="S42" s="117"/>
      <c r="T42" s="119"/>
      <c r="U42" s="117"/>
      <c r="V42" s="119"/>
      <c r="W42" s="119"/>
      <c r="X42" s="175"/>
      <c r="Y42" s="20"/>
      <c r="Z42" s="20"/>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21"/>
      <c r="AZ42" s="2"/>
    </row>
    <row r="43" spans="1:52" ht="24.95" customHeight="1" x14ac:dyDescent="0.25">
      <c r="A43" s="2"/>
      <c r="B43" s="111" t="str">
        <f t="shared" si="0"/>
        <v>mercredi</v>
      </c>
      <c r="C43" s="112">
        <f>IF(C42="","",IF(AND(MONTH(C42+1)&lt;&gt;MONTH(C$7),WEEKDAY(C42,2)&lt;6),"",IF(AND(MONTH(C42+1)&lt;&gt;MONTH(C$7),COUNTIF(C$7:C42,C42)=2),"",IF(AND(WEEKDAY(C42,2)&gt;5,COUNTIF(C$7:C42,C42)=1),C42,C42+1))))</f>
        <v>43950</v>
      </c>
      <c r="D43" s="115">
        <f t="shared" si="28"/>
        <v>1</v>
      </c>
      <c r="E43" s="128" t="str">
        <f t="shared" si="2"/>
        <v>nuit</v>
      </c>
      <c r="F43" s="119"/>
      <c r="G43" s="117"/>
      <c r="H43" s="237"/>
      <c r="I43" s="117"/>
      <c r="J43" s="237"/>
      <c r="K43" s="117"/>
      <c r="L43" s="237"/>
      <c r="M43" s="117"/>
      <c r="N43" s="237"/>
      <c r="O43" s="117"/>
      <c r="P43" s="237"/>
      <c r="Q43" s="117"/>
      <c r="R43" s="237"/>
      <c r="S43" s="117"/>
      <c r="T43" s="119"/>
      <c r="U43" s="117"/>
      <c r="V43" s="119"/>
      <c r="W43" s="119"/>
      <c r="X43" s="175"/>
      <c r="Y43" s="20"/>
      <c r="Z43" s="20"/>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21"/>
      <c r="AZ43" s="2"/>
    </row>
    <row r="44" spans="1:52" ht="24.95" customHeight="1" x14ac:dyDescent="0.25">
      <c r="A44" s="2"/>
      <c r="B44" s="111" t="str">
        <f t="shared" si="0"/>
        <v>jeudi</v>
      </c>
      <c r="C44" s="112">
        <f>IF(C43="","",IF(AND(MONTH(C43+1)&lt;&gt;MONTH(C$7),WEEKDAY(C43,2)&lt;6),"",IF(AND(MONTH(C43+1)&lt;&gt;MONTH(C$7),COUNTIF(C$7:C43,C43)=2),"",IF(AND(WEEKDAY(C43,2)&gt;5,COUNTIF(C$7:C43,C43)=1),C43,C43+1))))</f>
        <v>43951</v>
      </c>
      <c r="D44" s="115">
        <f t="shared" si="28"/>
        <v>2</v>
      </c>
      <c r="E44" s="128" t="str">
        <f t="shared" si="2"/>
        <v>nuit</v>
      </c>
      <c r="F44" s="119"/>
      <c r="G44" s="117"/>
      <c r="H44" s="237"/>
      <c r="I44" s="117"/>
      <c r="J44" s="237"/>
      <c r="K44" s="117"/>
      <c r="L44" s="237"/>
      <c r="M44" s="117"/>
      <c r="N44" s="237"/>
      <c r="O44" s="117"/>
      <c r="P44" s="237"/>
      <c r="Q44" s="117"/>
      <c r="R44" s="237"/>
      <c r="S44" s="117"/>
      <c r="T44" s="119"/>
      <c r="U44" s="117"/>
      <c r="V44" s="119"/>
      <c r="W44" s="119"/>
      <c r="X44" s="175"/>
      <c r="Y44" s="20"/>
      <c r="Z44" s="20"/>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21"/>
      <c r="AZ44" s="2"/>
    </row>
    <row r="45" spans="1:52" ht="24.95" customHeight="1" x14ac:dyDescent="0.25">
      <c r="A45" s="2"/>
      <c r="B45" s="111" t="str">
        <f t="shared" si="0"/>
        <v/>
      </c>
      <c r="C45" s="112" t="str">
        <f>IF(C44="","",IF(AND(MONTH(C44+1)&lt;&gt;MONTH(C$7),WEEKDAY(C44,2)&lt;6),"",IF(AND(MONTH(C44+1)&lt;&gt;MONTH(C$7),COUNTIF(C$7:C44,C44)=2),"",IF(AND(WEEKDAY(C44,2)&gt;5,COUNTIF(C$7:C44,C44)=1),C44,C44+1))))</f>
        <v/>
      </c>
      <c r="D45" s="115" t="str">
        <f t="shared" si="28"/>
        <v/>
      </c>
      <c r="E45" s="128" t="str">
        <f t="shared" si="2"/>
        <v/>
      </c>
      <c r="F45" s="119"/>
      <c r="G45" s="117"/>
      <c r="H45" s="237"/>
      <c r="I45" s="117"/>
      <c r="J45" s="443"/>
      <c r="K45" s="117"/>
      <c r="L45" s="237"/>
      <c r="M45" s="117"/>
      <c r="N45" s="237"/>
      <c r="O45" s="117"/>
      <c r="P45" s="237"/>
      <c r="Q45" s="117"/>
      <c r="R45" s="237"/>
      <c r="S45" s="117"/>
      <c r="T45" s="119"/>
      <c r="U45" s="117"/>
      <c r="V45" s="119"/>
      <c r="W45" s="119"/>
      <c r="X45" s="175"/>
      <c r="Y45" s="20"/>
      <c r="Z45" s="20"/>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21"/>
      <c r="AZ45" s="2"/>
    </row>
    <row r="46" spans="1:52" ht="24.95" customHeight="1" x14ac:dyDescent="0.25">
      <c r="A46" s="2"/>
      <c r="B46" s="111" t="str">
        <f t="shared" si="0"/>
        <v/>
      </c>
      <c r="C46" s="112" t="str">
        <f>IF(C45="","",IF(AND(MONTH(C45+1)&lt;&gt;MONTH(C$7),WEEKDAY(C45,2)&lt;6),"",IF(AND(MONTH(C45+1)&lt;&gt;MONTH(C$7),COUNTIF(C$7:C45,C45)=2),"",IF(AND(WEEKDAY(C45,2)&gt;5,COUNTIF(C$7:C45,C45)=1),C45,C45+1))))</f>
        <v/>
      </c>
      <c r="D46" s="115" t="str">
        <f t="shared" ref="D46:D47" si="29">IF(B46="","",IF(AND(B46="samedi",B45="samedi"),D45,IF(AND(B46="dimanche",B45="dimanche"),D45,IF(D45+1&lt;=4,D45+1,D45+1-4))))</f>
        <v/>
      </c>
      <c r="E46" s="128" t="str">
        <f t="shared" si="2"/>
        <v/>
      </c>
      <c r="F46" s="119"/>
      <c r="G46" s="117"/>
      <c r="H46" s="237"/>
      <c r="I46" s="117"/>
      <c r="J46" s="237"/>
      <c r="K46" s="117"/>
      <c r="L46" s="237"/>
      <c r="M46" s="117"/>
      <c r="N46" s="237"/>
      <c r="O46" s="117"/>
      <c r="P46" s="237"/>
      <c r="Q46" s="117"/>
      <c r="R46" s="237"/>
      <c r="S46" s="117"/>
      <c r="T46" s="119"/>
      <c r="U46" s="117"/>
      <c r="V46" s="119"/>
      <c r="W46" s="119"/>
      <c r="X46" s="175"/>
      <c r="Y46" s="20"/>
      <c r="Z46" s="20"/>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21"/>
      <c r="AZ46" s="2"/>
    </row>
    <row r="47" spans="1:52" ht="24.95" customHeight="1" x14ac:dyDescent="0.25">
      <c r="A47" s="2"/>
      <c r="B47" s="111" t="str">
        <f t="shared" si="0"/>
        <v/>
      </c>
      <c r="C47" s="112" t="str">
        <f>IF(C46="","",IF(AND(MONTH(C46+1)&lt;&gt;MONTH(C$7),WEEKDAY(C46,2)&lt;6),"",IF(AND(MONTH(C46+1)&lt;&gt;MONTH(C$7),COUNTIF(C$7:C46,C46)=2),"",IF(AND(WEEKDAY(C46,2)&gt;5,COUNTIF(C$7:C46,C46)=1),C46,C46+1))))</f>
        <v/>
      </c>
      <c r="D47" s="115" t="str">
        <f t="shared" si="29"/>
        <v/>
      </c>
      <c r="E47" s="128" t="str">
        <f t="shared" si="2"/>
        <v/>
      </c>
      <c r="F47" s="119"/>
      <c r="G47" s="117"/>
      <c r="H47" s="237"/>
      <c r="I47" s="117"/>
      <c r="J47" s="237"/>
      <c r="K47" s="117"/>
      <c r="L47" s="237"/>
      <c r="M47" s="117"/>
      <c r="N47" s="237"/>
      <c r="O47" s="117"/>
      <c r="P47" s="237"/>
      <c r="Q47" s="117"/>
      <c r="R47" s="237"/>
      <c r="S47" s="117"/>
      <c r="T47" s="119"/>
      <c r="U47" s="117"/>
      <c r="V47" s="119"/>
      <c r="W47" s="119"/>
      <c r="X47" s="175"/>
      <c r="Y47" s="8"/>
      <c r="Z47" s="20"/>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21"/>
      <c r="AZ47" s="2"/>
    </row>
    <row r="48" spans="1:52" ht="24.95" customHeight="1" thickBot="1" x14ac:dyDescent="0.3">
      <c r="A48" s="2"/>
      <c r="B48" s="14"/>
      <c r="C48" s="16"/>
      <c r="D48" s="15"/>
      <c r="E48" s="18"/>
      <c r="F48" s="29"/>
      <c r="G48" s="49"/>
      <c r="H48" s="352"/>
      <c r="I48" s="50"/>
      <c r="J48" s="32"/>
      <c r="K48" s="50"/>
      <c r="L48" s="32"/>
      <c r="M48" s="50"/>
      <c r="N48" s="27"/>
      <c r="O48" s="50"/>
      <c r="P48" s="27"/>
      <c r="Q48" s="25"/>
      <c r="R48" s="353"/>
      <c r="S48" s="49"/>
      <c r="T48" s="26"/>
      <c r="U48" s="49"/>
      <c r="V48" s="24"/>
      <c r="W48" s="51"/>
      <c r="X48" s="52"/>
      <c r="Y48" s="8"/>
      <c r="Z48" s="20"/>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21"/>
      <c r="AZ48" s="2"/>
    </row>
    <row r="49" spans="1:52" ht="45" customHeight="1" thickTop="1" x14ac:dyDescent="0.25">
      <c r="A49" s="2"/>
      <c r="B49" s="557" t="s">
        <v>404</v>
      </c>
      <c r="C49" s="557"/>
      <c r="D49" s="557"/>
      <c r="E49" s="557"/>
      <c r="F49" s="557"/>
      <c r="G49" s="557"/>
      <c r="H49" s="557"/>
      <c r="I49" s="557"/>
      <c r="J49" s="557"/>
      <c r="K49" s="557"/>
      <c r="L49" s="557"/>
      <c r="M49" s="557"/>
      <c r="N49" s="557"/>
      <c r="O49" s="557"/>
      <c r="P49" s="557"/>
      <c r="Q49" s="557"/>
      <c r="R49" s="557"/>
      <c r="S49" s="557"/>
      <c r="T49" s="557"/>
      <c r="U49" s="557"/>
      <c r="V49" s="557"/>
      <c r="W49" s="557"/>
      <c r="X49" s="557"/>
      <c r="Y49" s="2"/>
      <c r="Z49" s="20"/>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21"/>
      <c r="AZ49" s="2"/>
    </row>
    <row r="50" spans="1:52" ht="1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0"/>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21"/>
      <c r="AZ50" s="2"/>
    </row>
    <row r="51" spans="1:52" ht="15" customHeight="1" thickBot="1" x14ac:dyDescent="0.3">
      <c r="A51" s="2"/>
      <c r="B51" s="2"/>
      <c r="C51" s="2"/>
      <c r="D51" s="2"/>
      <c r="E51" s="2"/>
      <c r="F51" s="120">
        <f>COUNTBLANK(F7:F46)</f>
        <v>40</v>
      </c>
      <c r="G51" s="2"/>
      <c r="H51" s="39">
        <f>COUNTBLANK(H7:H46)</f>
        <v>40</v>
      </c>
      <c r="I51" s="2"/>
      <c r="J51" s="39">
        <f>COUNTBLANK(J7:J46)</f>
        <v>40</v>
      </c>
      <c r="K51" s="2"/>
      <c r="L51" s="39">
        <f>COUNTBLANK(L7:L46)</f>
        <v>40</v>
      </c>
      <c r="M51" s="2"/>
      <c r="N51" s="39">
        <f>COUNTBLANK(N7:N46)</f>
        <v>40</v>
      </c>
      <c r="O51" s="2"/>
      <c r="P51" s="42">
        <f>COUNTBLANK(P7:P46)</f>
        <v>40</v>
      </c>
      <c r="Q51" s="2"/>
      <c r="R51" s="39">
        <f>COUNTBLANK(R7:R46)</f>
        <v>40</v>
      </c>
      <c r="S51" s="2"/>
      <c r="T51" s="39">
        <f>COUNTBLANK(T7:T46)</f>
        <v>40</v>
      </c>
      <c r="U51" s="2"/>
      <c r="V51" s="39">
        <f>COUNTBLANK(V7:V46)</f>
        <v>40</v>
      </c>
      <c r="W51" s="2"/>
      <c r="X51" s="2"/>
      <c r="Y51" s="2"/>
      <c r="Z51" s="20"/>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21"/>
      <c r="AZ51" s="2"/>
    </row>
    <row r="52" spans="1:52" ht="15" customHeight="1" x14ac:dyDescent="0.25">
      <c r="A52" s="2"/>
      <c r="B52" s="552" t="s">
        <v>40</v>
      </c>
      <c r="C52" s="553"/>
      <c r="D52" s="554"/>
      <c r="E52" s="2"/>
      <c r="F52" s="38" t="s">
        <v>41</v>
      </c>
      <c r="G52" s="2"/>
      <c r="H52" s="38" t="s">
        <v>42</v>
      </c>
      <c r="I52" s="2"/>
      <c r="J52" s="2"/>
      <c r="K52" s="2"/>
      <c r="L52" s="2"/>
      <c r="M52" s="2"/>
      <c r="N52" s="2"/>
      <c r="O52" s="2"/>
      <c r="P52" s="2"/>
      <c r="Q52" s="2"/>
      <c r="R52" s="2"/>
      <c r="S52" s="2"/>
      <c r="T52" s="2"/>
      <c r="U52" s="2"/>
      <c r="V52" s="2"/>
      <c r="W52" s="2"/>
      <c r="X52" s="2"/>
      <c r="Y52" s="2"/>
      <c r="Z52" s="20"/>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21"/>
      <c r="AZ52" s="2"/>
    </row>
    <row r="53" spans="1:52" ht="15" customHeight="1" x14ac:dyDescent="0.25">
      <c r="A53" s="2"/>
      <c r="B53" s="555" t="s">
        <v>43</v>
      </c>
      <c r="C53" s="556"/>
      <c r="D53" s="35" t="s">
        <v>44</v>
      </c>
      <c r="E53" s="2"/>
      <c r="F53" s="42">
        <f>F51+H51+J51+L51+N51+P51+R51+T51</f>
        <v>320</v>
      </c>
      <c r="G53" s="40"/>
      <c r="H53" s="42">
        <f>320-F53</f>
        <v>0</v>
      </c>
      <c r="I53" s="2"/>
      <c r="J53" s="2"/>
      <c r="K53" s="2"/>
      <c r="L53" s="2"/>
      <c r="M53" s="2"/>
      <c r="N53" s="2"/>
      <c r="O53" s="2"/>
      <c r="P53" s="2"/>
      <c r="Q53" s="2"/>
      <c r="R53" s="448">
        <f>COUNTA(F7:F47,H7:H47,J7:J47,L7:L47,N7:N47,P7:P47,R7:R47,T7:T47,V7:V47,W7:W47,X7:X47)</f>
        <v>0</v>
      </c>
      <c r="S53" s="2"/>
      <c r="T53" s="2"/>
      <c r="U53" s="2"/>
      <c r="V53" s="2"/>
      <c r="W53" s="2"/>
      <c r="X53" s="2"/>
      <c r="Y53" s="2"/>
      <c r="Z53" s="20"/>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21"/>
      <c r="AZ53" s="2"/>
    </row>
    <row r="54" spans="1:52" ht="15" customHeight="1" x14ac:dyDescent="0.25">
      <c r="A54" s="2"/>
      <c r="B54" s="555" t="s">
        <v>45</v>
      </c>
      <c r="C54" s="556"/>
      <c r="D54" s="36" t="s">
        <v>46</v>
      </c>
      <c r="E54" s="2"/>
      <c r="F54" s="41">
        <f>F53/320</f>
        <v>1</v>
      </c>
      <c r="G54" s="40"/>
      <c r="H54" s="41">
        <f>H53/320</f>
        <v>0</v>
      </c>
      <c r="I54" s="2"/>
      <c r="J54" s="2"/>
      <c r="K54" s="2"/>
      <c r="L54" s="2"/>
      <c r="M54" s="2"/>
      <c r="N54" s="2"/>
      <c r="O54" s="2"/>
      <c r="P54" s="2"/>
      <c r="Q54" s="2"/>
      <c r="R54" s="2"/>
      <c r="S54" s="2"/>
      <c r="T54" s="2"/>
      <c r="U54" s="2"/>
      <c r="V54" s="2"/>
      <c r="W54" s="2"/>
      <c r="X54" s="2"/>
      <c r="Y54" s="2"/>
      <c r="Z54" s="20"/>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21"/>
      <c r="AZ54" s="2"/>
    </row>
    <row r="55" spans="1:52" ht="15" customHeight="1" thickBot="1" x14ac:dyDescent="0.3">
      <c r="A55" s="2"/>
      <c r="B55" s="547" t="s">
        <v>47</v>
      </c>
      <c r="C55" s="548"/>
      <c r="D55" s="37" t="s">
        <v>48</v>
      </c>
      <c r="E55" s="2"/>
      <c r="F55" s="38" t="s">
        <v>49</v>
      </c>
      <c r="G55" s="2"/>
      <c r="H55" s="38" t="s">
        <v>50</v>
      </c>
      <c r="I55" s="2"/>
      <c r="J55" s="2"/>
      <c r="K55" s="2"/>
      <c r="L55" s="2"/>
      <c r="M55" s="2"/>
      <c r="N55" s="2"/>
      <c r="O55" s="2"/>
      <c r="P55" s="2"/>
      <c r="Q55" s="2"/>
      <c r="R55" s="2"/>
      <c r="S55" s="2"/>
      <c r="T55" s="2"/>
      <c r="U55" s="2"/>
      <c r="V55" s="2"/>
      <c r="W55" s="2"/>
      <c r="X55" s="2"/>
      <c r="Y55" s="2"/>
      <c r="Z55" s="20"/>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21"/>
      <c r="AZ55" s="2"/>
    </row>
    <row r="56" spans="1:52" ht="1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row>
  </sheetData>
  <mergeCells count="57">
    <mergeCell ref="K4:K5"/>
    <mergeCell ref="L4:L5"/>
    <mergeCell ref="B2:E2"/>
    <mergeCell ref="D3:D5"/>
    <mergeCell ref="E3:E5"/>
    <mergeCell ref="F3:I3"/>
    <mergeCell ref="J3:P3"/>
    <mergeCell ref="M4:M5"/>
    <mergeCell ref="N4:N5"/>
    <mergeCell ref="O4:O5"/>
    <mergeCell ref="P4:P5"/>
    <mergeCell ref="F4:F5"/>
    <mergeCell ref="G4:G5"/>
    <mergeCell ref="H4:H5"/>
    <mergeCell ref="I4:I5"/>
    <mergeCell ref="J4:J5"/>
    <mergeCell ref="AE12:AE14"/>
    <mergeCell ref="Q4:Q5"/>
    <mergeCell ref="R4:R5"/>
    <mergeCell ref="S4:S5"/>
    <mergeCell ref="T4:T5"/>
    <mergeCell ref="U4:U5"/>
    <mergeCell ref="Z10:AY11"/>
    <mergeCell ref="V3:V5"/>
    <mergeCell ref="W3:W5"/>
    <mergeCell ref="X3:X5"/>
    <mergeCell ref="Q3:U3"/>
    <mergeCell ref="Z12:Z14"/>
    <mergeCell ref="AA12:AA14"/>
    <mergeCell ref="AB12:AB14"/>
    <mergeCell ref="AC12:AC14"/>
    <mergeCell ref="AD12:AD14"/>
    <mergeCell ref="AO12:AO14"/>
    <mergeCell ref="AP12:AP14"/>
    <mergeCell ref="AQ12:AQ14"/>
    <mergeCell ref="AF12:AF14"/>
    <mergeCell ref="AG12:AG14"/>
    <mergeCell ref="AH12:AH14"/>
    <mergeCell ref="AI12:AI14"/>
    <mergeCell ref="AJ12:AJ14"/>
    <mergeCell ref="AK12:AK14"/>
    <mergeCell ref="B55:C55"/>
    <mergeCell ref="AX12:AX14"/>
    <mergeCell ref="AY12:AY14"/>
    <mergeCell ref="B49:X49"/>
    <mergeCell ref="B52:D52"/>
    <mergeCell ref="B53:C53"/>
    <mergeCell ref="B54:C54"/>
    <mergeCell ref="AR12:AR14"/>
    <mergeCell ref="AS12:AS14"/>
    <mergeCell ref="AT12:AT14"/>
    <mergeCell ref="AU12:AU14"/>
    <mergeCell ref="AV12:AV14"/>
    <mergeCell ref="AW12:AW14"/>
    <mergeCell ref="AL12:AL14"/>
    <mergeCell ref="AM12:AM14"/>
    <mergeCell ref="AN12:AN14"/>
  </mergeCells>
  <conditionalFormatting sqref="C7">
    <cfRule type="expression" dxfId="621" priority="623">
      <formula>AND($B7="samedi")</formula>
    </cfRule>
    <cfRule type="expression" dxfId="620" priority="624">
      <formula>AND($B7="dimanche")</formula>
    </cfRule>
  </conditionalFormatting>
  <conditionalFormatting sqref="C7">
    <cfRule type="expression" dxfId="619" priority="621">
      <formula>AND($B7="samedi")</formula>
    </cfRule>
    <cfRule type="expression" dxfId="618" priority="622">
      <formula>AND($B7="dimanche")</formula>
    </cfRule>
  </conditionalFormatting>
  <conditionalFormatting sqref="B7:B47">
    <cfRule type="expression" dxfId="617" priority="619">
      <formula>AND($B7="samedi")</formula>
    </cfRule>
    <cfRule type="expression" dxfId="616" priority="620">
      <formula>AND($B7="dimanche")</formula>
    </cfRule>
  </conditionalFormatting>
  <conditionalFormatting sqref="B7:B47">
    <cfRule type="expression" dxfId="615" priority="617">
      <formula>AND($B7="samedi")</formula>
    </cfRule>
    <cfRule type="expression" dxfId="614" priority="618">
      <formula>AND($B7="dimanche")</formula>
    </cfRule>
  </conditionalFormatting>
  <conditionalFormatting sqref="C8:C47">
    <cfRule type="expression" dxfId="613" priority="609">
      <formula>AND($B8="samedi")</formula>
    </cfRule>
    <cfRule type="expression" dxfId="612" priority="610">
      <formula>AND($B8="dimanche")</formula>
    </cfRule>
  </conditionalFormatting>
  <conditionalFormatting sqref="C8:C47">
    <cfRule type="expression" dxfId="611" priority="607">
      <formula>AND($B8="samedi")</formula>
    </cfRule>
    <cfRule type="expression" dxfId="610" priority="608">
      <formula>AND($B8="dimanche")</formula>
    </cfRule>
  </conditionalFormatting>
  <conditionalFormatting sqref="C8:C47">
    <cfRule type="expression" dxfId="609" priority="605">
      <formula>AND($B8="samedi")</formula>
    </cfRule>
    <cfRule type="expression" dxfId="608" priority="606">
      <formula>AND($B8="dimanche")</formula>
    </cfRule>
  </conditionalFormatting>
  <conditionalFormatting sqref="C8:C47">
    <cfRule type="expression" dxfId="607" priority="615">
      <formula>AND($B8="samedi")</formula>
    </cfRule>
    <cfRule type="expression" dxfId="606" priority="616">
      <formula>AND($B8="dimanche")</formula>
    </cfRule>
  </conditionalFormatting>
  <conditionalFormatting sqref="C8:C47">
    <cfRule type="expression" dxfId="605" priority="613">
      <formula>AND($B8="samedi")</formula>
    </cfRule>
    <cfRule type="expression" dxfId="604" priority="614">
      <formula>AND($B8="dimanche")</formula>
    </cfRule>
  </conditionalFormatting>
  <conditionalFormatting sqref="C8:C47">
    <cfRule type="expression" dxfId="603" priority="611">
      <formula>AND($B8="samedi")</formula>
    </cfRule>
    <cfRule type="expression" dxfId="602" priority="612">
      <formula>AND($B8="dimanche")</formula>
    </cfRule>
  </conditionalFormatting>
  <conditionalFormatting sqref="D6">
    <cfRule type="expression" dxfId="601" priority="603">
      <formula>AND($F3="samedi")</formula>
    </cfRule>
    <cfRule type="expression" dxfId="600" priority="604">
      <formula>AND($F3="dimanche")</formula>
    </cfRule>
  </conditionalFormatting>
  <conditionalFormatting sqref="D7:D47">
    <cfRule type="expression" dxfId="599" priority="601">
      <formula>AND($B7="samedi")</formula>
    </cfRule>
    <cfRule type="expression" dxfId="598" priority="602">
      <formula>AND($B7="dimanche")</formula>
    </cfRule>
  </conditionalFormatting>
  <conditionalFormatting sqref="D7:D47">
    <cfRule type="expression" dxfId="597" priority="599">
      <formula>AND($B7="samedi")</formula>
    </cfRule>
    <cfRule type="expression" dxfId="596" priority="600">
      <formula>AND($B7="dimanche")</formula>
    </cfRule>
  </conditionalFormatting>
  <conditionalFormatting sqref="G7">
    <cfRule type="containsText" dxfId="595" priority="595" operator="containsText" text="Ac">
      <formula>NOT(ISERROR(SEARCH("Ac",G7)))</formula>
    </cfRule>
    <cfRule type="containsText" dxfId="594" priority="596" operator="containsText" text="Ad">
      <formula>NOT(ISERROR(SEARCH("Ad",G7)))</formula>
    </cfRule>
    <cfRule type="containsText" dxfId="593" priority="597" operator="containsText" text="G">
      <formula>NOT(ISERROR(SEARCH("G",G7)))</formula>
    </cfRule>
  </conditionalFormatting>
  <conditionalFormatting sqref="G7">
    <cfRule type="duplicateValues" dxfId="592" priority="598"/>
  </conditionalFormatting>
  <conditionalFormatting sqref="G8:G47">
    <cfRule type="containsText" dxfId="591" priority="591" operator="containsText" text="Ac">
      <formula>NOT(ISERROR(SEARCH("Ac",G8)))</formula>
    </cfRule>
    <cfRule type="containsText" dxfId="590" priority="592" operator="containsText" text="Ad">
      <formula>NOT(ISERROR(SEARCH("Ad",G8)))</formula>
    </cfRule>
    <cfRule type="containsText" dxfId="589" priority="593" operator="containsText" text="G">
      <formula>NOT(ISERROR(SEARCH("G",G8)))</formula>
    </cfRule>
  </conditionalFormatting>
  <conditionalFormatting sqref="G8:G47">
    <cfRule type="duplicateValues" dxfId="588" priority="594"/>
  </conditionalFormatting>
  <conditionalFormatting sqref="I7:I47">
    <cfRule type="containsText" dxfId="587" priority="587" operator="containsText" text="Ac">
      <formula>NOT(ISERROR(SEARCH("Ac",I7)))</formula>
    </cfRule>
    <cfRule type="containsText" dxfId="586" priority="588" operator="containsText" text="Ad">
      <formula>NOT(ISERROR(SEARCH("Ad",I7)))</formula>
    </cfRule>
    <cfRule type="containsText" dxfId="585" priority="589" operator="containsText" text="G">
      <formula>NOT(ISERROR(SEARCH("G",I7)))</formula>
    </cfRule>
  </conditionalFormatting>
  <conditionalFormatting sqref="I7:I47">
    <cfRule type="duplicateValues" dxfId="584" priority="590"/>
  </conditionalFormatting>
  <conditionalFormatting sqref="K7:K47">
    <cfRule type="containsText" dxfId="583" priority="583" operator="containsText" text="Ac">
      <formula>NOT(ISERROR(SEARCH("Ac",K7)))</formula>
    </cfRule>
    <cfRule type="containsText" dxfId="582" priority="584" operator="containsText" text="Ad">
      <formula>NOT(ISERROR(SEARCH("Ad",K7)))</formula>
    </cfRule>
    <cfRule type="containsText" dxfId="581" priority="585" operator="containsText" text="G">
      <formula>NOT(ISERROR(SEARCH("G",K7)))</formula>
    </cfRule>
  </conditionalFormatting>
  <conditionalFormatting sqref="K7:K47">
    <cfRule type="duplicateValues" dxfId="580" priority="586"/>
  </conditionalFormatting>
  <conditionalFormatting sqref="M7:M47">
    <cfRule type="containsText" dxfId="579" priority="579" operator="containsText" text="Ac">
      <formula>NOT(ISERROR(SEARCH("Ac",M7)))</formula>
    </cfRule>
    <cfRule type="containsText" dxfId="578" priority="580" operator="containsText" text="Ad">
      <formula>NOT(ISERROR(SEARCH("Ad",M7)))</formula>
    </cfRule>
    <cfRule type="containsText" dxfId="577" priority="581" operator="containsText" text="G">
      <formula>NOT(ISERROR(SEARCH("G",M7)))</formula>
    </cfRule>
  </conditionalFormatting>
  <conditionalFormatting sqref="M7:M47">
    <cfRule type="duplicateValues" dxfId="576" priority="582"/>
  </conditionalFormatting>
  <conditionalFormatting sqref="O7:O47">
    <cfRule type="containsText" dxfId="575" priority="575" operator="containsText" text="Ac">
      <formula>NOT(ISERROR(SEARCH("Ac",O7)))</formula>
    </cfRule>
    <cfRule type="containsText" dxfId="574" priority="576" operator="containsText" text="Ad">
      <formula>NOT(ISERROR(SEARCH("Ad",O7)))</formula>
    </cfRule>
    <cfRule type="containsText" dxfId="573" priority="577" operator="containsText" text="G">
      <formula>NOT(ISERROR(SEARCH("G",O7)))</formula>
    </cfRule>
  </conditionalFormatting>
  <conditionalFormatting sqref="O7:O47">
    <cfRule type="duplicateValues" dxfId="572" priority="578"/>
  </conditionalFormatting>
  <conditionalFormatting sqref="Q7:Q47">
    <cfRule type="containsText" dxfId="571" priority="571" operator="containsText" text="Ac">
      <formula>NOT(ISERROR(SEARCH("Ac",Q7)))</formula>
    </cfRule>
    <cfRule type="containsText" dxfId="570" priority="572" operator="containsText" text="Ad">
      <formula>NOT(ISERROR(SEARCH("Ad",Q7)))</formula>
    </cfRule>
    <cfRule type="containsText" dxfId="569" priority="573" operator="containsText" text="G">
      <formula>NOT(ISERROR(SEARCH("G",Q7)))</formula>
    </cfRule>
  </conditionalFormatting>
  <conditionalFormatting sqref="Q7:Q47">
    <cfRule type="duplicateValues" dxfId="568" priority="574"/>
  </conditionalFormatting>
  <conditionalFormatting sqref="S7:S47">
    <cfRule type="containsText" dxfId="567" priority="567" operator="containsText" text="Ac">
      <formula>NOT(ISERROR(SEARCH("Ac",S7)))</formula>
    </cfRule>
    <cfRule type="containsText" dxfId="566" priority="568" operator="containsText" text="Ad">
      <formula>NOT(ISERROR(SEARCH("Ad",S7)))</formula>
    </cfRule>
    <cfRule type="containsText" dxfId="565" priority="569" operator="containsText" text="G">
      <formula>NOT(ISERROR(SEARCH("G",S7)))</formula>
    </cfRule>
  </conditionalFormatting>
  <conditionalFormatting sqref="S7:S47">
    <cfRule type="duplicateValues" dxfId="564" priority="570"/>
  </conditionalFormatting>
  <conditionalFormatting sqref="U7:U47">
    <cfRule type="containsText" dxfId="563" priority="563" operator="containsText" text="Ac">
      <formula>NOT(ISERROR(SEARCH("Ac",U7)))</formula>
    </cfRule>
    <cfRule type="containsText" dxfId="562" priority="564" operator="containsText" text="Ad">
      <formula>NOT(ISERROR(SEARCH("Ad",U7)))</formula>
    </cfRule>
    <cfRule type="containsText" dxfId="561" priority="565" operator="containsText" text="G">
      <formula>NOT(ISERROR(SEARCH("G",U7)))</formula>
    </cfRule>
  </conditionalFormatting>
  <conditionalFormatting sqref="U7:U47">
    <cfRule type="duplicateValues" dxfId="560" priority="566"/>
  </conditionalFormatting>
  <conditionalFormatting sqref="F7">
    <cfRule type="expression" dxfId="559" priority="561">
      <formula>AND($B7="samedi")</formula>
    </cfRule>
    <cfRule type="expression" dxfId="558" priority="562">
      <formula>AND($B7="dimanche")</formula>
    </cfRule>
  </conditionalFormatting>
  <conditionalFormatting sqref="F7 H7 J7 L7 N7 P7 R7 T7 V7:X7">
    <cfRule type="duplicateValues" dxfId="557" priority="346"/>
  </conditionalFormatting>
  <conditionalFormatting sqref="F25 H25 J25 L25 N25 P25 R25 T25 V25:X25">
    <cfRule type="duplicateValues" dxfId="556" priority="29"/>
  </conditionalFormatting>
  <conditionalFormatting sqref="H7">
    <cfRule type="expression" dxfId="555" priority="556">
      <formula>AND($B7="samedi")</formula>
    </cfRule>
    <cfRule type="expression" dxfId="554" priority="560">
      <formula>AND($B7="dimanche")</formula>
    </cfRule>
  </conditionalFormatting>
  <conditionalFormatting sqref="J7">
    <cfRule type="expression" dxfId="553" priority="554">
      <formula>AND($B7="samedi")</formula>
    </cfRule>
    <cfRule type="expression" dxfId="552" priority="555">
      <formula>AND($B7="dimanche")</formula>
    </cfRule>
  </conditionalFormatting>
  <conditionalFormatting sqref="H8">
    <cfRule type="expression" dxfId="551" priority="550">
      <formula>AND($B8="samedi")</formula>
    </cfRule>
    <cfRule type="expression" dxfId="550" priority="557">
      <formula>AND($B8="dimanche")</formula>
    </cfRule>
  </conditionalFormatting>
  <conditionalFormatting sqref="J8">
    <cfRule type="expression" dxfId="549" priority="548">
      <formula>AND($B8="samedi")</formula>
    </cfRule>
    <cfRule type="expression" dxfId="548" priority="549">
      <formula>AND($B8="dimanche")</formula>
    </cfRule>
  </conditionalFormatting>
  <conditionalFormatting sqref="F9">
    <cfRule type="expression" dxfId="547" priority="546">
      <formula>AND($B9="samedi")</formula>
    </cfRule>
    <cfRule type="expression" dxfId="546" priority="547">
      <formula>AND($B9="dimanche")</formula>
    </cfRule>
  </conditionalFormatting>
  <conditionalFormatting sqref="F9 H9 J9 L9 N9 P9 R9 T9 V9:X9">
    <cfRule type="duplicateValues" dxfId="545" priority="192"/>
  </conditionalFormatting>
  <conditionalFormatting sqref="F11">
    <cfRule type="expression" dxfId="544" priority="543">
      <formula>AND($B11="samedi")</formula>
    </cfRule>
    <cfRule type="expression" dxfId="543" priority="544">
      <formula>AND($B11="dimanche")</formula>
    </cfRule>
  </conditionalFormatting>
  <conditionalFormatting sqref="F11 H11 J11 L11 N11 P11 R11 T11 V11:X11">
    <cfRule type="duplicateValues" dxfId="542" priority="156"/>
  </conditionalFormatting>
  <conditionalFormatting sqref="F12">
    <cfRule type="expression" dxfId="541" priority="541">
      <formula>AND($B12="samedi")</formula>
    </cfRule>
    <cfRule type="expression" dxfId="540" priority="542">
      <formula>AND($B12="dimanche")</formula>
    </cfRule>
  </conditionalFormatting>
  <conditionalFormatting sqref="F12 H12 J12 L12 N12 P12 R12 T12 V12:X12">
    <cfRule type="duplicateValues" dxfId="539" priority="248"/>
  </conditionalFormatting>
  <conditionalFormatting sqref="H9">
    <cfRule type="expression" dxfId="538" priority="540">
      <formula>AND($B9="samedi")</formula>
    </cfRule>
    <cfRule type="expression" dxfId="537" priority="545">
      <formula>AND($B9="dimanche")</formula>
    </cfRule>
  </conditionalFormatting>
  <conditionalFormatting sqref="F17 H17 J17 L17 N17 P17 R17 T17 V17:X17">
    <cfRule type="duplicateValues" dxfId="536" priority="169"/>
  </conditionalFormatting>
  <conditionalFormatting sqref="F10">
    <cfRule type="expression" dxfId="535" priority="534">
      <formula>AND($B10="samedi")</formula>
    </cfRule>
    <cfRule type="expression" dxfId="534" priority="535">
      <formula>AND($B10="dimanche")</formula>
    </cfRule>
  </conditionalFormatting>
  <conditionalFormatting sqref="F10 H10 J10 L10 N10 P10 R10 T10 V10:X10">
    <cfRule type="duplicateValues" dxfId="533" priority="193"/>
  </conditionalFormatting>
  <conditionalFormatting sqref="F15">
    <cfRule type="expression" dxfId="532" priority="531">
      <formula>AND($B15="samedi")</formula>
    </cfRule>
    <cfRule type="expression" dxfId="531" priority="532">
      <formula>AND($B15="dimanche")</formula>
    </cfRule>
  </conditionalFormatting>
  <conditionalFormatting sqref="F15 H15 J15 L15 N15 P15 R15 T15 V15:X15">
    <cfRule type="duplicateValues" dxfId="530" priority="224"/>
  </conditionalFormatting>
  <conditionalFormatting sqref="F16">
    <cfRule type="expression" dxfId="529" priority="528">
      <formula>AND($B16="samedi")</formula>
    </cfRule>
    <cfRule type="expression" dxfId="528" priority="529">
      <formula>AND($B16="dimanche")</formula>
    </cfRule>
  </conditionalFormatting>
  <conditionalFormatting sqref="F16 H16 J16 L16 N16 P16 R16 T16 V16:X16">
    <cfRule type="duplicateValues" dxfId="527" priority="170"/>
  </conditionalFormatting>
  <conditionalFormatting sqref="F17">
    <cfRule type="expression" dxfId="526" priority="525">
      <formula>AND($B17="samedi")</formula>
    </cfRule>
    <cfRule type="expression" dxfId="525" priority="526">
      <formula>AND($B17="dimanche")</formula>
    </cfRule>
  </conditionalFormatting>
  <conditionalFormatting sqref="F18">
    <cfRule type="expression" dxfId="524" priority="523">
      <formula>AND($B18="samedi")</formula>
    </cfRule>
    <cfRule type="expression" dxfId="523" priority="524">
      <formula>AND($B18="dimanche")</formula>
    </cfRule>
  </conditionalFormatting>
  <conditionalFormatting sqref="F18 H18 J18 L18 N18 P18 R18 T18 V18:X18">
    <cfRule type="duplicateValues" dxfId="522" priority="171"/>
  </conditionalFormatting>
  <conditionalFormatting sqref="F19">
    <cfRule type="expression" dxfId="521" priority="520">
      <formula>AND($B19="samedi")</formula>
    </cfRule>
    <cfRule type="expression" dxfId="520" priority="521">
      <formula>AND($B19="dimanche")</formula>
    </cfRule>
  </conditionalFormatting>
  <conditionalFormatting sqref="F19 H19 J19 L19 N19 P19 R19 T19 V19:X19">
    <cfRule type="duplicateValues" dxfId="519" priority="168"/>
  </conditionalFormatting>
  <conditionalFormatting sqref="F20">
    <cfRule type="expression" dxfId="518" priority="517">
      <formula>AND($B20="samedi")</formula>
    </cfRule>
    <cfRule type="expression" dxfId="517" priority="518">
      <formula>AND($B20="dimanche")</formula>
    </cfRule>
  </conditionalFormatting>
  <conditionalFormatting sqref="F20 H20 J20 L20 N20 P20 R20 T20 V20:X20">
    <cfRule type="duplicateValues" dxfId="516" priority="157"/>
  </conditionalFormatting>
  <conditionalFormatting sqref="H21 J21 L21 N21 P21 R21 T21 V21:X21 F21">
    <cfRule type="duplicateValues" dxfId="515" priority="222"/>
  </conditionalFormatting>
  <conditionalFormatting sqref="F22">
    <cfRule type="expression" dxfId="514" priority="514">
      <formula>AND($B22="samedi")</formula>
    </cfRule>
    <cfRule type="expression" dxfId="513" priority="515">
      <formula>AND($B22="dimanche")</formula>
    </cfRule>
  </conditionalFormatting>
  <conditionalFormatting sqref="F22 H22 J22 L22 N22 P22 R22 T22 V22:X22">
    <cfRule type="duplicateValues" dxfId="512" priority="204"/>
  </conditionalFormatting>
  <conditionalFormatting sqref="F23">
    <cfRule type="expression" dxfId="511" priority="512">
      <formula>AND($B23="samedi")</formula>
    </cfRule>
    <cfRule type="expression" dxfId="510" priority="513">
      <formula>AND($B23="dimanche")</formula>
    </cfRule>
  </conditionalFormatting>
  <conditionalFormatting sqref="F23 H23 J23 L23 N23 P23 R23 T23 V23:X23">
    <cfRule type="duplicateValues" dxfId="509" priority="205"/>
  </conditionalFormatting>
  <conditionalFormatting sqref="F24">
    <cfRule type="expression" dxfId="508" priority="510">
      <formula>AND($B24="samedi")</formula>
    </cfRule>
    <cfRule type="expression" dxfId="507" priority="511">
      <formula>AND($B24="dimanche")</formula>
    </cfRule>
  </conditionalFormatting>
  <conditionalFormatting sqref="F24 H24 J24 L24 N24 P24 R24 T24 V24:X24">
    <cfRule type="duplicateValues" dxfId="506" priority="206"/>
  </conditionalFormatting>
  <conditionalFormatting sqref="F13">
    <cfRule type="expression" dxfId="505" priority="508">
      <formula>AND($B13="samedi")</formula>
    </cfRule>
    <cfRule type="expression" dxfId="504" priority="509">
      <formula>AND($B13="dimanche")</formula>
    </cfRule>
  </conditionalFormatting>
  <conditionalFormatting sqref="F13 H13 J13 L13 N13 P13 R13 T13 V13:X13">
    <cfRule type="duplicateValues" dxfId="503" priority="232"/>
  </conditionalFormatting>
  <conditionalFormatting sqref="F14">
    <cfRule type="expression" dxfId="502" priority="505">
      <formula>AND($B14="samedi")</formula>
    </cfRule>
    <cfRule type="expression" dxfId="501" priority="506">
      <formula>AND($B14="dimanche")</formula>
    </cfRule>
  </conditionalFormatting>
  <conditionalFormatting sqref="F14 H14 J14 L14 N14 P14 R14 T14 V14:X14">
    <cfRule type="duplicateValues" dxfId="500" priority="231"/>
  </conditionalFormatting>
  <conditionalFormatting sqref="F25">
    <cfRule type="expression" dxfId="499" priority="558">
      <formula>AND($B25="samedi")</formula>
    </cfRule>
    <cfRule type="expression" dxfId="498" priority="559">
      <formula>AND($B25="dimanche")</formula>
    </cfRule>
  </conditionalFormatting>
  <conditionalFormatting sqref="F26 H26 J26 L26 N26 R26 T26 V26:X26 P26">
    <cfRule type="duplicateValues" dxfId="497" priority="15"/>
  </conditionalFormatting>
  <conditionalFormatting sqref="F26">
    <cfRule type="expression" dxfId="496" priority="502">
      <formula>AND($B26="samedi")</formula>
    </cfRule>
    <cfRule type="expression" dxfId="495" priority="503">
      <formula>AND($B26="dimanche")</formula>
    </cfRule>
  </conditionalFormatting>
  <conditionalFormatting sqref="F27 H27 J27 L27 N27 P27 R27 T27 V27:X27">
    <cfRule type="duplicateValues" dxfId="494" priority="74"/>
  </conditionalFormatting>
  <conditionalFormatting sqref="F27">
    <cfRule type="expression" dxfId="493" priority="500">
      <formula>AND($B27="samedi")</formula>
    </cfRule>
    <cfRule type="expression" dxfId="492" priority="501">
      <formula>AND($B27="dimanche")</formula>
    </cfRule>
  </conditionalFormatting>
  <conditionalFormatting sqref="F29 H29 J29 L29 N29 P29 R29 T29 V29:X29">
    <cfRule type="duplicateValues" dxfId="491" priority="127"/>
  </conditionalFormatting>
  <conditionalFormatting sqref="F29">
    <cfRule type="expression" dxfId="490" priority="498">
      <formula>AND($B29="samedi")</formula>
    </cfRule>
    <cfRule type="expression" dxfId="489" priority="499">
      <formula>AND($B29="dimanche")</formula>
    </cfRule>
  </conditionalFormatting>
  <conditionalFormatting sqref="F30 H30 J30 L30 N30 P30 R30 T30 V30:X30">
    <cfRule type="duplicateValues" dxfId="488" priority="111"/>
  </conditionalFormatting>
  <conditionalFormatting sqref="F30">
    <cfRule type="expression" dxfId="487" priority="496">
      <formula>AND($B30="samedi")</formula>
    </cfRule>
    <cfRule type="expression" dxfId="486" priority="497">
      <formula>AND($B30="dimanche")</formula>
    </cfRule>
  </conditionalFormatting>
  <conditionalFormatting sqref="F31 H31 J31 L31 N31 P31 R31 T31 V31:X31">
    <cfRule type="duplicateValues" dxfId="485" priority="144"/>
  </conditionalFormatting>
  <conditionalFormatting sqref="F31">
    <cfRule type="expression" dxfId="484" priority="494">
      <formula>AND($B31="samedi")</formula>
    </cfRule>
    <cfRule type="expression" dxfId="483" priority="495">
      <formula>AND($B31="dimanche")</formula>
    </cfRule>
  </conditionalFormatting>
  <conditionalFormatting sqref="F32 H32 J32 L32 N32 P32 R32 T32 V32:X32">
    <cfRule type="duplicateValues" dxfId="482" priority="48"/>
  </conditionalFormatting>
  <conditionalFormatting sqref="F32">
    <cfRule type="expression" dxfId="481" priority="492">
      <formula>AND($B32="samedi")</formula>
    </cfRule>
    <cfRule type="expression" dxfId="480" priority="493">
      <formula>AND($B32="dimanche")</formula>
    </cfRule>
  </conditionalFormatting>
  <conditionalFormatting sqref="F33 H33 J33 L33 N33 P33 R33 T33 V33:X33">
    <cfRule type="duplicateValues" dxfId="479" priority="42"/>
  </conditionalFormatting>
  <conditionalFormatting sqref="F33">
    <cfRule type="expression" dxfId="478" priority="490">
      <formula>AND($B33="samedi")</formula>
    </cfRule>
    <cfRule type="expression" dxfId="477" priority="491">
      <formula>AND($B33="dimanche")</formula>
    </cfRule>
  </conditionalFormatting>
  <conditionalFormatting sqref="F34 H34 J34 L34 N34 P34 R34 T34 V34:X34">
    <cfRule type="duplicateValues" dxfId="476" priority="23"/>
  </conditionalFormatting>
  <conditionalFormatting sqref="F34">
    <cfRule type="expression" dxfId="475" priority="488">
      <formula>AND($B34="samedi")</formula>
    </cfRule>
    <cfRule type="expression" dxfId="474" priority="489">
      <formula>AND($B34="dimanche")</formula>
    </cfRule>
  </conditionalFormatting>
  <conditionalFormatting sqref="F35 H35 J35 L35 N35 P35 R35 T35 V35:X35">
    <cfRule type="duplicateValues" dxfId="473" priority="83"/>
  </conditionalFormatting>
  <conditionalFormatting sqref="F35">
    <cfRule type="expression" dxfId="472" priority="486">
      <formula>AND($B35="samedi")</formula>
    </cfRule>
    <cfRule type="expression" dxfId="471" priority="487">
      <formula>AND($B35="dimanche")</formula>
    </cfRule>
  </conditionalFormatting>
  <conditionalFormatting sqref="F36 H36 J36 L36 N36 P36 R36 T36 V36:X36">
    <cfRule type="duplicateValues" dxfId="470" priority="73"/>
  </conditionalFormatting>
  <conditionalFormatting sqref="F36">
    <cfRule type="expression" dxfId="469" priority="484">
      <formula>AND($B36="samedi")</formula>
    </cfRule>
    <cfRule type="expression" dxfId="468" priority="485">
      <formula>AND($B36="dimanche")</formula>
    </cfRule>
  </conditionalFormatting>
  <conditionalFormatting sqref="F37 H37 J37 L37 N37 P37 R37 T37 V37:X37">
    <cfRule type="duplicateValues" dxfId="467" priority="138"/>
  </conditionalFormatting>
  <conditionalFormatting sqref="F37">
    <cfRule type="expression" dxfId="466" priority="482">
      <formula>AND($B37="samedi")</formula>
    </cfRule>
    <cfRule type="expression" dxfId="465" priority="483">
      <formula>AND($B37="dimanche")</formula>
    </cfRule>
  </conditionalFormatting>
  <conditionalFormatting sqref="F38 H38 J38 L38 N38 P38 R38 T38 V38:X38">
    <cfRule type="duplicateValues" dxfId="464" priority="109"/>
  </conditionalFormatting>
  <conditionalFormatting sqref="F38">
    <cfRule type="expression" dxfId="463" priority="480">
      <formula>AND($B38="samedi")</formula>
    </cfRule>
    <cfRule type="expression" dxfId="462" priority="481">
      <formula>AND($B38="dimanche")</formula>
    </cfRule>
  </conditionalFormatting>
  <conditionalFormatting sqref="F39 H39 J39 L39 N39 P39 R39 T39 V39:X39">
    <cfRule type="duplicateValues" dxfId="461" priority="110"/>
  </conditionalFormatting>
  <conditionalFormatting sqref="F39">
    <cfRule type="expression" dxfId="460" priority="478">
      <formula>AND($B39="samedi")</formula>
    </cfRule>
    <cfRule type="expression" dxfId="459" priority="479">
      <formula>AND($B39="dimanche")</formula>
    </cfRule>
  </conditionalFormatting>
  <conditionalFormatting sqref="F40 H40 J40 L40 N40 P40 R40 T40 V40:X40">
    <cfRule type="duplicateValues" dxfId="458" priority="108"/>
  </conditionalFormatting>
  <conditionalFormatting sqref="F40">
    <cfRule type="expression" dxfId="457" priority="476">
      <formula>AND($B40="samedi")</formula>
    </cfRule>
    <cfRule type="expression" dxfId="456" priority="477">
      <formula>AND($B40="dimanche")</formula>
    </cfRule>
  </conditionalFormatting>
  <conditionalFormatting sqref="F41 H41 J41 L41 N41 P41 R41 T41 V41:X41">
    <cfRule type="duplicateValues" dxfId="455" priority="35"/>
  </conditionalFormatting>
  <conditionalFormatting sqref="F41">
    <cfRule type="expression" dxfId="454" priority="474">
      <formula>AND($B41="samedi")</formula>
    </cfRule>
    <cfRule type="expression" dxfId="453" priority="475">
      <formula>AND($B41="dimanche")</formula>
    </cfRule>
  </conditionalFormatting>
  <conditionalFormatting sqref="F42 H42 J42 L42 N42 P42 R42 T42 V42:X42">
    <cfRule type="duplicateValues" dxfId="452" priority="36"/>
  </conditionalFormatting>
  <conditionalFormatting sqref="F42">
    <cfRule type="expression" dxfId="451" priority="472">
      <formula>AND($B42="samedi")</formula>
    </cfRule>
    <cfRule type="expression" dxfId="450" priority="473">
      <formula>AND($B42="dimanche")</formula>
    </cfRule>
  </conditionalFormatting>
  <conditionalFormatting sqref="F43 H43 J43 L43 N43 P43 R43 T43 V43:X43">
    <cfRule type="duplicateValues" dxfId="449" priority="17"/>
  </conditionalFormatting>
  <conditionalFormatting sqref="F43">
    <cfRule type="expression" dxfId="448" priority="470">
      <formula>AND($B43="samedi")</formula>
    </cfRule>
    <cfRule type="expression" dxfId="447" priority="471">
      <formula>AND($B43="dimanche")</formula>
    </cfRule>
  </conditionalFormatting>
  <conditionalFormatting sqref="F44 H44 J44 L44 N44 P44 R44 T44 V44:X44">
    <cfRule type="duplicateValues" dxfId="446" priority="50"/>
  </conditionalFormatting>
  <conditionalFormatting sqref="F44">
    <cfRule type="expression" dxfId="445" priority="468">
      <formula>AND($B44="samedi")</formula>
    </cfRule>
    <cfRule type="expression" dxfId="444" priority="469">
      <formula>AND($B44="dimanche")</formula>
    </cfRule>
  </conditionalFormatting>
  <conditionalFormatting sqref="F45 H45 J45 L45 N45 P45 R45 T45 V45:X45">
    <cfRule type="duplicateValues" dxfId="443" priority="51"/>
  </conditionalFormatting>
  <conditionalFormatting sqref="F45">
    <cfRule type="expression" dxfId="442" priority="466">
      <formula>AND($B45="samedi")</formula>
    </cfRule>
    <cfRule type="expression" dxfId="441" priority="467">
      <formula>AND($B45="dimanche")</formula>
    </cfRule>
  </conditionalFormatting>
  <conditionalFormatting sqref="F46 H46 J46 L46 N46 P46 R46 T46 W47 V46:X46">
    <cfRule type="duplicateValues" dxfId="440" priority="49"/>
  </conditionalFormatting>
  <conditionalFormatting sqref="F46">
    <cfRule type="expression" dxfId="439" priority="464">
      <formula>AND($B46="samedi")</formula>
    </cfRule>
    <cfRule type="expression" dxfId="438" priority="465">
      <formula>AND($B46="dimanche")</formula>
    </cfRule>
  </conditionalFormatting>
  <conditionalFormatting sqref="F47 H47 J47 L47 N47 P47 R47 T47 V47:X47">
    <cfRule type="duplicateValues" dxfId="437" priority="52"/>
  </conditionalFormatting>
  <conditionalFormatting sqref="F47">
    <cfRule type="expression" dxfId="436" priority="462">
      <formula>AND($B47="samedi")</formula>
    </cfRule>
    <cfRule type="expression" dxfId="435" priority="463">
      <formula>AND($B47="dimanche")</formula>
    </cfRule>
  </conditionalFormatting>
  <conditionalFormatting sqref="J9">
    <cfRule type="expression" dxfId="434" priority="434">
      <formula>AND($B9="samedi")</formula>
    </cfRule>
    <cfRule type="expression" dxfId="433" priority="539">
      <formula>AND($B9="dimanche")</formula>
    </cfRule>
  </conditionalFormatting>
  <conditionalFormatting sqref="J10">
    <cfRule type="expression" dxfId="432" priority="433">
      <formula>AND($B10="samedi")</formula>
    </cfRule>
    <cfRule type="expression" dxfId="431" priority="533">
      <formula>AND($B10="dimanche")</formula>
    </cfRule>
  </conditionalFormatting>
  <conditionalFormatting sqref="J11">
    <cfRule type="expression" dxfId="430" priority="432">
      <formula>AND($B11="samedi")</formula>
    </cfRule>
    <cfRule type="expression" dxfId="429" priority="538">
      <formula>AND($B11="dimanche")</formula>
    </cfRule>
  </conditionalFormatting>
  <conditionalFormatting sqref="J12">
    <cfRule type="expression" dxfId="428" priority="431">
      <formula>AND($B12="samedi")</formula>
    </cfRule>
    <cfRule type="expression" dxfId="427" priority="537">
      <formula>AND($B12="dimanche")</formula>
    </cfRule>
  </conditionalFormatting>
  <conditionalFormatting sqref="J13">
    <cfRule type="expression" dxfId="426" priority="430">
      <formula>AND($B13="samedi")</formula>
    </cfRule>
    <cfRule type="expression" dxfId="425" priority="507">
      <formula>AND($B13="dimanche")</formula>
    </cfRule>
  </conditionalFormatting>
  <conditionalFormatting sqref="J14">
    <cfRule type="expression" dxfId="424" priority="429">
      <formula>AND($B14="samedi")</formula>
    </cfRule>
    <cfRule type="expression" dxfId="423" priority="504">
      <formula>AND($B14="dimanche")</formula>
    </cfRule>
  </conditionalFormatting>
  <conditionalFormatting sqref="J15">
    <cfRule type="expression" dxfId="422" priority="428">
      <formula>AND($B15="samedi")</formula>
    </cfRule>
    <cfRule type="expression" dxfId="421" priority="530">
      <formula>AND($B15="dimanche")</formula>
    </cfRule>
  </conditionalFormatting>
  <conditionalFormatting sqref="J16">
    <cfRule type="expression" dxfId="420" priority="427">
      <formula>AND($B16="samedi")</formula>
    </cfRule>
    <cfRule type="expression" dxfId="419" priority="527">
      <formula>AND($B16="dimanche")</formula>
    </cfRule>
  </conditionalFormatting>
  <conditionalFormatting sqref="J17">
    <cfRule type="expression" dxfId="418" priority="426">
      <formula>AND($B17="samedi")</formula>
    </cfRule>
    <cfRule type="expression" dxfId="417" priority="536">
      <formula>AND($B17="dimanche")</formula>
    </cfRule>
  </conditionalFormatting>
  <conditionalFormatting sqref="J18">
    <cfRule type="expression" dxfId="416" priority="425">
      <formula>AND($B18="samedi")</formula>
    </cfRule>
    <cfRule type="expression" dxfId="415" priority="522">
      <formula>AND($B18="dimanche")</formula>
    </cfRule>
  </conditionalFormatting>
  <conditionalFormatting sqref="J19">
    <cfRule type="expression" dxfId="414" priority="424">
      <formula>AND($B19="samedi")</formula>
    </cfRule>
    <cfRule type="expression" dxfId="413" priority="519">
      <formula>AND($B19="dimanche")</formula>
    </cfRule>
  </conditionalFormatting>
  <conditionalFormatting sqref="J20">
    <cfRule type="expression" dxfId="412" priority="423">
      <formula>AND($B20="samedi")</formula>
    </cfRule>
    <cfRule type="expression" dxfId="411" priority="516">
      <formula>AND($B20="dimanche")</formula>
    </cfRule>
  </conditionalFormatting>
  <conditionalFormatting sqref="J21">
    <cfRule type="expression" dxfId="410" priority="417">
      <formula>AND($B21="samedi")</formula>
    </cfRule>
    <cfRule type="expression" dxfId="409" priority="461">
      <formula>AND($B21="dimanche")</formula>
    </cfRule>
  </conditionalFormatting>
  <conditionalFormatting sqref="J22">
    <cfRule type="expression" dxfId="408" priority="416">
      <formula>AND($B22="samedi")</formula>
    </cfRule>
    <cfRule type="expression" dxfId="407" priority="460">
      <formula>AND($B22="dimanche")</formula>
    </cfRule>
  </conditionalFormatting>
  <conditionalFormatting sqref="J23">
    <cfRule type="expression" dxfId="406" priority="415">
      <formula>AND($B23="samedi")</formula>
    </cfRule>
    <cfRule type="expression" dxfId="405" priority="459">
      <formula>AND($B23="dimanche")</formula>
    </cfRule>
  </conditionalFormatting>
  <conditionalFormatting sqref="J24">
    <cfRule type="expression" dxfId="404" priority="414">
      <formula>AND($B24="samedi")</formula>
    </cfRule>
    <cfRule type="expression" dxfId="403" priority="449">
      <formula>AND($B24="dimanche")</formula>
    </cfRule>
  </conditionalFormatting>
  <conditionalFormatting sqref="J25">
    <cfRule type="expression" dxfId="402" priority="413">
      <formula>AND($B25="samedi")</formula>
    </cfRule>
    <cfRule type="expression" dxfId="401" priority="458">
      <formula>AND($B25="dimanche")</formula>
    </cfRule>
  </conditionalFormatting>
  <conditionalFormatting sqref="J26">
    <cfRule type="expression" dxfId="400" priority="412">
      <formula>AND($B26="samedi")</formula>
    </cfRule>
    <cfRule type="expression" dxfId="399" priority="457">
      <formula>AND($B26="dimanche")</formula>
    </cfRule>
  </conditionalFormatting>
  <conditionalFormatting sqref="J27">
    <cfRule type="expression" dxfId="398" priority="411">
      <formula>AND($B27="samedi")</formula>
    </cfRule>
    <cfRule type="expression" dxfId="397" priority="456">
      <formula>AND($B27="dimanche")</formula>
    </cfRule>
  </conditionalFormatting>
  <conditionalFormatting sqref="J28">
    <cfRule type="expression" dxfId="396" priority="410">
      <formula>AND($B28="samedi")</formula>
    </cfRule>
    <cfRule type="expression" dxfId="395" priority="455">
      <formula>AND($B28="dimanche")</formula>
    </cfRule>
  </conditionalFormatting>
  <conditionalFormatting sqref="J29">
    <cfRule type="expression" dxfId="394" priority="409">
      <formula>AND($B29="samedi")</formula>
    </cfRule>
    <cfRule type="expression" dxfId="393" priority="454">
      <formula>AND($B29="dimanche")</formula>
    </cfRule>
  </conditionalFormatting>
  <conditionalFormatting sqref="J30">
    <cfRule type="expression" dxfId="392" priority="408">
      <formula>AND($B30="samedi")</formula>
    </cfRule>
    <cfRule type="expression" dxfId="391" priority="453">
      <formula>AND($B30="dimanche")</formula>
    </cfRule>
  </conditionalFormatting>
  <conditionalFormatting sqref="J31">
    <cfRule type="expression" dxfId="390" priority="406">
      <formula>AND($B31="samedi")</formula>
    </cfRule>
    <cfRule type="expression" dxfId="389" priority="452">
      <formula>AND($B31="dimanche")</formula>
    </cfRule>
  </conditionalFormatting>
  <conditionalFormatting sqref="J32">
    <cfRule type="expression" dxfId="388" priority="404">
      <formula>AND($B32="samedi")</formula>
    </cfRule>
    <cfRule type="expression" dxfId="387" priority="451">
      <formula>AND($B32="dimanche")</formula>
    </cfRule>
  </conditionalFormatting>
  <conditionalFormatting sqref="J33">
    <cfRule type="expression" dxfId="386" priority="402">
      <formula>AND($B33="samedi")</formula>
    </cfRule>
    <cfRule type="expression" dxfId="385" priority="450">
      <formula>AND($B33="dimanche")</formula>
    </cfRule>
  </conditionalFormatting>
  <conditionalFormatting sqref="J34">
    <cfRule type="expression" dxfId="384" priority="400">
      <formula>AND($B34="samedi")</formula>
    </cfRule>
    <cfRule type="expression" dxfId="383" priority="448">
      <formula>AND($B34="dimanche")</formula>
    </cfRule>
  </conditionalFormatting>
  <conditionalFormatting sqref="J35">
    <cfRule type="expression" dxfId="382" priority="398">
      <formula>AND($B35="samedi")</formula>
    </cfRule>
    <cfRule type="expression" dxfId="381" priority="447">
      <formula>AND($B35="dimanche")</formula>
    </cfRule>
  </conditionalFormatting>
  <conditionalFormatting sqref="J36">
    <cfRule type="expression" dxfId="380" priority="396">
      <formula>AND($B36="samedi")</formula>
    </cfRule>
    <cfRule type="expression" dxfId="379" priority="446">
      <formula>AND($B36="dimanche")</formula>
    </cfRule>
  </conditionalFormatting>
  <conditionalFormatting sqref="J37">
    <cfRule type="expression" dxfId="378" priority="394">
      <formula>AND($B37="samedi")</formula>
    </cfRule>
    <cfRule type="expression" dxfId="377" priority="445">
      <formula>AND($B37="dimanche")</formula>
    </cfRule>
  </conditionalFormatting>
  <conditionalFormatting sqref="J38">
    <cfRule type="expression" dxfId="376" priority="392">
      <formula>AND($B38="samedi")</formula>
    </cfRule>
    <cfRule type="expression" dxfId="375" priority="444">
      <formula>AND($B38="dimanche")</formula>
    </cfRule>
  </conditionalFormatting>
  <conditionalFormatting sqref="J39">
    <cfRule type="expression" dxfId="374" priority="390">
      <formula>AND($B39="samedi")</formula>
    </cfRule>
    <cfRule type="expression" dxfId="373" priority="443">
      <formula>AND($B39="dimanche")</formula>
    </cfRule>
  </conditionalFormatting>
  <conditionalFormatting sqref="J40">
    <cfRule type="expression" dxfId="372" priority="388">
      <formula>AND($B40="samedi")</formula>
    </cfRule>
    <cfRule type="expression" dxfId="371" priority="442">
      <formula>AND($B40="dimanche")</formula>
    </cfRule>
  </conditionalFormatting>
  <conditionalFormatting sqref="J41">
    <cfRule type="expression" dxfId="370" priority="386">
      <formula>AND($B41="samedi")</formula>
    </cfRule>
    <cfRule type="expression" dxfId="369" priority="441">
      <formula>AND($B41="dimanche")</formula>
    </cfRule>
  </conditionalFormatting>
  <conditionalFormatting sqref="J42">
    <cfRule type="expression" dxfId="368" priority="384">
      <formula>AND($B42="samedi")</formula>
    </cfRule>
    <cfRule type="expression" dxfId="367" priority="440">
      <formula>AND($B42="dimanche")</formula>
    </cfRule>
  </conditionalFormatting>
  <conditionalFormatting sqref="J43">
    <cfRule type="expression" dxfId="366" priority="382">
      <formula>AND($B43="samedi")</formula>
    </cfRule>
    <cfRule type="expression" dxfId="365" priority="439">
      <formula>AND($B43="dimanche")</formula>
    </cfRule>
  </conditionalFormatting>
  <conditionalFormatting sqref="J44">
    <cfRule type="expression" dxfId="364" priority="380">
      <formula>AND($B44="samedi")</formula>
    </cfRule>
    <cfRule type="expression" dxfId="363" priority="438">
      <formula>AND($B44="dimanche")</formula>
    </cfRule>
  </conditionalFormatting>
  <conditionalFormatting sqref="J45">
    <cfRule type="expression" dxfId="362" priority="378">
      <formula>AND($B45="samedi")</formula>
    </cfRule>
    <cfRule type="expression" dxfId="361" priority="437">
      <formula>AND($B45="dimanche")</formula>
    </cfRule>
  </conditionalFormatting>
  <conditionalFormatting sqref="J46">
    <cfRule type="expression" dxfId="360" priority="376">
      <formula>AND($B46="samedi")</formula>
    </cfRule>
    <cfRule type="expression" dxfId="359" priority="436">
      <formula>AND($B46="dimanche")</formula>
    </cfRule>
  </conditionalFormatting>
  <conditionalFormatting sqref="J47">
    <cfRule type="expression" dxfId="358" priority="374">
      <formula>AND($B47="samedi")</formula>
    </cfRule>
    <cfRule type="expression" dxfId="357" priority="435">
      <formula>AND($B47="dimanche")</formula>
    </cfRule>
  </conditionalFormatting>
  <conditionalFormatting sqref="F6">
    <cfRule type="expression" dxfId="356" priority="356">
      <formula>AND($B6="samedi")</formula>
    </cfRule>
    <cfRule type="expression" dxfId="355" priority="357">
      <formula>AND($B6="dimanche")</formula>
    </cfRule>
  </conditionalFormatting>
  <conditionalFormatting sqref="L7">
    <cfRule type="expression" dxfId="354" priority="552">
      <formula>AND($B7="samedi")</formula>
    </cfRule>
    <cfRule type="expression" dxfId="353" priority="553">
      <formula>AND($B7="dimanche")</formula>
    </cfRule>
  </conditionalFormatting>
  <conditionalFormatting sqref="N6">
    <cfRule type="duplicateValues" dxfId="352" priority="353"/>
  </conditionalFormatting>
  <conditionalFormatting sqref="N7">
    <cfRule type="expression" dxfId="351" priority="355">
      <formula>AND($B7="samedi")</formula>
    </cfRule>
    <cfRule type="expression" dxfId="350" priority="551">
      <formula>AND($B7="dimanche")</formula>
    </cfRule>
  </conditionalFormatting>
  <conditionalFormatting sqref="P6">
    <cfRule type="duplicateValues" dxfId="349" priority="351"/>
  </conditionalFormatting>
  <conditionalFormatting sqref="P7">
    <cfRule type="expression" dxfId="348" priority="352">
      <formula>AND($B7="samedi")</formula>
    </cfRule>
    <cfRule type="expression" dxfId="347" priority="354">
      <formula>AND($B7="dimanche")</formula>
    </cfRule>
  </conditionalFormatting>
  <conditionalFormatting sqref="R6">
    <cfRule type="duplicateValues" dxfId="346" priority="350"/>
  </conditionalFormatting>
  <conditionalFormatting sqref="T6">
    <cfRule type="duplicateValues" dxfId="345" priority="349"/>
  </conditionalFormatting>
  <conditionalFormatting sqref="V6">
    <cfRule type="duplicateValues" dxfId="344" priority="348"/>
  </conditionalFormatting>
  <conditionalFormatting sqref="W6">
    <cfRule type="duplicateValues" dxfId="343" priority="347"/>
  </conditionalFormatting>
  <conditionalFormatting sqref="X6">
    <cfRule type="duplicateValues" dxfId="342" priority="345"/>
  </conditionalFormatting>
  <conditionalFormatting sqref="F8">
    <cfRule type="expression" dxfId="341" priority="343">
      <formula>AND($B8="samedi")</formula>
    </cfRule>
    <cfRule type="expression" dxfId="340" priority="344">
      <formula>AND($B8="dimanche")</formula>
    </cfRule>
  </conditionalFormatting>
  <conditionalFormatting sqref="H10">
    <cfRule type="expression" dxfId="339" priority="342">
      <formula>AND($B10="samedi")</formula>
    </cfRule>
    <cfRule type="expression" dxfId="338" priority="363">
      <formula>AND($B10="dimanche")</formula>
    </cfRule>
  </conditionalFormatting>
  <conditionalFormatting sqref="H11">
    <cfRule type="expression" dxfId="337" priority="340">
      <formula>AND($B11="samedi")</formula>
    </cfRule>
    <cfRule type="expression" dxfId="336" priority="362">
      <formula>AND($B11="dimanche")</formula>
    </cfRule>
  </conditionalFormatting>
  <conditionalFormatting sqref="H12">
    <cfRule type="expression" dxfId="335" priority="338">
      <formula>AND($B12="samedi")</formula>
    </cfRule>
    <cfRule type="expression" dxfId="334" priority="361">
      <formula>AND($B12="dimanche")</formula>
    </cfRule>
  </conditionalFormatting>
  <conditionalFormatting sqref="H13">
    <cfRule type="duplicateValues" dxfId="333" priority="334"/>
  </conditionalFormatting>
  <conditionalFormatting sqref="H13">
    <cfRule type="expression" dxfId="332" priority="335">
      <formula>AND($B13="samedi")</formula>
    </cfRule>
    <cfRule type="expression" dxfId="331" priority="336">
      <formula>AND($B13="dimanche")</formula>
    </cfRule>
  </conditionalFormatting>
  <conditionalFormatting sqref="H14">
    <cfRule type="duplicateValues" dxfId="330" priority="331"/>
  </conditionalFormatting>
  <conditionalFormatting sqref="H14">
    <cfRule type="expression" dxfId="329" priority="332">
      <formula>AND($B14="samedi")</formula>
    </cfRule>
    <cfRule type="expression" dxfId="328" priority="333">
      <formula>AND($B14="dimanche")</formula>
    </cfRule>
  </conditionalFormatting>
  <conditionalFormatting sqref="H15">
    <cfRule type="duplicateValues" dxfId="327" priority="328"/>
  </conditionalFormatting>
  <conditionalFormatting sqref="H15">
    <cfRule type="expression" dxfId="326" priority="329">
      <formula>AND($B15="samedi")</formula>
    </cfRule>
    <cfRule type="expression" dxfId="325" priority="330">
      <formula>AND($B15="dimanche")</formula>
    </cfRule>
  </conditionalFormatting>
  <conditionalFormatting sqref="H16">
    <cfRule type="expression" dxfId="324" priority="327">
      <formula>AND($B16="samedi")</formula>
    </cfRule>
    <cfRule type="expression" dxfId="323" priority="422">
      <formula>AND($B16="dimanche")</formula>
    </cfRule>
  </conditionalFormatting>
  <conditionalFormatting sqref="H17">
    <cfRule type="expression" dxfId="322" priority="325">
      <formula>AND($B17="samedi")</formula>
    </cfRule>
    <cfRule type="expression" dxfId="321" priority="421">
      <formula>AND($B17="dimanche")</formula>
    </cfRule>
  </conditionalFormatting>
  <conditionalFormatting sqref="H18">
    <cfRule type="expression" dxfId="320" priority="323">
      <formula>AND($B18="samedi")</formula>
    </cfRule>
    <cfRule type="expression" dxfId="319" priority="420">
      <formula>AND($B18="dimanche")</formula>
    </cfRule>
  </conditionalFormatting>
  <conditionalFormatting sqref="H19">
    <cfRule type="expression" dxfId="318" priority="321">
      <formula>AND($B19="samedi")</formula>
    </cfRule>
    <cfRule type="expression" dxfId="317" priority="419">
      <formula>AND($B19="dimanche")</formula>
    </cfRule>
  </conditionalFormatting>
  <conditionalFormatting sqref="H20">
    <cfRule type="expression" dxfId="316" priority="319">
      <formula>AND($B20="samedi")</formula>
    </cfRule>
    <cfRule type="expression" dxfId="315" priority="418">
      <formula>AND($B20="dimanche")</formula>
    </cfRule>
  </conditionalFormatting>
  <conditionalFormatting sqref="H21">
    <cfRule type="expression" dxfId="314" priority="317">
      <formula>AND($B21="samedi")</formula>
    </cfRule>
    <cfRule type="expression" dxfId="313" priority="372">
      <formula>AND($B21="dimanche")</formula>
    </cfRule>
  </conditionalFormatting>
  <conditionalFormatting sqref="H22">
    <cfRule type="expression" dxfId="312" priority="315">
      <formula>AND($B22="samedi")</formula>
    </cfRule>
    <cfRule type="expression" dxfId="311" priority="371">
      <formula>AND($B22="dimanche")</formula>
    </cfRule>
  </conditionalFormatting>
  <conditionalFormatting sqref="H23">
    <cfRule type="expression" dxfId="310" priority="313">
      <formula>AND($B23="samedi")</formula>
    </cfRule>
    <cfRule type="expression" dxfId="309" priority="370">
      <formula>AND($B23="dimanche")</formula>
    </cfRule>
  </conditionalFormatting>
  <conditionalFormatting sqref="H24">
    <cfRule type="expression" dxfId="308" priority="311">
      <formula>AND($B24="samedi")</formula>
    </cfRule>
    <cfRule type="expression" dxfId="307" priority="369">
      <formula>AND($B24="dimanche")</formula>
    </cfRule>
  </conditionalFormatting>
  <conditionalFormatting sqref="H25">
    <cfRule type="expression" dxfId="306" priority="309">
      <formula>AND($B25="samedi")</formula>
    </cfRule>
    <cfRule type="expression" dxfId="305" priority="368">
      <formula>AND($B25="dimanche")</formula>
    </cfRule>
  </conditionalFormatting>
  <conditionalFormatting sqref="H26">
    <cfRule type="expression" dxfId="304" priority="307">
      <formula>AND($B26="samedi")</formula>
    </cfRule>
    <cfRule type="expression" dxfId="303" priority="367">
      <formula>AND($B26="dimanche")</formula>
    </cfRule>
  </conditionalFormatting>
  <conditionalFormatting sqref="H27">
    <cfRule type="expression" dxfId="302" priority="305">
      <formula>AND($B27="samedi")</formula>
    </cfRule>
    <cfRule type="expression" dxfId="301" priority="366">
      <formula>AND($B27="dimanche")</formula>
    </cfRule>
  </conditionalFormatting>
  <conditionalFormatting sqref="H28">
    <cfRule type="expression" dxfId="300" priority="302">
      <formula>AND($B28="samedi")</formula>
    </cfRule>
    <cfRule type="expression" dxfId="299" priority="303">
      <formula>AND($B28="dimanche")</formula>
    </cfRule>
  </conditionalFormatting>
  <conditionalFormatting sqref="H29">
    <cfRule type="expression" dxfId="298" priority="301">
      <formula>AND($B29="samedi")</formula>
    </cfRule>
    <cfRule type="expression" dxfId="297" priority="365">
      <formula>AND($B29="dimanche")</formula>
    </cfRule>
  </conditionalFormatting>
  <conditionalFormatting sqref="H30">
    <cfRule type="expression" dxfId="296" priority="299">
      <formula>AND($B30="samedi")</formula>
    </cfRule>
    <cfRule type="expression" dxfId="295" priority="407">
      <formula>AND($B30="dimanche")</formula>
    </cfRule>
  </conditionalFormatting>
  <conditionalFormatting sqref="H31">
    <cfRule type="expression" dxfId="294" priority="297">
      <formula>AND($B31="samedi")</formula>
    </cfRule>
    <cfRule type="expression" dxfId="293" priority="405">
      <formula>AND($B31="dimanche")</formula>
    </cfRule>
  </conditionalFormatting>
  <conditionalFormatting sqref="H32">
    <cfRule type="expression" dxfId="292" priority="295">
      <formula>AND($B32="samedi")</formula>
    </cfRule>
    <cfRule type="expression" dxfId="291" priority="403">
      <formula>AND($B32="dimanche")</formula>
    </cfRule>
  </conditionalFormatting>
  <conditionalFormatting sqref="H33">
    <cfRule type="expression" dxfId="290" priority="293">
      <formula>AND($B33="samedi")</formula>
    </cfRule>
    <cfRule type="expression" dxfId="289" priority="401">
      <formula>AND($B33="dimanche")</formula>
    </cfRule>
  </conditionalFormatting>
  <conditionalFormatting sqref="H34">
    <cfRule type="expression" dxfId="288" priority="291">
      <formula>AND($B34="samedi")</formula>
    </cfRule>
    <cfRule type="expression" dxfId="287" priority="399">
      <formula>AND($B34="dimanche")</formula>
    </cfRule>
  </conditionalFormatting>
  <conditionalFormatting sqref="H35">
    <cfRule type="expression" dxfId="286" priority="289">
      <formula>AND($B35="samedi")</formula>
    </cfRule>
    <cfRule type="expression" dxfId="285" priority="397">
      <formula>AND($B35="dimanche")</formula>
    </cfRule>
  </conditionalFormatting>
  <conditionalFormatting sqref="H36">
    <cfRule type="expression" dxfId="284" priority="287">
      <formula>AND($B36="samedi")</formula>
    </cfRule>
    <cfRule type="expression" dxfId="283" priority="395">
      <formula>AND($B36="dimanche")</formula>
    </cfRule>
  </conditionalFormatting>
  <conditionalFormatting sqref="H37">
    <cfRule type="expression" dxfId="282" priority="285">
      <formula>AND($B37="samedi")</formula>
    </cfRule>
    <cfRule type="expression" dxfId="281" priority="393">
      <formula>AND($B37="dimanche")</formula>
    </cfRule>
  </conditionalFormatting>
  <conditionalFormatting sqref="H38">
    <cfRule type="expression" dxfId="280" priority="283">
      <formula>AND($B38="samedi")</formula>
    </cfRule>
    <cfRule type="expression" dxfId="279" priority="391">
      <formula>AND($B38="dimanche")</formula>
    </cfRule>
  </conditionalFormatting>
  <conditionalFormatting sqref="H39">
    <cfRule type="expression" dxfId="278" priority="281">
      <formula>AND($B39="samedi")</formula>
    </cfRule>
    <cfRule type="expression" dxfId="277" priority="389">
      <formula>AND($B39="dimanche")</formula>
    </cfRule>
  </conditionalFormatting>
  <conditionalFormatting sqref="H40">
    <cfRule type="expression" dxfId="276" priority="279">
      <formula>AND($B40="samedi")</formula>
    </cfRule>
    <cfRule type="expression" dxfId="275" priority="387">
      <formula>AND($B40="dimanche")</formula>
    </cfRule>
  </conditionalFormatting>
  <conditionalFormatting sqref="H41">
    <cfRule type="expression" dxfId="274" priority="277">
      <formula>AND($B41="samedi")</formula>
    </cfRule>
    <cfRule type="expression" dxfId="273" priority="385">
      <formula>AND($B41="dimanche")</formula>
    </cfRule>
  </conditionalFormatting>
  <conditionalFormatting sqref="H42">
    <cfRule type="expression" dxfId="272" priority="275">
      <formula>AND($B42="samedi")</formula>
    </cfRule>
    <cfRule type="expression" dxfId="271" priority="383">
      <formula>AND($B42="dimanche")</formula>
    </cfRule>
  </conditionalFormatting>
  <conditionalFormatting sqref="H43">
    <cfRule type="expression" dxfId="270" priority="273">
      <formula>AND($B43="samedi")</formula>
    </cfRule>
    <cfRule type="expression" dxfId="269" priority="381">
      <formula>AND($B43="dimanche")</formula>
    </cfRule>
  </conditionalFormatting>
  <conditionalFormatting sqref="H44">
    <cfRule type="expression" dxfId="268" priority="271">
      <formula>AND($B44="samedi")</formula>
    </cfRule>
    <cfRule type="expression" dxfId="267" priority="379">
      <formula>AND($B44="dimanche")</formula>
    </cfRule>
  </conditionalFormatting>
  <conditionalFormatting sqref="H45">
    <cfRule type="duplicateValues" dxfId="266" priority="267"/>
  </conditionalFormatting>
  <conditionalFormatting sqref="H45">
    <cfRule type="expression" dxfId="265" priority="268">
      <formula>AND($B45="samedi")</formula>
    </cfRule>
    <cfRule type="expression" dxfId="264" priority="269">
      <formula>AND($B45="dimanche")</formula>
    </cfRule>
  </conditionalFormatting>
  <conditionalFormatting sqref="H46">
    <cfRule type="duplicateValues" dxfId="263" priority="264"/>
  </conditionalFormatting>
  <conditionalFormatting sqref="H46">
    <cfRule type="expression" dxfId="262" priority="265">
      <formula>AND($B46="samedi")</formula>
    </cfRule>
    <cfRule type="expression" dxfId="261" priority="266">
      <formula>AND($B46="dimanche")</formula>
    </cfRule>
  </conditionalFormatting>
  <conditionalFormatting sqref="H47">
    <cfRule type="duplicateValues" dxfId="260" priority="261"/>
  </conditionalFormatting>
  <conditionalFormatting sqref="H47">
    <cfRule type="expression" dxfId="259" priority="262">
      <formula>AND($B47="samedi")</formula>
    </cfRule>
    <cfRule type="expression" dxfId="258" priority="263">
      <formula>AND($B47="dimanche")</formula>
    </cfRule>
  </conditionalFormatting>
  <conditionalFormatting sqref="F8 H8 J8 L8 N8 P8 R8 T8 V8:X8">
    <cfRule type="duplicateValues" dxfId="257" priority="254"/>
  </conditionalFormatting>
  <conditionalFormatting sqref="L8">
    <cfRule type="expression" dxfId="256" priority="259">
      <formula>AND($B8="samedi")</formula>
    </cfRule>
    <cfRule type="expression" dxfId="255" priority="260">
      <formula>AND($B8="dimanche")</formula>
    </cfRule>
  </conditionalFormatting>
  <conditionalFormatting sqref="N8">
    <cfRule type="expression" dxfId="254" priority="257">
      <formula>AND($B8="samedi")</formula>
    </cfRule>
    <cfRule type="expression" dxfId="253" priority="258">
      <formula>AND($B8="dimanche")</formula>
    </cfRule>
  </conditionalFormatting>
  <conditionalFormatting sqref="P8">
    <cfRule type="expression" dxfId="252" priority="255">
      <formula>AND($B8="samedi")</formula>
    </cfRule>
    <cfRule type="expression" dxfId="251" priority="256">
      <formula>AND($B8="dimanche")</formula>
    </cfRule>
  </conditionalFormatting>
  <conditionalFormatting sqref="L12">
    <cfRule type="expression" dxfId="250" priority="253">
      <formula>AND($B12="samedi")</formula>
    </cfRule>
    <cfRule type="expression" dxfId="249" priority="337">
      <formula>AND($B12="dimanche")</formula>
    </cfRule>
  </conditionalFormatting>
  <conditionalFormatting sqref="N12">
    <cfRule type="expression" dxfId="248" priority="251">
      <formula>AND($B12="samedi")</formula>
    </cfRule>
    <cfRule type="expression" dxfId="247" priority="252">
      <formula>AND($B12="dimanche")</formula>
    </cfRule>
  </conditionalFormatting>
  <conditionalFormatting sqref="P12">
    <cfRule type="expression" dxfId="246" priority="249">
      <formula>AND($B12="samedi")</formula>
    </cfRule>
    <cfRule type="expression" dxfId="245" priority="250">
      <formula>AND($B12="dimanche")</formula>
    </cfRule>
  </conditionalFormatting>
  <conditionalFormatting sqref="L13">
    <cfRule type="expression" dxfId="244" priority="247">
      <formula>AND($B13="samedi")</formula>
    </cfRule>
    <cfRule type="expression" dxfId="243" priority="360">
      <formula>AND($B13="dimanche")</formula>
    </cfRule>
  </conditionalFormatting>
  <conditionalFormatting sqref="N13">
    <cfRule type="expression" dxfId="242" priority="245">
      <formula>AND($B13="samedi")</formula>
    </cfRule>
    <cfRule type="expression" dxfId="241" priority="246">
      <formula>AND($B13="dimanche")</formula>
    </cfRule>
  </conditionalFormatting>
  <conditionalFormatting sqref="P13">
    <cfRule type="expression" dxfId="240" priority="243">
      <formula>AND($B13="samedi")</formula>
    </cfRule>
    <cfRule type="expression" dxfId="239" priority="244">
      <formula>AND($B13="dimanche")</formula>
    </cfRule>
  </conditionalFormatting>
  <conditionalFormatting sqref="L14">
    <cfRule type="expression" dxfId="238" priority="242">
      <formula>AND($B14="samedi")</formula>
    </cfRule>
    <cfRule type="expression" dxfId="237" priority="359">
      <formula>AND($B14="dimanche")</formula>
    </cfRule>
  </conditionalFormatting>
  <conditionalFormatting sqref="N14">
    <cfRule type="expression" dxfId="236" priority="240">
      <formula>AND($B14="samedi")</formula>
    </cfRule>
    <cfRule type="expression" dxfId="235" priority="241">
      <formula>AND($B14="dimanche")</formula>
    </cfRule>
  </conditionalFormatting>
  <conditionalFormatting sqref="P14">
    <cfRule type="expression" dxfId="234" priority="238">
      <formula>AND($B14="samedi")</formula>
    </cfRule>
    <cfRule type="expression" dxfId="233" priority="239">
      <formula>AND($B14="dimanche")</formula>
    </cfRule>
  </conditionalFormatting>
  <conditionalFormatting sqref="L15">
    <cfRule type="expression" dxfId="232" priority="237">
      <formula>AND($B15="samedi")</formula>
    </cfRule>
    <cfRule type="expression" dxfId="231" priority="358">
      <formula>AND($B15="dimanche")</formula>
    </cfRule>
  </conditionalFormatting>
  <conditionalFormatting sqref="N15">
    <cfRule type="expression" dxfId="230" priority="235">
      <formula>AND($B15="samedi")</formula>
    </cfRule>
    <cfRule type="expression" dxfId="229" priority="236">
      <formula>AND($B15="dimanche")</formula>
    </cfRule>
  </conditionalFormatting>
  <conditionalFormatting sqref="P15">
    <cfRule type="expression" dxfId="228" priority="233">
      <formula>AND($B15="samedi")</formula>
    </cfRule>
    <cfRule type="expression" dxfId="227" priority="234">
      <formula>AND($B15="dimanche")</formula>
    </cfRule>
  </conditionalFormatting>
  <conditionalFormatting sqref="L21">
    <cfRule type="expression" dxfId="226" priority="229">
      <formula>AND($B21="samedi")</formula>
    </cfRule>
    <cfRule type="expression" dxfId="225" priority="230">
      <formula>AND($B21="dimanche")</formula>
    </cfRule>
  </conditionalFormatting>
  <conditionalFormatting sqref="N21">
    <cfRule type="expression" dxfId="224" priority="227">
      <formula>AND($B21="samedi")</formula>
    </cfRule>
    <cfRule type="expression" dxfId="223" priority="228">
      <formula>AND($B21="dimanche")</formula>
    </cfRule>
  </conditionalFormatting>
  <conditionalFormatting sqref="P21">
    <cfRule type="expression" dxfId="222" priority="225">
      <formula>AND($B21="samedi")</formula>
    </cfRule>
    <cfRule type="expression" dxfId="221" priority="226">
      <formula>AND($B21="dimanche")</formula>
    </cfRule>
  </conditionalFormatting>
  <conditionalFormatting sqref="F21">
    <cfRule type="expression" dxfId="220" priority="223">
      <formula>AND($B21="samedi")</formula>
    </cfRule>
    <cfRule type="expression" dxfId="219" priority="316">
      <formula>AND($B21="dimanche")</formula>
    </cfRule>
  </conditionalFormatting>
  <conditionalFormatting sqref="L22">
    <cfRule type="expression" dxfId="218" priority="221">
      <formula>AND($B22="samedi")</formula>
    </cfRule>
    <cfRule type="expression" dxfId="217" priority="314">
      <formula>AND($B22="dimanche")</formula>
    </cfRule>
  </conditionalFormatting>
  <conditionalFormatting sqref="N22">
    <cfRule type="expression" dxfId="216" priority="219">
      <formula>AND($B22="samedi")</formula>
    </cfRule>
    <cfRule type="expression" dxfId="215" priority="220">
      <formula>AND($B22="dimanche")</formula>
    </cfRule>
  </conditionalFormatting>
  <conditionalFormatting sqref="P22">
    <cfRule type="expression" dxfId="214" priority="217">
      <formula>AND($B22="samedi")</formula>
    </cfRule>
    <cfRule type="expression" dxfId="213" priority="218">
      <formula>AND($B22="dimanche")</formula>
    </cfRule>
  </conditionalFormatting>
  <conditionalFormatting sqref="L23">
    <cfRule type="expression" dxfId="212" priority="216">
      <formula>AND($B23="samedi")</formula>
    </cfRule>
    <cfRule type="expression" dxfId="211" priority="312">
      <formula>AND($B23="dimanche")</formula>
    </cfRule>
  </conditionalFormatting>
  <conditionalFormatting sqref="N23">
    <cfRule type="expression" dxfId="210" priority="214">
      <formula>AND($B23="samedi")</formula>
    </cfRule>
    <cfRule type="expression" dxfId="209" priority="215">
      <formula>AND($B23="dimanche")</formula>
    </cfRule>
  </conditionalFormatting>
  <conditionalFormatting sqref="P23">
    <cfRule type="expression" dxfId="208" priority="212">
      <formula>AND($B23="samedi")</formula>
    </cfRule>
    <cfRule type="expression" dxfId="207" priority="213">
      <formula>AND($B23="dimanche")</formula>
    </cfRule>
  </conditionalFormatting>
  <conditionalFormatting sqref="L24">
    <cfRule type="expression" dxfId="206" priority="211">
      <formula>AND($B24="samedi")</formula>
    </cfRule>
    <cfRule type="expression" dxfId="205" priority="310">
      <formula>AND($B24="dimanche")</formula>
    </cfRule>
  </conditionalFormatting>
  <conditionalFormatting sqref="N24">
    <cfRule type="expression" dxfId="204" priority="209">
      <formula>AND($B24="samedi")</formula>
    </cfRule>
    <cfRule type="expression" dxfId="203" priority="210">
      <formula>AND($B24="dimanche")</formula>
    </cfRule>
  </conditionalFormatting>
  <conditionalFormatting sqref="P24">
    <cfRule type="expression" dxfId="202" priority="207">
      <formula>AND($B24="samedi")</formula>
    </cfRule>
    <cfRule type="expression" dxfId="201" priority="208">
      <formula>AND($B24="dimanche")</formula>
    </cfRule>
  </conditionalFormatting>
  <conditionalFormatting sqref="L9">
    <cfRule type="expression" dxfId="200" priority="203">
      <formula>AND($B9="samedi")</formula>
    </cfRule>
    <cfRule type="expression" dxfId="199" priority="364">
      <formula>AND($B9="dimanche")</formula>
    </cfRule>
  </conditionalFormatting>
  <conditionalFormatting sqref="N9">
    <cfRule type="expression" dxfId="198" priority="201">
      <formula>AND($B9="samedi")</formula>
    </cfRule>
    <cfRule type="expression" dxfId="197" priority="202">
      <formula>AND($B9="dimanche")</formula>
    </cfRule>
  </conditionalFormatting>
  <conditionalFormatting sqref="P9">
    <cfRule type="expression" dxfId="196" priority="199">
      <formula>AND($B9="samedi")</formula>
    </cfRule>
    <cfRule type="expression" dxfId="195" priority="200">
      <formula>AND($B9="dimanche")</formula>
    </cfRule>
  </conditionalFormatting>
  <conditionalFormatting sqref="L10">
    <cfRule type="expression" dxfId="194" priority="198">
      <formula>AND($B10="samedi")</formula>
    </cfRule>
    <cfRule type="expression" dxfId="193" priority="341">
      <formula>AND($B10="dimanche")</formula>
    </cfRule>
  </conditionalFormatting>
  <conditionalFormatting sqref="N10">
    <cfRule type="expression" dxfId="192" priority="196">
      <formula>AND($B10="samedi")</formula>
    </cfRule>
    <cfRule type="expression" dxfId="191" priority="197">
      <formula>AND($B10="dimanche")</formula>
    </cfRule>
  </conditionalFormatting>
  <conditionalFormatting sqref="P10">
    <cfRule type="expression" dxfId="190" priority="194">
      <formula>AND($B10="samedi")</formula>
    </cfRule>
    <cfRule type="expression" dxfId="189" priority="195">
      <formula>AND($B10="dimanche")</formula>
    </cfRule>
  </conditionalFormatting>
  <conditionalFormatting sqref="L16">
    <cfRule type="expression" dxfId="188" priority="191">
      <formula>AND($B16="samedi")</formula>
    </cfRule>
    <cfRule type="expression" dxfId="187" priority="326">
      <formula>AND($B16="dimanche")</formula>
    </cfRule>
  </conditionalFormatting>
  <conditionalFormatting sqref="N16">
    <cfRule type="expression" dxfId="186" priority="189">
      <formula>AND($B16="samedi")</formula>
    </cfRule>
    <cfRule type="expression" dxfId="185" priority="190">
      <formula>AND($B16="dimanche")</formula>
    </cfRule>
  </conditionalFormatting>
  <conditionalFormatting sqref="P16">
    <cfRule type="expression" dxfId="184" priority="187">
      <formula>AND($B16="samedi")</formula>
    </cfRule>
    <cfRule type="expression" dxfId="183" priority="188">
      <formula>AND($B16="dimanche")</formula>
    </cfRule>
  </conditionalFormatting>
  <conditionalFormatting sqref="L17">
    <cfRule type="expression" dxfId="182" priority="186">
      <formula>AND($B17="samedi")</formula>
    </cfRule>
    <cfRule type="expression" dxfId="181" priority="324">
      <formula>AND($B17="dimanche")</formula>
    </cfRule>
  </conditionalFormatting>
  <conditionalFormatting sqref="N17">
    <cfRule type="expression" dxfId="180" priority="184">
      <formula>AND($B17="samedi")</formula>
    </cfRule>
    <cfRule type="expression" dxfId="179" priority="185">
      <formula>AND($B17="dimanche")</formula>
    </cfRule>
  </conditionalFormatting>
  <conditionalFormatting sqref="P17">
    <cfRule type="expression" dxfId="178" priority="182">
      <formula>AND($B17="samedi")</formula>
    </cfRule>
    <cfRule type="expression" dxfId="177" priority="183">
      <formula>AND($B17="dimanche")</formula>
    </cfRule>
  </conditionalFormatting>
  <conditionalFormatting sqref="L19">
    <cfRule type="expression" dxfId="176" priority="181">
      <formula>AND($B19="samedi")</formula>
    </cfRule>
    <cfRule type="expression" dxfId="175" priority="320">
      <formula>AND($B19="dimanche")</formula>
    </cfRule>
  </conditionalFormatting>
  <conditionalFormatting sqref="N19">
    <cfRule type="expression" dxfId="174" priority="179">
      <formula>AND($B19="samedi")</formula>
    </cfRule>
    <cfRule type="expression" dxfId="173" priority="180">
      <formula>AND($B19="dimanche")</formula>
    </cfRule>
  </conditionalFormatting>
  <conditionalFormatting sqref="P19">
    <cfRule type="expression" dxfId="172" priority="177">
      <formula>AND($B19="samedi")</formula>
    </cfRule>
    <cfRule type="expression" dxfId="171" priority="178">
      <formula>AND($B19="dimanche")</formula>
    </cfRule>
  </conditionalFormatting>
  <conditionalFormatting sqref="L18">
    <cfRule type="expression" dxfId="170" priority="176">
      <formula>AND($B18="samedi")</formula>
    </cfRule>
    <cfRule type="expression" dxfId="169" priority="322">
      <formula>AND($B18="dimanche")</formula>
    </cfRule>
  </conditionalFormatting>
  <conditionalFormatting sqref="N18">
    <cfRule type="expression" dxfId="168" priority="174">
      <formula>AND($B18="samedi")</formula>
    </cfRule>
    <cfRule type="expression" dxfId="167" priority="175">
      <formula>AND($B18="dimanche")</formula>
    </cfRule>
  </conditionalFormatting>
  <conditionalFormatting sqref="P18">
    <cfRule type="expression" dxfId="166" priority="172">
      <formula>AND($B18="samedi")</formula>
    </cfRule>
    <cfRule type="expression" dxfId="165" priority="173">
      <formula>AND($B18="dimanche")</formula>
    </cfRule>
  </conditionalFormatting>
  <conditionalFormatting sqref="L11">
    <cfRule type="expression" dxfId="164" priority="167">
      <formula>AND($B11="samedi")</formula>
    </cfRule>
    <cfRule type="expression" dxfId="163" priority="339">
      <formula>AND($B11="dimanche")</formula>
    </cfRule>
  </conditionalFormatting>
  <conditionalFormatting sqref="N11">
    <cfRule type="expression" dxfId="162" priority="165">
      <formula>AND($B11="samedi")</formula>
    </cfRule>
    <cfRule type="expression" dxfId="161" priority="166">
      <formula>AND($B11="dimanche")</formula>
    </cfRule>
  </conditionalFormatting>
  <conditionalFormatting sqref="P11">
    <cfRule type="expression" dxfId="160" priority="163">
      <formula>AND($B11="samedi")</formula>
    </cfRule>
    <cfRule type="expression" dxfId="159" priority="164">
      <formula>AND($B11="dimanche")</formula>
    </cfRule>
  </conditionalFormatting>
  <conditionalFormatting sqref="L20">
    <cfRule type="expression" dxfId="158" priority="162">
      <formula>AND($B20="samedi")</formula>
    </cfRule>
    <cfRule type="expression" dxfId="157" priority="318">
      <formula>AND($B20="dimanche")</formula>
    </cfRule>
  </conditionalFormatting>
  <conditionalFormatting sqref="N20">
    <cfRule type="expression" dxfId="156" priority="160">
      <formula>AND($B20="samedi")</formula>
    </cfRule>
    <cfRule type="expression" dxfId="155" priority="161">
      <formula>AND($B20="dimanche")</formula>
    </cfRule>
  </conditionalFormatting>
  <conditionalFormatting sqref="P20">
    <cfRule type="expression" dxfId="154" priority="158">
      <formula>AND($B20="samedi")</formula>
    </cfRule>
    <cfRule type="expression" dxfId="153" priority="159">
      <formula>AND($B20="dimanche")</formula>
    </cfRule>
  </conditionalFormatting>
  <conditionalFormatting sqref="L28">
    <cfRule type="expression" dxfId="152" priority="154">
      <formula>AND($B28="samedi")</formula>
    </cfRule>
    <cfRule type="expression" dxfId="151" priority="155">
      <formula>AND($B28="dimanche")</formula>
    </cfRule>
  </conditionalFormatting>
  <conditionalFormatting sqref="N28">
    <cfRule type="expression" dxfId="150" priority="152">
      <formula>AND($B28="samedi")</formula>
    </cfRule>
    <cfRule type="expression" dxfId="149" priority="153">
      <formula>AND($B28="dimanche")</formula>
    </cfRule>
  </conditionalFormatting>
  <conditionalFormatting sqref="P28">
    <cfRule type="expression" dxfId="148" priority="150">
      <formula>AND($B28="samedi")</formula>
    </cfRule>
    <cfRule type="expression" dxfId="147" priority="151">
      <formula>AND($B28="dimanche")</formula>
    </cfRule>
  </conditionalFormatting>
  <conditionalFormatting sqref="L31">
    <cfRule type="expression" dxfId="146" priority="149">
      <formula>AND($B31="samedi")</formula>
    </cfRule>
    <cfRule type="expression" dxfId="145" priority="296">
      <formula>AND($B31="dimanche")</formula>
    </cfRule>
  </conditionalFormatting>
  <conditionalFormatting sqref="N31">
    <cfRule type="expression" dxfId="144" priority="147">
      <formula>AND($B31="samedi")</formula>
    </cfRule>
    <cfRule type="expression" dxfId="143" priority="148">
      <formula>AND($B31="dimanche")</formula>
    </cfRule>
  </conditionalFormatting>
  <conditionalFormatting sqref="P31">
    <cfRule type="expression" dxfId="142" priority="145">
      <formula>AND($B31="samedi")</formula>
    </cfRule>
    <cfRule type="expression" dxfId="141" priority="146">
      <formula>AND($B31="dimanche")</formula>
    </cfRule>
  </conditionalFormatting>
  <conditionalFormatting sqref="L37">
    <cfRule type="expression" dxfId="140" priority="143">
      <formula>AND($B37="samedi")</formula>
    </cfRule>
    <cfRule type="expression" dxfId="139" priority="284">
      <formula>AND($B37="dimanche")</formula>
    </cfRule>
  </conditionalFormatting>
  <conditionalFormatting sqref="N37">
    <cfRule type="expression" dxfId="138" priority="141">
      <formula>AND($B37="samedi")</formula>
    </cfRule>
    <cfRule type="expression" dxfId="137" priority="142">
      <formula>AND($B37="dimanche")</formula>
    </cfRule>
  </conditionalFormatting>
  <conditionalFormatting sqref="P37">
    <cfRule type="expression" dxfId="136" priority="139">
      <formula>AND($B37="samedi")</formula>
    </cfRule>
    <cfRule type="expression" dxfId="135" priority="140">
      <formula>AND($B37="dimanche")</formula>
    </cfRule>
  </conditionalFormatting>
  <conditionalFormatting sqref="L38">
    <cfRule type="expression" dxfId="134" priority="137">
      <formula>AND($B38="samedi")</formula>
    </cfRule>
    <cfRule type="expression" dxfId="133" priority="282">
      <formula>AND($B38="dimanche")</formula>
    </cfRule>
  </conditionalFormatting>
  <conditionalFormatting sqref="N38">
    <cfRule type="expression" dxfId="132" priority="135">
      <formula>AND($B38="samedi")</formula>
    </cfRule>
    <cfRule type="expression" dxfId="131" priority="136">
      <formula>AND($B38="dimanche")</formula>
    </cfRule>
  </conditionalFormatting>
  <conditionalFormatting sqref="P38">
    <cfRule type="expression" dxfId="130" priority="133">
      <formula>AND($B38="samedi")</formula>
    </cfRule>
    <cfRule type="expression" dxfId="129" priority="134">
      <formula>AND($B38="dimanche")</formula>
    </cfRule>
  </conditionalFormatting>
  <conditionalFormatting sqref="L29">
    <cfRule type="expression" dxfId="128" priority="132">
      <formula>AND($B29="samedi")</formula>
    </cfRule>
    <cfRule type="expression" dxfId="127" priority="300">
      <formula>AND($B29="dimanche")</formula>
    </cfRule>
  </conditionalFormatting>
  <conditionalFormatting sqref="N29">
    <cfRule type="expression" dxfId="126" priority="130">
      <formula>AND($B29="samedi")</formula>
    </cfRule>
    <cfRule type="expression" dxfId="125" priority="131">
      <formula>AND($B29="dimanche")</formula>
    </cfRule>
  </conditionalFormatting>
  <conditionalFormatting sqref="P29">
    <cfRule type="expression" dxfId="124" priority="128">
      <formula>AND($B29="samedi")</formula>
    </cfRule>
    <cfRule type="expression" dxfId="123" priority="129">
      <formula>AND($B29="dimanche")</formula>
    </cfRule>
  </conditionalFormatting>
  <conditionalFormatting sqref="L30">
    <cfRule type="expression" dxfId="122" priority="126">
      <formula>AND($B30="samedi")</formula>
    </cfRule>
    <cfRule type="expression" dxfId="121" priority="298">
      <formula>AND($B30="dimanche")</formula>
    </cfRule>
  </conditionalFormatting>
  <conditionalFormatting sqref="N30">
    <cfRule type="expression" dxfId="120" priority="124">
      <formula>AND($B30="samedi")</formula>
    </cfRule>
    <cfRule type="expression" dxfId="119" priority="125">
      <formula>AND($B30="dimanche")</formula>
    </cfRule>
  </conditionalFormatting>
  <conditionalFormatting sqref="P30">
    <cfRule type="expression" dxfId="118" priority="122">
      <formula>AND($B30="samedi")</formula>
    </cfRule>
    <cfRule type="expression" dxfId="117" priority="123">
      <formula>AND($B30="dimanche")</formula>
    </cfRule>
  </conditionalFormatting>
  <conditionalFormatting sqref="L39">
    <cfRule type="expression" dxfId="116" priority="121">
      <formula>AND($B39="samedi")</formula>
    </cfRule>
    <cfRule type="expression" dxfId="115" priority="280">
      <formula>AND($B39="dimanche")</formula>
    </cfRule>
  </conditionalFormatting>
  <conditionalFormatting sqref="N39">
    <cfRule type="expression" dxfId="114" priority="119">
      <formula>AND($B39="samedi")</formula>
    </cfRule>
    <cfRule type="expression" dxfId="113" priority="120">
      <formula>AND($B39="dimanche")</formula>
    </cfRule>
  </conditionalFormatting>
  <conditionalFormatting sqref="P39">
    <cfRule type="expression" dxfId="112" priority="117">
      <formula>AND($B39="samedi")</formula>
    </cfRule>
    <cfRule type="expression" dxfId="111" priority="118">
      <formula>AND($B39="dimanche")</formula>
    </cfRule>
  </conditionalFormatting>
  <conditionalFormatting sqref="L40">
    <cfRule type="expression" dxfId="110" priority="116">
      <formula>AND($B40="samedi")</formula>
    </cfRule>
    <cfRule type="expression" dxfId="109" priority="278">
      <formula>AND($B40="dimanche")</formula>
    </cfRule>
  </conditionalFormatting>
  <conditionalFormatting sqref="N40">
    <cfRule type="expression" dxfId="108" priority="114">
      <formula>AND($B40="samedi")</formula>
    </cfRule>
    <cfRule type="expression" dxfId="107" priority="115">
      <formula>AND($B40="dimanche")</formula>
    </cfRule>
  </conditionalFormatting>
  <conditionalFormatting sqref="P40">
    <cfRule type="expression" dxfId="106" priority="112">
      <formula>AND($B40="samedi")</formula>
    </cfRule>
    <cfRule type="expression" dxfId="105" priority="113">
      <formula>AND($B40="dimanche")</formula>
    </cfRule>
  </conditionalFormatting>
  <conditionalFormatting sqref="L32">
    <cfRule type="expression" dxfId="104" priority="107">
      <formula>AND($B32="samedi")</formula>
    </cfRule>
    <cfRule type="expression" dxfId="103" priority="294">
      <formula>AND($B32="dimanche")</formula>
    </cfRule>
  </conditionalFormatting>
  <conditionalFormatting sqref="N32">
    <cfRule type="expression" dxfId="102" priority="105">
      <formula>AND($B32="samedi")</formula>
    </cfRule>
    <cfRule type="expression" dxfId="101" priority="106">
      <formula>AND($B32="dimanche")</formula>
    </cfRule>
  </conditionalFormatting>
  <conditionalFormatting sqref="P32">
    <cfRule type="expression" dxfId="100" priority="103">
      <formula>AND($B32="samedi")</formula>
    </cfRule>
    <cfRule type="expression" dxfId="99" priority="104">
      <formula>AND($B32="dimanche")</formula>
    </cfRule>
  </conditionalFormatting>
  <conditionalFormatting sqref="L41">
    <cfRule type="expression" dxfId="98" priority="102">
      <formula>AND($B41="samedi")</formula>
    </cfRule>
    <cfRule type="expression" dxfId="97" priority="276">
      <formula>AND($B41="dimanche")</formula>
    </cfRule>
  </conditionalFormatting>
  <conditionalFormatting sqref="N41">
    <cfRule type="expression" dxfId="96" priority="100">
      <formula>AND($B41="samedi")</formula>
    </cfRule>
    <cfRule type="expression" dxfId="95" priority="101">
      <formula>AND($B41="dimanche")</formula>
    </cfRule>
  </conditionalFormatting>
  <conditionalFormatting sqref="P41">
    <cfRule type="expression" dxfId="94" priority="98">
      <formula>AND($B41="samedi")</formula>
    </cfRule>
    <cfRule type="expression" dxfId="93" priority="99">
      <formula>AND($B41="dimanche")</formula>
    </cfRule>
  </conditionalFormatting>
  <conditionalFormatting sqref="L26">
    <cfRule type="expression" dxfId="92" priority="97">
      <formula>AND($B26="samedi")</formula>
    </cfRule>
    <cfRule type="expression" dxfId="91" priority="306">
      <formula>AND($B26="dimanche")</formula>
    </cfRule>
  </conditionalFormatting>
  <conditionalFormatting sqref="N26">
    <cfRule type="expression" dxfId="90" priority="95">
      <formula>AND($B26="samedi")</formula>
    </cfRule>
    <cfRule type="expression" dxfId="89" priority="96">
      <formula>AND($B26="dimanche")</formula>
    </cfRule>
  </conditionalFormatting>
  <conditionalFormatting sqref="L27">
    <cfRule type="expression" dxfId="88" priority="93">
      <formula>AND($B27="samedi")</formula>
    </cfRule>
    <cfRule type="expression" dxfId="87" priority="304">
      <formula>AND($B27="dimanche")</formula>
    </cfRule>
  </conditionalFormatting>
  <conditionalFormatting sqref="N27">
    <cfRule type="expression" dxfId="86" priority="91">
      <formula>AND($B27="samedi")</formula>
    </cfRule>
    <cfRule type="expression" dxfId="85" priority="92">
      <formula>AND($B27="dimanche")</formula>
    </cfRule>
  </conditionalFormatting>
  <conditionalFormatting sqref="P27">
    <cfRule type="expression" dxfId="84" priority="89">
      <formula>AND($B27="samedi")</formula>
    </cfRule>
    <cfRule type="expression" dxfId="83" priority="90">
      <formula>AND($B27="dimanche")</formula>
    </cfRule>
  </conditionalFormatting>
  <conditionalFormatting sqref="L35">
    <cfRule type="expression" dxfId="82" priority="88">
      <formula>AND($B35="samedi")</formula>
    </cfRule>
    <cfRule type="expression" dxfId="81" priority="288">
      <formula>AND($B35="dimanche")</formula>
    </cfRule>
  </conditionalFormatting>
  <conditionalFormatting sqref="N35">
    <cfRule type="expression" dxfId="80" priority="86">
      <formula>AND($B35="samedi")</formula>
    </cfRule>
    <cfRule type="expression" dxfId="79" priority="87">
      <formula>AND($B35="dimanche")</formula>
    </cfRule>
  </conditionalFormatting>
  <conditionalFormatting sqref="P35">
    <cfRule type="expression" dxfId="78" priority="84">
      <formula>AND($B35="samedi")</formula>
    </cfRule>
    <cfRule type="expression" dxfId="77" priority="85">
      <formula>AND($B35="dimanche")</formula>
    </cfRule>
  </conditionalFormatting>
  <conditionalFormatting sqref="L36">
    <cfRule type="expression" dxfId="76" priority="82">
      <formula>AND($B36="samedi")</formula>
    </cfRule>
    <cfRule type="expression" dxfId="75" priority="286">
      <formula>AND($B36="dimanche")</formula>
    </cfRule>
  </conditionalFormatting>
  <conditionalFormatting sqref="N36">
    <cfRule type="expression" dxfId="74" priority="80">
      <formula>AND($B36="samedi")</formula>
    </cfRule>
    <cfRule type="expression" dxfId="73" priority="81">
      <formula>AND($B36="dimanche")</formula>
    </cfRule>
  </conditionalFormatting>
  <conditionalFormatting sqref="P36">
    <cfRule type="expression" dxfId="72" priority="78">
      <formula>AND($B36="samedi")</formula>
    </cfRule>
    <cfRule type="expression" dxfId="71" priority="79">
      <formula>AND($B36="dimanche")</formula>
    </cfRule>
  </conditionalFormatting>
  <conditionalFormatting sqref="R26">
    <cfRule type="duplicateValues" dxfId="70" priority="77"/>
  </conditionalFormatting>
  <conditionalFormatting sqref="T26">
    <cfRule type="duplicateValues" dxfId="69" priority="76"/>
  </conditionalFormatting>
  <conditionalFormatting sqref="V26">
    <cfRule type="duplicateValues" dxfId="68" priority="75"/>
  </conditionalFormatting>
  <conditionalFormatting sqref="L44">
    <cfRule type="expression" dxfId="67" priority="72">
      <formula>AND($B44="samedi")</formula>
    </cfRule>
    <cfRule type="expression" dxfId="66" priority="270">
      <formula>AND($B44="dimanche")</formula>
    </cfRule>
  </conditionalFormatting>
  <conditionalFormatting sqref="N44">
    <cfRule type="expression" dxfId="65" priority="70">
      <formula>AND($B44="samedi")</formula>
    </cfRule>
    <cfRule type="expression" dxfId="64" priority="71">
      <formula>AND($B44="dimanche")</formula>
    </cfRule>
  </conditionalFormatting>
  <conditionalFormatting sqref="P44">
    <cfRule type="expression" dxfId="63" priority="68">
      <formula>AND($B44="samedi")</formula>
    </cfRule>
    <cfRule type="expression" dxfId="62" priority="69">
      <formula>AND($B44="dimanche")</formula>
    </cfRule>
  </conditionalFormatting>
  <conditionalFormatting sqref="L45">
    <cfRule type="expression" dxfId="61" priority="67">
      <formula>AND($B45="samedi")</formula>
    </cfRule>
    <cfRule type="expression" dxfId="60" priority="377">
      <formula>AND($B45="dimanche")</formula>
    </cfRule>
  </conditionalFormatting>
  <conditionalFormatting sqref="N45">
    <cfRule type="expression" dxfId="59" priority="65">
      <formula>AND($B45="samedi")</formula>
    </cfRule>
    <cfRule type="expression" dxfId="58" priority="66">
      <formula>AND($B45="dimanche")</formula>
    </cfRule>
  </conditionalFormatting>
  <conditionalFormatting sqref="P45">
    <cfRule type="expression" dxfId="57" priority="63">
      <formula>AND($B45="samedi")</formula>
    </cfRule>
    <cfRule type="expression" dxfId="56" priority="64">
      <formula>AND($B45="dimanche")</formula>
    </cfRule>
  </conditionalFormatting>
  <conditionalFormatting sqref="L46">
    <cfRule type="expression" dxfId="55" priority="62">
      <formula>AND($B46="samedi")</formula>
    </cfRule>
    <cfRule type="expression" dxfId="54" priority="375">
      <formula>AND($B46="dimanche")</formula>
    </cfRule>
  </conditionalFormatting>
  <conditionalFormatting sqref="N46">
    <cfRule type="expression" dxfId="53" priority="60">
      <formula>AND($B46="samedi")</formula>
    </cfRule>
    <cfRule type="expression" dxfId="52" priority="61">
      <formula>AND($B46="dimanche")</formula>
    </cfRule>
  </conditionalFormatting>
  <conditionalFormatting sqref="P46">
    <cfRule type="expression" dxfId="51" priority="58">
      <formula>AND($B46="samedi")</formula>
    </cfRule>
    <cfRule type="expression" dxfId="50" priority="59">
      <formula>AND($B46="dimanche")</formula>
    </cfRule>
  </conditionalFormatting>
  <conditionalFormatting sqref="L47">
    <cfRule type="expression" dxfId="49" priority="57">
      <formula>AND($B47="samedi")</formula>
    </cfRule>
    <cfRule type="expression" dxfId="48" priority="373">
      <formula>AND($B47="dimanche")</formula>
    </cfRule>
  </conditionalFormatting>
  <conditionalFormatting sqref="N47">
    <cfRule type="expression" dxfId="47" priority="55">
      <formula>AND($B47="samedi")</formula>
    </cfRule>
    <cfRule type="expression" dxfId="46" priority="56">
      <formula>AND($B47="dimanche")</formula>
    </cfRule>
  </conditionalFormatting>
  <conditionalFormatting sqref="P47">
    <cfRule type="expression" dxfId="45" priority="53">
      <formula>AND($B47="samedi")</formula>
    </cfRule>
    <cfRule type="expression" dxfId="44" priority="54">
      <formula>AND($B47="dimanche")</formula>
    </cfRule>
  </conditionalFormatting>
  <conditionalFormatting sqref="L33">
    <cfRule type="expression" dxfId="43" priority="47">
      <formula>AND($B33="samedi")</formula>
    </cfRule>
    <cfRule type="expression" dxfId="42" priority="292">
      <formula>AND($B33="dimanche")</formula>
    </cfRule>
  </conditionalFormatting>
  <conditionalFormatting sqref="N33">
    <cfRule type="expression" dxfId="41" priority="45">
      <formula>AND($B33="samedi")</formula>
    </cfRule>
    <cfRule type="expression" dxfId="40" priority="46">
      <formula>AND($B33="dimanche")</formula>
    </cfRule>
  </conditionalFormatting>
  <conditionalFormatting sqref="P33">
    <cfRule type="expression" dxfId="39" priority="43">
      <formula>AND($B33="samedi")</formula>
    </cfRule>
    <cfRule type="expression" dxfId="38" priority="44">
      <formula>AND($B33="dimanche")</formula>
    </cfRule>
  </conditionalFormatting>
  <conditionalFormatting sqref="L42">
    <cfRule type="expression" dxfId="37" priority="41">
      <formula>AND($B42="samedi")</formula>
    </cfRule>
    <cfRule type="expression" dxfId="36" priority="274">
      <formula>AND($B42="dimanche")</formula>
    </cfRule>
  </conditionalFormatting>
  <conditionalFormatting sqref="N42">
    <cfRule type="expression" dxfId="35" priority="39">
      <formula>AND($B42="samedi")</formula>
    </cfRule>
    <cfRule type="expression" dxfId="34" priority="40">
      <formula>AND($B42="dimanche")</formula>
    </cfRule>
  </conditionalFormatting>
  <conditionalFormatting sqref="P42">
    <cfRule type="expression" dxfId="33" priority="37">
      <formula>AND($B42="samedi")</formula>
    </cfRule>
    <cfRule type="expression" dxfId="32" priority="38">
      <formula>AND($B42="dimanche")</formula>
    </cfRule>
  </conditionalFormatting>
  <conditionalFormatting sqref="L25">
    <cfRule type="expression" dxfId="31" priority="34">
      <formula>AND($B25="samedi")</formula>
    </cfRule>
    <cfRule type="expression" dxfId="30" priority="308">
      <formula>AND($B25="dimanche")</formula>
    </cfRule>
  </conditionalFormatting>
  <conditionalFormatting sqref="N25">
    <cfRule type="expression" dxfId="29" priority="32">
      <formula>AND($B25="samedi")</formula>
    </cfRule>
    <cfRule type="expression" dxfId="28" priority="33">
      <formula>AND($B25="dimanche")</formula>
    </cfRule>
  </conditionalFormatting>
  <conditionalFormatting sqref="P25">
    <cfRule type="expression" dxfId="27" priority="30">
      <formula>AND($B25="samedi")</formula>
    </cfRule>
    <cfRule type="expression" dxfId="26" priority="31">
      <formula>AND($B25="dimanche")</formula>
    </cfRule>
  </conditionalFormatting>
  <conditionalFormatting sqref="L34">
    <cfRule type="expression" dxfId="25" priority="28">
      <formula>AND($B34="samedi")</formula>
    </cfRule>
    <cfRule type="expression" dxfId="24" priority="290">
      <formula>AND($B34="dimanche")</formula>
    </cfRule>
  </conditionalFormatting>
  <conditionalFormatting sqref="N34">
    <cfRule type="expression" dxfId="23" priority="26">
      <formula>AND($B34="samedi")</formula>
    </cfRule>
    <cfRule type="expression" dxfId="22" priority="27">
      <formula>AND($B34="dimanche")</formula>
    </cfRule>
  </conditionalFormatting>
  <conditionalFormatting sqref="P34">
    <cfRule type="expression" dxfId="21" priority="24">
      <formula>AND($B34="samedi")</formula>
    </cfRule>
    <cfRule type="expression" dxfId="20" priority="25">
      <formula>AND($B34="dimanche")</formula>
    </cfRule>
  </conditionalFormatting>
  <conditionalFormatting sqref="L43">
    <cfRule type="expression" dxfId="19" priority="22">
      <formula>AND($B43="samedi")</formula>
    </cfRule>
    <cfRule type="expression" dxfId="18" priority="272">
      <formula>AND($B43="dimanche")</formula>
    </cfRule>
  </conditionalFormatting>
  <conditionalFormatting sqref="N43">
    <cfRule type="expression" dxfId="17" priority="20">
      <formula>AND($B43="samedi")</formula>
    </cfRule>
    <cfRule type="expression" dxfId="16" priority="21">
      <formula>AND($B43="dimanche")</formula>
    </cfRule>
  </conditionalFormatting>
  <conditionalFormatting sqref="P43">
    <cfRule type="expression" dxfId="15" priority="18">
      <formula>AND($B43="samedi")</formula>
    </cfRule>
    <cfRule type="expression" dxfId="14" priority="19">
      <formula>AND($B43="dimanche")</formula>
    </cfRule>
  </conditionalFormatting>
  <conditionalFormatting sqref="P26">
    <cfRule type="expression" dxfId="13" priority="16">
      <formula>AND($B26="samedi")</formula>
    </cfRule>
    <cfRule type="expression" dxfId="12" priority="94">
      <formula>AND($B26="dimanche")</formula>
    </cfRule>
  </conditionalFormatting>
  <conditionalFormatting sqref="F28 H28 J28 L28 N28 P28 R28 T28 V28:X28">
    <cfRule type="duplicateValues" dxfId="11" priority="12"/>
  </conditionalFormatting>
  <conditionalFormatting sqref="F28">
    <cfRule type="expression" dxfId="10" priority="13">
      <formula>AND($B28="samedi")</formula>
    </cfRule>
    <cfRule type="expression" dxfId="9" priority="14">
      <formula>AND($B28="dimanche")</formula>
    </cfRule>
  </conditionalFormatting>
  <conditionalFormatting sqref="E7">
    <cfRule type="expression" dxfId="8" priority="10">
      <formula>AND($B7="samedi")</formula>
    </cfRule>
    <cfRule type="expression" dxfId="7" priority="11">
      <formula>AND($B7="dimanche")</formula>
    </cfRule>
  </conditionalFormatting>
  <conditionalFormatting sqref="E7">
    <cfRule type="expression" dxfId="6" priority="8">
      <formula>AND($B7="samedi")</formula>
    </cfRule>
    <cfRule type="expression" dxfId="5" priority="9">
      <formula>AND($B7="dimanche")</formula>
    </cfRule>
  </conditionalFormatting>
  <conditionalFormatting sqref="E8:E47">
    <cfRule type="expression" dxfId="4" priority="6">
      <formula>AND($B8="samedi")</formula>
    </cfRule>
    <cfRule type="expression" dxfId="3" priority="7">
      <formula>AND($B8="dimanche")</formula>
    </cfRule>
  </conditionalFormatting>
  <conditionalFormatting sqref="E8:E47">
    <cfRule type="expression" dxfId="2" priority="4">
      <formula>AND($B8="samedi")</formula>
    </cfRule>
    <cfRule type="expression" dxfId="1" priority="5">
      <formula>AND($B8="dimanche")</formula>
    </cfRule>
  </conditionalFormatting>
  <conditionalFormatting sqref="F6:M6 O6 Q6 S6 U6">
    <cfRule type="duplicateValues" dxfId="0" priority="625"/>
  </conditionalFormatting>
  <conditionalFormatting sqref="AL16:AL39">
    <cfRule type="colorScale" priority="3">
      <colorScale>
        <cfvo type="num" val="2"/>
        <cfvo type="num" val="3"/>
        <cfvo type="num" val="4"/>
        <color rgb="FFF8696B"/>
        <color theme="0" tint="-0.14999847407452621"/>
        <color rgb="FF63BE7B"/>
      </colorScale>
    </cfRule>
  </conditionalFormatting>
  <conditionalFormatting sqref="AY16:AY39">
    <cfRule type="colorScale" priority="2">
      <colorScale>
        <cfvo type="num" val="3"/>
        <cfvo type="num" val="4"/>
        <cfvo type="num" val="5"/>
        <color rgb="FFF8696B"/>
        <color theme="0" tint="-0.14999847407452621"/>
        <color rgb="FF63BE7B"/>
      </colorScale>
    </cfRule>
  </conditionalFormatting>
  <conditionalFormatting sqref="AX16:AX39">
    <cfRule type="colorScale" priority="1">
      <colorScale>
        <cfvo type="num" val="0"/>
        <cfvo type="num" val="1"/>
        <cfvo type="num" val="2"/>
        <color rgb="FFF8696B"/>
        <color theme="0" tint="-0.14999847407452621"/>
        <color rgb="FF63BE7B"/>
      </colorScale>
    </cfRule>
  </conditionalFormatting>
  <dataValidations count="6">
    <dataValidation type="list" allowBlank="1" showInputMessage="1" showErrorMessage="1" sqref="V6:X6 T6 R6 P6 N6">
      <formula1>IF($J$3="S1",$H$4:$H$30,IF($J$3="S2",$H$31:$H$57,IF($J$3="S3",$H$58:$H$83,IF($J$3="S4",$H$84:$H$109,IF($J$3="TS",$H$4:$H$109)))))</formula1>
    </dataValidation>
    <dataValidation type="list" allowBlank="1" showInputMessage="1" showErrorMessage="1" sqref="J3:P3">
      <formula1>"S1,S2,S3,S4,TS"</formula1>
    </dataValidation>
    <dataValidation type="list" allowBlank="1" showInputMessage="1" showErrorMessage="1" sqref="G7:G47 I7:I47 K7:K47 M7:M47 O7:O47 Q7:Q47 S7:S47 U7:U47">
      <formula1>"G,Ad,Ac"</formula1>
    </dataValidation>
    <dataValidation type="list" allowBlank="1" showInputMessage="1" showErrorMessage="1" sqref="D6">
      <formula1>"1,2,3,4"</formula1>
    </dataValidation>
    <dataValidation type="list" allowBlank="1" showInputMessage="1" showErrorMessage="1" sqref="B2">
      <formula1>"2014,2015,2016,2017,2018,2019,2020,2021,2022,2023,2024,2025,2026,2027,2028,2029,2030., ,"</formula1>
    </dataValidation>
    <dataValidation type="list" allowBlank="1" showInputMessage="1" showErrorMessage="1" sqref="C3">
      <formula1>"1,2,3,4,5,6,7,8,9,10,11,12"</formula1>
    </dataValidation>
  </dataValidations>
  <pageMargins left="0" right="0" top="0" bottom="0" header="0.31496062992125984" footer="0.31496062992125984"/>
  <pageSetup paperSize="8" scale="53" orientation="landscape" r:id="rId1"/>
  <extLst>
    <ext xmlns:x14="http://schemas.microsoft.com/office/spreadsheetml/2009/9/main" uri="{CCE6A557-97BC-4b89-ADB6-D9C93CAAB3DF}">
      <x14:dataValidations xmlns:xm="http://schemas.microsoft.com/office/excel/2006/main" count="6">
        <x14:dataValidation type="list" allowBlank="1" showInputMessage="1" showErrorMessage="1">
          <x14:formula1>
            <xm:f>IF($J$3="S1",' Section &amp; Compétence'!$I$6:$I$30,IF($J$3="S2",' Section &amp; Compétence'!$H$31:$H$59,IF($J$3="S3",' Section &amp; Compétence'!$H$60:$H$85,IF($J$3="S4",' Section &amp; Compétence'!$H$86:$H$111,IF($J$3="TS",' Section &amp; Compétence'!$H$4:$H$111)))))</xm:f>
          </x14:formula1>
          <xm:sqref>N7:N47 V7:X47 P7:P47 R7:R47 T7:T47</xm:sqref>
        </x14:dataValidation>
        <x14:dataValidation type="list" allowBlank="1" showInputMessage="1" showErrorMessage="1">
          <x14:formula1>
            <xm:f>IF($J$3="S1",' Section &amp; Compétence'!$H$4:$H$30,IF($J$3="S2",' Section &amp; Compétence'!$H$31:$H$59,IF($J$3="S3",' Section &amp; Compétence'!$H$60:$H$85,IF($J$3="S4",' Section &amp; Compétence'!$H$86:$H$111,IF($J$3="TS",' Section &amp; Compétence'!$H$4:$H$111)))))</xm:f>
          </x14:formula1>
          <xm:sqref>L6:L47</xm:sqref>
        </x14:dataValidation>
        <x14:dataValidation type="list" allowBlank="1" showInputMessage="1" showErrorMessage="1">
          <x14:formula1>
            <xm:f>IF($J$3="S1",' Section &amp; Compétence'!$E$4:$E$30,IF($J$3="S2",' Section &amp; Compétence'!$E$31:$E$59,IF($J$3="S3",' Section &amp; Compétence'!$E$60:$E$85,IF($J$3="S4",' Section &amp; Compétence'!$E$86:$E$111,IF($J$3="TS",' Section &amp; Compétence'!$E$4:$E$111)))))</xm:f>
          </x14:formula1>
          <xm:sqref>F6:F47</xm:sqref>
        </x14:dataValidation>
        <x14:dataValidation type="list" allowBlank="1" showInputMessage="1" showErrorMessage="1">
          <x14:formula1>
            <xm:f>' Section &amp; Compétence'!$B$159:$B$163</xm:f>
          </x14:formula1>
          <xm:sqref>Z12:Z14</xm:sqref>
        </x14:dataValidation>
        <x14:dataValidation type="list" allowBlank="1" showInputMessage="1" showErrorMessage="1">
          <x14:formula1>
            <xm:f>IF($J$3="S1",' Section &amp; Compétence'!$L$4:$L$30,IF($J$3="S2",' Section &amp; Compétence'!$L$31:$L$59,IF($J$3="S3",' Section &amp; Compétence'!$L$60:$L$85,IF($J$3="S4",' Section &amp; Compétence'!$L$86:$L$111,IF($J$3="TS",' Section &amp; Compétence'!$L$4:$L$111)))))</xm:f>
          </x14:formula1>
          <xm:sqref>H6:H47</xm:sqref>
        </x14:dataValidation>
        <x14:dataValidation type="list" allowBlank="1" showInputMessage="1" showErrorMessage="1">
          <x14:formula1>
            <xm:f>IF($J$3="S1",' Section &amp; Compétence'!$G$4:$G$30,IF($J$3="S2",' Section &amp; Compétence'!$G$31:$G$59,IF($J$3="S3",' Section &amp; Compétence'!$G$60:$G$85,IF($J$3="S4",' Section &amp; Compétence'!$G$86:$G$111,IF($J$3="TS",' Section &amp; Compétence'!$G$4:$G$111)))))</xm:f>
          </x14:formula1>
          <xm:sqref>J7:J47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8</vt:i4>
      </vt:variant>
    </vt:vector>
  </HeadingPairs>
  <TitlesOfParts>
    <vt:vector size="20" baseType="lpstr">
      <vt:lpstr>Sommaire</vt:lpstr>
      <vt:lpstr>Journal des jours feriés</vt:lpstr>
      <vt:lpstr>Invités</vt:lpstr>
      <vt:lpstr>Plani. J Férié 19</vt:lpstr>
      <vt:lpstr>Plani. J Férié 20</vt:lpstr>
      <vt:lpstr>Récap Dispo Annuel</vt:lpstr>
      <vt:lpstr> Section &amp; Compétence</vt:lpstr>
      <vt:lpstr>JAN.20</vt:lpstr>
      <vt:lpstr>FEV.20</vt:lpstr>
      <vt:lpstr>Mars.20</vt:lpstr>
      <vt:lpstr>AVR.20</vt:lpstr>
      <vt:lpstr>Feuil1</vt:lpstr>
      <vt:lpstr>Affectation</vt:lpstr>
      <vt:lpstr>Competences</vt:lpstr>
      <vt:lpstr>Fonctions</vt:lpstr>
      <vt:lpstr>Grades</vt:lpstr>
      <vt:lpstr>Liste_Activite</vt:lpstr>
      <vt:lpstr>Section</vt:lpstr>
      <vt:lpstr>section1234</vt:lpstr>
      <vt:lpstr>Sections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THIERRY DURRIS</cp:lastModifiedBy>
  <cp:lastPrinted>2020-01-23T16:56:54Z</cp:lastPrinted>
  <dcterms:created xsi:type="dcterms:W3CDTF">2018-11-29T22:29:58Z</dcterms:created>
  <dcterms:modified xsi:type="dcterms:W3CDTF">2020-02-24T16:58:47Z</dcterms:modified>
</cp:coreProperties>
</file>