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F105" i="1" l="1"/>
  <c r="E105" i="1"/>
  <c r="D105" i="1"/>
  <c r="N32" i="1" s="1"/>
  <c r="F104" i="1"/>
  <c r="E104" i="1"/>
  <c r="D104" i="1"/>
  <c r="F103" i="1"/>
  <c r="E103" i="1"/>
  <c r="D103" i="1"/>
  <c r="F102" i="1"/>
  <c r="E102" i="1"/>
  <c r="D102" i="1"/>
  <c r="F101" i="1"/>
  <c r="E101" i="1"/>
  <c r="D101" i="1"/>
  <c r="N28" i="1" s="1"/>
  <c r="F100" i="1"/>
  <c r="E100" i="1"/>
  <c r="D100" i="1"/>
  <c r="F99" i="1"/>
  <c r="E99" i="1"/>
  <c r="D99" i="1"/>
  <c r="F98" i="1"/>
  <c r="E98" i="1"/>
  <c r="D98" i="1"/>
  <c r="F97" i="1"/>
  <c r="E97" i="1"/>
  <c r="D97" i="1"/>
  <c r="F96" i="1"/>
  <c r="E96" i="1"/>
  <c r="D96" i="1"/>
  <c r="F95" i="1"/>
  <c r="E95" i="1"/>
  <c r="D95" i="1"/>
  <c r="F94" i="1"/>
  <c r="E94" i="1"/>
  <c r="D94" i="1"/>
  <c r="F93" i="1"/>
  <c r="E93" i="1"/>
  <c r="D93" i="1"/>
  <c r="F92" i="1"/>
  <c r="E92" i="1"/>
  <c r="D92" i="1"/>
  <c r="F91" i="1"/>
  <c r="E91" i="1"/>
  <c r="D91" i="1"/>
  <c r="F90" i="1"/>
  <c r="E90" i="1"/>
  <c r="D90" i="1"/>
  <c r="F89" i="1"/>
  <c r="E89" i="1"/>
  <c r="D89" i="1"/>
  <c r="F88" i="1"/>
  <c r="E88" i="1"/>
  <c r="D88" i="1"/>
  <c r="F87" i="1"/>
  <c r="E87" i="1"/>
  <c r="D87" i="1"/>
  <c r="F86" i="1"/>
  <c r="E86" i="1"/>
  <c r="D86" i="1"/>
  <c r="F85" i="1"/>
  <c r="E85" i="1"/>
  <c r="D85" i="1"/>
  <c r="F84" i="1"/>
  <c r="E84" i="1"/>
  <c r="D84" i="1"/>
  <c r="F83" i="1"/>
  <c r="E83" i="1"/>
  <c r="D83" i="1"/>
  <c r="F82" i="1"/>
  <c r="L9" i="1" s="1"/>
  <c r="E82" i="1"/>
  <c r="D82" i="1"/>
  <c r="F81" i="1"/>
  <c r="E81" i="1"/>
  <c r="D81" i="1"/>
  <c r="U32" i="1"/>
  <c r="I32" i="1"/>
  <c r="H32" i="1"/>
  <c r="S32" i="1" s="1"/>
  <c r="G32" i="1"/>
  <c r="F32" i="1"/>
  <c r="E32" i="1"/>
  <c r="D32" i="1"/>
  <c r="C32" i="1"/>
  <c r="B32" i="1"/>
  <c r="P32" i="1" s="1"/>
  <c r="N31" i="1"/>
  <c r="I31" i="1"/>
  <c r="H31" i="1"/>
  <c r="S31" i="1" s="1"/>
  <c r="G31" i="1"/>
  <c r="F31" i="1"/>
  <c r="E31" i="1"/>
  <c r="D31" i="1"/>
  <c r="C31" i="1"/>
  <c r="B31" i="1"/>
  <c r="P31" i="1" s="1"/>
  <c r="N30" i="1"/>
  <c r="I30" i="1"/>
  <c r="H30" i="1"/>
  <c r="S30" i="1" s="1"/>
  <c r="G30" i="1"/>
  <c r="F30" i="1"/>
  <c r="E30" i="1"/>
  <c r="C30" i="1"/>
  <c r="B30" i="1"/>
  <c r="P30" i="1" s="1"/>
  <c r="N29" i="1"/>
  <c r="I29" i="1"/>
  <c r="H29" i="1"/>
  <c r="S29" i="1" s="1"/>
  <c r="G29" i="1"/>
  <c r="F29" i="1"/>
  <c r="E29" i="1"/>
  <c r="C29" i="1"/>
  <c r="B29" i="1"/>
  <c r="P29" i="1" s="1"/>
  <c r="I28" i="1"/>
  <c r="H28" i="1"/>
  <c r="S28" i="1" s="1"/>
  <c r="G28" i="1"/>
  <c r="F28" i="1"/>
  <c r="E28" i="1"/>
  <c r="C28" i="1"/>
  <c r="B28" i="1"/>
  <c r="P28" i="1" s="1"/>
  <c r="U27" i="1"/>
  <c r="P27" i="1"/>
  <c r="N27" i="1"/>
  <c r="I27" i="1"/>
  <c r="H27" i="1"/>
  <c r="S27" i="1" s="1"/>
  <c r="G27" i="1"/>
  <c r="F27" i="1"/>
  <c r="E27" i="1"/>
  <c r="C27" i="1"/>
  <c r="B27" i="1"/>
  <c r="U26" i="1"/>
  <c r="P26" i="1"/>
  <c r="I26" i="1"/>
  <c r="H26" i="1"/>
  <c r="S26" i="1" s="1"/>
  <c r="G26" i="1"/>
  <c r="F26" i="1"/>
  <c r="E26" i="1"/>
  <c r="C26" i="1"/>
  <c r="B26" i="1"/>
  <c r="U25" i="1"/>
  <c r="P25" i="1"/>
  <c r="I25" i="1"/>
  <c r="H25" i="1"/>
  <c r="S25" i="1" s="1"/>
  <c r="G25" i="1"/>
  <c r="F25" i="1"/>
  <c r="C25" i="1"/>
  <c r="B25" i="1"/>
  <c r="U24" i="1"/>
  <c r="N24" i="1"/>
  <c r="I24" i="1"/>
  <c r="H24" i="1"/>
  <c r="S24" i="1" s="1"/>
  <c r="G24" i="1"/>
  <c r="F24" i="1"/>
  <c r="C24" i="1"/>
  <c r="B24" i="1"/>
  <c r="P24" i="1" s="1"/>
  <c r="U23" i="1"/>
  <c r="P23" i="1"/>
  <c r="N23" i="1"/>
  <c r="I23" i="1"/>
  <c r="H23" i="1"/>
  <c r="S23" i="1" s="1"/>
  <c r="G23" i="1"/>
  <c r="F23" i="1"/>
  <c r="C23" i="1"/>
  <c r="B23" i="1"/>
  <c r="U22" i="1"/>
  <c r="P22" i="1"/>
  <c r="I22" i="1"/>
  <c r="H22" i="1"/>
  <c r="G22" i="1"/>
  <c r="F22" i="1"/>
  <c r="C22" i="1"/>
  <c r="B22" i="1"/>
  <c r="U21" i="1"/>
  <c r="P21" i="1"/>
  <c r="I21" i="1"/>
  <c r="H21" i="1"/>
  <c r="S21" i="1" s="1"/>
  <c r="G21" i="1"/>
  <c r="F21" i="1"/>
  <c r="C21" i="1"/>
  <c r="B21" i="1"/>
  <c r="U20" i="1"/>
  <c r="N20" i="1"/>
  <c r="I20" i="1"/>
  <c r="H20" i="1"/>
  <c r="S20" i="1" s="1"/>
  <c r="G20" i="1"/>
  <c r="F20" i="1"/>
  <c r="C20" i="1"/>
  <c r="B20" i="1"/>
  <c r="P20" i="1" s="1"/>
  <c r="U19" i="1"/>
  <c r="N19" i="1"/>
  <c r="I19" i="1"/>
  <c r="H19" i="1"/>
  <c r="S19" i="1" s="1"/>
  <c r="G19" i="1"/>
  <c r="F19" i="1"/>
  <c r="C19" i="1"/>
  <c r="B19" i="1"/>
  <c r="P19" i="1" s="1"/>
  <c r="U18" i="1"/>
  <c r="P18" i="1"/>
  <c r="I18" i="1"/>
  <c r="H18" i="1"/>
  <c r="G18" i="1"/>
  <c r="F18" i="1"/>
  <c r="C18" i="1"/>
  <c r="B18" i="1"/>
  <c r="U17" i="1"/>
  <c r="P17" i="1"/>
  <c r="I17" i="1"/>
  <c r="H17" i="1"/>
  <c r="S17" i="1" s="1"/>
  <c r="G17" i="1"/>
  <c r="F17" i="1"/>
  <c r="C17" i="1"/>
  <c r="B17" i="1"/>
  <c r="U16" i="1"/>
  <c r="N16" i="1"/>
  <c r="I16" i="1"/>
  <c r="H16" i="1"/>
  <c r="S16" i="1" s="1"/>
  <c r="G16" i="1"/>
  <c r="F16" i="1"/>
  <c r="C16" i="1"/>
  <c r="B16" i="1"/>
  <c r="P16" i="1" s="1"/>
  <c r="U15" i="1"/>
  <c r="N15" i="1"/>
  <c r="I15" i="1"/>
  <c r="H15" i="1"/>
  <c r="S15" i="1" s="1"/>
  <c r="G15" i="1"/>
  <c r="F15" i="1"/>
  <c r="C15" i="1"/>
  <c r="B15" i="1"/>
  <c r="P15" i="1" s="1"/>
  <c r="U14" i="1"/>
  <c r="P14" i="1"/>
  <c r="I14" i="1"/>
  <c r="H14" i="1"/>
  <c r="G14" i="1"/>
  <c r="F14" i="1"/>
  <c r="C14" i="1"/>
  <c r="B14" i="1"/>
  <c r="U13" i="1"/>
  <c r="P13" i="1"/>
  <c r="I13" i="1"/>
  <c r="H13" i="1"/>
  <c r="S13" i="1" s="1"/>
  <c r="G13" i="1"/>
  <c r="F13" i="1"/>
  <c r="C13" i="1"/>
  <c r="B13" i="1"/>
  <c r="U12" i="1"/>
  <c r="N12" i="1"/>
  <c r="I12" i="1"/>
  <c r="H12" i="1"/>
  <c r="S12" i="1" s="1"/>
  <c r="G12" i="1"/>
  <c r="F12" i="1"/>
  <c r="C12" i="1"/>
  <c r="B12" i="1"/>
  <c r="P12" i="1" s="1"/>
  <c r="U11" i="1"/>
  <c r="N11" i="1"/>
  <c r="I11" i="1"/>
  <c r="H11" i="1"/>
  <c r="S11" i="1" s="1"/>
  <c r="G11" i="1"/>
  <c r="F11" i="1"/>
  <c r="C11" i="1"/>
  <c r="B11" i="1"/>
  <c r="P11" i="1" s="1"/>
  <c r="U10" i="1"/>
  <c r="P10" i="1"/>
  <c r="I10" i="1"/>
  <c r="H10" i="1"/>
  <c r="G10" i="1"/>
  <c r="F10" i="1"/>
  <c r="C10" i="1"/>
  <c r="B10" i="1"/>
  <c r="U9" i="1"/>
  <c r="S9" i="1"/>
  <c r="I9" i="1"/>
  <c r="H9" i="1"/>
  <c r="N9" i="1" s="1"/>
  <c r="G9" i="1"/>
  <c r="F9" i="1"/>
  <c r="C9" i="1"/>
  <c r="B9" i="1"/>
  <c r="P9" i="1" s="1"/>
  <c r="U8" i="1"/>
  <c r="N8" i="1"/>
  <c r="I8" i="1"/>
  <c r="H8" i="1"/>
  <c r="S8" i="1" s="1"/>
  <c r="G8" i="1"/>
  <c r="F8" i="1"/>
  <c r="C8" i="1"/>
  <c r="B8" i="1"/>
  <c r="P8" i="1" s="1"/>
  <c r="N10" i="1" l="1"/>
  <c r="N14" i="1"/>
  <c r="N18" i="1"/>
  <c r="N22" i="1"/>
  <c r="S10" i="1"/>
  <c r="S22" i="1"/>
  <c r="N13" i="1"/>
  <c r="N17" i="1"/>
  <c r="N21" i="1"/>
  <c r="N25" i="1"/>
  <c r="S14" i="1"/>
  <c r="S18" i="1"/>
  <c r="N26" i="1"/>
</calcChain>
</file>

<file path=xl/comments1.xml><?xml version="1.0" encoding="utf-8"?>
<comments xmlns="http://schemas.openxmlformats.org/spreadsheetml/2006/main">
  <authors>
    <author>Auteur</author>
  </authors>
  <commentList>
    <comment ref="N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Planning inverse : Partir du délai client moins les heures de fabrications divisées ( 35 h / s ) + 1 S d'impondérable.
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Information Clipper : Date d'enregistrement de l'affaire / Date de mise a dispo atelier</t>
        </r>
      </text>
    </comment>
  </commentList>
</comments>
</file>

<file path=xl/sharedStrings.xml><?xml version="1.0" encoding="utf-8"?>
<sst xmlns="http://schemas.openxmlformats.org/spreadsheetml/2006/main" count="104" uniqueCount="53">
  <si>
    <t xml:space="preserve"> </t>
  </si>
  <si>
    <t>Date de commande</t>
  </si>
  <si>
    <t>N° cde interne</t>
  </si>
  <si>
    <t>Deviseur</t>
  </si>
  <si>
    <t>Client</t>
  </si>
  <si>
    <t>Désignation</t>
  </si>
  <si>
    <t>Montant €</t>
  </si>
  <si>
    <t>Heures Production</t>
  </si>
  <si>
    <t>Délai livraison</t>
  </si>
  <si>
    <t>Préparateur</t>
  </si>
  <si>
    <t>Chargé d'affaire</t>
  </si>
  <si>
    <t>Revu de lancement. Jalon 1</t>
  </si>
  <si>
    <t>Approvisionnement Jalon 2</t>
  </si>
  <si>
    <t>Fin de lancement souhaité</t>
  </si>
  <si>
    <t>Sortie de préparation</t>
  </si>
  <si>
    <t>nb jour lancement</t>
  </si>
  <si>
    <t>Solde en preparation</t>
  </si>
  <si>
    <t>Commentaire</t>
  </si>
  <si>
    <t>NB heure restant</t>
  </si>
  <si>
    <t>Nb Heure GPAO</t>
  </si>
  <si>
    <t>Nb ligne restant</t>
  </si>
  <si>
    <t>ST ACCRODUR + MATIERE EN COURS</t>
  </si>
  <si>
    <t>X</t>
  </si>
  <si>
    <t>APPRO MATIERE EN COURS + S-T TTS TROUVE ACCRODUR</t>
  </si>
  <si>
    <t>A DEFINIR</t>
  </si>
  <si>
    <t>LANCEMENT EN FONCTION BESOIN CLIENT</t>
  </si>
  <si>
    <t>A VOIR</t>
  </si>
  <si>
    <t>OUI</t>
  </si>
  <si>
    <t>OK</t>
  </si>
  <si>
    <t>ok</t>
  </si>
  <si>
    <t>x</t>
  </si>
  <si>
    <t>En cours de lancement voir JPJ pour avancement affaire</t>
  </si>
  <si>
    <t>EN COURS ST PASSEE</t>
  </si>
  <si>
    <t>NON</t>
  </si>
  <si>
    <t xml:space="preserve">CMDE MATERE OK. </t>
  </si>
  <si>
    <t>DDP MATIERE FAITE + DEMANDE DE DEROGATION</t>
  </si>
  <si>
    <t>VALIDATION ST GRAVURE A VOIR MH / NK</t>
  </si>
  <si>
    <t>APPRO PIGNON OK. RECHERCHE S-T TTS + USI</t>
  </si>
  <si>
    <t>BESOIN URGENT REPARATION SUR MATERIEL EN PANNE</t>
  </si>
  <si>
    <t xml:space="preserve">Liste plannification auto NE PAS MODIFIER </t>
  </si>
  <si>
    <t>RANG 1 ET 2</t>
  </si>
  <si>
    <t>RANG 3 ET 4</t>
  </si>
  <si>
    <t>RANG 5 ET 6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</si>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</sst>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_€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NumberFormat="1"/>
    <xf numFmtId="14" fontId="1" fillId="2" borderId="1" xfId="0" applyNumberFormat="1" applyFont="1" applyFill="1" applyBorder="1" applyAlignment="1" applyProtection="1">
      <alignment horizontal="left"/>
    </xf>
    <xf numFmtId="0" fontId="1" fillId="2" borderId="2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164" fontId="1" fillId="3" borderId="2" xfId="1" applyNumberFormat="1" applyFont="1" applyFill="1" applyBorder="1" applyAlignment="1" applyProtection="1">
      <alignment horizontal="center" vertical="center" wrapText="1"/>
    </xf>
    <xf numFmtId="1" fontId="1" fillId="3" borderId="2" xfId="0" applyNumberFormat="1" applyFont="1" applyFill="1" applyBorder="1" applyAlignment="1" applyProtection="1">
      <alignment horizontal="center" vertical="center"/>
    </xf>
    <xf numFmtId="0" fontId="1" fillId="3" borderId="2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14" fontId="2" fillId="4" borderId="5" xfId="0" applyNumberFormat="1" applyFont="1" applyFill="1" applyBorder="1" applyProtection="1">
      <protection locked="0"/>
    </xf>
    <xf numFmtId="49" fontId="0" fillId="0" borderId="6" xfId="0" applyNumberFormat="1" applyBorder="1" applyProtection="1"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5" fontId="0" fillId="0" borderId="6" xfId="0" applyNumberFormat="1" applyBorder="1" applyProtection="1">
      <protection locked="0"/>
    </xf>
    <xf numFmtId="1" fontId="0" fillId="0" borderId="6" xfId="0" applyNumberFormat="1" applyBorder="1" applyProtection="1">
      <protection locked="0"/>
    </xf>
    <xf numFmtId="165" fontId="2" fillId="0" borderId="6" xfId="0" applyNumberFormat="1" applyFont="1" applyBorder="1" applyAlignment="1" applyProtection="1">
      <alignment horizontal="center" vertical="center"/>
      <protection locked="0"/>
    </xf>
    <xf numFmtId="0" fontId="0" fillId="0" borderId="6" xfId="0" applyBorder="1"/>
    <xf numFmtId="14" fontId="0" fillId="0" borderId="6" xfId="0" applyNumberFormat="1" applyBorder="1"/>
    <xf numFmtId="0" fontId="2" fillId="0" borderId="6" xfId="0" applyNumberFormat="1" applyFont="1" applyBorder="1" applyAlignment="1" applyProtection="1">
      <alignment horizontal="center" vertical="center"/>
      <protection locked="0"/>
    </xf>
    <xf numFmtId="1" fontId="0" fillId="0" borderId="6" xfId="0" applyNumberFormat="1" applyBorder="1"/>
    <xf numFmtId="0" fontId="0" fillId="0" borderId="7" xfId="0" applyBorder="1"/>
    <xf numFmtId="4" fontId="0" fillId="0" borderId="8" xfId="0" applyNumberFormat="1" applyBorder="1"/>
    <xf numFmtId="165" fontId="0" fillId="0" borderId="6" xfId="0" applyNumberFormat="1" applyBorder="1" applyAlignment="1" applyProtection="1">
      <alignment horizontal="center"/>
    </xf>
    <xf numFmtId="165" fontId="0" fillId="0" borderId="6" xfId="0" applyNumberFormat="1" applyBorder="1" applyAlignment="1" applyProtection="1">
      <alignment horizontal="center"/>
      <protection locked="0"/>
    </xf>
    <xf numFmtId="0" fontId="0" fillId="0" borderId="6" xfId="0" applyNumberFormat="1" applyBorder="1" applyProtection="1">
      <protection locked="0"/>
    </xf>
    <xf numFmtId="49" fontId="0" fillId="0" borderId="6" xfId="0" applyNumberFormat="1" applyBorder="1" applyAlignment="1" applyProtection="1">
      <alignment horizontal="left"/>
      <protection locked="0"/>
    </xf>
    <xf numFmtId="0" fontId="0" fillId="0" borderId="6" xfId="0" applyBorder="1" applyAlignment="1" applyProtection="1">
      <alignment horizontal="left"/>
      <protection locked="0"/>
    </xf>
    <xf numFmtId="0" fontId="0" fillId="0" borderId="6" xfId="0" applyFill="1" applyBorder="1"/>
    <xf numFmtId="3" fontId="0" fillId="0" borderId="6" xfId="0" applyNumberFormat="1" applyBorder="1" applyAlignment="1" applyProtection="1">
      <alignment horizontal="left"/>
      <protection locked="0"/>
    </xf>
    <xf numFmtId="3" fontId="0" fillId="0" borderId="6" xfId="0" applyNumberFormat="1" applyBorder="1" applyAlignment="1" applyProtection="1">
      <alignment horizontal="center"/>
      <protection locked="0"/>
    </xf>
    <xf numFmtId="0" fontId="0" fillId="0" borderId="6" xfId="0" applyNumberFormat="1" applyBorder="1" applyAlignment="1" applyProtection="1">
      <alignment horizontal="left"/>
      <protection locked="0"/>
    </xf>
    <xf numFmtId="49" fontId="0" fillId="0" borderId="9" xfId="0" applyNumberFormat="1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left"/>
      <protection locked="0"/>
    </xf>
    <xf numFmtId="5" fontId="0" fillId="0" borderId="9" xfId="0" applyNumberFormat="1" applyBorder="1" applyProtection="1">
      <protection locked="0"/>
    </xf>
    <xf numFmtId="1" fontId="0" fillId="0" borderId="9" xfId="0" applyNumberFormat="1" applyBorder="1" applyProtection="1"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14" fontId="0" fillId="0" borderId="9" xfId="0" applyNumberFormat="1" applyBorder="1"/>
    <xf numFmtId="0" fontId="2" fillId="0" borderId="9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/>
    <xf numFmtId="1" fontId="0" fillId="0" borderId="9" xfId="0" applyNumberFormat="1" applyBorder="1"/>
    <xf numFmtId="4" fontId="0" fillId="0" borderId="10" xfId="0" applyNumberFormat="1" applyBorder="1"/>
    <xf numFmtId="14" fontId="2" fillId="0" borderId="0" xfId="0" applyNumberFormat="1" applyFont="1" applyFill="1" applyProtection="1">
      <protection locked="0"/>
    </xf>
    <xf numFmtId="49" fontId="2" fillId="0" borderId="0" xfId="0" applyNumberFormat="1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Alignment="1" applyProtection="1">
      <protection locked="0"/>
    </xf>
    <xf numFmtId="0" fontId="2" fillId="0" borderId="0" xfId="0" applyNumberFormat="1" applyFont="1" applyBorder="1" applyAlignment="1" applyProtection="1"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3">
    <dxf>
      <font>
        <color theme="0"/>
      </font>
    </dxf>
    <dxf>
      <font>
        <color theme="0"/>
      </font>
    </dxf>
    <dxf>
      <font>
        <color rgb="FFFFFF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60-Transfert\Erwan%20BRUNEAU\projet\Classeur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60-Transfert\Erwan%20BRUNEAU\projet\suivi%20lancement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8"/>
    </sheetNames>
    <sheetDataSet>
      <sheetData sheetId="0">
        <row r="247">
          <cell r="C247">
            <v>43248</v>
          </cell>
          <cell r="D247" t="str">
            <v>181213</v>
          </cell>
          <cell r="G247" t="str">
            <v>8 Ensembles platines (AVENANT)</v>
          </cell>
          <cell r="H247">
            <v>2430</v>
          </cell>
          <cell r="I247">
            <v>10000</v>
          </cell>
          <cell r="J247">
            <v>43266</v>
          </cell>
        </row>
        <row r="248">
          <cell r="C248">
            <v>43432</v>
          </cell>
          <cell r="D248" t="str">
            <v>181215</v>
          </cell>
          <cell r="G248" t="str">
            <v>Levier</v>
          </cell>
          <cell r="H248">
            <v>2440</v>
          </cell>
          <cell r="I248">
            <v>2440</v>
          </cell>
          <cell r="J248">
            <v>43265</v>
          </cell>
        </row>
        <row r="249">
          <cell r="C249">
            <v>43251</v>
          </cell>
          <cell r="D249" t="str">
            <v>181217</v>
          </cell>
          <cell r="G249" t="str">
            <v>Modification platine</v>
          </cell>
          <cell r="H249">
            <v>2450</v>
          </cell>
          <cell r="I249">
            <v>2450</v>
          </cell>
          <cell r="J249">
            <v>43263</v>
          </cell>
        </row>
        <row r="250">
          <cell r="C250">
            <v>43251</v>
          </cell>
          <cell r="D250" t="str">
            <v>181216</v>
          </cell>
          <cell r="G250" t="str">
            <v>1 FAL 7 Volants</v>
          </cell>
          <cell r="H250">
            <v>2460</v>
          </cell>
          <cell r="I250">
            <v>2460</v>
          </cell>
          <cell r="J250">
            <v>43364</v>
          </cell>
        </row>
        <row r="251">
          <cell r="C251">
            <v>43251</v>
          </cell>
          <cell r="D251" t="str">
            <v>181218</v>
          </cell>
          <cell r="G251" t="str">
            <v>Vis et renvois</v>
          </cell>
          <cell r="H251">
            <v>2470</v>
          </cell>
          <cell r="I251">
            <v>2470</v>
          </cell>
          <cell r="J251">
            <v>43319</v>
          </cell>
        </row>
        <row r="252">
          <cell r="C252">
            <v>43251</v>
          </cell>
          <cell r="D252" t="str">
            <v>181188</v>
          </cell>
          <cell r="G252" t="str">
            <v>1 Structure RPU (AVENANT)</v>
          </cell>
          <cell r="H252">
            <v>2480</v>
          </cell>
          <cell r="I252">
            <v>2480</v>
          </cell>
          <cell r="J252">
            <v>43306</v>
          </cell>
        </row>
        <row r="253">
          <cell r="C253">
            <v>43251</v>
          </cell>
          <cell r="D253" t="str">
            <v>181220</v>
          </cell>
          <cell r="G253" t="str">
            <v>200 Etirages Matrix (fabrication)</v>
          </cell>
          <cell r="H253">
            <v>2490</v>
          </cell>
          <cell r="I253">
            <v>2490</v>
          </cell>
          <cell r="J253">
            <v>43343</v>
          </cell>
        </row>
        <row r="254">
          <cell r="C254">
            <v>43251</v>
          </cell>
          <cell r="D254" t="str">
            <v>181222</v>
          </cell>
          <cell r="G254" t="str">
            <v>100 Kits MUPM (Fabrication)</v>
          </cell>
          <cell r="H254">
            <v>2500</v>
          </cell>
          <cell r="I254">
            <v>2500</v>
          </cell>
          <cell r="J254">
            <v>43343</v>
          </cell>
        </row>
        <row r="255">
          <cell r="C255">
            <v>43256</v>
          </cell>
          <cell r="D255" t="str">
            <v>181223</v>
          </cell>
          <cell r="G255" t="str">
            <v xml:space="preserve">1 + 1 Water Jacket </v>
          </cell>
          <cell r="H255">
            <v>2510</v>
          </cell>
          <cell r="I255">
            <v>2510</v>
          </cell>
          <cell r="J255">
            <v>43301</v>
          </cell>
        </row>
        <row r="256">
          <cell r="C256">
            <v>43257</v>
          </cell>
          <cell r="D256" t="str">
            <v>181224</v>
          </cell>
          <cell r="G256" t="str">
            <v>4 Culasses supérieures</v>
          </cell>
          <cell r="H256">
            <v>2520</v>
          </cell>
          <cell r="I256">
            <v>2520</v>
          </cell>
          <cell r="J256">
            <v>43308</v>
          </cell>
        </row>
        <row r="257">
          <cell r="C257">
            <v>43257</v>
          </cell>
          <cell r="D257" t="str">
            <v>181225</v>
          </cell>
          <cell r="G257" t="str">
            <v>2 + 2 Arbres d'hélice</v>
          </cell>
          <cell r="H257">
            <v>2530</v>
          </cell>
          <cell r="I257">
            <v>2530</v>
          </cell>
          <cell r="J257">
            <v>43360</v>
          </cell>
        </row>
        <row r="258">
          <cell r="C258">
            <v>43257</v>
          </cell>
          <cell r="D258" t="str">
            <v>181226</v>
          </cell>
          <cell r="G258" t="str">
            <v>4 Baies Barracuda</v>
          </cell>
          <cell r="H258">
            <v>2540</v>
          </cell>
          <cell r="I258">
            <v>2540</v>
          </cell>
          <cell r="J258">
            <v>43381</v>
          </cell>
        </row>
        <row r="259">
          <cell r="C259">
            <v>43257</v>
          </cell>
          <cell r="D259" t="str">
            <v>181227</v>
          </cell>
          <cell r="G259" t="str">
            <v>2 + 2 Water Jacket</v>
          </cell>
          <cell r="H259">
            <v>2550</v>
          </cell>
          <cell r="I259">
            <v>2550</v>
          </cell>
          <cell r="J259">
            <v>43362</v>
          </cell>
        </row>
        <row r="260">
          <cell r="C260">
            <v>43257</v>
          </cell>
          <cell r="D260" t="str">
            <v>181229</v>
          </cell>
          <cell r="G260" t="str">
            <v>Pièces détachées baies</v>
          </cell>
          <cell r="H260">
            <v>2560</v>
          </cell>
          <cell r="I260">
            <v>2560</v>
          </cell>
          <cell r="J260">
            <v>43376</v>
          </cell>
        </row>
        <row r="261">
          <cell r="C261">
            <v>61208</v>
          </cell>
          <cell r="D261" t="str">
            <v>181230</v>
          </cell>
          <cell r="G261" t="str">
            <v>3 Rouleaux de roulage</v>
          </cell>
          <cell r="H261">
            <v>2570</v>
          </cell>
          <cell r="I261">
            <v>2570</v>
          </cell>
          <cell r="J261">
            <v>43266</v>
          </cell>
        </row>
        <row r="262">
          <cell r="C262">
            <v>43301</v>
          </cell>
          <cell r="D262" t="str">
            <v>181127</v>
          </cell>
          <cell r="G262" t="str">
            <v>Grilles, ceintures, supports, ventilateurs, tôle de masse (AVENANT)</v>
          </cell>
          <cell r="H262">
            <v>2580</v>
          </cell>
          <cell r="I262">
            <v>2580</v>
          </cell>
          <cell r="J262">
            <v>43343</v>
          </cell>
        </row>
        <row r="263">
          <cell r="C263">
            <v>43262</v>
          </cell>
          <cell r="D263" t="str">
            <v>181128</v>
          </cell>
          <cell r="G263" t="str">
            <v>3 + 3 Pointeaux</v>
          </cell>
          <cell r="H263">
            <v>2590</v>
          </cell>
          <cell r="I263">
            <v>2590</v>
          </cell>
          <cell r="J263">
            <v>43299</v>
          </cell>
        </row>
        <row r="268">
          <cell r="C268">
            <v>0</v>
          </cell>
          <cell r="D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</row>
        <row r="269">
          <cell r="C269">
            <v>0</v>
          </cell>
          <cell r="D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</row>
        <row r="270">
          <cell r="C270">
            <v>0</v>
          </cell>
          <cell r="D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</row>
        <row r="271">
          <cell r="C271">
            <v>0</v>
          </cell>
          <cell r="D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</row>
        <row r="272">
          <cell r="C272">
            <v>0</v>
          </cell>
          <cell r="D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</row>
        <row r="273">
          <cell r="C273">
            <v>0</v>
          </cell>
          <cell r="D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</row>
        <row r="274"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</row>
        <row r="275"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"/>
      <sheetName val="Tableau de bord"/>
      <sheetName val="Charge prod"/>
      <sheetName val="Cahier affaire (extraction)"/>
      <sheetName val="analyse financiere (Extraction)"/>
    </sheetNames>
    <sheetDataSet>
      <sheetData sheetId="0"/>
      <sheetData sheetId="1"/>
      <sheetData sheetId="2"/>
      <sheetData sheetId="3">
        <row r="2">
          <cell r="K2">
            <v>5</v>
          </cell>
        </row>
        <row r="3">
          <cell r="K3">
            <v>6</v>
          </cell>
        </row>
        <row r="4">
          <cell r="K4">
            <v>6</v>
          </cell>
        </row>
        <row r="5">
          <cell r="K5">
            <v>6</v>
          </cell>
        </row>
        <row r="6">
          <cell r="K6">
            <v>6</v>
          </cell>
        </row>
        <row r="7">
          <cell r="K7" t="str">
            <v/>
          </cell>
        </row>
        <row r="8">
          <cell r="K8" t="str">
            <v/>
          </cell>
        </row>
        <row r="9">
          <cell r="K9">
            <v>41</v>
          </cell>
        </row>
        <row r="10">
          <cell r="K10" t="str">
            <v/>
          </cell>
        </row>
        <row r="11">
          <cell r="K11">
            <v>6</v>
          </cell>
        </row>
        <row r="12">
          <cell r="K12">
            <v>5</v>
          </cell>
        </row>
        <row r="13">
          <cell r="K13">
            <v>17</v>
          </cell>
        </row>
        <row r="14">
          <cell r="K14">
            <v>21</v>
          </cell>
        </row>
        <row r="15">
          <cell r="K15">
            <v>21</v>
          </cell>
        </row>
        <row r="16">
          <cell r="K16" t="str">
            <v/>
          </cell>
        </row>
        <row r="17">
          <cell r="K17">
            <v>427</v>
          </cell>
        </row>
        <row r="18">
          <cell r="K18" t="str">
            <v/>
          </cell>
        </row>
        <row r="19">
          <cell r="K19" t="str">
            <v/>
          </cell>
        </row>
        <row r="20">
          <cell r="K20" t="str">
            <v/>
          </cell>
        </row>
        <row r="21">
          <cell r="K21" t="str">
            <v/>
          </cell>
        </row>
        <row r="26">
          <cell r="K26" t="str">
            <v/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107"/>
  <sheetViews>
    <sheetView tabSelected="1" topLeftCell="K1" workbookViewId="0">
      <selection activeCell="E37" sqref="E37"/>
    </sheetView>
  </sheetViews>
  <sheetFormatPr baseColWidth="10" defaultColWidth="9.140625" defaultRowHeight="15" x14ac:dyDescent="0.25"/>
  <cols>
    <col min="1" max="3" width="15.7109375" customWidth="1"/>
    <col min="4" max="4" width="42.28515625" customWidth="1"/>
    <col min="5" max="5" width="59" customWidth="1"/>
    <col min="6" max="6" width="66.42578125" customWidth="1"/>
    <col min="7" max="7" width="9.7109375" customWidth="1"/>
    <col min="8" max="8" width="19" customWidth="1"/>
    <col min="9" max="9" width="15.7109375" customWidth="1"/>
    <col min="10" max="10" width="22.85546875" customWidth="1"/>
    <col min="11" max="11" width="20.5703125" customWidth="1"/>
    <col min="12" max="12" width="32.5703125" customWidth="1"/>
    <col min="13" max="13" width="29.28515625" customWidth="1"/>
    <col min="14" max="14" width="30.42578125" customWidth="1"/>
    <col min="15" max="15" width="24.7109375" customWidth="1"/>
    <col min="16" max="16" width="30" customWidth="1"/>
    <col min="17" max="17" width="15.7109375" customWidth="1"/>
    <col min="18" max="18" width="40.85546875" customWidth="1"/>
    <col min="19" max="21" width="15.7109375" customWidth="1"/>
  </cols>
  <sheetData>
    <row r="1" spans="1:21" x14ac:dyDescent="0.25">
      <c r="P1" s="1"/>
    </row>
    <row r="2" spans="1:21" x14ac:dyDescent="0.25">
      <c r="P2" s="1"/>
    </row>
    <row r="3" spans="1:21" x14ac:dyDescent="0.25">
      <c r="P3" s="1"/>
    </row>
    <row r="4" spans="1:21" x14ac:dyDescent="0.25">
      <c r="P4" s="1"/>
    </row>
    <row r="5" spans="1:21" x14ac:dyDescent="0.25">
      <c r="P5" s="1"/>
    </row>
    <row r="6" spans="1:21" ht="15.75" thickBot="1" x14ac:dyDescent="0.3">
      <c r="P6" s="1"/>
    </row>
    <row r="7" spans="1:21" ht="25.5" x14ac:dyDescent="0.25">
      <c r="A7" t="s">
        <v>0</v>
      </c>
      <c r="B7" s="2" t="s">
        <v>1</v>
      </c>
      <c r="C7" s="3" t="s">
        <v>2</v>
      </c>
      <c r="D7" s="4" t="s">
        <v>3</v>
      </c>
      <c r="E7" s="4" t="s">
        <v>4</v>
      </c>
      <c r="F7" s="4" t="s">
        <v>5</v>
      </c>
      <c r="G7" s="5" t="s">
        <v>6</v>
      </c>
      <c r="H7" s="6" t="s">
        <v>7</v>
      </c>
      <c r="I7" s="4" t="s">
        <v>8</v>
      </c>
      <c r="J7" s="4" t="s">
        <v>9</v>
      </c>
      <c r="K7" s="4" t="s">
        <v>10</v>
      </c>
      <c r="L7" s="4" t="s">
        <v>11</v>
      </c>
      <c r="M7" s="7" t="s">
        <v>12</v>
      </c>
      <c r="N7" s="4" t="s">
        <v>13</v>
      </c>
      <c r="O7" s="4" t="s">
        <v>14</v>
      </c>
      <c r="P7" s="7" t="s">
        <v>15</v>
      </c>
      <c r="Q7" s="4" t="s">
        <v>16</v>
      </c>
      <c r="R7" s="4" t="s">
        <v>17</v>
      </c>
      <c r="S7" s="4" t="s">
        <v>18</v>
      </c>
      <c r="T7" s="8" t="s">
        <v>19</v>
      </c>
      <c r="U7" s="9" t="s">
        <v>20</v>
      </c>
    </row>
    <row r="8" spans="1:21" x14ac:dyDescent="0.25">
      <c r="B8" s="10">
        <f>'[1]2018'!$C$249</f>
        <v>43251</v>
      </c>
      <c r="C8" s="11" t="str">
        <f>'[1]2018'!$D$249</f>
        <v>181217</v>
      </c>
      <c r="D8" s="12"/>
      <c r="E8" s="13"/>
      <c r="F8" s="13" t="str">
        <f>'[1]2018'!$G$249</f>
        <v>Modification platine</v>
      </c>
      <c r="G8" s="14">
        <f>'[1]2018'!$H$249</f>
        <v>2450</v>
      </c>
      <c r="H8" s="15">
        <f>'[1]2018'!$I$249</f>
        <v>2450</v>
      </c>
      <c r="I8" s="16">
        <f>'[1]2018'!$J$249</f>
        <v>43263</v>
      </c>
      <c r="J8" s="16" t="s">
        <v>43</v>
      </c>
      <c r="K8" s="12" t="s">
        <v>50</v>
      </c>
      <c r="L8" s="16">
        <v>43244</v>
      </c>
      <c r="M8" s="17" t="s">
        <v>21</v>
      </c>
      <c r="N8" s="16">
        <f t="shared" ref="N8:N32" si="0">IF(H8&lt;50,D81,IF(H8&lt;100,E81,F81))</f>
        <v>43279</v>
      </c>
      <c r="O8" s="18">
        <v>43258</v>
      </c>
      <c r="P8" s="19">
        <f t="shared" ref="P8:P32" si="1">O8-B8</f>
        <v>7</v>
      </c>
      <c r="Q8" s="16" t="s">
        <v>22</v>
      </c>
      <c r="R8" s="17" t="s">
        <v>23</v>
      </c>
      <c r="S8" s="20">
        <f t="shared" ref="S8:S32" si="2">H8-T8</f>
        <v>2400</v>
      </c>
      <c r="T8" s="21">
        <v>50</v>
      </c>
      <c r="U8" s="22">
        <f>'[2]Cahier affaire (extraction)'!K4</f>
        <v>6</v>
      </c>
    </row>
    <row r="9" spans="1:21" x14ac:dyDescent="0.25">
      <c r="B9" s="10">
        <f>'[1]2018'!$C$247</f>
        <v>43248</v>
      </c>
      <c r="C9" s="11" t="str">
        <f>'[1]2018'!$D$247</f>
        <v>181213</v>
      </c>
      <c r="D9" s="12"/>
      <c r="E9" s="13"/>
      <c r="F9" s="13" t="str">
        <f>'[1]2018'!$G$247</f>
        <v>8 Ensembles platines (AVENANT)</v>
      </c>
      <c r="G9" s="14">
        <f>'[1]2018'!$H$247</f>
        <v>2430</v>
      </c>
      <c r="H9" s="15">
        <f>'[1]2018'!$I$247</f>
        <v>10000</v>
      </c>
      <c r="I9" s="16">
        <f>'[1]2018'!$J$247</f>
        <v>43266</v>
      </c>
      <c r="J9" s="16" t="s">
        <v>44</v>
      </c>
      <c r="K9" s="12" t="s">
        <v>51</v>
      </c>
      <c r="L9" s="16">
        <f>IF(H9&gt;100,F82,IF(H9&lt;50,D82,E82))</f>
        <v>43276</v>
      </c>
      <c r="M9" s="17" t="s">
        <v>24</v>
      </c>
      <c r="N9" s="16">
        <f t="shared" si="0"/>
        <v>43276</v>
      </c>
      <c r="O9" s="18">
        <v>43263</v>
      </c>
      <c r="P9" s="19">
        <f t="shared" si="1"/>
        <v>15</v>
      </c>
      <c r="Q9" s="16"/>
      <c r="R9" s="17" t="s">
        <v>25</v>
      </c>
      <c r="S9" s="20">
        <f t="shared" si="2"/>
        <v>9950</v>
      </c>
      <c r="T9" s="21">
        <v>50</v>
      </c>
      <c r="U9" s="22">
        <f>'[2]Cahier affaire (extraction)'!K2</f>
        <v>5</v>
      </c>
    </row>
    <row r="10" spans="1:21" x14ac:dyDescent="0.25">
      <c r="B10" s="10">
        <f>'[1]2018'!$C$258</f>
        <v>43257</v>
      </c>
      <c r="C10" s="11" t="str">
        <f>'[1]2018'!$D$258</f>
        <v>181226</v>
      </c>
      <c r="D10" s="12"/>
      <c r="E10" s="13"/>
      <c r="F10" s="13" t="str">
        <f>'[1]2018'!$G$258</f>
        <v>4 Baies Barracuda</v>
      </c>
      <c r="G10" s="14">
        <f>'[1]2018'!$H$258</f>
        <v>2540</v>
      </c>
      <c r="H10" s="15">
        <f>'[1]2018'!$I$258</f>
        <v>2540</v>
      </c>
      <c r="I10" s="16">
        <f>'[1]2018'!$J$258</f>
        <v>43381</v>
      </c>
      <c r="J10" s="16" t="s">
        <v>45</v>
      </c>
      <c r="K10" s="12" t="s">
        <v>45</v>
      </c>
      <c r="L10" s="16" t="s">
        <v>26</v>
      </c>
      <c r="M10" s="17"/>
      <c r="N10" s="16">
        <f t="shared" si="0"/>
        <v>43277</v>
      </c>
      <c r="O10" s="18">
        <v>43263</v>
      </c>
      <c r="P10" s="19">
        <f t="shared" si="1"/>
        <v>6</v>
      </c>
      <c r="Q10" s="16" t="s">
        <v>22</v>
      </c>
      <c r="R10" s="17"/>
      <c r="S10" s="20">
        <f t="shared" si="2"/>
        <v>2524</v>
      </c>
      <c r="T10" s="21">
        <v>16</v>
      </c>
      <c r="U10" s="22">
        <f>'[2]Cahier affaire (extraction)'!K13</f>
        <v>17</v>
      </c>
    </row>
    <row r="11" spans="1:21" x14ac:dyDescent="0.25">
      <c r="B11" s="10">
        <f>'[1]2018'!$C$252</f>
        <v>43251</v>
      </c>
      <c r="C11" s="11" t="str">
        <f>'[1]2018'!$D$252</f>
        <v>181188</v>
      </c>
      <c r="D11" s="12"/>
      <c r="E11" s="13"/>
      <c r="F11" s="13" t="str">
        <f>'[1]2018'!$G$252</f>
        <v>1 Structure RPU (AVENANT)</v>
      </c>
      <c r="G11" s="14">
        <f>'[1]2018'!$H$252</f>
        <v>2480</v>
      </c>
      <c r="H11" s="15">
        <f>'[1]2018'!$I$252</f>
        <v>2480</v>
      </c>
      <c r="I11" s="16">
        <f>'[1]2018'!$J$252</f>
        <v>43306</v>
      </c>
      <c r="J11" s="23" t="s">
        <v>46</v>
      </c>
      <c r="K11" s="12" t="s">
        <v>46</v>
      </c>
      <c r="L11" s="23" t="s">
        <v>27</v>
      </c>
      <c r="M11" s="17" t="s">
        <v>28</v>
      </c>
      <c r="N11" s="16">
        <f t="shared" si="0"/>
        <v>43271</v>
      </c>
      <c r="O11" s="18">
        <v>43265</v>
      </c>
      <c r="P11" s="19">
        <f t="shared" si="1"/>
        <v>14</v>
      </c>
      <c r="Q11" s="23" t="s">
        <v>22</v>
      </c>
      <c r="R11" s="17"/>
      <c r="S11" s="20">
        <f t="shared" si="2"/>
        <v>2464</v>
      </c>
      <c r="T11" s="21">
        <v>16</v>
      </c>
      <c r="U11" s="22" t="str">
        <f>'[2]Cahier affaire (extraction)'!K7</f>
        <v/>
      </c>
    </row>
    <row r="12" spans="1:21" x14ac:dyDescent="0.25">
      <c r="B12" s="10">
        <f>'[1]2018'!$C$260</f>
        <v>43257</v>
      </c>
      <c r="C12" s="11" t="str">
        <f>'[1]2018'!$D$260</f>
        <v>181229</v>
      </c>
      <c r="D12" s="12"/>
      <c r="E12" s="13"/>
      <c r="F12" s="13" t="str">
        <f>'[1]2018'!$G$260</f>
        <v>Pièces détachées baies</v>
      </c>
      <c r="G12" s="14">
        <f>'[1]2018'!$H$260</f>
        <v>2560</v>
      </c>
      <c r="H12" s="15">
        <f>'[1]2018'!$I$260</f>
        <v>2560</v>
      </c>
      <c r="I12" s="16">
        <f>'[1]2018'!$J$260</f>
        <v>43376</v>
      </c>
      <c r="J12" s="16" t="s">
        <v>45</v>
      </c>
      <c r="K12" s="12" t="s">
        <v>45</v>
      </c>
      <c r="L12" s="16" t="s">
        <v>26</v>
      </c>
      <c r="M12" s="17"/>
      <c r="N12" s="16">
        <f t="shared" si="0"/>
        <v>43277</v>
      </c>
      <c r="O12" s="18">
        <v>43266</v>
      </c>
      <c r="P12" s="19">
        <f t="shared" si="1"/>
        <v>9</v>
      </c>
      <c r="Q12" s="16" t="s">
        <v>22</v>
      </c>
      <c r="R12" s="17"/>
      <c r="S12" s="20">
        <f t="shared" si="2"/>
        <v>2481</v>
      </c>
      <c r="T12" s="21">
        <v>79</v>
      </c>
      <c r="U12" s="22">
        <f>'[2]Cahier affaire (extraction)'!K15</f>
        <v>21</v>
      </c>
    </row>
    <row r="13" spans="1:21" x14ac:dyDescent="0.25">
      <c r="B13" s="10">
        <f>'[1]2018'!$C$251</f>
        <v>43251</v>
      </c>
      <c r="C13" s="11" t="str">
        <f>'[1]2018'!$D$251</f>
        <v>181218</v>
      </c>
      <c r="D13" s="12"/>
      <c r="E13" s="13"/>
      <c r="F13" s="13" t="str">
        <f>'[1]2018'!$G$251</f>
        <v>Vis et renvois</v>
      </c>
      <c r="G13" s="14">
        <f>'[1]2018'!$H$251</f>
        <v>2470</v>
      </c>
      <c r="H13" s="15">
        <f>'[1]2018'!$I$251</f>
        <v>2470</v>
      </c>
      <c r="I13" s="16">
        <f>'[1]2018'!$J$251</f>
        <v>43319</v>
      </c>
      <c r="J13" s="16" t="s">
        <v>47</v>
      </c>
      <c r="K13" s="12" t="s">
        <v>47</v>
      </c>
      <c r="L13" s="16"/>
      <c r="M13" s="17"/>
      <c r="N13" s="16">
        <f t="shared" si="0"/>
        <v>43271</v>
      </c>
      <c r="O13" s="18">
        <v>43267</v>
      </c>
      <c r="P13" s="19">
        <f t="shared" si="1"/>
        <v>16</v>
      </c>
      <c r="Q13" s="16"/>
      <c r="R13" s="17"/>
      <c r="S13" s="20">
        <f t="shared" si="2"/>
        <v>2444</v>
      </c>
      <c r="T13" s="21">
        <v>26</v>
      </c>
      <c r="U13" s="22">
        <f>'[2]Cahier affaire (extraction)'!K6</f>
        <v>6</v>
      </c>
    </row>
    <row r="14" spans="1:21" x14ac:dyDescent="0.25">
      <c r="B14" s="10">
        <f>'[1]2018'!$C$255</f>
        <v>43256</v>
      </c>
      <c r="C14" s="11" t="str">
        <f>'[1]2018'!$D$255</f>
        <v>181223</v>
      </c>
      <c r="D14" s="12"/>
      <c r="E14" s="13"/>
      <c r="F14" s="13" t="str">
        <f>'[1]2018'!$G$255</f>
        <v xml:space="preserve">1 + 1 Water Jacket </v>
      </c>
      <c r="G14" s="14">
        <f>'[1]2018'!$H$255</f>
        <v>2510</v>
      </c>
      <c r="H14" s="15">
        <f>'[1]2018'!$I$255</f>
        <v>2510</v>
      </c>
      <c r="I14" s="16">
        <f>'[1]2018'!$J$255</f>
        <v>43301</v>
      </c>
      <c r="J14" s="16" t="s">
        <v>46</v>
      </c>
      <c r="K14" s="12" t="s">
        <v>46</v>
      </c>
      <c r="L14" s="16" t="s">
        <v>26</v>
      </c>
      <c r="M14" s="17" t="s">
        <v>29</v>
      </c>
      <c r="N14" s="16">
        <f t="shared" si="0"/>
        <v>43276</v>
      </c>
      <c r="O14" s="18">
        <v>43267</v>
      </c>
      <c r="P14" s="19">
        <f t="shared" si="1"/>
        <v>11</v>
      </c>
      <c r="Q14" s="16" t="s">
        <v>30</v>
      </c>
      <c r="R14" s="17" t="s">
        <v>31</v>
      </c>
      <c r="S14" s="20">
        <f t="shared" si="2"/>
        <v>1852</v>
      </c>
      <c r="T14" s="21">
        <v>658</v>
      </c>
      <c r="U14" s="22" t="str">
        <f>'[2]Cahier affaire (extraction)'!K10</f>
        <v/>
      </c>
    </row>
    <row r="15" spans="1:21" x14ac:dyDescent="0.25">
      <c r="B15" s="10">
        <f>'[1]2018'!$C$253</f>
        <v>43251</v>
      </c>
      <c r="C15" s="11" t="str">
        <f>'[1]2018'!$D$253</f>
        <v>181220</v>
      </c>
      <c r="D15" s="12"/>
      <c r="E15" s="13"/>
      <c r="F15" s="13" t="str">
        <f>'[1]2018'!$G$253</f>
        <v>200 Etirages Matrix (fabrication)</v>
      </c>
      <c r="G15" s="14">
        <f>'[1]2018'!$H$253</f>
        <v>2490</v>
      </c>
      <c r="H15" s="15">
        <f>'[1]2018'!$I$253</f>
        <v>2490</v>
      </c>
      <c r="I15" s="16">
        <f>'[1]2018'!$J$253</f>
        <v>43343</v>
      </c>
      <c r="J15" s="16" t="s">
        <v>48</v>
      </c>
      <c r="K15" s="12" t="s">
        <v>47</v>
      </c>
      <c r="L15" s="16">
        <v>43237</v>
      </c>
      <c r="M15" s="17" t="s">
        <v>28</v>
      </c>
      <c r="N15" s="16">
        <f t="shared" si="0"/>
        <v>43271</v>
      </c>
      <c r="O15" s="18">
        <v>43268</v>
      </c>
      <c r="P15" s="19">
        <f t="shared" si="1"/>
        <v>17</v>
      </c>
      <c r="Q15" s="16" t="s">
        <v>22</v>
      </c>
      <c r="R15" s="17" t="s">
        <v>32</v>
      </c>
      <c r="S15" s="20">
        <f t="shared" si="2"/>
        <v>2469</v>
      </c>
      <c r="T15" s="21">
        <v>21</v>
      </c>
      <c r="U15" s="22" t="str">
        <f>'[2]Cahier affaire (extraction)'!K8</f>
        <v/>
      </c>
    </row>
    <row r="16" spans="1:21" x14ac:dyDescent="0.25">
      <c r="B16" s="10">
        <f>'[1]2018'!$C$257</f>
        <v>43257</v>
      </c>
      <c r="C16" s="11" t="str">
        <f>'[1]2018'!$D$257</f>
        <v>181225</v>
      </c>
      <c r="D16" s="12"/>
      <c r="E16" s="13"/>
      <c r="F16" s="13" t="str">
        <f>'[1]2018'!$G$257</f>
        <v>2 + 2 Arbres d'hélice</v>
      </c>
      <c r="G16" s="14">
        <f>'[1]2018'!$H$257</f>
        <v>2530</v>
      </c>
      <c r="H16" s="15">
        <f>'[1]2018'!$I$257</f>
        <v>2530</v>
      </c>
      <c r="I16" s="16">
        <f>'[1]2018'!$J$257</f>
        <v>43360</v>
      </c>
      <c r="J16" s="16" t="s">
        <v>48</v>
      </c>
      <c r="K16" s="12" t="s">
        <v>50</v>
      </c>
      <c r="L16" s="16">
        <v>43237</v>
      </c>
      <c r="M16" s="17" t="s">
        <v>28</v>
      </c>
      <c r="N16" s="16">
        <f t="shared" si="0"/>
        <v>43277</v>
      </c>
      <c r="O16" s="18">
        <v>43268</v>
      </c>
      <c r="P16" s="19">
        <f t="shared" si="1"/>
        <v>11</v>
      </c>
      <c r="Q16" s="16" t="s">
        <v>22</v>
      </c>
      <c r="R16" s="17"/>
      <c r="S16" s="20">
        <f t="shared" si="2"/>
        <v>2524</v>
      </c>
      <c r="T16" s="21">
        <v>6</v>
      </c>
      <c r="U16" s="22">
        <f>'[2]Cahier affaire (extraction)'!K12</f>
        <v>5</v>
      </c>
    </row>
    <row r="17" spans="2:21" x14ac:dyDescent="0.25">
      <c r="B17" s="10">
        <f>'[1]2018'!$C$259</f>
        <v>43257</v>
      </c>
      <c r="C17" s="11" t="str">
        <f>'[1]2018'!$D$259</f>
        <v>181227</v>
      </c>
      <c r="D17" s="12"/>
      <c r="E17" s="13"/>
      <c r="F17" s="13" t="str">
        <f>'[1]2018'!$G$259</f>
        <v>2 + 2 Water Jacket</v>
      </c>
      <c r="G17" s="14">
        <f>'[1]2018'!$H$259</f>
        <v>2550</v>
      </c>
      <c r="H17" s="15">
        <f>'[1]2018'!$I$259</f>
        <v>2550</v>
      </c>
      <c r="I17" s="16">
        <f>'[1]2018'!$J$259</f>
        <v>43362</v>
      </c>
      <c r="J17" s="16" t="s">
        <v>49</v>
      </c>
      <c r="K17" s="12" t="s">
        <v>49</v>
      </c>
      <c r="L17" s="16" t="s">
        <v>33</v>
      </c>
      <c r="M17" s="17" t="s">
        <v>24</v>
      </c>
      <c r="N17" s="16">
        <f t="shared" si="0"/>
        <v>43277</v>
      </c>
      <c r="O17" s="18">
        <v>43269</v>
      </c>
      <c r="P17" s="19">
        <f t="shared" si="1"/>
        <v>12</v>
      </c>
      <c r="Q17" s="16" t="s">
        <v>22</v>
      </c>
      <c r="R17" s="17" t="s">
        <v>25</v>
      </c>
      <c r="S17" s="20">
        <f t="shared" si="2"/>
        <v>2092</v>
      </c>
      <c r="T17" s="21">
        <v>458</v>
      </c>
      <c r="U17" s="22">
        <f>'[2]Cahier affaire (extraction)'!K14</f>
        <v>21</v>
      </c>
    </row>
    <row r="18" spans="2:21" x14ac:dyDescent="0.25">
      <c r="B18" s="10">
        <f>'[1]2018'!$C$254</f>
        <v>43251</v>
      </c>
      <c r="C18" s="11" t="str">
        <f>'[1]2018'!$D$254</f>
        <v>181222</v>
      </c>
      <c r="D18" s="12"/>
      <c r="E18" s="13"/>
      <c r="F18" s="13" t="str">
        <f>'[1]2018'!$G$254</f>
        <v>100 Kits MUPM (Fabrication)</v>
      </c>
      <c r="G18" s="14">
        <f>'[1]2018'!$H$254</f>
        <v>2500</v>
      </c>
      <c r="H18" s="15">
        <f>'[1]2018'!$I$254</f>
        <v>2500</v>
      </c>
      <c r="I18" s="16">
        <f>'[1]2018'!$J$254</f>
        <v>43343</v>
      </c>
      <c r="J18" s="16" t="s">
        <v>44</v>
      </c>
      <c r="K18" s="12" t="s">
        <v>47</v>
      </c>
      <c r="L18" s="16">
        <v>43237</v>
      </c>
      <c r="M18" s="17" t="s">
        <v>28</v>
      </c>
      <c r="N18" s="16">
        <f t="shared" si="0"/>
        <v>43271</v>
      </c>
      <c r="O18" s="18">
        <v>43273</v>
      </c>
      <c r="P18" s="19">
        <f t="shared" si="1"/>
        <v>22</v>
      </c>
      <c r="Q18" s="16" t="s">
        <v>22</v>
      </c>
      <c r="R18" s="17" t="s">
        <v>34</v>
      </c>
      <c r="S18" s="20">
        <f t="shared" si="2"/>
        <v>2355</v>
      </c>
      <c r="T18" s="21">
        <v>145</v>
      </c>
      <c r="U18" s="22">
        <f>'[2]Cahier affaire (extraction)'!K9</f>
        <v>41</v>
      </c>
    </row>
    <row r="19" spans="2:21" x14ac:dyDescent="0.25">
      <c r="B19" s="10">
        <f>'[1]2018'!$C$263</f>
        <v>43262</v>
      </c>
      <c r="C19" s="11" t="str">
        <f>'[1]2018'!$D$263</f>
        <v>181128</v>
      </c>
      <c r="D19" s="12"/>
      <c r="E19" s="13"/>
      <c r="F19" s="13" t="str">
        <f>'[1]2018'!$G$263</f>
        <v>3 + 3 Pointeaux</v>
      </c>
      <c r="G19" s="14">
        <f>'[1]2018'!$H$263</f>
        <v>2590</v>
      </c>
      <c r="H19" s="15">
        <f>'[1]2018'!$I$263</f>
        <v>2590</v>
      </c>
      <c r="I19" s="16">
        <f>'[1]2018'!$J$263</f>
        <v>43299</v>
      </c>
      <c r="J19" s="16" t="s">
        <v>44</v>
      </c>
      <c r="K19" s="12" t="s">
        <v>51</v>
      </c>
      <c r="L19" s="16" t="s">
        <v>33</v>
      </c>
      <c r="M19" s="17" t="s">
        <v>24</v>
      </c>
      <c r="N19" s="16">
        <f t="shared" si="0"/>
        <v>43282</v>
      </c>
      <c r="O19" s="18">
        <v>43274</v>
      </c>
      <c r="P19" s="19">
        <f t="shared" si="1"/>
        <v>12</v>
      </c>
      <c r="Q19" s="16" t="s">
        <v>22</v>
      </c>
      <c r="R19" s="17" t="s">
        <v>25</v>
      </c>
      <c r="S19" s="20">
        <f t="shared" si="2"/>
        <v>2587</v>
      </c>
      <c r="T19" s="21">
        <v>3</v>
      </c>
      <c r="U19" s="22" t="str">
        <f>'[2]Cahier affaire (extraction)'!K18</f>
        <v/>
      </c>
    </row>
    <row r="20" spans="2:21" x14ac:dyDescent="0.25">
      <c r="B20" s="10">
        <f>'[1]2018'!$C$250</f>
        <v>43251</v>
      </c>
      <c r="C20" s="11" t="str">
        <f>'[1]2018'!$D$250</f>
        <v>181216</v>
      </c>
      <c r="D20" s="12"/>
      <c r="E20" s="13"/>
      <c r="F20" s="13" t="str">
        <f>'[1]2018'!$G$250</f>
        <v>1 FAL 7 Volants</v>
      </c>
      <c r="G20" s="14">
        <f>'[1]2018'!$H$250</f>
        <v>2460</v>
      </c>
      <c r="H20" s="15">
        <f>'[1]2018'!$I$250</f>
        <v>2460</v>
      </c>
      <c r="I20" s="16">
        <f>'[1]2018'!$J$250</f>
        <v>43364</v>
      </c>
      <c r="J20" s="16" t="s">
        <v>43</v>
      </c>
      <c r="K20" s="12" t="s">
        <v>46</v>
      </c>
      <c r="L20" s="16">
        <v>43214</v>
      </c>
      <c r="M20" s="17"/>
      <c r="N20" s="16">
        <f t="shared" si="0"/>
        <v>43271</v>
      </c>
      <c r="O20" s="18">
        <v>43276</v>
      </c>
      <c r="P20" s="19">
        <f t="shared" si="1"/>
        <v>25</v>
      </c>
      <c r="Q20" s="16"/>
      <c r="R20" s="17" t="s">
        <v>35</v>
      </c>
      <c r="S20" s="20">
        <f t="shared" si="2"/>
        <v>2455</v>
      </c>
      <c r="T20" s="21">
        <v>5</v>
      </c>
      <c r="U20" s="22">
        <f>'[2]Cahier affaire (extraction)'!K5</f>
        <v>6</v>
      </c>
    </row>
    <row r="21" spans="2:21" x14ac:dyDescent="0.25">
      <c r="B21" s="10">
        <f>'[1]2018'!$C$256</f>
        <v>43257</v>
      </c>
      <c r="C21" s="11" t="str">
        <f>'[1]2018'!$D$256</f>
        <v>181224</v>
      </c>
      <c r="D21" s="12"/>
      <c r="E21" s="13"/>
      <c r="F21" s="13" t="str">
        <f>'[1]2018'!$G$256</f>
        <v>4 Culasses supérieures</v>
      </c>
      <c r="G21" s="14">
        <f>'[1]2018'!$H$256</f>
        <v>2520</v>
      </c>
      <c r="H21" s="15">
        <f>'[1]2018'!$I$256</f>
        <v>2520</v>
      </c>
      <c r="I21" s="16">
        <f>'[1]2018'!$J$256</f>
        <v>43308</v>
      </c>
      <c r="J21" s="24" t="s">
        <v>44</v>
      </c>
      <c r="K21" s="12" t="s">
        <v>52</v>
      </c>
      <c r="L21" s="24">
        <v>43243</v>
      </c>
      <c r="M21" s="17" t="s">
        <v>28</v>
      </c>
      <c r="N21" s="16">
        <f t="shared" si="0"/>
        <v>43277</v>
      </c>
      <c r="O21" s="18">
        <v>43276</v>
      </c>
      <c r="P21" s="19">
        <f t="shared" si="1"/>
        <v>19</v>
      </c>
      <c r="Q21" s="24" t="s">
        <v>22</v>
      </c>
      <c r="R21" s="17" t="s">
        <v>36</v>
      </c>
      <c r="S21" s="20">
        <f t="shared" si="2"/>
        <v>2155</v>
      </c>
      <c r="T21" s="21">
        <v>365</v>
      </c>
      <c r="U21" s="22">
        <f>'[2]Cahier affaire (extraction)'!K11</f>
        <v>6</v>
      </c>
    </row>
    <row r="22" spans="2:21" x14ac:dyDescent="0.25">
      <c r="B22" s="10">
        <f>'[1]2018'!$C$262</f>
        <v>43301</v>
      </c>
      <c r="C22" s="11" t="str">
        <f>'[1]2018'!$D$262</f>
        <v>181127</v>
      </c>
      <c r="D22" s="12"/>
      <c r="E22" s="13"/>
      <c r="F22" s="13" t="str">
        <f>'[1]2018'!$G$262</f>
        <v>Grilles, ceintures, supports, ventilateurs, tôle de masse (AVENANT)</v>
      </c>
      <c r="G22" s="14">
        <f>'[1]2018'!$H$262</f>
        <v>2580</v>
      </c>
      <c r="H22" s="15">
        <f>'[1]2018'!$I$262</f>
        <v>2580</v>
      </c>
      <c r="I22" s="16">
        <f>'[1]2018'!$J$262</f>
        <v>43343</v>
      </c>
      <c r="J22" s="16" t="s">
        <v>48</v>
      </c>
      <c r="K22" s="12" t="s">
        <v>47</v>
      </c>
      <c r="L22" s="16">
        <v>43243</v>
      </c>
      <c r="M22" s="17" t="s">
        <v>28</v>
      </c>
      <c r="N22" s="16">
        <f t="shared" si="0"/>
        <v>43321</v>
      </c>
      <c r="O22" s="18">
        <v>43309</v>
      </c>
      <c r="P22" s="19">
        <f t="shared" si="1"/>
        <v>8</v>
      </c>
      <c r="Q22" s="16" t="s">
        <v>22</v>
      </c>
      <c r="R22" s="17" t="s">
        <v>37</v>
      </c>
      <c r="S22" s="20">
        <f t="shared" si="2"/>
        <v>2545</v>
      </c>
      <c r="T22" s="21">
        <v>35</v>
      </c>
      <c r="U22" s="22">
        <f>'[2]Cahier affaire (extraction)'!K17</f>
        <v>427</v>
      </c>
    </row>
    <row r="23" spans="2:21" x14ac:dyDescent="0.25">
      <c r="B23" s="10">
        <f>'[1]2018'!$C$248</f>
        <v>43432</v>
      </c>
      <c r="C23" s="11" t="str">
        <f>'[1]2018'!$D$248</f>
        <v>181215</v>
      </c>
      <c r="D23" s="12"/>
      <c r="E23" s="13"/>
      <c r="F23" s="13" t="str">
        <f>'[1]2018'!$G$248</f>
        <v>Levier</v>
      </c>
      <c r="G23" s="14">
        <f>'[1]2018'!$H$248</f>
        <v>2440</v>
      </c>
      <c r="H23" s="15">
        <f>'[1]2018'!$I$248</f>
        <v>2440</v>
      </c>
      <c r="I23" s="16">
        <f>'[1]2018'!$J$248</f>
        <v>43265</v>
      </c>
      <c r="J23" s="16" t="s">
        <v>44</v>
      </c>
      <c r="K23" s="12" t="s">
        <v>51</v>
      </c>
      <c r="L23" s="16" t="s">
        <v>33</v>
      </c>
      <c r="M23" s="17" t="s">
        <v>24</v>
      </c>
      <c r="N23" s="16">
        <f t="shared" si="0"/>
        <v>43452</v>
      </c>
      <c r="O23" s="18">
        <v>43470</v>
      </c>
      <c r="P23" s="19">
        <f t="shared" si="1"/>
        <v>38</v>
      </c>
      <c r="Q23" s="16"/>
      <c r="R23" s="17" t="s">
        <v>25</v>
      </c>
      <c r="S23" s="20">
        <f t="shared" si="2"/>
        <v>2405</v>
      </c>
      <c r="T23" s="21">
        <v>35</v>
      </c>
      <c r="U23" s="22">
        <f>'[2]Cahier affaire (extraction)'!K3</f>
        <v>6</v>
      </c>
    </row>
    <row r="24" spans="2:21" x14ac:dyDescent="0.25">
      <c r="B24" s="10">
        <f>'[1]2018'!$C$261</f>
        <v>61208</v>
      </c>
      <c r="C24" s="25" t="str">
        <f>'[1]2018'!$D$261</f>
        <v>181230</v>
      </c>
      <c r="D24" s="12"/>
      <c r="E24" s="13"/>
      <c r="F24" s="13" t="str">
        <f>'[1]2018'!$G$261</f>
        <v>3 Rouleaux de roulage</v>
      </c>
      <c r="G24" s="14">
        <f>'[1]2018'!$H$261</f>
        <v>2570</v>
      </c>
      <c r="H24" s="15">
        <f>'[1]2018'!$I$261</f>
        <v>2570</v>
      </c>
      <c r="I24" s="16">
        <f>'[1]2018'!$J$261</f>
        <v>43266</v>
      </c>
      <c r="J24" s="16" t="s">
        <v>43</v>
      </c>
      <c r="K24" s="12" t="s">
        <v>52</v>
      </c>
      <c r="L24" s="16">
        <v>43238</v>
      </c>
      <c r="M24" s="17" t="s">
        <v>28</v>
      </c>
      <c r="N24" s="16">
        <f t="shared" si="0"/>
        <v>61228</v>
      </c>
      <c r="O24" s="18">
        <v>61227</v>
      </c>
      <c r="P24" s="19">
        <f t="shared" si="1"/>
        <v>19</v>
      </c>
      <c r="Q24" s="16" t="s">
        <v>22</v>
      </c>
      <c r="R24" s="17" t="s">
        <v>38</v>
      </c>
      <c r="S24" s="20">
        <f t="shared" si="2"/>
        <v>2535</v>
      </c>
      <c r="T24" s="21">
        <v>35</v>
      </c>
      <c r="U24" s="22" t="str">
        <f>'[2]Cahier affaire (extraction)'!K16</f>
        <v/>
      </c>
    </row>
    <row r="25" spans="2:21" x14ac:dyDescent="0.25">
      <c r="B25" s="10">
        <f>'[1]2018'!$C$268</f>
        <v>0</v>
      </c>
      <c r="C25" s="26">
        <f>'[1]2018'!$D$268</f>
        <v>0</v>
      </c>
      <c r="D25" s="12"/>
      <c r="E25" s="27"/>
      <c r="F25" s="27">
        <f>'[1]2018'!$G$268</f>
        <v>0</v>
      </c>
      <c r="G25" s="14">
        <f>'[1]2018'!$H$268</f>
        <v>0</v>
      </c>
      <c r="H25" s="25">
        <f>'[1]2018'!$I$268</f>
        <v>0</v>
      </c>
      <c r="I25" s="16">
        <f>'[1]2018'!$J$268</f>
        <v>0</v>
      </c>
      <c r="J25" s="16"/>
      <c r="K25" s="16"/>
      <c r="L25" s="16"/>
      <c r="M25" s="28"/>
      <c r="N25" s="16">
        <f t="shared" si="0"/>
        <v>7</v>
      </c>
      <c r="O25" s="18"/>
      <c r="P25" s="19">
        <f t="shared" si="1"/>
        <v>0</v>
      </c>
      <c r="Q25" s="16"/>
      <c r="R25" s="17"/>
      <c r="S25" s="20">
        <f t="shared" si="2"/>
        <v>0</v>
      </c>
      <c r="T25" s="21"/>
      <c r="U25" s="22" t="str">
        <f>'[2]Cahier affaire (extraction)'!K19</f>
        <v/>
      </c>
    </row>
    <row r="26" spans="2:21" x14ac:dyDescent="0.25">
      <c r="B26" s="10">
        <f>'[1]2018'!$C$269</f>
        <v>0</v>
      </c>
      <c r="C26" s="26">
        <f>'[1]2018'!$D$269</f>
        <v>0</v>
      </c>
      <c r="D26" s="12"/>
      <c r="E26" s="27">
        <f>'[1]2018'!$F$269</f>
        <v>0</v>
      </c>
      <c r="F26" s="27">
        <f>'[1]2018'!$G$269</f>
        <v>0</v>
      </c>
      <c r="G26" s="14">
        <f>'[1]2018'!$H$269</f>
        <v>0</v>
      </c>
      <c r="H26" s="15">
        <f>'[1]2018'!$I$269</f>
        <v>0</v>
      </c>
      <c r="I26" s="16">
        <f>'[1]2018'!$J$269</f>
        <v>0</v>
      </c>
      <c r="J26" s="16"/>
      <c r="K26" s="16"/>
      <c r="L26" s="16"/>
      <c r="M26" s="17"/>
      <c r="N26" s="16">
        <f t="shared" si="0"/>
        <v>7</v>
      </c>
      <c r="O26" s="18"/>
      <c r="P26" s="19">
        <f t="shared" si="1"/>
        <v>0</v>
      </c>
      <c r="Q26" s="16">
        <v>0</v>
      </c>
      <c r="R26" s="17"/>
      <c r="S26" s="20">
        <f t="shared" si="2"/>
        <v>0</v>
      </c>
      <c r="T26" s="21"/>
      <c r="U26" s="22" t="str">
        <f>'[2]Cahier affaire (extraction)'!K20</f>
        <v/>
      </c>
    </row>
    <row r="27" spans="2:21" x14ac:dyDescent="0.25">
      <c r="B27" s="10">
        <f>'[1]2018'!$C$270</f>
        <v>0</v>
      </c>
      <c r="C27" s="26">
        <f>'[1]2018'!$D$270</f>
        <v>0</v>
      </c>
      <c r="D27" s="12"/>
      <c r="E27" s="29">
        <f>'[1]2018'!$F$270</f>
        <v>0</v>
      </c>
      <c r="F27" s="27">
        <f>'[1]2018'!$G$270</f>
        <v>0</v>
      </c>
      <c r="G27" s="14">
        <f>'[1]2018'!$H$270</f>
        <v>0</v>
      </c>
      <c r="H27" s="15">
        <f>'[1]2018'!$I$270</f>
        <v>0</v>
      </c>
      <c r="I27" s="16">
        <f>'[1]2018'!$J$270</f>
        <v>0</v>
      </c>
      <c r="J27" s="16"/>
      <c r="K27" s="16"/>
      <c r="L27" s="16"/>
      <c r="M27" s="17"/>
      <c r="N27" s="16">
        <f t="shared" si="0"/>
        <v>7</v>
      </c>
      <c r="O27" s="18"/>
      <c r="P27" s="19">
        <f t="shared" si="1"/>
        <v>0</v>
      </c>
      <c r="Q27" s="16"/>
      <c r="R27" s="17"/>
      <c r="S27" s="20">
        <f t="shared" si="2"/>
        <v>0</v>
      </c>
      <c r="T27" s="21"/>
      <c r="U27" s="22" t="str">
        <f>'[2]Cahier affaire (extraction)'!K21</f>
        <v/>
      </c>
    </row>
    <row r="28" spans="2:21" x14ac:dyDescent="0.25">
      <c r="B28" s="10">
        <f>'[1]2018'!$C$271</f>
        <v>0</v>
      </c>
      <c r="C28" s="26">
        <f>'[1]2018'!$D$271</f>
        <v>0</v>
      </c>
      <c r="D28" s="30"/>
      <c r="E28" s="29">
        <f>'[1]2018'!$F$271</f>
        <v>0</v>
      </c>
      <c r="F28" s="27">
        <f>'[1]2018'!$G$271</f>
        <v>0</v>
      </c>
      <c r="G28" s="14">
        <f>'[1]2018'!$H$271</f>
        <v>0</v>
      </c>
      <c r="H28" s="15">
        <f>'[1]2018'!$I$271</f>
        <v>0</v>
      </c>
      <c r="I28" s="16">
        <f>'[1]2018'!$J$271</f>
        <v>0</v>
      </c>
      <c r="J28" s="16"/>
      <c r="K28" s="12"/>
      <c r="L28" s="16"/>
      <c r="M28" s="17"/>
      <c r="N28" s="16">
        <f t="shared" si="0"/>
        <v>7</v>
      </c>
      <c r="O28" s="18"/>
      <c r="P28" s="19">
        <f t="shared" si="1"/>
        <v>0</v>
      </c>
      <c r="Q28" s="16"/>
      <c r="R28" s="17"/>
      <c r="S28" s="20">
        <f t="shared" si="2"/>
        <v>0</v>
      </c>
      <c r="T28" s="21"/>
      <c r="U28" s="22">
        <v>0</v>
      </c>
    </row>
    <row r="29" spans="2:21" x14ac:dyDescent="0.25">
      <c r="B29" s="10">
        <f>'[1]2018'!$C$272</f>
        <v>0</v>
      </c>
      <c r="C29" s="26">
        <f>'[1]2018'!$D$272</f>
        <v>0</v>
      </c>
      <c r="D29" s="30"/>
      <c r="E29" s="31">
        <f>'[1]2018'!$F$272</f>
        <v>0</v>
      </c>
      <c r="F29" s="27">
        <f>'[1]2018'!$G$272</f>
        <v>0</v>
      </c>
      <c r="G29" s="14">
        <f>'[1]2018'!$H$272</f>
        <v>0</v>
      </c>
      <c r="H29" s="15">
        <f>'[1]2018'!$I$272</f>
        <v>0</v>
      </c>
      <c r="I29" s="16">
        <f>'[1]2018'!$J$272</f>
        <v>0</v>
      </c>
      <c r="J29" s="16"/>
      <c r="K29" s="12"/>
      <c r="L29" s="16"/>
      <c r="M29" s="17"/>
      <c r="N29" s="16">
        <f t="shared" si="0"/>
        <v>7</v>
      </c>
      <c r="O29" s="18"/>
      <c r="P29" s="19">
        <f t="shared" si="1"/>
        <v>0</v>
      </c>
      <c r="Q29" s="16"/>
      <c r="R29" s="17"/>
      <c r="S29" s="20">
        <f t="shared" si="2"/>
        <v>0</v>
      </c>
      <c r="T29" s="21"/>
      <c r="U29" s="22">
        <v>0</v>
      </c>
    </row>
    <row r="30" spans="2:21" x14ac:dyDescent="0.25">
      <c r="B30" s="10">
        <f>'[1]2018'!$C$273</f>
        <v>0</v>
      </c>
      <c r="C30" s="26">
        <f>'[1]2018'!$D$273</f>
        <v>0</v>
      </c>
      <c r="D30" s="12"/>
      <c r="E30" s="31">
        <f>'[1]2018'!$F$273</f>
        <v>0</v>
      </c>
      <c r="F30" s="27">
        <f>'[1]2018'!$G$273</f>
        <v>0</v>
      </c>
      <c r="G30" s="14">
        <f>'[1]2018'!$H$273</f>
        <v>0</v>
      </c>
      <c r="H30" s="15">
        <f>'[1]2018'!$I$273</f>
        <v>0</v>
      </c>
      <c r="I30" s="16">
        <f>'[1]2018'!$J$273</f>
        <v>0</v>
      </c>
      <c r="J30" s="16"/>
      <c r="K30" s="12"/>
      <c r="L30" s="16"/>
      <c r="M30" s="17"/>
      <c r="N30" s="16">
        <f t="shared" si="0"/>
        <v>7</v>
      </c>
      <c r="O30" s="18"/>
      <c r="P30" s="19">
        <f t="shared" si="1"/>
        <v>0</v>
      </c>
      <c r="Q30" s="16"/>
      <c r="R30" s="17"/>
      <c r="S30" s="20">
        <f t="shared" si="2"/>
        <v>0</v>
      </c>
      <c r="T30" s="21"/>
      <c r="U30" s="22">
        <v>0</v>
      </c>
    </row>
    <row r="31" spans="2:21" x14ac:dyDescent="0.25">
      <c r="B31" s="10">
        <f>'[1]2018'!$C$274</f>
        <v>0</v>
      </c>
      <c r="C31" s="26">
        <f>'[1]2018'!$D$274</f>
        <v>0</v>
      </c>
      <c r="D31" s="12">
        <f>'[1]2018'!$E$274</f>
        <v>0</v>
      </c>
      <c r="E31" s="27">
        <f>'[1]2018'!$F$274</f>
        <v>0</v>
      </c>
      <c r="F31" s="27">
        <f>'[1]2018'!$G$274</f>
        <v>0</v>
      </c>
      <c r="G31" s="14">
        <f>'[1]2018'!$H$274</f>
        <v>0</v>
      </c>
      <c r="H31" s="15">
        <f>'[1]2018'!$I$274</f>
        <v>0</v>
      </c>
      <c r="I31" s="16">
        <f>'[1]2018'!$J$274</f>
        <v>0</v>
      </c>
      <c r="J31" s="16"/>
      <c r="K31" s="12"/>
      <c r="L31" s="16"/>
      <c r="M31" s="17"/>
      <c r="N31" s="16">
        <f t="shared" si="0"/>
        <v>7</v>
      </c>
      <c r="O31" s="18"/>
      <c r="P31" s="19">
        <f t="shared" si="1"/>
        <v>0</v>
      </c>
      <c r="Q31" s="16"/>
      <c r="R31" s="17"/>
      <c r="S31" s="20">
        <f t="shared" si="2"/>
        <v>0</v>
      </c>
      <c r="T31" s="21"/>
      <c r="U31" s="22">
        <v>0</v>
      </c>
    </row>
    <row r="32" spans="2:21" ht="15.75" thickBot="1" x14ac:dyDescent="0.3">
      <c r="B32" s="10">
        <f>'[1]2018'!$C$275</f>
        <v>0</v>
      </c>
      <c r="C32" s="32">
        <f>'[1]2018'!$D$275</f>
        <v>0</v>
      </c>
      <c r="D32" s="33">
        <f>'[1]2018'!$E$275</f>
        <v>0</v>
      </c>
      <c r="E32" s="34">
        <f>'[1]2018'!$F$275</f>
        <v>0</v>
      </c>
      <c r="F32" s="34">
        <f>'[1]2018'!$G$275</f>
        <v>0</v>
      </c>
      <c r="G32" s="35">
        <f>'[1]2018'!$H$275</f>
        <v>0</v>
      </c>
      <c r="H32" s="36">
        <f>'[1]2018'!$I$275</f>
        <v>0</v>
      </c>
      <c r="I32" s="37">
        <f>'[1]2018'!$J$275</f>
        <v>0</v>
      </c>
      <c r="J32" s="37"/>
      <c r="K32" s="33"/>
      <c r="L32" s="37"/>
      <c r="M32" s="38"/>
      <c r="N32" s="37">
        <f t="shared" si="0"/>
        <v>7</v>
      </c>
      <c r="O32" s="38"/>
      <c r="P32" s="39">
        <f t="shared" si="1"/>
        <v>0</v>
      </c>
      <c r="Q32" s="37"/>
      <c r="R32" s="40"/>
      <c r="S32" s="41">
        <f t="shared" si="2"/>
        <v>0</v>
      </c>
      <c r="T32" s="40"/>
      <c r="U32" s="42" t="str">
        <f>'[2]Cahier affaire (extraction)'!K26</f>
        <v/>
      </c>
    </row>
    <row r="33" spans="2:21" x14ac:dyDescent="0.25">
      <c r="B33" s="43"/>
      <c r="C33" s="44"/>
      <c r="D33" s="45"/>
      <c r="E33" s="46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</row>
    <row r="34" spans="2:21" x14ac:dyDescent="0.25">
      <c r="B34" s="43"/>
      <c r="C34" s="44"/>
      <c r="D34" s="45"/>
      <c r="E34" s="46"/>
      <c r="F34" s="47"/>
      <c r="G34" s="47"/>
      <c r="H34" s="47"/>
      <c r="I34" s="47"/>
      <c r="J34" s="47"/>
      <c r="K34" s="47"/>
      <c r="L34" s="47"/>
      <c r="M34" s="47"/>
      <c r="N34" s="48"/>
      <c r="O34" s="47"/>
      <c r="P34" s="47"/>
      <c r="Q34" s="47"/>
      <c r="R34" s="47"/>
      <c r="S34" s="47"/>
      <c r="T34" s="47"/>
      <c r="U34" s="47"/>
    </row>
    <row r="77" spans="4:13" ht="15.75" thickBot="1" x14ac:dyDescent="0.3">
      <c r="K77" s="58"/>
      <c r="L77" s="58"/>
      <c r="M77" s="58"/>
    </row>
    <row r="78" spans="4:13" x14ac:dyDescent="0.25">
      <c r="D78" s="62" t="s">
        <v>39</v>
      </c>
      <c r="E78" s="63"/>
      <c r="F78" s="64"/>
      <c r="K78" s="61"/>
      <c r="L78" s="61"/>
      <c r="M78" s="61"/>
    </row>
    <row r="79" spans="4:13" ht="15.75" thickBot="1" x14ac:dyDescent="0.3">
      <c r="D79" s="65"/>
      <c r="E79" s="66"/>
      <c r="F79" s="67"/>
      <c r="K79" s="61"/>
      <c r="L79" s="61"/>
      <c r="M79" s="61"/>
    </row>
    <row r="80" spans="4:13" x14ac:dyDescent="0.25">
      <c r="D80" s="49" t="s">
        <v>40</v>
      </c>
      <c r="E80" s="50" t="s">
        <v>41</v>
      </c>
      <c r="F80" s="51" t="s">
        <v>42</v>
      </c>
      <c r="K80" s="59"/>
      <c r="L80" s="59"/>
      <c r="M80" s="59"/>
    </row>
    <row r="81" spans="4:13" x14ac:dyDescent="0.25">
      <c r="D81" s="52">
        <f>B8+7</f>
        <v>43258</v>
      </c>
      <c r="E81" s="53">
        <f>B8+9</f>
        <v>43260</v>
      </c>
      <c r="F81" s="54">
        <f>B8+28</f>
        <v>43279</v>
      </c>
      <c r="K81" s="60"/>
      <c r="L81" s="60"/>
      <c r="M81" s="60"/>
    </row>
    <row r="82" spans="4:13" x14ac:dyDescent="0.25">
      <c r="D82" s="52">
        <f t="shared" ref="D82:D105" si="3">B9+7</f>
        <v>43255</v>
      </c>
      <c r="E82" s="53">
        <f t="shared" ref="E82:E105" si="4">B9+9</f>
        <v>43257</v>
      </c>
      <c r="F82" s="54">
        <f>B9+28</f>
        <v>43276</v>
      </c>
      <c r="K82" s="60"/>
      <c r="L82" s="60"/>
      <c r="M82" s="60"/>
    </row>
    <row r="83" spans="4:13" x14ac:dyDescent="0.25">
      <c r="D83" s="52">
        <f t="shared" si="3"/>
        <v>43264</v>
      </c>
      <c r="E83" s="53">
        <f t="shared" si="4"/>
        <v>43266</v>
      </c>
      <c r="F83" s="54">
        <f t="shared" ref="F83:F105" si="5">B10+20</f>
        <v>43277</v>
      </c>
      <c r="K83" s="60"/>
      <c r="L83" s="60"/>
      <c r="M83" s="60"/>
    </row>
    <row r="84" spans="4:13" x14ac:dyDescent="0.25">
      <c r="D84" s="52">
        <f t="shared" si="3"/>
        <v>43258</v>
      </c>
      <c r="E84" s="53">
        <f t="shared" si="4"/>
        <v>43260</v>
      </c>
      <c r="F84" s="54">
        <f t="shared" si="5"/>
        <v>43271</v>
      </c>
      <c r="K84" s="60"/>
      <c r="L84" s="60"/>
      <c r="M84" s="60"/>
    </row>
    <row r="85" spans="4:13" x14ac:dyDescent="0.25">
      <c r="D85" s="52">
        <f t="shared" si="3"/>
        <v>43264</v>
      </c>
      <c r="E85" s="53">
        <f t="shared" si="4"/>
        <v>43266</v>
      </c>
      <c r="F85" s="54">
        <f t="shared" si="5"/>
        <v>43277</v>
      </c>
      <c r="K85" s="60"/>
      <c r="L85" s="60"/>
      <c r="M85" s="60"/>
    </row>
    <row r="86" spans="4:13" x14ac:dyDescent="0.25">
      <c r="D86" s="52">
        <f t="shared" si="3"/>
        <v>43258</v>
      </c>
      <c r="E86" s="53">
        <f t="shared" si="4"/>
        <v>43260</v>
      </c>
      <c r="F86" s="54">
        <f t="shared" si="5"/>
        <v>43271</v>
      </c>
      <c r="K86" s="60"/>
      <c r="L86" s="60"/>
      <c r="M86" s="60"/>
    </row>
    <row r="87" spans="4:13" x14ac:dyDescent="0.25">
      <c r="D87" s="52">
        <f t="shared" si="3"/>
        <v>43263</v>
      </c>
      <c r="E87" s="53">
        <f t="shared" si="4"/>
        <v>43265</v>
      </c>
      <c r="F87" s="54">
        <f t="shared" si="5"/>
        <v>43276</v>
      </c>
      <c r="K87" s="60"/>
      <c r="L87" s="60"/>
      <c r="M87" s="60"/>
    </row>
    <row r="88" spans="4:13" x14ac:dyDescent="0.25">
      <c r="D88" s="52">
        <f t="shared" si="3"/>
        <v>43258</v>
      </c>
      <c r="E88" s="53">
        <f t="shared" si="4"/>
        <v>43260</v>
      </c>
      <c r="F88" s="54">
        <f t="shared" si="5"/>
        <v>43271</v>
      </c>
      <c r="K88" s="60"/>
      <c r="L88" s="60"/>
      <c r="M88" s="60"/>
    </row>
    <row r="89" spans="4:13" x14ac:dyDescent="0.25">
      <c r="D89" s="52">
        <f t="shared" si="3"/>
        <v>43264</v>
      </c>
      <c r="E89" s="53">
        <f t="shared" si="4"/>
        <v>43266</v>
      </c>
      <c r="F89" s="54">
        <f t="shared" si="5"/>
        <v>43277</v>
      </c>
      <c r="K89" s="60"/>
      <c r="L89" s="60"/>
      <c r="M89" s="60"/>
    </row>
    <row r="90" spans="4:13" x14ac:dyDescent="0.25">
      <c r="D90" s="52">
        <f t="shared" si="3"/>
        <v>43264</v>
      </c>
      <c r="E90" s="53">
        <f t="shared" si="4"/>
        <v>43266</v>
      </c>
      <c r="F90" s="54">
        <f t="shared" si="5"/>
        <v>43277</v>
      </c>
      <c r="K90" s="60"/>
      <c r="L90" s="60"/>
      <c r="M90" s="60"/>
    </row>
    <row r="91" spans="4:13" x14ac:dyDescent="0.25">
      <c r="D91" s="52">
        <f t="shared" si="3"/>
        <v>43258</v>
      </c>
      <c r="E91" s="53">
        <f t="shared" si="4"/>
        <v>43260</v>
      </c>
      <c r="F91" s="54">
        <f t="shared" si="5"/>
        <v>43271</v>
      </c>
      <c r="K91" s="60"/>
      <c r="L91" s="60"/>
      <c r="M91" s="60"/>
    </row>
    <row r="92" spans="4:13" x14ac:dyDescent="0.25">
      <c r="D92" s="52">
        <f t="shared" si="3"/>
        <v>43269</v>
      </c>
      <c r="E92" s="53">
        <f t="shared" si="4"/>
        <v>43271</v>
      </c>
      <c r="F92" s="54">
        <f t="shared" si="5"/>
        <v>43282</v>
      </c>
      <c r="K92" s="60"/>
      <c r="L92" s="60"/>
      <c r="M92" s="60"/>
    </row>
    <row r="93" spans="4:13" x14ac:dyDescent="0.25">
      <c r="D93" s="52">
        <f t="shared" si="3"/>
        <v>43258</v>
      </c>
      <c r="E93" s="53">
        <f t="shared" si="4"/>
        <v>43260</v>
      </c>
      <c r="F93" s="54">
        <f t="shared" si="5"/>
        <v>43271</v>
      </c>
      <c r="K93" s="60"/>
      <c r="L93" s="60"/>
      <c r="M93" s="60"/>
    </row>
    <row r="94" spans="4:13" x14ac:dyDescent="0.25">
      <c r="D94" s="52">
        <f t="shared" si="3"/>
        <v>43264</v>
      </c>
      <c r="E94" s="53">
        <f t="shared" si="4"/>
        <v>43266</v>
      </c>
      <c r="F94" s="54">
        <f t="shared" si="5"/>
        <v>43277</v>
      </c>
      <c r="K94" s="60"/>
      <c r="L94" s="60"/>
      <c r="M94" s="60"/>
    </row>
    <row r="95" spans="4:13" x14ac:dyDescent="0.25">
      <c r="D95" s="52">
        <f t="shared" si="3"/>
        <v>43308</v>
      </c>
      <c r="E95" s="53">
        <f t="shared" si="4"/>
        <v>43310</v>
      </c>
      <c r="F95" s="54">
        <f t="shared" si="5"/>
        <v>43321</v>
      </c>
      <c r="K95" s="60"/>
      <c r="L95" s="60"/>
      <c r="M95" s="60"/>
    </row>
    <row r="96" spans="4:13" x14ac:dyDescent="0.25">
      <c r="D96" s="52">
        <f t="shared" si="3"/>
        <v>43439</v>
      </c>
      <c r="E96" s="53">
        <f t="shared" si="4"/>
        <v>43441</v>
      </c>
      <c r="F96" s="54">
        <f t="shared" si="5"/>
        <v>43452</v>
      </c>
      <c r="K96" s="60"/>
      <c r="L96" s="60"/>
      <c r="M96" s="60"/>
    </row>
    <row r="97" spans="4:13" x14ac:dyDescent="0.25">
      <c r="D97" s="52">
        <f t="shared" si="3"/>
        <v>61215</v>
      </c>
      <c r="E97" s="53">
        <f t="shared" si="4"/>
        <v>61217</v>
      </c>
      <c r="F97" s="54">
        <f t="shared" si="5"/>
        <v>61228</v>
      </c>
      <c r="K97" s="60"/>
      <c r="L97" s="60"/>
      <c r="M97" s="60"/>
    </row>
    <row r="98" spans="4:13" x14ac:dyDescent="0.25">
      <c r="D98" s="52">
        <f t="shared" si="3"/>
        <v>7</v>
      </c>
      <c r="E98" s="53">
        <f t="shared" si="4"/>
        <v>9</v>
      </c>
      <c r="F98" s="54">
        <f t="shared" si="5"/>
        <v>20</v>
      </c>
      <c r="K98" s="60"/>
      <c r="L98" s="60"/>
      <c r="M98" s="60"/>
    </row>
    <row r="99" spans="4:13" x14ac:dyDescent="0.25">
      <c r="D99" s="52">
        <f t="shared" si="3"/>
        <v>7</v>
      </c>
      <c r="E99" s="53">
        <f t="shared" si="4"/>
        <v>9</v>
      </c>
      <c r="F99" s="54">
        <f t="shared" si="5"/>
        <v>20</v>
      </c>
      <c r="K99" s="60"/>
      <c r="L99" s="60"/>
      <c r="M99" s="60"/>
    </row>
    <row r="100" spans="4:13" x14ac:dyDescent="0.25">
      <c r="D100" s="52">
        <f t="shared" si="3"/>
        <v>7</v>
      </c>
      <c r="E100" s="53">
        <f t="shared" si="4"/>
        <v>9</v>
      </c>
      <c r="F100" s="54">
        <f t="shared" si="5"/>
        <v>20</v>
      </c>
      <c r="K100" s="60"/>
      <c r="L100" s="60"/>
      <c r="M100" s="60"/>
    </row>
    <row r="101" spans="4:13" x14ac:dyDescent="0.25">
      <c r="D101" s="52">
        <f t="shared" si="3"/>
        <v>7</v>
      </c>
      <c r="E101" s="53">
        <f t="shared" si="4"/>
        <v>9</v>
      </c>
      <c r="F101" s="54">
        <f t="shared" si="5"/>
        <v>20</v>
      </c>
      <c r="K101" s="60"/>
      <c r="L101" s="60"/>
      <c r="M101" s="60"/>
    </row>
    <row r="102" spans="4:13" x14ac:dyDescent="0.25">
      <c r="D102" s="52">
        <f t="shared" si="3"/>
        <v>7</v>
      </c>
      <c r="E102" s="53">
        <f t="shared" si="4"/>
        <v>9</v>
      </c>
      <c r="F102" s="54">
        <f t="shared" si="5"/>
        <v>20</v>
      </c>
      <c r="K102" s="60"/>
      <c r="L102" s="60"/>
      <c r="M102" s="60"/>
    </row>
    <row r="103" spans="4:13" x14ac:dyDescent="0.25">
      <c r="D103" s="52">
        <f t="shared" si="3"/>
        <v>7</v>
      </c>
      <c r="E103" s="53">
        <f t="shared" si="4"/>
        <v>9</v>
      </c>
      <c r="F103" s="54">
        <f t="shared" si="5"/>
        <v>20</v>
      </c>
      <c r="K103" s="60"/>
      <c r="L103" s="60"/>
      <c r="M103" s="60"/>
    </row>
    <row r="104" spans="4:13" x14ac:dyDescent="0.25">
      <c r="D104" s="52">
        <f t="shared" si="3"/>
        <v>7</v>
      </c>
      <c r="E104" s="53">
        <f t="shared" si="4"/>
        <v>9</v>
      </c>
      <c r="F104" s="54">
        <f t="shared" si="5"/>
        <v>20</v>
      </c>
      <c r="K104" s="60"/>
      <c r="L104" s="60"/>
      <c r="M104" s="60"/>
    </row>
    <row r="105" spans="4:13" ht="15.75" thickBot="1" x14ac:dyDescent="0.3">
      <c r="D105" s="55">
        <f t="shared" si="3"/>
        <v>7</v>
      </c>
      <c r="E105" s="56">
        <f t="shared" si="4"/>
        <v>9</v>
      </c>
      <c r="F105" s="57">
        <f t="shared" si="5"/>
        <v>20</v>
      </c>
      <c r="K105" s="60"/>
      <c r="L105" s="60"/>
      <c r="M105" s="60"/>
    </row>
    <row r="106" spans="4:13" x14ac:dyDescent="0.25">
      <c r="K106" s="58"/>
      <c r="L106" s="58"/>
      <c r="M106" s="58"/>
    </row>
    <row r="107" spans="4:13" x14ac:dyDescent="0.25">
      <c r="K107" s="58"/>
      <c r="L107" s="58"/>
      <c r="M107" s="58"/>
    </row>
  </sheetData>
  <mergeCells count="1">
    <mergeCell ref="D78:F79"/>
  </mergeCells>
  <conditionalFormatting sqref="B8:B32">
    <cfRule type="cellIs" dxfId="2" priority="3" operator="equal">
      <formula>0</formula>
    </cfRule>
  </conditionalFormatting>
  <conditionalFormatting sqref="C8:U32">
    <cfRule type="cellIs" dxfId="1" priority="2" operator="equal">
      <formula>0</formula>
    </cfRule>
  </conditionalFormatting>
  <conditionalFormatting sqref="N8:N32">
    <cfRule type="cellIs" dxfId="0" priority="1" operator="equal">
      <formula>7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2018-06-22T09:04:03Z</dcterms:modified>
</cp:coreProperties>
</file>