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Pôle_Dev_Durab\QSE_Environnement\1. OUTILS\3 ISO 14001\"/>
    </mc:Choice>
  </mc:AlternateContent>
  <bookViews>
    <workbookView xWindow="0" yWindow="0" windowWidth="21600" windowHeight="9735" activeTab="1"/>
  </bookViews>
  <sheets>
    <sheet name="Feuil1" sheetId="4" r:id="rId1"/>
    <sheet name="Compost" sheetId="1" r:id="rId2"/>
    <sheet name="Mulsh" sheetId="2" r:id="rId3"/>
    <sheet name="Terre" sheetId="3" r:id="rId4"/>
  </sheets>
  <definedNames>
    <definedName name="Ref_lot">Compost!$A$5:$A$18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J4" i="4"/>
  <c r="J5" i="4"/>
  <c r="J6" i="4"/>
  <c r="K4" i="4"/>
  <c r="K5" i="4"/>
  <c r="K6" i="4"/>
  <c r="F5" i="1"/>
  <c r="F6" i="1"/>
  <c r="F7" i="1"/>
  <c r="F8" i="1"/>
  <c r="F9" i="1"/>
  <c r="F10" i="1"/>
  <c r="F12" i="1"/>
  <c r="F13" i="1"/>
  <c r="F14" i="1"/>
  <c r="F15" i="1"/>
  <c r="F16" i="1"/>
  <c r="F17" i="1"/>
  <c r="F18" i="1"/>
  <c r="J3" i="4" l="1"/>
  <c r="G4" i="2" l="1"/>
  <c r="G5" i="2"/>
  <c r="G7" i="2"/>
  <c r="G8" i="2"/>
  <c r="G9" i="2"/>
  <c r="G10" i="2"/>
  <c r="G11" i="2"/>
  <c r="G12" i="2"/>
  <c r="G13" i="2"/>
  <c r="G14" i="2"/>
  <c r="G15" i="2"/>
  <c r="G16" i="2"/>
  <c r="G6" i="2"/>
  <c r="J5" i="1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21" i="2"/>
  <c r="E5" i="2"/>
  <c r="E6" i="2"/>
  <c r="E7" i="2"/>
  <c r="E8" i="2"/>
  <c r="E9" i="2"/>
  <c r="E10" i="2"/>
  <c r="E11" i="2"/>
  <c r="E12" i="2"/>
  <c r="E13" i="2"/>
  <c r="E14" i="2"/>
  <c r="E15" i="2"/>
  <c r="E16" i="2"/>
  <c r="E4" i="2"/>
  <c r="D41" i="3"/>
  <c r="B41" i="3"/>
  <c r="D40" i="3"/>
  <c r="B40" i="3"/>
  <c r="D39" i="3"/>
  <c r="B39" i="3"/>
  <c r="D38" i="3"/>
  <c r="B38" i="3"/>
  <c r="D37" i="3"/>
  <c r="B37" i="3"/>
  <c r="D36" i="3"/>
  <c r="B36" i="3"/>
  <c r="D35" i="3"/>
  <c r="B35" i="3"/>
  <c r="D34" i="3"/>
  <c r="B34" i="3"/>
  <c r="D33" i="3"/>
  <c r="B33" i="3"/>
  <c r="D32" i="3"/>
  <c r="B32" i="3"/>
  <c r="D31" i="3"/>
  <c r="B31" i="3"/>
  <c r="D30" i="3"/>
  <c r="B30" i="3"/>
  <c r="D29" i="3"/>
  <c r="B29" i="3"/>
  <c r="D28" i="3"/>
  <c r="B28" i="3"/>
  <c r="D27" i="3"/>
  <c r="B27" i="3"/>
  <c r="D26" i="3"/>
  <c r="B26" i="3"/>
  <c r="D25" i="3"/>
  <c r="B25" i="3"/>
  <c r="D24" i="3"/>
  <c r="B24" i="3"/>
  <c r="D23" i="3"/>
  <c r="B23" i="3"/>
  <c r="I18" i="3"/>
  <c r="E18" i="3"/>
  <c r="I17" i="3"/>
  <c r="E17" i="3"/>
  <c r="I16" i="3"/>
  <c r="E16" i="3"/>
  <c r="I15" i="3"/>
  <c r="E15" i="3"/>
  <c r="I14" i="3"/>
  <c r="E14" i="3"/>
  <c r="I13" i="3"/>
  <c r="E13" i="3"/>
  <c r="I12" i="3"/>
  <c r="E12" i="3"/>
  <c r="I11" i="3"/>
  <c r="E11" i="3"/>
  <c r="I10" i="3"/>
  <c r="E10" i="3"/>
  <c r="I9" i="3"/>
  <c r="E9" i="3"/>
  <c r="I8" i="3"/>
  <c r="E8" i="3"/>
  <c r="I7" i="3"/>
  <c r="E7" i="3"/>
  <c r="I6" i="3"/>
  <c r="E6" i="3"/>
  <c r="I5" i="3"/>
  <c r="E5" i="3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22" i="4" l="1"/>
  <c r="J21" i="4"/>
  <c r="J10" i="4"/>
  <c r="J9" i="4"/>
  <c r="K22" i="4"/>
  <c r="K21" i="4"/>
  <c r="K10" i="4"/>
  <c r="K9" i="4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23" i="1"/>
  <c r="J2" i="4" l="1"/>
  <c r="K3" i="4"/>
  <c r="K2" i="4"/>
</calcChain>
</file>

<file path=xl/sharedStrings.xml><?xml version="1.0" encoding="utf-8"?>
<sst xmlns="http://schemas.openxmlformats.org/spreadsheetml/2006/main" count="75" uniqueCount="43">
  <si>
    <t>Emplacement</t>
  </si>
  <si>
    <t xml:space="preserve">Date de criblage </t>
  </si>
  <si>
    <t>Estimation du volume apres criblage</t>
  </si>
  <si>
    <t xml:space="preserve">Destination du refus de criblage </t>
  </si>
  <si>
    <t>Ref lot</t>
  </si>
  <si>
    <t xml:space="preserve">Estimation de la quantité </t>
  </si>
  <si>
    <t>Refus de criblage estimation du volume</t>
  </si>
  <si>
    <t>Suivi de consommation du compost</t>
  </si>
  <si>
    <t>Mission</t>
  </si>
  <si>
    <t>Destinataire</t>
  </si>
  <si>
    <t>Etat actuel du lot en volume</t>
  </si>
  <si>
    <t>CT PTO</t>
  </si>
  <si>
    <t>Cibeins</t>
  </si>
  <si>
    <t>Clot laillat</t>
  </si>
  <si>
    <t>Année</t>
  </si>
  <si>
    <t xml:space="preserve">Date de mise à disposition (criblage ou pas) </t>
  </si>
  <si>
    <t>Estimation du volume en m3</t>
  </si>
  <si>
    <t>Date de broyage</t>
  </si>
  <si>
    <t xml:space="preserve">Estimation du volume en m3 apres broyage </t>
  </si>
  <si>
    <t>Commentaires</t>
  </si>
  <si>
    <t>Date de livraison</t>
  </si>
  <si>
    <t>Estimation de la quantité livrée</t>
  </si>
  <si>
    <t>Provenance</t>
  </si>
  <si>
    <t>terre</t>
  </si>
  <si>
    <t>compost</t>
  </si>
  <si>
    <t>mulsh</t>
  </si>
  <si>
    <t>Lots de compost</t>
  </si>
  <si>
    <t>Date de Broyage DV</t>
  </si>
  <si>
    <t xml:space="preserve">Date de l'analyse </t>
  </si>
  <si>
    <t>Disponibilié actuelle en m3</t>
  </si>
  <si>
    <t>Estimation de la quantité  livrée</t>
  </si>
  <si>
    <t>Lots de mulch</t>
  </si>
  <si>
    <t>Taille du mulch</t>
  </si>
  <si>
    <t>Disponibilité actuelle du lot en m3</t>
  </si>
  <si>
    <t>Production</t>
  </si>
  <si>
    <t>interne</t>
  </si>
  <si>
    <t>Suivi de consommation du mulch</t>
  </si>
  <si>
    <t>Utilisation</t>
  </si>
  <si>
    <t>Lots de terre recyclée</t>
  </si>
  <si>
    <t>Suivi de consommation de la terre recyclée</t>
  </si>
  <si>
    <t xml:space="preserve">Date intervention </t>
  </si>
  <si>
    <t>CCL01</t>
  </si>
  <si>
    <t>Livraison compost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</si>
</sst>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22">
    <dxf>
      <alignment horizontal="center" vertical="center" textRotation="0" indent="0" justifyLastLine="0" shrinkToFit="0" readingOrder="0"/>
    </dxf>
    <dxf>
      <numFmt numFmtId="164" formatCode="dd/mm/yy;@"/>
    </dxf>
    <dxf>
      <numFmt numFmtId="0" formatCode="General"/>
    </dxf>
    <dxf>
      <numFmt numFmtId="0" formatCode="General"/>
    </dxf>
    <dxf>
      <numFmt numFmtId="164" formatCode="dd/mm/yy;@"/>
    </dxf>
    <dxf>
      <numFmt numFmtId="0" formatCode="General"/>
      <alignment horizontal="right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164" formatCode="dd/mm/yy;@"/>
    </dxf>
    <dxf>
      <alignment horizontal="center" vertical="center" textRotation="0" wrapText="1" indent="0" justifyLastLine="0" shrinkToFit="0" readingOrder="0"/>
    </dxf>
    <dxf>
      <numFmt numFmtId="0" formatCode="General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164" formatCode="dd/mm/yy;@"/>
    </dxf>
    <dxf>
      <alignment horizontal="center" vertical="center" textRotation="0" wrapText="1" indent="0" justifyLastLine="0" shrinkToFit="0" readingOrder="0"/>
    </dxf>
    <dxf>
      <numFmt numFmtId="0" formatCode="General"/>
    </dxf>
    <dxf>
      <numFmt numFmtId="164" formatCode="dd/mm/yy;@"/>
    </dxf>
    <dxf>
      <numFmt numFmtId="0" formatCode="General"/>
    </dxf>
    <dxf>
      <numFmt numFmtId="164" formatCode="dd/mm/yy;@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Feuil1!$I$1</c:f>
          <c:strCache>
            <c:ptCount val="1"/>
            <c:pt idx="0">
              <c:v>compost</c:v>
            </c:pt>
          </c:strCache>
        </c:strRef>
      </c:tx>
      <c:layout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1609195402298854E-2"/>
          <c:y val="0.2707843174279474"/>
          <c:w val="0.69827586206896552"/>
          <c:h val="0.598586327788163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Feuil1!$J$1</c:f>
              <c:strCache>
                <c:ptCount val="1"/>
                <c:pt idx="0">
                  <c:v>Estimation du volume apres criblage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Feuil1!$I$2:$I$6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Feuil1!$J$2:$J$6</c:f>
              <c:numCache>
                <c:formatCode>General</c:formatCode>
                <c:ptCount val="5"/>
                <c:pt idx="0">
                  <c:v>240</c:v>
                </c:pt>
                <c:pt idx="1">
                  <c:v>175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Feuil1!$K$1</c:f>
              <c:strCache>
                <c:ptCount val="1"/>
                <c:pt idx="0">
                  <c:v>Estimation de la quantité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Feuil1!$I$2:$I$6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Feuil1!$K$2:$K$6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817444464"/>
        <c:axId val="817441720"/>
      </c:barChart>
      <c:catAx>
        <c:axId val="817444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7441720"/>
        <c:crosses val="autoZero"/>
        <c:auto val="1"/>
        <c:lblAlgn val="ctr"/>
        <c:lblOffset val="100"/>
        <c:noMultiLvlLbl val="0"/>
      </c:catAx>
      <c:valAx>
        <c:axId val="81744172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17444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2944021160449368"/>
          <c:y val="0.30815172999640605"/>
          <c:w val="0.26750092164908768"/>
          <c:h val="0.382694789050649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Feuil1!$I$8</c:f>
          <c:strCache>
            <c:ptCount val="1"/>
            <c:pt idx="0">
              <c:v>mulsh</c:v>
            </c:pt>
          </c:strCache>
        </c:strRef>
      </c:tx>
      <c:layout>
        <c:manualLayout>
          <c:xMode val="edge"/>
          <c:yMode val="edge"/>
          <c:x val="0.41860620870667031"/>
          <c:y val="4.77326968973747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0812318133986605E-2"/>
          <c:y val="0.23772012708937698"/>
          <c:w val="0.69467793849049653"/>
          <c:h val="0.6476010498687664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Feuil1!$J$8</c:f>
              <c:strCache>
                <c:ptCount val="1"/>
                <c:pt idx="0">
                  <c:v>Estimation du volume apres criblage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Feuil1!$I$9:$I$10</c:f>
              <c:numCache>
                <c:formatCode>General</c:formatCode>
                <c:ptCount val="2"/>
                <c:pt idx="0">
                  <c:v>2017</c:v>
                </c:pt>
                <c:pt idx="1">
                  <c:v>2018</c:v>
                </c:pt>
              </c:numCache>
            </c:numRef>
          </c:cat>
          <c:val>
            <c:numRef>
              <c:f>Feuil1!$J$9:$J$10</c:f>
              <c:numCache>
                <c:formatCode>General</c:formatCode>
                <c:ptCount val="2"/>
                <c:pt idx="0">
                  <c:v>240</c:v>
                </c:pt>
                <c:pt idx="1">
                  <c:v>175</c:v>
                </c:pt>
              </c:numCache>
            </c:numRef>
          </c:val>
        </c:ser>
        <c:ser>
          <c:idx val="1"/>
          <c:order val="1"/>
          <c:tx>
            <c:strRef>
              <c:f>Feuil1!$K$8</c:f>
              <c:strCache>
                <c:ptCount val="1"/>
                <c:pt idx="0">
                  <c:v>Estimation de la quantité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Feuil1!$I$9:$I$10</c:f>
              <c:numCache>
                <c:formatCode>General</c:formatCode>
                <c:ptCount val="2"/>
                <c:pt idx="0">
                  <c:v>2017</c:v>
                </c:pt>
                <c:pt idx="1">
                  <c:v>2018</c:v>
                </c:pt>
              </c:numCache>
            </c:numRef>
          </c:cat>
          <c:val>
            <c:numRef>
              <c:f>Feuil1!$K$9:$K$10</c:f>
              <c:numCache>
                <c:formatCode>General</c:formatCode>
                <c:ptCount val="2"/>
                <c:pt idx="0">
                  <c:v>10</c:v>
                </c:pt>
                <c:pt idx="1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622980040"/>
        <c:axId val="622978864"/>
      </c:barChart>
      <c:catAx>
        <c:axId val="622980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2978864"/>
        <c:crosses val="autoZero"/>
        <c:auto val="1"/>
        <c:lblAlgn val="ctr"/>
        <c:lblOffset val="100"/>
        <c:noMultiLvlLbl val="0"/>
      </c:catAx>
      <c:valAx>
        <c:axId val="62297886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22980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1866787563292622"/>
          <c:y val="0.25263157894736843"/>
          <c:w val="0.27694980547656423"/>
          <c:h val="0.350000828843762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Feuil1!$I$20</c:f>
          <c:strCache>
            <c:ptCount val="1"/>
            <c:pt idx="0">
              <c:v>terre</c:v>
            </c:pt>
          </c:strCache>
        </c:strRef>
      </c:tx>
      <c:layout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1007751937984496E-2"/>
          <c:y val="0.21066615740196654"/>
          <c:w val="0.69556025369978858"/>
          <c:h val="0.6877061542680299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Feuil1!$J$20</c:f>
              <c:strCache>
                <c:ptCount val="1"/>
                <c:pt idx="0">
                  <c:v>Estimation du volume apres criblage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Feuil1!$I$21:$I$22</c:f>
              <c:numCache>
                <c:formatCode>General</c:formatCode>
                <c:ptCount val="2"/>
                <c:pt idx="0">
                  <c:v>2017</c:v>
                </c:pt>
                <c:pt idx="1">
                  <c:v>2018</c:v>
                </c:pt>
              </c:numCache>
            </c:numRef>
          </c:cat>
          <c:val>
            <c:numRef>
              <c:f>Feuil1!$J$21:$J$22</c:f>
              <c:numCache>
                <c:formatCode>General</c:formatCode>
                <c:ptCount val="2"/>
                <c:pt idx="0">
                  <c:v>240</c:v>
                </c:pt>
                <c:pt idx="1">
                  <c:v>175</c:v>
                </c:pt>
              </c:numCache>
            </c:numRef>
          </c:val>
        </c:ser>
        <c:ser>
          <c:idx val="1"/>
          <c:order val="1"/>
          <c:tx>
            <c:strRef>
              <c:f>Feuil1!$K$20</c:f>
              <c:strCache>
                <c:ptCount val="1"/>
                <c:pt idx="0">
                  <c:v>Estimation de la quantité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Feuil1!$I$21:$I$22</c:f>
              <c:numCache>
                <c:formatCode>General</c:formatCode>
                <c:ptCount val="2"/>
                <c:pt idx="0">
                  <c:v>2017</c:v>
                </c:pt>
                <c:pt idx="1">
                  <c:v>2018</c:v>
                </c:pt>
              </c:numCache>
            </c:numRef>
          </c:cat>
          <c:val>
            <c:numRef>
              <c:f>Feuil1!$K$21:$K$22</c:f>
              <c:numCache>
                <c:formatCode>General</c:formatCode>
                <c:ptCount val="2"/>
                <c:pt idx="0">
                  <c:v>10</c:v>
                </c:pt>
                <c:pt idx="1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660371400"/>
        <c:axId val="660372968"/>
      </c:barChart>
      <c:catAx>
        <c:axId val="660371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0372968"/>
        <c:crosses val="autoZero"/>
        <c:auto val="1"/>
        <c:lblAlgn val="ctr"/>
        <c:lblOffset val="100"/>
        <c:noMultiLvlLbl val="0"/>
      </c:catAx>
      <c:valAx>
        <c:axId val="66037296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60371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2005482401380594"/>
          <c:y val="0.26119402985074625"/>
          <c:w val="0.2758875330858484"/>
          <c:h val="0.266636306655697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30480</xdr:rowOff>
    </xdr:from>
    <xdr:to>
      <xdr:col>5</xdr:col>
      <xdr:colOff>752474</xdr:colOff>
      <xdr:row>9</xdr:row>
      <xdr:rowOff>152400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</xdr:row>
      <xdr:rowOff>47625</xdr:rowOff>
    </xdr:from>
    <xdr:to>
      <xdr:col>5</xdr:col>
      <xdr:colOff>752475</xdr:colOff>
      <xdr:row>19</xdr:row>
      <xdr:rowOff>142875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28574</xdr:colOff>
      <xdr:row>20</xdr:row>
      <xdr:rowOff>24765</xdr:rowOff>
    </xdr:from>
    <xdr:to>
      <xdr:col>5</xdr:col>
      <xdr:colOff>723899</xdr:colOff>
      <xdr:row>30</xdr:row>
      <xdr:rowOff>161925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7" name="Tableau7" displayName="Tableau7" ref="I1:K6" totalsRowShown="0">
  <autoFilter ref="I1:K6"/>
  <tableColumns count="3">
    <tableColumn id="1" name="compost"/>
    <tableColumn id="2" name="Estimation du volume apres criblage">
      <calculatedColumnFormula>SUMPRODUCT((YEAR(CompostProd[[Date de criblage ]])=Feuil1!$I2)*CompostProd[Estimation du volume apres criblage])</calculatedColumnFormula>
    </tableColumn>
    <tableColumn id="3" name="Estimation de la quantité ">
      <calculatedColumnFormula>SUMPRODUCT((CompostVente[Année]=Feuil1!$I2)*CompostVente[Estimation de la quantité  livrée])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0" name="Tableau10" displayName="Tableau10" ref="I8:K10" totalsRowShown="0">
  <autoFilter ref="I8:K10"/>
  <tableColumns count="3">
    <tableColumn id="1" name="mulsh"/>
    <tableColumn id="2" name="Estimation du volume apres criblage">
      <calculatedColumnFormula>SUMPRODUCT((MulshProd[Année]=Feuil1!$I9)*MulshProd[[Estimation du volume en m3 apres broyage ]])</calculatedColumnFormula>
    </tableColumn>
    <tableColumn id="3" name="Estimation de la quantité ">
      <calculatedColumnFormula>SUMPRODUCT((MulshVente[Année]=Feuil1!$I9)*MulshVente[Estimation de la quantité livrée])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leau11" displayName="Tableau11" ref="I20:K22" totalsRowShown="0">
  <autoFilter ref="I20:K22"/>
  <tableColumns count="3">
    <tableColumn id="1" name="terre"/>
    <tableColumn id="2" name="Estimation du volume apres criblage">
      <calculatedColumnFormula>SUMPRODUCT((TerreProd[Année]=Feuil1!$I21)*TerreProd[Estimation du volume en m3])</calculatedColumnFormula>
    </tableColumn>
    <tableColumn id="3" name="Estimation de la quantité ">
      <calculatedColumnFormula>SUMPRODUCT((TerreVente[Année]=Feuil1!$I21)*TerreVente[Estimation de la quantité livrée])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CompostProd" displayName="CompostProd" ref="A4:K18" totalsRowShown="0" headerRowDxfId="21">
  <autoFilter ref="A4:K18"/>
  <tableColumns count="11">
    <tableColumn id="1" name="Ref lot"/>
    <tableColumn id="2" name="Emplacement"/>
    <tableColumn id="10" name="Date de Broyage DV"/>
    <tableColumn id="3" name="Date de criblage " dataDxfId="20"/>
    <tableColumn id="11" name="Date de l'analyse " dataDxfId="1"/>
    <tableColumn id="8" name="Année" dataDxfId="2">
      <calculatedColumnFormula>IF(CompostProd[[#This Row],[Date de criblage ]]="","",YEAR(CompostProd[[#This Row],[Date de criblage ]]))</calculatedColumnFormula>
    </tableColumn>
    <tableColumn id="4" name="Estimation du volume apres criblage"/>
    <tableColumn id="5" name="Refus de criblage estimation du volume"/>
    <tableColumn id="6" name="Destination du refus de criblage "/>
    <tableColumn id="7" name="Disponibilié actuelle en m3" dataDxfId="19">
      <calculatedColumnFormula>CompostProd[[#This Row],[Estimation du volume apres criblage]]-SUMPRODUCT((CompostVente[Ref lot]=CompostProd[[#This Row],[Ref lot]])*CompostVente[Estimation de la quantité  livrée])</calculatedColumnFormula>
    </tableColumn>
    <tableColumn id="9" name="Commentaire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2" name="CompostVente" displayName="CompostVente" ref="A22:G41" totalsRowShown="0" headerRowDxfId="0">
  <autoFilter ref="A22:G41"/>
  <tableColumns count="7">
    <tableColumn id="1" name="Ref lot"/>
    <tableColumn id="8" name="Date intervention " dataDxfId="18"/>
    <tableColumn id="3" name="Année" dataDxfId="17">
      <calculatedColumnFormula>IF(CompostVente[[#This Row],[Date intervention ]]="","",YEAR(CompostVente[[#This Row],[Date intervention ]]))</calculatedColumnFormula>
    </tableColumn>
    <tableColumn id="5" name="Estimation de la quantité  livrée"/>
    <tableColumn id="6" name="Mission"/>
    <tableColumn id="7" name="Destinataire"/>
    <tableColumn id="4" name="Commentaire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3" name="MulshProd" displayName="MulshProd" ref="A3:H16" totalsRowShown="0" headerRowDxfId="16">
  <autoFilter ref="A3:H16"/>
  <tableColumns count="8">
    <tableColumn id="1" name="Ref lot"/>
    <tableColumn id="8" name="Taille du mulch"/>
    <tableColumn id="2" name="Emplacement"/>
    <tableColumn id="3" name="Date de broyage" dataDxfId="15"/>
    <tableColumn id="10" name="Année" dataDxfId="14">
      <calculatedColumnFormula>IF(MulshProd[[#This Row],[Date de broyage]]="","",YEAR(MulshProd[[#This Row],[Date de broyage]]))</calculatedColumnFormula>
    </tableColumn>
    <tableColumn id="4" name="Estimation du volume en m3 apres broyage "/>
    <tableColumn id="7" name="Disponibilité actuelle du lot en m3" dataDxfId="13">
      <calculatedColumnFormula>MulshProd[[#This Row],[Estimation du volume en m3 apres broyage ]]-(IF(A22=MulshProd[[#This Row],[Ref lot]],#REF!,0))</calculatedColumnFormula>
    </tableColumn>
    <tableColumn id="9" name="Commentaire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4" name="MulshVente" displayName="MulshVente" ref="A20:H39" totalsRowShown="0" headerRowDxfId="12">
  <autoFilter ref="A20:H39"/>
  <tableColumns count="8">
    <tableColumn id="1" name="Ref lot"/>
    <tableColumn id="2" name="Production"/>
    <tableColumn id="8" name="Date de livraison"/>
    <tableColumn id="4" name="Année" dataDxfId="11">
      <calculatedColumnFormula>IF(MulshVente[[#This Row],[Date de livraison]]="","",YEAR(MulshVente[[#This Row],[Date de livraison]]))</calculatedColumnFormula>
    </tableColumn>
    <tableColumn id="5" name="Estimation de la quantité livrée"/>
    <tableColumn id="6" name="Mission"/>
    <tableColumn id="7" name="Destinataire"/>
    <tableColumn id="3" name="Commentaires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5" name="TerreProd" displayName="TerreProd" ref="A4:J18" totalsRowShown="0" headerRowDxfId="10">
  <autoFilter ref="A4:J18"/>
  <tableColumns count="10">
    <tableColumn id="1" name="Ref lot"/>
    <tableColumn id="2" name="Emplacement"/>
    <tableColumn id="10" name="Provenance"/>
    <tableColumn id="3" name="Date de mise à disposition (criblage ou pas) " dataDxfId="9"/>
    <tableColumn id="8" name="Année" dataDxfId="8">
      <calculatedColumnFormula>IF(TerreProd[[#This Row],[Date de mise à disposition (criblage ou pas) ]]="","",YEAR(TerreProd[[#This Row],[Date de mise à disposition (criblage ou pas) ]]))</calculatedColumnFormula>
    </tableColumn>
    <tableColumn id="4" name="Estimation du volume en m3"/>
    <tableColumn id="5" name="Refus de criblage estimation du volume"/>
    <tableColumn id="6" name="Destination du refus de criblage "/>
    <tableColumn id="7" name="Etat actuel du lot en volume" dataDxfId="7">
      <calculatedColumnFormula>TerreProd[[#This Row],[Estimation du volume en m3]]-SUMPRODUCT((TerreVente[Ref lot]=TerreProd[[#This Row],[Ref lot]])*TerreVente[Estimation de la quantité livrée])</calculatedColumnFormula>
    </tableColumn>
    <tableColumn id="9" name="Commentaire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6" name="TerreVente" displayName="TerreVente" ref="A22:H41" totalsRowShown="0" headerRowDxfId="6">
  <autoFilter ref="A22:H41"/>
  <tableColumns count="8">
    <tableColumn id="1" name="Ref lot"/>
    <tableColumn id="2" name="Emplacement" dataDxfId="5">
      <calculatedColumnFormula>VLOOKUP(TerreVente[[#This Row],[Ref lot]],TerreProd[],2,)</calculatedColumnFormula>
    </tableColumn>
    <tableColumn id="8" name="Date de livraison" dataDxfId="4"/>
    <tableColumn id="3" name="Année" dataDxfId="3">
      <calculatedColumnFormula>IF(TerreVente[[#This Row],[Date de livraison]]="","",YEAR(TerreVente[[#This Row],[Date de livraison]]))</calculatedColumnFormula>
    </tableColumn>
    <tableColumn id="5" name="Estimation de la quantité livrée"/>
    <tableColumn id="6" name="Utilisation"/>
    <tableColumn id="7" name="Destinataire"/>
    <tableColumn id="4" name="Commentai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I1:K22"/>
  <sheetViews>
    <sheetView workbookViewId="0">
      <selection activeCell="I7" sqref="I7"/>
    </sheetView>
  </sheetViews>
  <sheetFormatPr baseColWidth="10" defaultRowHeight="15" x14ac:dyDescent="0.25"/>
  <cols>
    <col min="10" max="10" width="38.42578125" customWidth="1"/>
    <col min="11" max="11" width="25.7109375" customWidth="1"/>
    <col min="12" max="12" width="11.5703125" customWidth="1"/>
  </cols>
  <sheetData>
    <row r="1" spans="9:11" x14ac:dyDescent="0.25">
      <c r="I1" t="s">
        <v>24</v>
      </c>
      <c r="J1" t="s">
        <v>2</v>
      </c>
      <c r="K1" t="s">
        <v>5</v>
      </c>
    </row>
    <row r="2" spans="9:11" x14ac:dyDescent="0.25">
      <c r="I2">
        <v>2017</v>
      </c>
      <c r="J2">
        <f>SUMPRODUCT((CompostProd[Année]=Feuil1!$I2)*CompostProd[Estimation du volume apres criblage])</f>
        <v>240</v>
      </c>
      <c r="K2">
        <f>SUMPRODUCT((CompostVente[Année]=Feuil1!$I2)*CompostVente[Estimation de la quantité  livrée])</f>
        <v>0</v>
      </c>
    </row>
    <row r="3" spans="9:11" x14ac:dyDescent="0.25">
      <c r="I3">
        <v>2018</v>
      </c>
      <c r="J3">
        <f>SUMPRODUCT((YEAR(CompostProd[[Date de criblage ]])=Feuil1!$I3)*CompostProd[Estimation du volume apres criblage])</f>
        <v>175</v>
      </c>
      <c r="K3">
        <f>SUMPRODUCT((CompostVente[Année]=Feuil1!$I3)*CompostVente[Estimation de la quantité  livrée])</f>
        <v>0</v>
      </c>
    </row>
    <row r="4" spans="9:11" x14ac:dyDescent="0.25">
      <c r="I4">
        <v>2019</v>
      </c>
      <c r="J4">
        <f>SUMPRODUCT((YEAR(CompostProd[[Date de criblage ]])=Feuil1!$I4)*CompostProd[Estimation du volume apres criblage])</f>
        <v>0</v>
      </c>
      <c r="K4">
        <f>SUMPRODUCT((CompostVente[Année]=Feuil1!$I4)*CompostVente[Estimation de la quantité  livrée])</f>
        <v>0</v>
      </c>
    </row>
    <row r="5" spans="9:11" x14ac:dyDescent="0.25">
      <c r="I5">
        <v>2020</v>
      </c>
      <c r="J5">
        <f>SUMPRODUCT((YEAR(CompostProd[[Date de criblage ]])=Feuil1!$I5)*CompostProd[Estimation du volume apres criblage])</f>
        <v>0</v>
      </c>
      <c r="K5">
        <f>SUMPRODUCT((CompostVente[Année]=Feuil1!$I5)*CompostVente[Estimation de la quantité  livrée])</f>
        <v>0</v>
      </c>
    </row>
    <row r="6" spans="9:11" x14ac:dyDescent="0.25">
      <c r="I6">
        <v>2021</v>
      </c>
      <c r="J6">
        <f>SUMPRODUCT((YEAR(CompostProd[[Date de criblage ]])=Feuil1!$I6)*CompostProd[Estimation du volume apres criblage])</f>
        <v>0</v>
      </c>
      <c r="K6">
        <f>SUMPRODUCT((CompostVente[Année]=Feuil1!$I6)*CompostVente[Estimation de la quantité  livrée])</f>
        <v>0</v>
      </c>
    </row>
    <row r="8" spans="9:11" x14ac:dyDescent="0.25">
      <c r="I8" t="s">
        <v>25</v>
      </c>
      <c r="J8" t="s">
        <v>2</v>
      </c>
      <c r="K8" t="s">
        <v>5</v>
      </c>
    </row>
    <row r="9" spans="9:11" x14ac:dyDescent="0.25">
      <c r="I9">
        <v>2017</v>
      </c>
      <c r="J9">
        <f>SUMPRODUCT((MulshProd[Année]=Feuil1!$I9)*MulshProd[[Estimation du volume en m3 apres broyage ]])</f>
        <v>240</v>
      </c>
      <c r="K9">
        <f>SUMPRODUCT((MulshVente[Année]=Feuil1!$I9)*MulshVente[Estimation de la quantité livrée])</f>
        <v>10</v>
      </c>
    </row>
    <row r="10" spans="9:11" x14ac:dyDescent="0.25">
      <c r="I10">
        <v>2018</v>
      </c>
      <c r="J10">
        <f>SUMPRODUCT((MulshProd[Année]=Feuil1!$I10)*MulshProd[[Estimation du volume en m3 apres broyage ]])</f>
        <v>175</v>
      </c>
      <c r="K10">
        <f>SUMPRODUCT((MulshVente[Année]=Feuil1!$I10)*MulshVente[Estimation de la quantité livrée])</f>
        <v>0</v>
      </c>
    </row>
    <row r="20" spans="9:11" x14ac:dyDescent="0.25">
      <c r="I20" t="s">
        <v>23</v>
      </c>
      <c r="J20" t="s">
        <v>2</v>
      </c>
      <c r="K20" t="s">
        <v>5</v>
      </c>
    </row>
    <row r="21" spans="9:11" x14ac:dyDescent="0.25">
      <c r="I21">
        <v>2017</v>
      </c>
      <c r="J21">
        <f>SUMPRODUCT((TerreProd[Année]=Feuil1!$I21)*TerreProd[Estimation du volume en m3])</f>
        <v>240</v>
      </c>
      <c r="K21">
        <f>SUMPRODUCT((TerreVente[Année]=Feuil1!$I21)*TerreVente[Estimation de la quantité livrée])</f>
        <v>10</v>
      </c>
    </row>
    <row r="22" spans="9:11" x14ac:dyDescent="0.25">
      <c r="I22">
        <v>2018</v>
      </c>
      <c r="J22">
        <f>SUMPRODUCT((TerreProd[Année]=Feuil1!$I22)*TerreProd[Estimation du volume en m3])</f>
        <v>175</v>
      </c>
      <c r="K22">
        <f>SUMPRODUCT((TerreVente[Année]=Feuil1!$I22)*TerreVente[Estimation de la quantité livrée])</f>
        <v>0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41"/>
  <sheetViews>
    <sheetView tabSelected="1" workbookViewId="0">
      <selection activeCell="D35" sqref="D35"/>
    </sheetView>
  </sheetViews>
  <sheetFormatPr baseColWidth="10" defaultRowHeight="15" x14ac:dyDescent="0.25"/>
  <cols>
    <col min="1" max="1" width="11.42578125" customWidth="1"/>
    <col min="2" max="2" width="17.7109375" customWidth="1"/>
    <col min="3" max="3" width="19.85546875" customWidth="1"/>
    <col min="4" max="4" width="21.85546875" customWidth="1"/>
    <col min="5" max="5" width="23.5703125" customWidth="1"/>
    <col min="6" max="6" width="33.85546875" customWidth="1"/>
    <col min="7" max="7" width="20.28515625" customWidth="1"/>
    <col min="8" max="8" width="21.28515625" customWidth="1"/>
    <col min="9" max="9" width="18.5703125" customWidth="1"/>
    <col min="10" max="10" width="17" customWidth="1"/>
    <col min="11" max="11" width="17.85546875" customWidth="1"/>
    <col min="14" max="14" width="22.28515625" customWidth="1"/>
    <col min="15" max="15" width="19.5703125" customWidth="1"/>
  </cols>
  <sheetData>
    <row r="2" spans="1:11" ht="18.75" x14ac:dyDescent="0.25">
      <c r="B2" s="7" t="s">
        <v>26</v>
      </c>
      <c r="C2" s="8"/>
      <c r="D2" s="8"/>
      <c r="E2" s="8"/>
      <c r="F2" s="8"/>
    </row>
    <row r="4" spans="1:11" ht="45" x14ac:dyDescent="0.25">
      <c r="A4" s="5" t="s">
        <v>4</v>
      </c>
      <c r="B4" s="5" t="s">
        <v>0</v>
      </c>
      <c r="C4" s="5" t="s">
        <v>27</v>
      </c>
      <c r="D4" s="5" t="s">
        <v>1</v>
      </c>
      <c r="E4" s="5" t="s">
        <v>28</v>
      </c>
      <c r="F4" s="5" t="s">
        <v>14</v>
      </c>
      <c r="G4" s="5" t="s">
        <v>2</v>
      </c>
      <c r="H4" s="5" t="s">
        <v>6</v>
      </c>
      <c r="I4" s="5" t="s">
        <v>3</v>
      </c>
      <c r="J4" s="5" t="s">
        <v>29</v>
      </c>
      <c r="K4" s="5" t="s">
        <v>19</v>
      </c>
    </row>
    <row r="5" spans="1:11" x14ac:dyDescent="0.25">
      <c r="A5" t="s">
        <v>41</v>
      </c>
      <c r="D5" s="3">
        <v>42778</v>
      </c>
      <c r="E5" s="3"/>
      <c r="F5" s="4">
        <f>IF(CompostProd[[#This Row],[Date de criblage ]]="","",YEAR(CompostProd[[#This Row],[Date de criblage ]]))</f>
        <v>2017</v>
      </c>
      <c r="G5">
        <v>100</v>
      </c>
      <c r="J5">
        <f>CompostProd[[#This Row],[Estimation du volume apres criblage]]-SUMPRODUCT((CompostVente[Ref lot]=CompostProd[[#This Row],[Ref lot]])*CompostVente[Estimation de la quantité  livrée])</f>
        <v>100</v>
      </c>
    </row>
    <row r="6" spans="1:11" x14ac:dyDescent="0.25">
      <c r="D6" s="3">
        <v>42904</v>
      </c>
      <c r="E6" s="3"/>
      <c r="F6" s="4">
        <f>IF(CompostProd[[#This Row],[Date de criblage ]]="","",YEAR(CompostProd[[#This Row],[Date de criblage ]]))</f>
        <v>2017</v>
      </c>
      <c r="G6">
        <v>60</v>
      </c>
      <c r="J6">
        <f>CompostProd[[#This Row],[Estimation du volume apres criblage]]-SUMPRODUCT((CompostVente[Ref lot]=CompostProd[[#This Row],[Ref lot]])*CompostVente[Estimation de la quantité  livrée])</f>
        <v>35</v>
      </c>
    </row>
    <row r="7" spans="1:11" x14ac:dyDescent="0.25">
      <c r="D7" s="3">
        <v>42998</v>
      </c>
      <c r="E7" s="3"/>
      <c r="F7" s="4">
        <f>IF(CompostProd[[#This Row],[Date de criblage ]]="","",YEAR(CompostProd[[#This Row],[Date de criblage ]]))</f>
        <v>2017</v>
      </c>
      <c r="G7">
        <v>80</v>
      </c>
      <c r="J7">
        <f>CompostProd[[#This Row],[Estimation du volume apres criblage]]-SUMPRODUCT((CompostVente[Ref lot]=CompostProd[[#This Row],[Ref lot]])*CompostVente[Estimation de la quantité  livrée])</f>
        <v>55</v>
      </c>
    </row>
    <row r="8" spans="1:11" x14ac:dyDescent="0.25">
      <c r="D8" s="3">
        <v>43136</v>
      </c>
      <c r="E8" s="3"/>
      <c r="F8" s="4">
        <f>IF(CompostProd[[#This Row],[Date de criblage ]]="","",YEAR(CompostProd[[#This Row],[Date de criblage ]]))</f>
        <v>2018</v>
      </c>
      <c r="G8">
        <v>85</v>
      </c>
      <c r="J8">
        <f>CompostProd[[#This Row],[Estimation du volume apres criblage]]-SUMPRODUCT((CompostVente[Ref lot]=CompostProd[[#This Row],[Ref lot]])*CompostVente[Estimation de la quantité  livrée])</f>
        <v>60</v>
      </c>
    </row>
    <row r="9" spans="1:11" x14ac:dyDescent="0.25">
      <c r="D9" s="3">
        <v>43230</v>
      </c>
      <c r="E9" s="3"/>
      <c r="F9" s="4">
        <f>IF(CompostProd[[#This Row],[Date de criblage ]]="","",YEAR(CompostProd[[#This Row],[Date de criblage ]]))</f>
        <v>2018</v>
      </c>
      <c r="G9">
        <v>90</v>
      </c>
      <c r="J9">
        <f>CompostProd[[#This Row],[Estimation du volume apres criblage]]-SUMPRODUCT((CompostVente[Ref lot]=CompostProd[[#This Row],[Ref lot]])*CompostVente[Estimation de la quantité  livrée])</f>
        <v>65</v>
      </c>
    </row>
    <row r="10" spans="1:11" x14ac:dyDescent="0.25">
      <c r="D10" s="3">
        <v>42584</v>
      </c>
      <c r="E10" s="3"/>
      <c r="F10" s="4">
        <f>IF(CompostProd[[#This Row],[Date de criblage ]]="","",YEAR(CompostProd[[#This Row],[Date de criblage ]]))</f>
        <v>2016</v>
      </c>
      <c r="G10">
        <v>200</v>
      </c>
      <c r="J10">
        <f>CompostProd[[#This Row],[Estimation du volume apres criblage]]-SUMPRODUCT((CompostVente[Ref lot]=CompostProd[[#This Row],[Ref lot]])*CompostVente[Estimation de la quantité  livrée])</f>
        <v>175</v>
      </c>
    </row>
    <row r="11" spans="1:11" x14ac:dyDescent="0.25">
      <c r="D11" s="3"/>
      <c r="E11" s="3"/>
      <c r="F11" s="4" t="str">
        <f>IF(CompostProd[[#This Row],[Date de criblage ]]="","",YEAR(CompostProd[[#This Row],[Date de criblage ]]))</f>
        <v/>
      </c>
      <c r="J11">
        <f>CompostProd[[#This Row],[Estimation du volume apres criblage]]-SUMPRODUCT((CompostVente[Ref lot]=CompostProd[[#This Row],[Ref lot]])*CompostVente[Estimation de la quantité  livrée])</f>
        <v>-25</v>
      </c>
    </row>
    <row r="12" spans="1:11" x14ac:dyDescent="0.25">
      <c r="D12" s="3"/>
      <c r="E12" s="3"/>
      <c r="F12" s="4" t="str">
        <f>IF(CompostProd[[#This Row],[Date de criblage ]]="","",YEAR(CompostProd[[#This Row],[Date de criblage ]]))</f>
        <v/>
      </c>
      <c r="J12">
        <f>CompostProd[[#This Row],[Estimation du volume apres criblage]]-SUMPRODUCT((CompostVente[Ref lot]=CompostProd[[#This Row],[Ref lot]])*CompostVente[Estimation de la quantité  livrée])</f>
        <v>-25</v>
      </c>
    </row>
    <row r="13" spans="1:11" x14ac:dyDescent="0.25">
      <c r="D13" s="3"/>
      <c r="E13" s="3"/>
      <c r="F13" s="4" t="str">
        <f>IF(CompostProd[[#This Row],[Date de criblage ]]="","",YEAR(CompostProd[[#This Row],[Date de criblage ]]))</f>
        <v/>
      </c>
      <c r="J13">
        <f>CompostProd[[#This Row],[Estimation du volume apres criblage]]-SUMPRODUCT((CompostVente[Ref lot]=CompostProd[[#This Row],[Ref lot]])*CompostVente[Estimation de la quantité  livrée])</f>
        <v>-25</v>
      </c>
    </row>
    <row r="14" spans="1:11" x14ac:dyDescent="0.25">
      <c r="D14" s="3"/>
      <c r="E14" s="3"/>
      <c r="F14" s="4" t="str">
        <f>IF(CompostProd[[#This Row],[Date de criblage ]]="","",YEAR(CompostProd[[#This Row],[Date de criblage ]]))</f>
        <v/>
      </c>
      <c r="J14">
        <f>CompostProd[[#This Row],[Estimation du volume apres criblage]]-SUMPRODUCT((CompostVente[Ref lot]=CompostProd[[#This Row],[Ref lot]])*CompostVente[Estimation de la quantité  livrée])</f>
        <v>-25</v>
      </c>
    </row>
    <row r="15" spans="1:11" x14ac:dyDescent="0.25">
      <c r="D15" s="3"/>
      <c r="E15" s="3"/>
      <c r="F15" s="4" t="str">
        <f>IF(CompostProd[[#This Row],[Date de criblage ]]="","",YEAR(CompostProd[[#This Row],[Date de criblage ]]))</f>
        <v/>
      </c>
      <c r="J15">
        <f>CompostProd[[#This Row],[Estimation du volume apres criblage]]-SUMPRODUCT((CompostVente[Ref lot]=CompostProd[[#This Row],[Ref lot]])*CompostVente[Estimation de la quantité  livrée])</f>
        <v>-25</v>
      </c>
    </row>
    <row r="16" spans="1:11" x14ac:dyDescent="0.25">
      <c r="D16" s="3"/>
      <c r="E16" s="3"/>
      <c r="F16" s="4" t="str">
        <f>IF(CompostProd[[#This Row],[Date de criblage ]]="","",YEAR(CompostProd[[#This Row],[Date de criblage ]]))</f>
        <v/>
      </c>
      <c r="J16">
        <f>CompostProd[[#This Row],[Estimation du volume apres criblage]]-SUMPRODUCT((CompostVente[Ref lot]=CompostProd[[#This Row],[Ref lot]])*CompostVente[Estimation de la quantité  livrée])</f>
        <v>-25</v>
      </c>
    </row>
    <row r="17" spans="1:10" x14ac:dyDescent="0.25">
      <c r="D17" s="3"/>
      <c r="E17" s="3"/>
      <c r="F17" s="4" t="str">
        <f>IF(CompostProd[[#This Row],[Date de criblage ]]="","",YEAR(CompostProd[[#This Row],[Date de criblage ]]))</f>
        <v/>
      </c>
      <c r="J17">
        <f>CompostProd[[#This Row],[Estimation du volume apres criblage]]-SUMPRODUCT((CompostVente[Ref lot]=CompostProd[[#This Row],[Ref lot]])*CompostVente[Estimation de la quantité  livrée])</f>
        <v>-25</v>
      </c>
    </row>
    <row r="18" spans="1:10" x14ac:dyDescent="0.25">
      <c r="D18" s="3"/>
      <c r="E18" s="3"/>
      <c r="F18" s="4" t="str">
        <f>IF(CompostProd[[#This Row],[Date de criblage ]]="","",YEAR(CompostProd[[#This Row],[Date de criblage ]]))</f>
        <v/>
      </c>
      <c r="J18">
        <f>CompostProd[[#This Row],[Estimation du volume apres criblage]]-SUMPRODUCT((CompostVente[Ref lot]=CompostProd[[#This Row],[Ref lot]])*CompostVente[Estimation de la quantité  livrée])</f>
        <v>-25</v>
      </c>
    </row>
    <row r="19" spans="1:10" x14ac:dyDescent="0.25">
      <c r="C19" s="3"/>
      <c r="D19" s="4"/>
    </row>
    <row r="20" spans="1:10" ht="18.75" x14ac:dyDescent="0.25">
      <c r="B20" s="7" t="s">
        <v>7</v>
      </c>
      <c r="C20" s="7"/>
      <c r="D20" s="7"/>
      <c r="E20" s="7"/>
      <c r="F20" s="7"/>
    </row>
    <row r="22" spans="1:10" ht="30" x14ac:dyDescent="0.25">
      <c r="A22" s="6" t="s">
        <v>4</v>
      </c>
      <c r="B22" s="6" t="s">
        <v>40</v>
      </c>
      <c r="C22" s="6" t="s">
        <v>14</v>
      </c>
      <c r="D22" s="5" t="s">
        <v>30</v>
      </c>
      <c r="E22" s="6" t="s">
        <v>8</v>
      </c>
      <c r="F22" s="6" t="s">
        <v>9</v>
      </c>
      <c r="G22" s="6" t="s">
        <v>19</v>
      </c>
    </row>
    <row r="23" spans="1:10" x14ac:dyDescent="0.25">
      <c r="B23" s="3"/>
      <c r="C23" s="4" t="str">
        <f>IF(CompostVente[[#This Row],[Date intervention ]]="","",YEAR(CompostVente[[#This Row],[Date intervention ]]))</f>
        <v/>
      </c>
      <c r="D23">
        <v>10</v>
      </c>
      <c r="E23" t="s">
        <v>42</v>
      </c>
    </row>
    <row r="24" spans="1:10" x14ac:dyDescent="0.25">
      <c r="B24" s="3">
        <v>42615</v>
      </c>
      <c r="C24" s="4">
        <f>IF(CompostVente[[#This Row],[Date intervention ]]="","",YEAR(CompostVente[[#This Row],[Date intervention ]]))</f>
        <v>2016</v>
      </c>
      <c r="D24">
        <v>15</v>
      </c>
    </row>
    <row r="25" spans="1:10" x14ac:dyDescent="0.25">
      <c r="B25" s="3"/>
      <c r="C25" s="4" t="str">
        <f>IF(CompostVente[[#This Row],[Date intervention ]]="","",YEAR(CompostVente[[#This Row],[Date intervention ]]))</f>
        <v/>
      </c>
    </row>
    <row r="26" spans="1:10" x14ac:dyDescent="0.25">
      <c r="B26" s="3"/>
      <c r="C26" s="4" t="str">
        <f>IF(CompostVente[[#This Row],[Date intervention ]]="","",YEAR(CompostVente[[#This Row],[Date intervention ]]))</f>
        <v/>
      </c>
    </row>
    <row r="27" spans="1:10" x14ac:dyDescent="0.25">
      <c r="B27" s="3"/>
      <c r="C27" s="4" t="str">
        <f>IF(CompostVente[[#This Row],[Date intervention ]]="","",YEAR(CompostVente[[#This Row],[Date intervention ]]))</f>
        <v/>
      </c>
    </row>
    <row r="28" spans="1:10" x14ac:dyDescent="0.25">
      <c r="B28" s="3"/>
      <c r="C28" s="4" t="str">
        <f>IF(CompostVente[[#This Row],[Date intervention ]]="","",YEAR(CompostVente[[#This Row],[Date intervention ]]))</f>
        <v/>
      </c>
    </row>
    <row r="29" spans="1:10" x14ac:dyDescent="0.25">
      <c r="B29" s="3"/>
      <c r="C29" s="4" t="str">
        <f>IF(CompostVente[[#This Row],[Date intervention ]]="","",YEAR(CompostVente[[#This Row],[Date intervention ]]))</f>
        <v/>
      </c>
    </row>
    <row r="30" spans="1:10" x14ac:dyDescent="0.25">
      <c r="B30" s="3"/>
      <c r="C30" s="4" t="str">
        <f>IF(CompostVente[[#This Row],[Date intervention ]]="","",YEAR(CompostVente[[#This Row],[Date intervention ]]))</f>
        <v/>
      </c>
    </row>
    <row r="31" spans="1:10" x14ac:dyDescent="0.25">
      <c r="B31" s="3"/>
      <c r="C31" s="4" t="str">
        <f>IF(CompostVente[[#This Row],[Date intervention ]]="","",YEAR(CompostVente[[#This Row],[Date intervention ]]))</f>
        <v/>
      </c>
    </row>
    <row r="32" spans="1:10" x14ac:dyDescent="0.25">
      <c r="B32" s="3"/>
      <c r="C32" s="4" t="str">
        <f>IF(CompostVente[[#This Row],[Date intervention ]]="","",YEAR(CompostVente[[#This Row],[Date intervention ]]))</f>
        <v/>
      </c>
    </row>
    <row r="33" spans="2:3" x14ac:dyDescent="0.25">
      <c r="B33" s="3"/>
      <c r="C33" s="4" t="str">
        <f>IF(CompostVente[[#This Row],[Date intervention ]]="","",YEAR(CompostVente[[#This Row],[Date intervention ]]))</f>
        <v/>
      </c>
    </row>
    <row r="34" spans="2:3" x14ac:dyDescent="0.25">
      <c r="B34" s="3"/>
      <c r="C34" s="4" t="str">
        <f>IF(CompostVente[[#This Row],[Date intervention ]]="","",YEAR(CompostVente[[#This Row],[Date intervention ]]))</f>
        <v/>
      </c>
    </row>
    <row r="35" spans="2:3" x14ac:dyDescent="0.25">
      <c r="B35" s="3"/>
      <c r="C35" s="4" t="str">
        <f>IF(CompostVente[[#This Row],[Date intervention ]]="","",YEAR(CompostVente[[#This Row],[Date intervention ]]))</f>
        <v/>
      </c>
    </row>
    <row r="36" spans="2:3" x14ac:dyDescent="0.25">
      <c r="B36" s="3"/>
      <c r="C36" s="4" t="str">
        <f>IF(CompostVente[[#This Row],[Date intervention ]]="","",YEAR(CompostVente[[#This Row],[Date intervention ]]))</f>
        <v/>
      </c>
    </row>
    <row r="37" spans="2:3" x14ac:dyDescent="0.25">
      <c r="B37" s="3"/>
      <c r="C37" s="4" t="str">
        <f>IF(CompostVente[[#This Row],[Date intervention ]]="","",YEAR(CompostVente[[#This Row],[Date intervention ]]))</f>
        <v/>
      </c>
    </row>
    <row r="38" spans="2:3" x14ac:dyDescent="0.25">
      <c r="B38" s="3"/>
      <c r="C38" s="4" t="str">
        <f>IF(CompostVente[[#This Row],[Date intervention ]]="","",YEAR(CompostVente[[#This Row],[Date intervention ]]))</f>
        <v/>
      </c>
    </row>
    <row r="39" spans="2:3" x14ac:dyDescent="0.25">
      <c r="B39" s="3"/>
      <c r="C39" s="4" t="str">
        <f>IF(CompostVente[[#This Row],[Date intervention ]]="","",YEAR(CompostVente[[#This Row],[Date intervention ]]))</f>
        <v/>
      </c>
    </row>
    <row r="40" spans="2:3" x14ac:dyDescent="0.25">
      <c r="B40" s="3"/>
      <c r="C40" s="4" t="str">
        <f>IF(CompostVente[[#This Row],[Date intervention ]]="","",YEAR(CompostVente[[#This Row],[Date intervention ]]))</f>
        <v/>
      </c>
    </row>
    <row r="41" spans="2:3" x14ac:dyDescent="0.25">
      <c r="B41" s="3"/>
      <c r="C41" s="4" t="str">
        <f>IF(CompostVente[[#This Row],[Date intervention ]]="","",YEAR(CompostVente[[#This Row],[Date intervention ]]))</f>
        <v/>
      </c>
    </row>
  </sheetData>
  <mergeCells count="2">
    <mergeCell ref="B2:F2"/>
    <mergeCell ref="B20:F20"/>
  </mergeCells>
  <dataValidations count="4">
    <dataValidation type="list" allowBlank="1" showInputMessage="1" showErrorMessage="1" sqref="A34:A43">
      <formula1>Numéro_du_Lot</formula1>
    </dataValidation>
    <dataValidation type="list" allowBlank="1" showInputMessage="1" showErrorMessage="1" sqref="A23:A33">
      <formula1>Ref_lot</formula1>
    </dataValidation>
    <dataValidation type="list" allowBlank="1" showInputMessage="1" showErrorMessage="1" sqref="B5:C18">
      <formula1>"CT PTO,Cibeins,Clot Layât"</formula1>
    </dataValidation>
    <dataValidation type="list" allowBlank="1" showInputMessage="1" showErrorMessage="1" sqref="G19 I5:I18">
      <formula1>"Déchets verts, Déchets inertes"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9"/>
  <sheetViews>
    <sheetView workbookViewId="0">
      <selection activeCell="J20" sqref="J20"/>
    </sheetView>
  </sheetViews>
  <sheetFormatPr baseColWidth="10" defaultRowHeight="15" x14ac:dyDescent="0.25"/>
  <cols>
    <col min="1" max="1" width="9.140625" customWidth="1"/>
    <col min="2" max="2" width="16.7109375" customWidth="1"/>
    <col min="3" max="3" width="15.42578125" customWidth="1"/>
    <col min="4" max="4" width="17.7109375" customWidth="1"/>
    <col min="5" max="5" width="15.85546875" customWidth="1"/>
    <col min="6" max="6" width="22.42578125" customWidth="1"/>
    <col min="7" max="7" width="21.42578125" customWidth="1"/>
    <col min="8" max="8" width="14" customWidth="1"/>
  </cols>
  <sheetData>
    <row r="1" spans="1:8" ht="18.75" x14ac:dyDescent="0.25">
      <c r="B1" s="7" t="s">
        <v>31</v>
      </c>
      <c r="C1" s="8"/>
      <c r="D1" s="8"/>
      <c r="E1" s="8"/>
      <c r="F1" s="8"/>
    </row>
    <row r="3" spans="1:8" ht="45" x14ac:dyDescent="0.25">
      <c r="A3" s="5" t="s">
        <v>4</v>
      </c>
      <c r="B3" s="5" t="s">
        <v>32</v>
      </c>
      <c r="C3" s="5" t="s">
        <v>0</v>
      </c>
      <c r="D3" s="5" t="s">
        <v>17</v>
      </c>
      <c r="E3" s="5" t="s">
        <v>14</v>
      </c>
      <c r="F3" s="5" t="s">
        <v>18</v>
      </c>
      <c r="G3" s="5" t="s">
        <v>33</v>
      </c>
      <c r="H3" s="5" t="s">
        <v>19</v>
      </c>
    </row>
    <row r="4" spans="1:8" x14ac:dyDescent="0.25">
      <c r="A4">
        <v>1</v>
      </c>
      <c r="C4" t="s">
        <v>11</v>
      </c>
      <c r="D4" s="3">
        <v>42778</v>
      </c>
      <c r="E4" s="4">
        <f>IF(MulshProd[[#This Row],[Date de broyage]]="","",YEAR(MulshProd[[#This Row],[Date de broyage]]))</f>
        <v>2017</v>
      </c>
      <c r="F4">
        <v>100</v>
      </c>
      <c r="G4">
        <f>MulshProd[[#This Row],[Estimation du volume en m3 apres broyage ]]-SUMPRODUCT((MulshVente[Ref lot]=(MulshProd[[#This Row],[Ref lot]]*MulshVente[Estimation de la quantité livrée])))</f>
        <v>100</v>
      </c>
    </row>
    <row r="5" spans="1:8" x14ac:dyDescent="0.25">
      <c r="A5">
        <v>2</v>
      </c>
      <c r="C5" t="s">
        <v>12</v>
      </c>
      <c r="D5" s="3">
        <v>42904</v>
      </c>
      <c r="E5" s="4">
        <f>IF(MulshProd[[#This Row],[Date de broyage]]="","",YEAR(MulshProd[[#This Row],[Date de broyage]]))</f>
        <v>2017</v>
      </c>
      <c r="F5">
        <v>60</v>
      </c>
      <c r="G5">
        <f>MulshProd[[#This Row],[Estimation du volume en m3 apres broyage ]]-SUMPRODUCT((MulshVente[Ref lot]=(MulshProd[[#This Row],[Ref lot]]*MulshVente[Estimation de la quantité livrée])))</f>
        <v>60</v>
      </c>
    </row>
    <row r="6" spans="1:8" x14ac:dyDescent="0.25">
      <c r="A6">
        <v>3</v>
      </c>
      <c r="C6" t="s">
        <v>12</v>
      </c>
      <c r="D6" s="3">
        <v>42998</v>
      </c>
      <c r="E6" s="4">
        <f>IF(MulshProd[[#This Row],[Date de broyage]]="","",YEAR(MulshProd[[#This Row],[Date de broyage]]))</f>
        <v>2017</v>
      </c>
      <c r="F6">
        <v>80</v>
      </c>
      <c r="G6">
        <f>MulshProd[[#This Row],[Estimation du volume en m3 apres broyage ]]-SUMPRODUCT((MulshVente[Ref lot]=(MulshProd[[#This Row],[Ref lot]]*MulshVente[Estimation de la quantité livrée])))</f>
        <v>80</v>
      </c>
    </row>
    <row r="7" spans="1:8" x14ac:dyDescent="0.25">
      <c r="A7">
        <v>4</v>
      </c>
      <c r="C7" t="s">
        <v>13</v>
      </c>
      <c r="D7" s="3">
        <v>43136</v>
      </c>
      <c r="E7" s="4">
        <f>IF(MulshProd[[#This Row],[Date de broyage]]="","",YEAR(MulshProd[[#This Row],[Date de broyage]]))</f>
        <v>2018</v>
      </c>
      <c r="F7">
        <v>85</v>
      </c>
      <c r="G7">
        <f>MulshProd[[#This Row],[Estimation du volume en m3 apres broyage ]]-SUMPRODUCT((MulshVente[Ref lot]=(MulshProd[[#This Row],[Ref lot]]*MulshVente[Estimation de la quantité livrée])))</f>
        <v>85</v>
      </c>
    </row>
    <row r="8" spans="1:8" x14ac:dyDescent="0.25">
      <c r="A8">
        <v>5</v>
      </c>
      <c r="C8" t="s">
        <v>13</v>
      </c>
      <c r="D8" s="3">
        <v>43230</v>
      </c>
      <c r="E8" s="4">
        <f>IF(MulshProd[[#This Row],[Date de broyage]]="","",YEAR(MulshProd[[#This Row],[Date de broyage]]))</f>
        <v>2018</v>
      </c>
      <c r="F8">
        <v>90</v>
      </c>
      <c r="G8">
        <f>MulshProd[[#This Row],[Estimation du volume en m3 apres broyage ]]-SUMPRODUCT((MulshVente[Ref lot]=(MulshProd[[#This Row],[Ref lot]]*MulshVente[Estimation de la quantité livrée])))</f>
        <v>90</v>
      </c>
    </row>
    <row r="9" spans="1:8" x14ac:dyDescent="0.25">
      <c r="D9" s="3"/>
      <c r="E9" s="4" t="str">
        <f>IF(MulshProd[[#This Row],[Date de broyage]]="","",YEAR(MulshProd[[#This Row],[Date de broyage]]))</f>
        <v/>
      </c>
      <c r="G9">
        <f>MulshProd[[#This Row],[Estimation du volume en m3 apres broyage ]]-SUMPRODUCT((MulshVente[Ref lot]=(MulshProd[[#This Row],[Ref lot]]*MulshVente[Estimation de la quantité livrée])))</f>
        <v>0</v>
      </c>
    </row>
    <row r="10" spans="1:8" x14ac:dyDescent="0.25">
      <c r="D10" s="3"/>
      <c r="E10" s="4" t="str">
        <f>IF(MulshProd[[#This Row],[Date de broyage]]="","",YEAR(MulshProd[[#This Row],[Date de broyage]]))</f>
        <v/>
      </c>
      <c r="G10">
        <f>MulshProd[[#This Row],[Estimation du volume en m3 apres broyage ]]-SUMPRODUCT((MulshVente[Ref lot]=(MulshProd[[#This Row],[Ref lot]]*MulshVente[Estimation de la quantité livrée])))</f>
        <v>0</v>
      </c>
    </row>
    <row r="11" spans="1:8" x14ac:dyDescent="0.25">
      <c r="D11" s="3"/>
      <c r="E11" s="4" t="str">
        <f>IF(MulshProd[[#This Row],[Date de broyage]]="","",YEAR(MulshProd[[#This Row],[Date de broyage]]))</f>
        <v/>
      </c>
      <c r="G11">
        <f>MulshProd[[#This Row],[Estimation du volume en m3 apres broyage ]]-SUMPRODUCT((MulshVente[Ref lot]=(MulshProd[[#This Row],[Ref lot]]*MulshVente[Estimation de la quantité livrée])))</f>
        <v>0</v>
      </c>
    </row>
    <row r="12" spans="1:8" x14ac:dyDescent="0.25">
      <c r="D12" s="3"/>
      <c r="E12" s="4" t="str">
        <f>IF(MulshProd[[#This Row],[Date de broyage]]="","",YEAR(MulshProd[[#This Row],[Date de broyage]]))</f>
        <v/>
      </c>
      <c r="G12">
        <f>MulshProd[[#This Row],[Estimation du volume en m3 apres broyage ]]-SUMPRODUCT((MulshVente[Ref lot]=(MulshProd[[#This Row],[Ref lot]]*MulshVente[Estimation de la quantité livrée])))</f>
        <v>0</v>
      </c>
    </row>
    <row r="13" spans="1:8" x14ac:dyDescent="0.25">
      <c r="D13" s="3"/>
      <c r="E13" s="4" t="str">
        <f>IF(MulshProd[[#This Row],[Date de broyage]]="","",YEAR(MulshProd[[#This Row],[Date de broyage]]))</f>
        <v/>
      </c>
      <c r="G13">
        <f>MulshProd[[#This Row],[Estimation du volume en m3 apres broyage ]]-SUMPRODUCT((MulshVente[Ref lot]=(MulshProd[[#This Row],[Ref lot]]*MulshVente[Estimation de la quantité livrée])))</f>
        <v>0</v>
      </c>
    </row>
    <row r="14" spans="1:8" x14ac:dyDescent="0.25">
      <c r="D14" s="3"/>
      <c r="E14" s="4" t="str">
        <f>IF(MulshProd[[#This Row],[Date de broyage]]="","",YEAR(MulshProd[[#This Row],[Date de broyage]]))</f>
        <v/>
      </c>
      <c r="G14">
        <f>MulshProd[[#This Row],[Estimation du volume en m3 apres broyage ]]-SUMPRODUCT((MulshVente[Ref lot]=(MulshProd[[#This Row],[Ref lot]]*MulshVente[Estimation de la quantité livrée])))</f>
        <v>0</v>
      </c>
    </row>
    <row r="15" spans="1:8" x14ac:dyDescent="0.25">
      <c r="D15" s="3"/>
      <c r="E15" s="4" t="str">
        <f>IF(MulshProd[[#This Row],[Date de broyage]]="","",YEAR(MulshProd[[#This Row],[Date de broyage]]))</f>
        <v/>
      </c>
      <c r="G15">
        <f>MulshProd[[#This Row],[Estimation du volume en m3 apres broyage ]]-SUMPRODUCT((MulshVente[Ref lot]=(MulshProd[[#This Row],[Ref lot]]*MulshVente[Estimation de la quantité livrée])))</f>
        <v>0</v>
      </c>
    </row>
    <row r="16" spans="1:8" x14ac:dyDescent="0.25">
      <c r="D16" s="3"/>
      <c r="E16" s="4" t="str">
        <f>IF(MulshProd[[#This Row],[Date de broyage]]="","",YEAR(MulshProd[[#This Row],[Date de broyage]]))</f>
        <v/>
      </c>
      <c r="G16">
        <f>MulshProd[[#This Row],[Estimation du volume en m3 apres broyage ]]-SUMPRODUCT((MulshVente[Ref lot]=(MulshProd[[#This Row],[Ref lot]]*MulshVente[Estimation de la quantité livrée])))</f>
        <v>0</v>
      </c>
    </row>
    <row r="18" spans="1:8" ht="18.75" x14ac:dyDescent="0.25">
      <c r="B18" s="7" t="s">
        <v>36</v>
      </c>
      <c r="C18" s="7"/>
      <c r="D18" s="7"/>
      <c r="E18" s="7"/>
      <c r="F18" s="7"/>
    </row>
    <row r="20" spans="1:8" ht="30" x14ac:dyDescent="0.25">
      <c r="A20" s="6" t="s">
        <v>4</v>
      </c>
      <c r="B20" s="6" t="s">
        <v>34</v>
      </c>
      <c r="C20" s="6" t="s">
        <v>20</v>
      </c>
      <c r="D20" s="6" t="s">
        <v>14</v>
      </c>
      <c r="E20" s="5" t="s">
        <v>21</v>
      </c>
      <c r="F20" s="6" t="s">
        <v>8</v>
      </c>
      <c r="G20" s="6" t="s">
        <v>9</v>
      </c>
      <c r="H20" s="6" t="s">
        <v>19</v>
      </c>
    </row>
    <row r="21" spans="1:8" x14ac:dyDescent="0.25">
      <c r="A21">
        <v>1</v>
      </c>
      <c r="B21" t="s">
        <v>35</v>
      </c>
      <c r="C21" s="2">
        <v>42959</v>
      </c>
      <c r="D21" s="4">
        <f>IF(MulshVente[[#This Row],[Date de livraison]]="","",YEAR(MulshVente[[#This Row],[Date de livraison]]))</f>
        <v>2017</v>
      </c>
      <c r="E21">
        <v>10</v>
      </c>
    </row>
    <row r="22" spans="1:8" x14ac:dyDescent="0.25">
      <c r="A22">
        <v>1</v>
      </c>
      <c r="D22" s="4" t="str">
        <f>IF(MulshVente[[#This Row],[Date de livraison]]="","",YEAR(MulshVente[[#This Row],[Date de livraison]]))</f>
        <v/>
      </c>
      <c r="E22">
        <v>15</v>
      </c>
    </row>
    <row r="23" spans="1:8" x14ac:dyDescent="0.25">
      <c r="D23" s="4" t="str">
        <f>IF(MulshVente[[#This Row],[Date de livraison]]="","",YEAR(MulshVente[[#This Row],[Date de livraison]]))</f>
        <v/>
      </c>
    </row>
    <row r="24" spans="1:8" x14ac:dyDescent="0.25">
      <c r="D24" s="4" t="str">
        <f>IF(MulshVente[[#This Row],[Date de livraison]]="","",YEAR(MulshVente[[#This Row],[Date de livraison]]))</f>
        <v/>
      </c>
    </row>
    <row r="25" spans="1:8" x14ac:dyDescent="0.25">
      <c r="D25" s="4" t="str">
        <f>IF(MulshVente[[#This Row],[Date de livraison]]="","",YEAR(MulshVente[[#This Row],[Date de livraison]]))</f>
        <v/>
      </c>
    </row>
    <row r="26" spans="1:8" x14ac:dyDescent="0.25">
      <c r="D26" s="4" t="str">
        <f>IF(MulshVente[[#This Row],[Date de livraison]]="","",YEAR(MulshVente[[#This Row],[Date de livraison]]))</f>
        <v/>
      </c>
    </row>
    <row r="27" spans="1:8" x14ac:dyDescent="0.25">
      <c r="D27" s="4" t="str">
        <f>IF(MulshVente[[#This Row],[Date de livraison]]="","",YEAR(MulshVente[[#This Row],[Date de livraison]]))</f>
        <v/>
      </c>
    </row>
    <row r="28" spans="1:8" x14ac:dyDescent="0.25">
      <c r="D28" s="4" t="str">
        <f>IF(MulshVente[[#This Row],[Date de livraison]]="","",YEAR(MulshVente[[#This Row],[Date de livraison]]))</f>
        <v/>
      </c>
    </row>
    <row r="29" spans="1:8" x14ac:dyDescent="0.25">
      <c r="D29" s="4" t="str">
        <f>IF(MulshVente[[#This Row],[Date de livraison]]="","",YEAR(MulshVente[[#This Row],[Date de livraison]]))</f>
        <v/>
      </c>
    </row>
    <row r="30" spans="1:8" x14ac:dyDescent="0.25">
      <c r="D30" s="4" t="str">
        <f>IF(MulshVente[[#This Row],[Date de livraison]]="","",YEAR(MulshVente[[#This Row],[Date de livraison]]))</f>
        <v/>
      </c>
    </row>
    <row r="31" spans="1:8" x14ac:dyDescent="0.25">
      <c r="D31" s="4" t="str">
        <f>IF(MulshVente[[#This Row],[Date de livraison]]="","",YEAR(MulshVente[[#This Row],[Date de livraison]]))</f>
        <v/>
      </c>
    </row>
    <row r="32" spans="1:8" x14ac:dyDescent="0.25">
      <c r="D32" s="4" t="str">
        <f>IF(MulshVente[[#This Row],[Date de livraison]]="","",YEAR(MulshVente[[#This Row],[Date de livraison]]))</f>
        <v/>
      </c>
    </row>
    <row r="33" spans="4:4" x14ac:dyDescent="0.25">
      <c r="D33" s="4" t="str">
        <f>IF(MulshVente[[#This Row],[Date de livraison]]="","",YEAR(MulshVente[[#This Row],[Date de livraison]]))</f>
        <v/>
      </c>
    </row>
    <row r="34" spans="4:4" x14ac:dyDescent="0.25">
      <c r="D34" s="4" t="str">
        <f>IF(MulshVente[[#This Row],[Date de livraison]]="","",YEAR(MulshVente[[#This Row],[Date de livraison]]))</f>
        <v/>
      </c>
    </row>
    <row r="35" spans="4:4" x14ac:dyDescent="0.25">
      <c r="D35" s="4" t="str">
        <f>IF(MulshVente[[#This Row],[Date de livraison]]="","",YEAR(MulshVente[[#This Row],[Date de livraison]]))</f>
        <v/>
      </c>
    </row>
    <row r="36" spans="4:4" x14ac:dyDescent="0.25">
      <c r="D36" s="4" t="str">
        <f>IF(MulshVente[[#This Row],[Date de livraison]]="","",YEAR(MulshVente[[#This Row],[Date de livraison]]))</f>
        <v/>
      </c>
    </row>
    <row r="37" spans="4:4" x14ac:dyDescent="0.25">
      <c r="D37" s="4" t="str">
        <f>IF(MulshVente[[#This Row],[Date de livraison]]="","",YEAR(MulshVente[[#This Row],[Date de livraison]]))</f>
        <v/>
      </c>
    </row>
    <row r="38" spans="4:4" x14ac:dyDescent="0.25">
      <c r="D38" s="4" t="str">
        <f>IF(MulshVente[[#This Row],[Date de livraison]]="","",YEAR(MulshVente[[#This Row],[Date de livraison]]))</f>
        <v/>
      </c>
    </row>
    <row r="39" spans="4:4" x14ac:dyDescent="0.25">
      <c r="D39" s="4" t="str">
        <f>IF(MulshVente[[#This Row],[Date de livraison]]="","",YEAR(MulshVente[[#This Row],[Date de livraison]]))</f>
        <v/>
      </c>
    </row>
  </sheetData>
  <mergeCells count="2">
    <mergeCell ref="B1:F1"/>
    <mergeCell ref="B18:F18"/>
  </mergeCells>
  <dataValidations count="4">
    <dataValidation type="list" allowBlank="1" showInputMessage="1" showErrorMessage="1" sqref="F17">
      <formula1>"Déchets verts, Déchets inertes"</formula1>
    </dataValidation>
    <dataValidation type="list" allowBlank="1" showInputMessage="1" showErrorMessage="1" sqref="B4:B16">
      <formula1>"0-20,20-40"</formula1>
    </dataValidation>
    <dataValidation type="list" allowBlank="1" showInputMessage="1" showErrorMessage="1" sqref="A21:A39">
      <formula1>$A$4:$A$16</formula1>
    </dataValidation>
    <dataValidation type="list" allowBlank="1" showInputMessage="1" showErrorMessage="1" sqref="B21:B39">
      <formula1>"interne,externe"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41"/>
  <sheetViews>
    <sheetView topLeftCell="A22" workbookViewId="0">
      <selection activeCell="B20" sqref="B20:F20"/>
    </sheetView>
  </sheetViews>
  <sheetFormatPr baseColWidth="10" defaultRowHeight="15" x14ac:dyDescent="0.25"/>
  <cols>
    <col min="2" max="2" width="17.7109375" customWidth="1"/>
    <col min="3" max="3" width="16" customWidth="1"/>
    <col min="4" max="4" width="23.7109375" customWidth="1"/>
    <col min="5" max="5" width="18.140625" customWidth="1"/>
    <col min="6" max="6" width="25" customWidth="1"/>
    <col min="7" max="7" width="20.85546875" customWidth="1"/>
    <col min="8" max="8" width="23.7109375" customWidth="1"/>
    <col min="9" max="9" width="17.85546875" customWidth="1"/>
    <col min="10" max="10" width="18.5703125" customWidth="1"/>
  </cols>
  <sheetData>
    <row r="2" spans="1:10" ht="18.75" x14ac:dyDescent="0.25">
      <c r="B2" s="7" t="s">
        <v>38</v>
      </c>
      <c r="C2" s="8"/>
      <c r="D2" s="8"/>
      <c r="E2" s="8"/>
      <c r="F2" s="8"/>
    </row>
    <row r="4" spans="1:10" ht="45" x14ac:dyDescent="0.25">
      <c r="A4" s="5" t="s">
        <v>4</v>
      </c>
      <c r="B4" s="5" t="s">
        <v>0</v>
      </c>
      <c r="C4" s="5" t="s">
        <v>22</v>
      </c>
      <c r="D4" s="5" t="s">
        <v>15</v>
      </c>
      <c r="E4" s="5" t="s">
        <v>14</v>
      </c>
      <c r="F4" s="5" t="s">
        <v>16</v>
      </c>
      <c r="G4" s="5" t="s">
        <v>6</v>
      </c>
      <c r="H4" s="5" t="s">
        <v>3</v>
      </c>
      <c r="I4" s="5" t="s">
        <v>10</v>
      </c>
      <c r="J4" s="5" t="s">
        <v>19</v>
      </c>
    </row>
    <row r="5" spans="1:10" x14ac:dyDescent="0.25">
      <c r="A5">
        <v>1</v>
      </c>
      <c r="D5" s="3">
        <v>42778</v>
      </c>
      <c r="E5" s="4">
        <f>IF(TerreProd[[#This Row],[Date de mise à disposition (criblage ou pas) ]]="","",YEAR(TerreProd[[#This Row],[Date de mise à disposition (criblage ou pas) ]]))</f>
        <v>2017</v>
      </c>
      <c r="F5">
        <v>100</v>
      </c>
      <c r="I5">
        <f>TerreProd[[#This Row],[Estimation du volume en m3]]-SUMPRODUCT((TerreVente[Ref lot]=TerreProd[[#This Row],[Ref lot]])*TerreVente[Estimation de la quantité livrée])</f>
        <v>75</v>
      </c>
    </row>
    <row r="6" spans="1:10" x14ac:dyDescent="0.25">
      <c r="A6">
        <v>2</v>
      </c>
      <c r="D6" s="3">
        <v>42904</v>
      </c>
      <c r="E6" s="4">
        <f>IF(TerreProd[[#This Row],[Date de mise à disposition (criblage ou pas) ]]="","",YEAR(TerreProd[[#This Row],[Date de mise à disposition (criblage ou pas) ]]))</f>
        <v>2017</v>
      </c>
      <c r="F6">
        <v>60</v>
      </c>
      <c r="I6">
        <f>TerreProd[[#This Row],[Estimation du volume en m3]]-SUMPRODUCT((TerreVente[Ref lot]=TerreProd[[#This Row],[Ref lot]])*TerreVente[Estimation de la quantité livrée])</f>
        <v>60</v>
      </c>
    </row>
    <row r="7" spans="1:10" x14ac:dyDescent="0.25">
      <c r="A7">
        <v>3</v>
      </c>
      <c r="D7" s="3">
        <v>42998</v>
      </c>
      <c r="E7" s="4">
        <f>IF(TerreProd[[#This Row],[Date de mise à disposition (criblage ou pas) ]]="","",YEAR(TerreProd[[#This Row],[Date de mise à disposition (criblage ou pas) ]]))</f>
        <v>2017</v>
      </c>
      <c r="F7">
        <v>80</v>
      </c>
      <c r="I7">
        <f>TerreProd[[#This Row],[Estimation du volume en m3]]-SUMPRODUCT((TerreVente[Ref lot]=TerreProd[[#This Row],[Ref lot]])*TerreVente[Estimation de la quantité livrée])</f>
        <v>80</v>
      </c>
    </row>
    <row r="8" spans="1:10" x14ac:dyDescent="0.25">
      <c r="A8">
        <v>4</v>
      </c>
      <c r="D8" s="3">
        <v>43136</v>
      </c>
      <c r="E8" s="4">
        <f>IF(TerreProd[[#This Row],[Date de mise à disposition (criblage ou pas) ]]="","",YEAR(TerreProd[[#This Row],[Date de mise à disposition (criblage ou pas) ]]))</f>
        <v>2018</v>
      </c>
      <c r="F8">
        <v>85</v>
      </c>
      <c r="I8">
        <f>TerreProd[[#This Row],[Estimation du volume en m3]]-SUMPRODUCT((TerreVente[Ref lot]=TerreProd[[#This Row],[Ref lot]])*TerreVente[Estimation de la quantité livrée])</f>
        <v>85</v>
      </c>
    </row>
    <row r="9" spans="1:10" x14ac:dyDescent="0.25">
      <c r="A9">
        <v>5</v>
      </c>
      <c r="D9" s="3">
        <v>43230</v>
      </c>
      <c r="E9" s="4">
        <f>IF(TerreProd[[#This Row],[Date de mise à disposition (criblage ou pas) ]]="","",YEAR(TerreProd[[#This Row],[Date de mise à disposition (criblage ou pas) ]]))</f>
        <v>2018</v>
      </c>
      <c r="F9">
        <v>90</v>
      </c>
      <c r="I9">
        <f>TerreProd[[#This Row],[Estimation du volume en m3]]-SUMPRODUCT((TerreVente[Ref lot]=TerreProd[[#This Row],[Ref lot]])*TerreVente[Estimation de la quantité livrée])</f>
        <v>90</v>
      </c>
    </row>
    <row r="10" spans="1:10" x14ac:dyDescent="0.25">
      <c r="D10" s="3"/>
      <c r="E10" s="4" t="str">
        <f>IF(TerreProd[[#This Row],[Date de mise à disposition (criblage ou pas) ]]="","",YEAR(TerreProd[[#This Row],[Date de mise à disposition (criblage ou pas) ]]))</f>
        <v/>
      </c>
      <c r="I10">
        <f>TerreProd[[#This Row],[Estimation du volume en m3]]-SUMPRODUCT((TerreVente[Ref lot]=TerreProd[[#This Row],[Ref lot]])*TerreVente[Estimation de la quantité livrée])</f>
        <v>0</v>
      </c>
    </row>
    <row r="11" spans="1:10" x14ac:dyDescent="0.25">
      <c r="D11" s="3"/>
      <c r="E11" s="4" t="str">
        <f>IF(TerreProd[[#This Row],[Date de mise à disposition (criblage ou pas) ]]="","",YEAR(TerreProd[[#This Row],[Date de mise à disposition (criblage ou pas) ]]))</f>
        <v/>
      </c>
      <c r="I11">
        <f>TerreProd[[#This Row],[Estimation du volume en m3]]-SUMPRODUCT((TerreVente[Ref lot]=TerreProd[[#This Row],[Ref lot]])*TerreVente[Estimation de la quantité livrée])</f>
        <v>0</v>
      </c>
    </row>
    <row r="12" spans="1:10" x14ac:dyDescent="0.25">
      <c r="D12" s="3"/>
      <c r="E12" s="4" t="str">
        <f>IF(TerreProd[[#This Row],[Date de mise à disposition (criblage ou pas) ]]="","",YEAR(TerreProd[[#This Row],[Date de mise à disposition (criblage ou pas) ]]))</f>
        <v/>
      </c>
      <c r="I12">
        <f>TerreProd[[#This Row],[Estimation du volume en m3]]-SUMPRODUCT((TerreVente[Ref lot]=TerreProd[[#This Row],[Ref lot]])*TerreVente[Estimation de la quantité livrée])</f>
        <v>0</v>
      </c>
    </row>
    <row r="13" spans="1:10" x14ac:dyDescent="0.25">
      <c r="D13" s="3"/>
      <c r="E13" s="4" t="str">
        <f>IF(TerreProd[[#This Row],[Date de mise à disposition (criblage ou pas) ]]="","",YEAR(TerreProd[[#This Row],[Date de mise à disposition (criblage ou pas) ]]))</f>
        <v/>
      </c>
      <c r="I13">
        <f>TerreProd[[#This Row],[Estimation du volume en m3]]-SUMPRODUCT((TerreVente[Ref lot]=TerreProd[[#This Row],[Ref lot]])*TerreVente[Estimation de la quantité livrée])</f>
        <v>0</v>
      </c>
    </row>
    <row r="14" spans="1:10" x14ac:dyDescent="0.25">
      <c r="D14" s="3"/>
      <c r="E14" s="4" t="str">
        <f>IF(TerreProd[[#This Row],[Date de mise à disposition (criblage ou pas) ]]="","",YEAR(TerreProd[[#This Row],[Date de mise à disposition (criblage ou pas) ]]))</f>
        <v/>
      </c>
      <c r="I14">
        <f>TerreProd[[#This Row],[Estimation du volume en m3]]-SUMPRODUCT((TerreVente[Ref lot]=TerreProd[[#This Row],[Ref lot]])*TerreVente[Estimation de la quantité livrée])</f>
        <v>0</v>
      </c>
    </row>
    <row r="15" spans="1:10" x14ac:dyDescent="0.25">
      <c r="D15" s="3"/>
      <c r="E15" s="4" t="str">
        <f>IF(TerreProd[[#This Row],[Date de mise à disposition (criblage ou pas) ]]="","",YEAR(TerreProd[[#This Row],[Date de mise à disposition (criblage ou pas) ]]))</f>
        <v/>
      </c>
      <c r="I15">
        <f>TerreProd[[#This Row],[Estimation du volume en m3]]-SUMPRODUCT((TerreVente[Ref lot]=TerreProd[[#This Row],[Ref lot]])*TerreVente[Estimation de la quantité livrée])</f>
        <v>0</v>
      </c>
    </row>
    <row r="16" spans="1:10" x14ac:dyDescent="0.25">
      <c r="D16" s="3"/>
      <c r="E16" s="4" t="str">
        <f>IF(TerreProd[[#This Row],[Date de mise à disposition (criblage ou pas) ]]="","",YEAR(TerreProd[[#This Row],[Date de mise à disposition (criblage ou pas) ]]))</f>
        <v/>
      </c>
      <c r="I16">
        <f>TerreProd[[#This Row],[Estimation du volume en m3]]-SUMPRODUCT((TerreVente[Ref lot]=TerreProd[[#This Row],[Ref lot]])*TerreVente[Estimation de la quantité livrée])</f>
        <v>0</v>
      </c>
    </row>
    <row r="17" spans="1:9" x14ac:dyDescent="0.25">
      <c r="D17" s="3"/>
      <c r="E17" s="4" t="str">
        <f>IF(TerreProd[[#This Row],[Date de mise à disposition (criblage ou pas) ]]="","",YEAR(TerreProd[[#This Row],[Date de mise à disposition (criblage ou pas) ]]))</f>
        <v/>
      </c>
      <c r="I17">
        <f>TerreProd[[#This Row],[Estimation du volume en m3]]-SUMPRODUCT((TerreVente[Ref lot]=TerreProd[[#This Row],[Ref lot]])*TerreVente[Estimation de la quantité livrée])</f>
        <v>0</v>
      </c>
    </row>
    <row r="18" spans="1:9" x14ac:dyDescent="0.25">
      <c r="D18" s="3"/>
      <c r="E18" s="4" t="str">
        <f>IF(TerreProd[[#This Row],[Date de mise à disposition (criblage ou pas) ]]="","",YEAR(TerreProd[[#This Row],[Date de mise à disposition (criblage ou pas) ]]))</f>
        <v/>
      </c>
      <c r="I18">
        <f>TerreProd[[#This Row],[Estimation du volume en m3]]-SUMPRODUCT((TerreVente[Ref lot]=TerreProd[[#This Row],[Ref lot]])*TerreVente[Estimation de la quantité livrée])</f>
        <v>0</v>
      </c>
    </row>
    <row r="19" spans="1:9" x14ac:dyDescent="0.25">
      <c r="D19" s="3"/>
      <c r="E19" s="4"/>
    </row>
    <row r="20" spans="1:9" ht="18.75" x14ac:dyDescent="0.25">
      <c r="B20" s="7" t="s">
        <v>39</v>
      </c>
      <c r="C20" s="7"/>
      <c r="D20" s="7"/>
      <c r="E20" s="7"/>
      <c r="F20" s="7"/>
    </row>
    <row r="22" spans="1:9" ht="60" x14ac:dyDescent="0.25">
      <c r="A22" s="6" t="s">
        <v>4</v>
      </c>
      <c r="B22" s="6" t="s">
        <v>0</v>
      </c>
      <c r="C22" s="6" t="s">
        <v>20</v>
      </c>
      <c r="D22" s="6" t="s">
        <v>14</v>
      </c>
      <c r="E22" s="5" t="s">
        <v>21</v>
      </c>
      <c r="F22" s="6" t="s">
        <v>37</v>
      </c>
      <c r="G22" s="6" t="s">
        <v>9</v>
      </c>
      <c r="H22" s="6" t="s">
        <v>19</v>
      </c>
    </row>
    <row r="23" spans="1:9" x14ac:dyDescent="0.25">
      <c r="A23">
        <v>1</v>
      </c>
      <c r="B23" s="1">
        <f>VLOOKUP(TerreVente[[#This Row],[Ref lot]],TerreProd[],2,)</f>
        <v>0</v>
      </c>
      <c r="C23" s="3">
        <v>42959</v>
      </c>
      <c r="D23" s="4">
        <f>IF(TerreVente[[#This Row],[Date de livraison]]="","",YEAR(TerreVente[[#This Row],[Date de livraison]]))</f>
        <v>2017</v>
      </c>
      <c r="E23">
        <v>10</v>
      </c>
    </row>
    <row r="24" spans="1:9" x14ac:dyDescent="0.25">
      <c r="A24">
        <v>1</v>
      </c>
      <c r="B24" s="1">
        <f>VLOOKUP(TerreVente[[#This Row],[Ref lot]],TerreProd[],2,)</f>
        <v>0</v>
      </c>
      <c r="C24" s="3"/>
      <c r="D24" s="4" t="str">
        <f>IF(TerreVente[[#This Row],[Date de livraison]]="","",YEAR(TerreVente[[#This Row],[Date de livraison]]))</f>
        <v/>
      </c>
      <c r="E24">
        <v>15</v>
      </c>
    </row>
    <row r="25" spans="1:9" x14ac:dyDescent="0.25">
      <c r="B25" s="1" t="e">
        <f>VLOOKUP(TerreVente[[#This Row],[Ref lot]],TerreProd[],2,)</f>
        <v>#N/A</v>
      </c>
      <c r="C25" s="3"/>
      <c r="D25" s="4" t="str">
        <f>IF(TerreVente[[#This Row],[Date de livraison]]="","",YEAR(TerreVente[[#This Row],[Date de livraison]]))</f>
        <v/>
      </c>
    </row>
    <row r="26" spans="1:9" x14ac:dyDescent="0.25">
      <c r="B26" s="1" t="e">
        <f>VLOOKUP(TerreVente[[#This Row],[Ref lot]],TerreProd[],2,)</f>
        <v>#N/A</v>
      </c>
      <c r="C26" s="3"/>
      <c r="D26" s="4" t="str">
        <f>IF(TerreVente[[#This Row],[Date de livraison]]="","",YEAR(TerreVente[[#This Row],[Date de livraison]]))</f>
        <v/>
      </c>
    </row>
    <row r="27" spans="1:9" x14ac:dyDescent="0.25">
      <c r="B27" s="1" t="e">
        <f>VLOOKUP(TerreVente[[#This Row],[Ref lot]],TerreProd[],2,)</f>
        <v>#N/A</v>
      </c>
      <c r="C27" s="3"/>
      <c r="D27" s="4" t="str">
        <f>IF(TerreVente[[#This Row],[Date de livraison]]="","",YEAR(TerreVente[[#This Row],[Date de livraison]]))</f>
        <v/>
      </c>
    </row>
    <row r="28" spans="1:9" x14ac:dyDescent="0.25">
      <c r="B28" s="1" t="e">
        <f>VLOOKUP(TerreVente[[#This Row],[Ref lot]],TerreProd[],2,)</f>
        <v>#N/A</v>
      </c>
      <c r="C28" s="3"/>
      <c r="D28" s="4" t="str">
        <f>IF(TerreVente[[#This Row],[Date de livraison]]="","",YEAR(TerreVente[[#This Row],[Date de livraison]]))</f>
        <v/>
      </c>
    </row>
    <row r="29" spans="1:9" x14ac:dyDescent="0.25">
      <c r="B29" s="1" t="e">
        <f>VLOOKUP(TerreVente[[#This Row],[Ref lot]],TerreProd[],2,)</f>
        <v>#N/A</v>
      </c>
      <c r="C29" s="3"/>
      <c r="D29" s="4" t="str">
        <f>IF(TerreVente[[#This Row],[Date de livraison]]="","",YEAR(TerreVente[[#This Row],[Date de livraison]]))</f>
        <v/>
      </c>
    </row>
    <row r="30" spans="1:9" x14ac:dyDescent="0.25">
      <c r="B30" s="1" t="e">
        <f>VLOOKUP(TerreVente[[#This Row],[Ref lot]],TerreProd[],2,)</f>
        <v>#N/A</v>
      </c>
      <c r="C30" s="3"/>
      <c r="D30" s="4" t="str">
        <f>IF(TerreVente[[#This Row],[Date de livraison]]="","",YEAR(TerreVente[[#This Row],[Date de livraison]]))</f>
        <v/>
      </c>
    </row>
    <row r="31" spans="1:9" x14ac:dyDescent="0.25">
      <c r="B31" s="1" t="e">
        <f>VLOOKUP(TerreVente[[#This Row],[Ref lot]],TerreProd[],2,)</f>
        <v>#N/A</v>
      </c>
      <c r="C31" s="3"/>
      <c r="D31" s="4" t="str">
        <f>IF(TerreVente[[#This Row],[Date de livraison]]="","",YEAR(TerreVente[[#This Row],[Date de livraison]]))</f>
        <v/>
      </c>
    </row>
    <row r="32" spans="1:9" x14ac:dyDescent="0.25">
      <c r="B32" s="1" t="e">
        <f>VLOOKUP(TerreVente[[#This Row],[Ref lot]],TerreProd[],2,)</f>
        <v>#N/A</v>
      </c>
      <c r="C32" s="3"/>
      <c r="D32" s="4" t="str">
        <f>IF(TerreVente[[#This Row],[Date de livraison]]="","",YEAR(TerreVente[[#This Row],[Date de livraison]]))</f>
        <v/>
      </c>
    </row>
    <row r="33" spans="2:4" x14ac:dyDescent="0.25">
      <c r="B33" s="1" t="e">
        <f>VLOOKUP(TerreVente[[#This Row],[Ref lot]],TerreProd[],2,)</f>
        <v>#N/A</v>
      </c>
      <c r="C33" s="3"/>
      <c r="D33" s="4" t="str">
        <f>IF(TerreVente[[#This Row],[Date de livraison]]="","",YEAR(TerreVente[[#This Row],[Date de livraison]]))</f>
        <v/>
      </c>
    </row>
    <row r="34" spans="2:4" x14ac:dyDescent="0.25">
      <c r="B34" s="1" t="e">
        <f>VLOOKUP(TerreVente[[#This Row],[Ref lot]],TerreProd[],2,)</f>
        <v>#N/A</v>
      </c>
      <c r="C34" s="3"/>
      <c r="D34" s="4" t="str">
        <f>IF(TerreVente[[#This Row],[Date de livraison]]="","",YEAR(TerreVente[[#This Row],[Date de livraison]]))</f>
        <v/>
      </c>
    </row>
    <row r="35" spans="2:4" x14ac:dyDescent="0.25">
      <c r="B35" s="1" t="e">
        <f>VLOOKUP(TerreVente[[#This Row],[Ref lot]],TerreProd[],2,)</f>
        <v>#N/A</v>
      </c>
      <c r="C35" s="3"/>
      <c r="D35" s="4" t="str">
        <f>IF(TerreVente[[#This Row],[Date de livraison]]="","",YEAR(TerreVente[[#This Row],[Date de livraison]]))</f>
        <v/>
      </c>
    </row>
    <row r="36" spans="2:4" x14ac:dyDescent="0.25">
      <c r="B36" s="1" t="e">
        <f>VLOOKUP(TerreVente[[#This Row],[Ref lot]],TerreProd[],2,)</f>
        <v>#N/A</v>
      </c>
      <c r="C36" s="3"/>
      <c r="D36" s="4" t="str">
        <f>IF(TerreVente[[#This Row],[Date de livraison]]="","",YEAR(TerreVente[[#This Row],[Date de livraison]]))</f>
        <v/>
      </c>
    </row>
    <row r="37" spans="2:4" x14ac:dyDescent="0.25">
      <c r="B37" s="1" t="e">
        <f>VLOOKUP(TerreVente[[#This Row],[Ref lot]],TerreProd[],2,)</f>
        <v>#N/A</v>
      </c>
      <c r="C37" s="3"/>
      <c r="D37" s="4" t="str">
        <f>IF(TerreVente[[#This Row],[Date de livraison]]="","",YEAR(TerreVente[[#This Row],[Date de livraison]]))</f>
        <v/>
      </c>
    </row>
    <row r="38" spans="2:4" x14ac:dyDescent="0.25">
      <c r="B38" s="1" t="e">
        <f>VLOOKUP(TerreVente[[#This Row],[Ref lot]],TerreProd[],2,)</f>
        <v>#N/A</v>
      </c>
      <c r="C38" s="3"/>
      <c r="D38" s="4" t="str">
        <f>IF(TerreVente[[#This Row],[Date de livraison]]="","",YEAR(TerreVente[[#This Row],[Date de livraison]]))</f>
        <v/>
      </c>
    </row>
    <row r="39" spans="2:4" x14ac:dyDescent="0.25">
      <c r="B39" s="1" t="e">
        <f>VLOOKUP(TerreVente[[#This Row],[Ref lot]],TerreProd[],2,)</f>
        <v>#N/A</v>
      </c>
      <c r="C39" s="3"/>
      <c r="D39" s="4" t="str">
        <f>IF(TerreVente[[#This Row],[Date de livraison]]="","",YEAR(TerreVente[[#This Row],[Date de livraison]]))</f>
        <v/>
      </c>
    </row>
    <row r="40" spans="2:4" x14ac:dyDescent="0.25">
      <c r="B40" s="1" t="e">
        <f>VLOOKUP(TerreVente[[#This Row],[Ref lot]],TerreProd[],2,)</f>
        <v>#N/A</v>
      </c>
      <c r="C40" s="3"/>
      <c r="D40" s="4" t="str">
        <f>IF(TerreVente[[#This Row],[Date de livraison]]="","",YEAR(TerreVente[[#This Row],[Date de livraison]]))</f>
        <v/>
      </c>
    </row>
    <row r="41" spans="2:4" x14ac:dyDescent="0.25">
      <c r="B41" s="1" t="e">
        <f>VLOOKUP(TerreVente[[#This Row],[Ref lot]],TerreProd[],2,)</f>
        <v>#N/A</v>
      </c>
      <c r="C41" s="3"/>
      <c r="D41" s="4" t="str">
        <f>IF(TerreVente[[#This Row],[Date de livraison]]="","",YEAR(TerreVente[[#This Row],[Date de livraison]]))</f>
        <v/>
      </c>
    </row>
  </sheetData>
  <mergeCells count="2">
    <mergeCell ref="B2:F2"/>
    <mergeCell ref="B20:F20"/>
  </mergeCells>
  <dataValidations count="4">
    <dataValidation type="list" allowBlank="1" showInputMessage="1" showErrorMessage="1" sqref="F23:F41">
      <formula1>"Epandage, Mélange avec terre"</formula1>
    </dataValidation>
    <dataValidation type="list" allowBlank="1" showInputMessage="1" showErrorMessage="1" sqref="H5:H19">
      <formula1>"Déchets verts, Déchets inertes"</formula1>
    </dataValidation>
    <dataValidation type="list" allowBlank="1" showInputMessage="1" showErrorMessage="1" sqref="A23:A33">
      <formula1>Ref_lot</formula1>
    </dataValidation>
    <dataValidation type="list" allowBlank="1" showInputMessage="1" showErrorMessage="1" sqref="A34:A41">
      <formula1>Numéro_du_Lot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Compost</vt:lpstr>
      <vt:lpstr>Mulsh</vt:lpstr>
      <vt:lpstr>Terre</vt:lpstr>
      <vt:lpstr>Ref_lot</vt:lpstr>
    </vt:vector>
  </TitlesOfParts>
  <Company>Ville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LESIEUR Lison</dc:creator>
  <cp:lastModifiedBy>LESIEUR Lison</cp:lastModifiedBy>
  <dcterms:created xsi:type="dcterms:W3CDTF">2018-06-04T08:00:25Z</dcterms:created>
  <dcterms:modified xsi:type="dcterms:W3CDTF">2018-06-11T08:05:17Z</dcterms:modified>
</cp:coreProperties>
</file>