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filer3\PLACIDO_Cde_Pub$\05_Fournitures\09_Outillage_materiaux\Outillage_matière_oeuvre_ERI_2019\COMMANDES\"/>
    </mc:Choice>
  </mc:AlternateContent>
  <bookViews>
    <workbookView xWindow="0" yWindow="0" windowWidth="28800" windowHeight="10620"/>
  </bookViews>
  <sheets>
    <sheet name="PUBLIPOSTAGE" sheetId="3" r:id="rId1"/>
    <sheet name="LISTES" sheetId="1" r:id="rId2"/>
    <sheet name="Feuil4" sheetId="4" r:id="rId3"/>
    <sheet name="Feuil2" sheetId="2" r:id="rId4"/>
  </sheets>
  <definedNames>
    <definedName name="_xlnm._FilterDatabase" localSheetId="3" hidden="1">Feuil2!$A$1:$P$56</definedName>
    <definedName name="_xlnm._FilterDatabase" localSheetId="2" hidden="1">Feuil4!$D$1:$D$139</definedName>
    <definedName name="ANGOULEME">LISTES!$B$3:$B$7</definedName>
    <definedName name="ANGOULEME_LYC">LISTES!$B$16:$B$27</definedName>
    <definedName name="ANGOULEME_PDL">LISTES!$B$15:$B$27</definedName>
    <definedName name="BRESSUIRE">LISTES!$C$3:$C$7</definedName>
    <definedName name="BRESSUIRE_LYC">LISTES!$C$16:$C$22</definedName>
    <definedName name="BRESSUIRE_PDL">LISTES!$C$15:$C$22</definedName>
    <definedName name="CHATELLERAULT">LISTES!$D$3:$D$7</definedName>
    <definedName name="CHATELLERAULT_LYC">LISTES!$D$16:$D$21</definedName>
    <definedName name="CHATELLERAULT_PDL">LISTES!$D$15:$D$21</definedName>
    <definedName name="LAROCHELLE">LISTES!$E$3:$E$7</definedName>
    <definedName name="LAROCHELLE_LYC">LISTES!$E$16:$E$23</definedName>
    <definedName name="LAROCHELLE_PDL">LISTES!$E$15:$E$23</definedName>
    <definedName name="LISTE_ERI">LISTES!$A$2:$A$12</definedName>
    <definedName name="MDR">LISTES!$L$3:$L$7</definedName>
    <definedName name="MDR_LYC">LISTES!$L$16:$L$75</definedName>
    <definedName name="MDR_PDL">LISTES!$L$15:$L$75</definedName>
    <definedName name="MELLE">LISTES!$F$3:$F$7</definedName>
    <definedName name="MELLE_LYC">LISTES!$F$16:$F$22</definedName>
    <definedName name="MELLE_PDL">LISTES!$F$15:$F$22</definedName>
    <definedName name="NIORT">LISTES!$G$3:$G$7</definedName>
    <definedName name="NIORT_LYC">LISTES!$G$16:$G$22</definedName>
    <definedName name="NIORT_PDL">LISTES!$G$15:$G$22</definedName>
    <definedName name="POITIERS">LISTES!$H$3:$H$7</definedName>
    <definedName name="POITIERS_LYC">LISTES!$H$16:$H$28</definedName>
    <definedName name="POITIERS_PDL">LISTES!$H$15:$H$28</definedName>
    <definedName name="PONS">LISTES!$I$3:$I$7</definedName>
    <definedName name="PONS_LYC">LISTES!$I$16:$I$22</definedName>
    <definedName name="PONS_PDL">LISTES!$I$15:$I$22</definedName>
    <definedName name="ROCHEFORT">LISTES!$J$3:$J$7</definedName>
    <definedName name="ROCHEFORT_LYC">LISTES!$J$16:$J$23</definedName>
    <definedName name="ROCHEFORT_PDL">LISTES!$J$15:$J$23</definedName>
    <definedName name="SAINTES">LISTES!$K$3:$K$7</definedName>
    <definedName name="SAINTES_LYC">LISTES!$K$16:$K$22</definedName>
    <definedName name="SAINTES_PDL">LISTES!$K$15:$K$22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3" i="3" l="1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2" i="3"/>
  <c r="S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2" i="3"/>
  <c r="AJ3" i="3" l="1"/>
  <c r="AJ4" i="3"/>
  <c r="AJ5" i="3"/>
  <c r="AJ6" i="3"/>
  <c r="AJ7" i="3"/>
  <c r="AJ8" i="3"/>
  <c r="AJ9" i="3"/>
  <c r="AJ10" i="3"/>
  <c r="AJ11" i="3"/>
  <c r="AJ12" i="3"/>
  <c r="AJ13" i="3"/>
  <c r="AJ14" i="3"/>
  <c r="AJ15" i="3"/>
  <c r="AJ16" i="3"/>
  <c r="AJ17" i="3"/>
  <c r="AJ18" i="3"/>
  <c r="AJ19" i="3"/>
  <c r="AJ20" i="3"/>
  <c r="AJ21" i="3"/>
  <c r="AJ22" i="3"/>
  <c r="AJ23" i="3"/>
  <c r="AJ24" i="3"/>
  <c r="AJ25" i="3"/>
  <c r="AJ26" i="3"/>
  <c r="AJ27" i="3"/>
  <c r="AJ28" i="3"/>
  <c r="AJ29" i="3"/>
  <c r="AJ30" i="3"/>
  <c r="AJ2" i="3"/>
  <c r="AI3" i="3"/>
  <c r="AI4" i="3"/>
  <c r="AI5" i="3"/>
  <c r="AI6" i="3"/>
  <c r="AI7" i="3"/>
  <c r="AI8" i="3"/>
  <c r="AI9" i="3"/>
  <c r="AI10" i="3"/>
  <c r="AI11" i="3"/>
  <c r="AI12" i="3"/>
  <c r="AI13" i="3"/>
  <c r="AI14" i="3"/>
  <c r="AI15" i="3"/>
  <c r="AI16" i="3"/>
  <c r="AI17" i="3"/>
  <c r="AI18" i="3"/>
  <c r="AI19" i="3"/>
  <c r="AI20" i="3"/>
  <c r="AI21" i="3"/>
  <c r="AI22" i="3"/>
  <c r="AI23" i="3"/>
  <c r="AI24" i="3"/>
  <c r="AI25" i="3"/>
  <c r="AI26" i="3"/>
  <c r="AI27" i="3"/>
  <c r="AI28" i="3"/>
  <c r="AI29" i="3"/>
  <c r="AI30" i="3"/>
  <c r="AI2" i="3"/>
  <c r="Y3" i="3"/>
  <c r="Z3" i="3"/>
  <c r="AA3" i="3"/>
  <c r="Y4" i="3"/>
  <c r="Z4" i="3"/>
  <c r="AA4" i="3"/>
  <c r="Y5" i="3"/>
  <c r="Z5" i="3"/>
  <c r="AA5" i="3"/>
  <c r="Y6" i="3"/>
  <c r="Z6" i="3"/>
  <c r="AA6" i="3"/>
  <c r="Y7" i="3"/>
  <c r="Z7" i="3"/>
  <c r="AA7" i="3"/>
  <c r="Y8" i="3"/>
  <c r="Z8" i="3"/>
  <c r="AA8" i="3"/>
  <c r="Y9" i="3"/>
  <c r="Z9" i="3"/>
  <c r="AA9" i="3"/>
  <c r="Y10" i="3"/>
  <c r="Z10" i="3"/>
  <c r="AA10" i="3"/>
  <c r="Y11" i="3"/>
  <c r="Z11" i="3"/>
  <c r="AA11" i="3"/>
  <c r="Y12" i="3"/>
  <c r="Z12" i="3"/>
  <c r="AA12" i="3"/>
  <c r="Y13" i="3"/>
  <c r="Z13" i="3"/>
  <c r="AA13" i="3"/>
  <c r="Y14" i="3"/>
  <c r="Z14" i="3"/>
  <c r="AA14" i="3"/>
  <c r="Y15" i="3"/>
  <c r="Z15" i="3"/>
  <c r="AA15" i="3"/>
  <c r="Y16" i="3"/>
  <c r="Z16" i="3"/>
  <c r="AA16" i="3"/>
  <c r="Y17" i="3"/>
  <c r="Z17" i="3"/>
  <c r="AA17" i="3"/>
  <c r="Y18" i="3"/>
  <c r="Z18" i="3"/>
  <c r="AA18" i="3"/>
  <c r="Y19" i="3"/>
  <c r="Z19" i="3"/>
  <c r="AA19" i="3"/>
  <c r="Y20" i="3"/>
  <c r="Z20" i="3"/>
  <c r="AA20" i="3"/>
  <c r="Y21" i="3"/>
  <c r="Z21" i="3"/>
  <c r="AA21" i="3"/>
  <c r="Y22" i="3"/>
  <c r="Z22" i="3"/>
  <c r="AA22" i="3"/>
  <c r="Y23" i="3"/>
  <c r="Z23" i="3"/>
  <c r="AA23" i="3"/>
  <c r="Y24" i="3"/>
  <c r="Z24" i="3"/>
  <c r="AA24" i="3"/>
  <c r="Y25" i="3"/>
  <c r="Z25" i="3"/>
  <c r="AA25" i="3"/>
  <c r="Y26" i="3"/>
  <c r="Z26" i="3"/>
  <c r="AA26" i="3"/>
  <c r="Y27" i="3"/>
  <c r="Z27" i="3"/>
  <c r="AA27" i="3"/>
  <c r="Y28" i="3"/>
  <c r="Z28" i="3"/>
  <c r="AA28" i="3"/>
  <c r="Y29" i="3"/>
  <c r="Z29" i="3"/>
  <c r="AA29" i="3"/>
  <c r="Y30" i="3"/>
  <c r="Z30" i="3"/>
  <c r="AA30" i="3"/>
  <c r="AA2" i="3"/>
  <c r="Z2" i="3"/>
  <c r="Y2" i="3"/>
  <c r="AB3" i="3"/>
  <c r="AB4" i="3"/>
  <c r="AB5" i="3"/>
  <c r="U5" i="3" s="1"/>
  <c r="AB6" i="3"/>
  <c r="U6" i="3" s="1"/>
  <c r="AB7" i="3"/>
  <c r="AB8" i="3"/>
  <c r="AB9" i="3"/>
  <c r="U9" i="3" s="1"/>
  <c r="AB10" i="3"/>
  <c r="U10" i="3" s="1"/>
  <c r="AB11" i="3"/>
  <c r="AB12" i="3"/>
  <c r="AB13" i="3"/>
  <c r="U13" i="3" s="1"/>
  <c r="AB14" i="3"/>
  <c r="U14" i="3" s="1"/>
  <c r="AB15" i="3"/>
  <c r="AB16" i="3"/>
  <c r="AB17" i="3"/>
  <c r="U17" i="3" s="1"/>
  <c r="AB18" i="3"/>
  <c r="U18" i="3" s="1"/>
  <c r="AB19" i="3"/>
  <c r="AB20" i="3"/>
  <c r="U20" i="3" s="1"/>
  <c r="AB21" i="3"/>
  <c r="U21" i="3" s="1"/>
  <c r="AB22" i="3"/>
  <c r="U22" i="3" s="1"/>
  <c r="AB23" i="3"/>
  <c r="X23" i="3" s="1"/>
  <c r="AB24" i="3"/>
  <c r="AB25" i="3"/>
  <c r="U25" i="3" s="1"/>
  <c r="AB26" i="3"/>
  <c r="U26" i="3" s="1"/>
  <c r="AB27" i="3"/>
  <c r="AB28" i="3"/>
  <c r="AB29" i="3"/>
  <c r="U29" i="3" s="1"/>
  <c r="AB30" i="3"/>
  <c r="U30" i="3" s="1"/>
  <c r="AB2" i="3"/>
  <c r="E8" i="2"/>
  <c r="E14" i="2"/>
  <c r="E19" i="2"/>
  <c r="E28" i="2"/>
  <c r="E33" i="2"/>
  <c r="E39" i="2"/>
  <c r="E43" i="2"/>
  <c r="E49" i="2"/>
  <c r="E54" i="2"/>
  <c r="E24" i="2"/>
  <c r="E5" i="2"/>
  <c r="E10" i="2"/>
  <c r="E13" i="2"/>
  <c r="E18" i="2"/>
  <c r="E30" i="2"/>
  <c r="E35" i="2"/>
  <c r="E38" i="2"/>
  <c r="E45" i="2"/>
  <c r="E48" i="2"/>
  <c r="E53" i="2"/>
  <c r="E23" i="2"/>
  <c r="E2" i="2"/>
  <c r="E7" i="2"/>
  <c r="E12" i="2"/>
  <c r="E17" i="2"/>
  <c r="E27" i="2"/>
  <c r="E32" i="2"/>
  <c r="E37" i="2"/>
  <c r="E42" i="2"/>
  <c r="E47" i="2"/>
  <c r="E52" i="2"/>
  <c r="E22" i="2"/>
  <c r="E4" i="2"/>
  <c r="E9" i="2"/>
  <c r="E15" i="2"/>
  <c r="E20" i="2"/>
  <c r="E29" i="2"/>
  <c r="AG12" i="3" s="1"/>
  <c r="E34" i="2"/>
  <c r="E40" i="2"/>
  <c r="E44" i="2"/>
  <c r="E50" i="2"/>
  <c r="E55" i="2"/>
  <c r="E25" i="2"/>
  <c r="E6" i="2"/>
  <c r="E11" i="2"/>
  <c r="E16" i="2"/>
  <c r="E21" i="2"/>
  <c r="E31" i="2"/>
  <c r="E36" i="2"/>
  <c r="E41" i="2"/>
  <c r="E46" i="2"/>
  <c r="E51" i="2"/>
  <c r="E56" i="2"/>
  <c r="E26" i="2"/>
  <c r="E3" i="2"/>
  <c r="R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D2" i="3"/>
  <c r="C2" i="3"/>
  <c r="AK28" i="3" l="1"/>
  <c r="AK24" i="3"/>
  <c r="AK20" i="3"/>
  <c r="AK16" i="3"/>
  <c r="AK12" i="3"/>
  <c r="AK8" i="3"/>
  <c r="AK4" i="3"/>
  <c r="AK30" i="3"/>
  <c r="AK26" i="3"/>
  <c r="AK22" i="3"/>
  <c r="AK18" i="3"/>
  <c r="AK14" i="3"/>
  <c r="AK10" i="3"/>
  <c r="AK6" i="3"/>
  <c r="AK29" i="3"/>
  <c r="AK25" i="3"/>
  <c r="AK21" i="3"/>
  <c r="AK17" i="3"/>
  <c r="AK13" i="3"/>
  <c r="AK9" i="3"/>
  <c r="AK5" i="3"/>
  <c r="AK27" i="3"/>
  <c r="AK23" i="3"/>
  <c r="AK19" i="3"/>
  <c r="AK15" i="3"/>
  <c r="AK11" i="3"/>
  <c r="AK7" i="3"/>
  <c r="AK3" i="3"/>
  <c r="AK2" i="3"/>
  <c r="W18" i="3"/>
  <c r="X14" i="3"/>
  <c r="X26" i="3"/>
  <c r="W14" i="3"/>
  <c r="X10" i="3"/>
  <c r="U28" i="3"/>
  <c r="X28" i="3"/>
  <c r="U24" i="3"/>
  <c r="X24" i="3"/>
  <c r="U16" i="3"/>
  <c r="X16" i="3"/>
  <c r="U12" i="3"/>
  <c r="X12" i="3"/>
  <c r="U8" i="3"/>
  <c r="X8" i="3"/>
  <c r="U4" i="3"/>
  <c r="V4" i="3"/>
  <c r="W4" i="3"/>
  <c r="X4" i="3"/>
  <c r="V2" i="3"/>
  <c r="U2" i="3"/>
  <c r="X2" i="3"/>
  <c r="U27" i="3"/>
  <c r="X27" i="3"/>
  <c r="U23" i="3"/>
  <c r="W23" i="3"/>
  <c r="U19" i="3"/>
  <c r="W19" i="3"/>
  <c r="X19" i="3"/>
  <c r="U15" i="3"/>
  <c r="W15" i="3"/>
  <c r="X15" i="3"/>
  <c r="U11" i="3"/>
  <c r="X11" i="3"/>
  <c r="U7" i="3"/>
  <c r="W7" i="3"/>
  <c r="U3" i="3"/>
  <c r="V3" i="3"/>
  <c r="W3" i="3"/>
  <c r="W2" i="3"/>
  <c r="X20" i="3"/>
  <c r="W11" i="3"/>
  <c r="X3" i="3"/>
  <c r="W27" i="3"/>
  <c r="X7" i="3"/>
  <c r="W26" i="3"/>
  <c r="X22" i="3"/>
  <c r="W10" i="3"/>
  <c r="X6" i="3"/>
  <c r="W22" i="3"/>
  <c r="X18" i="3"/>
  <c r="W6" i="3"/>
  <c r="X25" i="3"/>
  <c r="X17" i="3"/>
  <c r="X9" i="3"/>
  <c r="X5" i="3"/>
  <c r="W13" i="3"/>
  <c r="W12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6" i="3"/>
  <c r="V15" i="3"/>
  <c r="V14" i="3"/>
  <c r="V13" i="3"/>
  <c r="V12" i="3"/>
  <c r="V11" i="3"/>
  <c r="V10" i="3"/>
  <c r="V9" i="3"/>
  <c r="V8" i="3"/>
  <c r="V7" i="3"/>
  <c r="V6" i="3"/>
  <c r="V5" i="3"/>
  <c r="X29" i="3"/>
  <c r="X21" i="3"/>
  <c r="X13" i="3"/>
  <c r="W29" i="3"/>
  <c r="W28" i="3"/>
  <c r="W25" i="3"/>
  <c r="W24" i="3"/>
  <c r="W21" i="3"/>
  <c r="W20" i="3"/>
  <c r="W17" i="3"/>
  <c r="W16" i="3"/>
  <c r="W9" i="3"/>
  <c r="W8" i="3"/>
  <c r="W5" i="3"/>
  <c r="X30" i="3"/>
  <c r="W30" i="3"/>
  <c r="V30" i="3"/>
  <c r="AE28" i="3"/>
  <c r="AE24" i="3"/>
  <c r="AE20" i="3"/>
  <c r="AE16" i="3"/>
  <c r="AE12" i="3"/>
  <c r="AE8" i="3"/>
  <c r="AE4" i="3"/>
  <c r="AD20" i="3"/>
  <c r="T20" i="3" s="1"/>
  <c r="AF2" i="3"/>
  <c r="AG2" i="3"/>
  <c r="AH2" i="3"/>
  <c r="AH27" i="3"/>
  <c r="AH23" i="3"/>
  <c r="AH19" i="3"/>
  <c r="AH15" i="3"/>
  <c r="AH11" i="3"/>
  <c r="AH7" i="3"/>
  <c r="AH3" i="3"/>
  <c r="AC20" i="3"/>
  <c r="AF28" i="3"/>
  <c r="AG28" i="3"/>
  <c r="AC22" i="3"/>
  <c r="AH18" i="3"/>
  <c r="AC6" i="3"/>
  <c r="AD28" i="3"/>
  <c r="T28" i="3" s="1"/>
  <c r="AC12" i="3"/>
  <c r="AF16" i="3"/>
  <c r="AG13" i="3"/>
  <c r="AG29" i="3"/>
  <c r="AG17" i="3"/>
  <c r="AC28" i="3"/>
  <c r="AD8" i="3"/>
  <c r="T8" i="3" s="1"/>
  <c r="AF12" i="3"/>
  <c r="AD24" i="3"/>
  <c r="T24" i="3" s="1"/>
  <c r="AD16" i="3"/>
  <c r="T16" i="3" s="1"/>
  <c r="AD4" i="3"/>
  <c r="T4" i="3" s="1"/>
  <c r="AF24" i="3"/>
  <c r="AF8" i="3"/>
  <c r="AG24" i="3"/>
  <c r="AG8" i="3"/>
  <c r="AC24" i="3"/>
  <c r="AC16" i="3"/>
  <c r="AE2" i="3"/>
  <c r="AF20" i="3"/>
  <c r="AF4" i="3"/>
  <c r="AG20" i="3"/>
  <c r="AG4" i="3"/>
  <c r="AD7" i="3"/>
  <c r="T7" i="3" s="1"/>
  <c r="AE15" i="3"/>
  <c r="AG15" i="3"/>
  <c r="AD11" i="3"/>
  <c r="T11" i="3" s="1"/>
  <c r="AE27" i="3"/>
  <c r="AE11" i="3"/>
  <c r="AF27" i="3"/>
  <c r="AF19" i="3"/>
  <c r="AF11" i="3"/>
  <c r="AF3" i="3"/>
  <c r="AG27" i="3"/>
  <c r="AG19" i="3"/>
  <c r="AG7" i="3"/>
  <c r="AD23" i="3"/>
  <c r="T23" i="3" s="1"/>
  <c r="AD19" i="3"/>
  <c r="T19" i="3" s="1"/>
  <c r="AD15" i="3"/>
  <c r="T15" i="3" s="1"/>
  <c r="AE23" i="3"/>
  <c r="AE7" i="3"/>
  <c r="AD27" i="3"/>
  <c r="T27" i="3" s="1"/>
  <c r="AD18" i="3"/>
  <c r="T18" i="3" s="1"/>
  <c r="AD12" i="3"/>
  <c r="T12" i="3" s="1"/>
  <c r="AC8" i="3"/>
  <c r="AC4" i="3"/>
  <c r="AE19" i="3"/>
  <c r="AF23" i="3"/>
  <c r="AF15" i="3"/>
  <c r="AF7" i="3"/>
  <c r="AG23" i="3"/>
  <c r="AG16" i="3"/>
  <c r="AG11" i="3"/>
  <c r="AD3" i="3"/>
  <c r="T3" i="3" s="1"/>
  <c r="AE3" i="3"/>
  <c r="AG3" i="3"/>
  <c r="AG30" i="3"/>
  <c r="AF30" i="3"/>
  <c r="AE30" i="3"/>
  <c r="AG26" i="3"/>
  <c r="AF26" i="3"/>
  <c r="AE26" i="3"/>
  <c r="AG22" i="3"/>
  <c r="AF22" i="3"/>
  <c r="AE22" i="3"/>
  <c r="AG18" i="3"/>
  <c r="AF18" i="3"/>
  <c r="AE18" i="3"/>
  <c r="AG14" i="3"/>
  <c r="AF14" i="3"/>
  <c r="AE14" i="3"/>
  <c r="AG10" i="3"/>
  <c r="AF10" i="3"/>
  <c r="AE10" i="3"/>
  <c r="AG6" i="3"/>
  <c r="AF6" i="3"/>
  <c r="AE6" i="3"/>
  <c r="AD30" i="3"/>
  <c r="T30" i="3" s="1"/>
  <c r="AC18" i="3"/>
  <c r="AD14" i="3"/>
  <c r="T14" i="3" s="1"/>
  <c r="AH30" i="3"/>
  <c r="AH14" i="3"/>
  <c r="AF29" i="3"/>
  <c r="AC29" i="3"/>
  <c r="AE29" i="3"/>
  <c r="AD29" i="3"/>
  <c r="T29" i="3" s="1"/>
  <c r="AH29" i="3"/>
  <c r="AF25" i="3"/>
  <c r="AC25" i="3"/>
  <c r="AE25" i="3"/>
  <c r="AD25" i="3"/>
  <c r="T25" i="3" s="1"/>
  <c r="AH25" i="3"/>
  <c r="AF21" i="3"/>
  <c r="AC21" i="3"/>
  <c r="AE21" i="3"/>
  <c r="AD21" i="3"/>
  <c r="T21" i="3" s="1"/>
  <c r="AH21" i="3"/>
  <c r="AF17" i="3"/>
  <c r="AC17" i="3"/>
  <c r="AE17" i="3"/>
  <c r="AD17" i="3"/>
  <c r="T17" i="3" s="1"/>
  <c r="AH17" i="3"/>
  <c r="AF13" i="3"/>
  <c r="AC13" i="3"/>
  <c r="AE13" i="3"/>
  <c r="AD13" i="3"/>
  <c r="T13" i="3" s="1"/>
  <c r="AH13" i="3"/>
  <c r="AF9" i="3"/>
  <c r="AC9" i="3"/>
  <c r="AE9" i="3"/>
  <c r="AD9" i="3"/>
  <c r="T9" i="3" s="1"/>
  <c r="AH9" i="3"/>
  <c r="AF5" i="3"/>
  <c r="AC5" i="3"/>
  <c r="AE5" i="3"/>
  <c r="AD5" i="3"/>
  <c r="T5" i="3" s="1"/>
  <c r="AH5" i="3"/>
  <c r="AC30" i="3"/>
  <c r="AD26" i="3"/>
  <c r="T26" i="3" s="1"/>
  <c r="AC14" i="3"/>
  <c r="AD10" i="3"/>
  <c r="T10" i="3" s="1"/>
  <c r="AG21" i="3"/>
  <c r="AG5" i="3"/>
  <c r="AH26" i="3"/>
  <c r="AH10" i="3"/>
  <c r="AC26" i="3"/>
  <c r="AD22" i="3"/>
  <c r="T22" i="3" s="1"/>
  <c r="AC10" i="3"/>
  <c r="AD6" i="3"/>
  <c r="T6" i="3" s="1"/>
  <c r="AG25" i="3"/>
  <c r="AG9" i="3"/>
  <c r="AH22" i="3"/>
  <c r="AH6" i="3"/>
  <c r="AH28" i="3"/>
  <c r="AH24" i="3"/>
  <c r="AH20" i="3"/>
  <c r="AH16" i="3"/>
  <c r="AH12" i="3"/>
  <c r="AH8" i="3"/>
  <c r="AH4" i="3"/>
  <c r="AC27" i="3"/>
  <c r="AC23" i="3"/>
  <c r="AC19" i="3"/>
  <c r="AC15" i="3"/>
  <c r="AC11" i="3"/>
  <c r="AC7" i="3"/>
  <c r="AC3" i="3"/>
  <c r="AC2" i="3"/>
  <c r="AD2" i="3"/>
  <c r="T2" i="3" s="1"/>
</calcChain>
</file>

<file path=xl/sharedStrings.xml><?xml version="1.0" encoding="utf-8"?>
<sst xmlns="http://schemas.openxmlformats.org/spreadsheetml/2006/main" count="1882" uniqueCount="576">
  <si>
    <t>ANGOULEME</t>
  </si>
  <si>
    <t>BRESSUIRE</t>
  </si>
  <si>
    <t>CHATELLERAULT</t>
  </si>
  <si>
    <t>LAROCHELLE</t>
  </si>
  <si>
    <t>MELLE</t>
  </si>
  <si>
    <t>NIORT</t>
  </si>
  <si>
    <t>POITIERS</t>
  </si>
  <si>
    <t>PONS</t>
  </si>
  <si>
    <t>ROCHEFORT</t>
  </si>
  <si>
    <t>SAINTES</t>
  </si>
  <si>
    <t>MDR</t>
  </si>
  <si>
    <t>ERI</t>
  </si>
  <si>
    <t>REXEL</t>
  </si>
  <si>
    <t>NUANCES UNIKALO THOUARS</t>
  </si>
  <si>
    <t>NUANCES UNIKALO NIORT</t>
  </si>
  <si>
    <t>NUANCES UNIKALO CHARENTE AYTRE</t>
  </si>
  <si>
    <t>NUANCES UNIKALO CHARENTE ST GEORGES DES COTEAUX</t>
  </si>
  <si>
    <t>AU FORUM DU BATIMENT</t>
  </si>
  <si>
    <t>REXEL LOT 1 ELEC</t>
  </si>
  <si>
    <t>REXEL LOT 7 PLOMBERIE</t>
  </si>
  <si>
    <t>VM ANGOULEME</t>
  </si>
  <si>
    <t>VM TONNAY CHARENTE</t>
  </si>
  <si>
    <t>VM SAINTES</t>
  </si>
  <si>
    <t>VM PARTHENAY</t>
  </si>
  <si>
    <t>VM BRESSUIRE</t>
  </si>
  <si>
    <t>VM VOUNEUIL SOUS BIARD</t>
  </si>
  <si>
    <t>LISTE PRESTATAIRE</t>
  </si>
  <si>
    <t>PDL</t>
  </si>
  <si>
    <t>à l'ERI d'Angoulème</t>
  </si>
  <si>
    <t>au lycée "ÉMILE ROUX"</t>
  </si>
  <si>
    <t>à l'EREA "LES CHIRONS"</t>
  </si>
  <si>
    <t>au lycée "GUEZ DE BALZAC"</t>
  </si>
  <si>
    <t>au Lycée "JEAN ROSTAND"</t>
  </si>
  <si>
    <t>au lycée "JEAN CAILLAUD"</t>
  </si>
  <si>
    <t>au lycée "JEAN-ALBERT GRÉGOIRE"</t>
  </si>
  <si>
    <t>au lycée "L'OISELLERIE"</t>
  </si>
  <si>
    <t>au lycée "MARGUERITE DE VALOIS"</t>
  </si>
  <si>
    <t>au lycée "PIERRE-ANDRÉ CHABANNE"</t>
  </si>
  <si>
    <t>au Lycée "DE L'IMAGE ET DU SON"</t>
  </si>
  <si>
    <t>au lycée "DE SILLAC"</t>
  </si>
  <si>
    <t>au lycée "CHARLES-AUGUSTIN COULOMB"</t>
  </si>
  <si>
    <t>à l'ERI de Bressuire</t>
  </si>
  <si>
    <t>au lycée "ERNEST PÉROCHON"</t>
  </si>
  <si>
    <t>à l'EREA "FRANCOISE DOLTO"</t>
  </si>
  <si>
    <t>au lycée "LÉONARD DE VINCI"</t>
  </si>
  <si>
    <t>au lycée "LES GRIPPEAUX"</t>
  </si>
  <si>
    <t>au lycée "J.MOULIN"(79)</t>
  </si>
  <si>
    <t>au lycée "LES SICAUDIÈRES"</t>
  </si>
  <si>
    <t>au lycée "MAURICE GENEVOIX"/"SIMONE SIGNORET"</t>
  </si>
  <si>
    <t>à l'ERI de Châtellerault</t>
  </si>
  <si>
    <t>au Lycée "DANIELE MATHIRON"</t>
  </si>
  <si>
    <t>au Lycée "GUY CHAUVET"</t>
  </si>
  <si>
    <t>au Lycée "LE VERGER"</t>
  </si>
  <si>
    <t>au Lycée "ÉDOUARD BRANLY"</t>
  </si>
  <si>
    <t>au Lycée "MARC GODRIE"</t>
  </si>
  <si>
    <t>au Lycée "MARCELIN BERTHELOT"</t>
  </si>
  <si>
    <t>à l'ERI de La Rochelle</t>
  </si>
  <si>
    <t>au Lycée "JEAN DAUTET"</t>
  </si>
  <si>
    <t>au Lycée "LÉONCE VIELJEUX"</t>
  </si>
  <si>
    <t>au Lycée "HOTELIER DU PARC DE LA FRANCOPHONIE"</t>
  </si>
  <si>
    <t>au Lycée "MARITIME ET ACQUACOLE"</t>
  </si>
  <si>
    <t>au Lycée "PIERRE DORIOLE"</t>
  </si>
  <si>
    <t>au Lycée "RENÉ-JOSUÉ VALIN"</t>
  </si>
  <si>
    <t>au Lycée "ROMPSAY"</t>
  </si>
  <si>
    <t>au Lycée "ANTOINE DE SAINT EXUPÉRY"</t>
  </si>
  <si>
    <t>à l'ERI de Melle</t>
  </si>
  <si>
    <t>au Lycée "ANDRÉ THEURIET"</t>
  </si>
  <si>
    <t>au lycée "JEAN-FRANCOIS CAIL"</t>
  </si>
  <si>
    <t>au lycée "JOSEPH DESFONTAINES"</t>
  </si>
  <si>
    <t>au lycée "LOUISE MICHEL"</t>
  </si>
  <si>
    <t>au lycée "JACQUES BUJAULT"</t>
  </si>
  <si>
    <t>au Lycée "XAVIER BERNARD"</t>
  </si>
  <si>
    <t>au Lycée "LES TERRES ROUGES"</t>
  </si>
  <si>
    <t>à l'ERI de Niort</t>
  </si>
  <si>
    <t>au lycée "GASTON BARRÉ"</t>
  </si>
  <si>
    <t>au lycée "HAUT VAL DE SÈVRE"</t>
  </si>
  <si>
    <t>au lycée "JEAN MACÉ"</t>
  </si>
  <si>
    <t>au lycée "LA VENISE VERTE"</t>
  </si>
  <si>
    <t>au lycée "GASTON CHAISSAC"</t>
  </si>
  <si>
    <t>au lycée "PAUL GUERIN"</t>
  </si>
  <si>
    <t>au lycée "THOMAS-JEAN MAIN"</t>
  </si>
  <si>
    <t>à l'ERI de Poitiers</t>
  </si>
  <si>
    <t>au Lycée "VICTOR HUGO"</t>
  </si>
  <si>
    <t>au Lycée "PILOTE INNOVANT INTERNATIONAL"</t>
  </si>
  <si>
    <t>au Lycée "JEAN-MARIE BOULOUX"</t>
  </si>
  <si>
    <t>au Lycée "RAOUL MORTIER"</t>
  </si>
  <si>
    <t>au Lycée "NELSON MANDELA"</t>
  </si>
  <si>
    <t>au Lycée "LE DOLMEN"</t>
  </si>
  <si>
    <t>au Lycée "LE BOIS D'AMOUR"</t>
  </si>
  <si>
    <t>au Lycée "KYOTO"</t>
  </si>
  <si>
    <t>au Lycée "JEAN MOULIN"</t>
  </si>
  <si>
    <t>à l'EREA "ANNE FRANK"</t>
  </si>
  <si>
    <t>au Lycée "CAMILLE GUÉRIN"</t>
  </si>
  <si>
    <t>au Lycée "ALIÉNOR D'AQUITAINE"</t>
  </si>
  <si>
    <t>au Lycée "RÉAUMUR"</t>
  </si>
  <si>
    <t>à l'ERI de Pons</t>
  </si>
  <si>
    <t>au lycée "ÉLIE VINET"</t>
  </si>
  <si>
    <t>au Lycée "EMILE COMBES"</t>
  </si>
  <si>
    <t>au Lycée "JEAN HYPPOLITE"</t>
  </si>
  <si>
    <t>au lycée "JEAN MONNET"</t>
  </si>
  <si>
    <t>au Lycée "LOUIS DELAGE"</t>
  </si>
  <si>
    <t>au lycée "FÉLIX GAILLARD"</t>
  </si>
  <si>
    <t>au Lycée "LE RENAUDIN"</t>
  </si>
  <si>
    <t>à l'ERI de Rochefort</t>
  </si>
  <si>
    <t>au Lycée "ENILIA-ENSMIC"</t>
  </si>
  <si>
    <t>au Lycée "PAYS D'AUNIS"</t>
  </si>
  <si>
    <t>au Lycée de "L'ATLANTIQUE"</t>
  </si>
  <si>
    <t>au Lycée "CORDOUAN"</t>
  </si>
  <si>
    <t>au Lycée "GILLES JAMAIN"</t>
  </si>
  <si>
    <t>au Lycée "DE LA MER ET DU LITTORAL"</t>
  </si>
  <si>
    <t>au Lycée "MARCEL DASSAULT"</t>
  </si>
  <si>
    <t>au Lycée "MAURICE MERLEAU PONTY"</t>
  </si>
  <si>
    <t>à l'ERI de Saintes</t>
  </si>
  <si>
    <t>au Lycée "BELLEVUE"</t>
  </si>
  <si>
    <t>au Lycée "GEORGES DESCLAUDES"</t>
  </si>
  <si>
    <t>à l'EREA "THÉODORE MONOD"</t>
  </si>
  <si>
    <t>au Lycée "LOUIS-AUDOUIN DUBREUIL"</t>
  </si>
  <si>
    <t>au Lycée "BLAISE PASCAL"</t>
  </si>
  <si>
    <t>au Lycée "LE PETIT CHADIGNAC"</t>
  </si>
  <si>
    <t>au Lycée "BERNARD PALISSY"</t>
  </si>
  <si>
    <t>à la Maison de la Région</t>
  </si>
  <si>
    <t>ANDALOUSIE</t>
  </si>
  <si>
    <t>CASTILLE</t>
  </si>
  <si>
    <t>COMPOSTELLE</t>
  </si>
  <si>
    <t>CORNOUAILLES</t>
  </si>
  <si>
    <t>ECOSSE</t>
  </si>
  <si>
    <t>GALICE</t>
  </si>
  <si>
    <t>GALICE PETITE</t>
  </si>
  <si>
    <t>IRLANDE</t>
  </si>
  <si>
    <t>QUEBEC</t>
  </si>
  <si>
    <t>Parking INSEE</t>
  </si>
  <si>
    <t>Pôle des Eco Industries</t>
  </si>
  <si>
    <t>8 rue Riffault</t>
  </si>
  <si>
    <t>15 rue Guillaume VII Le Troubadour</t>
  </si>
  <si>
    <t>40 rue Arsène Orillard</t>
  </si>
  <si>
    <t>Valagro</t>
  </si>
  <si>
    <t>6 rue de l'Ancienne Comédie</t>
  </si>
  <si>
    <t>ERI – Bassin de Poitiers</t>
  </si>
  <si>
    <t>La Nouvelle Fabrique Écologique</t>
  </si>
  <si>
    <t>Les réserves du FRAC</t>
  </si>
  <si>
    <t>Aire de Poitou-Charentes</t>
  </si>
  <si>
    <t>Le Plan d'eau du Lambon</t>
  </si>
  <si>
    <t>ERI – Bassin de Melle</t>
  </si>
  <si>
    <t>ANSES</t>
  </si>
  <si>
    <t>ERI – Bassin Nord Deux Sèvres</t>
  </si>
  <si>
    <t>Les locaux du GRETA 79</t>
  </si>
  <si>
    <t>ARFTLV</t>
  </si>
  <si>
    <t>CREAA</t>
  </si>
  <si>
    <t>Le Jardin de Gabriel</t>
  </si>
  <si>
    <t>Bâtiment Aubépines</t>
  </si>
  <si>
    <t>Compagnons du devoir</t>
  </si>
  <si>
    <t>Terrain le Genco</t>
  </si>
  <si>
    <t>CFA Charente</t>
  </si>
  <si>
    <t>CFA LA ROCHELLE</t>
  </si>
  <si>
    <t>CFA Chantejeau</t>
  </si>
  <si>
    <t>CFA Barbezieux</t>
  </si>
  <si>
    <t>CFA Cognac</t>
  </si>
  <si>
    <t>LOCAUX CESER</t>
  </si>
  <si>
    <t>IAAT</t>
  </si>
  <si>
    <t>3 rue de l'Eperon</t>
  </si>
  <si>
    <t>LOCAUX ERI ANGOULEME</t>
  </si>
  <si>
    <t>LOCAUX ERI CHATELLERAULT</t>
  </si>
  <si>
    <t>LOCAUX ERI LA ROCHELLE</t>
  </si>
  <si>
    <t>LOCAUX ERI MELLE</t>
  </si>
  <si>
    <t>LOCAUX ERI NIORT</t>
  </si>
  <si>
    <t>LOCAUX ERI NORD DEUX SEVRES</t>
  </si>
  <si>
    <t>LOCAUX ERI POITIERS</t>
  </si>
  <si>
    <t>LOCAUX ERI PONS</t>
  </si>
  <si>
    <t xml:space="preserve">LOCAUX ERI ROCHEFORT </t>
  </si>
  <si>
    <t>LOCAUX ERI SAINTES</t>
  </si>
  <si>
    <t>GALICE PETITE MAISON</t>
  </si>
  <si>
    <t>au</t>
  </si>
  <si>
    <t>Lycée</t>
  </si>
  <si>
    <t>"ÉDOUARD BRANLY"</t>
  </si>
  <si>
    <t>2 rue Edouard Branly</t>
  </si>
  <si>
    <t>2 rue Edouard Branly CHATELLERAULT</t>
  </si>
  <si>
    <t>"LE VERGER"</t>
  </si>
  <si>
    <t>14 rue Jean Pidoux</t>
  </si>
  <si>
    <t>14 rue Jean Pidoux CHATELLERAULT</t>
  </si>
  <si>
    <t>"MARCELIN BERTHELOT"</t>
  </si>
  <si>
    <t>1 avenue du Président Wilson</t>
  </si>
  <si>
    <t>1 avenue du Président Wilson CHATELLERAULT</t>
  </si>
  <si>
    <t>"ANDRÉ THEURIET"</t>
  </si>
  <si>
    <t>42 rue Duplessis</t>
  </si>
  <si>
    <t>CIVRAY</t>
  </si>
  <si>
    <t>42 rue Duplessis CIVRAY</t>
  </si>
  <si>
    <t>"LES TERRES ROUGES"</t>
  </si>
  <si>
    <t>Rue Jean Moulin - BP 14</t>
  </si>
  <si>
    <t>Rue Jean Moulin - BP 14 CIVRAY</t>
  </si>
  <si>
    <t>"PILOTE INNOVANT INTERNATIONAL"</t>
  </si>
  <si>
    <t>Téléport 5</t>
  </si>
  <si>
    <t>JAUNAY CLAN</t>
  </si>
  <si>
    <t>Téléport 5 JAUNAY CLAN</t>
  </si>
  <si>
    <t>"GUY CHAUVET"</t>
  </si>
  <si>
    <t>Rue de l'Eperon – BP 69</t>
  </si>
  <si>
    <t>LOUDUN</t>
  </si>
  <si>
    <t>Rue de l'Eperon – BP 69 LOUDUN</t>
  </si>
  <si>
    <t>"MARC GODRIE"</t>
  </si>
  <si>
    <t>19 rue des Meures - BP 102</t>
  </si>
  <si>
    <t>19 rue des Meures - BP 102 LOUDUN</t>
  </si>
  <si>
    <t>à l'</t>
  </si>
  <si>
    <t>EREA</t>
  </si>
  <si>
    <t>"ANNE FRANK"</t>
  </si>
  <si>
    <t>14 route de Chauvigny</t>
  </si>
  <si>
    <t>MIGNALOUX BEAUVOIR</t>
  </si>
  <si>
    <t>14 route de Chauvigny MIGNALOUX BEAUVOIR</t>
  </si>
  <si>
    <t>"JEAN-MARIE BOULOUX"</t>
  </si>
  <si>
    <t>Château Ringuet</t>
  </si>
  <si>
    <t>MONTMORILLON</t>
  </si>
  <si>
    <t>Château Ringuet MONTMORILLON</t>
  </si>
  <si>
    <t>"JEAN MOULIN"</t>
  </si>
  <si>
    <t>Avenue Jean Moulin</t>
  </si>
  <si>
    <t>Avenue Jean Moulin MONTMORILLON</t>
  </si>
  <si>
    <t>"RAOUL MORTIER"</t>
  </si>
  <si>
    <t>72 avenue de l'Europe</t>
  </si>
  <si>
    <t>72 avenue de l'Europe MONTMORILLON</t>
  </si>
  <si>
    <t>"ALIÉNOR D'AQUITAINE"</t>
  </si>
  <si>
    <t>41 rue Pierre de Coubertin</t>
  </si>
  <si>
    <t>41 rue Pierre de Coubertin POITIERS</t>
  </si>
  <si>
    <t>"AUGUSTE PERRET"</t>
  </si>
  <si>
    <t>au Lycée "AUGUSTE PERRET"</t>
  </si>
  <si>
    <t>46 rue de la Bugellerie</t>
  </si>
  <si>
    <t>46 rue de la Bugellerie POITIERS</t>
  </si>
  <si>
    <t>"CAMILLE GUÉRIN"</t>
  </si>
  <si>
    <t>33 rue de la Gibauderie</t>
  </si>
  <si>
    <t>33 rue de la Gibauderie POITIERS</t>
  </si>
  <si>
    <t>"KYOTO"</t>
  </si>
  <si>
    <t>26, Avenue de la Fraternité</t>
  </si>
  <si>
    <t>26, Avenue de la Fraternité POITIERS</t>
  </si>
  <si>
    <t>"LE BOIS D'AMOUR"</t>
  </si>
  <si>
    <t>9 rue de la Garenne</t>
  </si>
  <si>
    <t>9 rue de la Garenne POITIERS</t>
  </si>
  <si>
    <t>"LE DOLMEN"</t>
  </si>
  <si>
    <t>71 rue du Dolmen</t>
  </si>
  <si>
    <t>71 rue du Dolmen POITIERS</t>
  </si>
  <si>
    <t>"NELSON MANDELA"</t>
  </si>
  <si>
    <t>63 rue de la Bugellerie</t>
  </si>
  <si>
    <t>63 rue de la Bugellerie POITIERS</t>
  </si>
  <si>
    <t>"RÉAUMUR"</t>
  </si>
  <si>
    <t>4 rue Salvador Allende</t>
  </si>
  <si>
    <t>4 rue Salvador Allende POITIERS</t>
  </si>
  <si>
    <t>"VICTOR HUGO"</t>
  </si>
  <si>
    <t>10 rue Victor Hugo</t>
  </si>
  <si>
    <t>10 rue Victor Hugo POITIERS</t>
  </si>
  <si>
    <t>"XAVIER BERNARD"</t>
  </si>
  <si>
    <t>Venours</t>
  </si>
  <si>
    <t>VENOURS</t>
  </si>
  <si>
    <t>Venours VENOURS</t>
  </si>
  <si>
    <t>"DANIÈLE MATHIRON"</t>
  </si>
  <si>
    <t>au Lycée "DANIÈLE MATHIRON"</t>
  </si>
  <si>
    <t>Domaine des Chevaliers</t>
  </si>
  <si>
    <t>THURE</t>
  </si>
  <si>
    <t>Domaine des Chevaliers THURE</t>
  </si>
  <si>
    <t>lycée</t>
  </si>
  <si>
    <t>"LÉONARD DE VINCI"</t>
  </si>
  <si>
    <t>37 boulevard lescure</t>
  </si>
  <si>
    <t>37 boulevard lescure 79301 BRESSUIRE</t>
  </si>
  <si>
    <t>"LES SICAUDIÈRES"</t>
  </si>
  <si>
    <t>Route de Nantes</t>
  </si>
  <si>
    <t>Route de Nantes 79308 BRESSUIRE</t>
  </si>
  <si>
    <t>"MAURICE GENEVOIX"/"SIMONE SIGNORET"</t>
  </si>
  <si>
    <t>36 rue de Malabry</t>
  </si>
  <si>
    <t>36 rue de Malabry 79301 BRESSUIRE</t>
  </si>
  <si>
    <t>"JEAN-FRANCOIS CAIL"</t>
  </si>
  <si>
    <t>1 rue Maurice Gadioux</t>
  </si>
  <si>
    <t>CHEF BOUTONNE</t>
  </si>
  <si>
    <t>1 rue Maurice Gadioux 79110 CHEF BOUTONNE</t>
  </si>
  <si>
    <t>"JACQUES BUJAULT"</t>
  </si>
  <si>
    <t>Route de la Roche</t>
  </si>
  <si>
    <t>Route de la Roche 79500 MELLE</t>
  </si>
  <si>
    <t>"JOSEPH DESFONTAINES"</t>
  </si>
  <si>
    <t>2 rue Guillotière</t>
  </si>
  <si>
    <t>2 rue Guillotière 79500 MELLE</t>
  </si>
  <si>
    <t>"GASTON BARRÉ"</t>
  </si>
  <si>
    <t>Rue Jean Perrin</t>
  </si>
  <si>
    <t>Rue Jean Perrin 79000 NIORT</t>
  </si>
  <si>
    <t>"GASTON CHAISSAC"</t>
  </si>
  <si>
    <t>130 route de Coulonges</t>
  </si>
  <si>
    <t>130 route de Coulonges 79000 NIORT</t>
  </si>
  <si>
    <t>"JEAN MACÉ"</t>
  </si>
  <si>
    <t>20 rue Gustave Eiffel</t>
  </si>
  <si>
    <t>20 rue Gustave Eiffel 79000 NIORT</t>
  </si>
  <si>
    <t>"LA VENISE VERTE"</t>
  </si>
  <si>
    <t>71 rue Laurent Bonnevay</t>
  </si>
  <si>
    <t>71 rue Laurent Bonnevay 79000 NIORT</t>
  </si>
  <si>
    <t>"PAUL GUERIN"</t>
  </si>
  <si>
    <t>19 rue des Fiefs</t>
  </si>
  <si>
    <t>19 rue des Fiefs 79000 NIORT</t>
  </si>
  <si>
    <t>"THOMAS-JEAN MAIN"</t>
  </si>
  <si>
    <t>39 rue du Coteau Saint Hubert</t>
  </si>
  <si>
    <t>39 rue du Coteau Saint Hubert 79000 NIORT</t>
  </si>
  <si>
    <t>"ERNEST PÉROCHON"</t>
  </si>
  <si>
    <t>40 rue Taillepied</t>
  </si>
  <si>
    <t>PARTHENAY</t>
  </si>
  <si>
    <t>40 rue Taillepied 79204 PARTHENAY</t>
  </si>
  <si>
    <t>"LES GRIPPEAUX"</t>
  </si>
  <si>
    <t>1 rue Edouard Herriot</t>
  </si>
  <si>
    <t>1 rue Edouard Herriot 79204 PARTHENAY</t>
  </si>
  <si>
    <t>"FRANCOISE DOLTO"</t>
  </si>
  <si>
    <t>40 rue Edouard Pied</t>
  </si>
  <si>
    <t>SAINT AUBIN LE CLOUD</t>
  </si>
  <si>
    <t>40 rue Edouard Pied 79450 SAINT AUBIN LE CLOUD</t>
  </si>
  <si>
    <t>"HAUT VAL DE SÈVRE"</t>
  </si>
  <si>
    <t>22 rue du Panier Fleuri</t>
  </si>
  <si>
    <t>SAINT MAIXENT L'ECOLE</t>
  </si>
  <si>
    <t>22 rue du Panier Fleuri 79403 SAINT MAIXENT L'ECOLE</t>
  </si>
  <si>
    <t>"J.MOULIN"(79)</t>
  </si>
  <si>
    <t>Rue Albert Buisson</t>
  </si>
  <si>
    <t>THOUARS</t>
  </si>
  <si>
    <t>Rue Albert Buisson 79101 THOUARS</t>
  </si>
  <si>
    <t>"DE LA MER ET DU LITTORAL"</t>
  </si>
  <si>
    <t>Rue William Bertrand</t>
  </si>
  <si>
    <t>BOURCEFRANC</t>
  </si>
  <si>
    <t>Rue William Bertrand (17560)</t>
  </si>
  <si>
    <t>"JEAN HYPPOLITE"</t>
  </si>
  <si>
    <t>Place Saint Exupéry</t>
  </si>
  <si>
    <t>JONZAC</t>
  </si>
  <si>
    <t>"LE RENAUDIN"</t>
  </si>
  <si>
    <t>Route de Cognac</t>
  </si>
  <si>
    <t>Route de Cognac (17500)</t>
  </si>
  <si>
    <t>"JEAN DAUTET"</t>
  </si>
  <si>
    <t>18 rue Delayant</t>
  </si>
  <si>
    <t>LA ROCHELLE</t>
  </si>
  <si>
    <t>"LÉONCE VIELJEUX"</t>
  </si>
  <si>
    <t>118, rue des Gonthières</t>
  </si>
  <si>
    <t>118, rue des Gonthières (17026) Cedex 1</t>
  </si>
  <si>
    <t>"HOTELIER DU PARC DE LA FRANCOPHONIE"</t>
  </si>
  <si>
    <t>Avenue des Minimes</t>
  </si>
  <si>
    <t>"PIERRE DORIOLE"</t>
  </si>
  <si>
    <t>221 avenue de Périgny</t>
  </si>
  <si>
    <t>"RENÉ-JOSUÉ VALIN"</t>
  </si>
  <si>
    <t>Rue Henri Barbusse</t>
  </si>
  <si>
    <t>"ROMPSAY"</t>
  </si>
  <si>
    <t>Avenue de Périgny</t>
  </si>
  <si>
    <t>Avenue de Périgny (17025) Cedex</t>
  </si>
  <si>
    <t>"ANTOINE DE SAINT EXUPÉRY"</t>
  </si>
  <si>
    <t>Allée de Lattre de Tassigny</t>
  </si>
  <si>
    <t>"EMILE COMBES"</t>
  </si>
  <si>
    <t>9 rue des Cordeliers</t>
  </si>
  <si>
    <t>9 rue des Cordeliers (17800)</t>
  </si>
  <si>
    <t>"GILLES JAMAIN"</t>
  </si>
  <si>
    <t>2A boulevard Edouard Pouzet</t>
  </si>
  <si>
    <t>"MARCEL DASSAULT"</t>
  </si>
  <si>
    <t>40 avenue Marcel Dassault</t>
  </si>
  <si>
    <t>"MAURICE MERLEAU PONTY"</t>
  </si>
  <si>
    <t>3 rue Raymonde Maous</t>
  </si>
  <si>
    <t>de "L'ATLANTIQUE"</t>
  </si>
  <si>
    <t>2 rue de Montréal</t>
  </si>
  <si>
    <t>ROYAN</t>
  </si>
  <si>
    <t>2 rue de Montréal (17200)</t>
  </si>
  <si>
    <t>"CORDOUAN"</t>
  </si>
  <si>
    <t>28 rue Henri Dunant</t>
  </si>
  <si>
    <t>28 rue Henri Dunant (17205)</t>
  </si>
  <si>
    <t>"BELLEVUE"</t>
  </si>
  <si>
    <t>1 chemin des Côtières - BP 10309</t>
  </si>
  <si>
    <t>1 chemin des Côtières - BP 10309 (17107)</t>
  </si>
  <si>
    <t>"BERNARD PALISSY"</t>
  </si>
  <si>
    <t>1 rue de Gascogne</t>
  </si>
  <si>
    <t>1 rue de Gascogne 17100 SAINTES</t>
  </si>
  <si>
    <t>"LE PETIT CHADIGNAC"</t>
  </si>
  <si>
    <t>lieu dit le petit chadignac</t>
  </si>
  <si>
    <t>"THÉODORE MONOD"</t>
  </si>
  <si>
    <t>32 rue de Chermignac</t>
  </si>
  <si>
    <t>"BLAISE PASCAL"</t>
  </si>
  <si>
    <t>11 rue Dampierre - BP 114</t>
  </si>
  <si>
    <t>SAINT JEAN D'ANGELY</t>
  </si>
  <si>
    <t>11 rue Dampierre - BP 114 (17415)</t>
  </si>
  <si>
    <t>"LOUIS-AUDOUIN DUBREUIL"</t>
  </si>
  <si>
    <t>1 rue Philippe Jannet - BP 35</t>
  </si>
  <si>
    <t>1 rue Philippe Jannet - BP 35 (17415)</t>
  </si>
  <si>
    <t>"ENILIA-ENSMIC"</t>
  </si>
  <si>
    <t>Avenue François Mitterrand - BP 49</t>
  </si>
  <si>
    <t>SURGERES</t>
  </si>
  <si>
    <t>Avenue François Mitterrand - BP 49 (17700)</t>
  </si>
  <si>
    <t>"GEORGES DESCLAUDES"</t>
  </si>
  <si>
    <t>rue Georges Desclaude</t>
  </si>
  <si>
    <t>rue Georges Desclaude BP 10549 17119 SAINTES</t>
  </si>
  <si>
    <t>"MARITIME ET ACQUACOLE"</t>
  </si>
  <si>
    <t>avenue de maréchal Juin BP 529</t>
  </si>
  <si>
    <t>avenue de maréchal Juin BP 529 17022 LA ROCHELLE</t>
  </si>
  <si>
    <t>"PAYS D'AUNIS"</t>
  </si>
  <si>
    <t>Rue du Stade</t>
  </si>
  <si>
    <t>Rue du Stade - BP 64 (17700)</t>
  </si>
  <si>
    <t>"CHARLES-AUGUSTIN COULOMB"</t>
  </si>
  <si>
    <t>Allée Joachim du Bellay</t>
  </si>
  <si>
    <t>Allée Joachim du Bellay 16000 ANGOULEME</t>
  </si>
  <si>
    <t>"GUEZ DE BALZAC"</t>
  </si>
  <si>
    <t>Place Beaulieu</t>
  </si>
  <si>
    <t>Place Beaulieu 16000 ANGOULEME</t>
  </si>
  <si>
    <t>"DE L'IMAGE ET DU SON"</t>
  </si>
  <si>
    <t>au lycée "DE L'IMAGE ET DU SON"</t>
  </si>
  <si>
    <t>303 avenue de Navarre</t>
  </si>
  <si>
    <t>303 avenue de Navarre (16022) 16000 ANGOULEME</t>
  </si>
  <si>
    <t>"JEAN ROSTAND"</t>
  </si>
  <si>
    <t>au lycée "JEAN ROSTAND"</t>
  </si>
  <si>
    <t>12 rue Louise Lériget</t>
  </si>
  <si>
    <t>12 rue Louise Lériget 16000 ANGOULEME</t>
  </si>
  <si>
    <t>"MARGUERITE DE VALOIS"</t>
  </si>
  <si>
    <t>"DE SILLAC"</t>
  </si>
  <si>
    <t>360 route de Bordeaux</t>
  </si>
  <si>
    <t>360 route de Bordeaux (16022) 16000 ANGOULEME</t>
  </si>
  <si>
    <t>"ÉLIE VINET"</t>
  </si>
  <si>
    <t>7 avenue Pierre Mendès France</t>
  </si>
  <si>
    <t>BARBEZIEUX SAINT HILAIRE</t>
  </si>
  <si>
    <t>7 avenue Pierre Mendès France 16300 BARBEZIEUX SAINT HILAIRE</t>
  </si>
  <si>
    <t>"FÉLIX GAILLARD"</t>
  </si>
  <si>
    <t>Chez Fouquet</t>
  </si>
  <si>
    <t>SALLES DE BARBEZIEUX</t>
  </si>
  <si>
    <t>Chez Fouquet 16300 SALLES DE BARBEZIEUX</t>
  </si>
  <si>
    <t>"PIERRE-ANDRÉ CHABANNE"</t>
  </si>
  <si>
    <t>28 rue Bir-Hakeim</t>
  </si>
  <si>
    <t>CHASSENEUIL SUR BONNIEURE</t>
  </si>
  <si>
    <t>28 rue Bir-Hakeim (16260) 16260 CHASSENEUIL SUR BONNIEURE</t>
  </si>
  <si>
    <t>"JEAN MONNET"</t>
  </si>
  <si>
    <t>66 boulevard de Châtenay</t>
  </si>
  <si>
    <t>COGNAC</t>
  </si>
  <si>
    <t>66 boulevard de Châtenay BP56 (16108) 16100 COGNAC</t>
  </si>
  <si>
    <t>"LOUIS DELAGE"</t>
  </si>
  <si>
    <t>au lycée "LOUIS DELAGE"</t>
  </si>
  <si>
    <t>27 rue de Balzac</t>
  </si>
  <si>
    <t>27 rue de Balzac (16100) 16100 COGNAC</t>
  </si>
  <si>
    <t>"ÉMILE ROUX"</t>
  </si>
  <si>
    <t>30 avenue du Général de Gaulle</t>
  </si>
  <si>
    <t>CONFOLENS</t>
  </si>
  <si>
    <t>30 avenue du Général de Gaulle (16500) 16500 CONFOLENS</t>
  </si>
  <si>
    <t>"L'OISELLERIE"</t>
  </si>
  <si>
    <t>Logis de l'Oisellerie</t>
  </si>
  <si>
    <t>LA COURONNE</t>
  </si>
  <si>
    <t>16400 LA COURONNE</t>
  </si>
  <si>
    <t>"LES CHIRONS"</t>
  </si>
  <si>
    <t>40, rue de la Prairie</t>
  </si>
  <si>
    <t>40, rue de la Prairie 16400 LA COURONNE</t>
  </si>
  <si>
    <t>"JEAN CAILLAUD"</t>
  </si>
  <si>
    <t>Rue de Puyguillen</t>
  </si>
  <si>
    <t>RUELLE SUR TOUVRE</t>
  </si>
  <si>
    <t>Rue de Puyguillen 16600 RUELLE SUR TOUVRE</t>
  </si>
  <si>
    <t>"LOUISE MICHEL"</t>
  </si>
  <si>
    <t>Rue Villebois Mareuil</t>
  </si>
  <si>
    <t>RUFFEC</t>
  </si>
  <si>
    <t>Rue Villebois Mareuil (16700) 16700 RUFFEC</t>
  </si>
  <si>
    <t>"JEAN-ALBERT GRÉGOIRE"</t>
  </si>
  <si>
    <t>Rue J.A. Grégoire</t>
  </si>
  <si>
    <t>SOYAUX</t>
  </si>
  <si>
    <t>Rue J.A. Grégoire – BP 66 (16800) 16800 SOYAUX</t>
  </si>
  <si>
    <t>501-2</t>
  </si>
  <si>
    <t>501-3</t>
  </si>
  <si>
    <t>501-4</t>
  </si>
  <si>
    <t>501-5</t>
  </si>
  <si>
    <t>501-6</t>
  </si>
  <si>
    <t>501-7</t>
  </si>
  <si>
    <t>501-8</t>
  </si>
  <si>
    <t>501-9</t>
  </si>
  <si>
    <t>501-10</t>
  </si>
  <si>
    <t>CFA16</t>
  </si>
  <si>
    <t>CFA17</t>
  </si>
  <si>
    <t>CFA86</t>
  </si>
  <si>
    <t>CFAB</t>
  </si>
  <si>
    <t>CFAC</t>
  </si>
  <si>
    <t>LOCAUX ERI ROCHEFORT</t>
  </si>
  <si>
    <t>ADRESSE PDL</t>
  </si>
  <si>
    <t>N_MARCHES</t>
  </si>
  <si>
    <t>N_MARCHES_CORIOLIS</t>
  </si>
  <si>
    <t>AGENCE</t>
  </si>
  <si>
    <t>TITULAIRE</t>
  </si>
  <si>
    <t>ADRESSE_1</t>
  </si>
  <si>
    <t>ADRESSE_2</t>
  </si>
  <si>
    <t>ADRESSE_3</t>
  </si>
  <si>
    <t>CONTROLEUR_TRAVAUX</t>
  </si>
  <si>
    <t>TEL_CT</t>
  </si>
  <si>
    <t>CHEF_EQUIPE</t>
  </si>
  <si>
    <t>TEL_CE</t>
  </si>
  <si>
    <t>2019L001F0119</t>
  </si>
  <si>
    <t>2019/4132</t>
  </si>
  <si>
    <t>189 Avenue du 8 mai 1945</t>
  </si>
  <si>
    <t>2019L003F0119</t>
  </si>
  <si>
    <t>2019/4133</t>
  </si>
  <si>
    <t>COULEURS ET DECOR</t>
  </si>
  <si>
    <t>4 rue du cabestan</t>
  </si>
  <si>
    <t>SAINT BENOIT</t>
  </si>
  <si>
    <t>NUANCES UNIKALO CHAMPNIERS</t>
  </si>
  <si>
    <t>UNIKALO CHARENTE CHAMPNIERS</t>
  </si>
  <si>
    <t>UNIKALO CHARENTE THOUARS</t>
  </si>
  <si>
    <t>UNIKALO CHARENTE NIORT</t>
  </si>
  <si>
    <t>CHAMPNIERS</t>
  </si>
  <si>
    <t>AYTRE</t>
  </si>
  <si>
    <t>SAINT GEORGES DES COTEAUX</t>
  </si>
  <si>
    <t>149, Route de Braconne</t>
  </si>
  <si>
    <t>61 Avenue Emile Zola</t>
  </si>
  <si>
    <t>21 Rue Jean-Baptiste Colbert</t>
  </si>
  <si>
    <t xml:space="preserve">3 Rue de la Mission </t>
  </si>
  <si>
    <t>24-26 Rue Léonard de Vinci</t>
  </si>
  <si>
    <t>2019L005F0119</t>
  </si>
  <si>
    <t>2019/4134</t>
  </si>
  <si>
    <t>TONNAY-CHARENTE</t>
  </si>
  <si>
    <t>ZAC de la Fraternité - Avenue du pont rouge</t>
  </si>
  <si>
    <t>TONNAY CHARENTE</t>
  </si>
  <si>
    <t>2019L007F0119</t>
  </si>
  <si>
    <t>2019/4135</t>
  </si>
  <si>
    <t>2019L009F0119</t>
  </si>
  <si>
    <t>2019/4136</t>
  </si>
  <si>
    <t>ZE Ma Campagne</t>
  </si>
  <si>
    <t>rue de Bel Air</t>
  </si>
  <si>
    <t>Route de Poitiers - La Payratte</t>
  </si>
  <si>
    <t>10-18 avenue du Pont Neuf</t>
  </si>
  <si>
    <t>La croix Lagord - Route de Port BP 72</t>
  </si>
  <si>
    <t>Chanteloup BP 10</t>
  </si>
  <si>
    <t>VOUNEUIL SOUS BIARD</t>
  </si>
  <si>
    <t>Prestataire</t>
  </si>
  <si>
    <t>Site chantier</t>
  </si>
  <si>
    <t>code_opération n°</t>
  </si>
  <si>
    <t>objet_chantier</t>
  </si>
  <si>
    <t>n_devis</t>
  </si>
  <si>
    <t>montant_TTC</t>
  </si>
  <si>
    <t>lieu_livraison</t>
  </si>
  <si>
    <t>N_bon_commande</t>
  </si>
  <si>
    <t>Gestionnaire
SAGE</t>
  </si>
  <si>
    <t>Tél gestionnaire</t>
  </si>
  <si>
    <t>Fax gestionnaire</t>
  </si>
  <si>
    <t>REF EAP</t>
  </si>
  <si>
    <t>Controleur_travaux</t>
  </si>
  <si>
    <t>Tel_conducteur_trvx</t>
  </si>
  <si>
    <t>Chef_equipe</t>
  </si>
  <si>
    <t>Tel_chef_equipe</t>
  </si>
  <si>
    <t>Adresse_livraison_1</t>
  </si>
  <si>
    <t>Adresse_livraison_2</t>
  </si>
  <si>
    <t>Adresse_livraison_3</t>
  </si>
  <si>
    <t xml:space="preserve">sans objet </t>
  </si>
  <si>
    <t>Titulaire</t>
  </si>
  <si>
    <t>Adresse_1</t>
  </si>
  <si>
    <t>Adresse_2</t>
  </si>
  <si>
    <t>Adresse_3</t>
  </si>
  <si>
    <t>code étab</t>
  </si>
  <si>
    <t>ref ERI</t>
  </si>
  <si>
    <t>Ref_chantier</t>
  </si>
  <si>
    <t>Marylène PASQUIER</t>
  </si>
  <si>
    <t>05.49.55.81.49</t>
  </si>
  <si>
    <t>05.49.38.48.03</t>
  </si>
  <si>
    <t>Millésime AP</t>
  </si>
  <si>
    <t>Engagement</t>
  </si>
  <si>
    <t>2019 PC</t>
  </si>
  <si>
    <t>n° MARCHES</t>
  </si>
  <si>
    <t>2018L001F0119</t>
  </si>
  <si>
    <t>2018L003F1119</t>
  </si>
  <si>
    <t>2018L005F0119</t>
  </si>
  <si>
    <t>2018L007F0119</t>
  </si>
  <si>
    <t>2018L009F0119</t>
  </si>
  <si>
    <t>CHEVALIER Cyril</t>
  </si>
  <si>
    <t>06 36 68 60 15</t>
  </si>
  <si>
    <t>GIACOMAZZO Jean Pierre</t>
  </si>
  <si>
    <t>06 13 40 52 13</t>
  </si>
  <si>
    <t>DUBREUIL Olivier</t>
  </si>
  <si>
    <t>06 33 69 59 80</t>
  </si>
  <si>
    <t>FONTINHA Pascal</t>
  </si>
  <si>
    <t>06 11 53 18 66</t>
  </si>
  <si>
    <t>SAULNIER Jean Marc</t>
  </si>
  <si>
    <t xml:space="preserve">06 11 89 35 15 </t>
  </si>
  <si>
    <t>PLAUD Fabrice</t>
  </si>
  <si>
    <t>06 11 89 35 32</t>
  </si>
  <si>
    <t>AURIAULT Valérie</t>
  </si>
  <si>
    <t>06 19 51 06 03</t>
  </si>
  <si>
    <t>BOUROT Stéphane</t>
  </si>
  <si>
    <t>06 72 29 78 10</t>
  </si>
  <si>
    <t>MARTIN Erwan</t>
  </si>
  <si>
    <t>06 29 90 41 08</t>
  </si>
  <si>
    <t>WEIKOPF Tino</t>
  </si>
  <si>
    <t>06 12 53 75 24</t>
  </si>
  <si>
    <t>LECOINTE Hervé</t>
  </si>
  <si>
    <t>07 84 09 30 34</t>
  </si>
  <si>
    <t>KARAMADIS Ari</t>
  </si>
  <si>
    <t>06 29 15 66 20</t>
  </si>
  <si>
    <t>RENAULD Hervé</t>
  </si>
  <si>
    <t>06 13 40 56 42</t>
  </si>
  <si>
    <t>date de prise en charge CRF</t>
  </si>
  <si>
    <t>Ref_bdc 1</t>
  </si>
  <si>
    <t>ref_bdc 2</t>
  </si>
  <si>
    <t>Nom du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</si>
</sst>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>
    <font>
      <sz val="11"/>
      <color theme="1"/>
      <name val="Calibri"/>
      <family val="2"/>
      <scheme val="minor"/>
    </font>
    <font>
      <sz val="10"/>
      <color theme="1"/>
      <name val="Liberation Sans"/>
      <family val="2"/>
    </font>
    <font>
      <b/>
      <sz val="12"/>
      <color theme="1"/>
      <name val="Liberation Sans"/>
      <family val="2"/>
    </font>
    <font>
      <sz val="10"/>
      <color theme="1"/>
      <name val="Arial"/>
      <family val="2"/>
    </font>
    <font>
      <sz val="10"/>
      <color rgb="FF000000"/>
      <name val="Geneva"/>
    </font>
    <font>
      <sz val="10"/>
      <color theme="1"/>
      <name val="Geneva"/>
    </font>
    <font>
      <sz val="10"/>
      <color rgb="FF0000FF"/>
      <name val="Geneva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Protection="1"/>
    <xf numFmtId="0" fontId="0" fillId="0" borderId="1" xfId="0" applyBorder="1" applyProtection="1">
      <protection locked="0"/>
    </xf>
    <xf numFmtId="14" fontId="0" fillId="0" borderId="1" xfId="0" applyNumberFormat="1" applyBorder="1"/>
    <xf numFmtId="0" fontId="0" fillId="0" borderId="1" xfId="0" applyBorder="1" applyProtection="1"/>
    <xf numFmtId="49" fontId="0" fillId="0" borderId="1" xfId="0" applyNumberFormat="1" applyBorder="1" applyProtection="1">
      <protection locked="0"/>
    </xf>
    <xf numFmtId="49" fontId="0" fillId="0" borderId="0" xfId="0" applyNumberFormat="1"/>
    <xf numFmtId="164" fontId="0" fillId="0" borderId="1" xfId="0" applyNumberFormat="1" applyBorder="1" applyProtection="1">
      <protection locked="0"/>
    </xf>
    <xf numFmtId="164" fontId="0" fillId="0" borderId="0" xfId="0" applyNumberFormat="1"/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49" fontId="0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164" fontId="0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266699</xdr:colOff>
      <xdr:row>1</xdr:row>
      <xdr:rowOff>66675</xdr:rowOff>
    </xdr:from>
    <xdr:to>
      <xdr:col>38</xdr:col>
      <xdr:colOff>695325</xdr:colOff>
      <xdr:row>3</xdr:row>
      <xdr:rowOff>28575</xdr:rowOff>
    </xdr:to>
    <xdr:sp macro="[0]!Nettoyage" textlink="">
      <xdr:nvSpPr>
        <xdr:cNvPr id="3" name="ZoneTexte 2"/>
        <xdr:cNvSpPr txBox="1"/>
      </xdr:nvSpPr>
      <xdr:spPr>
        <a:xfrm>
          <a:off x="17497424" y="447675"/>
          <a:ext cx="1190626" cy="7429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Nettoyage</a:t>
          </a:r>
        </a:p>
      </xdr:txBody>
    </xdr:sp>
    <xdr:clientData/>
  </xdr:twoCellAnchor>
  <xdr:twoCellAnchor>
    <xdr:from>
      <xdr:col>37</xdr:col>
      <xdr:colOff>285750</xdr:colOff>
      <xdr:row>3</xdr:row>
      <xdr:rowOff>295275</xdr:rowOff>
    </xdr:from>
    <xdr:to>
      <xdr:col>38</xdr:col>
      <xdr:colOff>666750</xdr:colOff>
      <xdr:row>6</xdr:row>
      <xdr:rowOff>0</xdr:rowOff>
    </xdr:to>
    <xdr:sp macro="[0]!transfert" textlink="">
      <xdr:nvSpPr>
        <xdr:cNvPr id="2" name="Rectangle 1"/>
        <xdr:cNvSpPr/>
      </xdr:nvSpPr>
      <xdr:spPr>
        <a:xfrm>
          <a:off x="17516475" y="1457325"/>
          <a:ext cx="1143000" cy="8763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</a:rPr>
            <a:t>Transfert suivi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30"/>
  <sheetViews>
    <sheetView tabSelected="1" topLeftCell="G1" workbookViewId="0">
      <selection activeCell="K3" sqref="K3"/>
    </sheetView>
  </sheetViews>
  <sheetFormatPr baseColWidth="10" defaultRowHeight="15" outlineLevelCol="2"/>
  <cols>
    <col min="1" max="1" width="15" style="37" customWidth="1"/>
    <col min="2" max="2" width="22" style="37" bestFit="1" customWidth="1"/>
    <col min="3" max="3" width="25.5703125" style="33" hidden="1" customWidth="1" outlineLevel="1"/>
    <col min="4" max="4" width="14.28515625" style="33" hidden="1" customWidth="1" outlineLevel="1"/>
    <col min="5" max="5" width="14.5703125" style="33" hidden="1" customWidth="1" outlineLevel="1"/>
    <col min="6" max="6" width="48.140625" bestFit="1" customWidth="1" collapsed="1"/>
    <col min="7" max="7" width="18.28515625" style="43" customWidth="1"/>
    <col min="8" max="8" width="33.85546875" customWidth="1"/>
    <col min="9" max="9" width="21.5703125" customWidth="1"/>
    <col min="10" max="10" width="18.85546875" style="45" customWidth="1"/>
    <col min="11" max="11" width="32" bestFit="1" customWidth="1"/>
    <col min="12" max="12" width="17.85546875" bestFit="1" customWidth="1"/>
    <col min="13" max="13" width="18.7109375" hidden="1" customWidth="1" outlineLevel="1"/>
    <col min="14" max="14" width="17" hidden="1" customWidth="1" outlineLevel="1"/>
    <col min="15" max="16" width="15.5703125" hidden="1" customWidth="1" outlineLevel="1"/>
    <col min="17" max="17" width="15.5703125" customWidth="1" collapsed="1"/>
    <col min="18" max="18" width="24.140625" hidden="1" customWidth="1" outlineLevel="2"/>
    <col min="19" max="19" width="25.85546875" style="38" hidden="1" customWidth="1" outlineLevel="2"/>
    <col min="20" max="20" width="8.140625" hidden="1" customWidth="1" outlineLevel="1" collapsed="1"/>
    <col min="21" max="21" width="18.28515625" hidden="1" customWidth="1" outlineLevel="1" collapsed="1"/>
    <col min="22" max="22" width="19.28515625" hidden="1" customWidth="1" outlineLevel="1"/>
    <col min="23" max="23" width="12.42578125" hidden="1" customWidth="1" outlineLevel="1"/>
    <col min="24" max="24" width="15.85546875" hidden="1" customWidth="1" outlineLevel="1"/>
    <col min="25" max="27" width="18.85546875" hidden="1" customWidth="1" outlineLevel="1"/>
    <col min="28" max="29" width="27.85546875" hidden="1" customWidth="1" outlineLevel="1"/>
    <col min="30" max="30" width="21.42578125" hidden="1" customWidth="1" outlineLevel="1"/>
    <col min="31" max="31" width="8.42578125" hidden="1" customWidth="1" outlineLevel="1"/>
    <col min="32" max="32" width="23.85546875" hidden="1" customWidth="1" outlineLevel="1"/>
    <col min="33" max="34" width="10.140625" hidden="1" customWidth="1" outlineLevel="1"/>
    <col min="35" max="35" width="9.7109375" hidden="1" customWidth="1" outlineLevel="1"/>
    <col min="36" max="36" width="6.7109375" hidden="1" customWidth="1" outlineLevel="1"/>
    <col min="37" max="37" width="15.28515625" bestFit="1" customWidth="1" collapsed="1"/>
    <col min="41" max="41" width="39.85546875" style="33" bestFit="1" customWidth="1"/>
  </cols>
  <sheetData>
    <row r="1" spans="1:41" s="21" customFormat="1" ht="30">
      <c r="A1" s="46" t="s">
        <v>11</v>
      </c>
      <c r="B1" s="46" t="s">
        <v>507</v>
      </c>
      <c r="C1" s="47" t="s">
        <v>572</v>
      </c>
      <c r="D1" s="47"/>
      <c r="E1" s="47"/>
      <c r="F1" s="47" t="s">
        <v>508</v>
      </c>
      <c r="G1" s="48" t="s">
        <v>509</v>
      </c>
      <c r="H1" s="49" t="s">
        <v>510</v>
      </c>
      <c r="I1" s="49" t="s">
        <v>511</v>
      </c>
      <c r="J1" s="50" t="s">
        <v>512</v>
      </c>
      <c r="K1" s="47" t="s">
        <v>513</v>
      </c>
      <c r="L1" s="51" t="s">
        <v>514</v>
      </c>
      <c r="M1" s="34" t="s">
        <v>515</v>
      </c>
      <c r="N1" s="35" t="s">
        <v>516</v>
      </c>
      <c r="O1" s="35" t="s">
        <v>517</v>
      </c>
      <c r="P1" s="35" t="s">
        <v>537</v>
      </c>
      <c r="Q1" s="51" t="s">
        <v>538</v>
      </c>
      <c r="R1" s="35" t="s">
        <v>518</v>
      </c>
      <c r="S1" s="52" t="s">
        <v>573</v>
      </c>
      <c r="T1" s="35" t="s">
        <v>574</v>
      </c>
      <c r="U1" s="35" t="s">
        <v>519</v>
      </c>
      <c r="V1" s="35" t="s">
        <v>520</v>
      </c>
      <c r="W1" s="35" t="s">
        <v>521</v>
      </c>
      <c r="X1" s="35" t="s">
        <v>522</v>
      </c>
      <c r="Y1" s="35" t="s">
        <v>523</v>
      </c>
      <c r="Z1" s="35" t="s">
        <v>524</v>
      </c>
      <c r="AA1" s="35" t="s">
        <v>525</v>
      </c>
      <c r="AB1" s="35" t="s">
        <v>526</v>
      </c>
      <c r="AC1" s="35" t="s">
        <v>460</v>
      </c>
      <c r="AD1" s="35" t="s">
        <v>461</v>
      </c>
      <c r="AE1" s="35" t="s">
        <v>527</v>
      </c>
      <c r="AF1" s="35" t="s">
        <v>528</v>
      </c>
      <c r="AG1" s="35" t="s">
        <v>529</v>
      </c>
      <c r="AH1" s="35" t="s">
        <v>530</v>
      </c>
      <c r="AI1" s="35" t="s">
        <v>531</v>
      </c>
      <c r="AJ1" s="35" t="s">
        <v>532</v>
      </c>
      <c r="AK1" s="35" t="s">
        <v>533</v>
      </c>
      <c r="AO1" s="21" t="s">
        <v>575</v>
      </c>
    </row>
    <row r="2" spans="1:41" ht="30.75" customHeight="1">
      <c r="A2" s="39" t="s">
        <v>1</v>
      </c>
      <c r="B2" s="39" t="s">
        <v>13</v>
      </c>
      <c r="C2" s="40">
        <f ca="1">TODAY()</f>
        <v>43660</v>
      </c>
      <c r="D2" s="40" t="str">
        <f>A2&amp;"_"&amp;"LYC"</f>
        <v>BRESSUIRE_LYC</v>
      </c>
      <c r="E2" s="40" t="str">
        <f>A2&amp;"_"&amp;"PDL"</f>
        <v>BRESSUIRE_PDL</v>
      </c>
      <c r="F2" s="39" t="s">
        <v>43</v>
      </c>
      <c r="G2" s="42"/>
      <c r="H2" s="39"/>
      <c r="I2" s="39"/>
      <c r="J2" s="44"/>
      <c r="K2" s="39"/>
      <c r="L2" s="39">
        <v>5</v>
      </c>
      <c r="M2" s="5" t="s">
        <v>534</v>
      </c>
      <c r="N2" s="5" t="s">
        <v>535</v>
      </c>
      <c r="O2" s="5" t="s">
        <v>536</v>
      </c>
      <c r="P2" s="5" t="s">
        <v>539</v>
      </c>
      <c r="Q2" s="39"/>
      <c r="R2" s="5" t="str">
        <f>P2&amp;" "&amp;Q2</f>
        <v xml:space="preserve">2019 PC </v>
      </c>
      <c r="S2" s="41" t="str">
        <f>A2&amp;" "&amp;AC2&amp;"_"&amp;L2</f>
        <v>BRESSUIRE 2019L005F0119_5</v>
      </c>
      <c r="T2" s="5" t="str">
        <f>AD2</f>
        <v>2019/4134</v>
      </c>
      <c r="U2" s="5" t="str">
        <f>VLOOKUP(AB2,Feuil2!$E$2:$P$56,9)</f>
        <v>DUBREUIL Olivier</v>
      </c>
      <c r="V2" s="5" t="str">
        <f>VLOOKUP(AB2,Feuil2!$E$2:$P$56,10)</f>
        <v>06 33 69 59 80</v>
      </c>
      <c r="W2" s="5" t="str">
        <f>VLOOKUP(AB2,Feuil2!$E$2:$P$56,11)</f>
        <v>FONTINHA Pascal</v>
      </c>
      <c r="X2" s="5" t="str">
        <f>VLOOKUP(AB2,Feuil2!$E$2:$P$56,12)</f>
        <v>06 11 53 18 66</v>
      </c>
      <c r="Y2" s="5" t="e">
        <f>VLOOKUP(K2,Feuil4!$D$2:$I$131,3)</f>
        <v>#N/A</v>
      </c>
      <c r="Z2" s="5" t="e">
        <f>VLOOKUP(K2,Feuil4!$D$2:$I$131,4)</f>
        <v>#N/A</v>
      </c>
      <c r="AA2" s="5" t="e">
        <f>VLOOKUP(K2,Feuil4!$D$2:$I$131,5)</f>
        <v>#N/A</v>
      </c>
      <c r="AB2" s="5" t="str">
        <f>A2&amp;" "&amp;B2</f>
        <v>BRESSUIRE NUANCES UNIKALO THOUARS</v>
      </c>
      <c r="AC2" s="5" t="str">
        <f>VLOOKUP(AB2,Feuil2!$E$2:$G$56,2)</f>
        <v>2019L005F0119</v>
      </c>
      <c r="AD2" s="5" t="str">
        <f>VLOOKUP(AB2,Feuil2!$E$2:$G$56,3)</f>
        <v>2019/4134</v>
      </c>
      <c r="AE2" s="5" t="str">
        <f>VLOOKUP(AB2,Feuil2!$E$2:$H$56,4)</f>
        <v>AU FORUM DU BATIMENT</v>
      </c>
      <c r="AF2" s="5" t="str">
        <f>VLOOKUP(AB2,Feuil2!$E$2:$P$56,6)</f>
        <v>ZAC de la Fraternité - Avenue du pont rouge</v>
      </c>
      <c r="AG2" s="5">
        <f>VLOOKUP(AB2,Feuil2!$E$2:$P$56,7)</f>
        <v>17430</v>
      </c>
      <c r="AH2" s="5" t="str">
        <f>VLOOKUP(AB2,Feuil2!$E$2:$P$56,8)</f>
        <v>TONNAY CHARENTE</v>
      </c>
      <c r="AI2" s="5">
        <f>VLOOKUP(F2,Feuil4!$D$2:$I$131,2)</f>
        <v>360</v>
      </c>
      <c r="AJ2" s="5" t="str">
        <f>IF(A2="ANGOULEME","ANG",IF(A2="BRESSUIRE","BRE",IF(A2="CHATELLERAULT","CHAT",IF(A2="POITIERS","POI",IF(A2="PONS","PON",IF(A2="ROCHEFORT","ROCH",IF(A2="LAROCHELLE","LARO",IF(A2="SAINTES","SAI",IF(A2="NIORT","NIO",IF(A2="MELLE","MEL",IF(A2="MDR","MDR",IF(A2="SRI","SRI",0))))))))))))</f>
        <v>BRE</v>
      </c>
      <c r="AK2" s="5" t="str">
        <f>IFERROR(AJ2&amp;"/"&amp;AI2&amp;"/"&amp;G2,0)</f>
        <v>BRE/360/</v>
      </c>
      <c r="AO2" s="5" t="str">
        <f>A2&amp;"_"&amp;B2&amp;"_"&amp;L2</f>
        <v>BRESSUIRE_NUANCES UNIKALO THOUARS_5</v>
      </c>
    </row>
    <row r="3" spans="1:41" ht="30.75" customHeight="1">
      <c r="A3" s="39"/>
      <c r="B3" s="39"/>
      <c r="C3" s="40">
        <f t="shared" ref="C3:C30" ca="1" si="0">TODAY()</f>
        <v>43660</v>
      </c>
      <c r="D3" s="40" t="str">
        <f t="shared" ref="D3:D30" si="1">A3&amp;"_"&amp;"LYC"</f>
        <v>_LYC</v>
      </c>
      <c r="E3" s="40" t="str">
        <f t="shared" ref="E3:E30" si="2">A3&amp;"_"&amp;"PDL"</f>
        <v>_PDL</v>
      </c>
      <c r="F3" s="39"/>
      <c r="G3" s="42"/>
      <c r="H3" s="39"/>
      <c r="I3" s="39"/>
      <c r="J3" s="44"/>
      <c r="K3" s="39"/>
      <c r="L3" s="39"/>
      <c r="M3" s="5" t="s">
        <v>534</v>
      </c>
      <c r="N3" s="5" t="s">
        <v>535</v>
      </c>
      <c r="O3" s="5" t="s">
        <v>536</v>
      </c>
      <c r="P3" s="5" t="s">
        <v>539</v>
      </c>
      <c r="Q3" s="39"/>
      <c r="R3" s="5"/>
      <c r="S3" s="41" t="e">
        <f t="shared" ref="S3:S30" si="3">A3&amp;" "&amp;AC3&amp;"_"&amp;L3</f>
        <v>#N/A</v>
      </c>
      <c r="T3" s="5" t="e">
        <f t="shared" ref="T3:T30" si="4">AD3</f>
        <v>#N/A</v>
      </c>
      <c r="U3" s="5" t="e">
        <f>VLOOKUP(AB3,Feuil2!$E$2:$P$56,9)</f>
        <v>#N/A</v>
      </c>
      <c r="V3" s="5" t="e">
        <f>VLOOKUP(AB3,Feuil2!$E$2:$P$56,10)</f>
        <v>#N/A</v>
      </c>
      <c r="W3" s="5" t="e">
        <f>VLOOKUP(AB3,Feuil2!$E$2:$P$56,11)</f>
        <v>#N/A</v>
      </c>
      <c r="X3" s="5" t="e">
        <f>VLOOKUP(AB3,Feuil2!$E$2:$P$56,12)</f>
        <v>#N/A</v>
      </c>
      <c r="Y3" s="5" t="e">
        <f>VLOOKUP(K3,Feuil4!$D$2:$I$131,3)</f>
        <v>#N/A</v>
      </c>
      <c r="Z3" s="5" t="e">
        <f>VLOOKUP(K3,Feuil4!$D$2:$I$131,4)</f>
        <v>#N/A</v>
      </c>
      <c r="AA3" s="5" t="e">
        <f>VLOOKUP(K3,Feuil4!$D$2:$I$131,5)</f>
        <v>#N/A</v>
      </c>
      <c r="AB3" s="5" t="str">
        <f t="shared" ref="AB3:AB30" si="5">A3&amp;" "&amp;B3</f>
        <v xml:space="preserve"> </v>
      </c>
      <c r="AC3" s="5" t="e">
        <f>VLOOKUP(AB3,Feuil2!$E$2:$G$56,2)</f>
        <v>#N/A</v>
      </c>
      <c r="AD3" s="5" t="e">
        <f>VLOOKUP(AB3,Feuil2!$E$2:$G$56,3)</f>
        <v>#N/A</v>
      </c>
      <c r="AE3" s="5" t="e">
        <f>VLOOKUP(AB3,Feuil2!$E$2:$H$56,4)</f>
        <v>#N/A</v>
      </c>
      <c r="AF3" s="5" t="e">
        <f>VLOOKUP(AB3,Feuil2!$E$2:$P$56,6)</f>
        <v>#N/A</v>
      </c>
      <c r="AG3" s="5" t="e">
        <f>VLOOKUP(AB3,Feuil2!$E$2:$P$56,7)</f>
        <v>#N/A</v>
      </c>
      <c r="AH3" s="5" t="e">
        <f>VLOOKUP(AB3,Feuil2!$E$2:$P$56,8)</f>
        <v>#N/A</v>
      </c>
      <c r="AI3" s="5" t="e">
        <f>VLOOKUP(F3,Feuil4!$D$2:$I$131,2)</f>
        <v>#N/A</v>
      </c>
      <c r="AJ3" s="5">
        <f t="shared" ref="AJ3:AJ30" si="6">IF(A3="ANGOULEME","ANG",IF(A3="BRESSUIRE","BRE",IF(A3="CHATELLERAULT","CHAT",IF(A3="POITIERS","POI",IF(A3="PONS","PON",IF(A3="ROCHEFORT","ROCH",IF(A3="LAROCHELLE","LARO",IF(A3="SAINTES","SAI",IF(A3="NIORT","NIO",IF(A3="MELLE","MEL",IF(A3="MDR","MDR",IF(A3="SRI","SRI",0))))))))))))</f>
        <v>0</v>
      </c>
      <c r="AK3" s="5">
        <f t="shared" ref="AK3:AK30" si="7">IFERROR(AJ3&amp;"/"&amp;AI3&amp;"/"&amp;G3,0)</f>
        <v>0</v>
      </c>
      <c r="AO3" s="5" t="str">
        <f t="shared" ref="AO3:AO30" si="8">A3&amp;"_"&amp;B3&amp;"_"&amp;L3</f>
        <v>__</v>
      </c>
    </row>
    <row r="4" spans="1:41" ht="30.75" customHeight="1">
      <c r="A4" s="39"/>
      <c r="B4" s="39"/>
      <c r="C4" s="40">
        <f t="shared" ca="1" si="0"/>
        <v>43660</v>
      </c>
      <c r="D4" s="40" t="str">
        <f t="shared" si="1"/>
        <v>_LYC</v>
      </c>
      <c r="E4" s="40" t="str">
        <f t="shared" si="2"/>
        <v>_PDL</v>
      </c>
      <c r="F4" s="39"/>
      <c r="G4" s="42"/>
      <c r="H4" s="39"/>
      <c r="I4" s="39"/>
      <c r="J4" s="44"/>
      <c r="K4" s="39"/>
      <c r="L4" s="39"/>
      <c r="M4" s="5" t="s">
        <v>534</v>
      </c>
      <c r="N4" s="5" t="s">
        <v>535</v>
      </c>
      <c r="O4" s="5" t="s">
        <v>536</v>
      </c>
      <c r="P4" s="5" t="s">
        <v>539</v>
      </c>
      <c r="Q4" s="39"/>
      <c r="R4" s="5"/>
      <c r="S4" s="41" t="e">
        <f t="shared" si="3"/>
        <v>#N/A</v>
      </c>
      <c r="T4" s="5" t="e">
        <f t="shared" si="4"/>
        <v>#N/A</v>
      </c>
      <c r="U4" s="5" t="e">
        <f>VLOOKUP(AB4,Feuil2!$E$2:$P$56,9)</f>
        <v>#N/A</v>
      </c>
      <c r="V4" s="5" t="e">
        <f>VLOOKUP(AB4,Feuil2!$E$2:$P$56,10)</f>
        <v>#N/A</v>
      </c>
      <c r="W4" s="5" t="e">
        <f>VLOOKUP(AB4,Feuil2!$E$2:$P$56,11)</f>
        <v>#N/A</v>
      </c>
      <c r="X4" s="5" t="e">
        <f>VLOOKUP(AB4,Feuil2!$E$2:$P$56,12)</f>
        <v>#N/A</v>
      </c>
      <c r="Y4" s="5" t="e">
        <f>VLOOKUP(K4,Feuil4!$D$2:$I$131,3)</f>
        <v>#N/A</v>
      </c>
      <c r="Z4" s="5" t="e">
        <f>VLOOKUP(K4,Feuil4!$D$2:$I$131,4)</f>
        <v>#N/A</v>
      </c>
      <c r="AA4" s="5" t="e">
        <f>VLOOKUP(K4,Feuil4!$D$2:$I$131,5)</f>
        <v>#N/A</v>
      </c>
      <c r="AB4" s="5" t="str">
        <f t="shared" si="5"/>
        <v xml:space="preserve"> </v>
      </c>
      <c r="AC4" s="5" t="e">
        <f>VLOOKUP(AB4,Feuil2!$E$2:$G$56,2)</f>
        <v>#N/A</v>
      </c>
      <c r="AD4" s="5" t="e">
        <f>VLOOKUP(AB4,Feuil2!$E$2:$G$56,3)</f>
        <v>#N/A</v>
      </c>
      <c r="AE4" s="5" t="e">
        <f>VLOOKUP(AB4,Feuil2!$E$2:$H$56,4)</f>
        <v>#N/A</v>
      </c>
      <c r="AF4" s="5" t="e">
        <f>VLOOKUP(AB4,Feuil2!$E$2:$P$56,6)</f>
        <v>#N/A</v>
      </c>
      <c r="AG4" s="5" t="e">
        <f>VLOOKUP(AB4,Feuil2!$E$2:$P$56,7)</f>
        <v>#N/A</v>
      </c>
      <c r="AH4" s="5" t="e">
        <f>VLOOKUP(AB4,Feuil2!$E$2:$P$56,8)</f>
        <v>#N/A</v>
      </c>
      <c r="AI4" s="5" t="e">
        <f>VLOOKUP(F4,Feuil4!$D$2:$I$131,2)</f>
        <v>#N/A</v>
      </c>
      <c r="AJ4" s="5">
        <f t="shared" si="6"/>
        <v>0</v>
      </c>
      <c r="AK4" s="5">
        <f t="shared" si="7"/>
        <v>0</v>
      </c>
      <c r="AO4" s="5" t="str">
        <f t="shared" si="8"/>
        <v>__</v>
      </c>
    </row>
    <row r="5" spans="1:41" ht="30.75" customHeight="1">
      <c r="A5" s="39"/>
      <c r="B5" s="39"/>
      <c r="C5" s="40">
        <f t="shared" ca="1" si="0"/>
        <v>43660</v>
      </c>
      <c r="D5" s="40" t="str">
        <f t="shared" si="1"/>
        <v>_LYC</v>
      </c>
      <c r="E5" s="40" t="str">
        <f t="shared" si="2"/>
        <v>_PDL</v>
      </c>
      <c r="F5" s="39"/>
      <c r="G5" s="42"/>
      <c r="H5" s="39"/>
      <c r="I5" s="39"/>
      <c r="J5" s="44"/>
      <c r="K5" s="39"/>
      <c r="L5" s="39"/>
      <c r="M5" s="5" t="s">
        <v>534</v>
      </c>
      <c r="N5" s="5" t="s">
        <v>535</v>
      </c>
      <c r="O5" s="5" t="s">
        <v>536</v>
      </c>
      <c r="P5" s="5" t="s">
        <v>539</v>
      </c>
      <c r="Q5" s="39"/>
      <c r="R5" s="5"/>
      <c r="S5" s="41" t="e">
        <f t="shared" si="3"/>
        <v>#N/A</v>
      </c>
      <c r="T5" s="5" t="e">
        <f t="shared" si="4"/>
        <v>#N/A</v>
      </c>
      <c r="U5" s="5" t="e">
        <f>VLOOKUP(AB5,Feuil2!$E$2:$P$56,9)</f>
        <v>#N/A</v>
      </c>
      <c r="V5" s="5" t="e">
        <f>VLOOKUP(AB5,Feuil2!$E$2:$P$56,10)</f>
        <v>#N/A</v>
      </c>
      <c r="W5" s="5" t="e">
        <f>VLOOKUP(AB5,Feuil2!$E$2:$P$56,11)</f>
        <v>#N/A</v>
      </c>
      <c r="X5" s="5" t="e">
        <f>VLOOKUP(AB5,Feuil2!$E$2:$P$56,12)</f>
        <v>#N/A</v>
      </c>
      <c r="Y5" s="5" t="e">
        <f>VLOOKUP(K5,Feuil4!$D$2:$I$131,3)</f>
        <v>#N/A</v>
      </c>
      <c r="Z5" s="5" t="e">
        <f>VLOOKUP(K5,Feuil4!$D$2:$I$131,4)</f>
        <v>#N/A</v>
      </c>
      <c r="AA5" s="5" t="e">
        <f>VLOOKUP(K5,Feuil4!$D$2:$I$131,5)</f>
        <v>#N/A</v>
      </c>
      <c r="AB5" s="5" t="str">
        <f t="shared" si="5"/>
        <v xml:space="preserve"> </v>
      </c>
      <c r="AC5" s="5" t="e">
        <f>VLOOKUP(AB5,Feuil2!$E$2:$G$56,2)</f>
        <v>#N/A</v>
      </c>
      <c r="AD5" s="5" t="e">
        <f>VLOOKUP(AB5,Feuil2!$E$2:$G$56,3)</f>
        <v>#N/A</v>
      </c>
      <c r="AE5" s="5" t="e">
        <f>VLOOKUP(AB5,Feuil2!$E$2:$H$56,4)</f>
        <v>#N/A</v>
      </c>
      <c r="AF5" s="5" t="e">
        <f>VLOOKUP(AB5,Feuil2!$E$2:$P$56,6)</f>
        <v>#N/A</v>
      </c>
      <c r="AG5" s="5" t="e">
        <f>VLOOKUP(AB5,Feuil2!$E$2:$P$56,7)</f>
        <v>#N/A</v>
      </c>
      <c r="AH5" s="5" t="e">
        <f>VLOOKUP(AB5,Feuil2!$E$2:$P$56,8)</f>
        <v>#N/A</v>
      </c>
      <c r="AI5" s="5" t="e">
        <f>VLOOKUP(F5,Feuil4!$D$2:$I$131,2)</f>
        <v>#N/A</v>
      </c>
      <c r="AJ5" s="5">
        <f t="shared" si="6"/>
        <v>0</v>
      </c>
      <c r="AK5" s="5">
        <f t="shared" si="7"/>
        <v>0</v>
      </c>
      <c r="AO5" s="5" t="str">
        <f t="shared" si="8"/>
        <v>__</v>
      </c>
    </row>
    <row r="6" spans="1:41" ht="30.75" customHeight="1">
      <c r="A6" s="39"/>
      <c r="B6" s="39"/>
      <c r="C6" s="40">
        <f t="shared" ca="1" si="0"/>
        <v>43660</v>
      </c>
      <c r="D6" s="40" t="str">
        <f t="shared" si="1"/>
        <v>_LYC</v>
      </c>
      <c r="E6" s="40" t="str">
        <f t="shared" si="2"/>
        <v>_PDL</v>
      </c>
      <c r="F6" s="39"/>
      <c r="G6" s="42"/>
      <c r="H6" s="39"/>
      <c r="I6" s="39"/>
      <c r="J6" s="44"/>
      <c r="K6" s="39"/>
      <c r="L6" s="39"/>
      <c r="M6" s="5" t="s">
        <v>534</v>
      </c>
      <c r="N6" s="5" t="s">
        <v>535</v>
      </c>
      <c r="O6" s="5" t="s">
        <v>536</v>
      </c>
      <c r="P6" s="5" t="s">
        <v>539</v>
      </c>
      <c r="Q6" s="39"/>
      <c r="R6" s="5"/>
      <c r="S6" s="41" t="e">
        <f t="shared" si="3"/>
        <v>#N/A</v>
      </c>
      <c r="T6" s="5" t="e">
        <f t="shared" si="4"/>
        <v>#N/A</v>
      </c>
      <c r="U6" s="5" t="e">
        <f>VLOOKUP(AB6,Feuil2!$E$2:$P$56,9)</f>
        <v>#N/A</v>
      </c>
      <c r="V6" s="5" t="e">
        <f>VLOOKUP(AB6,Feuil2!$E$2:$P$56,10)</f>
        <v>#N/A</v>
      </c>
      <c r="W6" s="5" t="e">
        <f>VLOOKUP(AB6,Feuil2!$E$2:$P$56,11)</f>
        <v>#N/A</v>
      </c>
      <c r="X6" s="5" t="e">
        <f>VLOOKUP(AB6,Feuil2!$E$2:$P$56,12)</f>
        <v>#N/A</v>
      </c>
      <c r="Y6" s="5" t="e">
        <f>VLOOKUP(K6,Feuil4!$D$2:$I$131,3)</f>
        <v>#N/A</v>
      </c>
      <c r="Z6" s="5" t="e">
        <f>VLOOKUP(K6,Feuil4!$D$2:$I$131,4)</f>
        <v>#N/A</v>
      </c>
      <c r="AA6" s="5" t="e">
        <f>VLOOKUP(K6,Feuil4!$D$2:$I$131,5)</f>
        <v>#N/A</v>
      </c>
      <c r="AB6" s="5" t="str">
        <f t="shared" si="5"/>
        <v xml:space="preserve"> </v>
      </c>
      <c r="AC6" s="5" t="e">
        <f>VLOOKUP(AB6,Feuil2!$E$2:$G$56,2)</f>
        <v>#N/A</v>
      </c>
      <c r="AD6" s="5" t="e">
        <f>VLOOKUP(AB6,Feuil2!$E$2:$G$56,3)</f>
        <v>#N/A</v>
      </c>
      <c r="AE6" s="5" t="e">
        <f>VLOOKUP(AB6,Feuil2!$E$2:$H$56,4)</f>
        <v>#N/A</v>
      </c>
      <c r="AF6" s="5" t="e">
        <f>VLOOKUP(AB6,Feuil2!$E$2:$P$56,6)</f>
        <v>#N/A</v>
      </c>
      <c r="AG6" s="5" t="e">
        <f>VLOOKUP(AB6,Feuil2!$E$2:$P$56,7)</f>
        <v>#N/A</v>
      </c>
      <c r="AH6" s="5" t="e">
        <f>VLOOKUP(AB6,Feuil2!$E$2:$P$56,8)</f>
        <v>#N/A</v>
      </c>
      <c r="AI6" s="5" t="e">
        <f>VLOOKUP(F6,Feuil4!$D$2:$I$131,2)</f>
        <v>#N/A</v>
      </c>
      <c r="AJ6" s="5">
        <f t="shared" si="6"/>
        <v>0</v>
      </c>
      <c r="AK6" s="5">
        <f t="shared" si="7"/>
        <v>0</v>
      </c>
      <c r="AO6" s="5" t="str">
        <f t="shared" si="8"/>
        <v>__</v>
      </c>
    </row>
    <row r="7" spans="1:41" ht="30.75" customHeight="1">
      <c r="A7" s="39"/>
      <c r="B7" s="39"/>
      <c r="C7" s="40">
        <f t="shared" ca="1" si="0"/>
        <v>43660</v>
      </c>
      <c r="D7" s="40" t="str">
        <f t="shared" si="1"/>
        <v>_LYC</v>
      </c>
      <c r="E7" s="40" t="str">
        <f t="shared" si="2"/>
        <v>_PDL</v>
      </c>
      <c r="F7" s="39"/>
      <c r="G7" s="42"/>
      <c r="H7" s="39"/>
      <c r="I7" s="39"/>
      <c r="J7" s="44"/>
      <c r="K7" s="39"/>
      <c r="L7" s="39"/>
      <c r="M7" s="5" t="s">
        <v>534</v>
      </c>
      <c r="N7" s="5" t="s">
        <v>535</v>
      </c>
      <c r="O7" s="5" t="s">
        <v>536</v>
      </c>
      <c r="P7" s="5" t="s">
        <v>539</v>
      </c>
      <c r="Q7" s="39"/>
      <c r="R7" s="5"/>
      <c r="S7" s="41" t="e">
        <f t="shared" si="3"/>
        <v>#N/A</v>
      </c>
      <c r="T7" s="5" t="e">
        <f t="shared" si="4"/>
        <v>#N/A</v>
      </c>
      <c r="U7" s="5" t="e">
        <f>VLOOKUP(AB7,Feuil2!$E$2:$P$56,9)</f>
        <v>#N/A</v>
      </c>
      <c r="V7" s="5" t="e">
        <f>VLOOKUP(AB7,Feuil2!$E$2:$P$56,10)</f>
        <v>#N/A</v>
      </c>
      <c r="W7" s="5" t="e">
        <f>VLOOKUP(AB7,Feuil2!$E$2:$P$56,11)</f>
        <v>#N/A</v>
      </c>
      <c r="X7" s="5" t="e">
        <f>VLOOKUP(AB7,Feuil2!$E$2:$P$56,12)</f>
        <v>#N/A</v>
      </c>
      <c r="Y7" s="5" t="e">
        <f>VLOOKUP(K7,Feuil4!$D$2:$I$131,3)</f>
        <v>#N/A</v>
      </c>
      <c r="Z7" s="5" t="e">
        <f>VLOOKUP(K7,Feuil4!$D$2:$I$131,4)</f>
        <v>#N/A</v>
      </c>
      <c r="AA7" s="5" t="e">
        <f>VLOOKUP(K7,Feuil4!$D$2:$I$131,5)</f>
        <v>#N/A</v>
      </c>
      <c r="AB7" s="5" t="str">
        <f t="shared" si="5"/>
        <v xml:space="preserve"> </v>
      </c>
      <c r="AC7" s="5" t="e">
        <f>VLOOKUP(AB7,Feuil2!$E$2:$G$56,2)</f>
        <v>#N/A</v>
      </c>
      <c r="AD7" s="5" t="e">
        <f>VLOOKUP(AB7,Feuil2!$E$2:$G$56,3)</f>
        <v>#N/A</v>
      </c>
      <c r="AE7" s="5" t="e">
        <f>VLOOKUP(AB7,Feuil2!$E$2:$H$56,4)</f>
        <v>#N/A</v>
      </c>
      <c r="AF7" s="5" t="e">
        <f>VLOOKUP(AB7,Feuil2!$E$2:$P$56,6)</f>
        <v>#N/A</v>
      </c>
      <c r="AG7" s="5" t="e">
        <f>VLOOKUP(AB7,Feuil2!$E$2:$P$56,7)</f>
        <v>#N/A</v>
      </c>
      <c r="AH7" s="5" t="e">
        <f>VLOOKUP(AB7,Feuil2!$E$2:$P$56,8)</f>
        <v>#N/A</v>
      </c>
      <c r="AI7" s="5" t="e">
        <f>VLOOKUP(F7,Feuil4!$D$2:$I$131,2)</f>
        <v>#N/A</v>
      </c>
      <c r="AJ7" s="5">
        <f t="shared" si="6"/>
        <v>0</v>
      </c>
      <c r="AK7" s="5">
        <f t="shared" si="7"/>
        <v>0</v>
      </c>
      <c r="AO7" s="5" t="str">
        <f t="shared" si="8"/>
        <v>__</v>
      </c>
    </row>
    <row r="8" spans="1:41" ht="30.75" customHeight="1">
      <c r="A8" s="39"/>
      <c r="B8" s="39"/>
      <c r="C8" s="40">
        <f t="shared" ca="1" si="0"/>
        <v>43660</v>
      </c>
      <c r="D8" s="40" t="str">
        <f t="shared" si="1"/>
        <v>_LYC</v>
      </c>
      <c r="E8" s="40" t="str">
        <f t="shared" si="2"/>
        <v>_PDL</v>
      </c>
      <c r="F8" s="39"/>
      <c r="G8" s="42"/>
      <c r="H8" s="39"/>
      <c r="I8" s="39"/>
      <c r="J8" s="44"/>
      <c r="K8" s="39"/>
      <c r="L8" s="39"/>
      <c r="M8" s="5" t="s">
        <v>534</v>
      </c>
      <c r="N8" s="5" t="s">
        <v>535</v>
      </c>
      <c r="O8" s="5" t="s">
        <v>536</v>
      </c>
      <c r="P8" s="5" t="s">
        <v>539</v>
      </c>
      <c r="Q8" s="39"/>
      <c r="R8" s="5"/>
      <c r="S8" s="41" t="e">
        <f t="shared" si="3"/>
        <v>#N/A</v>
      </c>
      <c r="T8" s="5" t="e">
        <f t="shared" si="4"/>
        <v>#N/A</v>
      </c>
      <c r="U8" s="5" t="e">
        <f>VLOOKUP(AB8,Feuil2!$E$2:$P$56,9)</f>
        <v>#N/A</v>
      </c>
      <c r="V8" s="5" t="e">
        <f>VLOOKUP(AB8,Feuil2!$E$2:$P$56,10)</f>
        <v>#N/A</v>
      </c>
      <c r="W8" s="5" t="e">
        <f>VLOOKUP(AB8,Feuil2!$E$2:$P$56,11)</f>
        <v>#N/A</v>
      </c>
      <c r="X8" s="5" t="e">
        <f>VLOOKUP(AB8,Feuil2!$E$2:$P$56,12)</f>
        <v>#N/A</v>
      </c>
      <c r="Y8" s="5" t="e">
        <f>VLOOKUP(K8,Feuil4!$D$2:$I$131,3)</f>
        <v>#N/A</v>
      </c>
      <c r="Z8" s="5" t="e">
        <f>VLOOKUP(K8,Feuil4!$D$2:$I$131,4)</f>
        <v>#N/A</v>
      </c>
      <c r="AA8" s="5" t="e">
        <f>VLOOKUP(K8,Feuil4!$D$2:$I$131,5)</f>
        <v>#N/A</v>
      </c>
      <c r="AB8" s="5" t="str">
        <f t="shared" si="5"/>
        <v xml:space="preserve"> </v>
      </c>
      <c r="AC8" s="5" t="e">
        <f>VLOOKUP(AB8,Feuil2!$E$2:$G$56,2)</f>
        <v>#N/A</v>
      </c>
      <c r="AD8" s="5" t="e">
        <f>VLOOKUP(AB8,Feuil2!$E$2:$G$56,3)</f>
        <v>#N/A</v>
      </c>
      <c r="AE8" s="5" t="e">
        <f>VLOOKUP(AB8,Feuil2!$E$2:$H$56,4)</f>
        <v>#N/A</v>
      </c>
      <c r="AF8" s="5" t="e">
        <f>VLOOKUP(AB8,Feuil2!$E$2:$P$56,6)</f>
        <v>#N/A</v>
      </c>
      <c r="AG8" s="5" t="e">
        <f>VLOOKUP(AB8,Feuil2!$E$2:$P$56,7)</f>
        <v>#N/A</v>
      </c>
      <c r="AH8" s="5" t="e">
        <f>VLOOKUP(AB8,Feuil2!$E$2:$P$56,8)</f>
        <v>#N/A</v>
      </c>
      <c r="AI8" s="5" t="e">
        <f>VLOOKUP(F8,Feuil4!$D$2:$I$131,2)</f>
        <v>#N/A</v>
      </c>
      <c r="AJ8" s="5">
        <f t="shared" si="6"/>
        <v>0</v>
      </c>
      <c r="AK8" s="5">
        <f t="shared" si="7"/>
        <v>0</v>
      </c>
      <c r="AO8" s="5" t="str">
        <f t="shared" si="8"/>
        <v>__</v>
      </c>
    </row>
    <row r="9" spans="1:41" ht="30.75" customHeight="1">
      <c r="A9" s="39"/>
      <c r="B9" s="39"/>
      <c r="C9" s="40">
        <f t="shared" ca="1" si="0"/>
        <v>43660</v>
      </c>
      <c r="D9" s="40" t="str">
        <f t="shared" si="1"/>
        <v>_LYC</v>
      </c>
      <c r="E9" s="40" t="str">
        <f t="shared" si="2"/>
        <v>_PDL</v>
      </c>
      <c r="F9" s="39"/>
      <c r="G9" s="42"/>
      <c r="H9" s="39"/>
      <c r="I9" s="39"/>
      <c r="J9" s="44"/>
      <c r="K9" s="39"/>
      <c r="L9" s="39"/>
      <c r="M9" s="5" t="s">
        <v>534</v>
      </c>
      <c r="N9" s="5" t="s">
        <v>535</v>
      </c>
      <c r="O9" s="5" t="s">
        <v>536</v>
      </c>
      <c r="P9" s="5" t="s">
        <v>539</v>
      </c>
      <c r="Q9" s="39"/>
      <c r="R9" s="5"/>
      <c r="S9" s="41" t="e">
        <f t="shared" si="3"/>
        <v>#N/A</v>
      </c>
      <c r="T9" s="5" t="e">
        <f t="shared" si="4"/>
        <v>#N/A</v>
      </c>
      <c r="U9" s="5" t="e">
        <f>VLOOKUP(AB9,Feuil2!$E$2:$P$56,9)</f>
        <v>#N/A</v>
      </c>
      <c r="V9" s="5" t="e">
        <f>VLOOKUP(AB9,Feuil2!$E$2:$P$56,10)</f>
        <v>#N/A</v>
      </c>
      <c r="W9" s="5" t="e">
        <f>VLOOKUP(AB9,Feuil2!$E$2:$P$56,11)</f>
        <v>#N/A</v>
      </c>
      <c r="X9" s="5" t="e">
        <f>VLOOKUP(AB9,Feuil2!$E$2:$P$56,12)</f>
        <v>#N/A</v>
      </c>
      <c r="Y9" s="5" t="e">
        <f>VLOOKUP(K9,Feuil4!$D$2:$I$131,3)</f>
        <v>#N/A</v>
      </c>
      <c r="Z9" s="5" t="e">
        <f>VLOOKUP(K9,Feuil4!$D$2:$I$131,4)</f>
        <v>#N/A</v>
      </c>
      <c r="AA9" s="5" t="e">
        <f>VLOOKUP(K9,Feuil4!$D$2:$I$131,5)</f>
        <v>#N/A</v>
      </c>
      <c r="AB9" s="5" t="str">
        <f t="shared" si="5"/>
        <v xml:space="preserve"> </v>
      </c>
      <c r="AC9" s="5" t="e">
        <f>VLOOKUP(AB9,Feuil2!$E$2:$G$56,2)</f>
        <v>#N/A</v>
      </c>
      <c r="AD9" s="5" t="e">
        <f>VLOOKUP(AB9,Feuil2!$E$2:$G$56,3)</f>
        <v>#N/A</v>
      </c>
      <c r="AE9" s="5" t="e">
        <f>VLOOKUP(AB9,Feuil2!$E$2:$H$56,4)</f>
        <v>#N/A</v>
      </c>
      <c r="AF9" s="5" t="e">
        <f>VLOOKUP(AB9,Feuil2!$E$2:$P$56,6)</f>
        <v>#N/A</v>
      </c>
      <c r="AG9" s="5" t="e">
        <f>VLOOKUP(AB9,Feuil2!$E$2:$P$56,7)</f>
        <v>#N/A</v>
      </c>
      <c r="AH9" s="5" t="e">
        <f>VLOOKUP(AB9,Feuil2!$E$2:$P$56,8)</f>
        <v>#N/A</v>
      </c>
      <c r="AI9" s="5" t="e">
        <f>VLOOKUP(F9,Feuil4!$D$2:$I$131,2)</f>
        <v>#N/A</v>
      </c>
      <c r="AJ9" s="5">
        <f t="shared" si="6"/>
        <v>0</v>
      </c>
      <c r="AK9" s="5">
        <f t="shared" si="7"/>
        <v>0</v>
      </c>
      <c r="AO9" s="5" t="str">
        <f t="shared" si="8"/>
        <v>__</v>
      </c>
    </row>
    <row r="10" spans="1:41" ht="30.75" customHeight="1">
      <c r="A10" s="39"/>
      <c r="B10" s="39"/>
      <c r="C10" s="40">
        <f t="shared" ca="1" si="0"/>
        <v>43660</v>
      </c>
      <c r="D10" s="40" t="str">
        <f t="shared" si="1"/>
        <v>_LYC</v>
      </c>
      <c r="E10" s="40" t="str">
        <f t="shared" si="2"/>
        <v>_PDL</v>
      </c>
      <c r="F10" s="39"/>
      <c r="G10" s="42"/>
      <c r="H10" s="39"/>
      <c r="I10" s="39"/>
      <c r="J10" s="44"/>
      <c r="K10" s="39"/>
      <c r="L10" s="39"/>
      <c r="M10" s="5" t="s">
        <v>534</v>
      </c>
      <c r="N10" s="5" t="s">
        <v>535</v>
      </c>
      <c r="O10" s="5" t="s">
        <v>536</v>
      </c>
      <c r="P10" s="5" t="s">
        <v>539</v>
      </c>
      <c r="Q10" s="39"/>
      <c r="R10" s="5"/>
      <c r="S10" s="41" t="e">
        <f t="shared" si="3"/>
        <v>#N/A</v>
      </c>
      <c r="T10" s="5" t="e">
        <f t="shared" si="4"/>
        <v>#N/A</v>
      </c>
      <c r="U10" s="5" t="e">
        <f>VLOOKUP(AB10,Feuil2!$E$2:$P$56,9)</f>
        <v>#N/A</v>
      </c>
      <c r="V10" s="5" t="e">
        <f>VLOOKUP(AB10,Feuil2!$E$2:$P$56,10)</f>
        <v>#N/A</v>
      </c>
      <c r="W10" s="5" t="e">
        <f>VLOOKUP(AB10,Feuil2!$E$2:$P$56,11)</f>
        <v>#N/A</v>
      </c>
      <c r="X10" s="5" t="e">
        <f>VLOOKUP(AB10,Feuil2!$E$2:$P$56,12)</f>
        <v>#N/A</v>
      </c>
      <c r="Y10" s="5" t="e">
        <f>VLOOKUP(K10,Feuil4!$D$2:$I$131,3)</f>
        <v>#N/A</v>
      </c>
      <c r="Z10" s="5" t="e">
        <f>VLOOKUP(K10,Feuil4!$D$2:$I$131,4)</f>
        <v>#N/A</v>
      </c>
      <c r="AA10" s="5" t="e">
        <f>VLOOKUP(K10,Feuil4!$D$2:$I$131,5)</f>
        <v>#N/A</v>
      </c>
      <c r="AB10" s="5" t="str">
        <f t="shared" si="5"/>
        <v xml:space="preserve"> </v>
      </c>
      <c r="AC10" s="5" t="e">
        <f>VLOOKUP(AB10,Feuil2!$E$2:$G$56,2)</f>
        <v>#N/A</v>
      </c>
      <c r="AD10" s="5" t="e">
        <f>VLOOKUP(AB10,Feuil2!$E$2:$G$56,3)</f>
        <v>#N/A</v>
      </c>
      <c r="AE10" s="5" t="e">
        <f>VLOOKUP(AB10,Feuil2!$E$2:$H$56,4)</f>
        <v>#N/A</v>
      </c>
      <c r="AF10" s="5" t="e">
        <f>VLOOKUP(AB10,Feuil2!$E$2:$P$56,6)</f>
        <v>#N/A</v>
      </c>
      <c r="AG10" s="5" t="e">
        <f>VLOOKUP(AB10,Feuil2!$E$2:$P$56,7)</f>
        <v>#N/A</v>
      </c>
      <c r="AH10" s="5" t="e">
        <f>VLOOKUP(AB10,Feuil2!$E$2:$P$56,8)</f>
        <v>#N/A</v>
      </c>
      <c r="AI10" s="5" t="e">
        <f>VLOOKUP(F10,Feuil4!$D$2:$I$131,2)</f>
        <v>#N/A</v>
      </c>
      <c r="AJ10" s="5">
        <f t="shared" si="6"/>
        <v>0</v>
      </c>
      <c r="AK10" s="5">
        <f t="shared" si="7"/>
        <v>0</v>
      </c>
      <c r="AO10" s="5" t="str">
        <f t="shared" si="8"/>
        <v>__</v>
      </c>
    </row>
    <row r="11" spans="1:41" ht="30.75" customHeight="1">
      <c r="A11" s="39"/>
      <c r="B11" s="39"/>
      <c r="C11" s="40">
        <f t="shared" ca="1" si="0"/>
        <v>43660</v>
      </c>
      <c r="D11" s="40" t="str">
        <f t="shared" si="1"/>
        <v>_LYC</v>
      </c>
      <c r="E11" s="40" t="str">
        <f t="shared" si="2"/>
        <v>_PDL</v>
      </c>
      <c r="F11" s="39"/>
      <c r="G11" s="42"/>
      <c r="H11" s="39"/>
      <c r="I11" s="39"/>
      <c r="J11" s="44"/>
      <c r="K11" s="39"/>
      <c r="L11" s="39"/>
      <c r="M11" s="5" t="s">
        <v>534</v>
      </c>
      <c r="N11" s="5" t="s">
        <v>535</v>
      </c>
      <c r="O11" s="5" t="s">
        <v>536</v>
      </c>
      <c r="P11" s="5" t="s">
        <v>539</v>
      </c>
      <c r="Q11" s="39"/>
      <c r="R11" s="5"/>
      <c r="S11" s="41" t="e">
        <f t="shared" si="3"/>
        <v>#N/A</v>
      </c>
      <c r="T11" s="5" t="e">
        <f t="shared" si="4"/>
        <v>#N/A</v>
      </c>
      <c r="U11" s="5" t="e">
        <f>VLOOKUP(AB11,Feuil2!$E$2:$P$56,9)</f>
        <v>#N/A</v>
      </c>
      <c r="V11" s="5" t="e">
        <f>VLOOKUP(AB11,Feuil2!$E$2:$P$56,10)</f>
        <v>#N/A</v>
      </c>
      <c r="W11" s="5" t="e">
        <f>VLOOKUP(AB11,Feuil2!$E$2:$P$56,11)</f>
        <v>#N/A</v>
      </c>
      <c r="X11" s="5" t="e">
        <f>VLOOKUP(AB11,Feuil2!$E$2:$P$56,12)</f>
        <v>#N/A</v>
      </c>
      <c r="Y11" s="5" t="e">
        <f>VLOOKUP(K11,Feuil4!$D$2:$I$131,3)</f>
        <v>#N/A</v>
      </c>
      <c r="Z11" s="5" t="e">
        <f>VLOOKUP(K11,Feuil4!$D$2:$I$131,4)</f>
        <v>#N/A</v>
      </c>
      <c r="AA11" s="5" t="e">
        <f>VLOOKUP(K11,Feuil4!$D$2:$I$131,5)</f>
        <v>#N/A</v>
      </c>
      <c r="AB11" s="5" t="str">
        <f t="shared" si="5"/>
        <v xml:space="preserve"> </v>
      </c>
      <c r="AC11" s="5" t="e">
        <f>VLOOKUP(AB11,Feuil2!$E$2:$G$56,2)</f>
        <v>#N/A</v>
      </c>
      <c r="AD11" s="5" t="e">
        <f>VLOOKUP(AB11,Feuil2!$E$2:$G$56,3)</f>
        <v>#N/A</v>
      </c>
      <c r="AE11" s="5" t="e">
        <f>VLOOKUP(AB11,Feuil2!$E$2:$H$56,4)</f>
        <v>#N/A</v>
      </c>
      <c r="AF11" s="5" t="e">
        <f>VLOOKUP(AB11,Feuil2!$E$2:$P$56,6)</f>
        <v>#N/A</v>
      </c>
      <c r="AG11" s="5" t="e">
        <f>VLOOKUP(AB11,Feuil2!$E$2:$P$56,7)</f>
        <v>#N/A</v>
      </c>
      <c r="AH11" s="5" t="e">
        <f>VLOOKUP(AB11,Feuil2!$E$2:$P$56,8)</f>
        <v>#N/A</v>
      </c>
      <c r="AI11" s="5" t="e">
        <f>VLOOKUP(F11,Feuil4!$D$2:$I$131,2)</f>
        <v>#N/A</v>
      </c>
      <c r="AJ11" s="5">
        <f t="shared" si="6"/>
        <v>0</v>
      </c>
      <c r="AK11" s="5">
        <f t="shared" si="7"/>
        <v>0</v>
      </c>
      <c r="AO11" s="5" t="str">
        <f t="shared" si="8"/>
        <v>__</v>
      </c>
    </row>
    <row r="12" spans="1:41" ht="30.75" customHeight="1">
      <c r="A12" s="39"/>
      <c r="B12" s="39"/>
      <c r="C12" s="40">
        <f t="shared" ca="1" si="0"/>
        <v>43660</v>
      </c>
      <c r="D12" s="40" t="str">
        <f t="shared" si="1"/>
        <v>_LYC</v>
      </c>
      <c r="E12" s="40" t="str">
        <f t="shared" si="2"/>
        <v>_PDL</v>
      </c>
      <c r="F12" s="39"/>
      <c r="G12" s="42"/>
      <c r="H12" s="39"/>
      <c r="I12" s="39"/>
      <c r="J12" s="44"/>
      <c r="K12" s="39"/>
      <c r="L12" s="39"/>
      <c r="M12" s="5" t="s">
        <v>534</v>
      </c>
      <c r="N12" s="5" t="s">
        <v>535</v>
      </c>
      <c r="O12" s="5" t="s">
        <v>536</v>
      </c>
      <c r="P12" s="5" t="s">
        <v>539</v>
      </c>
      <c r="Q12" s="39"/>
      <c r="R12" s="5"/>
      <c r="S12" s="41" t="e">
        <f t="shared" si="3"/>
        <v>#N/A</v>
      </c>
      <c r="T12" s="5" t="e">
        <f t="shared" si="4"/>
        <v>#N/A</v>
      </c>
      <c r="U12" s="5" t="e">
        <f>VLOOKUP(AB12,Feuil2!$E$2:$P$56,9)</f>
        <v>#N/A</v>
      </c>
      <c r="V12" s="5" t="e">
        <f>VLOOKUP(AB12,Feuil2!$E$2:$P$56,10)</f>
        <v>#N/A</v>
      </c>
      <c r="W12" s="5" t="e">
        <f>VLOOKUP(AB12,Feuil2!$E$2:$P$56,11)</f>
        <v>#N/A</v>
      </c>
      <c r="X12" s="5" t="e">
        <f>VLOOKUP(AB12,Feuil2!$E$2:$P$56,12)</f>
        <v>#N/A</v>
      </c>
      <c r="Y12" s="5" t="e">
        <f>VLOOKUP(K12,Feuil4!$D$2:$I$131,3)</f>
        <v>#N/A</v>
      </c>
      <c r="Z12" s="5" t="e">
        <f>VLOOKUP(K12,Feuil4!$D$2:$I$131,4)</f>
        <v>#N/A</v>
      </c>
      <c r="AA12" s="5" t="e">
        <f>VLOOKUP(K12,Feuil4!$D$2:$I$131,5)</f>
        <v>#N/A</v>
      </c>
      <c r="AB12" s="5" t="str">
        <f t="shared" si="5"/>
        <v xml:space="preserve"> </v>
      </c>
      <c r="AC12" s="5" t="e">
        <f>VLOOKUP(AB12,Feuil2!$E$2:$G$56,2)</f>
        <v>#N/A</v>
      </c>
      <c r="AD12" s="5" t="e">
        <f>VLOOKUP(AB12,Feuil2!$E$2:$G$56,3)</f>
        <v>#N/A</v>
      </c>
      <c r="AE12" s="5" t="e">
        <f>VLOOKUP(AB12,Feuil2!$E$2:$H$56,4)</f>
        <v>#N/A</v>
      </c>
      <c r="AF12" s="5" t="e">
        <f>VLOOKUP(AB12,Feuil2!$E$2:$P$56,6)</f>
        <v>#N/A</v>
      </c>
      <c r="AG12" s="5" t="e">
        <f>VLOOKUP(AB12,Feuil2!$E$2:$P$56,7)</f>
        <v>#N/A</v>
      </c>
      <c r="AH12" s="5" t="e">
        <f>VLOOKUP(AB12,Feuil2!$E$2:$P$56,8)</f>
        <v>#N/A</v>
      </c>
      <c r="AI12" s="5" t="e">
        <f>VLOOKUP(F12,Feuil4!$D$2:$I$131,2)</f>
        <v>#N/A</v>
      </c>
      <c r="AJ12" s="5">
        <f t="shared" si="6"/>
        <v>0</v>
      </c>
      <c r="AK12" s="5">
        <f t="shared" si="7"/>
        <v>0</v>
      </c>
      <c r="AO12" s="5" t="str">
        <f t="shared" si="8"/>
        <v>__</v>
      </c>
    </row>
    <row r="13" spans="1:41" ht="30.75" customHeight="1">
      <c r="A13" s="39"/>
      <c r="B13" s="39"/>
      <c r="C13" s="40">
        <f t="shared" ca="1" si="0"/>
        <v>43660</v>
      </c>
      <c r="D13" s="40" t="str">
        <f t="shared" si="1"/>
        <v>_LYC</v>
      </c>
      <c r="E13" s="40" t="str">
        <f t="shared" si="2"/>
        <v>_PDL</v>
      </c>
      <c r="F13" s="39"/>
      <c r="G13" s="42"/>
      <c r="H13" s="39"/>
      <c r="I13" s="39"/>
      <c r="J13" s="44"/>
      <c r="K13" s="39"/>
      <c r="L13" s="39"/>
      <c r="M13" s="5" t="s">
        <v>534</v>
      </c>
      <c r="N13" s="5" t="s">
        <v>535</v>
      </c>
      <c r="O13" s="5" t="s">
        <v>536</v>
      </c>
      <c r="P13" s="5" t="s">
        <v>539</v>
      </c>
      <c r="Q13" s="39"/>
      <c r="R13" s="5"/>
      <c r="S13" s="41" t="e">
        <f t="shared" si="3"/>
        <v>#N/A</v>
      </c>
      <c r="T13" s="5" t="e">
        <f t="shared" si="4"/>
        <v>#N/A</v>
      </c>
      <c r="U13" s="5" t="e">
        <f>VLOOKUP(AB13,Feuil2!$E$2:$P$56,9)</f>
        <v>#N/A</v>
      </c>
      <c r="V13" s="5" t="e">
        <f>VLOOKUP(AB13,Feuil2!$E$2:$P$56,10)</f>
        <v>#N/A</v>
      </c>
      <c r="W13" s="5" t="e">
        <f>VLOOKUP(AB13,Feuil2!$E$2:$P$56,11)</f>
        <v>#N/A</v>
      </c>
      <c r="X13" s="5" t="e">
        <f>VLOOKUP(AB13,Feuil2!$E$2:$P$56,12)</f>
        <v>#N/A</v>
      </c>
      <c r="Y13" s="5" t="e">
        <f>VLOOKUP(K13,Feuil4!$D$2:$I$131,3)</f>
        <v>#N/A</v>
      </c>
      <c r="Z13" s="5" t="e">
        <f>VLOOKUP(K13,Feuil4!$D$2:$I$131,4)</f>
        <v>#N/A</v>
      </c>
      <c r="AA13" s="5" t="e">
        <f>VLOOKUP(K13,Feuil4!$D$2:$I$131,5)</f>
        <v>#N/A</v>
      </c>
      <c r="AB13" s="5" t="str">
        <f t="shared" si="5"/>
        <v xml:space="preserve"> </v>
      </c>
      <c r="AC13" s="5" t="e">
        <f>VLOOKUP(AB13,Feuil2!$E$2:$G$56,2)</f>
        <v>#N/A</v>
      </c>
      <c r="AD13" s="5" t="e">
        <f>VLOOKUP(AB13,Feuil2!$E$2:$G$56,3)</f>
        <v>#N/A</v>
      </c>
      <c r="AE13" s="5" t="e">
        <f>VLOOKUP(AB13,Feuil2!$E$2:$H$56,4)</f>
        <v>#N/A</v>
      </c>
      <c r="AF13" s="5" t="e">
        <f>VLOOKUP(AB13,Feuil2!$E$2:$P$56,6)</f>
        <v>#N/A</v>
      </c>
      <c r="AG13" s="5" t="e">
        <f>VLOOKUP(AB13,Feuil2!$E$2:$P$56,7)</f>
        <v>#N/A</v>
      </c>
      <c r="AH13" s="5" t="e">
        <f>VLOOKUP(AB13,Feuil2!$E$2:$P$56,8)</f>
        <v>#N/A</v>
      </c>
      <c r="AI13" s="5" t="e">
        <f>VLOOKUP(F13,Feuil4!$D$2:$I$131,2)</f>
        <v>#N/A</v>
      </c>
      <c r="AJ13" s="5">
        <f t="shared" si="6"/>
        <v>0</v>
      </c>
      <c r="AK13" s="5">
        <f t="shared" si="7"/>
        <v>0</v>
      </c>
      <c r="AO13" s="5" t="str">
        <f t="shared" si="8"/>
        <v>__</v>
      </c>
    </row>
    <row r="14" spans="1:41" ht="30.75" customHeight="1">
      <c r="A14" s="39"/>
      <c r="B14" s="39"/>
      <c r="C14" s="40">
        <f t="shared" ca="1" si="0"/>
        <v>43660</v>
      </c>
      <c r="D14" s="40" t="str">
        <f t="shared" si="1"/>
        <v>_LYC</v>
      </c>
      <c r="E14" s="40" t="str">
        <f t="shared" si="2"/>
        <v>_PDL</v>
      </c>
      <c r="F14" s="39"/>
      <c r="G14" s="42"/>
      <c r="H14" s="39"/>
      <c r="I14" s="39"/>
      <c r="J14" s="44"/>
      <c r="K14" s="39"/>
      <c r="L14" s="39"/>
      <c r="M14" s="5" t="s">
        <v>534</v>
      </c>
      <c r="N14" s="5" t="s">
        <v>535</v>
      </c>
      <c r="O14" s="5" t="s">
        <v>536</v>
      </c>
      <c r="P14" s="5" t="s">
        <v>539</v>
      </c>
      <c r="Q14" s="39"/>
      <c r="R14" s="5"/>
      <c r="S14" s="41" t="e">
        <f t="shared" si="3"/>
        <v>#N/A</v>
      </c>
      <c r="T14" s="5" t="e">
        <f t="shared" si="4"/>
        <v>#N/A</v>
      </c>
      <c r="U14" s="5" t="e">
        <f>VLOOKUP(AB14,Feuil2!$E$2:$P$56,9)</f>
        <v>#N/A</v>
      </c>
      <c r="V14" s="5" t="e">
        <f>VLOOKUP(AB14,Feuil2!$E$2:$P$56,10)</f>
        <v>#N/A</v>
      </c>
      <c r="W14" s="5" t="e">
        <f>VLOOKUP(AB14,Feuil2!$E$2:$P$56,11)</f>
        <v>#N/A</v>
      </c>
      <c r="X14" s="5" t="e">
        <f>VLOOKUP(AB14,Feuil2!$E$2:$P$56,12)</f>
        <v>#N/A</v>
      </c>
      <c r="Y14" s="5" t="e">
        <f>VLOOKUP(K14,Feuil4!$D$2:$I$131,3)</f>
        <v>#N/A</v>
      </c>
      <c r="Z14" s="5" t="e">
        <f>VLOOKUP(K14,Feuil4!$D$2:$I$131,4)</f>
        <v>#N/A</v>
      </c>
      <c r="AA14" s="5" t="e">
        <f>VLOOKUP(K14,Feuil4!$D$2:$I$131,5)</f>
        <v>#N/A</v>
      </c>
      <c r="AB14" s="5" t="str">
        <f t="shared" si="5"/>
        <v xml:space="preserve"> </v>
      </c>
      <c r="AC14" s="5" t="e">
        <f>VLOOKUP(AB14,Feuil2!$E$2:$G$56,2)</f>
        <v>#N/A</v>
      </c>
      <c r="AD14" s="5" t="e">
        <f>VLOOKUP(AB14,Feuil2!$E$2:$G$56,3)</f>
        <v>#N/A</v>
      </c>
      <c r="AE14" s="5" t="e">
        <f>VLOOKUP(AB14,Feuil2!$E$2:$H$56,4)</f>
        <v>#N/A</v>
      </c>
      <c r="AF14" s="5" t="e">
        <f>VLOOKUP(AB14,Feuil2!$E$2:$P$56,6)</f>
        <v>#N/A</v>
      </c>
      <c r="AG14" s="5" t="e">
        <f>VLOOKUP(AB14,Feuil2!$E$2:$P$56,7)</f>
        <v>#N/A</v>
      </c>
      <c r="AH14" s="5" t="e">
        <f>VLOOKUP(AB14,Feuil2!$E$2:$P$56,8)</f>
        <v>#N/A</v>
      </c>
      <c r="AI14" s="5" t="e">
        <f>VLOOKUP(F14,Feuil4!$D$2:$I$131,2)</f>
        <v>#N/A</v>
      </c>
      <c r="AJ14" s="5">
        <f t="shared" si="6"/>
        <v>0</v>
      </c>
      <c r="AK14" s="5">
        <f t="shared" si="7"/>
        <v>0</v>
      </c>
      <c r="AO14" s="5" t="str">
        <f t="shared" si="8"/>
        <v>__</v>
      </c>
    </row>
    <row r="15" spans="1:41" ht="30.75" customHeight="1">
      <c r="A15" s="39"/>
      <c r="B15" s="39"/>
      <c r="C15" s="40">
        <f t="shared" ca="1" si="0"/>
        <v>43660</v>
      </c>
      <c r="D15" s="40" t="str">
        <f t="shared" si="1"/>
        <v>_LYC</v>
      </c>
      <c r="E15" s="40" t="str">
        <f t="shared" si="2"/>
        <v>_PDL</v>
      </c>
      <c r="F15" s="39"/>
      <c r="G15" s="42"/>
      <c r="H15" s="39"/>
      <c r="I15" s="39"/>
      <c r="J15" s="44"/>
      <c r="K15" s="39"/>
      <c r="L15" s="39"/>
      <c r="M15" s="5" t="s">
        <v>534</v>
      </c>
      <c r="N15" s="5" t="s">
        <v>535</v>
      </c>
      <c r="O15" s="5" t="s">
        <v>536</v>
      </c>
      <c r="P15" s="5" t="s">
        <v>539</v>
      </c>
      <c r="Q15" s="39"/>
      <c r="R15" s="5"/>
      <c r="S15" s="41" t="e">
        <f t="shared" si="3"/>
        <v>#N/A</v>
      </c>
      <c r="T15" s="5" t="e">
        <f t="shared" si="4"/>
        <v>#N/A</v>
      </c>
      <c r="U15" s="5" t="e">
        <f>VLOOKUP(AB15,Feuil2!$E$2:$P$56,9)</f>
        <v>#N/A</v>
      </c>
      <c r="V15" s="5" t="e">
        <f>VLOOKUP(AB15,Feuil2!$E$2:$P$56,10)</f>
        <v>#N/A</v>
      </c>
      <c r="W15" s="5" t="e">
        <f>VLOOKUP(AB15,Feuil2!$E$2:$P$56,11)</f>
        <v>#N/A</v>
      </c>
      <c r="X15" s="5" t="e">
        <f>VLOOKUP(AB15,Feuil2!$E$2:$P$56,12)</f>
        <v>#N/A</v>
      </c>
      <c r="Y15" s="5" t="e">
        <f>VLOOKUP(K15,Feuil4!$D$2:$I$131,3)</f>
        <v>#N/A</v>
      </c>
      <c r="Z15" s="5" t="e">
        <f>VLOOKUP(K15,Feuil4!$D$2:$I$131,4)</f>
        <v>#N/A</v>
      </c>
      <c r="AA15" s="5" t="e">
        <f>VLOOKUP(K15,Feuil4!$D$2:$I$131,5)</f>
        <v>#N/A</v>
      </c>
      <c r="AB15" s="5" t="str">
        <f t="shared" si="5"/>
        <v xml:space="preserve"> </v>
      </c>
      <c r="AC15" s="5" t="e">
        <f>VLOOKUP(AB15,Feuil2!$E$2:$G$56,2)</f>
        <v>#N/A</v>
      </c>
      <c r="AD15" s="5" t="e">
        <f>VLOOKUP(AB15,Feuil2!$E$2:$G$56,3)</f>
        <v>#N/A</v>
      </c>
      <c r="AE15" s="5" t="e">
        <f>VLOOKUP(AB15,Feuil2!$E$2:$H$56,4)</f>
        <v>#N/A</v>
      </c>
      <c r="AF15" s="5" t="e">
        <f>VLOOKUP(AB15,Feuil2!$E$2:$P$56,6)</f>
        <v>#N/A</v>
      </c>
      <c r="AG15" s="5" t="e">
        <f>VLOOKUP(AB15,Feuil2!$E$2:$P$56,7)</f>
        <v>#N/A</v>
      </c>
      <c r="AH15" s="5" t="e">
        <f>VLOOKUP(AB15,Feuil2!$E$2:$P$56,8)</f>
        <v>#N/A</v>
      </c>
      <c r="AI15" s="5" t="e">
        <f>VLOOKUP(F15,Feuil4!$D$2:$I$131,2)</f>
        <v>#N/A</v>
      </c>
      <c r="AJ15" s="5">
        <f t="shared" si="6"/>
        <v>0</v>
      </c>
      <c r="AK15" s="5">
        <f t="shared" si="7"/>
        <v>0</v>
      </c>
      <c r="AO15" s="5" t="str">
        <f t="shared" si="8"/>
        <v>__</v>
      </c>
    </row>
    <row r="16" spans="1:41" ht="30.75" customHeight="1">
      <c r="A16" s="39"/>
      <c r="B16" s="39"/>
      <c r="C16" s="40">
        <f t="shared" ca="1" si="0"/>
        <v>43660</v>
      </c>
      <c r="D16" s="40" t="str">
        <f t="shared" si="1"/>
        <v>_LYC</v>
      </c>
      <c r="E16" s="40" t="str">
        <f t="shared" si="2"/>
        <v>_PDL</v>
      </c>
      <c r="F16" s="39"/>
      <c r="G16" s="42"/>
      <c r="H16" s="39"/>
      <c r="I16" s="39"/>
      <c r="J16" s="44"/>
      <c r="K16" s="39"/>
      <c r="L16" s="39"/>
      <c r="M16" s="5" t="s">
        <v>534</v>
      </c>
      <c r="N16" s="5" t="s">
        <v>535</v>
      </c>
      <c r="O16" s="5" t="s">
        <v>536</v>
      </c>
      <c r="P16" s="5" t="s">
        <v>539</v>
      </c>
      <c r="Q16" s="39"/>
      <c r="R16" s="5"/>
      <c r="S16" s="41" t="e">
        <f t="shared" si="3"/>
        <v>#N/A</v>
      </c>
      <c r="T16" s="5" t="e">
        <f t="shared" si="4"/>
        <v>#N/A</v>
      </c>
      <c r="U16" s="5" t="e">
        <f>VLOOKUP(AB16,Feuil2!$E$2:$P$56,9)</f>
        <v>#N/A</v>
      </c>
      <c r="V16" s="5" t="e">
        <f>VLOOKUP(AB16,Feuil2!$E$2:$P$56,10)</f>
        <v>#N/A</v>
      </c>
      <c r="W16" s="5" t="e">
        <f>VLOOKUP(AB16,Feuil2!$E$2:$P$56,11)</f>
        <v>#N/A</v>
      </c>
      <c r="X16" s="5" t="e">
        <f>VLOOKUP(AB16,Feuil2!$E$2:$P$56,12)</f>
        <v>#N/A</v>
      </c>
      <c r="Y16" s="5" t="e">
        <f>VLOOKUP(K16,Feuil4!$D$2:$I$131,3)</f>
        <v>#N/A</v>
      </c>
      <c r="Z16" s="5" t="e">
        <f>VLOOKUP(K16,Feuil4!$D$2:$I$131,4)</f>
        <v>#N/A</v>
      </c>
      <c r="AA16" s="5" t="e">
        <f>VLOOKUP(K16,Feuil4!$D$2:$I$131,5)</f>
        <v>#N/A</v>
      </c>
      <c r="AB16" s="5" t="str">
        <f t="shared" si="5"/>
        <v xml:space="preserve"> </v>
      </c>
      <c r="AC16" s="5" t="e">
        <f>VLOOKUP(AB16,Feuil2!$E$2:$G$56,2)</f>
        <v>#N/A</v>
      </c>
      <c r="AD16" s="5" t="e">
        <f>VLOOKUP(AB16,Feuil2!$E$2:$G$56,3)</f>
        <v>#N/A</v>
      </c>
      <c r="AE16" s="5" t="e">
        <f>VLOOKUP(AB16,Feuil2!$E$2:$H$56,4)</f>
        <v>#N/A</v>
      </c>
      <c r="AF16" s="5" t="e">
        <f>VLOOKUP(AB16,Feuil2!$E$2:$P$56,6)</f>
        <v>#N/A</v>
      </c>
      <c r="AG16" s="5" t="e">
        <f>VLOOKUP(AB16,Feuil2!$E$2:$P$56,7)</f>
        <v>#N/A</v>
      </c>
      <c r="AH16" s="5" t="e">
        <f>VLOOKUP(AB16,Feuil2!$E$2:$P$56,8)</f>
        <v>#N/A</v>
      </c>
      <c r="AI16" s="5" t="e">
        <f>VLOOKUP(F16,Feuil4!$D$2:$I$131,2)</f>
        <v>#N/A</v>
      </c>
      <c r="AJ16" s="5">
        <f t="shared" si="6"/>
        <v>0</v>
      </c>
      <c r="AK16" s="5">
        <f t="shared" si="7"/>
        <v>0</v>
      </c>
      <c r="AO16" s="5" t="str">
        <f t="shared" si="8"/>
        <v>__</v>
      </c>
    </row>
    <row r="17" spans="1:41" ht="30.75" customHeight="1">
      <c r="A17" s="39"/>
      <c r="B17" s="39"/>
      <c r="C17" s="40">
        <f t="shared" ca="1" si="0"/>
        <v>43660</v>
      </c>
      <c r="D17" s="40" t="str">
        <f t="shared" si="1"/>
        <v>_LYC</v>
      </c>
      <c r="E17" s="40" t="str">
        <f t="shared" si="2"/>
        <v>_PDL</v>
      </c>
      <c r="F17" s="39"/>
      <c r="G17" s="42"/>
      <c r="H17" s="39"/>
      <c r="I17" s="39"/>
      <c r="J17" s="44"/>
      <c r="K17" s="39"/>
      <c r="L17" s="39"/>
      <c r="M17" s="5" t="s">
        <v>534</v>
      </c>
      <c r="N17" s="5" t="s">
        <v>535</v>
      </c>
      <c r="O17" s="5" t="s">
        <v>536</v>
      </c>
      <c r="P17" s="5" t="s">
        <v>539</v>
      </c>
      <c r="Q17" s="39"/>
      <c r="R17" s="5"/>
      <c r="S17" s="41" t="e">
        <f t="shared" si="3"/>
        <v>#N/A</v>
      </c>
      <c r="T17" s="5" t="e">
        <f t="shared" si="4"/>
        <v>#N/A</v>
      </c>
      <c r="U17" s="5" t="e">
        <f>VLOOKUP(AB17,Feuil2!$E$2:$P$56,9)</f>
        <v>#N/A</v>
      </c>
      <c r="V17" s="5" t="e">
        <f>VLOOKUP(AB17,Feuil2!$E$2:$P$56,10)</f>
        <v>#N/A</v>
      </c>
      <c r="W17" s="5" t="e">
        <f>VLOOKUP(AB17,Feuil2!$E$2:$P$56,11)</f>
        <v>#N/A</v>
      </c>
      <c r="X17" s="5" t="e">
        <f>VLOOKUP(AB17,Feuil2!$E$2:$P$56,12)</f>
        <v>#N/A</v>
      </c>
      <c r="Y17" s="5" t="e">
        <f>VLOOKUP(K17,Feuil4!$D$2:$I$131,3)</f>
        <v>#N/A</v>
      </c>
      <c r="Z17" s="5" t="e">
        <f>VLOOKUP(K17,Feuil4!$D$2:$I$131,4)</f>
        <v>#N/A</v>
      </c>
      <c r="AA17" s="5" t="e">
        <f>VLOOKUP(K17,Feuil4!$D$2:$I$131,5)</f>
        <v>#N/A</v>
      </c>
      <c r="AB17" s="5" t="str">
        <f t="shared" si="5"/>
        <v xml:space="preserve"> </v>
      </c>
      <c r="AC17" s="5" t="e">
        <f>VLOOKUP(AB17,Feuil2!$E$2:$G$56,2)</f>
        <v>#N/A</v>
      </c>
      <c r="AD17" s="5" t="e">
        <f>VLOOKUP(AB17,Feuil2!$E$2:$G$56,3)</f>
        <v>#N/A</v>
      </c>
      <c r="AE17" s="5" t="e">
        <f>VLOOKUP(AB17,Feuil2!$E$2:$H$56,4)</f>
        <v>#N/A</v>
      </c>
      <c r="AF17" s="5" t="e">
        <f>VLOOKUP(AB17,Feuil2!$E$2:$P$56,6)</f>
        <v>#N/A</v>
      </c>
      <c r="AG17" s="5" t="e">
        <f>VLOOKUP(AB17,Feuil2!$E$2:$P$56,7)</f>
        <v>#N/A</v>
      </c>
      <c r="AH17" s="5" t="e">
        <f>VLOOKUP(AB17,Feuil2!$E$2:$P$56,8)</f>
        <v>#N/A</v>
      </c>
      <c r="AI17" s="5" t="e">
        <f>VLOOKUP(F17,Feuil4!$D$2:$I$131,2)</f>
        <v>#N/A</v>
      </c>
      <c r="AJ17" s="5">
        <f t="shared" si="6"/>
        <v>0</v>
      </c>
      <c r="AK17" s="5">
        <f t="shared" si="7"/>
        <v>0</v>
      </c>
      <c r="AO17" s="5" t="str">
        <f t="shared" si="8"/>
        <v>__</v>
      </c>
    </row>
    <row r="18" spans="1:41" ht="30.75" customHeight="1">
      <c r="A18" s="39"/>
      <c r="B18" s="39"/>
      <c r="C18" s="40">
        <f t="shared" ca="1" si="0"/>
        <v>43660</v>
      </c>
      <c r="D18" s="40" t="str">
        <f t="shared" si="1"/>
        <v>_LYC</v>
      </c>
      <c r="E18" s="40" t="str">
        <f t="shared" si="2"/>
        <v>_PDL</v>
      </c>
      <c r="F18" s="39"/>
      <c r="G18" s="42"/>
      <c r="H18" s="39"/>
      <c r="I18" s="39"/>
      <c r="J18" s="44"/>
      <c r="K18" s="39"/>
      <c r="L18" s="39"/>
      <c r="M18" s="5" t="s">
        <v>534</v>
      </c>
      <c r="N18" s="5" t="s">
        <v>535</v>
      </c>
      <c r="O18" s="5" t="s">
        <v>536</v>
      </c>
      <c r="P18" s="5" t="s">
        <v>539</v>
      </c>
      <c r="Q18" s="39"/>
      <c r="R18" s="5"/>
      <c r="S18" s="41" t="e">
        <f t="shared" si="3"/>
        <v>#N/A</v>
      </c>
      <c r="T18" s="5" t="e">
        <f t="shared" si="4"/>
        <v>#N/A</v>
      </c>
      <c r="U18" s="5" t="e">
        <f>VLOOKUP(AB18,Feuil2!$E$2:$P$56,9)</f>
        <v>#N/A</v>
      </c>
      <c r="V18" s="5" t="e">
        <f>VLOOKUP(AB18,Feuil2!$E$2:$P$56,10)</f>
        <v>#N/A</v>
      </c>
      <c r="W18" s="5" t="e">
        <f>VLOOKUP(AB18,Feuil2!$E$2:$P$56,11)</f>
        <v>#N/A</v>
      </c>
      <c r="X18" s="5" t="e">
        <f>VLOOKUP(AB18,Feuil2!$E$2:$P$56,12)</f>
        <v>#N/A</v>
      </c>
      <c r="Y18" s="5" t="e">
        <f>VLOOKUP(K18,Feuil4!$D$2:$I$131,3)</f>
        <v>#N/A</v>
      </c>
      <c r="Z18" s="5" t="e">
        <f>VLOOKUP(K18,Feuil4!$D$2:$I$131,4)</f>
        <v>#N/A</v>
      </c>
      <c r="AA18" s="5" t="e">
        <f>VLOOKUP(K18,Feuil4!$D$2:$I$131,5)</f>
        <v>#N/A</v>
      </c>
      <c r="AB18" s="5" t="str">
        <f t="shared" si="5"/>
        <v xml:space="preserve"> </v>
      </c>
      <c r="AC18" s="5" t="e">
        <f>VLOOKUP(AB18,Feuil2!$E$2:$G$56,2)</f>
        <v>#N/A</v>
      </c>
      <c r="AD18" s="5" t="e">
        <f>VLOOKUP(AB18,Feuil2!$E$2:$G$56,3)</f>
        <v>#N/A</v>
      </c>
      <c r="AE18" s="5" t="e">
        <f>VLOOKUP(AB18,Feuil2!$E$2:$H$56,4)</f>
        <v>#N/A</v>
      </c>
      <c r="AF18" s="5" t="e">
        <f>VLOOKUP(AB18,Feuil2!$E$2:$P$56,6)</f>
        <v>#N/A</v>
      </c>
      <c r="AG18" s="5" t="e">
        <f>VLOOKUP(AB18,Feuil2!$E$2:$P$56,7)</f>
        <v>#N/A</v>
      </c>
      <c r="AH18" s="5" t="e">
        <f>VLOOKUP(AB18,Feuil2!$E$2:$P$56,8)</f>
        <v>#N/A</v>
      </c>
      <c r="AI18" s="5" t="e">
        <f>VLOOKUP(F18,Feuil4!$D$2:$I$131,2)</f>
        <v>#N/A</v>
      </c>
      <c r="AJ18" s="5">
        <f t="shared" si="6"/>
        <v>0</v>
      </c>
      <c r="AK18" s="5">
        <f t="shared" si="7"/>
        <v>0</v>
      </c>
      <c r="AO18" s="5" t="str">
        <f t="shared" si="8"/>
        <v>__</v>
      </c>
    </row>
    <row r="19" spans="1:41" ht="30.75" customHeight="1">
      <c r="A19" s="39"/>
      <c r="B19" s="39"/>
      <c r="C19" s="40">
        <f t="shared" ca="1" si="0"/>
        <v>43660</v>
      </c>
      <c r="D19" s="40" t="str">
        <f t="shared" si="1"/>
        <v>_LYC</v>
      </c>
      <c r="E19" s="40" t="str">
        <f t="shared" si="2"/>
        <v>_PDL</v>
      </c>
      <c r="F19" s="39"/>
      <c r="G19" s="42"/>
      <c r="H19" s="39"/>
      <c r="I19" s="39"/>
      <c r="J19" s="44"/>
      <c r="K19" s="39"/>
      <c r="L19" s="39"/>
      <c r="M19" s="5" t="s">
        <v>534</v>
      </c>
      <c r="N19" s="5" t="s">
        <v>535</v>
      </c>
      <c r="O19" s="5" t="s">
        <v>536</v>
      </c>
      <c r="P19" s="5" t="s">
        <v>539</v>
      </c>
      <c r="Q19" s="39"/>
      <c r="R19" s="5"/>
      <c r="S19" s="41" t="e">
        <f t="shared" si="3"/>
        <v>#N/A</v>
      </c>
      <c r="T19" s="5" t="e">
        <f t="shared" si="4"/>
        <v>#N/A</v>
      </c>
      <c r="U19" s="5" t="e">
        <f>VLOOKUP(AB19,Feuil2!$E$2:$P$56,9)</f>
        <v>#N/A</v>
      </c>
      <c r="V19" s="5" t="e">
        <f>VLOOKUP(AB19,Feuil2!$E$2:$P$56,10)</f>
        <v>#N/A</v>
      </c>
      <c r="W19" s="5" t="e">
        <f>VLOOKUP(AB19,Feuil2!$E$2:$P$56,11)</f>
        <v>#N/A</v>
      </c>
      <c r="X19" s="5" t="e">
        <f>VLOOKUP(AB19,Feuil2!$E$2:$P$56,12)</f>
        <v>#N/A</v>
      </c>
      <c r="Y19" s="5" t="e">
        <f>VLOOKUP(K19,Feuil4!$D$2:$I$131,3)</f>
        <v>#N/A</v>
      </c>
      <c r="Z19" s="5" t="e">
        <f>VLOOKUP(K19,Feuil4!$D$2:$I$131,4)</f>
        <v>#N/A</v>
      </c>
      <c r="AA19" s="5" t="e">
        <f>VLOOKUP(K19,Feuil4!$D$2:$I$131,5)</f>
        <v>#N/A</v>
      </c>
      <c r="AB19" s="5" t="str">
        <f t="shared" si="5"/>
        <v xml:space="preserve"> </v>
      </c>
      <c r="AC19" s="5" t="e">
        <f>VLOOKUP(AB19,Feuil2!$E$2:$G$56,2)</f>
        <v>#N/A</v>
      </c>
      <c r="AD19" s="5" t="e">
        <f>VLOOKUP(AB19,Feuil2!$E$2:$G$56,3)</f>
        <v>#N/A</v>
      </c>
      <c r="AE19" s="5" t="e">
        <f>VLOOKUP(AB19,Feuil2!$E$2:$H$56,4)</f>
        <v>#N/A</v>
      </c>
      <c r="AF19" s="5" t="e">
        <f>VLOOKUP(AB19,Feuil2!$E$2:$P$56,6)</f>
        <v>#N/A</v>
      </c>
      <c r="AG19" s="5" t="e">
        <f>VLOOKUP(AB19,Feuil2!$E$2:$P$56,7)</f>
        <v>#N/A</v>
      </c>
      <c r="AH19" s="5" t="e">
        <f>VLOOKUP(AB19,Feuil2!$E$2:$P$56,8)</f>
        <v>#N/A</v>
      </c>
      <c r="AI19" s="5" t="e">
        <f>VLOOKUP(F19,Feuil4!$D$2:$I$131,2)</f>
        <v>#N/A</v>
      </c>
      <c r="AJ19" s="5">
        <f t="shared" si="6"/>
        <v>0</v>
      </c>
      <c r="AK19" s="5">
        <f t="shared" si="7"/>
        <v>0</v>
      </c>
      <c r="AO19" s="5" t="str">
        <f t="shared" si="8"/>
        <v>__</v>
      </c>
    </row>
    <row r="20" spans="1:41" ht="30.75" customHeight="1">
      <c r="A20" s="39"/>
      <c r="B20" s="39"/>
      <c r="C20" s="40">
        <f t="shared" ca="1" si="0"/>
        <v>43660</v>
      </c>
      <c r="D20" s="40" t="str">
        <f t="shared" si="1"/>
        <v>_LYC</v>
      </c>
      <c r="E20" s="40" t="str">
        <f t="shared" si="2"/>
        <v>_PDL</v>
      </c>
      <c r="F20" s="39"/>
      <c r="G20" s="42"/>
      <c r="H20" s="39"/>
      <c r="I20" s="39"/>
      <c r="J20" s="44"/>
      <c r="K20" s="39"/>
      <c r="L20" s="39"/>
      <c r="M20" s="5" t="s">
        <v>534</v>
      </c>
      <c r="N20" s="5" t="s">
        <v>535</v>
      </c>
      <c r="O20" s="5" t="s">
        <v>536</v>
      </c>
      <c r="P20" s="5" t="s">
        <v>539</v>
      </c>
      <c r="Q20" s="39"/>
      <c r="R20" s="5"/>
      <c r="S20" s="41" t="e">
        <f t="shared" si="3"/>
        <v>#N/A</v>
      </c>
      <c r="T20" s="5" t="e">
        <f t="shared" si="4"/>
        <v>#N/A</v>
      </c>
      <c r="U20" s="5" t="e">
        <f>VLOOKUP(AB20,Feuil2!$E$2:$P$56,9)</f>
        <v>#N/A</v>
      </c>
      <c r="V20" s="5" t="e">
        <f>VLOOKUP(AB20,Feuil2!$E$2:$P$56,10)</f>
        <v>#N/A</v>
      </c>
      <c r="W20" s="5" t="e">
        <f>VLOOKUP(AB20,Feuil2!$E$2:$P$56,11)</f>
        <v>#N/A</v>
      </c>
      <c r="X20" s="5" t="e">
        <f>VLOOKUP(AB20,Feuil2!$E$2:$P$56,12)</f>
        <v>#N/A</v>
      </c>
      <c r="Y20" s="5" t="e">
        <f>VLOOKUP(K20,Feuil4!$D$2:$I$131,3)</f>
        <v>#N/A</v>
      </c>
      <c r="Z20" s="5" t="e">
        <f>VLOOKUP(K20,Feuil4!$D$2:$I$131,4)</f>
        <v>#N/A</v>
      </c>
      <c r="AA20" s="5" t="e">
        <f>VLOOKUP(K20,Feuil4!$D$2:$I$131,5)</f>
        <v>#N/A</v>
      </c>
      <c r="AB20" s="5" t="str">
        <f t="shared" si="5"/>
        <v xml:space="preserve"> </v>
      </c>
      <c r="AC20" s="5" t="e">
        <f>VLOOKUP(AB20,Feuil2!$E$2:$G$56,2)</f>
        <v>#N/A</v>
      </c>
      <c r="AD20" s="5" t="e">
        <f>VLOOKUP(AB20,Feuil2!$E$2:$G$56,3)</f>
        <v>#N/A</v>
      </c>
      <c r="AE20" s="5" t="e">
        <f>VLOOKUP(AB20,Feuil2!$E$2:$H$56,4)</f>
        <v>#N/A</v>
      </c>
      <c r="AF20" s="5" t="e">
        <f>VLOOKUP(AB20,Feuil2!$E$2:$P$56,6)</f>
        <v>#N/A</v>
      </c>
      <c r="AG20" s="5" t="e">
        <f>VLOOKUP(AB20,Feuil2!$E$2:$P$56,7)</f>
        <v>#N/A</v>
      </c>
      <c r="AH20" s="5" t="e">
        <f>VLOOKUP(AB20,Feuil2!$E$2:$P$56,8)</f>
        <v>#N/A</v>
      </c>
      <c r="AI20" s="5" t="e">
        <f>VLOOKUP(F20,Feuil4!$D$2:$I$131,2)</f>
        <v>#N/A</v>
      </c>
      <c r="AJ20" s="5">
        <f t="shared" si="6"/>
        <v>0</v>
      </c>
      <c r="AK20" s="5">
        <f t="shared" si="7"/>
        <v>0</v>
      </c>
      <c r="AO20" s="5" t="str">
        <f t="shared" si="8"/>
        <v>__</v>
      </c>
    </row>
    <row r="21" spans="1:41" ht="30.75" customHeight="1">
      <c r="A21" s="39"/>
      <c r="B21" s="39"/>
      <c r="C21" s="40">
        <f t="shared" ca="1" si="0"/>
        <v>43660</v>
      </c>
      <c r="D21" s="40" t="str">
        <f t="shared" si="1"/>
        <v>_LYC</v>
      </c>
      <c r="E21" s="40" t="str">
        <f t="shared" si="2"/>
        <v>_PDL</v>
      </c>
      <c r="F21" s="39"/>
      <c r="G21" s="42"/>
      <c r="H21" s="39"/>
      <c r="I21" s="39"/>
      <c r="J21" s="44"/>
      <c r="K21" s="39"/>
      <c r="L21" s="39"/>
      <c r="M21" s="5" t="s">
        <v>534</v>
      </c>
      <c r="N21" s="5" t="s">
        <v>535</v>
      </c>
      <c r="O21" s="5" t="s">
        <v>536</v>
      </c>
      <c r="P21" s="5" t="s">
        <v>539</v>
      </c>
      <c r="Q21" s="39"/>
      <c r="R21" s="5"/>
      <c r="S21" s="41" t="e">
        <f t="shared" si="3"/>
        <v>#N/A</v>
      </c>
      <c r="T21" s="5" t="e">
        <f t="shared" si="4"/>
        <v>#N/A</v>
      </c>
      <c r="U21" s="5" t="e">
        <f>VLOOKUP(AB21,Feuil2!$E$2:$P$56,9)</f>
        <v>#N/A</v>
      </c>
      <c r="V21" s="5" t="e">
        <f>VLOOKUP(AB21,Feuil2!$E$2:$P$56,10)</f>
        <v>#N/A</v>
      </c>
      <c r="W21" s="5" t="e">
        <f>VLOOKUP(AB21,Feuil2!$E$2:$P$56,11)</f>
        <v>#N/A</v>
      </c>
      <c r="X21" s="5" t="e">
        <f>VLOOKUP(AB21,Feuil2!$E$2:$P$56,12)</f>
        <v>#N/A</v>
      </c>
      <c r="Y21" s="5" t="e">
        <f>VLOOKUP(K21,Feuil4!$D$2:$I$131,3)</f>
        <v>#N/A</v>
      </c>
      <c r="Z21" s="5" t="e">
        <f>VLOOKUP(K21,Feuil4!$D$2:$I$131,4)</f>
        <v>#N/A</v>
      </c>
      <c r="AA21" s="5" t="e">
        <f>VLOOKUP(K21,Feuil4!$D$2:$I$131,5)</f>
        <v>#N/A</v>
      </c>
      <c r="AB21" s="5" t="str">
        <f t="shared" si="5"/>
        <v xml:space="preserve"> </v>
      </c>
      <c r="AC21" s="5" t="e">
        <f>VLOOKUP(AB21,Feuil2!$E$2:$G$56,2)</f>
        <v>#N/A</v>
      </c>
      <c r="AD21" s="5" t="e">
        <f>VLOOKUP(AB21,Feuil2!$E$2:$G$56,3)</f>
        <v>#N/A</v>
      </c>
      <c r="AE21" s="5" t="e">
        <f>VLOOKUP(AB21,Feuil2!$E$2:$H$56,4)</f>
        <v>#N/A</v>
      </c>
      <c r="AF21" s="5" t="e">
        <f>VLOOKUP(AB21,Feuil2!$E$2:$P$56,6)</f>
        <v>#N/A</v>
      </c>
      <c r="AG21" s="5" t="e">
        <f>VLOOKUP(AB21,Feuil2!$E$2:$P$56,7)</f>
        <v>#N/A</v>
      </c>
      <c r="AH21" s="5" t="e">
        <f>VLOOKUP(AB21,Feuil2!$E$2:$P$56,8)</f>
        <v>#N/A</v>
      </c>
      <c r="AI21" s="5" t="e">
        <f>VLOOKUP(F21,Feuil4!$D$2:$I$131,2)</f>
        <v>#N/A</v>
      </c>
      <c r="AJ21" s="5">
        <f t="shared" si="6"/>
        <v>0</v>
      </c>
      <c r="AK21" s="5">
        <f t="shared" si="7"/>
        <v>0</v>
      </c>
      <c r="AO21" s="5" t="str">
        <f t="shared" si="8"/>
        <v>__</v>
      </c>
    </row>
    <row r="22" spans="1:41" ht="30.75" customHeight="1">
      <c r="A22" s="39"/>
      <c r="B22" s="39"/>
      <c r="C22" s="40">
        <f t="shared" ca="1" si="0"/>
        <v>43660</v>
      </c>
      <c r="D22" s="40" t="str">
        <f t="shared" si="1"/>
        <v>_LYC</v>
      </c>
      <c r="E22" s="40" t="str">
        <f t="shared" si="2"/>
        <v>_PDL</v>
      </c>
      <c r="F22" s="39"/>
      <c r="G22" s="42"/>
      <c r="H22" s="39"/>
      <c r="I22" s="39"/>
      <c r="J22" s="44"/>
      <c r="K22" s="39"/>
      <c r="L22" s="39"/>
      <c r="M22" s="5" t="s">
        <v>534</v>
      </c>
      <c r="N22" s="5" t="s">
        <v>535</v>
      </c>
      <c r="O22" s="5" t="s">
        <v>536</v>
      </c>
      <c r="P22" s="5" t="s">
        <v>539</v>
      </c>
      <c r="Q22" s="39"/>
      <c r="R22" s="5"/>
      <c r="S22" s="41" t="e">
        <f t="shared" si="3"/>
        <v>#N/A</v>
      </c>
      <c r="T22" s="5" t="e">
        <f t="shared" si="4"/>
        <v>#N/A</v>
      </c>
      <c r="U22" s="5" t="e">
        <f>VLOOKUP(AB22,Feuil2!$E$2:$P$56,9)</f>
        <v>#N/A</v>
      </c>
      <c r="V22" s="5" t="e">
        <f>VLOOKUP(AB22,Feuil2!$E$2:$P$56,10)</f>
        <v>#N/A</v>
      </c>
      <c r="W22" s="5" t="e">
        <f>VLOOKUP(AB22,Feuil2!$E$2:$P$56,11)</f>
        <v>#N/A</v>
      </c>
      <c r="X22" s="5" t="e">
        <f>VLOOKUP(AB22,Feuil2!$E$2:$P$56,12)</f>
        <v>#N/A</v>
      </c>
      <c r="Y22" s="5" t="e">
        <f>VLOOKUP(K22,Feuil4!$D$2:$I$131,3)</f>
        <v>#N/A</v>
      </c>
      <c r="Z22" s="5" t="e">
        <f>VLOOKUP(K22,Feuil4!$D$2:$I$131,4)</f>
        <v>#N/A</v>
      </c>
      <c r="AA22" s="5" t="e">
        <f>VLOOKUP(K22,Feuil4!$D$2:$I$131,5)</f>
        <v>#N/A</v>
      </c>
      <c r="AB22" s="5" t="str">
        <f t="shared" si="5"/>
        <v xml:space="preserve"> </v>
      </c>
      <c r="AC22" s="5" t="e">
        <f>VLOOKUP(AB22,Feuil2!$E$2:$G$56,2)</f>
        <v>#N/A</v>
      </c>
      <c r="AD22" s="5" t="e">
        <f>VLOOKUP(AB22,Feuil2!$E$2:$G$56,3)</f>
        <v>#N/A</v>
      </c>
      <c r="AE22" s="5" t="e">
        <f>VLOOKUP(AB22,Feuil2!$E$2:$H$56,4)</f>
        <v>#N/A</v>
      </c>
      <c r="AF22" s="5" t="e">
        <f>VLOOKUP(AB22,Feuil2!$E$2:$P$56,6)</f>
        <v>#N/A</v>
      </c>
      <c r="AG22" s="5" t="e">
        <f>VLOOKUP(AB22,Feuil2!$E$2:$P$56,7)</f>
        <v>#N/A</v>
      </c>
      <c r="AH22" s="5" t="e">
        <f>VLOOKUP(AB22,Feuil2!$E$2:$P$56,8)</f>
        <v>#N/A</v>
      </c>
      <c r="AI22" s="5" t="e">
        <f>VLOOKUP(F22,Feuil4!$D$2:$I$131,2)</f>
        <v>#N/A</v>
      </c>
      <c r="AJ22" s="5">
        <f t="shared" si="6"/>
        <v>0</v>
      </c>
      <c r="AK22" s="5">
        <f t="shared" si="7"/>
        <v>0</v>
      </c>
      <c r="AO22" s="5" t="str">
        <f t="shared" si="8"/>
        <v>__</v>
      </c>
    </row>
    <row r="23" spans="1:41" ht="30.75" customHeight="1">
      <c r="A23" s="39"/>
      <c r="B23" s="39"/>
      <c r="C23" s="40">
        <f t="shared" ca="1" si="0"/>
        <v>43660</v>
      </c>
      <c r="D23" s="40" t="str">
        <f t="shared" si="1"/>
        <v>_LYC</v>
      </c>
      <c r="E23" s="40" t="str">
        <f t="shared" si="2"/>
        <v>_PDL</v>
      </c>
      <c r="F23" s="39"/>
      <c r="G23" s="42"/>
      <c r="H23" s="39"/>
      <c r="I23" s="39"/>
      <c r="J23" s="44"/>
      <c r="K23" s="39"/>
      <c r="L23" s="39"/>
      <c r="M23" s="5" t="s">
        <v>534</v>
      </c>
      <c r="N23" s="5" t="s">
        <v>535</v>
      </c>
      <c r="O23" s="5" t="s">
        <v>536</v>
      </c>
      <c r="P23" s="5" t="s">
        <v>539</v>
      </c>
      <c r="Q23" s="39"/>
      <c r="R23" s="5"/>
      <c r="S23" s="41" t="e">
        <f t="shared" si="3"/>
        <v>#N/A</v>
      </c>
      <c r="T23" s="5" t="e">
        <f t="shared" si="4"/>
        <v>#N/A</v>
      </c>
      <c r="U23" s="5" t="e">
        <f>VLOOKUP(AB23,Feuil2!$E$2:$P$56,9)</f>
        <v>#N/A</v>
      </c>
      <c r="V23" s="5" t="e">
        <f>VLOOKUP(AB23,Feuil2!$E$2:$P$56,10)</f>
        <v>#N/A</v>
      </c>
      <c r="W23" s="5" t="e">
        <f>VLOOKUP(AB23,Feuil2!$E$2:$P$56,11)</f>
        <v>#N/A</v>
      </c>
      <c r="X23" s="5" t="e">
        <f>VLOOKUP(AB23,Feuil2!$E$2:$P$56,12)</f>
        <v>#N/A</v>
      </c>
      <c r="Y23" s="5" t="e">
        <f>VLOOKUP(K23,Feuil4!$D$2:$I$131,3)</f>
        <v>#N/A</v>
      </c>
      <c r="Z23" s="5" t="e">
        <f>VLOOKUP(K23,Feuil4!$D$2:$I$131,4)</f>
        <v>#N/A</v>
      </c>
      <c r="AA23" s="5" t="e">
        <f>VLOOKUP(K23,Feuil4!$D$2:$I$131,5)</f>
        <v>#N/A</v>
      </c>
      <c r="AB23" s="5" t="str">
        <f t="shared" si="5"/>
        <v xml:space="preserve"> </v>
      </c>
      <c r="AC23" s="5" t="e">
        <f>VLOOKUP(AB23,Feuil2!$E$2:$G$56,2)</f>
        <v>#N/A</v>
      </c>
      <c r="AD23" s="5" t="e">
        <f>VLOOKUP(AB23,Feuil2!$E$2:$G$56,3)</f>
        <v>#N/A</v>
      </c>
      <c r="AE23" s="5" t="e">
        <f>VLOOKUP(AB23,Feuil2!$E$2:$H$56,4)</f>
        <v>#N/A</v>
      </c>
      <c r="AF23" s="5" t="e">
        <f>VLOOKUP(AB23,Feuil2!$E$2:$P$56,6)</f>
        <v>#N/A</v>
      </c>
      <c r="AG23" s="5" t="e">
        <f>VLOOKUP(AB23,Feuil2!$E$2:$P$56,7)</f>
        <v>#N/A</v>
      </c>
      <c r="AH23" s="5" t="e">
        <f>VLOOKUP(AB23,Feuil2!$E$2:$P$56,8)</f>
        <v>#N/A</v>
      </c>
      <c r="AI23" s="5" t="e">
        <f>VLOOKUP(F23,Feuil4!$D$2:$I$131,2)</f>
        <v>#N/A</v>
      </c>
      <c r="AJ23" s="5">
        <f t="shared" si="6"/>
        <v>0</v>
      </c>
      <c r="AK23" s="5">
        <f t="shared" si="7"/>
        <v>0</v>
      </c>
      <c r="AO23" s="5" t="str">
        <f t="shared" si="8"/>
        <v>__</v>
      </c>
    </row>
    <row r="24" spans="1:41" ht="30.75" customHeight="1">
      <c r="A24" s="39"/>
      <c r="B24" s="39"/>
      <c r="C24" s="40">
        <f t="shared" ca="1" si="0"/>
        <v>43660</v>
      </c>
      <c r="D24" s="40" t="str">
        <f t="shared" si="1"/>
        <v>_LYC</v>
      </c>
      <c r="E24" s="40" t="str">
        <f t="shared" si="2"/>
        <v>_PDL</v>
      </c>
      <c r="F24" s="39"/>
      <c r="G24" s="42"/>
      <c r="H24" s="39"/>
      <c r="I24" s="39"/>
      <c r="J24" s="44"/>
      <c r="K24" s="39"/>
      <c r="L24" s="39"/>
      <c r="M24" s="5" t="s">
        <v>534</v>
      </c>
      <c r="N24" s="5" t="s">
        <v>535</v>
      </c>
      <c r="O24" s="5" t="s">
        <v>536</v>
      </c>
      <c r="P24" s="5" t="s">
        <v>539</v>
      </c>
      <c r="Q24" s="39"/>
      <c r="R24" s="5"/>
      <c r="S24" s="41" t="e">
        <f t="shared" si="3"/>
        <v>#N/A</v>
      </c>
      <c r="T24" s="5" t="e">
        <f t="shared" si="4"/>
        <v>#N/A</v>
      </c>
      <c r="U24" s="5" t="e">
        <f>VLOOKUP(AB24,Feuil2!$E$2:$P$56,9)</f>
        <v>#N/A</v>
      </c>
      <c r="V24" s="5" t="e">
        <f>VLOOKUP(AB24,Feuil2!$E$2:$P$56,10)</f>
        <v>#N/A</v>
      </c>
      <c r="W24" s="5" t="e">
        <f>VLOOKUP(AB24,Feuil2!$E$2:$P$56,11)</f>
        <v>#N/A</v>
      </c>
      <c r="X24" s="5" t="e">
        <f>VLOOKUP(AB24,Feuil2!$E$2:$P$56,12)</f>
        <v>#N/A</v>
      </c>
      <c r="Y24" s="5" t="e">
        <f>VLOOKUP(K24,Feuil4!$D$2:$I$131,3)</f>
        <v>#N/A</v>
      </c>
      <c r="Z24" s="5" t="e">
        <f>VLOOKUP(K24,Feuil4!$D$2:$I$131,4)</f>
        <v>#N/A</v>
      </c>
      <c r="AA24" s="5" t="e">
        <f>VLOOKUP(K24,Feuil4!$D$2:$I$131,5)</f>
        <v>#N/A</v>
      </c>
      <c r="AB24" s="5" t="str">
        <f t="shared" si="5"/>
        <v xml:space="preserve"> </v>
      </c>
      <c r="AC24" s="5" t="e">
        <f>VLOOKUP(AB24,Feuil2!$E$2:$G$56,2)</f>
        <v>#N/A</v>
      </c>
      <c r="AD24" s="5" t="e">
        <f>VLOOKUP(AB24,Feuil2!$E$2:$G$56,3)</f>
        <v>#N/A</v>
      </c>
      <c r="AE24" s="5" t="e">
        <f>VLOOKUP(AB24,Feuil2!$E$2:$H$56,4)</f>
        <v>#N/A</v>
      </c>
      <c r="AF24" s="5" t="e">
        <f>VLOOKUP(AB24,Feuil2!$E$2:$P$56,6)</f>
        <v>#N/A</v>
      </c>
      <c r="AG24" s="5" t="e">
        <f>VLOOKUP(AB24,Feuil2!$E$2:$P$56,7)</f>
        <v>#N/A</v>
      </c>
      <c r="AH24" s="5" t="e">
        <f>VLOOKUP(AB24,Feuil2!$E$2:$P$56,8)</f>
        <v>#N/A</v>
      </c>
      <c r="AI24" s="5" t="e">
        <f>VLOOKUP(F24,Feuil4!$D$2:$I$131,2)</f>
        <v>#N/A</v>
      </c>
      <c r="AJ24" s="5">
        <f t="shared" si="6"/>
        <v>0</v>
      </c>
      <c r="AK24" s="5">
        <f t="shared" si="7"/>
        <v>0</v>
      </c>
      <c r="AO24" s="5" t="str">
        <f t="shared" si="8"/>
        <v>__</v>
      </c>
    </row>
    <row r="25" spans="1:41" ht="30.75" customHeight="1">
      <c r="A25" s="39"/>
      <c r="B25" s="39"/>
      <c r="C25" s="40">
        <f t="shared" ca="1" si="0"/>
        <v>43660</v>
      </c>
      <c r="D25" s="40" t="str">
        <f t="shared" si="1"/>
        <v>_LYC</v>
      </c>
      <c r="E25" s="40" t="str">
        <f t="shared" si="2"/>
        <v>_PDL</v>
      </c>
      <c r="F25" s="39"/>
      <c r="G25" s="42"/>
      <c r="H25" s="39"/>
      <c r="I25" s="39"/>
      <c r="J25" s="44"/>
      <c r="K25" s="39"/>
      <c r="L25" s="39"/>
      <c r="M25" s="5" t="s">
        <v>534</v>
      </c>
      <c r="N25" s="5" t="s">
        <v>535</v>
      </c>
      <c r="O25" s="5" t="s">
        <v>536</v>
      </c>
      <c r="P25" s="5" t="s">
        <v>539</v>
      </c>
      <c r="Q25" s="39"/>
      <c r="R25" s="5"/>
      <c r="S25" s="41" t="e">
        <f t="shared" si="3"/>
        <v>#N/A</v>
      </c>
      <c r="T25" s="5" t="e">
        <f t="shared" si="4"/>
        <v>#N/A</v>
      </c>
      <c r="U25" s="5" t="e">
        <f>VLOOKUP(AB25,Feuil2!$E$2:$P$56,9)</f>
        <v>#N/A</v>
      </c>
      <c r="V25" s="5" t="e">
        <f>VLOOKUP(AB25,Feuil2!$E$2:$P$56,10)</f>
        <v>#N/A</v>
      </c>
      <c r="W25" s="5" t="e">
        <f>VLOOKUP(AB25,Feuil2!$E$2:$P$56,11)</f>
        <v>#N/A</v>
      </c>
      <c r="X25" s="5" t="e">
        <f>VLOOKUP(AB25,Feuil2!$E$2:$P$56,12)</f>
        <v>#N/A</v>
      </c>
      <c r="Y25" s="5" t="e">
        <f>VLOOKUP(K25,Feuil4!$D$2:$I$131,3)</f>
        <v>#N/A</v>
      </c>
      <c r="Z25" s="5" t="e">
        <f>VLOOKUP(K25,Feuil4!$D$2:$I$131,4)</f>
        <v>#N/A</v>
      </c>
      <c r="AA25" s="5" t="e">
        <f>VLOOKUP(K25,Feuil4!$D$2:$I$131,5)</f>
        <v>#N/A</v>
      </c>
      <c r="AB25" s="5" t="str">
        <f t="shared" si="5"/>
        <v xml:space="preserve"> </v>
      </c>
      <c r="AC25" s="5" t="e">
        <f>VLOOKUP(AB25,Feuil2!$E$2:$G$56,2)</f>
        <v>#N/A</v>
      </c>
      <c r="AD25" s="5" t="e">
        <f>VLOOKUP(AB25,Feuil2!$E$2:$G$56,3)</f>
        <v>#N/A</v>
      </c>
      <c r="AE25" s="5" t="e">
        <f>VLOOKUP(AB25,Feuil2!$E$2:$H$56,4)</f>
        <v>#N/A</v>
      </c>
      <c r="AF25" s="5" t="e">
        <f>VLOOKUP(AB25,Feuil2!$E$2:$P$56,6)</f>
        <v>#N/A</v>
      </c>
      <c r="AG25" s="5" t="e">
        <f>VLOOKUP(AB25,Feuil2!$E$2:$P$56,7)</f>
        <v>#N/A</v>
      </c>
      <c r="AH25" s="5" t="e">
        <f>VLOOKUP(AB25,Feuil2!$E$2:$P$56,8)</f>
        <v>#N/A</v>
      </c>
      <c r="AI25" s="5" t="e">
        <f>VLOOKUP(F25,Feuil4!$D$2:$I$131,2)</f>
        <v>#N/A</v>
      </c>
      <c r="AJ25" s="5">
        <f t="shared" si="6"/>
        <v>0</v>
      </c>
      <c r="AK25" s="5">
        <f t="shared" si="7"/>
        <v>0</v>
      </c>
      <c r="AO25" s="5" t="str">
        <f t="shared" si="8"/>
        <v>__</v>
      </c>
    </row>
    <row r="26" spans="1:41" ht="30.75" customHeight="1">
      <c r="A26" s="39"/>
      <c r="B26" s="39"/>
      <c r="C26" s="40">
        <f t="shared" ca="1" si="0"/>
        <v>43660</v>
      </c>
      <c r="D26" s="40" t="str">
        <f t="shared" si="1"/>
        <v>_LYC</v>
      </c>
      <c r="E26" s="40" t="str">
        <f t="shared" si="2"/>
        <v>_PDL</v>
      </c>
      <c r="F26" s="39"/>
      <c r="G26" s="42"/>
      <c r="H26" s="39"/>
      <c r="I26" s="39"/>
      <c r="J26" s="44"/>
      <c r="K26" s="39"/>
      <c r="L26" s="39"/>
      <c r="M26" s="5" t="s">
        <v>534</v>
      </c>
      <c r="N26" s="5" t="s">
        <v>535</v>
      </c>
      <c r="O26" s="5" t="s">
        <v>536</v>
      </c>
      <c r="P26" s="5" t="s">
        <v>539</v>
      </c>
      <c r="Q26" s="39"/>
      <c r="R26" s="5"/>
      <c r="S26" s="41" t="e">
        <f t="shared" si="3"/>
        <v>#N/A</v>
      </c>
      <c r="T26" s="5" t="e">
        <f t="shared" si="4"/>
        <v>#N/A</v>
      </c>
      <c r="U26" s="5" t="e">
        <f>VLOOKUP(AB26,Feuil2!$E$2:$P$56,9)</f>
        <v>#N/A</v>
      </c>
      <c r="V26" s="5" t="e">
        <f>VLOOKUP(AB26,Feuil2!$E$2:$P$56,10)</f>
        <v>#N/A</v>
      </c>
      <c r="W26" s="5" t="e">
        <f>VLOOKUP(AB26,Feuil2!$E$2:$P$56,11)</f>
        <v>#N/A</v>
      </c>
      <c r="X26" s="5" t="e">
        <f>VLOOKUP(AB26,Feuil2!$E$2:$P$56,12)</f>
        <v>#N/A</v>
      </c>
      <c r="Y26" s="5" t="e">
        <f>VLOOKUP(K26,Feuil4!$D$2:$I$131,3)</f>
        <v>#N/A</v>
      </c>
      <c r="Z26" s="5" t="e">
        <f>VLOOKUP(K26,Feuil4!$D$2:$I$131,4)</f>
        <v>#N/A</v>
      </c>
      <c r="AA26" s="5" t="e">
        <f>VLOOKUP(K26,Feuil4!$D$2:$I$131,5)</f>
        <v>#N/A</v>
      </c>
      <c r="AB26" s="5" t="str">
        <f t="shared" si="5"/>
        <v xml:space="preserve"> </v>
      </c>
      <c r="AC26" s="5" t="e">
        <f>VLOOKUP(AB26,Feuil2!$E$2:$G$56,2)</f>
        <v>#N/A</v>
      </c>
      <c r="AD26" s="5" t="e">
        <f>VLOOKUP(AB26,Feuil2!$E$2:$G$56,3)</f>
        <v>#N/A</v>
      </c>
      <c r="AE26" s="5" t="e">
        <f>VLOOKUP(AB26,Feuil2!$E$2:$H$56,4)</f>
        <v>#N/A</v>
      </c>
      <c r="AF26" s="5" t="e">
        <f>VLOOKUP(AB26,Feuil2!$E$2:$P$56,6)</f>
        <v>#N/A</v>
      </c>
      <c r="AG26" s="5" t="e">
        <f>VLOOKUP(AB26,Feuil2!$E$2:$P$56,7)</f>
        <v>#N/A</v>
      </c>
      <c r="AH26" s="5" t="e">
        <f>VLOOKUP(AB26,Feuil2!$E$2:$P$56,8)</f>
        <v>#N/A</v>
      </c>
      <c r="AI26" s="5" t="e">
        <f>VLOOKUP(F26,Feuil4!$D$2:$I$131,2)</f>
        <v>#N/A</v>
      </c>
      <c r="AJ26" s="5">
        <f t="shared" si="6"/>
        <v>0</v>
      </c>
      <c r="AK26" s="5">
        <f t="shared" si="7"/>
        <v>0</v>
      </c>
      <c r="AO26" s="5" t="str">
        <f t="shared" si="8"/>
        <v>__</v>
      </c>
    </row>
    <row r="27" spans="1:41" ht="30.75" customHeight="1">
      <c r="A27" s="39"/>
      <c r="B27" s="39"/>
      <c r="C27" s="40">
        <f t="shared" ca="1" si="0"/>
        <v>43660</v>
      </c>
      <c r="D27" s="40" t="str">
        <f t="shared" si="1"/>
        <v>_LYC</v>
      </c>
      <c r="E27" s="40" t="str">
        <f t="shared" si="2"/>
        <v>_PDL</v>
      </c>
      <c r="F27" s="39"/>
      <c r="G27" s="42"/>
      <c r="H27" s="39"/>
      <c r="I27" s="39"/>
      <c r="J27" s="44"/>
      <c r="K27" s="39"/>
      <c r="L27" s="39"/>
      <c r="M27" s="5" t="s">
        <v>534</v>
      </c>
      <c r="N27" s="5" t="s">
        <v>535</v>
      </c>
      <c r="O27" s="5" t="s">
        <v>536</v>
      </c>
      <c r="P27" s="5" t="s">
        <v>539</v>
      </c>
      <c r="Q27" s="39"/>
      <c r="R27" s="5"/>
      <c r="S27" s="41" t="e">
        <f t="shared" si="3"/>
        <v>#N/A</v>
      </c>
      <c r="T27" s="5" t="e">
        <f t="shared" si="4"/>
        <v>#N/A</v>
      </c>
      <c r="U27" s="5" t="e">
        <f>VLOOKUP(AB27,Feuil2!$E$2:$P$56,9)</f>
        <v>#N/A</v>
      </c>
      <c r="V27" s="5" t="e">
        <f>VLOOKUP(AB27,Feuil2!$E$2:$P$56,10)</f>
        <v>#N/A</v>
      </c>
      <c r="W27" s="5" t="e">
        <f>VLOOKUP(AB27,Feuil2!$E$2:$P$56,11)</f>
        <v>#N/A</v>
      </c>
      <c r="X27" s="5" t="e">
        <f>VLOOKUP(AB27,Feuil2!$E$2:$P$56,12)</f>
        <v>#N/A</v>
      </c>
      <c r="Y27" s="5" t="e">
        <f>VLOOKUP(K27,Feuil4!$D$2:$I$131,3)</f>
        <v>#N/A</v>
      </c>
      <c r="Z27" s="5" t="e">
        <f>VLOOKUP(K27,Feuil4!$D$2:$I$131,4)</f>
        <v>#N/A</v>
      </c>
      <c r="AA27" s="5" t="e">
        <f>VLOOKUP(K27,Feuil4!$D$2:$I$131,5)</f>
        <v>#N/A</v>
      </c>
      <c r="AB27" s="5" t="str">
        <f t="shared" si="5"/>
        <v xml:space="preserve"> </v>
      </c>
      <c r="AC27" s="5" t="e">
        <f>VLOOKUP(AB27,Feuil2!$E$2:$G$56,2)</f>
        <v>#N/A</v>
      </c>
      <c r="AD27" s="5" t="e">
        <f>VLOOKUP(AB27,Feuil2!$E$2:$G$56,3)</f>
        <v>#N/A</v>
      </c>
      <c r="AE27" s="5" t="e">
        <f>VLOOKUP(AB27,Feuil2!$E$2:$H$56,4)</f>
        <v>#N/A</v>
      </c>
      <c r="AF27" s="5" t="e">
        <f>VLOOKUP(AB27,Feuil2!$E$2:$P$56,6)</f>
        <v>#N/A</v>
      </c>
      <c r="AG27" s="5" t="e">
        <f>VLOOKUP(AB27,Feuil2!$E$2:$P$56,7)</f>
        <v>#N/A</v>
      </c>
      <c r="AH27" s="5" t="e">
        <f>VLOOKUP(AB27,Feuil2!$E$2:$P$56,8)</f>
        <v>#N/A</v>
      </c>
      <c r="AI27" s="5" t="e">
        <f>VLOOKUP(F27,Feuil4!$D$2:$I$131,2)</f>
        <v>#N/A</v>
      </c>
      <c r="AJ27" s="5">
        <f t="shared" si="6"/>
        <v>0</v>
      </c>
      <c r="AK27" s="5">
        <f t="shared" si="7"/>
        <v>0</v>
      </c>
      <c r="AO27" s="5" t="str">
        <f t="shared" si="8"/>
        <v>__</v>
      </c>
    </row>
    <row r="28" spans="1:41" ht="30.75" customHeight="1">
      <c r="A28" s="39"/>
      <c r="B28" s="39"/>
      <c r="C28" s="40">
        <f t="shared" ca="1" si="0"/>
        <v>43660</v>
      </c>
      <c r="D28" s="40" t="str">
        <f t="shared" si="1"/>
        <v>_LYC</v>
      </c>
      <c r="E28" s="40" t="str">
        <f t="shared" si="2"/>
        <v>_PDL</v>
      </c>
      <c r="F28" s="39"/>
      <c r="G28" s="42"/>
      <c r="H28" s="39"/>
      <c r="I28" s="39"/>
      <c r="J28" s="44"/>
      <c r="K28" s="39"/>
      <c r="L28" s="39"/>
      <c r="M28" s="5" t="s">
        <v>534</v>
      </c>
      <c r="N28" s="5" t="s">
        <v>535</v>
      </c>
      <c r="O28" s="5" t="s">
        <v>536</v>
      </c>
      <c r="P28" s="5" t="s">
        <v>539</v>
      </c>
      <c r="Q28" s="39"/>
      <c r="R28" s="5"/>
      <c r="S28" s="41" t="e">
        <f t="shared" si="3"/>
        <v>#N/A</v>
      </c>
      <c r="T28" s="5" t="e">
        <f t="shared" si="4"/>
        <v>#N/A</v>
      </c>
      <c r="U28" s="5" t="e">
        <f>VLOOKUP(AB28,Feuil2!$E$2:$P$56,9)</f>
        <v>#N/A</v>
      </c>
      <c r="V28" s="5" t="e">
        <f>VLOOKUP(AB28,Feuil2!$E$2:$P$56,10)</f>
        <v>#N/A</v>
      </c>
      <c r="W28" s="5" t="e">
        <f>VLOOKUP(AB28,Feuil2!$E$2:$P$56,11)</f>
        <v>#N/A</v>
      </c>
      <c r="X28" s="5" t="e">
        <f>VLOOKUP(AB28,Feuil2!$E$2:$P$56,12)</f>
        <v>#N/A</v>
      </c>
      <c r="Y28" s="5" t="e">
        <f>VLOOKUP(K28,Feuil4!$D$2:$I$131,3)</f>
        <v>#N/A</v>
      </c>
      <c r="Z28" s="5" t="e">
        <f>VLOOKUP(K28,Feuil4!$D$2:$I$131,4)</f>
        <v>#N/A</v>
      </c>
      <c r="AA28" s="5" t="e">
        <f>VLOOKUP(K28,Feuil4!$D$2:$I$131,5)</f>
        <v>#N/A</v>
      </c>
      <c r="AB28" s="5" t="str">
        <f t="shared" si="5"/>
        <v xml:space="preserve"> </v>
      </c>
      <c r="AC28" s="5" t="e">
        <f>VLOOKUP(AB28,Feuil2!$E$2:$G$56,2)</f>
        <v>#N/A</v>
      </c>
      <c r="AD28" s="5" t="e">
        <f>VLOOKUP(AB28,Feuil2!$E$2:$G$56,3)</f>
        <v>#N/A</v>
      </c>
      <c r="AE28" s="5" t="e">
        <f>VLOOKUP(AB28,Feuil2!$E$2:$H$56,4)</f>
        <v>#N/A</v>
      </c>
      <c r="AF28" s="5" t="e">
        <f>VLOOKUP(AB28,Feuil2!$E$2:$P$56,6)</f>
        <v>#N/A</v>
      </c>
      <c r="AG28" s="5" t="e">
        <f>VLOOKUP(AB28,Feuil2!$E$2:$P$56,7)</f>
        <v>#N/A</v>
      </c>
      <c r="AH28" s="5" t="e">
        <f>VLOOKUP(AB28,Feuil2!$E$2:$P$56,8)</f>
        <v>#N/A</v>
      </c>
      <c r="AI28" s="5" t="e">
        <f>VLOOKUP(F28,Feuil4!$D$2:$I$131,2)</f>
        <v>#N/A</v>
      </c>
      <c r="AJ28" s="5">
        <f t="shared" si="6"/>
        <v>0</v>
      </c>
      <c r="AK28" s="5">
        <f t="shared" si="7"/>
        <v>0</v>
      </c>
      <c r="AO28" s="5" t="str">
        <f t="shared" si="8"/>
        <v>__</v>
      </c>
    </row>
    <row r="29" spans="1:41" ht="30.75" customHeight="1">
      <c r="A29" s="39"/>
      <c r="B29" s="39"/>
      <c r="C29" s="40">
        <f t="shared" ca="1" si="0"/>
        <v>43660</v>
      </c>
      <c r="D29" s="40" t="str">
        <f t="shared" si="1"/>
        <v>_LYC</v>
      </c>
      <c r="E29" s="40" t="str">
        <f t="shared" si="2"/>
        <v>_PDL</v>
      </c>
      <c r="F29" s="39"/>
      <c r="G29" s="42"/>
      <c r="H29" s="39"/>
      <c r="I29" s="39"/>
      <c r="J29" s="44"/>
      <c r="K29" s="39"/>
      <c r="L29" s="39"/>
      <c r="M29" s="5" t="s">
        <v>534</v>
      </c>
      <c r="N29" s="5" t="s">
        <v>535</v>
      </c>
      <c r="O29" s="5" t="s">
        <v>536</v>
      </c>
      <c r="P29" s="5" t="s">
        <v>539</v>
      </c>
      <c r="Q29" s="39"/>
      <c r="R29" s="5"/>
      <c r="S29" s="41" t="e">
        <f t="shared" si="3"/>
        <v>#N/A</v>
      </c>
      <c r="T29" s="5" t="e">
        <f t="shared" si="4"/>
        <v>#N/A</v>
      </c>
      <c r="U29" s="5" t="e">
        <f>VLOOKUP(AB29,Feuil2!$E$2:$P$56,9)</f>
        <v>#N/A</v>
      </c>
      <c r="V29" s="5" t="e">
        <f>VLOOKUP(AB29,Feuil2!$E$2:$P$56,10)</f>
        <v>#N/A</v>
      </c>
      <c r="W29" s="5" t="e">
        <f>VLOOKUP(AB29,Feuil2!$E$2:$P$56,11)</f>
        <v>#N/A</v>
      </c>
      <c r="X29" s="5" t="e">
        <f>VLOOKUP(AB29,Feuil2!$E$2:$P$56,12)</f>
        <v>#N/A</v>
      </c>
      <c r="Y29" s="5" t="e">
        <f>VLOOKUP(K29,Feuil4!$D$2:$I$131,3)</f>
        <v>#N/A</v>
      </c>
      <c r="Z29" s="5" t="e">
        <f>VLOOKUP(K29,Feuil4!$D$2:$I$131,4)</f>
        <v>#N/A</v>
      </c>
      <c r="AA29" s="5" t="e">
        <f>VLOOKUP(K29,Feuil4!$D$2:$I$131,5)</f>
        <v>#N/A</v>
      </c>
      <c r="AB29" s="5" t="str">
        <f t="shared" si="5"/>
        <v xml:space="preserve"> </v>
      </c>
      <c r="AC29" s="5" t="e">
        <f>VLOOKUP(AB29,Feuil2!$E$2:$G$56,2)</f>
        <v>#N/A</v>
      </c>
      <c r="AD29" s="5" t="e">
        <f>VLOOKUP(AB29,Feuil2!$E$2:$G$56,3)</f>
        <v>#N/A</v>
      </c>
      <c r="AE29" s="5" t="e">
        <f>VLOOKUP(AB29,Feuil2!$E$2:$H$56,4)</f>
        <v>#N/A</v>
      </c>
      <c r="AF29" s="5" t="e">
        <f>VLOOKUP(AB29,Feuil2!$E$2:$P$56,6)</f>
        <v>#N/A</v>
      </c>
      <c r="AG29" s="5" t="e">
        <f>VLOOKUP(AB29,Feuil2!$E$2:$P$56,7)</f>
        <v>#N/A</v>
      </c>
      <c r="AH29" s="5" t="e">
        <f>VLOOKUP(AB29,Feuil2!$E$2:$P$56,8)</f>
        <v>#N/A</v>
      </c>
      <c r="AI29" s="5" t="e">
        <f>VLOOKUP(F29,Feuil4!$D$2:$I$131,2)</f>
        <v>#N/A</v>
      </c>
      <c r="AJ29" s="5">
        <f t="shared" si="6"/>
        <v>0</v>
      </c>
      <c r="AK29" s="5">
        <f t="shared" si="7"/>
        <v>0</v>
      </c>
      <c r="AO29" s="5" t="str">
        <f t="shared" si="8"/>
        <v>__</v>
      </c>
    </row>
    <row r="30" spans="1:41" ht="30.75" customHeight="1">
      <c r="A30" s="39"/>
      <c r="B30" s="39"/>
      <c r="C30" s="40">
        <f t="shared" ca="1" si="0"/>
        <v>43660</v>
      </c>
      <c r="D30" s="40" t="str">
        <f t="shared" si="1"/>
        <v>_LYC</v>
      </c>
      <c r="E30" s="40" t="str">
        <f t="shared" si="2"/>
        <v>_PDL</v>
      </c>
      <c r="F30" s="39"/>
      <c r="G30" s="42"/>
      <c r="H30" s="39"/>
      <c r="I30" s="39"/>
      <c r="J30" s="44"/>
      <c r="K30" s="39"/>
      <c r="L30" s="39"/>
      <c r="M30" s="5" t="s">
        <v>534</v>
      </c>
      <c r="N30" s="5" t="s">
        <v>535</v>
      </c>
      <c r="O30" s="5" t="s">
        <v>536</v>
      </c>
      <c r="P30" s="5" t="s">
        <v>539</v>
      </c>
      <c r="Q30" s="39"/>
      <c r="R30" s="5"/>
      <c r="S30" s="41" t="e">
        <f t="shared" si="3"/>
        <v>#N/A</v>
      </c>
      <c r="T30" s="5" t="e">
        <f t="shared" si="4"/>
        <v>#N/A</v>
      </c>
      <c r="U30" s="5" t="e">
        <f>VLOOKUP(AB30,Feuil2!$E$2:$P$56,9)</f>
        <v>#N/A</v>
      </c>
      <c r="V30" s="5" t="e">
        <f>VLOOKUP(AB30,Feuil2!$E$2:$P$56,10)</f>
        <v>#N/A</v>
      </c>
      <c r="W30" s="5" t="e">
        <f>VLOOKUP(AB30,Feuil2!$E$2:$P$56,11)</f>
        <v>#N/A</v>
      </c>
      <c r="X30" s="5" t="e">
        <f>VLOOKUP(AB30,Feuil2!$E$2:$P$56,12)</f>
        <v>#N/A</v>
      </c>
      <c r="Y30" s="5" t="e">
        <f>VLOOKUP(K30,Feuil4!$D$2:$I$131,3)</f>
        <v>#N/A</v>
      </c>
      <c r="Z30" s="5" t="e">
        <f>VLOOKUP(K30,Feuil4!$D$2:$I$131,4)</f>
        <v>#N/A</v>
      </c>
      <c r="AA30" s="5" t="e">
        <f>VLOOKUP(K30,Feuil4!$D$2:$I$131,5)</f>
        <v>#N/A</v>
      </c>
      <c r="AB30" s="5" t="str">
        <f t="shared" si="5"/>
        <v xml:space="preserve"> </v>
      </c>
      <c r="AC30" s="5" t="e">
        <f>VLOOKUP(AB30,Feuil2!$E$2:$G$56,2)</f>
        <v>#N/A</v>
      </c>
      <c r="AD30" s="5" t="e">
        <f>VLOOKUP(AB30,Feuil2!$E$2:$G$56,3)</f>
        <v>#N/A</v>
      </c>
      <c r="AE30" s="5" t="e">
        <f>VLOOKUP(AB30,Feuil2!$E$2:$H$56,4)</f>
        <v>#N/A</v>
      </c>
      <c r="AF30" s="5" t="e">
        <f>VLOOKUP(AB30,Feuil2!$E$2:$P$56,6)</f>
        <v>#N/A</v>
      </c>
      <c r="AG30" s="5" t="e">
        <f>VLOOKUP(AB30,Feuil2!$E$2:$P$56,7)</f>
        <v>#N/A</v>
      </c>
      <c r="AH30" s="5" t="e">
        <f>VLOOKUP(AB30,Feuil2!$E$2:$P$56,8)</f>
        <v>#N/A</v>
      </c>
      <c r="AI30" s="5" t="e">
        <f>VLOOKUP(F30,Feuil4!$D$2:$I$131,2)</f>
        <v>#N/A</v>
      </c>
      <c r="AJ30" s="5">
        <f t="shared" si="6"/>
        <v>0</v>
      </c>
      <c r="AK30" s="5">
        <f t="shared" si="7"/>
        <v>0</v>
      </c>
      <c r="AO30" s="5" t="str">
        <f t="shared" si="8"/>
        <v>__</v>
      </c>
    </row>
  </sheetData>
  <sheetProtection formatColumns="0" formatRows="0"/>
  <dataValidations count="4">
    <dataValidation type="list" allowBlank="1" showInputMessage="1" showErrorMessage="1" sqref="A2:A30">
      <formula1>LISTE_ERI</formula1>
    </dataValidation>
    <dataValidation type="list" allowBlank="1" showInputMessage="1" showErrorMessage="1" sqref="B2:B30">
      <formula1>INDIRECT(A2)</formula1>
    </dataValidation>
    <dataValidation type="list" allowBlank="1" showInputMessage="1" showErrorMessage="1" sqref="F2:F30">
      <formula1>INDIRECT(D2)</formula1>
    </dataValidation>
    <dataValidation type="list" allowBlank="1" showInputMessage="1" showErrorMessage="1" sqref="K2:K30">
      <formula1>INDIRECT(E2)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12"/>
  <sheetViews>
    <sheetView topLeftCell="A5" workbookViewId="0">
      <selection activeCell="K28" sqref="A14:K28"/>
    </sheetView>
  </sheetViews>
  <sheetFormatPr baseColWidth="10" defaultRowHeight="15"/>
  <cols>
    <col min="1" max="1" width="15" bestFit="1" customWidth="1"/>
    <col min="2" max="2" width="38.140625" bestFit="1" customWidth="1"/>
    <col min="3" max="3" width="48.140625" bestFit="1" customWidth="1"/>
    <col min="4" max="4" width="38.140625" bestFit="1" customWidth="1"/>
    <col min="5" max="5" width="48.140625" bestFit="1" customWidth="1"/>
    <col min="6" max="6" width="31.28515625" bestFit="1" customWidth="1"/>
    <col min="7" max="7" width="29.140625" bestFit="1" customWidth="1"/>
    <col min="8" max="8" width="42.7109375" bestFit="1" customWidth="1"/>
    <col min="9" max="9" width="28.140625" bestFit="1" customWidth="1"/>
    <col min="10" max="10" width="34.140625" bestFit="1" customWidth="1"/>
    <col min="11" max="11" width="52.28515625" bestFit="1" customWidth="1"/>
    <col min="12" max="12" width="38.140625" bestFit="1" customWidth="1"/>
    <col min="14" max="14" width="52.28515625" bestFit="1" customWidth="1"/>
    <col min="15" max="15" width="13.85546875" bestFit="1" customWidth="1"/>
  </cols>
  <sheetData>
    <row r="1" spans="1:16">
      <c r="A1" s="3" t="s">
        <v>11</v>
      </c>
      <c r="B1" s="4" t="s">
        <v>26</v>
      </c>
      <c r="C1" s="4" t="s">
        <v>26</v>
      </c>
      <c r="D1" s="4" t="s">
        <v>26</v>
      </c>
      <c r="E1" s="4" t="s">
        <v>26</v>
      </c>
      <c r="F1" s="4" t="s">
        <v>26</v>
      </c>
      <c r="G1" s="4" t="s">
        <v>26</v>
      </c>
      <c r="H1" s="4" t="s">
        <v>26</v>
      </c>
      <c r="I1" s="4" t="s">
        <v>26</v>
      </c>
      <c r="J1" s="4" t="s">
        <v>26</v>
      </c>
      <c r="K1" s="4" t="s">
        <v>26</v>
      </c>
      <c r="L1" s="4" t="s">
        <v>26</v>
      </c>
      <c r="N1" s="22" t="s">
        <v>540</v>
      </c>
    </row>
    <row r="2" spans="1:16">
      <c r="A2" t="s">
        <v>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N2" t="s">
        <v>18</v>
      </c>
      <c r="O2" t="s">
        <v>541</v>
      </c>
      <c r="P2" t="s">
        <v>472</v>
      </c>
    </row>
    <row r="3" spans="1:16">
      <c r="A3" t="s">
        <v>1</v>
      </c>
      <c r="B3" t="s">
        <v>18</v>
      </c>
      <c r="C3" t="s">
        <v>18</v>
      </c>
      <c r="D3" t="s">
        <v>18</v>
      </c>
      <c r="E3" t="s">
        <v>18</v>
      </c>
      <c r="F3" t="s">
        <v>18</v>
      </c>
      <c r="G3" t="s">
        <v>18</v>
      </c>
      <c r="H3" t="s">
        <v>18</v>
      </c>
      <c r="I3" t="s">
        <v>18</v>
      </c>
      <c r="J3" t="s">
        <v>18</v>
      </c>
      <c r="K3" t="s">
        <v>18</v>
      </c>
      <c r="L3" t="s">
        <v>18</v>
      </c>
      <c r="N3" t="s">
        <v>476</v>
      </c>
      <c r="O3" t="s">
        <v>542</v>
      </c>
      <c r="P3" t="s">
        <v>475</v>
      </c>
    </row>
    <row r="4" spans="1:16">
      <c r="A4" t="s">
        <v>2</v>
      </c>
      <c r="B4" t="s">
        <v>479</v>
      </c>
      <c r="C4" t="s">
        <v>13</v>
      </c>
      <c r="D4" t="s">
        <v>476</v>
      </c>
      <c r="E4" t="s">
        <v>15</v>
      </c>
      <c r="F4" t="s">
        <v>14</v>
      </c>
      <c r="G4" t="s">
        <v>14</v>
      </c>
      <c r="H4" t="s">
        <v>476</v>
      </c>
      <c r="I4" t="s">
        <v>479</v>
      </c>
      <c r="J4" t="s">
        <v>15</v>
      </c>
      <c r="K4" t="s">
        <v>16</v>
      </c>
      <c r="L4" t="s">
        <v>476</v>
      </c>
      <c r="N4" t="s">
        <v>479</v>
      </c>
      <c r="O4" t="s">
        <v>542</v>
      </c>
      <c r="P4" t="s">
        <v>475</v>
      </c>
    </row>
    <row r="5" spans="1:16">
      <c r="A5" t="s">
        <v>3</v>
      </c>
      <c r="B5" t="s">
        <v>17</v>
      </c>
      <c r="C5" t="s">
        <v>17</v>
      </c>
      <c r="D5" t="s">
        <v>17</v>
      </c>
      <c r="E5" t="s">
        <v>17</v>
      </c>
      <c r="F5" t="s">
        <v>17</v>
      </c>
      <c r="G5" t="s">
        <v>17</v>
      </c>
      <c r="H5" t="s">
        <v>17</v>
      </c>
      <c r="I5" t="s">
        <v>17</v>
      </c>
      <c r="J5" t="s">
        <v>17</v>
      </c>
      <c r="K5" t="s">
        <v>17</v>
      </c>
      <c r="L5" t="s">
        <v>17</v>
      </c>
      <c r="N5" t="s">
        <v>13</v>
      </c>
      <c r="O5" t="s">
        <v>542</v>
      </c>
      <c r="P5" t="s">
        <v>475</v>
      </c>
    </row>
    <row r="6" spans="1:16">
      <c r="A6" t="s">
        <v>4</v>
      </c>
      <c r="B6" t="s">
        <v>19</v>
      </c>
      <c r="C6" t="s">
        <v>19</v>
      </c>
      <c r="D6" t="s">
        <v>19</v>
      </c>
      <c r="E6" t="s">
        <v>19</v>
      </c>
      <c r="F6" t="s">
        <v>19</v>
      </c>
      <c r="G6" t="s">
        <v>19</v>
      </c>
      <c r="H6" t="s">
        <v>19</v>
      </c>
      <c r="I6" t="s">
        <v>19</v>
      </c>
      <c r="J6" t="s">
        <v>19</v>
      </c>
      <c r="K6" t="s">
        <v>19</v>
      </c>
      <c r="L6" t="s">
        <v>19</v>
      </c>
      <c r="N6" t="s">
        <v>15</v>
      </c>
      <c r="O6" t="s">
        <v>542</v>
      </c>
      <c r="P6" t="s">
        <v>475</v>
      </c>
    </row>
    <row r="7" spans="1:16">
      <c r="A7" t="s">
        <v>5</v>
      </c>
      <c r="B7" t="s">
        <v>20</v>
      </c>
      <c r="C7" t="s">
        <v>24</v>
      </c>
      <c r="D7" t="s">
        <v>25</v>
      </c>
      <c r="E7" t="s">
        <v>21</v>
      </c>
      <c r="F7" t="s">
        <v>23</v>
      </c>
      <c r="G7" t="s">
        <v>23</v>
      </c>
      <c r="H7" t="s">
        <v>25</v>
      </c>
      <c r="I7" t="s">
        <v>20</v>
      </c>
      <c r="J7" t="s">
        <v>21</v>
      </c>
      <c r="K7" t="s">
        <v>22</v>
      </c>
      <c r="L7" t="s">
        <v>25</v>
      </c>
      <c r="N7" t="s">
        <v>14</v>
      </c>
      <c r="O7" t="s">
        <v>542</v>
      </c>
      <c r="P7" t="s">
        <v>475</v>
      </c>
    </row>
    <row r="8" spans="1:16">
      <c r="A8" t="s">
        <v>6</v>
      </c>
      <c r="N8" t="s">
        <v>16</v>
      </c>
      <c r="O8" t="s">
        <v>542</v>
      </c>
      <c r="P8" t="s">
        <v>475</v>
      </c>
    </row>
    <row r="9" spans="1:16">
      <c r="A9" t="s">
        <v>7</v>
      </c>
      <c r="N9" t="s">
        <v>17</v>
      </c>
      <c r="O9" t="s">
        <v>543</v>
      </c>
      <c r="P9" t="s">
        <v>492</v>
      </c>
    </row>
    <row r="10" spans="1:16">
      <c r="A10" t="s">
        <v>8</v>
      </c>
      <c r="N10" t="s">
        <v>19</v>
      </c>
      <c r="O10" t="s">
        <v>544</v>
      </c>
      <c r="P10" t="s">
        <v>497</v>
      </c>
    </row>
    <row r="11" spans="1:16">
      <c r="A11" t="s">
        <v>9</v>
      </c>
      <c r="N11" t="s">
        <v>20</v>
      </c>
      <c r="O11" t="s">
        <v>545</v>
      </c>
      <c r="P11" t="s">
        <v>499</v>
      </c>
    </row>
    <row r="12" spans="1:16">
      <c r="A12" t="s">
        <v>10</v>
      </c>
      <c r="N12" t="s">
        <v>24</v>
      </c>
      <c r="O12" t="s">
        <v>545</v>
      </c>
      <c r="P12" t="s">
        <v>499</v>
      </c>
    </row>
    <row r="13" spans="1:16">
      <c r="N13" t="s">
        <v>25</v>
      </c>
      <c r="O13" t="s">
        <v>545</v>
      </c>
      <c r="P13" t="s">
        <v>499</v>
      </c>
    </row>
    <row r="14" spans="1:16">
      <c r="B14" s="6" t="s">
        <v>27</v>
      </c>
      <c r="C14" s="6" t="s">
        <v>27</v>
      </c>
      <c r="D14" s="6" t="s">
        <v>27</v>
      </c>
      <c r="E14" s="6" t="s">
        <v>27</v>
      </c>
      <c r="F14" s="6" t="s">
        <v>27</v>
      </c>
      <c r="G14" s="6" t="s">
        <v>27</v>
      </c>
      <c r="H14" s="6" t="s">
        <v>27</v>
      </c>
      <c r="I14" s="6" t="s">
        <v>27</v>
      </c>
      <c r="J14" s="6" t="s">
        <v>27</v>
      </c>
      <c r="K14" s="6" t="s">
        <v>27</v>
      </c>
      <c r="L14" s="6" t="s">
        <v>27</v>
      </c>
      <c r="N14" t="s">
        <v>21</v>
      </c>
      <c r="O14" t="s">
        <v>545</v>
      </c>
      <c r="P14" t="s">
        <v>499</v>
      </c>
    </row>
    <row r="15" spans="1:16">
      <c r="B15" t="s">
        <v>28</v>
      </c>
      <c r="C15" t="s">
        <v>41</v>
      </c>
      <c r="D15" t="s">
        <v>49</v>
      </c>
      <c r="E15" t="s">
        <v>56</v>
      </c>
      <c r="F15" t="s">
        <v>65</v>
      </c>
      <c r="G15" t="s">
        <v>73</v>
      </c>
      <c r="H15" t="s">
        <v>81</v>
      </c>
      <c r="I15" t="s">
        <v>95</v>
      </c>
      <c r="J15" t="s">
        <v>103</v>
      </c>
      <c r="K15" t="s">
        <v>112</v>
      </c>
      <c r="L15" t="s">
        <v>120</v>
      </c>
      <c r="N15" t="s">
        <v>23</v>
      </c>
      <c r="O15" t="s">
        <v>545</v>
      </c>
      <c r="P15" t="s">
        <v>499</v>
      </c>
    </row>
    <row r="16" spans="1:16">
      <c r="B16" t="s">
        <v>29</v>
      </c>
      <c r="C16" t="s">
        <v>42</v>
      </c>
      <c r="D16" t="s">
        <v>50</v>
      </c>
      <c r="E16" t="s">
        <v>57</v>
      </c>
      <c r="F16" t="s">
        <v>66</v>
      </c>
      <c r="G16" t="s">
        <v>74</v>
      </c>
      <c r="H16" t="s">
        <v>82</v>
      </c>
      <c r="I16" t="s">
        <v>96</v>
      </c>
      <c r="J16" t="s">
        <v>104</v>
      </c>
      <c r="K16" t="s">
        <v>113</v>
      </c>
      <c r="L16" t="s">
        <v>81</v>
      </c>
      <c r="N16" t="s">
        <v>22</v>
      </c>
      <c r="O16" t="s">
        <v>545</v>
      </c>
      <c r="P16" t="s">
        <v>499</v>
      </c>
    </row>
    <row r="17" spans="2:12">
      <c r="B17" t="s">
        <v>30</v>
      </c>
      <c r="C17" t="s">
        <v>43</v>
      </c>
      <c r="D17" t="s">
        <v>51</v>
      </c>
      <c r="E17" t="s">
        <v>58</v>
      </c>
      <c r="F17" t="s">
        <v>67</v>
      </c>
      <c r="G17" t="s">
        <v>75</v>
      </c>
      <c r="H17" t="s">
        <v>83</v>
      </c>
      <c r="I17" t="s">
        <v>97</v>
      </c>
      <c r="J17" t="s">
        <v>105</v>
      </c>
      <c r="K17" t="s">
        <v>114</v>
      </c>
      <c r="L17" t="s">
        <v>73</v>
      </c>
    </row>
    <row r="18" spans="2:12">
      <c r="B18" t="s">
        <v>31</v>
      </c>
      <c r="C18" t="s">
        <v>44</v>
      </c>
      <c r="D18" t="s">
        <v>52</v>
      </c>
      <c r="E18" t="s">
        <v>59</v>
      </c>
      <c r="F18" t="s">
        <v>68</v>
      </c>
      <c r="G18" t="s">
        <v>76</v>
      </c>
      <c r="H18" t="s">
        <v>84</v>
      </c>
      <c r="I18" t="s">
        <v>98</v>
      </c>
      <c r="J18" t="s">
        <v>106</v>
      </c>
      <c r="K18" t="s">
        <v>115</v>
      </c>
      <c r="L18" t="s">
        <v>56</v>
      </c>
    </row>
    <row r="19" spans="2:12">
      <c r="B19" t="s">
        <v>32</v>
      </c>
      <c r="C19" t="s">
        <v>45</v>
      </c>
      <c r="D19" t="s">
        <v>53</v>
      </c>
      <c r="E19" t="s">
        <v>60</v>
      </c>
      <c r="F19" t="s">
        <v>69</v>
      </c>
      <c r="G19" t="s">
        <v>77</v>
      </c>
      <c r="H19" t="s">
        <v>85</v>
      </c>
      <c r="I19" t="s">
        <v>99</v>
      </c>
      <c r="J19" t="s">
        <v>107</v>
      </c>
      <c r="K19" t="s">
        <v>116</v>
      </c>
      <c r="L19" t="s">
        <v>103</v>
      </c>
    </row>
    <row r="20" spans="2:12">
      <c r="B20" t="s">
        <v>33</v>
      </c>
      <c r="C20" t="s">
        <v>46</v>
      </c>
      <c r="D20" t="s">
        <v>54</v>
      </c>
      <c r="E20" t="s">
        <v>61</v>
      </c>
      <c r="F20" t="s">
        <v>70</v>
      </c>
      <c r="G20" t="s">
        <v>78</v>
      </c>
      <c r="H20" t="s">
        <v>86</v>
      </c>
      <c r="I20" t="s">
        <v>100</v>
      </c>
      <c r="J20" t="s">
        <v>108</v>
      </c>
      <c r="K20" t="s">
        <v>117</v>
      </c>
      <c r="L20" t="s">
        <v>95</v>
      </c>
    </row>
    <row r="21" spans="2:12">
      <c r="B21" t="s">
        <v>34</v>
      </c>
      <c r="C21" t="s">
        <v>47</v>
      </c>
      <c r="D21" t="s">
        <v>55</v>
      </c>
      <c r="E21" t="s">
        <v>62</v>
      </c>
      <c r="F21" t="s">
        <v>71</v>
      </c>
      <c r="G21" t="s">
        <v>79</v>
      </c>
      <c r="H21" t="s">
        <v>87</v>
      </c>
      <c r="I21" t="s">
        <v>101</v>
      </c>
      <c r="J21" t="s">
        <v>109</v>
      </c>
      <c r="K21" t="s">
        <v>118</v>
      </c>
      <c r="L21" t="s">
        <v>41</v>
      </c>
    </row>
    <row r="22" spans="2:12">
      <c r="B22" t="s">
        <v>35</v>
      </c>
      <c r="C22" t="s">
        <v>48</v>
      </c>
      <c r="E22" t="s">
        <v>63</v>
      </c>
      <c r="F22" t="s">
        <v>72</v>
      </c>
      <c r="G22" t="s">
        <v>80</v>
      </c>
      <c r="H22" t="s">
        <v>88</v>
      </c>
      <c r="I22" t="s">
        <v>102</v>
      </c>
      <c r="J22" t="s">
        <v>110</v>
      </c>
      <c r="K22" t="s">
        <v>119</v>
      </c>
      <c r="L22" t="s">
        <v>49</v>
      </c>
    </row>
    <row r="23" spans="2:12">
      <c r="B23" t="s">
        <v>36</v>
      </c>
      <c r="E23" t="s">
        <v>64</v>
      </c>
      <c r="H23" t="s">
        <v>89</v>
      </c>
      <c r="J23" t="s">
        <v>111</v>
      </c>
      <c r="L23" t="s">
        <v>28</v>
      </c>
    </row>
    <row r="24" spans="2:12">
      <c r="B24" t="s">
        <v>37</v>
      </c>
      <c r="H24" t="s">
        <v>90</v>
      </c>
      <c r="L24" t="s">
        <v>112</v>
      </c>
    </row>
    <row r="25" spans="2:12">
      <c r="B25" t="s">
        <v>38</v>
      </c>
      <c r="H25" t="s">
        <v>91</v>
      </c>
      <c r="L25" t="s">
        <v>65</v>
      </c>
    </row>
    <row r="26" spans="2:12">
      <c r="B26" t="s">
        <v>39</v>
      </c>
      <c r="H26" t="s">
        <v>92</v>
      </c>
      <c r="L26" t="s">
        <v>10</v>
      </c>
    </row>
    <row r="27" spans="2:12">
      <c r="B27" t="s">
        <v>40</v>
      </c>
      <c r="H27" t="s">
        <v>93</v>
      </c>
      <c r="L27" t="s">
        <v>121</v>
      </c>
    </row>
    <row r="28" spans="2:12">
      <c r="H28" t="s">
        <v>94</v>
      </c>
      <c r="L28" t="s">
        <v>122</v>
      </c>
    </row>
    <row r="29" spans="2:12">
      <c r="L29" t="s">
        <v>123</v>
      </c>
    </row>
    <row r="30" spans="2:12">
      <c r="B30" s="53"/>
      <c r="C30" s="53"/>
      <c r="D30" s="53"/>
      <c r="E30" s="53"/>
      <c r="F30" s="53"/>
      <c r="G30" s="53"/>
      <c r="H30" s="53"/>
      <c r="I30" s="53"/>
      <c r="J30" s="53"/>
      <c r="L30" t="s">
        <v>124</v>
      </c>
    </row>
    <row r="31" spans="2:12">
      <c r="B31" s="8"/>
      <c r="D31" s="9"/>
      <c r="E31" s="9"/>
      <c r="F31" s="10"/>
      <c r="G31" s="9"/>
      <c r="L31" t="s">
        <v>125</v>
      </c>
    </row>
    <row r="32" spans="2:12">
      <c r="B32" s="7"/>
      <c r="C32" s="7"/>
      <c r="D32" s="12"/>
      <c r="E32" s="9"/>
      <c r="F32" s="10"/>
      <c r="G32" s="12"/>
      <c r="H32" s="13"/>
      <c r="I32" s="12"/>
      <c r="J32" s="9"/>
      <c r="L32" t="s">
        <v>126</v>
      </c>
    </row>
    <row r="33" spans="2:12">
      <c r="B33" s="7"/>
      <c r="C33" s="7"/>
      <c r="D33" s="9"/>
      <c r="E33" s="9"/>
      <c r="F33" s="10"/>
      <c r="G33" s="12"/>
      <c r="H33" s="13"/>
      <c r="I33" s="12"/>
      <c r="J33" s="9"/>
      <c r="L33" t="s">
        <v>170</v>
      </c>
    </row>
    <row r="34" spans="2:12">
      <c r="B34" s="7"/>
      <c r="C34" s="7"/>
      <c r="D34" s="12"/>
      <c r="E34" s="9"/>
      <c r="F34" s="10"/>
      <c r="G34" s="12"/>
      <c r="H34" s="13"/>
      <c r="I34" s="12"/>
      <c r="J34" s="9"/>
      <c r="L34" t="s">
        <v>128</v>
      </c>
    </row>
    <row r="35" spans="2:12">
      <c r="B35" s="7"/>
      <c r="C35" s="7"/>
      <c r="D35" s="12"/>
      <c r="E35" s="9"/>
      <c r="F35" s="10"/>
      <c r="G35" s="12"/>
      <c r="H35" s="13"/>
      <c r="I35" s="12"/>
      <c r="J35" s="9"/>
      <c r="L35" t="s">
        <v>129</v>
      </c>
    </row>
    <row r="36" spans="2:12">
      <c r="B36" s="7"/>
      <c r="C36" s="7"/>
      <c r="D36" s="12"/>
      <c r="E36" s="9"/>
      <c r="F36" s="10"/>
      <c r="G36" s="12"/>
      <c r="H36" s="13"/>
      <c r="I36" s="12"/>
      <c r="J36" s="9"/>
      <c r="L36" t="s">
        <v>130</v>
      </c>
    </row>
    <row r="37" spans="2:12">
      <c r="B37" s="7"/>
      <c r="C37" s="7"/>
      <c r="D37" s="12"/>
      <c r="E37" s="9"/>
      <c r="F37" s="10"/>
      <c r="G37" s="12"/>
      <c r="H37" s="13"/>
      <c r="I37" s="9"/>
      <c r="J37" s="9"/>
      <c r="L37" t="s">
        <v>131</v>
      </c>
    </row>
    <row r="38" spans="2:12">
      <c r="B38" s="7"/>
      <c r="C38" s="7"/>
      <c r="D38" s="12"/>
      <c r="E38" s="9"/>
      <c r="F38" s="10"/>
      <c r="G38" s="12"/>
      <c r="H38" s="13"/>
      <c r="I38" s="9"/>
      <c r="J38" s="9"/>
      <c r="L38" t="s">
        <v>132</v>
      </c>
    </row>
    <row r="39" spans="2:12">
      <c r="B39" s="7"/>
      <c r="C39" s="7"/>
      <c r="D39" s="12"/>
      <c r="E39" s="9"/>
      <c r="F39" s="10"/>
      <c r="G39" s="12"/>
      <c r="H39" s="13"/>
      <c r="I39" s="9"/>
      <c r="J39" s="9"/>
      <c r="L39" t="s">
        <v>133</v>
      </c>
    </row>
    <row r="40" spans="2:12">
      <c r="B40" s="7"/>
      <c r="C40" s="7"/>
      <c r="D40" s="12"/>
      <c r="E40" s="9"/>
      <c r="F40" s="10"/>
      <c r="G40" s="12"/>
      <c r="H40" s="13"/>
      <c r="I40" s="9"/>
      <c r="J40" s="9"/>
      <c r="L40" t="s">
        <v>134</v>
      </c>
    </row>
    <row r="41" spans="2:12">
      <c r="B41" s="7"/>
      <c r="C41" s="7"/>
      <c r="D41" s="12"/>
      <c r="E41" s="9"/>
      <c r="F41" s="10"/>
      <c r="G41" s="12"/>
      <c r="H41" s="13"/>
      <c r="I41" s="9"/>
      <c r="J41" s="9"/>
      <c r="L41" t="s">
        <v>135</v>
      </c>
    </row>
    <row r="42" spans="2:12">
      <c r="B42" s="7"/>
      <c r="C42" s="7"/>
      <c r="D42" s="12"/>
      <c r="E42" s="9"/>
      <c r="F42" s="10"/>
      <c r="G42" s="12"/>
      <c r="H42" s="13"/>
      <c r="I42" s="9"/>
      <c r="J42" s="9"/>
      <c r="L42" t="s">
        <v>136</v>
      </c>
    </row>
    <row r="43" spans="2:12">
      <c r="B43" s="7"/>
      <c r="C43" s="7"/>
      <c r="D43" s="12"/>
      <c r="E43" s="9"/>
      <c r="F43" s="10"/>
      <c r="G43" s="12"/>
      <c r="H43" s="13"/>
      <c r="I43" s="9"/>
      <c r="J43" s="9"/>
      <c r="L43" t="s">
        <v>137</v>
      </c>
    </row>
    <row r="44" spans="2:12">
      <c r="B44" s="7"/>
      <c r="C44" s="7"/>
      <c r="D44" s="12"/>
      <c r="E44" s="9"/>
      <c r="F44" s="10"/>
      <c r="G44" s="12"/>
      <c r="H44" s="13"/>
      <c r="I44" s="9"/>
      <c r="J44" s="9"/>
      <c r="L44" t="s">
        <v>138</v>
      </c>
    </row>
    <row r="45" spans="2:12">
      <c r="B45" s="7"/>
      <c r="C45" s="7"/>
      <c r="D45" s="9"/>
      <c r="E45" s="9"/>
      <c r="F45" s="10"/>
      <c r="G45" s="12"/>
      <c r="H45" s="13"/>
      <c r="I45" s="9"/>
      <c r="J45" s="9"/>
      <c r="L45" t="s">
        <v>139</v>
      </c>
    </row>
    <row r="46" spans="2:12">
      <c r="B46" s="7"/>
      <c r="C46" s="7"/>
      <c r="D46" s="12"/>
      <c r="E46" s="9"/>
      <c r="F46" s="10"/>
      <c r="G46" s="12"/>
      <c r="H46" s="13"/>
      <c r="I46" s="9"/>
      <c r="J46" s="9"/>
      <c r="L46" t="s">
        <v>140</v>
      </c>
    </row>
    <row r="47" spans="2:12">
      <c r="B47" s="7"/>
      <c r="C47" s="7"/>
      <c r="D47" s="9"/>
      <c r="E47" s="9"/>
      <c r="F47" s="10"/>
      <c r="G47" s="12"/>
      <c r="H47" s="13"/>
      <c r="I47" s="9"/>
      <c r="J47" s="9"/>
      <c r="L47" t="s">
        <v>141</v>
      </c>
    </row>
    <row r="48" spans="2:12">
      <c r="B48" s="7"/>
      <c r="C48" s="7"/>
      <c r="D48" s="12"/>
      <c r="E48" s="9"/>
      <c r="F48" s="10"/>
      <c r="G48" s="12"/>
      <c r="H48" s="13"/>
      <c r="I48" s="9"/>
      <c r="J48" s="9"/>
      <c r="L48" t="s">
        <v>142</v>
      </c>
    </row>
    <row r="49" spans="2:12">
      <c r="B49" s="7"/>
      <c r="C49" s="7"/>
      <c r="D49" s="12"/>
      <c r="E49" s="9"/>
      <c r="F49" s="10"/>
      <c r="G49" s="12"/>
      <c r="H49" s="13"/>
      <c r="I49" s="9"/>
      <c r="J49" s="9"/>
      <c r="L49" t="s">
        <v>143</v>
      </c>
    </row>
    <row r="50" spans="2:12">
      <c r="B50" s="7"/>
      <c r="C50" s="7"/>
      <c r="D50" s="12"/>
      <c r="E50" s="9"/>
      <c r="F50" s="10"/>
      <c r="G50" s="12"/>
      <c r="H50" s="13"/>
      <c r="I50" s="9"/>
      <c r="J50" s="9"/>
      <c r="L50" t="s">
        <v>144</v>
      </c>
    </row>
    <row r="51" spans="2:12">
      <c r="B51" s="7"/>
      <c r="C51" s="7"/>
      <c r="D51" s="12"/>
      <c r="E51" s="9"/>
      <c r="F51" s="10"/>
      <c r="G51" s="12"/>
      <c r="H51" s="13"/>
      <c r="I51" s="9"/>
      <c r="J51" s="9"/>
      <c r="L51" t="s">
        <v>145</v>
      </c>
    </row>
    <row r="52" spans="2:12">
      <c r="B52" s="7"/>
      <c r="C52" s="7"/>
      <c r="D52" s="12"/>
      <c r="E52" s="9"/>
      <c r="F52" s="10"/>
      <c r="G52" s="12"/>
      <c r="H52" s="13"/>
      <c r="I52" s="9"/>
      <c r="J52" s="9"/>
      <c r="L52" t="s">
        <v>146</v>
      </c>
    </row>
    <row r="53" spans="2:12">
      <c r="B53" s="7"/>
      <c r="C53" s="7"/>
      <c r="D53" s="9"/>
      <c r="E53" s="9"/>
      <c r="F53" s="10"/>
      <c r="G53" s="9"/>
      <c r="H53" s="10"/>
      <c r="I53" s="9"/>
      <c r="J53" s="9"/>
      <c r="L53" t="s">
        <v>147</v>
      </c>
    </row>
    <row r="54" spans="2:12">
      <c r="B54" s="7"/>
      <c r="C54" s="7"/>
      <c r="D54" s="12"/>
      <c r="E54" s="9"/>
      <c r="F54" s="10"/>
      <c r="G54" s="12"/>
      <c r="H54" s="13"/>
      <c r="I54" s="9"/>
      <c r="J54" s="9"/>
      <c r="L54" t="s">
        <v>148</v>
      </c>
    </row>
    <row r="55" spans="2:12">
      <c r="B55" s="8"/>
      <c r="C55" s="7"/>
      <c r="D55" s="9"/>
      <c r="E55" s="9"/>
      <c r="F55" s="10"/>
      <c r="G55" s="9"/>
      <c r="H55" s="9"/>
      <c r="I55" s="9"/>
      <c r="J55" s="9"/>
      <c r="L55" t="s">
        <v>149</v>
      </c>
    </row>
    <row r="56" spans="2:12">
      <c r="B56" s="7"/>
      <c r="C56" s="7"/>
      <c r="D56" s="12"/>
      <c r="E56" s="12"/>
      <c r="F56" s="10"/>
      <c r="G56" s="12"/>
      <c r="H56" s="13"/>
      <c r="I56" s="9"/>
      <c r="J56" s="9"/>
      <c r="L56" t="s">
        <v>150</v>
      </c>
    </row>
    <row r="57" spans="2:12">
      <c r="B57" s="7"/>
      <c r="C57" s="7"/>
      <c r="D57" s="12"/>
      <c r="E57" s="12"/>
      <c r="F57" s="10"/>
      <c r="G57" s="12"/>
      <c r="H57" s="13"/>
      <c r="I57" s="9"/>
      <c r="J57" s="9"/>
      <c r="L57" t="s">
        <v>151</v>
      </c>
    </row>
    <row r="58" spans="2:12">
      <c r="B58" s="7"/>
      <c r="C58" s="7"/>
      <c r="D58" s="12"/>
      <c r="E58" s="12"/>
      <c r="F58" s="10"/>
      <c r="G58" s="9"/>
      <c r="H58" s="13"/>
      <c r="I58" s="9"/>
      <c r="J58" s="9"/>
      <c r="L58" t="s">
        <v>152</v>
      </c>
    </row>
    <row r="59" spans="2:12">
      <c r="B59" s="7"/>
      <c r="C59" s="7"/>
      <c r="D59" s="12"/>
      <c r="E59" s="12"/>
      <c r="F59" s="10"/>
      <c r="G59" s="9"/>
      <c r="H59" s="10"/>
      <c r="I59" s="9"/>
      <c r="J59" s="9"/>
      <c r="L59" t="s">
        <v>153</v>
      </c>
    </row>
    <row r="60" spans="2:12">
      <c r="B60" s="7"/>
      <c r="C60" s="7"/>
      <c r="D60" s="12"/>
      <c r="E60" s="12"/>
      <c r="F60" s="10"/>
      <c r="G60" s="9"/>
      <c r="H60" s="10"/>
      <c r="I60" s="9"/>
      <c r="J60" s="9"/>
      <c r="L60" t="s">
        <v>154</v>
      </c>
    </row>
    <row r="61" spans="2:12">
      <c r="B61" s="7"/>
      <c r="C61" s="7"/>
      <c r="D61" s="12"/>
      <c r="E61" s="12"/>
      <c r="F61" s="10"/>
      <c r="G61" s="9"/>
      <c r="H61" s="10"/>
      <c r="I61" s="9"/>
      <c r="J61" s="9"/>
      <c r="L61" t="s">
        <v>155</v>
      </c>
    </row>
    <row r="62" spans="2:12">
      <c r="B62" s="7"/>
      <c r="C62" s="7"/>
      <c r="D62" s="9"/>
      <c r="E62" s="12"/>
      <c r="F62" s="10"/>
      <c r="G62" s="9"/>
      <c r="H62" s="10"/>
      <c r="I62" s="9"/>
      <c r="J62" s="9"/>
      <c r="L62" t="s">
        <v>156</v>
      </c>
    </row>
    <row r="63" spans="2:12">
      <c r="B63" s="7"/>
      <c r="C63" s="7"/>
      <c r="D63" s="9"/>
      <c r="E63" s="12"/>
      <c r="F63" s="10"/>
      <c r="G63" s="12"/>
      <c r="H63" s="10"/>
      <c r="I63" s="9"/>
      <c r="J63" s="9"/>
      <c r="L63" t="s">
        <v>157</v>
      </c>
    </row>
    <row r="64" spans="2:12">
      <c r="B64" s="7"/>
      <c r="C64" s="7"/>
      <c r="D64" s="12"/>
      <c r="E64" s="12"/>
      <c r="F64" s="10"/>
      <c r="G64" s="9"/>
      <c r="H64" s="10"/>
      <c r="I64" s="9"/>
      <c r="J64" s="9"/>
      <c r="L64" t="s">
        <v>158</v>
      </c>
    </row>
    <row r="65" spans="2:12">
      <c r="B65" s="7"/>
      <c r="C65" s="7"/>
      <c r="D65" s="12"/>
      <c r="E65" s="12"/>
      <c r="F65" s="10"/>
      <c r="G65" s="12"/>
      <c r="H65" s="10"/>
      <c r="I65" s="9"/>
      <c r="J65" s="9"/>
      <c r="L65" t="s">
        <v>159</v>
      </c>
    </row>
    <row r="66" spans="2:12">
      <c r="B66" s="7"/>
      <c r="C66" s="7"/>
      <c r="D66" s="12"/>
      <c r="E66" s="12"/>
      <c r="F66" s="10"/>
      <c r="G66" s="12"/>
      <c r="H66" s="10"/>
      <c r="I66" s="9"/>
      <c r="J66" s="9"/>
      <c r="L66" t="s">
        <v>160</v>
      </c>
    </row>
    <row r="67" spans="2:12">
      <c r="B67" s="7"/>
      <c r="C67" s="7"/>
      <c r="D67" s="12"/>
      <c r="E67" s="12"/>
      <c r="F67" s="10"/>
      <c r="G67" s="12"/>
      <c r="H67" s="10"/>
      <c r="I67" s="9"/>
      <c r="J67" s="9"/>
      <c r="L67" t="s">
        <v>161</v>
      </c>
    </row>
    <row r="68" spans="2:12">
      <c r="B68" s="7"/>
      <c r="C68" s="7"/>
      <c r="D68" s="12"/>
      <c r="E68" s="12"/>
      <c r="F68" s="10"/>
      <c r="G68" s="9"/>
      <c r="H68" s="10"/>
      <c r="I68" s="9"/>
      <c r="J68" s="9"/>
      <c r="L68" t="s">
        <v>162</v>
      </c>
    </row>
    <row r="69" spans="2:12">
      <c r="B69" s="7"/>
      <c r="C69" s="7"/>
      <c r="D69" s="12"/>
      <c r="E69" s="12"/>
      <c r="F69" s="10"/>
      <c r="G69" s="12"/>
      <c r="H69" s="10"/>
      <c r="I69" s="9"/>
      <c r="J69" s="9"/>
      <c r="L69" t="s">
        <v>163</v>
      </c>
    </row>
    <row r="70" spans="2:12">
      <c r="B70" s="7"/>
      <c r="C70" s="7"/>
      <c r="D70" s="9"/>
      <c r="E70" s="12"/>
      <c r="F70" s="10"/>
      <c r="G70" s="12"/>
      <c r="H70" s="13"/>
      <c r="I70" s="9"/>
      <c r="J70" s="9"/>
      <c r="L70" t="s">
        <v>164</v>
      </c>
    </row>
    <row r="71" spans="2:12">
      <c r="B71" s="7"/>
      <c r="C71" s="7"/>
      <c r="D71" s="12"/>
      <c r="E71" s="12"/>
      <c r="F71" s="10"/>
      <c r="G71" s="12"/>
      <c r="H71" s="13"/>
      <c r="I71" s="9"/>
      <c r="J71" s="9"/>
      <c r="L71" t="s">
        <v>165</v>
      </c>
    </row>
    <row r="72" spans="2:12">
      <c r="B72" s="7"/>
      <c r="C72" s="7"/>
      <c r="D72" s="12"/>
      <c r="E72" s="12"/>
      <c r="F72" s="10"/>
      <c r="G72" s="12"/>
      <c r="H72" s="13"/>
      <c r="I72" s="9"/>
      <c r="J72" s="9"/>
      <c r="L72" t="s">
        <v>166</v>
      </c>
    </row>
    <row r="73" spans="2:12">
      <c r="B73" s="8"/>
      <c r="C73" s="7"/>
      <c r="D73" s="9"/>
      <c r="E73" s="9"/>
      <c r="F73" s="10"/>
      <c r="G73" s="9"/>
      <c r="H73" s="9"/>
      <c r="I73" s="9"/>
      <c r="J73" s="9"/>
      <c r="L73" t="s">
        <v>167</v>
      </c>
    </row>
    <row r="74" spans="2:12">
      <c r="B74" s="7"/>
      <c r="C74" s="7"/>
      <c r="D74" s="12"/>
      <c r="E74" s="12"/>
      <c r="F74" s="10"/>
      <c r="G74" s="12"/>
      <c r="H74" s="13"/>
      <c r="I74" s="9"/>
      <c r="J74" s="12"/>
      <c r="L74" t="s">
        <v>168</v>
      </c>
    </row>
    <row r="75" spans="2:12">
      <c r="B75" s="7"/>
      <c r="C75" s="7"/>
      <c r="D75" s="12"/>
      <c r="E75" s="12"/>
      <c r="F75" s="10"/>
      <c r="G75" s="11"/>
      <c r="H75" s="14"/>
      <c r="I75" s="9"/>
      <c r="J75" s="11"/>
      <c r="L75" t="s">
        <v>169</v>
      </c>
    </row>
    <row r="76" spans="2:12">
      <c r="B76" s="7"/>
      <c r="C76" s="7"/>
      <c r="D76" s="12"/>
      <c r="E76" s="12"/>
      <c r="F76" s="10"/>
      <c r="G76" s="12"/>
      <c r="H76" s="13"/>
      <c r="I76" s="9"/>
      <c r="J76" s="12"/>
    </row>
    <row r="77" spans="2:12">
      <c r="B77" s="7"/>
      <c r="C77" s="7"/>
      <c r="D77" s="12"/>
      <c r="E77" s="12"/>
      <c r="F77" s="10"/>
      <c r="G77" s="12"/>
      <c r="H77" s="13"/>
      <c r="I77" s="9"/>
      <c r="J77" s="12"/>
    </row>
    <row r="78" spans="2:12">
      <c r="B78" s="7"/>
      <c r="C78" s="7"/>
      <c r="D78" s="12"/>
      <c r="E78" s="12"/>
      <c r="F78" s="10"/>
      <c r="G78" s="12"/>
      <c r="H78" s="13"/>
      <c r="I78" s="9"/>
      <c r="J78" s="12"/>
    </row>
    <row r="79" spans="2:12">
      <c r="B79" s="7"/>
      <c r="C79" s="7"/>
      <c r="D79" s="9"/>
      <c r="E79" s="12"/>
      <c r="F79" s="10"/>
      <c r="G79" s="12"/>
      <c r="H79" s="13"/>
      <c r="I79" s="9"/>
      <c r="J79" s="12"/>
    </row>
    <row r="80" spans="2:12">
      <c r="B80" s="7"/>
      <c r="C80" s="7"/>
      <c r="D80" s="12"/>
      <c r="E80" s="12"/>
      <c r="F80" s="10"/>
      <c r="G80" s="12"/>
      <c r="H80" s="13"/>
      <c r="I80" s="9"/>
      <c r="J80" s="12"/>
    </row>
    <row r="81" spans="2:10">
      <c r="B81" s="7"/>
      <c r="C81" s="7"/>
      <c r="D81" s="12"/>
      <c r="E81" s="12"/>
      <c r="F81" s="10"/>
      <c r="G81" s="12"/>
      <c r="H81" s="13"/>
      <c r="I81" s="9"/>
      <c r="J81" s="12"/>
    </row>
    <row r="82" spans="2:10">
      <c r="B82" s="7"/>
      <c r="C82" s="7"/>
      <c r="D82" s="12"/>
      <c r="E82" s="12"/>
      <c r="F82" s="10"/>
      <c r="G82" s="12"/>
      <c r="H82" s="13"/>
      <c r="I82" s="9"/>
      <c r="J82" s="12"/>
    </row>
    <row r="83" spans="2:10">
      <c r="B83" s="7"/>
      <c r="C83" s="7"/>
      <c r="D83" s="12"/>
      <c r="E83" s="12"/>
      <c r="F83" s="10"/>
      <c r="G83" s="12"/>
      <c r="H83" s="13"/>
      <c r="I83" s="9"/>
      <c r="J83" s="12"/>
    </row>
    <row r="84" spans="2:10">
      <c r="B84" s="7"/>
      <c r="C84" s="7"/>
      <c r="D84" s="12"/>
      <c r="E84" s="12"/>
      <c r="F84" s="10"/>
      <c r="G84" s="12"/>
      <c r="H84" s="13"/>
      <c r="I84" s="9"/>
      <c r="J84" s="12"/>
    </row>
    <row r="85" spans="2:10">
      <c r="B85" s="7"/>
      <c r="C85" s="7"/>
      <c r="D85" s="12"/>
      <c r="E85" s="12"/>
      <c r="F85" s="10"/>
      <c r="G85" s="12"/>
      <c r="H85" s="13"/>
      <c r="I85" s="9"/>
      <c r="J85" s="12"/>
    </row>
    <row r="86" spans="2:10">
      <c r="B86" s="7"/>
      <c r="C86" s="7"/>
      <c r="D86" s="12"/>
      <c r="E86" s="12"/>
      <c r="F86" s="10"/>
      <c r="G86" s="12"/>
      <c r="H86" s="13"/>
      <c r="I86" s="9"/>
      <c r="J86" s="12"/>
    </row>
    <row r="87" spans="2:10">
      <c r="B87" s="7"/>
      <c r="C87" s="7"/>
      <c r="D87" s="12"/>
      <c r="E87" s="12"/>
      <c r="F87" s="10"/>
      <c r="G87" s="12"/>
      <c r="H87" s="13"/>
      <c r="I87" s="9"/>
      <c r="J87" s="12"/>
    </row>
    <row r="88" spans="2:10">
      <c r="B88" s="7"/>
      <c r="C88" s="7"/>
      <c r="D88" s="9"/>
      <c r="E88" s="12"/>
      <c r="F88" s="10"/>
      <c r="G88" s="12"/>
      <c r="H88" s="13"/>
      <c r="I88" s="9"/>
      <c r="J88" s="12"/>
    </row>
    <row r="89" spans="2:10">
      <c r="B89" s="7"/>
      <c r="C89" s="7"/>
      <c r="D89" s="12"/>
      <c r="E89" s="12"/>
      <c r="F89" s="10"/>
      <c r="G89" s="12"/>
      <c r="H89" s="13"/>
      <c r="I89" s="9"/>
      <c r="J89" s="12"/>
    </row>
    <row r="90" spans="2:10">
      <c r="B90" s="7"/>
      <c r="C90" s="7"/>
      <c r="D90" s="12"/>
      <c r="E90" s="12"/>
      <c r="F90" s="10"/>
      <c r="G90" s="12"/>
      <c r="H90" s="13"/>
      <c r="I90" s="9"/>
      <c r="J90" s="12"/>
    </row>
    <row r="91" spans="2:10">
      <c r="B91" s="7"/>
      <c r="C91" s="7"/>
      <c r="D91" s="12"/>
      <c r="E91" s="12"/>
      <c r="F91" s="10"/>
      <c r="G91" s="12"/>
      <c r="H91" s="13"/>
      <c r="I91" s="9"/>
      <c r="J91" s="12"/>
    </row>
    <row r="92" spans="2:10">
      <c r="B92" s="7"/>
      <c r="C92" s="7"/>
      <c r="D92" s="12"/>
      <c r="E92" s="12"/>
      <c r="F92" s="10"/>
      <c r="G92" s="9"/>
      <c r="H92" s="10"/>
      <c r="I92" s="9"/>
      <c r="J92" s="9"/>
    </row>
    <row r="93" spans="2:10">
      <c r="B93" s="7"/>
      <c r="C93" s="7"/>
      <c r="D93" s="9"/>
      <c r="E93" s="12"/>
      <c r="F93" s="10"/>
      <c r="G93" s="12"/>
      <c r="H93" s="13"/>
      <c r="I93" s="9"/>
      <c r="J93" s="12"/>
    </row>
    <row r="94" spans="2:10">
      <c r="B94" s="7"/>
      <c r="C94" s="7"/>
      <c r="D94" s="11"/>
      <c r="E94" s="12"/>
      <c r="F94" s="10"/>
      <c r="G94" s="12"/>
      <c r="H94" s="13"/>
      <c r="I94" s="9"/>
      <c r="J94" s="12"/>
    </row>
    <row r="95" spans="2:10">
      <c r="B95" s="7"/>
      <c r="C95" s="7"/>
      <c r="D95" s="12"/>
      <c r="E95" s="12"/>
      <c r="F95" s="10"/>
      <c r="G95" s="12"/>
      <c r="H95" s="13"/>
      <c r="I95" s="9"/>
      <c r="J95" s="12"/>
    </row>
    <row r="96" spans="2:10">
      <c r="B96" s="7"/>
      <c r="C96" s="7"/>
      <c r="D96" s="9"/>
      <c r="E96" s="12"/>
      <c r="F96" s="10"/>
      <c r="G96" s="12"/>
      <c r="H96" s="13"/>
      <c r="I96" s="9"/>
      <c r="J96" s="12"/>
    </row>
    <row r="97" spans="2:10">
      <c r="B97" s="7"/>
      <c r="C97" s="7"/>
      <c r="D97" s="9"/>
      <c r="E97" s="12"/>
      <c r="F97" s="10"/>
      <c r="G97" s="12"/>
      <c r="H97" s="13"/>
      <c r="I97" s="9"/>
      <c r="J97" s="12"/>
    </row>
    <row r="98" spans="2:10">
      <c r="B98" s="7"/>
      <c r="C98" s="7"/>
      <c r="D98" s="9"/>
      <c r="E98" s="12"/>
      <c r="F98" s="10"/>
      <c r="G98" s="12"/>
      <c r="H98" s="13"/>
      <c r="I98" s="9"/>
      <c r="J98" s="12"/>
    </row>
    <row r="99" spans="2:10">
      <c r="B99" s="7"/>
      <c r="C99" s="7"/>
      <c r="D99" s="9"/>
      <c r="E99" s="12"/>
      <c r="F99" s="10"/>
      <c r="G99" s="12"/>
      <c r="H99" s="13"/>
      <c r="I99" s="9"/>
      <c r="J99" s="12"/>
    </row>
    <row r="100" spans="2:10">
      <c r="B100" s="8"/>
      <c r="C100" s="7"/>
      <c r="D100" s="9"/>
      <c r="E100" s="12"/>
      <c r="F100" s="10"/>
      <c r="G100" s="19"/>
      <c r="H100" s="20"/>
      <c r="I100" s="9"/>
      <c r="J100" s="19"/>
    </row>
    <row r="101" spans="2:10">
      <c r="B101" s="7"/>
      <c r="C101" s="7"/>
      <c r="D101" s="12"/>
      <c r="E101" s="12"/>
      <c r="F101" s="10"/>
      <c r="G101" s="9"/>
      <c r="H101" s="10"/>
      <c r="I101" s="9"/>
      <c r="J101" s="9"/>
    </row>
    <row r="102" spans="2:10">
      <c r="B102" s="7"/>
      <c r="C102" s="7"/>
      <c r="D102" s="12"/>
      <c r="E102" s="12"/>
      <c r="F102" s="10"/>
      <c r="G102" s="9"/>
      <c r="H102" s="10"/>
      <c r="I102" s="9"/>
      <c r="J102" s="9"/>
    </row>
    <row r="103" spans="2:10">
      <c r="B103" s="7"/>
      <c r="C103" s="7"/>
      <c r="D103" s="12"/>
      <c r="E103" s="12"/>
      <c r="F103" s="10"/>
      <c r="G103" s="9"/>
      <c r="H103" s="10"/>
      <c r="I103" s="9"/>
      <c r="J103" s="9"/>
    </row>
    <row r="104" spans="2:10">
      <c r="B104" s="7"/>
      <c r="C104" s="7"/>
      <c r="D104" s="12"/>
      <c r="E104" s="12"/>
      <c r="F104" s="10"/>
      <c r="G104" s="9"/>
      <c r="H104" s="10"/>
      <c r="I104" s="9"/>
      <c r="J104" s="9"/>
    </row>
    <row r="105" spans="2:10">
      <c r="B105" s="7"/>
      <c r="C105" s="7"/>
      <c r="D105" s="12"/>
      <c r="E105" s="12"/>
      <c r="F105" s="10"/>
      <c r="G105" s="9"/>
      <c r="H105" s="10"/>
      <c r="I105" s="9"/>
      <c r="J105" s="9"/>
    </row>
    <row r="106" spans="2:10">
      <c r="B106" s="7"/>
      <c r="C106" s="7"/>
      <c r="D106" s="12"/>
      <c r="E106" s="12"/>
      <c r="F106" s="10"/>
      <c r="G106" s="9"/>
      <c r="H106" s="10"/>
      <c r="I106" s="9"/>
      <c r="J106" s="9"/>
    </row>
    <row r="107" spans="2:10">
      <c r="B107" s="7"/>
      <c r="C107" s="7"/>
      <c r="D107" s="12"/>
      <c r="E107" s="12"/>
      <c r="F107" s="10"/>
      <c r="G107" s="9"/>
      <c r="H107" s="10"/>
      <c r="I107" s="9"/>
      <c r="J107" s="9"/>
    </row>
    <row r="108" spans="2:10">
      <c r="B108" s="7"/>
      <c r="C108" s="7"/>
      <c r="D108" s="12"/>
      <c r="E108" s="12"/>
      <c r="F108" s="10"/>
      <c r="G108" s="9"/>
      <c r="H108" s="10"/>
      <c r="I108" s="9"/>
      <c r="J108" s="9"/>
    </row>
    <row r="109" spans="2:10">
      <c r="B109" s="7"/>
      <c r="C109" s="7"/>
      <c r="D109" s="12"/>
      <c r="E109" s="12"/>
      <c r="F109" s="10"/>
      <c r="G109" s="9"/>
      <c r="H109" s="10"/>
      <c r="I109" s="9"/>
      <c r="J109" s="9"/>
    </row>
    <row r="110" spans="2:10">
      <c r="B110" s="7"/>
      <c r="C110" s="7"/>
      <c r="D110" s="12"/>
      <c r="E110" s="12"/>
      <c r="F110" s="10"/>
      <c r="G110" s="9"/>
      <c r="H110" s="10"/>
      <c r="I110" s="9"/>
      <c r="J110" s="9"/>
    </row>
    <row r="111" spans="2:10">
      <c r="B111" s="7"/>
      <c r="C111" s="7"/>
      <c r="D111" s="12"/>
      <c r="E111" s="12"/>
      <c r="F111" s="10"/>
      <c r="G111" s="9"/>
      <c r="H111" s="10"/>
      <c r="I111" s="9"/>
      <c r="J111" s="9"/>
    </row>
    <row r="112" spans="2:10">
      <c r="B112" s="7"/>
      <c r="C112" s="7"/>
      <c r="D112" s="12"/>
      <c r="E112" s="12"/>
      <c r="F112" s="10"/>
      <c r="G112" s="9"/>
      <c r="H112" s="10"/>
      <c r="I112" s="9"/>
      <c r="J112" s="9"/>
    </row>
    <row r="113" spans="2:10">
      <c r="B113" s="7"/>
      <c r="C113" s="7"/>
      <c r="D113" s="12"/>
      <c r="E113" s="12"/>
      <c r="F113" s="10"/>
      <c r="G113" s="9"/>
      <c r="H113" s="10"/>
      <c r="I113" s="9"/>
      <c r="J113" s="9"/>
    </row>
    <row r="114" spans="2:10">
      <c r="B114" s="7"/>
      <c r="C114" s="7"/>
      <c r="D114" s="9"/>
      <c r="E114" s="12"/>
      <c r="F114" s="10"/>
      <c r="G114" s="9"/>
      <c r="H114" s="10"/>
      <c r="I114" s="9"/>
      <c r="J114" s="9"/>
    </row>
    <row r="115" spans="2:10">
      <c r="B115" s="7"/>
      <c r="C115" s="7"/>
      <c r="D115" s="12"/>
      <c r="E115" s="12"/>
      <c r="F115" s="10"/>
      <c r="G115" s="9"/>
      <c r="H115" s="10"/>
      <c r="I115" s="9"/>
      <c r="J115" s="9"/>
    </row>
    <row r="116" spans="2:10">
      <c r="B116" s="7"/>
      <c r="C116" s="7"/>
      <c r="D116" s="12"/>
      <c r="E116" s="12"/>
      <c r="F116" s="10"/>
      <c r="G116" s="9"/>
      <c r="H116" s="10"/>
      <c r="I116" s="9"/>
      <c r="J116" s="9"/>
    </row>
    <row r="117" spans="2:10">
      <c r="B117" s="7"/>
      <c r="C117" s="7"/>
      <c r="D117" s="12"/>
      <c r="E117" s="12"/>
      <c r="F117" s="10"/>
      <c r="G117" s="9"/>
      <c r="H117" s="10"/>
      <c r="I117" s="9"/>
      <c r="J117" s="9"/>
    </row>
    <row r="118" spans="2:10">
      <c r="B118" s="7"/>
      <c r="C118" s="7"/>
      <c r="D118" s="9"/>
      <c r="E118" s="9"/>
      <c r="F118" s="9"/>
      <c r="G118" s="9"/>
    </row>
    <row r="119" spans="2:10">
      <c r="B119" s="7"/>
      <c r="C119" s="7"/>
      <c r="D119" s="9"/>
      <c r="E119" s="8"/>
      <c r="F119" s="9"/>
      <c r="G119" s="9"/>
    </row>
    <row r="120" spans="2:10">
      <c r="B120" s="7"/>
      <c r="C120" s="7"/>
      <c r="D120" s="9"/>
      <c r="E120" s="9"/>
      <c r="F120" s="10"/>
      <c r="G120" s="9"/>
    </row>
    <row r="121" spans="2:10">
      <c r="B121" s="7"/>
      <c r="C121" s="7"/>
      <c r="D121" s="9"/>
      <c r="E121" s="9"/>
      <c r="F121" s="10"/>
      <c r="G121" s="9"/>
    </row>
    <row r="122" spans="2:10">
      <c r="B122" s="7"/>
      <c r="C122" s="7"/>
      <c r="D122" s="9"/>
      <c r="E122" s="9"/>
      <c r="F122" s="10"/>
      <c r="G122" s="9"/>
    </row>
    <row r="123" spans="2:10">
      <c r="B123" s="7"/>
      <c r="C123" s="7"/>
      <c r="D123" s="9"/>
      <c r="E123" s="9"/>
      <c r="F123" s="10"/>
      <c r="G123" s="9"/>
    </row>
    <row r="124" spans="2:10">
      <c r="B124" s="7"/>
      <c r="C124" s="7"/>
      <c r="D124" s="9"/>
      <c r="E124" s="9"/>
      <c r="F124" s="10"/>
      <c r="G124" s="9"/>
    </row>
    <row r="125" spans="2:10">
      <c r="B125" s="7"/>
      <c r="C125" s="7"/>
      <c r="D125" s="9"/>
      <c r="E125" s="9"/>
      <c r="F125" s="10"/>
      <c r="G125" s="9"/>
    </row>
    <row r="126" spans="2:10">
      <c r="B126" s="7"/>
      <c r="C126" s="7"/>
      <c r="D126" s="9"/>
      <c r="E126" s="9"/>
      <c r="F126" s="10"/>
      <c r="G126" s="9"/>
    </row>
    <row r="127" spans="2:10">
      <c r="B127" s="7"/>
      <c r="C127" s="7"/>
      <c r="D127" s="9"/>
      <c r="E127" s="9"/>
      <c r="F127" s="10"/>
      <c r="G127" s="9"/>
    </row>
    <row r="128" spans="2:10">
      <c r="B128" s="7"/>
      <c r="C128" s="7"/>
      <c r="D128" s="9"/>
      <c r="E128" s="9"/>
      <c r="F128" s="10"/>
      <c r="G128" s="9"/>
    </row>
    <row r="129" spans="2:7">
      <c r="B129" s="7"/>
      <c r="C129" s="7"/>
      <c r="D129" s="9"/>
      <c r="E129" s="9"/>
      <c r="F129" s="10"/>
      <c r="G129" s="9"/>
    </row>
    <row r="130" spans="2:7">
      <c r="B130" s="7"/>
      <c r="C130" s="7"/>
      <c r="D130" s="9"/>
      <c r="E130" s="9"/>
      <c r="F130" s="10"/>
      <c r="G130" s="9"/>
    </row>
    <row r="131" spans="2:7">
      <c r="B131" s="7"/>
      <c r="C131" s="7"/>
      <c r="D131" s="9"/>
      <c r="E131" s="9"/>
      <c r="F131" s="10"/>
      <c r="G131" s="9"/>
    </row>
    <row r="132" spans="2:7">
      <c r="B132" s="7"/>
      <c r="C132" s="7"/>
      <c r="D132" s="9"/>
      <c r="E132" s="9"/>
      <c r="F132" s="10"/>
      <c r="G132" s="9"/>
    </row>
    <row r="133" spans="2:7">
      <c r="B133" s="7"/>
      <c r="C133" s="7"/>
      <c r="D133" s="9"/>
      <c r="E133" s="9"/>
      <c r="F133" s="10"/>
      <c r="G133" s="9"/>
    </row>
    <row r="134" spans="2:7">
      <c r="B134" s="7"/>
      <c r="C134" s="7"/>
      <c r="D134" s="9"/>
      <c r="E134" s="9"/>
      <c r="F134" s="10"/>
      <c r="G134" s="9"/>
    </row>
    <row r="135" spans="2:7">
      <c r="B135" s="7"/>
      <c r="C135" s="7"/>
      <c r="D135" s="9"/>
      <c r="E135" s="9"/>
      <c r="F135" s="10"/>
      <c r="G135" s="9"/>
    </row>
    <row r="136" spans="2:7">
      <c r="B136" s="7"/>
      <c r="C136" s="7"/>
      <c r="D136" s="9"/>
      <c r="E136" s="9"/>
      <c r="F136" s="10"/>
      <c r="G136" s="9"/>
    </row>
    <row r="137" spans="2:7">
      <c r="B137" s="7"/>
      <c r="C137" s="7"/>
      <c r="D137" s="9"/>
      <c r="E137" s="11"/>
      <c r="F137" s="10"/>
      <c r="G137" s="9"/>
    </row>
    <row r="138" spans="2:7">
      <c r="B138" s="7"/>
      <c r="C138" s="7"/>
      <c r="D138" s="9"/>
      <c r="E138" s="9"/>
      <c r="F138" s="10"/>
      <c r="G138" s="9"/>
    </row>
    <row r="139" spans="2:7">
      <c r="B139" s="7"/>
      <c r="C139" s="7"/>
      <c r="D139" s="9"/>
      <c r="E139" s="9"/>
      <c r="F139" s="10"/>
      <c r="G139" s="9"/>
    </row>
    <row r="140" spans="2:7">
      <c r="B140" s="7"/>
      <c r="C140" s="7"/>
      <c r="D140" s="9"/>
      <c r="E140" s="9"/>
      <c r="F140" s="10"/>
      <c r="G140" s="9"/>
    </row>
    <row r="141" spans="2:7">
      <c r="B141" s="7"/>
      <c r="C141" s="7"/>
      <c r="D141" s="9"/>
      <c r="E141" s="9"/>
      <c r="F141" s="10"/>
      <c r="G141" s="9"/>
    </row>
    <row r="142" spans="2:7">
      <c r="B142" s="7"/>
      <c r="C142" s="7"/>
      <c r="D142" s="9"/>
      <c r="E142" s="9"/>
      <c r="F142" s="10"/>
      <c r="G142" s="9"/>
    </row>
    <row r="143" spans="2:7">
      <c r="B143" s="7"/>
      <c r="C143" s="7"/>
      <c r="D143" s="9"/>
      <c r="E143" s="9"/>
      <c r="F143" s="10"/>
      <c r="G143" s="9"/>
    </row>
    <row r="144" spans="2:7">
      <c r="B144" s="7"/>
      <c r="C144" s="7"/>
      <c r="D144" s="9"/>
      <c r="E144" s="9"/>
      <c r="F144" s="10"/>
      <c r="G144" s="9"/>
    </row>
    <row r="145" spans="2:7">
      <c r="B145" s="7"/>
      <c r="C145" s="7"/>
      <c r="D145" s="9"/>
      <c r="E145" s="9"/>
      <c r="F145" s="10"/>
      <c r="G145" s="9"/>
    </row>
    <row r="146" spans="2:7">
      <c r="B146" s="7"/>
      <c r="C146" s="7"/>
      <c r="D146" s="9"/>
      <c r="E146" s="9"/>
      <c r="F146" s="10"/>
      <c r="G146" s="9"/>
    </row>
    <row r="147" spans="2:7">
      <c r="B147" s="7"/>
      <c r="C147" s="7"/>
      <c r="D147" s="9"/>
      <c r="E147" s="9"/>
      <c r="F147" s="10"/>
      <c r="G147" s="9"/>
    </row>
    <row r="148" spans="2:7">
      <c r="B148" s="7"/>
      <c r="C148" s="7"/>
      <c r="D148" s="9"/>
      <c r="E148" s="9"/>
      <c r="F148" s="10"/>
      <c r="G148" s="9"/>
    </row>
    <row r="149" spans="2:7">
      <c r="B149" s="7"/>
      <c r="C149" s="7"/>
      <c r="D149" s="9"/>
      <c r="E149" s="9"/>
      <c r="F149" s="10"/>
      <c r="G149" s="9"/>
    </row>
    <row r="150" spans="2:7">
      <c r="B150" s="7"/>
      <c r="C150" s="7"/>
      <c r="D150" s="9"/>
      <c r="E150" s="9"/>
      <c r="F150" s="10"/>
      <c r="G150" s="9"/>
    </row>
    <row r="151" spans="2:7">
      <c r="B151" s="7"/>
      <c r="C151" s="7"/>
      <c r="D151" s="9"/>
      <c r="E151" s="9"/>
      <c r="F151" s="10"/>
      <c r="G151" s="9"/>
    </row>
    <row r="152" spans="2:7">
      <c r="B152" s="7"/>
      <c r="C152" s="7"/>
      <c r="D152" s="9"/>
      <c r="E152" s="9"/>
      <c r="F152" s="10"/>
      <c r="G152" s="9"/>
    </row>
    <row r="153" spans="2:7">
      <c r="B153" s="7"/>
      <c r="C153" s="7"/>
      <c r="D153" s="9"/>
      <c r="E153" s="9"/>
      <c r="F153" s="10"/>
      <c r="G153" s="9"/>
    </row>
    <row r="154" spans="2:7">
      <c r="B154" s="7"/>
      <c r="C154" s="7"/>
      <c r="D154" s="9"/>
      <c r="E154" s="9"/>
      <c r="F154" s="10"/>
      <c r="G154" s="9"/>
    </row>
    <row r="155" spans="2:7">
      <c r="B155" s="7"/>
      <c r="C155" s="7"/>
      <c r="D155" s="9"/>
      <c r="E155" s="9"/>
      <c r="F155" s="10"/>
      <c r="G155" s="9"/>
    </row>
    <row r="156" spans="2:7">
      <c r="B156" s="7"/>
      <c r="C156" s="7"/>
      <c r="D156" s="9"/>
      <c r="E156" s="9"/>
      <c r="F156" s="10"/>
      <c r="G156" s="9"/>
    </row>
    <row r="157" spans="2:7">
      <c r="B157" s="7"/>
      <c r="C157" s="7"/>
      <c r="D157" s="9"/>
      <c r="E157" s="15"/>
      <c r="F157" s="16"/>
      <c r="G157" s="9"/>
    </row>
    <row r="158" spans="2:7">
      <c r="B158" s="7"/>
      <c r="C158" s="7"/>
      <c r="D158" s="9"/>
      <c r="E158" s="9"/>
      <c r="F158" s="16"/>
      <c r="G158" s="9"/>
    </row>
    <row r="159" spans="2:7">
      <c r="B159" s="7"/>
      <c r="C159" s="7"/>
      <c r="D159" s="9"/>
      <c r="E159" s="9"/>
      <c r="F159" s="17"/>
      <c r="G159" s="9"/>
    </row>
    <row r="160" spans="2:7">
      <c r="B160" s="7"/>
      <c r="C160" s="7"/>
      <c r="D160" s="9"/>
      <c r="E160" s="9"/>
      <c r="F160" s="18"/>
      <c r="G160" s="9"/>
    </row>
    <row r="161" spans="2:10">
      <c r="B161" s="7"/>
      <c r="C161" s="7"/>
      <c r="D161" s="9"/>
      <c r="E161" s="9"/>
      <c r="F161" s="16"/>
      <c r="G161" s="9"/>
    </row>
    <row r="162" spans="2:10">
      <c r="B162" s="7"/>
      <c r="C162" s="7"/>
      <c r="D162" s="9"/>
      <c r="E162" s="9"/>
      <c r="F162" s="18"/>
      <c r="G162" s="9"/>
    </row>
    <row r="163" spans="2:10">
      <c r="B163" s="7"/>
      <c r="C163" s="7"/>
      <c r="D163" s="9"/>
      <c r="E163" s="9"/>
      <c r="F163" s="18"/>
      <c r="G163" s="9"/>
    </row>
    <row r="164" spans="2:10">
      <c r="B164" s="7"/>
      <c r="C164" s="7"/>
      <c r="D164" s="9"/>
      <c r="E164" s="9"/>
      <c r="F164" s="17"/>
      <c r="G164" s="9"/>
      <c r="H164" s="9"/>
      <c r="I164" s="9"/>
      <c r="J164" s="9"/>
    </row>
    <row r="165" spans="2:10">
      <c r="B165" s="7"/>
      <c r="C165" s="7"/>
      <c r="D165" s="9"/>
      <c r="E165" s="9"/>
      <c r="F165" s="17"/>
      <c r="G165" s="9"/>
      <c r="H165" s="9"/>
      <c r="I165" s="9"/>
      <c r="J165" s="9"/>
    </row>
    <row r="166" spans="2:10">
      <c r="B166" s="7"/>
      <c r="C166" s="7"/>
      <c r="D166" s="9"/>
      <c r="E166" s="9"/>
      <c r="F166" s="17"/>
      <c r="G166" s="9"/>
      <c r="H166" s="9"/>
      <c r="I166" s="9"/>
      <c r="J166" s="9"/>
    </row>
    <row r="167" spans="2:10">
      <c r="H167" s="9"/>
      <c r="I167" s="9"/>
      <c r="J167" s="9"/>
    </row>
    <row r="168" spans="2:10">
      <c r="H168" s="9"/>
      <c r="I168" s="9"/>
      <c r="J168" s="9"/>
    </row>
    <row r="169" spans="2:10">
      <c r="H169" s="9"/>
      <c r="I169" s="9"/>
      <c r="J169" s="9"/>
    </row>
    <row r="170" spans="2:10">
      <c r="H170" s="9"/>
      <c r="I170" s="9"/>
      <c r="J170" s="9"/>
    </row>
    <row r="171" spans="2:10">
      <c r="H171" s="9"/>
      <c r="I171" s="9"/>
      <c r="J171" s="9"/>
    </row>
    <row r="172" spans="2:10">
      <c r="H172" s="9"/>
      <c r="I172" s="9"/>
      <c r="J172" s="9"/>
    </row>
    <row r="173" spans="2:10">
      <c r="H173" s="9"/>
      <c r="I173" s="9"/>
      <c r="J173" s="9"/>
    </row>
    <row r="174" spans="2:10">
      <c r="H174" s="9"/>
      <c r="I174" s="9"/>
      <c r="J174" s="9"/>
    </row>
    <row r="175" spans="2:10">
      <c r="H175" s="9"/>
      <c r="I175" s="9"/>
      <c r="J175" s="9"/>
    </row>
    <row r="176" spans="2:10">
      <c r="H176" s="9"/>
      <c r="I176" s="9"/>
      <c r="J176" s="9"/>
    </row>
    <row r="177" spans="8:10">
      <c r="H177" s="9"/>
      <c r="I177" s="9"/>
      <c r="J177" s="9"/>
    </row>
    <row r="178" spans="8:10">
      <c r="H178" s="9"/>
      <c r="I178" s="9"/>
      <c r="J178" s="9"/>
    </row>
    <row r="179" spans="8:10">
      <c r="H179" s="9"/>
      <c r="I179" s="9"/>
      <c r="J179" s="9"/>
    </row>
    <row r="180" spans="8:10">
      <c r="H180" s="9"/>
      <c r="I180" s="9"/>
      <c r="J180" s="9"/>
    </row>
    <row r="181" spans="8:10">
      <c r="H181" s="9"/>
      <c r="I181" s="9"/>
      <c r="J181" s="9"/>
    </row>
    <row r="182" spans="8:10">
      <c r="H182" s="9"/>
      <c r="I182" s="9"/>
      <c r="J182" s="9"/>
    </row>
    <row r="183" spans="8:10">
      <c r="H183" s="9"/>
      <c r="I183" s="9"/>
      <c r="J183" s="9"/>
    </row>
    <row r="184" spans="8:10">
      <c r="H184" s="9"/>
      <c r="I184" s="9"/>
      <c r="J184" s="9"/>
    </row>
    <row r="185" spans="8:10">
      <c r="H185" s="9"/>
      <c r="I185" s="9"/>
      <c r="J185" s="9"/>
    </row>
    <row r="186" spans="8:10">
      <c r="H186" s="9"/>
      <c r="I186" s="9"/>
      <c r="J186" s="9"/>
    </row>
    <row r="187" spans="8:10">
      <c r="H187" s="9"/>
      <c r="I187" s="9"/>
      <c r="J187" s="9"/>
    </row>
    <row r="188" spans="8:10">
      <c r="H188" s="9"/>
      <c r="I188" s="9"/>
      <c r="J188" s="9"/>
    </row>
    <row r="189" spans="8:10">
      <c r="H189" s="9"/>
      <c r="I189" s="9"/>
      <c r="J189" s="9"/>
    </row>
    <row r="190" spans="8:10">
      <c r="H190" s="9"/>
      <c r="I190" s="9"/>
      <c r="J190" s="9"/>
    </row>
    <row r="191" spans="8:10">
      <c r="H191" s="9"/>
      <c r="I191" s="9"/>
      <c r="J191" s="9"/>
    </row>
    <row r="192" spans="8:10">
      <c r="H192" s="9"/>
      <c r="I192" s="9"/>
      <c r="J192" s="9"/>
    </row>
    <row r="193" spans="8:10">
      <c r="H193" s="9"/>
      <c r="I193" s="9"/>
      <c r="J193" s="9"/>
    </row>
    <row r="194" spans="8:10">
      <c r="H194" s="9"/>
      <c r="I194" s="9"/>
      <c r="J194" s="9"/>
    </row>
    <row r="195" spans="8:10">
      <c r="H195" s="9"/>
      <c r="I195" s="9"/>
      <c r="J195" s="9"/>
    </row>
    <row r="196" spans="8:10">
      <c r="H196" s="9"/>
      <c r="I196" s="9"/>
      <c r="J196" s="9"/>
    </row>
    <row r="197" spans="8:10">
      <c r="H197" s="9"/>
      <c r="I197" s="9"/>
      <c r="J197" s="9"/>
    </row>
    <row r="198" spans="8:10">
      <c r="H198" s="9"/>
      <c r="I198" s="9"/>
      <c r="J198" s="9"/>
    </row>
    <row r="199" spans="8:10">
      <c r="H199" s="9"/>
      <c r="I199" s="9"/>
      <c r="J199" s="9"/>
    </row>
    <row r="200" spans="8:10">
      <c r="H200" s="9"/>
      <c r="I200" s="9"/>
      <c r="J200" s="9"/>
    </row>
    <row r="201" spans="8:10">
      <c r="H201" s="9"/>
      <c r="I201" s="9"/>
      <c r="J201" s="9"/>
    </row>
    <row r="202" spans="8:10">
      <c r="H202" s="9"/>
      <c r="I202" s="9"/>
      <c r="J202" s="9"/>
    </row>
    <row r="203" spans="8:10">
      <c r="H203" s="9"/>
      <c r="I203" s="9"/>
      <c r="J203" s="9"/>
    </row>
    <row r="204" spans="8:10">
      <c r="H204" s="9"/>
      <c r="I204" s="9"/>
      <c r="J204" s="9"/>
    </row>
    <row r="205" spans="8:10">
      <c r="H205" s="9"/>
      <c r="I205" s="9"/>
      <c r="J205" s="9"/>
    </row>
    <row r="206" spans="8:10">
      <c r="H206" s="9"/>
      <c r="I206" s="9"/>
      <c r="J206" s="9"/>
    </row>
    <row r="207" spans="8:10">
      <c r="H207" s="9"/>
      <c r="I207" s="9"/>
      <c r="J207" s="9"/>
    </row>
    <row r="208" spans="8:10">
      <c r="H208" s="9"/>
      <c r="I208" s="9"/>
      <c r="J208" s="9"/>
    </row>
    <row r="209" spans="8:10">
      <c r="H209" s="9"/>
      <c r="I209" s="9"/>
      <c r="J209" s="9"/>
    </row>
    <row r="210" spans="8:10">
      <c r="H210" s="9"/>
      <c r="I210" s="9"/>
      <c r="J210" s="9"/>
    </row>
    <row r="211" spans="8:10">
      <c r="H211" s="9"/>
      <c r="I211" s="9"/>
      <c r="J211" s="9"/>
    </row>
    <row r="212" spans="8:10">
      <c r="H212" s="9"/>
      <c r="I212" s="9"/>
      <c r="J212" s="9"/>
    </row>
  </sheetData>
  <mergeCells count="1">
    <mergeCell ref="B30:J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33"/>
  <sheetViews>
    <sheetView topLeftCell="C58" workbookViewId="0">
      <selection activeCell="D37" sqref="D37"/>
    </sheetView>
  </sheetViews>
  <sheetFormatPr baseColWidth="10" defaultColWidth="31.42578125" defaultRowHeight="15"/>
  <cols>
    <col min="1" max="16384" width="31.42578125" style="5"/>
  </cols>
  <sheetData>
    <row r="1" spans="1:9">
      <c r="A1" s="54" t="s">
        <v>459</v>
      </c>
      <c r="B1" s="54"/>
      <c r="C1" s="54"/>
      <c r="D1" s="54"/>
      <c r="E1" s="54"/>
      <c r="F1" s="54"/>
      <c r="G1" s="54"/>
      <c r="H1" s="54"/>
      <c r="I1" s="54"/>
    </row>
    <row r="2" spans="1:9">
      <c r="A2" s="23"/>
      <c r="B2" s="23"/>
      <c r="C2" s="24"/>
      <c r="D2" s="24" t="s">
        <v>133</v>
      </c>
      <c r="E2" s="25">
        <v>505</v>
      </c>
      <c r="F2" s="24"/>
    </row>
    <row r="3" spans="1:9">
      <c r="A3" s="23"/>
      <c r="B3" s="23"/>
      <c r="C3" s="24"/>
      <c r="D3" s="24" t="s">
        <v>159</v>
      </c>
      <c r="E3" s="25">
        <v>519</v>
      </c>
      <c r="F3" s="24"/>
    </row>
    <row r="4" spans="1:9">
      <c r="A4" s="23"/>
      <c r="B4" s="23"/>
      <c r="C4" s="24"/>
      <c r="D4" s="24" t="s">
        <v>134</v>
      </c>
      <c r="E4" s="25">
        <v>506</v>
      </c>
      <c r="F4" s="24"/>
    </row>
    <row r="5" spans="1:9">
      <c r="A5" s="23"/>
      <c r="B5" s="23"/>
      <c r="C5" s="24"/>
      <c r="D5" s="24" t="s">
        <v>136</v>
      </c>
      <c r="E5" s="25">
        <v>508</v>
      </c>
      <c r="F5" s="24"/>
    </row>
    <row r="6" spans="1:9">
      <c r="A6" s="23"/>
      <c r="B6" s="23"/>
      <c r="C6" s="24"/>
      <c r="D6" s="24" t="s">
        <v>132</v>
      </c>
      <c r="E6" s="25">
        <v>504</v>
      </c>
      <c r="F6" s="24"/>
    </row>
    <row r="7" spans="1:9" ht="25.5">
      <c r="A7" s="23" t="s">
        <v>200</v>
      </c>
      <c r="B7" s="23" t="s">
        <v>201</v>
      </c>
      <c r="C7" s="24" t="s">
        <v>202</v>
      </c>
      <c r="D7" s="24" t="s">
        <v>91</v>
      </c>
      <c r="E7" s="25">
        <v>460</v>
      </c>
      <c r="F7" s="24" t="s">
        <v>203</v>
      </c>
      <c r="G7" s="25">
        <v>86800</v>
      </c>
      <c r="H7" s="24" t="s">
        <v>204</v>
      </c>
      <c r="I7" s="24" t="s">
        <v>205</v>
      </c>
    </row>
    <row r="8" spans="1:9" ht="25.5">
      <c r="A8" s="23" t="s">
        <v>200</v>
      </c>
      <c r="B8" s="23" t="s">
        <v>201</v>
      </c>
      <c r="C8" s="24" t="s">
        <v>298</v>
      </c>
      <c r="D8" s="24" t="s">
        <v>43</v>
      </c>
      <c r="E8" s="25">
        <v>360</v>
      </c>
      <c r="F8" s="24" t="s">
        <v>299</v>
      </c>
      <c r="G8" s="25">
        <v>79450</v>
      </c>
      <c r="H8" s="24" t="s">
        <v>300</v>
      </c>
      <c r="I8" s="24" t="s">
        <v>301</v>
      </c>
    </row>
    <row r="9" spans="1:9" ht="25.5">
      <c r="A9" s="23" t="s">
        <v>200</v>
      </c>
      <c r="B9" s="23" t="s">
        <v>201</v>
      </c>
      <c r="C9" s="24" t="s">
        <v>429</v>
      </c>
      <c r="D9" s="24" t="s">
        <v>30</v>
      </c>
      <c r="E9" s="25">
        <v>160</v>
      </c>
      <c r="F9" s="24" t="s">
        <v>430</v>
      </c>
      <c r="G9" s="25">
        <v>16400</v>
      </c>
      <c r="H9" s="24" t="s">
        <v>427</v>
      </c>
      <c r="I9" s="24" t="s">
        <v>431</v>
      </c>
    </row>
    <row r="10" spans="1:9">
      <c r="A10" s="23" t="s">
        <v>200</v>
      </c>
      <c r="B10" s="23" t="s">
        <v>201</v>
      </c>
      <c r="C10" s="24" t="s">
        <v>361</v>
      </c>
      <c r="D10" s="24" t="s">
        <v>115</v>
      </c>
      <c r="E10" s="25">
        <v>260</v>
      </c>
      <c r="F10" s="24" t="s">
        <v>362</v>
      </c>
      <c r="G10" s="25">
        <v>17100</v>
      </c>
      <c r="H10" s="24" t="s">
        <v>9</v>
      </c>
      <c r="I10" s="24" t="s">
        <v>362</v>
      </c>
    </row>
    <row r="11" spans="1:9">
      <c r="A11" s="23"/>
      <c r="B11" s="23"/>
      <c r="C11" s="24"/>
      <c r="D11" s="24" t="s">
        <v>140</v>
      </c>
      <c r="E11" s="25">
        <v>601</v>
      </c>
      <c r="F11" s="24"/>
    </row>
    <row r="12" spans="1:9">
      <c r="A12" s="23"/>
      <c r="B12" s="23"/>
      <c r="C12" s="24"/>
      <c r="D12" s="24" t="s">
        <v>121</v>
      </c>
      <c r="E12" s="25" t="s">
        <v>444</v>
      </c>
      <c r="F12" s="24"/>
    </row>
    <row r="13" spans="1:9">
      <c r="A13" s="23"/>
      <c r="B13" s="23"/>
      <c r="C13" s="24"/>
      <c r="D13" s="24" t="s">
        <v>143</v>
      </c>
      <c r="E13" s="25">
        <v>604</v>
      </c>
      <c r="F13" s="24"/>
    </row>
    <row r="14" spans="1:9">
      <c r="A14" s="23"/>
      <c r="B14" s="23"/>
      <c r="C14" s="24"/>
      <c r="D14" s="24" t="s">
        <v>146</v>
      </c>
      <c r="E14" s="25">
        <v>701</v>
      </c>
      <c r="F14" s="24"/>
    </row>
    <row r="15" spans="1:9" ht="25.5">
      <c r="A15" s="23" t="s">
        <v>171</v>
      </c>
      <c r="B15" s="23" t="s">
        <v>172</v>
      </c>
      <c r="C15" s="24" t="s">
        <v>216</v>
      </c>
      <c r="D15" s="24" t="s">
        <v>93</v>
      </c>
      <c r="E15" s="25">
        <v>407</v>
      </c>
      <c r="F15" s="24" t="s">
        <v>217</v>
      </c>
      <c r="G15" s="25">
        <v>86000</v>
      </c>
      <c r="H15" s="24" t="s">
        <v>6</v>
      </c>
      <c r="I15" s="24" t="s">
        <v>218</v>
      </c>
    </row>
    <row r="16" spans="1:9">
      <c r="A16" s="23" t="s">
        <v>171</v>
      </c>
      <c r="B16" s="23" t="s">
        <v>172</v>
      </c>
      <c r="C16" s="24" t="s">
        <v>182</v>
      </c>
      <c r="D16" s="24" t="s">
        <v>66</v>
      </c>
      <c r="E16" s="25">
        <v>403</v>
      </c>
      <c r="F16" s="24" t="s">
        <v>183</v>
      </c>
      <c r="G16" s="25">
        <v>86400</v>
      </c>
      <c r="H16" s="24" t="s">
        <v>184</v>
      </c>
      <c r="I16" s="24" t="s">
        <v>185</v>
      </c>
    </row>
    <row r="17" spans="1:9" ht="25.5">
      <c r="A17" s="23" t="s">
        <v>171</v>
      </c>
      <c r="B17" s="23" t="s">
        <v>172</v>
      </c>
      <c r="C17" s="24" t="s">
        <v>335</v>
      </c>
      <c r="D17" s="24" t="s">
        <v>64</v>
      </c>
      <c r="E17" s="25">
        <v>206</v>
      </c>
      <c r="F17" s="24" t="s">
        <v>336</v>
      </c>
      <c r="G17" s="25">
        <v>17000</v>
      </c>
      <c r="H17" s="24" t="s">
        <v>322</v>
      </c>
      <c r="I17" s="24" t="s">
        <v>336</v>
      </c>
    </row>
    <row r="18" spans="1:9">
      <c r="A18" s="23" t="s">
        <v>171</v>
      </c>
      <c r="B18" s="23" t="s">
        <v>172</v>
      </c>
      <c r="C18" s="24" t="s">
        <v>219</v>
      </c>
      <c r="D18" s="24" t="s">
        <v>220</v>
      </c>
      <c r="E18" s="25">
        <v>428</v>
      </c>
      <c r="F18" s="24" t="s">
        <v>221</v>
      </c>
      <c r="G18" s="25">
        <v>86000</v>
      </c>
      <c r="H18" s="24" t="s">
        <v>6</v>
      </c>
      <c r="I18" s="24" t="s">
        <v>222</v>
      </c>
    </row>
    <row r="19" spans="1:9" ht="25.5">
      <c r="A19" s="23" t="s">
        <v>171</v>
      </c>
      <c r="B19" s="23" t="s">
        <v>172</v>
      </c>
      <c r="C19" s="24" t="s">
        <v>353</v>
      </c>
      <c r="D19" s="24" t="s">
        <v>113</v>
      </c>
      <c r="E19" s="25">
        <v>211</v>
      </c>
      <c r="F19" s="24" t="s">
        <v>354</v>
      </c>
      <c r="G19" s="25">
        <v>17100</v>
      </c>
      <c r="H19" s="24" t="s">
        <v>9</v>
      </c>
      <c r="I19" s="24" t="s">
        <v>355</v>
      </c>
    </row>
    <row r="20" spans="1:9">
      <c r="A20" s="23" t="s">
        <v>171</v>
      </c>
      <c r="B20" s="23" t="s">
        <v>172</v>
      </c>
      <c r="C20" s="24" t="s">
        <v>356</v>
      </c>
      <c r="D20" s="24" t="s">
        <v>119</v>
      </c>
      <c r="E20" s="25">
        <v>212</v>
      </c>
      <c r="F20" s="24" t="s">
        <v>357</v>
      </c>
      <c r="G20" s="25">
        <v>17100</v>
      </c>
      <c r="H20" s="24" t="s">
        <v>9</v>
      </c>
      <c r="I20" s="24" t="s">
        <v>358</v>
      </c>
    </row>
    <row r="21" spans="1:9">
      <c r="A21" s="23" t="s">
        <v>171</v>
      </c>
      <c r="B21" s="23" t="s">
        <v>172</v>
      </c>
      <c r="C21" s="26" t="s">
        <v>363</v>
      </c>
      <c r="D21" s="24" t="s">
        <v>117</v>
      </c>
      <c r="E21" s="25">
        <v>228</v>
      </c>
      <c r="F21" s="24" t="s">
        <v>364</v>
      </c>
      <c r="G21" s="25">
        <v>17400</v>
      </c>
      <c r="H21" s="24" t="s">
        <v>365</v>
      </c>
      <c r="I21" s="24" t="s">
        <v>366</v>
      </c>
    </row>
    <row r="22" spans="1:9">
      <c r="A22" s="23" t="s">
        <v>171</v>
      </c>
      <c r="B22" s="23" t="s">
        <v>172</v>
      </c>
      <c r="C22" s="24" t="s">
        <v>223</v>
      </c>
      <c r="D22" s="24" t="s">
        <v>92</v>
      </c>
      <c r="E22" s="25">
        <v>409</v>
      </c>
      <c r="F22" s="24" t="s">
        <v>224</v>
      </c>
      <c r="G22" s="25">
        <v>86000</v>
      </c>
      <c r="H22" s="24" t="s">
        <v>6</v>
      </c>
      <c r="I22" s="24" t="s">
        <v>225</v>
      </c>
    </row>
    <row r="23" spans="1:9" ht="25.5">
      <c r="A23" s="23" t="s">
        <v>171</v>
      </c>
      <c r="B23" s="23" t="s">
        <v>253</v>
      </c>
      <c r="C23" s="24" t="s">
        <v>383</v>
      </c>
      <c r="D23" s="24" t="s">
        <v>40</v>
      </c>
      <c r="E23" s="25">
        <v>103</v>
      </c>
      <c r="F23" s="24" t="s">
        <v>384</v>
      </c>
      <c r="G23" s="25">
        <v>16000</v>
      </c>
      <c r="H23" s="24" t="s">
        <v>0</v>
      </c>
      <c r="I23" s="24" t="s">
        <v>385</v>
      </c>
    </row>
    <row r="24" spans="1:9">
      <c r="A24" s="23" t="s">
        <v>171</v>
      </c>
      <c r="B24" s="23" t="s">
        <v>172</v>
      </c>
      <c r="C24" s="24" t="s">
        <v>350</v>
      </c>
      <c r="D24" s="24" t="s">
        <v>107</v>
      </c>
      <c r="E24" s="25">
        <v>209</v>
      </c>
      <c r="F24" s="24" t="s">
        <v>351</v>
      </c>
      <c r="G24" s="25">
        <v>17200</v>
      </c>
      <c r="H24" s="24" t="s">
        <v>348</v>
      </c>
      <c r="I24" s="24" t="s">
        <v>352</v>
      </c>
    </row>
    <row r="25" spans="1:9">
      <c r="A25" s="23" t="s">
        <v>171</v>
      </c>
      <c r="B25" s="23" t="s">
        <v>172</v>
      </c>
      <c r="C25" s="24" t="s">
        <v>248</v>
      </c>
      <c r="D25" s="24" t="s">
        <v>249</v>
      </c>
      <c r="E25" s="25">
        <v>443</v>
      </c>
      <c r="F25" s="24" t="s">
        <v>250</v>
      </c>
      <c r="G25" s="25">
        <v>86540</v>
      </c>
      <c r="H25" s="24" t="s">
        <v>251</v>
      </c>
      <c r="I25" s="24" t="s">
        <v>252</v>
      </c>
    </row>
    <row r="26" spans="1:9" ht="25.5">
      <c r="A26" s="23" t="s">
        <v>171</v>
      </c>
      <c r="B26" s="23" t="s">
        <v>172</v>
      </c>
      <c r="C26" s="24" t="s">
        <v>310</v>
      </c>
      <c r="D26" s="24" t="s">
        <v>109</v>
      </c>
      <c r="E26" s="25">
        <v>245</v>
      </c>
      <c r="F26" s="24" t="s">
        <v>311</v>
      </c>
      <c r="G26" s="25">
        <v>17560</v>
      </c>
      <c r="H26" s="24" t="s">
        <v>312</v>
      </c>
      <c r="I26" s="24" t="s">
        <v>313</v>
      </c>
    </row>
    <row r="27" spans="1:9" ht="25.5">
      <c r="A27" s="23" t="s">
        <v>171</v>
      </c>
      <c r="B27" s="23" t="s">
        <v>253</v>
      </c>
      <c r="C27" s="24" t="s">
        <v>389</v>
      </c>
      <c r="D27" s="24" t="s">
        <v>390</v>
      </c>
      <c r="E27" s="25">
        <v>104</v>
      </c>
      <c r="F27" s="24" t="s">
        <v>391</v>
      </c>
      <c r="G27" s="25">
        <v>16000</v>
      </c>
      <c r="H27" s="24" t="s">
        <v>0</v>
      </c>
      <c r="I27" s="24" t="s">
        <v>392</v>
      </c>
    </row>
    <row r="28" spans="1:9" ht="25.5">
      <c r="A28" s="23" t="s">
        <v>171</v>
      </c>
      <c r="B28" s="23" t="s">
        <v>253</v>
      </c>
      <c r="C28" s="24" t="s">
        <v>398</v>
      </c>
      <c r="D28" s="24" t="s">
        <v>39</v>
      </c>
      <c r="E28" s="25">
        <v>121</v>
      </c>
      <c r="F28" s="24" t="s">
        <v>399</v>
      </c>
      <c r="G28" s="25">
        <v>16000</v>
      </c>
      <c r="H28" s="24" t="s">
        <v>0</v>
      </c>
      <c r="I28" s="24" t="s">
        <v>400</v>
      </c>
    </row>
    <row r="29" spans="1:9" ht="25.5">
      <c r="A29" s="23" t="s">
        <v>171</v>
      </c>
      <c r="B29" s="23" t="s">
        <v>172</v>
      </c>
      <c r="C29" s="24" t="s">
        <v>173</v>
      </c>
      <c r="D29" s="24" t="s">
        <v>53</v>
      </c>
      <c r="E29" s="25">
        <v>401</v>
      </c>
      <c r="F29" s="24" t="s">
        <v>174</v>
      </c>
      <c r="G29" s="25">
        <v>86100</v>
      </c>
      <c r="H29" s="24" t="s">
        <v>2</v>
      </c>
      <c r="I29" s="24" t="s">
        <v>175</v>
      </c>
    </row>
    <row r="30" spans="1:9" ht="38.25">
      <c r="A30" s="23" t="s">
        <v>171</v>
      </c>
      <c r="B30" s="23" t="s">
        <v>253</v>
      </c>
      <c r="C30" s="24" t="s">
        <v>401</v>
      </c>
      <c r="D30" s="24" t="s">
        <v>96</v>
      </c>
      <c r="E30" s="25">
        <v>105</v>
      </c>
      <c r="F30" s="24" t="s">
        <v>402</v>
      </c>
      <c r="G30" s="25">
        <v>16300</v>
      </c>
      <c r="H30" s="24" t="s">
        <v>403</v>
      </c>
      <c r="I30" s="24" t="s">
        <v>404</v>
      </c>
    </row>
    <row r="31" spans="1:9">
      <c r="A31" s="23" t="s">
        <v>171</v>
      </c>
      <c r="B31" s="23" t="s">
        <v>172</v>
      </c>
      <c r="C31" s="24" t="s">
        <v>337</v>
      </c>
      <c r="D31" s="24" t="s">
        <v>97</v>
      </c>
      <c r="E31" s="25">
        <v>207</v>
      </c>
      <c r="F31" s="24" t="s">
        <v>338</v>
      </c>
      <c r="G31" s="25">
        <v>17800</v>
      </c>
      <c r="H31" s="24" t="s">
        <v>7</v>
      </c>
      <c r="I31" s="24" t="s">
        <v>339</v>
      </c>
    </row>
    <row r="32" spans="1:9" ht="25.5">
      <c r="A32" s="23" t="s">
        <v>171</v>
      </c>
      <c r="B32" s="23" t="s">
        <v>253</v>
      </c>
      <c r="C32" s="24" t="s">
        <v>421</v>
      </c>
      <c r="D32" s="24" t="s">
        <v>29</v>
      </c>
      <c r="E32" s="25">
        <v>107</v>
      </c>
      <c r="F32" s="24" t="s">
        <v>422</v>
      </c>
      <c r="G32" s="25">
        <v>16500</v>
      </c>
      <c r="H32" s="24" t="s">
        <v>423</v>
      </c>
      <c r="I32" s="24" t="s">
        <v>424</v>
      </c>
    </row>
    <row r="33" spans="1:9" ht="25.5">
      <c r="A33" s="23" t="s">
        <v>171</v>
      </c>
      <c r="B33" s="23" t="s">
        <v>172</v>
      </c>
      <c r="C33" s="24" t="s">
        <v>370</v>
      </c>
      <c r="D33" s="24" t="s">
        <v>104</v>
      </c>
      <c r="E33" s="25">
        <v>243</v>
      </c>
      <c r="F33" s="24" t="s">
        <v>371</v>
      </c>
      <c r="G33" s="25">
        <v>17700</v>
      </c>
      <c r="H33" s="24" t="s">
        <v>372</v>
      </c>
      <c r="I33" s="24" t="s">
        <v>373</v>
      </c>
    </row>
    <row r="34" spans="1:9" ht="25.5">
      <c r="A34" s="23" t="s">
        <v>171</v>
      </c>
      <c r="B34" s="23" t="s">
        <v>253</v>
      </c>
      <c r="C34" s="24" t="s">
        <v>291</v>
      </c>
      <c r="D34" s="24" t="s">
        <v>42</v>
      </c>
      <c r="E34" s="25">
        <v>307</v>
      </c>
      <c r="F34" s="24" t="s">
        <v>292</v>
      </c>
      <c r="G34" s="25">
        <v>79200</v>
      </c>
      <c r="H34" s="24" t="s">
        <v>293</v>
      </c>
      <c r="I34" s="24" t="s">
        <v>294</v>
      </c>
    </row>
    <row r="35" spans="1:9" ht="25.5">
      <c r="A35" s="23" t="s">
        <v>171</v>
      </c>
      <c r="B35" s="23" t="s">
        <v>253</v>
      </c>
      <c r="C35" s="24" t="s">
        <v>405</v>
      </c>
      <c r="D35" s="24" t="s">
        <v>101</v>
      </c>
      <c r="E35" s="25">
        <v>141</v>
      </c>
      <c r="F35" s="24" t="s">
        <v>406</v>
      </c>
      <c r="G35" s="25">
        <v>16300</v>
      </c>
      <c r="H35" s="24" t="s">
        <v>407</v>
      </c>
      <c r="I35" s="24" t="s">
        <v>408</v>
      </c>
    </row>
    <row r="36" spans="1:9">
      <c r="A36" s="23" t="s">
        <v>171</v>
      </c>
      <c r="B36" s="23" t="s">
        <v>253</v>
      </c>
      <c r="C36" s="24" t="s">
        <v>273</v>
      </c>
      <c r="D36" s="24" t="s">
        <v>74</v>
      </c>
      <c r="E36" s="25">
        <v>325</v>
      </c>
      <c r="F36" s="24" t="s">
        <v>274</v>
      </c>
      <c r="G36" s="25">
        <v>79000</v>
      </c>
      <c r="H36" s="24" t="s">
        <v>5</v>
      </c>
      <c r="I36" s="24" t="s">
        <v>275</v>
      </c>
    </row>
    <row r="37" spans="1:9" ht="25.5">
      <c r="A37" s="23" t="s">
        <v>171</v>
      </c>
      <c r="B37" s="23" t="s">
        <v>253</v>
      </c>
      <c r="C37" s="24" t="s">
        <v>276</v>
      </c>
      <c r="D37" s="24" t="s">
        <v>78</v>
      </c>
      <c r="E37" s="25">
        <v>342</v>
      </c>
      <c r="F37" s="24" t="s">
        <v>277</v>
      </c>
      <c r="G37" s="25">
        <v>79000</v>
      </c>
      <c r="H37" s="24" t="s">
        <v>5</v>
      </c>
      <c r="I37" s="24" t="s">
        <v>278</v>
      </c>
    </row>
    <row r="38" spans="1:9" ht="25.5">
      <c r="A38" s="23" t="s">
        <v>171</v>
      </c>
      <c r="B38" s="23" t="s">
        <v>172</v>
      </c>
      <c r="C38" s="24" t="s">
        <v>374</v>
      </c>
      <c r="D38" s="24" t="s">
        <v>114</v>
      </c>
      <c r="E38" s="25">
        <v>240</v>
      </c>
      <c r="F38" s="24" t="s">
        <v>375</v>
      </c>
      <c r="G38" s="25">
        <v>17100</v>
      </c>
      <c r="H38" s="24" t="s">
        <v>9</v>
      </c>
      <c r="I38" s="24" t="s">
        <v>376</v>
      </c>
    </row>
    <row r="39" spans="1:9">
      <c r="A39" s="23" t="s">
        <v>171</v>
      </c>
      <c r="B39" s="23" t="s">
        <v>172</v>
      </c>
      <c r="C39" s="24" t="s">
        <v>340</v>
      </c>
      <c r="D39" s="24" t="s">
        <v>108</v>
      </c>
      <c r="E39" s="25">
        <v>225</v>
      </c>
      <c r="F39" s="24" t="s">
        <v>341</v>
      </c>
      <c r="G39" s="25">
        <v>17300</v>
      </c>
      <c r="H39" s="24" t="s">
        <v>8</v>
      </c>
      <c r="I39" s="24" t="s">
        <v>341</v>
      </c>
    </row>
    <row r="40" spans="1:9" ht="25.5">
      <c r="A40" s="23" t="s">
        <v>171</v>
      </c>
      <c r="B40" s="23" t="s">
        <v>253</v>
      </c>
      <c r="C40" s="24" t="s">
        <v>386</v>
      </c>
      <c r="D40" s="24" t="s">
        <v>31</v>
      </c>
      <c r="E40" s="25">
        <v>101</v>
      </c>
      <c r="F40" s="24" t="s">
        <v>387</v>
      </c>
      <c r="G40" s="25">
        <v>16000</v>
      </c>
      <c r="H40" s="24" t="s">
        <v>0</v>
      </c>
      <c r="I40" s="24" t="s">
        <v>388</v>
      </c>
    </row>
    <row r="41" spans="1:9">
      <c r="A41" s="23" t="s">
        <v>171</v>
      </c>
      <c r="B41" s="23" t="s">
        <v>172</v>
      </c>
      <c r="C41" s="24" t="s">
        <v>193</v>
      </c>
      <c r="D41" s="24" t="s">
        <v>51</v>
      </c>
      <c r="E41" s="25">
        <v>405</v>
      </c>
      <c r="F41" s="24" t="s">
        <v>194</v>
      </c>
      <c r="G41" s="25">
        <v>86200</v>
      </c>
      <c r="H41" s="24" t="s">
        <v>195</v>
      </c>
      <c r="I41" s="24" t="s">
        <v>196</v>
      </c>
    </row>
    <row r="42" spans="1:9" ht="25.5">
      <c r="A42" s="23" t="s">
        <v>171</v>
      </c>
      <c r="B42" s="23" t="s">
        <v>253</v>
      </c>
      <c r="C42" s="24" t="s">
        <v>302</v>
      </c>
      <c r="D42" s="24" t="s">
        <v>75</v>
      </c>
      <c r="E42" s="25">
        <v>306</v>
      </c>
      <c r="F42" s="24" t="s">
        <v>303</v>
      </c>
      <c r="G42" s="25">
        <v>79403</v>
      </c>
      <c r="H42" s="24" t="s">
        <v>304</v>
      </c>
      <c r="I42" s="24" t="s">
        <v>305</v>
      </c>
    </row>
    <row r="43" spans="1:9" ht="25.5">
      <c r="A43" s="23" t="s">
        <v>171</v>
      </c>
      <c r="B43" s="23" t="s">
        <v>172</v>
      </c>
      <c r="C43" s="24" t="s">
        <v>326</v>
      </c>
      <c r="D43" s="24" t="s">
        <v>59</v>
      </c>
      <c r="E43" s="25">
        <v>202</v>
      </c>
      <c r="F43" s="24" t="s">
        <v>327</v>
      </c>
      <c r="G43" s="25">
        <v>17000</v>
      </c>
      <c r="H43" s="24" t="s">
        <v>322</v>
      </c>
      <c r="I43" s="24" t="s">
        <v>327</v>
      </c>
    </row>
    <row r="44" spans="1:9" ht="25.5">
      <c r="A44" s="23" t="s">
        <v>171</v>
      </c>
      <c r="B44" s="23" t="s">
        <v>253</v>
      </c>
      <c r="C44" s="24" t="s">
        <v>306</v>
      </c>
      <c r="D44" s="24" t="s">
        <v>46</v>
      </c>
      <c r="E44" s="25">
        <v>308</v>
      </c>
      <c r="F44" s="24" t="s">
        <v>307</v>
      </c>
      <c r="G44" s="25">
        <v>79100</v>
      </c>
      <c r="H44" s="24" t="s">
        <v>308</v>
      </c>
      <c r="I44" s="24" t="s">
        <v>309</v>
      </c>
    </row>
    <row r="45" spans="1:9">
      <c r="A45" s="23" t="s">
        <v>171</v>
      </c>
      <c r="B45" s="23" t="s">
        <v>253</v>
      </c>
      <c r="C45" s="24" t="s">
        <v>267</v>
      </c>
      <c r="D45" s="24" t="s">
        <v>70</v>
      </c>
      <c r="E45" s="25">
        <v>340</v>
      </c>
      <c r="F45" s="24" t="s">
        <v>268</v>
      </c>
      <c r="G45" s="25">
        <v>79500</v>
      </c>
      <c r="H45" s="24" t="s">
        <v>4</v>
      </c>
      <c r="I45" s="24" t="s">
        <v>269</v>
      </c>
    </row>
    <row r="46" spans="1:9" ht="25.5">
      <c r="A46" s="23" t="s">
        <v>171</v>
      </c>
      <c r="B46" s="23" t="s">
        <v>253</v>
      </c>
      <c r="C46" s="24" t="s">
        <v>432</v>
      </c>
      <c r="D46" s="24" t="s">
        <v>33</v>
      </c>
      <c r="E46" s="25">
        <v>127</v>
      </c>
      <c r="F46" s="24" t="s">
        <v>433</v>
      </c>
      <c r="G46" s="25">
        <v>16600</v>
      </c>
      <c r="H46" s="24" t="s">
        <v>434</v>
      </c>
      <c r="I46" s="24" t="s">
        <v>435</v>
      </c>
    </row>
    <row r="47" spans="1:9">
      <c r="A47" s="23" t="s">
        <v>171</v>
      </c>
      <c r="B47" s="23" t="s">
        <v>172</v>
      </c>
      <c r="C47" s="24" t="s">
        <v>320</v>
      </c>
      <c r="D47" s="24" t="s">
        <v>57</v>
      </c>
      <c r="E47" s="25">
        <v>204</v>
      </c>
      <c r="F47" s="24" t="s">
        <v>321</v>
      </c>
      <c r="G47" s="25">
        <v>17000</v>
      </c>
      <c r="H47" s="24" t="s">
        <v>322</v>
      </c>
      <c r="I47" s="24" t="s">
        <v>321</v>
      </c>
    </row>
    <row r="48" spans="1:9">
      <c r="A48" s="23" t="s">
        <v>171</v>
      </c>
      <c r="B48" s="23" t="s">
        <v>172</v>
      </c>
      <c r="C48" s="24" t="s">
        <v>314</v>
      </c>
      <c r="D48" s="24" t="s">
        <v>98</v>
      </c>
      <c r="E48" s="25">
        <v>201</v>
      </c>
      <c r="F48" s="26" t="s">
        <v>315</v>
      </c>
      <c r="G48" s="27">
        <v>17500</v>
      </c>
      <c r="H48" s="24" t="s">
        <v>316</v>
      </c>
      <c r="I48" s="26" t="s">
        <v>315</v>
      </c>
    </row>
    <row r="49" spans="1:9">
      <c r="A49" s="23" t="s">
        <v>171</v>
      </c>
      <c r="B49" s="23" t="s">
        <v>253</v>
      </c>
      <c r="C49" s="24" t="s">
        <v>279</v>
      </c>
      <c r="D49" s="24" t="s">
        <v>76</v>
      </c>
      <c r="E49" s="25">
        <v>303</v>
      </c>
      <c r="F49" s="24" t="s">
        <v>280</v>
      </c>
      <c r="G49" s="25">
        <v>79000</v>
      </c>
      <c r="H49" s="24" t="s">
        <v>5</v>
      </c>
      <c r="I49" s="24" t="s">
        <v>281</v>
      </c>
    </row>
    <row r="50" spans="1:9" ht="25.5">
      <c r="A50" s="23" t="s">
        <v>171</v>
      </c>
      <c r="B50" s="23" t="s">
        <v>253</v>
      </c>
      <c r="C50" s="24" t="s">
        <v>413</v>
      </c>
      <c r="D50" s="24" t="s">
        <v>99</v>
      </c>
      <c r="E50" s="25">
        <v>106</v>
      </c>
      <c r="F50" s="24" t="s">
        <v>414</v>
      </c>
      <c r="G50" s="25">
        <v>16100</v>
      </c>
      <c r="H50" s="24" t="s">
        <v>415</v>
      </c>
      <c r="I50" s="24" t="s">
        <v>416</v>
      </c>
    </row>
    <row r="51" spans="1:9" ht="25.5">
      <c r="A51" s="23" t="s">
        <v>171</v>
      </c>
      <c r="B51" s="23" t="s">
        <v>172</v>
      </c>
      <c r="C51" s="24" t="s">
        <v>210</v>
      </c>
      <c r="D51" s="24" t="s">
        <v>90</v>
      </c>
      <c r="E51" s="25">
        <v>406</v>
      </c>
      <c r="F51" s="24" t="s">
        <v>211</v>
      </c>
      <c r="G51" s="25">
        <v>86500</v>
      </c>
      <c r="H51" s="24" t="s">
        <v>208</v>
      </c>
      <c r="I51" s="24" t="s">
        <v>212</v>
      </c>
    </row>
    <row r="52" spans="1:9" ht="25.5">
      <c r="A52" s="23" t="s">
        <v>171</v>
      </c>
      <c r="B52" s="23" t="s">
        <v>253</v>
      </c>
      <c r="C52" s="24" t="s">
        <v>393</v>
      </c>
      <c r="D52" s="24" t="s">
        <v>394</v>
      </c>
      <c r="E52" s="25">
        <v>122</v>
      </c>
      <c r="F52" s="24" t="s">
        <v>395</v>
      </c>
      <c r="G52" s="25">
        <v>16000</v>
      </c>
      <c r="H52" s="24" t="s">
        <v>0</v>
      </c>
      <c r="I52" s="24" t="s">
        <v>396</v>
      </c>
    </row>
    <row r="53" spans="1:9" ht="25.5">
      <c r="A53" s="23" t="s">
        <v>171</v>
      </c>
      <c r="B53" s="23" t="s">
        <v>253</v>
      </c>
      <c r="C53" s="24" t="s">
        <v>440</v>
      </c>
      <c r="D53" s="24" t="s">
        <v>34</v>
      </c>
      <c r="E53" s="25">
        <v>126</v>
      </c>
      <c r="F53" s="24" t="s">
        <v>441</v>
      </c>
      <c r="G53" s="25">
        <v>16800</v>
      </c>
      <c r="H53" s="24" t="s">
        <v>442</v>
      </c>
      <c r="I53" s="24" t="s">
        <v>443</v>
      </c>
    </row>
    <row r="54" spans="1:9" ht="25.5">
      <c r="A54" s="23" t="s">
        <v>171</v>
      </c>
      <c r="B54" s="23" t="s">
        <v>253</v>
      </c>
      <c r="C54" s="24" t="s">
        <v>263</v>
      </c>
      <c r="D54" s="24" t="s">
        <v>67</v>
      </c>
      <c r="E54" s="25">
        <v>322</v>
      </c>
      <c r="F54" s="24" t="s">
        <v>264</v>
      </c>
      <c r="G54" s="25">
        <v>79110</v>
      </c>
      <c r="H54" s="24" t="s">
        <v>265</v>
      </c>
      <c r="I54" s="24" t="s">
        <v>266</v>
      </c>
    </row>
    <row r="55" spans="1:9">
      <c r="A55" s="23" t="s">
        <v>171</v>
      </c>
      <c r="B55" s="23" t="s">
        <v>172</v>
      </c>
      <c r="C55" s="24" t="s">
        <v>206</v>
      </c>
      <c r="D55" s="24" t="s">
        <v>84</v>
      </c>
      <c r="E55" s="25">
        <v>442</v>
      </c>
      <c r="F55" s="24" t="s">
        <v>207</v>
      </c>
      <c r="G55" s="25">
        <v>86500</v>
      </c>
      <c r="H55" s="24" t="s">
        <v>208</v>
      </c>
      <c r="I55" s="24" t="s">
        <v>209</v>
      </c>
    </row>
    <row r="56" spans="1:9" ht="25.5">
      <c r="A56" s="23" t="s">
        <v>171</v>
      </c>
      <c r="B56" s="23" t="s">
        <v>253</v>
      </c>
      <c r="C56" s="24" t="s">
        <v>270</v>
      </c>
      <c r="D56" s="24" t="s">
        <v>68</v>
      </c>
      <c r="E56" s="25">
        <v>302</v>
      </c>
      <c r="F56" s="24" t="s">
        <v>271</v>
      </c>
      <c r="G56" s="25">
        <v>79500</v>
      </c>
      <c r="H56" s="24" t="s">
        <v>4</v>
      </c>
      <c r="I56" s="24" t="s">
        <v>272</v>
      </c>
    </row>
    <row r="57" spans="1:9" ht="25.5">
      <c r="A57" s="23" t="s">
        <v>171</v>
      </c>
      <c r="B57" s="23" t="s">
        <v>172</v>
      </c>
      <c r="C57" s="24" t="s">
        <v>226</v>
      </c>
      <c r="D57" s="24" t="s">
        <v>89</v>
      </c>
      <c r="E57" s="25">
        <v>412</v>
      </c>
      <c r="F57" s="24" t="s">
        <v>227</v>
      </c>
      <c r="G57" s="25">
        <v>86000</v>
      </c>
      <c r="H57" s="24" t="s">
        <v>6</v>
      </c>
      <c r="I57" s="24" t="s">
        <v>228</v>
      </c>
    </row>
    <row r="58" spans="1:9" ht="25.5">
      <c r="A58" s="23" t="s">
        <v>171</v>
      </c>
      <c r="B58" s="23" t="s">
        <v>253</v>
      </c>
      <c r="C58" s="24" t="s">
        <v>282</v>
      </c>
      <c r="D58" s="24" t="s">
        <v>77</v>
      </c>
      <c r="E58" s="25">
        <v>305</v>
      </c>
      <c r="F58" s="24" t="s">
        <v>283</v>
      </c>
      <c r="G58" s="25">
        <v>79000</v>
      </c>
      <c r="H58" s="24" t="s">
        <v>5</v>
      </c>
      <c r="I58" s="24" t="s">
        <v>284</v>
      </c>
    </row>
    <row r="59" spans="1:9">
      <c r="A59" s="23" t="s">
        <v>171</v>
      </c>
      <c r="B59" s="23" t="s">
        <v>172</v>
      </c>
      <c r="C59" s="24" t="s">
        <v>229</v>
      </c>
      <c r="D59" s="24" t="s">
        <v>88</v>
      </c>
      <c r="E59" s="25">
        <v>411</v>
      </c>
      <c r="F59" s="24" t="s">
        <v>230</v>
      </c>
      <c r="G59" s="25">
        <v>86000</v>
      </c>
      <c r="H59" s="24" t="s">
        <v>6</v>
      </c>
      <c r="I59" s="24" t="s">
        <v>231</v>
      </c>
    </row>
    <row r="60" spans="1:9">
      <c r="A60" s="23" t="s">
        <v>171</v>
      </c>
      <c r="B60" s="23" t="s">
        <v>172</v>
      </c>
      <c r="C60" s="24" t="s">
        <v>232</v>
      </c>
      <c r="D60" s="24" t="s">
        <v>87</v>
      </c>
      <c r="E60" s="25">
        <v>429</v>
      </c>
      <c r="F60" s="24" t="s">
        <v>233</v>
      </c>
      <c r="G60" s="25">
        <v>86000</v>
      </c>
      <c r="H60" s="24" t="s">
        <v>6</v>
      </c>
      <c r="I60" s="24" t="s">
        <v>234</v>
      </c>
    </row>
    <row r="61" spans="1:9">
      <c r="A61" s="23" t="s">
        <v>171</v>
      </c>
      <c r="B61" s="23" t="s">
        <v>172</v>
      </c>
      <c r="C61" s="24" t="s">
        <v>359</v>
      </c>
      <c r="D61" s="24" t="s">
        <v>118</v>
      </c>
      <c r="E61" s="25">
        <v>241</v>
      </c>
      <c r="F61" s="24" t="s">
        <v>360</v>
      </c>
      <c r="G61" s="25">
        <v>17119</v>
      </c>
      <c r="H61" s="24" t="s">
        <v>9</v>
      </c>
      <c r="I61" s="24" t="s">
        <v>360</v>
      </c>
    </row>
    <row r="62" spans="1:9">
      <c r="A62" s="23" t="s">
        <v>171</v>
      </c>
      <c r="B62" s="23" t="s">
        <v>172</v>
      </c>
      <c r="C62" s="24" t="s">
        <v>317</v>
      </c>
      <c r="D62" s="24" t="s">
        <v>102</v>
      </c>
      <c r="E62" s="25">
        <v>242</v>
      </c>
      <c r="F62" s="24" t="s">
        <v>318</v>
      </c>
      <c r="G62" s="25">
        <v>17500</v>
      </c>
      <c r="H62" s="24" t="s">
        <v>316</v>
      </c>
      <c r="I62" s="24" t="s">
        <v>319</v>
      </c>
    </row>
    <row r="63" spans="1:9" ht="25.5">
      <c r="A63" s="23" t="s">
        <v>171</v>
      </c>
      <c r="B63" s="23" t="s">
        <v>172</v>
      </c>
      <c r="C63" s="24" t="s">
        <v>176</v>
      </c>
      <c r="D63" s="24" t="s">
        <v>52</v>
      </c>
      <c r="E63" s="25">
        <v>421</v>
      </c>
      <c r="F63" s="24" t="s">
        <v>177</v>
      </c>
      <c r="G63" s="25">
        <v>86100</v>
      </c>
      <c r="H63" s="24" t="s">
        <v>2</v>
      </c>
      <c r="I63" s="24" t="s">
        <v>178</v>
      </c>
    </row>
    <row r="64" spans="1:9" ht="25.5">
      <c r="A64" s="23" t="s">
        <v>171</v>
      </c>
      <c r="B64" s="23" t="s">
        <v>253</v>
      </c>
      <c r="C64" s="24" t="s">
        <v>254</v>
      </c>
      <c r="D64" s="24" t="s">
        <v>44</v>
      </c>
      <c r="E64" s="25">
        <v>321</v>
      </c>
      <c r="F64" s="24" t="s">
        <v>255</v>
      </c>
      <c r="G64" s="25">
        <v>79300</v>
      </c>
      <c r="H64" s="24" t="s">
        <v>1</v>
      </c>
      <c r="I64" s="24" t="s">
        <v>256</v>
      </c>
    </row>
    <row r="65" spans="1:9" ht="25.5">
      <c r="A65" s="23" t="s">
        <v>171</v>
      </c>
      <c r="B65" s="23" t="s">
        <v>172</v>
      </c>
      <c r="C65" s="24" t="s">
        <v>323</v>
      </c>
      <c r="D65" s="24" t="s">
        <v>58</v>
      </c>
      <c r="E65" s="25">
        <v>205</v>
      </c>
      <c r="F65" s="24" t="s">
        <v>324</v>
      </c>
      <c r="G65" s="25">
        <v>17000</v>
      </c>
      <c r="H65" s="24" t="s">
        <v>322</v>
      </c>
      <c r="I65" s="24" t="s">
        <v>325</v>
      </c>
    </row>
    <row r="66" spans="1:9" ht="25.5">
      <c r="A66" s="23" t="s">
        <v>171</v>
      </c>
      <c r="B66" s="23" t="s">
        <v>253</v>
      </c>
      <c r="C66" s="24" t="s">
        <v>295</v>
      </c>
      <c r="D66" s="24" t="s">
        <v>45</v>
      </c>
      <c r="E66" s="25">
        <v>326</v>
      </c>
      <c r="F66" s="24" t="s">
        <v>296</v>
      </c>
      <c r="G66" s="25">
        <v>79200</v>
      </c>
      <c r="H66" s="24" t="s">
        <v>293</v>
      </c>
      <c r="I66" s="24" t="s">
        <v>297</v>
      </c>
    </row>
    <row r="67" spans="1:9" ht="25.5">
      <c r="A67" s="23" t="s">
        <v>171</v>
      </c>
      <c r="B67" s="23" t="s">
        <v>253</v>
      </c>
      <c r="C67" s="24" t="s">
        <v>257</v>
      </c>
      <c r="D67" s="24" t="s">
        <v>47</v>
      </c>
      <c r="E67" s="25">
        <v>341</v>
      </c>
      <c r="F67" s="24" t="s">
        <v>258</v>
      </c>
      <c r="G67" s="25">
        <v>79300</v>
      </c>
      <c r="H67" s="24" t="s">
        <v>1</v>
      </c>
      <c r="I67" s="24" t="s">
        <v>259</v>
      </c>
    </row>
    <row r="68" spans="1:9">
      <c r="A68" s="23" t="s">
        <v>171</v>
      </c>
      <c r="B68" s="23" t="s">
        <v>172</v>
      </c>
      <c r="C68" s="24" t="s">
        <v>186</v>
      </c>
      <c r="D68" s="24" t="s">
        <v>72</v>
      </c>
      <c r="E68" s="25">
        <v>422</v>
      </c>
      <c r="F68" s="24" t="s">
        <v>187</v>
      </c>
      <c r="G68" s="25">
        <v>86400</v>
      </c>
      <c r="H68" s="24" t="s">
        <v>184</v>
      </c>
      <c r="I68" s="24" t="s">
        <v>188</v>
      </c>
    </row>
    <row r="69" spans="1:9">
      <c r="A69" s="23" t="s">
        <v>171</v>
      </c>
      <c r="B69" s="23" t="s">
        <v>253</v>
      </c>
      <c r="C69" s="24" t="s">
        <v>425</v>
      </c>
      <c r="D69" s="24" t="s">
        <v>35</v>
      </c>
      <c r="E69" s="25">
        <v>140</v>
      </c>
      <c r="F69" s="24" t="s">
        <v>426</v>
      </c>
      <c r="G69" s="25">
        <v>16400</v>
      </c>
      <c r="H69" s="24" t="s">
        <v>427</v>
      </c>
      <c r="I69" s="24" t="s">
        <v>428</v>
      </c>
    </row>
    <row r="70" spans="1:9" ht="25.5">
      <c r="A70" s="23" t="s">
        <v>171</v>
      </c>
      <c r="B70" s="23" t="s">
        <v>253</v>
      </c>
      <c r="C70" s="24" t="s">
        <v>417</v>
      </c>
      <c r="D70" s="24" t="s">
        <v>418</v>
      </c>
      <c r="E70" s="25">
        <v>125</v>
      </c>
      <c r="F70" s="24" t="s">
        <v>419</v>
      </c>
      <c r="G70" s="25">
        <v>16100</v>
      </c>
      <c r="H70" s="24" t="s">
        <v>415</v>
      </c>
      <c r="I70" s="24" t="s">
        <v>420</v>
      </c>
    </row>
    <row r="71" spans="1:9" ht="25.5">
      <c r="A71" s="23" t="s">
        <v>171</v>
      </c>
      <c r="B71" s="23" t="s">
        <v>172</v>
      </c>
      <c r="C71" s="24" t="s">
        <v>367</v>
      </c>
      <c r="D71" s="24" t="s">
        <v>116</v>
      </c>
      <c r="E71" s="25">
        <v>210</v>
      </c>
      <c r="F71" s="24" t="s">
        <v>368</v>
      </c>
      <c r="G71" s="25">
        <v>17400</v>
      </c>
      <c r="H71" s="24" t="s">
        <v>365</v>
      </c>
      <c r="I71" s="24" t="s">
        <v>369</v>
      </c>
    </row>
    <row r="72" spans="1:9" ht="25.5">
      <c r="A72" s="23" t="s">
        <v>171</v>
      </c>
      <c r="B72" s="23" t="s">
        <v>253</v>
      </c>
      <c r="C72" s="24" t="s">
        <v>436</v>
      </c>
      <c r="D72" s="24" t="s">
        <v>69</v>
      </c>
      <c r="E72" s="25">
        <v>128</v>
      </c>
      <c r="F72" s="24" t="s">
        <v>437</v>
      </c>
      <c r="G72" s="25">
        <v>16700</v>
      </c>
      <c r="H72" s="24" t="s">
        <v>438</v>
      </c>
      <c r="I72" s="24" t="s">
        <v>439</v>
      </c>
    </row>
    <row r="73" spans="1:9" ht="25.5">
      <c r="A73" s="23" t="s">
        <v>171</v>
      </c>
      <c r="B73" s="23" t="s">
        <v>172</v>
      </c>
      <c r="C73" s="24" t="s">
        <v>197</v>
      </c>
      <c r="D73" s="24" t="s">
        <v>54</v>
      </c>
      <c r="E73" s="25">
        <v>423</v>
      </c>
      <c r="F73" s="24" t="s">
        <v>198</v>
      </c>
      <c r="G73" s="25">
        <v>86200</v>
      </c>
      <c r="H73" s="24" t="s">
        <v>195</v>
      </c>
      <c r="I73" s="24" t="s">
        <v>199</v>
      </c>
    </row>
    <row r="74" spans="1:9">
      <c r="A74" s="23" t="s">
        <v>171</v>
      </c>
      <c r="B74" s="23" t="s">
        <v>172</v>
      </c>
      <c r="C74" s="24" t="s">
        <v>342</v>
      </c>
      <c r="D74" s="24" t="s">
        <v>110</v>
      </c>
      <c r="E74" s="25">
        <v>213</v>
      </c>
      <c r="F74" s="24" t="s">
        <v>343</v>
      </c>
      <c r="G74" s="25">
        <v>17300</v>
      </c>
      <c r="H74" s="24" t="s">
        <v>8</v>
      </c>
      <c r="I74" s="24" t="s">
        <v>343</v>
      </c>
    </row>
    <row r="75" spans="1:9" ht="25.5">
      <c r="A75" s="23" t="s">
        <v>171</v>
      </c>
      <c r="B75" s="23" t="s">
        <v>172</v>
      </c>
      <c r="C75" s="24" t="s">
        <v>179</v>
      </c>
      <c r="D75" s="24" t="s">
        <v>55</v>
      </c>
      <c r="E75" s="25">
        <v>402</v>
      </c>
      <c r="F75" s="24" t="s">
        <v>180</v>
      </c>
      <c r="G75" s="25">
        <v>86100</v>
      </c>
      <c r="H75" s="24" t="s">
        <v>2</v>
      </c>
      <c r="I75" s="24" t="s">
        <v>181</v>
      </c>
    </row>
    <row r="76" spans="1:9" ht="25.5">
      <c r="A76" s="23" t="s">
        <v>171</v>
      </c>
      <c r="B76" s="23" t="s">
        <v>253</v>
      </c>
      <c r="C76" s="24" t="s">
        <v>397</v>
      </c>
      <c r="D76" s="24" t="s">
        <v>36</v>
      </c>
      <c r="E76" s="25">
        <v>102</v>
      </c>
      <c r="F76" s="24" t="s">
        <v>395</v>
      </c>
      <c r="G76" s="25">
        <v>16000</v>
      </c>
      <c r="H76" s="24" t="s">
        <v>0</v>
      </c>
      <c r="I76" s="24" t="s">
        <v>396</v>
      </c>
    </row>
    <row r="77" spans="1:9" ht="25.5">
      <c r="A77" s="23" t="s">
        <v>171</v>
      </c>
      <c r="B77" s="23" t="s">
        <v>172</v>
      </c>
      <c r="C77" s="24" t="s">
        <v>377</v>
      </c>
      <c r="D77" s="24" t="s">
        <v>60</v>
      </c>
      <c r="E77" s="25">
        <v>244</v>
      </c>
      <c r="F77" s="24" t="s">
        <v>378</v>
      </c>
      <c r="G77" s="25">
        <v>17000</v>
      </c>
      <c r="H77" s="24" t="s">
        <v>322</v>
      </c>
      <c r="I77" s="24" t="s">
        <v>379</v>
      </c>
    </row>
    <row r="78" spans="1:9" ht="25.5">
      <c r="A78" s="23" t="s">
        <v>171</v>
      </c>
      <c r="B78" s="23" t="s">
        <v>253</v>
      </c>
      <c r="C78" s="24" t="s">
        <v>260</v>
      </c>
      <c r="D78" s="24" t="s">
        <v>48</v>
      </c>
      <c r="E78" s="25">
        <v>301</v>
      </c>
      <c r="F78" s="24" t="s">
        <v>261</v>
      </c>
      <c r="G78" s="25">
        <v>79300</v>
      </c>
      <c r="H78" s="24" t="s">
        <v>1</v>
      </c>
      <c r="I78" s="24" t="s">
        <v>262</v>
      </c>
    </row>
    <row r="79" spans="1:9" ht="25.5">
      <c r="A79" s="23" t="s">
        <v>171</v>
      </c>
      <c r="B79" s="23" t="s">
        <v>172</v>
      </c>
      <c r="C79" s="24" t="s">
        <v>344</v>
      </c>
      <c r="D79" s="24" t="s">
        <v>111</v>
      </c>
      <c r="E79" s="25">
        <v>208</v>
      </c>
      <c r="F79" s="24" t="s">
        <v>345</v>
      </c>
      <c r="G79" s="25">
        <v>17300</v>
      </c>
      <c r="H79" s="24" t="s">
        <v>8</v>
      </c>
      <c r="I79" s="24" t="s">
        <v>345</v>
      </c>
    </row>
    <row r="80" spans="1:9">
      <c r="A80" s="23" t="s">
        <v>171</v>
      </c>
      <c r="B80" s="23" t="s">
        <v>172</v>
      </c>
      <c r="C80" s="24" t="s">
        <v>235</v>
      </c>
      <c r="D80" s="24" t="s">
        <v>86</v>
      </c>
      <c r="E80" s="25">
        <v>410</v>
      </c>
      <c r="F80" s="24" t="s">
        <v>236</v>
      </c>
      <c r="G80" s="25">
        <v>86000</v>
      </c>
      <c r="H80" s="24" t="s">
        <v>6</v>
      </c>
      <c r="I80" s="24" t="s">
        <v>237</v>
      </c>
    </row>
    <row r="81" spans="1:9">
      <c r="A81" s="23" t="s">
        <v>171</v>
      </c>
      <c r="B81" s="23" t="s">
        <v>253</v>
      </c>
      <c r="C81" s="24" t="s">
        <v>285</v>
      </c>
      <c r="D81" s="24" t="s">
        <v>79</v>
      </c>
      <c r="E81" s="25">
        <v>304</v>
      </c>
      <c r="F81" s="24" t="s">
        <v>286</v>
      </c>
      <c r="G81" s="25">
        <v>79000</v>
      </c>
      <c r="H81" s="24" t="s">
        <v>5</v>
      </c>
      <c r="I81" s="24" t="s">
        <v>287</v>
      </c>
    </row>
    <row r="82" spans="1:9">
      <c r="A82" s="23" t="s">
        <v>171</v>
      </c>
      <c r="B82" s="23" t="s">
        <v>172</v>
      </c>
      <c r="C82" s="24" t="s">
        <v>380</v>
      </c>
      <c r="D82" s="24" t="s">
        <v>105</v>
      </c>
      <c r="E82" s="25">
        <v>231</v>
      </c>
      <c r="F82" s="24" t="s">
        <v>381</v>
      </c>
      <c r="G82" s="25">
        <v>17700</v>
      </c>
      <c r="H82" s="24" t="s">
        <v>372</v>
      </c>
      <c r="I82" s="24" t="s">
        <v>382</v>
      </c>
    </row>
    <row r="83" spans="1:9">
      <c r="A83" s="23" t="s">
        <v>171</v>
      </c>
      <c r="B83" s="23" t="s">
        <v>172</v>
      </c>
      <c r="C83" s="24" t="s">
        <v>328</v>
      </c>
      <c r="D83" s="24" t="s">
        <v>61</v>
      </c>
      <c r="E83" s="25">
        <v>221</v>
      </c>
      <c r="F83" s="24" t="s">
        <v>329</v>
      </c>
      <c r="G83" s="25">
        <v>17000</v>
      </c>
      <c r="H83" s="24" t="s">
        <v>322</v>
      </c>
      <c r="I83" s="24" t="s">
        <v>329</v>
      </c>
    </row>
    <row r="84" spans="1:9" ht="25.5">
      <c r="A84" s="23" t="s">
        <v>171</v>
      </c>
      <c r="B84" s="23" t="s">
        <v>253</v>
      </c>
      <c r="C84" s="24" t="s">
        <v>409</v>
      </c>
      <c r="D84" s="24" t="s">
        <v>37</v>
      </c>
      <c r="E84" s="25">
        <v>123</v>
      </c>
      <c r="F84" s="24" t="s">
        <v>410</v>
      </c>
      <c r="G84" s="25">
        <v>16260</v>
      </c>
      <c r="H84" s="24" t="s">
        <v>411</v>
      </c>
      <c r="I84" s="24" t="s">
        <v>412</v>
      </c>
    </row>
    <row r="85" spans="1:9" ht="25.5">
      <c r="A85" s="23" t="s">
        <v>171</v>
      </c>
      <c r="B85" s="23" t="s">
        <v>172</v>
      </c>
      <c r="C85" s="24" t="s">
        <v>189</v>
      </c>
      <c r="D85" s="24" t="s">
        <v>83</v>
      </c>
      <c r="E85" s="25">
        <v>404</v>
      </c>
      <c r="F85" s="24" t="s">
        <v>190</v>
      </c>
      <c r="G85" s="25">
        <v>86130</v>
      </c>
      <c r="H85" s="24" t="s">
        <v>191</v>
      </c>
      <c r="I85" s="24" t="s">
        <v>192</v>
      </c>
    </row>
    <row r="86" spans="1:9" ht="25.5">
      <c r="A86" s="23" t="s">
        <v>171</v>
      </c>
      <c r="B86" s="23" t="s">
        <v>172</v>
      </c>
      <c r="C86" s="24" t="s">
        <v>213</v>
      </c>
      <c r="D86" s="24" t="s">
        <v>85</v>
      </c>
      <c r="E86" s="25">
        <v>424</v>
      </c>
      <c r="F86" s="24" t="s">
        <v>214</v>
      </c>
      <c r="G86" s="25">
        <v>86500</v>
      </c>
      <c r="H86" s="24" t="s">
        <v>208</v>
      </c>
      <c r="I86" s="24" t="s">
        <v>215</v>
      </c>
    </row>
    <row r="87" spans="1:9">
      <c r="A87" s="23" t="s">
        <v>171</v>
      </c>
      <c r="B87" s="23" t="s">
        <v>172</v>
      </c>
      <c r="C87" s="24" t="s">
        <v>238</v>
      </c>
      <c r="D87" s="24" t="s">
        <v>94</v>
      </c>
      <c r="E87" s="25">
        <v>427</v>
      </c>
      <c r="F87" s="24" t="s">
        <v>239</v>
      </c>
      <c r="G87" s="25">
        <v>86000</v>
      </c>
      <c r="H87" s="24" t="s">
        <v>6</v>
      </c>
      <c r="I87" s="24" t="s">
        <v>240</v>
      </c>
    </row>
    <row r="88" spans="1:9">
      <c r="A88" s="23" t="s">
        <v>171</v>
      </c>
      <c r="B88" s="23" t="s">
        <v>172</v>
      </c>
      <c r="C88" s="24" t="s">
        <v>330</v>
      </c>
      <c r="D88" s="24" t="s">
        <v>62</v>
      </c>
      <c r="E88" s="25">
        <v>203</v>
      </c>
      <c r="F88" s="24" t="s">
        <v>331</v>
      </c>
      <c r="G88" s="25">
        <v>17000</v>
      </c>
      <c r="H88" s="24" t="s">
        <v>322</v>
      </c>
      <c r="I88" s="24" t="s">
        <v>331</v>
      </c>
    </row>
    <row r="89" spans="1:9">
      <c r="A89" s="23" t="s">
        <v>171</v>
      </c>
      <c r="B89" s="23" t="s">
        <v>172</v>
      </c>
      <c r="C89" s="24" t="s">
        <v>332</v>
      </c>
      <c r="D89" s="24" t="s">
        <v>63</v>
      </c>
      <c r="E89" s="25">
        <v>223</v>
      </c>
      <c r="F89" s="24" t="s">
        <v>333</v>
      </c>
      <c r="G89" s="25">
        <v>17000</v>
      </c>
      <c r="H89" s="24" t="s">
        <v>322</v>
      </c>
      <c r="I89" s="24" t="s">
        <v>334</v>
      </c>
    </row>
    <row r="90" spans="1:9" ht="25.5">
      <c r="A90" s="23" t="s">
        <v>171</v>
      </c>
      <c r="B90" s="23" t="s">
        <v>253</v>
      </c>
      <c r="C90" s="24" t="s">
        <v>288</v>
      </c>
      <c r="D90" s="24" t="s">
        <v>80</v>
      </c>
      <c r="E90" s="25">
        <v>324</v>
      </c>
      <c r="F90" s="24" t="s">
        <v>289</v>
      </c>
      <c r="G90" s="25">
        <v>79000</v>
      </c>
      <c r="H90" s="24" t="s">
        <v>5</v>
      </c>
      <c r="I90" s="24" t="s">
        <v>290</v>
      </c>
    </row>
    <row r="91" spans="1:9">
      <c r="A91" s="23" t="s">
        <v>171</v>
      </c>
      <c r="B91" s="23" t="s">
        <v>172</v>
      </c>
      <c r="C91" s="24" t="s">
        <v>241</v>
      </c>
      <c r="D91" s="24" t="s">
        <v>82</v>
      </c>
      <c r="E91" s="25">
        <v>408</v>
      </c>
      <c r="F91" s="24" t="s">
        <v>242</v>
      </c>
      <c r="G91" s="25">
        <v>86000</v>
      </c>
      <c r="H91" s="24" t="s">
        <v>6</v>
      </c>
      <c r="I91" s="24" t="s">
        <v>243</v>
      </c>
    </row>
    <row r="92" spans="1:9">
      <c r="A92" s="23" t="s">
        <v>171</v>
      </c>
      <c r="B92" s="23" t="s">
        <v>172</v>
      </c>
      <c r="C92" s="24" t="s">
        <v>244</v>
      </c>
      <c r="D92" s="24" t="s">
        <v>71</v>
      </c>
      <c r="E92" s="25">
        <v>440</v>
      </c>
      <c r="F92" s="24" t="s">
        <v>245</v>
      </c>
      <c r="G92" s="25">
        <v>86600</v>
      </c>
      <c r="H92" s="24" t="s">
        <v>246</v>
      </c>
      <c r="I92" s="24" t="s">
        <v>247</v>
      </c>
    </row>
    <row r="93" spans="1:9">
      <c r="A93" s="23" t="s">
        <v>171</v>
      </c>
      <c r="B93" s="23" t="s">
        <v>172</v>
      </c>
      <c r="C93" s="24" t="s">
        <v>346</v>
      </c>
      <c r="D93" s="24" t="s">
        <v>106</v>
      </c>
      <c r="E93" s="25">
        <v>232</v>
      </c>
      <c r="F93" s="24" t="s">
        <v>347</v>
      </c>
      <c r="G93" s="25">
        <v>17200</v>
      </c>
      <c r="H93" s="24" t="s">
        <v>348</v>
      </c>
      <c r="I93" s="24" t="s">
        <v>349</v>
      </c>
    </row>
    <row r="94" spans="1:9">
      <c r="A94" s="23"/>
      <c r="B94" s="23"/>
      <c r="C94" s="24"/>
      <c r="D94" s="24" t="s">
        <v>149</v>
      </c>
      <c r="E94" s="25">
        <v>704</v>
      </c>
      <c r="F94" s="24"/>
    </row>
    <row r="95" spans="1:9">
      <c r="A95" s="23"/>
      <c r="B95" s="23"/>
      <c r="C95" s="24"/>
      <c r="D95" s="24" t="s">
        <v>122</v>
      </c>
      <c r="E95" s="25" t="s">
        <v>445</v>
      </c>
      <c r="F95" s="24"/>
    </row>
    <row r="96" spans="1:9">
      <c r="A96" s="23"/>
      <c r="B96" s="23"/>
      <c r="C96" s="24"/>
      <c r="D96" s="24" t="s">
        <v>155</v>
      </c>
      <c r="E96" s="25" t="s">
        <v>456</v>
      </c>
      <c r="F96" s="24"/>
    </row>
    <row r="97" spans="1:6">
      <c r="A97" s="23"/>
      <c r="B97" s="23"/>
      <c r="C97" s="24"/>
      <c r="D97" s="24" t="s">
        <v>154</v>
      </c>
      <c r="E97" s="25" t="s">
        <v>455</v>
      </c>
      <c r="F97" s="24"/>
    </row>
    <row r="98" spans="1:6">
      <c r="A98" s="23"/>
      <c r="B98" s="23"/>
      <c r="C98" s="24"/>
      <c r="D98" s="24" t="s">
        <v>152</v>
      </c>
      <c r="E98" s="25" t="s">
        <v>453</v>
      </c>
      <c r="F98" s="24"/>
    </row>
    <row r="99" spans="1:6">
      <c r="A99" s="23"/>
      <c r="B99" s="23"/>
      <c r="C99" s="24"/>
      <c r="D99" s="24" t="s">
        <v>156</v>
      </c>
      <c r="E99" s="25" t="s">
        <v>457</v>
      </c>
      <c r="F99" s="24"/>
    </row>
    <row r="100" spans="1:6">
      <c r="A100" s="23"/>
      <c r="B100" s="23"/>
      <c r="C100" s="24"/>
      <c r="D100" s="24" t="s">
        <v>153</v>
      </c>
      <c r="E100" s="25" t="s">
        <v>454</v>
      </c>
      <c r="F100" s="24"/>
    </row>
    <row r="101" spans="1:6">
      <c r="A101" s="23"/>
      <c r="B101" s="23"/>
      <c r="C101" s="24"/>
      <c r="D101" s="24" t="s">
        <v>150</v>
      </c>
      <c r="E101" s="25">
        <v>705</v>
      </c>
      <c r="F101" s="24"/>
    </row>
    <row r="102" spans="1:6">
      <c r="A102" s="23"/>
      <c r="B102" s="23"/>
      <c r="C102" s="24"/>
      <c r="D102" s="24" t="s">
        <v>123</v>
      </c>
      <c r="E102" s="25" t="s">
        <v>446</v>
      </c>
      <c r="F102" s="24"/>
    </row>
    <row r="103" spans="1:6">
      <c r="A103" s="23"/>
      <c r="B103" s="23"/>
      <c r="C103" s="24"/>
      <c r="D103" s="24" t="s">
        <v>124</v>
      </c>
      <c r="E103" s="25" t="s">
        <v>447</v>
      </c>
      <c r="F103" s="24"/>
    </row>
    <row r="104" spans="1:6">
      <c r="A104" s="23"/>
      <c r="B104" s="23"/>
      <c r="C104" s="24"/>
      <c r="D104" s="24" t="s">
        <v>147</v>
      </c>
      <c r="E104" s="25">
        <v>702</v>
      </c>
      <c r="F104" s="24"/>
    </row>
    <row r="105" spans="1:6">
      <c r="A105" s="23"/>
      <c r="B105" s="23"/>
      <c r="C105" s="24"/>
      <c r="D105" s="24" t="s">
        <v>125</v>
      </c>
      <c r="E105" s="25" t="s">
        <v>448</v>
      </c>
      <c r="F105" s="24"/>
    </row>
    <row r="106" spans="1:6">
      <c r="A106" s="23"/>
      <c r="B106" s="23"/>
      <c r="C106" s="24"/>
      <c r="D106" s="24" t="s">
        <v>126</v>
      </c>
      <c r="E106" s="25" t="s">
        <v>449</v>
      </c>
      <c r="F106" s="24"/>
    </row>
    <row r="107" spans="1:6">
      <c r="A107" s="23"/>
      <c r="B107" s="23"/>
      <c r="C107" s="24"/>
      <c r="D107" s="24" t="s">
        <v>127</v>
      </c>
      <c r="E107" s="25" t="s">
        <v>450</v>
      </c>
      <c r="F107" s="24"/>
    </row>
    <row r="108" spans="1:6">
      <c r="A108" s="23"/>
      <c r="B108" s="23"/>
      <c r="C108" s="24"/>
      <c r="D108" s="24" t="s">
        <v>158</v>
      </c>
      <c r="E108" s="25">
        <v>518</v>
      </c>
      <c r="F108" s="24"/>
    </row>
    <row r="109" spans="1:6">
      <c r="A109" s="23"/>
      <c r="B109" s="23"/>
      <c r="C109" s="24"/>
      <c r="D109" s="24" t="s">
        <v>128</v>
      </c>
      <c r="E109" s="25" t="s">
        <v>451</v>
      </c>
      <c r="F109" s="24"/>
    </row>
    <row r="110" spans="1:6">
      <c r="A110" s="23"/>
      <c r="B110" s="23"/>
      <c r="C110" s="24"/>
      <c r="D110" s="26" t="s">
        <v>138</v>
      </c>
      <c r="E110" s="25">
        <v>510</v>
      </c>
      <c r="F110" s="24"/>
    </row>
    <row r="111" spans="1:6">
      <c r="A111" s="23"/>
      <c r="B111" s="23"/>
      <c r="C111" s="24"/>
      <c r="D111" s="24" t="s">
        <v>148</v>
      </c>
      <c r="E111" s="25">
        <v>703</v>
      </c>
      <c r="F111" s="24"/>
    </row>
    <row r="112" spans="1:6">
      <c r="A112" s="23"/>
      <c r="B112" s="23"/>
      <c r="C112" s="24"/>
      <c r="D112" s="24" t="s">
        <v>141</v>
      </c>
      <c r="E112" s="25">
        <v>602</v>
      </c>
      <c r="F112" s="24"/>
    </row>
    <row r="113" spans="1:9">
      <c r="A113" s="23"/>
      <c r="B113" s="23"/>
      <c r="C113" s="24"/>
      <c r="D113" s="24" t="s">
        <v>145</v>
      </c>
      <c r="E113" s="25">
        <v>612</v>
      </c>
      <c r="F113" s="24"/>
    </row>
    <row r="114" spans="1:9">
      <c r="A114" s="23"/>
      <c r="B114" s="23"/>
      <c r="C114" s="24"/>
      <c r="D114" s="24" t="s">
        <v>139</v>
      </c>
      <c r="E114" s="25">
        <v>511</v>
      </c>
      <c r="F114" s="24"/>
    </row>
    <row r="115" spans="1:9">
      <c r="A115" s="23"/>
      <c r="B115" s="23"/>
      <c r="C115" s="24"/>
      <c r="D115" s="24" t="s">
        <v>157</v>
      </c>
      <c r="E115" s="25">
        <v>517</v>
      </c>
      <c r="F115" s="24"/>
    </row>
    <row r="116" spans="1:9">
      <c r="A116" s="23"/>
      <c r="B116" s="23"/>
      <c r="C116" s="24"/>
      <c r="D116" s="28" t="s">
        <v>160</v>
      </c>
      <c r="E116" s="29">
        <v>806</v>
      </c>
      <c r="F116" s="24"/>
    </row>
    <row r="117" spans="1:9">
      <c r="A117" s="23"/>
      <c r="B117" s="23"/>
      <c r="C117" s="24"/>
      <c r="D117" s="24" t="s">
        <v>161</v>
      </c>
      <c r="E117" s="29">
        <v>516</v>
      </c>
      <c r="F117" s="24"/>
    </row>
    <row r="118" spans="1:9">
      <c r="A118" s="23"/>
      <c r="B118" s="23"/>
      <c r="C118" s="24"/>
      <c r="D118" s="24" t="s">
        <v>162</v>
      </c>
      <c r="E118" s="30">
        <v>709</v>
      </c>
      <c r="F118" s="24"/>
    </row>
    <row r="119" spans="1:9">
      <c r="A119" s="23"/>
      <c r="B119" s="23"/>
      <c r="C119" s="24"/>
      <c r="D119" s="24" t="s">
        <v>163</v>
      </c>
      <c r="E119" s="31">
        <v>603</v>
      </c>
      <c r="F119" s="24"/>
    </row>
    <row r="120" spans="1:9">
      <c r="A120" s="23"/>
      <c r="B120" s="23"/>
      <c r="C120" s="24"/>
      <c r="D120" s="24" t="s">
        <v>164</v>
      </c>
      <c r="E120" s="29">
        <v>611</v>
      </c>
      <c r="F120" s="24"/>
    </row>
    <row r="121" spans="1:9" ht="25.5">
      <c r="A121" s="23"/>
      <c r="B121" s="23"/>
      <c r="C121" s="24"/>
      <c r="D121" s="24" t="s">
        <v>165</v>
      </c>
      <c r="E121" s="31">
        <v>605</v>
      </c>
      <c r="F121" s="24"/>
    </row>
    <row r="122" spans="1:9">
      <c r="A122" s="23"/>
      <c r="B122" s="23"/>
      <c r="C122" s="24"/>
      <c r="D122" s="24" t="s">
        <v>166</v>
      </c>
      <c r="E122" s="31">
        <v>509</v>
      </c>
      <c r="F122" s="24"/>
    </row>
    <row r="123" spans="1:9">
      <c r="A123" s="23"/>
      <c r="B123" s="23"/>
      <c r="C123" s="24"/>
      <c r="D123" s="24" t="s">
        <v>167</v>
      </c>
      <c r="E123" s="30">
        <v>712</v>
      </c>
      <c r="F123" s="24"/>
      <c r="G123" s="24"/>
      <c r="H123" s="24"/>
      <c r="I123" s="24"/>
    </row>
    <row r="124" spans="1:9">
      <c r="A124" s="23"/>
      <c r="B124" s="23"/>
      <c r="C124" s="24"/>
      <c r="D124" s="24" t="s">
        <v>458</v>
      </c>
      <c r="E124" s="30">
        <v>710</v>
      </c>
      <c r="F124" s="24"/>
      <c r="G124" s="24"/>
      <c r="H124" s="24"/>
      <c r="I124" s="24"/>
    </row>
    <row r="125" spans="1:9">
      <c r="A125" s="23"/>
      <c r="B125" s="23"/>
      <c r="C125" s="24"/>
      <c r="D125" s="24" t="s">
        <v>169</v>
      </c>
      <c r="E125" s="30">
        <v>711</v>
      </c>
      <c r="F125" s="24"/>
      <c r="G125" s="24"/>
      <c r="H125" s="24"/>
      <c r="I125" s="24"/>
    </row>
    <row r="126" spans="1:9">
      <c r="A126" s="23"/>
      <c r="B126" s="23"/>
      <c r="C126" s="24"/>
      <c r="D126" s="24" t="s">
        <v>10</v>
      </c>
      <c r="E126" s="25">
        <v>501</v>
      </c>
      <c r="F126" s="24"/>
    </row>
    <row r="127" spans="1:9">
      <c r="A127" s="23"/>
      <c r="B127" s="23"/>
      <c r="C127" s="24"/>
      <c r="D127" s="24" t="s">
        <v>130</v>
      </c>
      <c r="E127" s="25">
        <v>502</v>
      </c>
      <c r="F127" s="24"/>
    </row>
    <row r="128" spans="1:9">
      <c r="A128" s="23"/>
      <c r="B128" s="23"/>
      <c r="C128" s="24"/>
      <c r="D128" s="24" t="s">
        <v>131</v>
      </c>
      <c r="E128" s="25">
        <v>503</v>
      </c>
      <c r="F128" s="24"/>
    </row>
    <row r="129" spans="1:9">
      <c r="A129" s="23"/>
      <c r="B129" s="23"/>
      <c r="C129" s="24"/>
      <c r="D129" s="24" t="s">
        <v>129</v>
      </c>
      <c r="E129" s="25" t="s">
        <v>452</v>
      </c>
      <c r="F129" s="24"/>
    </row>
    <row r="130" spans="1:9">
      <c r="A130" s="23"/>
      <c r="B130" s="23"/>
      <c r="C130" s="24"/>
      <c r="D130" s="24" t="s">
        <v>151</v>
      </c>
      <c r="E130" s="25">
        <v>801</v>
      </c>
      <c r="F130" s="24"/>
    </row>
    <row r="131" spans="1:9">
      <c r="A131" s="23"/>
      <c r="B131" s="23"/>
      <c r="C131" s="24"/>
      <c r="D131" s="24" t="s">
        <v>135</v>
      </c>
      <c r="E131" s="25">
        <v>507</v>
      </c>
      <c r="F131" s="24"/>
    </row>
    <row r="132" spans="1:9">
      <c r="G132" s="24"/>
      <c r="H132" s="24"/>
      <c r="I132" s="24"/>
    </row>
    <row r="133" spans="1:9">
      <c r="G133" s="24"/>
      <c r="H133" s="24"/>
      <c r="I133" s="24"/>
    </row>
  </sheetData>
  <autoFilter ref="D1:D139">
    <sortState ref="A2:I139">
      <sortCondition ref="D1:D139"/>
    </sortState>
  </autoFilter>
  <mergeCells count="1">
    <mergeCell ref="A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6"/>
  <sheetViews>
    <sheetView topLeftCell="E30" workbookViewId="0">
      <selection activeCell="E59" sqref="E59"/>
    </sheetView>
  </sheetViews>
  <sheetFormatPr baseColWidth="10" defaultRowHeight="15" outlineLevelCol="1"/>
  <cols>
    <col min="1" max="1" width="13.85546875" bestFit="1" customWidth="1"/>
    <col min="2" max="2" width="21.42578125" bestFit="1" customWidth="1"/>
    <col min="3" max="3" width="15" bestFit="1" customWidth="1"/>
    <col min="4" max="4" width="52.28515625" bestFit="1" customWidth="1"/>
    <col min="5" max="5" width="52.28515625" customWidth="1"/>
    <col min="6" max="6" width="13.85546875" customWidth="1" outlineLevel="1"/>
    <col min="7" max="7" width="21.42578125" customWidth="1" outlineLevel="1"/>
    <col min="8" max="8" width="52.28515625" customWidth="1" outlineLevel="1"/>
    <col min="9" max="9" width="27.7109375" customWidth="1" outlineLevel="1"/>
    <col min="10" max="10" width="23.85546875" customWidth="1" outlineLevel="1"/>
    <col min="11" max="11" width="10.7109375" customWidth="1" outlineLevel="1"/>
    <col min="12" max="12" width="27.7109375" customWidth="1" outlineLevel="1"/>
    <col min="13" max="13" width="22.5703125" style="32" bestFit="1" customWidth="1"/>
    <col min="14" max="14" width="14.140625" style="32" customWidth="1"/>
    <col min="15" max="15" width="23.7109375" style="32" bestFit="1" customWidth="1"/>
    <col min="16" max="16" width="15.140625" style="32" customWidth="1"/>
  </cols>
  <sheetData>
    <row r="1" spans="1:16">
      <c r="A1" s="1" t="s">
        <v>460</v>
      </c>
      <c r="B1" s="1" t="s">
        <v>461</v>
      </c>
      <c r="C1" s="1" t="s">
        <v>11</v>
      </c>
      <c r="D1" s="1" t="s">
        <v>463</v>
      </c>
      <c r="E1" s="1"/>
      <c r="F1" s="1" t="s">
        <v>460</v>
      </c>
      <c r="G1" s="1" t="s">
        <v>461</v>
      </c>
      <c r="H1" s="1" t="s">
        <v>463</v>
      </c>
      <c r="I1" s="1" t="s">
        <v>462</v>
      </c>
      <c r="J1" s="1" t="s">
        <v>464</v>
      </c>
      <c r="K1" s="1" t="s">
        <v>465</v>
      </c>
      <c r="L1" s="1" t="s">
        <v>466</v>
      </c>
      <c r="M1" s="2" t="s">
        <v>467</v>
      </c>
      <c r="N1" s="2" t="s">
        <v>468</v>
      </c>
      <c r="O1" s="2" t="s">
        <v>469</v>
      </c>
      <c r="P1" s="2" t="s">
        <v>470</v>
      </c>
    </row>
    <row r="2" spans="1:16">
      <c r="A2" t="s">
        <v>491</v>
      </c>
      <c r="B2" t="s">
        <v>492</v>
      </c>
      <c r="C2" t="s">
        <v>0</v>
      </c>
      <c r="D2" t="s">
        <v>17</v>
      </c>
      <c r="E2" t="str">
        <f t="shared" ref="E2:E33" si="0">C2&amp;" "&amp;D2</f>
        <v>ANGOULEME AU FORUM DU BATIMENT</v>
      </c>
      <c r="F2" t="s">
        <v>491</v>
      </c>
      <c r="G2" t="s">
        <v>492</v>
      </c>
      <c r="H2" t="s">
        <v>17</v>
      </c>
      <c r="I2" t="s">
        <v>493</v>
      </c>
      <c r="J2" t="s">
        <v>494</v>
      </c>
      <c r="K2">
        <v>17430</v>
      </c>
      <c r="L2" t="s">
        <v>495</v>
      </c>
      <c r="M2" s="32" t="s">
        <v>546</v>
      </c>
      <c r="N2" s="36" t="s">
        <v>547</v>
      </c>
      <c r="O2" s="32" t="s">
        <v>548</v>
      </c>
      <c r="P2" s="32" t="s">
        <v>549</v>
      </c>
    </row>
    <row r="3" spans="1:16">
      <c r="A3" t="s">
        <v>471</v>
      </c>
      <c r="B3" t="s">
        <v>472</v>
      </c>
      <c r="C3" t="s">
        <v>0</v>
      </c>
      <c r="D3" t="s">
        <v>18</v>
      </c>
      <c r="E3" t="str">
        <f t="shared" si="0"/>
        <v>ANGOULEME REXEL LOT 1 ELEC</v>
      </c>
      <c r="F3" t="s">
        <v>471</v>
      </c>
      <c r="G3" t="s">
        <v>472</v>
      </c>
      <c r="H3" t="s">
        <v>12</v>
      </c>
      <c r="I3" t="s">
        <v>6</v>
      </c>
      <c r="J3" t="s">
        <v>473</v>
      </c>
      <c r="K3">
        <v>86000</v>
      </c>
      <c r="L3" t="s">
        <v>6</v>
      </c>
      <c r="M3" s="32" t="s">
        <v>546</v>
      </c>
      <c r="N3" s="36" t="s">
        <v>547</v>
      </c>
      <c r="O3" s="32" t="s">
        <v>548</v>
      </c>
      <c r="P3" s="32" t="s">
        <v>549</v>
      </c>
    </row>
    <row r="4" spans="1:16">
      <c r="A4" t="s">
        <v>496</v>
      </c>
      <c r="B4" t="s">
        <v>497</v>
      </c>
      <c r="C4" t="s">
        <v>0</v>
      </c>
      <c r="D4" t="s">
        <v>19</v>
      </c>
      <c r="E4" t="str">
        <f t="shared" si="0"/>
        <v>ANGOULEME REXEL LOT 7 PLOMBERIE</v>
      </c>
      <c r="F4" t="s">
        <v>496</v>
      </c>
      <c r="G4" t="s">
        <v>497</v>
      </c>
      <c r="H4" t="s">
        <v>12</v>
      </c>
      <c r="I4" t="s">
        <v>6</v>
      </c>
      <c r="J4" t="s">
        <v>473</v>
      </c>
      <c r="K4">
        <v>86000</v>
      </c>
      <c r="L4" t="s">
        <v>6</v>
      </c>
      <c r="M4" s="32" t="s">
        <v>546</v>
      </c>
      <c r="N4" s="36" t="s">
        <v>547</v>
      </c>
      <c r="O4" s="32" t="s">
        <v>548</v>
      </c>
      <c r="P4" s="32" t="s">
        <v>549</v>
      </c>
    </row>
    <row r="5" spans="1:16">
      <c r="A5" t="s">
        <v>474</v>
      </c>
      <c r="B5" t="s">
        <v>475</v>
      </c>
      <c r="C5" t="s">
        <v>0</v>
      </c>
      <c r="D5" t="s">
        <v>480</v>
      </c>
      <c r="E5" t="str">
        <f t="shared" si="0"/>
        <v>ANGOULEME UNIKALO CHARENTE CHAMPNIERS</v>
      </c>
      <c r="F5" t="s">
        <v>474</v>
      </c>
      <c r="G5" t="s">
        <v>475</v>
      </c>
      <c r="H5" t="s">
        <v>480</v>
      </c>
      <c r="I5" t="s">
        <v>483</v>
      </c>
      <c r="J5" t="s">
        <v>486</v>
      </c>
      <c r="K5">
        <v>16430</v>
      </c>
      <c r="L5" t="s">
        <v>483</v>
      </c>
      <c r="M5" s="32" t="s">
        <v>546</v>
      </c>
      <c r="N5" s="36" t="s">
        <v>547</v>
      </c>
      <c r="O5" s="32" t="s">
        <v>548</v>
      </c>
      <c r="P5" s="32" t="s">
        <v>549</v>
      </c>
    </row>
    <row r="6" spans="1:16">
      <c r="A6" t="s">
        <v>498</v>
      </c>
      <c r="B6" t="s">
        <v>499</v>
      </c>
      <c r="C6" t="s">
        <v>0</v>
      </c>
      <c r="D6" t="s">
        <v>20</v>
      </c>
      <c r="E6" t="str">
        <f t="shared" si="0"/>
        <v>ANGOULEME VM ANGOULEME</v>
      </c>
      <c r="F6" t="s">
        <v>498</v>
      </c>
      <c r="G6" t="s">
        <v>499</v>
      </c>
      <c r="H6" t="s">
        <v>20</v>
      </c>
      <c r="I6" t="s">
        <v>0</v>
      </c>
      <c r="J6" t="s">
        <v>500</v>
      </c>
      <c r="K6">
        <v>16000</v>
      </c>
      <c r="L6" t="s">
        <v>0</v>
      </c>
      <c r="M6" s="32" t="s">
        <v>546</v>
      </c>
      <c r="N6" s="36" t="s">
        <v>547</v>
      </c>
      <c r="O6" s="32" t="s">
        <v>548</v>
      </c>
      <c r="P6" s="32" t="s">
        <v>549</v>
      </c>
    </row>
    <row r="7" spans="1:16">
      <c r="A7" t="s">
        <v>491</v>
      </c>
      <c r="B7" t="s">
        <v>492</v>
      </c>
      <c r="C7" t="s">
        <v>1</v>
      </c>
      <c r="D7" t="s">
        <v>17</v>
      </c>
      <c r="E7" t="str">
        <f t="shared" si="0"/>
        <v>BRESSUIRE AU FORUM DU BATIMENT</v>
      </c>
      <c r="F7" t="s">
        <v>491</v>
      </c>
      <c r="G7" t="s">
        <v>492</v>
      </c>
      <c r="H7" t="s">
        <v>17</v>
      </c>
      <c r="I7" t="s">
        <v>493</v>
      </c>
      <c r="J7" t="s">
        <v>494</v>
      </c>
      <c r="K7">
        <v>17430</v>
      </c>
      <c r="L7" t="s">
        <v>495</v>
      </c>
      <c r="M7" s="32" t="s">
        <v>550</v>
      </c>
      <c r="N7" s="32" t="s">
        <v>551</v>
      </c>
      <c r="O7" s="32" t="s">
        <v>552</v>
      </c>
      <c r="P7" s="32" t="s">
        <v>553</v>
      </c>
    </row>
    <row r="8" spans="1:16">
      <c r="A8" t="s">
        <v>471</v>
      </c>
      <c r="B8" t="s">
        <v>472</v>
      </c>
      <c r="C8" t="s">
        <v>1</v>
      </c>
      <c r="D8" t="s">
        <v>18</v>
      </c>
      <c r="E8" t="str">
        <f t="shared" si="0"/>
        <v>BRESSUIRE REXEL LOT 1 ELEC</v>
      </c>
      <c r="F8" t="s">
        <v>471</v>
      </c>
      <c r="G8" t="s">
        <v>472</v>
      </c>
      <c r="H8" t="s">
        <v>12</v>
      </c>
      <c r="I8" t="s">
        <v>6</v>
      </c>
      <c r="J8" t="s">
        <v>473</v>
      </c>
      <c r="K8">
        <v>86000</v>
      </c>
      <c r="L8" t="s">
        <v>6</v>
      </c>
      <c r="M8" s="32" t="s">
        <v>550</v>
      </c>
      <c r="N8" s="32" t="s">
        <v>551</v>
      </c>
      <c r="O8" s="32" t="s">
        <v>552</v>
      </c>
      <c r="P8" s="32" t="s">
        <v>553</v>
      </c>
    </row>
    <row r="9" spans="1:16">
      <c r="A9" t="s">
        <v>496</v>
      </c>
      <c r="B9" t="s">
        <v>497</v>
      </c>
      <c r="C9" t="s">
        <v>1</v>
      </c>
      <c r="D9" t="s">
        <v>19</v>
      </c>
      <c r="E9" t="str">
        <f t="shared" si="0"/>
        <v>BRESSUIRE REXEL LOT 7 PLOMBERIE</v>
      </c>
      <c r="F9" t="s">
        <v>496</v>
      </c>
      <c r="G9" t="s">
        <v>497</v>
      </c>
      <c r="H9" t="s">
        <v>12</v>
      </c>
      <c r="I9" t="s">
        <v>6</v>
      </c>
      <c r="J9" t="s">
        <v>473</v>
      </c>
      <c r="K9">
        <v>86000</v>
      </c>
      <c r="L9" t="s">
        <v>6</v>
      </c>
      <c r="M9" s="32" t="s">
        <v>550</v>
      </c>
      <c r="N9" s="32" t="s">
        <v>551</v>
      </c>
      <c r="O9" s="32" t="s">
        <v>552</v>
      </c>
      <c r="P9" s="32" t="s">
        <v>553</v>
      </c>
    </row>
    <row r="10" spans="1:16">
      <c r="A10" t="s">
        <v>474</v>
      </c>
      <c r="B10" t="s">
        <v>475</v>
      </c>
      <c r="C10" t="s">
        <v>1</v>
      </c>
      <c r="D10" t="s">
        <v>481</v>
      </c>
      <c r="E10" t="str">
        <f t="shared" si="0"/>
        <v>BRESSUIRE UNIKALO CHARENTE THOUARS</v>
      </c>
      <c r="F10" t="s">
        <v>474</v>
      </c>
      <c r="G10" t="s">
        <v>475</v>
      </c>
      <c r="H10" t="s">
        <v>481</v>
      </c>
      <c r="I10" t="s">
        <v>308</v>
      </c>
      <c r="J10" t="s">
        <v>487</v>
      </c>
      <c r="K10">
        <v>79100</v>
      </c>
      <c r="L10" t="s">
        <v>308</v>
      </c>
      <c r="M10" s="32" t="s">
        <v>550</v>
      </c>
      <c r="N10" s="32" t="s">
        <v>551</v>
      </c>
      <c r="O10" s="32" t="s">
        <v>552</v>
      </c>
      <c r="P10" s="32" t="s">
        <v>553</v>
      </c>
    </row>
    <row r="11" spans="1:16">
      <c r="A11" t="s">
        <v>498</v>
      </c>
      <c r="B11" t="s">
        <v>499</v>
      </c>
      <c r="C11" t="s">
        <v>1</v>
      </c>
      <c r="D11" t="s">
        <v>24</v>
      </c>
      <c r="E11" t="str">
        <f t="shared" si="0"/>
        <v>BRESSUIRE VM BRESSUIRE</v>
      </c>
      <c r="F11" t="s">
        <v>498</v>
      </c>
      <c r="G11" t="s">
        <v>499</v>
      </c>
      <c r="H11" t="s">
        <v>24</v>
      </c>
      <c r="I11" t="s">
        <v>1</v>
      </c>
      <c r="J11" t="s">
        <v>501</v>
      </c>
      <c r="K11">
        <v>79300</v>
      </c>
      <c r="L11" t="s">
        <v>1</v>
      </c>
      <c r="M11" s="32" t="s">
        <v>550</v>
      </c>
      <c r="N11" s="32" t="s">
        <v>551</v>
      </c>
      <c r="O11" s="32" t="s">
        <v>552</v>
      </c>
      <c r="P11" s="32" t="s">
        <v>553</v>
      </c>
    </row>
    <row r="12" spans="1:16">
      <c r="A12" t="s">
        <v>491</v>
      </c>
      <c r="B12" t="s">
        <v>492</v>
      </c>
      <c r="C12" t="s">
        <v>2</v>
      </c>
      <c r="D12" t="s">
        <v>17</v>
      </c>
      <c r="E12" t="str">
        <f t="shared" si="0"/>
        <v>CHATELLERAULT AU FORUM DU BATIMENT</v>
      </c>
      <c r="F12" t="s">
        <v>491</v>
      </c>
      <c r="G12" t="s">
        <v>492</v>
      </c>
      <c r="H12" t="s">
        <v>17</v>
      </c>
      <c r="I12" t="s">
        <v>493</v>
      </c>
      <c r="J12" t="s">
        <v>494</v>
      </c>
      <c r="K12">
        <v>17430</v>
      </c>
      <c r="L12" t="s">
        <v>495</v>
      </c>
      <c r="M12" s="32" t="s">
        <v>558</v>
      </c>
      <c r="N12" s="32" t="s">
        <v>559</v>
      </c>
      <c r="O12" s="32" t="s">
        <v>558</v>
      </c>
      <c r="P12" s="32" t="s">
        <v>559</v>
      </c>
    </row>
    <row r="13" spans="1:16">
      <c r="A13" t="s">
        <v>474</v>
      </c>
      <c r="B13" t="s">
        <v>475</v>
      </c>
      <c r="C13" t="s">
        <v>2</v>
      </c>
      <c r="D13" t="s">
        <v>476</v>
      </c>
      <c r="E13" t="str">
        <f t="shared" si="0"/>
        <v>CHATELLERAULT COULEURS ET DECOR</v>
      </c>
      <c r="F13" t="s">
        <v>474</v>
      </c>
      <c r="G13" t="s">
        <v>475</v>
      </c>
      <c r="H13" t="s">
        <v>476</v>
      </c>
      <c r="I13" t="s">
        <v>6</v>
      </c>
      <c r="J13" t="s">
        <v>477</v>
      </c>
      <c r="K13">
        <v>86280</v>
      </c>
      <c r="L13" t="s">
        <v>478</v>
      </c>
      <c r="M13" s="32" t="s">
        <v>558</v>
      </c>
      <c r="N13" s="32" t="s">
        <v>559</v>
      </c>
      <c r="O13" s="32" t="s">
        <v>558</v>
      </c>
      <c r="P13" s="32" t="s">
        <v>559</v>
      </c>
    </row>
    <row r="14" spans="1:16">
      <c r="A14" t="s">
        <v>471</v>
      </c>
      <c r="B14" t="s">
        <v>472</v>
      </c>
      <c r="C14" t="s">
        <v>2</v>
      </c>
      <c r="D14" t="s">
        <v>18</v>
      </c>
      <c r="E14" t="str">
        <f t="shared" si="0"/>
        <v>CHATELLERAULT REXEL LOT 1 ELEC</v>
      </c>
      <c r="F14" t="s">
        <v>471</v>
      </c>
      <c r="G14" t="s">
        <v>472</v>
      </c>
      <c r="H14" t="s">
        <v>12</v>
      </c>
      <c r="I14" t="s">
        <v>6</v>
      </c>
      <c r="J14" t="s">
        <v>473</v>
      </c>
      <c r="K14">
        <v>86000</v>
      </c>
      <c r="L14" t="s">
        <v>6</v>
      </c>
      <c r="M14" s="32" t="s">
        <v>558</v>
      </c>
      <c r="N14" s="32" t="s">
        <v>559</v>
      </c>
      <c r="O14" s="32" t="s">
        <v>558</v>
      </c>
      <c r="P14" s="32" t="s">
        <v>559</v>
      </c>
    </row>
    <row r="15" spans="1:16">
      <c r="A15" t="s">
        <v>496</v>
      </c>
      <c r="B15" t="s">
        <v>497</v>
      </c>
      <c r="C15" t="s">
        <v>2</v>
      </c>
      <c r="D15" t="s">
        <v>19</v>
      </c>
      <c r="E15" t="str">
        <f t="shared" si="0"/>
        <v>CHATELLERAULT REXEL LOT 7 PLOMBERIE</v>
      </c>
      <c r="F15" t="s">
        <v>496</v>
      </c>
      <c r="G15" t="s">
        <v>497</v>
      </c>
      <c r="H15" t="s">
        <v>12</v>
      </c>
      <c r="I15" t="s">
        <v>6</v>
      </c>
      <c r="J15" t="s">
        <v>473</v>
      </c>
      <c r="K15">
        <v>86000</v>
      </c>
      <c r="L15" t="s">
        <v>6</v>
      </c>
      <c r="M15" s="32" t="s">
        <v>558</v>
      </c>
      <c r="N15" s="32" t="s">
        <v>559</v>
      </c>
      <c r="O15" s="32" t="s">
        <v>558</v>
      </c>
      <c r="P15" s="32" t="s">
        <v>559</v>
      </c>
    </row>
    <row r="16" spans="1:16">
      <c r="A16" t="s">
        <v>498</v>
      </c>
      <c r="B16" t="s">
        <v>499</v>
      </c>
      <c r="C16" t="s">
        <v>2</v>
      </c>
      <c r="D16" t="s">
        <v>25</v>
      </c>
      <c r="E16" t="str">
        <f t="shared" si="0"/>
        <v>CHATELLERAULT VM VOUNEUIL SOUS BIARD</v>
      </c>
      <c r="F16" t="s">
        <v>498</v>
      </c>
      <c r="G16" t="s">
        <v>499</v>
      </c>
      <c r="H16" t="s">
        <v>25</v>
      </c>
      <c r="I16" t="s">
        <v>506</v>
      </c>
      <c r="J16" t="s">
        <v>505</v>
      </c>
      <c r="K16">
        <v>86580</v>
      </c>
      <c r="L16" t="s">
        <v>506</v>
      </c>
      <c r="M16" s="32" t="s">
        <v>558</v>
      </c>
      <c r="N16" s="32" t="s">
        <v>559</v>
      </c>
      <c r="O16" s="32" t="s">
        <v>558</v>
      </c>
      <c r="P16" s="32" t="s">
        <v>559</v>
      </c>
    </row>
    <row r="17" spans="1:16">
      <c r="A17" t="s">
        <v>491</v>
      </c>
      <c r="B17" t="s">
        <v>492</v>
      </c>
      <c r="C17" t="s">
        <v>3</v>
      </c>
      <c r="D17" t="s">
        <v>17</v>
      </c>
      <c r="E17" t="str">
        <f t="shared" si="0"/>
        <v>LAROCHELLE AU FORUM DU BATIMENT</v>
      </c>
      <c r="F17" t="s">
        <v>491</v>
      </c>
      <c r="G17" t="s">
        <v>492</v>
      </c>
      <c r="H17" t="s">
        <v>17</v>
      </c>
      <c r="I17" t="s">
        <v>493</v>
      </c>
      <c r="J17" t="s">
        <v>494</v>
      </c>
      <c r="K17">
        <v>17430</v>
      </c>
      <c r="L17" t="s">
        <v>495</v>
      </c>
      <c r="M17" s="32" t="s">
        <v>562</v>
      </c>
      <c r="N17" s="32" t="s">
        <v>563</v>
      </c>
      <c r="O17" s="32" t="s">
        <v>564</v>
      </c>
      <c r="P17" s="32" t="s">
        <v>565</v>
      </c>
    </row>
    <row r="18" spans="1:16">
      <c r="A18" t="s">
        <v>474</v>
      </c>
      <c r="B18" t="s">
        <v>475</v>
      </c>
      <c r="C18" t="s">
        <v>3</v>
      </c>
      <c r="D18" t="s">
        <v>15</v>
      </c>
      <c r="E18" t="str">
        <f t="shared" si="0"/>
        <v>LAROCHELLE NUANCES UNIKALO CHARENTE AYTRE</v>
      </c>
      <c r="F18" t="s">
        <v>474</v>
      </c>
      <c r="G18" t="s">
        <v>475</v>
      </c>
      <c r="H18" t="s">
        <v>15</v>
      </c>
      <c r="I18" t="s">
        <v>484</v>
      </c>
      <c r="J18" t="s">
        <v>490</v>
      </c>
      <c r="K18">
        <v>17440</v>
      </c>
      <c r="L18" t="s">
        <v>484</v>
      </c>
      <c r="M18" s="32" t="s">
        <v>562</v>
      </c>
      <c r="N18" s="32" t="s">
        <v>563</v>
      </c>
      <c r="O18" s="32" t="s">
        <v>564</v>
      </c>
      <c r="P18" s="32" t="s">
        <v>565</v>
      </c>
    </row>
    <row r="19" spans="1:16">
      <c r="A19" t="s">
        <v>471</v>
      </c>
      <c r="B19" t="s">
        <v>472</v>
      </c>
      <c r="C19" t="s">
        <v>3</v>
      </c>
      <c r="D19" t="s">
        <v>18</v>
      </c>
      <c r="E19" t="str">
        <f t="shared" si="0"/>
        <v>LAROCHELLE REXEL LOT 1 ELEC</v>
      </c>
      <c r="F19" t="s">
        <v>471</v>
      </c>
      <c r="G19" t="s">
        <v>472</v>
      </c>
      <c r="H19" t="s">
        <v>12</v>
      </c>
      <c r="I19" t="s">
        <v>6</v>
      </c>
      <c r="J19" t="s">
        <v>473</v>
      </c>
      <c r="K19">
        <v>86000</v>
      </c>
      <c r="L19" t="s">
        <v>6</v>
      </c>
      <c r="M19" s="32" t="s">
        <v>562</v>
      </c>
      <c r="N19" s="32" t="s">
        <v>563</v>
      </c>
      <c r="O19" s="32" t="s">
        <v>564</v>
      </c>
      <c r="P19" s="32" t="s">
        <v>565</v>
      </c>
    </row>
    <row r="20" spans="1:16">
      <c r="A20" t="s">
        <v>496</v>
      </c>
      <c r="B20" t="s">
        <v>497</v>
      </c>
      <c r="C20" t="s">
        <v>3</v>
      </c>
      <c r="D20" t="s">
        <v>19</v>
      </c>
      <c r="E20" t="str">
        <f t="shared" si="0"/>
        <v>LAROCHELLE REXEL LOT 7 PLOMBERIE</v>
      </c>
      <c r="F20" t="s">
        <v>496</v>
      </c>
      <c r="G20" t="s">
        <v>497</v>
      </c>
      <c r="H20" t="s">
        <v>12</v>
      </c>
      <c r="I20" t="s">
        <v>6</v>
      </c>
      <c r="J20" t="s">
        <v>473</v>
      </c>
      <c r="K20">
        <v>86000</v>
      </c>
      <c r="L20" t="s">
        <v>6</v>
      </c>
      <c r="M20" s="32" t="s">
        <v>562</v>
      </c>
      <c r="N20" s="32" t="s">
        <v>563</v>
      </c>
      <c r="O20" s="32" t="s">
        <v>564</v>
      </c>
      <c r="P20" s="32" t="s">
        <v>565</v>
      </c>
    </row>
    <row r="21" spans="1:16">
      <c r="A21" t="s">
        <v>498</v>
      </c>
      <c r="B21" t="s">
        <v>499</v>
      </c>
      <c r="C21" t="s">
        <v>3</v>
      </c>
      <c r="D21" t="s">
        <v>21</v>
      </c>
      <c r="E21" t="str">
        <f t="shared" si="0"/>
        <v>LAROCHELLE VM TONNAY CHARENTE</v>
      </c>
      <c r="F21" t="s">
        <v>498</v>
      </c>
      <c r="G21" t="s">
        <v>499</v>
      </c>
      <c r="H21" t="s">
        <v>21</v>
      </c>
      <c r="I21" t="s">
        <v>495</v>
      </c>
      <c r="J21" t="s">
        <v>503</v>
      </c>
      <c r="K21">
        <v>17430</v>
      </c>
      <c r="L21" t="s">
        <v>495</v>
      </c>
      <c r="M21" s="32" t="s">
        <v>562</v>
      </c>
      <c r="N21" s="32" t="s">
        <v>563</v>
      </c>
      <c r="O21" s="32" t="s">
        <v>564</v>
      </c>
      <c r="P21" s="32" t="s">
        <v>565</v>
      </c>
    </row>
    <row r="22" spans="1:16">
      <c r="A22" t="s">
        <v>491</v>
      </c>
      <c r="B22" t="s">
        <v>492</v>
      </c>
      <c r="C22" t="s">
        <v>10</v>
      </c>
      <c r="D22" t="s">
        <v>17</v>
      </c>
      <c r="E22" t="str">
        <f t="shared" si="0"/>
        <v>MDR AU FORUM DU BATIMENT</v>
      </c>
      <c r="F22" t="s">
        <v>491</v>
      </c>
      <c r="G22" t="s">
        <v>492</v>
      </c>
      <c r="H22" t="s">
        <v>17</v>
      </c>
      <c r="I22" t="s">
        <v>493</v>
      </c>
      <c r="J22" t="s">
        <v>494</v>
      </c>
      <c r="K22">
        <v>17430</v>
      </c>
      <c r="L22" t="s">
        <v>495</v>
      </c>
      <c r="M22" s="32" t="s">
        <v>558</v>
      </c>
      <c r="N22" s="32" t="s">
        <v>559</v>
      </c>
      <c r="O22" s="32" t="s">
        <v>560</v>
      </c>
      <c r="P22" s="32" t="s">
        <v>561</v>
      </c>
    </row>
    <row r="23" spans="1:16">
      <c r="A23" t="s">
        <v>474</v>
      </c>
      <c r="B23" t="s">
        <v>475</v>
      </c>
      <c r="C23" t="s">
        <v>10</v>
      </c>
      <c r="D23" t="s">
        <v>476</v>
      </c>
      <c r="E23" t="str">
        <f t="shared" si="0"/>
        <v>MDR COULEURS ET DECOR</v>
      </c>
      <c r="F23" t="s">
        <v>474</v>
      </c>
      <c r="G23" t="s">
        <v>475</v>
      </c>
      <c r="H23" t="s">
        <v>476</v>
      </c>
      <c r="I23" t="s">
        <v>6</v>
      </c>
      <c r="J23" t="s">
        <v>477</v>
      </c>
      <c r="K23">
        <v>86280</v>
      </c>
      <c r="L23" t="s">
        <v>478</v>
      </c>
      <c r="M23" s="32" t="s">
        <v>558</v>
      </c>
      <c r="N23" s="32" t="s">
        <v>559</v>
      </c>
      <c r="O23" s="32" t="s">
        <v>560</v>
      </c>
      <c r="P23" s="32" t="s">
        <v>561</v>
      </c>
    </row>
    <row r="24" spans="1:16">
      <c r="A24" t="s">
        <v>471</v>
      </c>
      <c r="B24" t="s">
        <v>472</v>
      </c>
      <c r="C24" t="s">
        <v>10</v>
      </c>
      <c r="D24" t="s">
        <v>18</v>
      </c>
      <c r="E24" t="str">
        <f t="shared" si="0"/>
        <v>MDR REXEL LOT 1 ELEC</v>
      </c>
      <c r="F24" t="s">
        <v>471</v>
      </c>
      <c r="G24" t="s">
        <v>472</v>
      </c>
      <c r="H24" t="s">
        <v>12</v>
      </c>
      <c r="I24" t="s">
        <v>6</v>
      </c>
      <c r="J24" t="s">
        <v>473</v>
      </c>
      <c r="K24">
        <v>86000</v>
      </c>
      <c r="L24" t="s">
        <v>6</v>
      </c>
      <c r="M24" s="32" t="s">
        <v>558</v>
      </c>
      <c r="N24" s="32" t="s">
        <v>559</v>
      </c>
      <c r="O24" s="32" t="s">
        <v>560</v>
      </c>
      <c r="P24" s="32" t="s">
        <v>561</v>
      </c>
    </row>
    <row r="25" spans="1:16">
      <c r="A25" t="s">
        <v>496</v>
      </c>
      <c r="B25" t="s">
        <v>497</v>
      </c>
      <c r="C25" t="s">
        <v>10</v>
      </c>
      <c r="D25" t="s">
        <v>19</v>
      </c>
      <c r="E25" t="str">
        <f t="shared" si="0"/>
        <v>MDR REXEL LOT 7 PLOMBERIE</v>
      </c>
      <c r="F25" t="s">
        <v>496</v>
      </c>
      <c r="G25" t="s">
        <v>497</v>
      </c>
      <c r="H25" t="s">
        <v>12</v>
      </c>
      <c r="I25" t="s">
        <v>6</v>
      </c>
      <c r="J25" t="s">
        <v>473</v>
      </c>
      <c r="K25">
        <v>86000</v>
      </c>
      <c r="L25" t="s">
        <v>6</v>
      </c>
      <c r="M25" s="32" t="s">
        <v>558</v>
      </c>
      <c r="N25" s="32" t="s">
        <v>559</v>
      </c>
      <c r="O25" s="32" t="s">
        <v>560</v>
      </c>
      <c r="P25" s="32" t="s">
        <v>561</v>
      </c>
    </row>
    <row r="26" spans="1:16">
      <c r="A26" t="s">
        <v>498</v>
      </c>
      <c r="B26" t="s">
        <v>499</v>
      </c>
      <c r="C26" t="s">
        <v>10</v>
      </c>
      <c r="D26" t="s">
        <v>25</v>
      </c>
      <c r="E26" t="str">
        <f t="shared" si="0"/>
        <v>MDR VM VOUNEUIL SOUS BIARD</v>
      </c>
      <c r="F26" t="s">
        <v>498</v>
      </c>
      <c r="G26" t="s">
        <v>499</v>
      </c>
      <c r="H26" t="s">
        <v>25</v>
      </c>
      <c r="I26" t="s">
        <v>506</v>
      </c>
      <c r="J26" t="s">
        <v>505</v>
      </c>
      <c r="K26">
        <v>86580</v>
      </c>
      <c r="L26" t="s">
        <v>506</v>
      </c>
      <c r="M26" s="32" t="s">
        <v>558</v>
      </c>
      <c r="N26" s="32" t="s">
        <v>559</v>
      </c>
      <c r="O26" s="32" t="s">
        <v>560</v>
      </c>
      <c r="P26" s="32" t="s">
        <v>561</v>
      </c>
    </row>
    <row r="27" spans="1:16">
      <c r="A27" t="s">
        <v>491</v>
      </c>
      <c r="B27" t="s">
        <v>492</v>
      </c>
      <c r="C27" t="s">
        <v>4</v>
      </c>
      <c r="D27" t="s">
        <v>17</v>
      </c>
      <c r="E27" t="str">
        <f t="shared" si="0"/>
        <v>MELLE AU FORUM DU BATIMENT</v>
      </c>
      <c r="F27" t="s">
        <v>491</v>
      </c>
      <c r="G27" t="s">
        <v>492</v>
      </c>
      <c r="H27" t="s">
        <v>17</v>
      </c>
      <c r="I27" t="s">
        <v>493</v>
      </c>
      <c r="J27" t="s">
        <v>494</v>
      </c>
      <c r="K27">
        <v>17430</v>
      </c>
      <c r="L27" t="s">
        <v>495</v>
      </c>
      <c r="M27" s="32" t="s">
        <v>550</v>
      </c>
      <c r="N27" s="32" t="s">
        <v>551</v>
      </c>
      <c r="O27" s="32" t="s">
        <v>554</v>
      </c>
      <c r="P27" s="32" t="s">
        <v>555</v>
      </c>
    </row>
    <row r="28" spans="1:16">
      <c r="A28" t="s">
        <v>471</v>
      </c>
      <c r="B28" t="s">
        <v>472</v>
      </c>
      <c r="C28" t="s">
        <v>4</v>
      </c>
      <c r="D28" t="s">
        <v>18</v>
      </c>
      <c r="E28" t="str">
        <f t="shared" si="0"/>
        <v>MELLE REXEL LOT 1 ELEC</v>
      </c>
      <c r="F28" t="s">
        <v>471</v>
      </c>
      <c r="G28" t="s">
        <v>472</v>
      </c>
      <c r="H28" t="s">
        <v>12</v>
      </c>
      <c r="I28" t="s">
        <v>6</v>
      </c>
      <c r="J28" t="s">
        <v>473</v>
      </c>
      <c r="K28">
        <v>86000</v>
      </c>
      <c r="L28" t="s">
        <v>6</v>
      </c>
      <c r="M28" s="32" t="s">
        <v>550</v>
      </c>
      <c r="N28" s="32" t="s">
        <v>551</v>
      </c>
      <c r="O28" s="32" t="s">
        <v>554</v>
      </c>
      <c r="P28" s="32" t="s">
        <v>555</v>
      </c>
    </row>
    <row r="29" spans="1:16">
      <c r="A29" t="s">
        <v>496</v>
      </c>
      <c r="B29" t="s">
        <v>497</v>
      </c>
      <c r="C29" t="s">
        <v>4</v>
      </c>
      <c r="D29" t="s">
        <v>19</v>
      </c>
      <c r="E29" t="str">
        <f t="shared" si="0"/>
        <v>MELLE REXEL LOT 7 PLOMBERIE</v>
      </c>
      <c r="F29" t="s">
        <v>496</v>
      </c>
      <c r="G29" t="s">
        <v>497</v>
      </c>
      <c r="H29" t="s">
        <v>12</v>
      </c>
      <c r="I29" t="s">
        <v>6</v>
      </c>
      <c r="J29" t="s">
        <v>473</v>
      </c>
      <c r="K29">
        <v>86000</v>
      </c>
      <c r="L29" t="s">
        <v>6</v>
      </c>
      <c r="M29" s="32" t="s">
        <v>550</v>
      </c>
      <c r="N29" s="32" t="s">
        <v>551</v>
      </c>
      <c r="O29" s="32" t="s">
        <v>554</v>
      </c>
      <c r="P29" s="32" t="s">
        <v>555</v>
      </c>
    </row>
    <row r="30" spans="1:16">
      <c r="A30" t="s">
        <v>474</v>
      </c>
      <c r="B30" t="s">
        <v>475</v>
      </c>
      <c r="C30" t="s">
        <v>4</v>
      </c>
      <c r="D30" t="s">
        <v>482</v>
      </c>
      <c r="E30" t="str">
        <f t="shared" si="0"/>
        <v>MELLE UNIKALO CHARENTE NIORT</v>
      </c>
      <c r="F30" t="s">
        <v>474</v>
      </c>
      <c r="G30" t="s">
        <v>475</v>
      </c>
      <c r="H30" t="s">
        <v>482</v>
      </c>
      <c r="I30" t="s">
        <v>5</v>
      </c>
      <c r="J30" t="s">
        <v>488</v>
      </c>
      <c r="K30">
        <v>79000</v>
      </c>
      <c r="L30" t="s">
        <v>5</v>
      </c>
      <c r="M30" s="32" t="s">
        <v>550</v>
      </c>
      <c r="N30" s="32" t="s">
        <v>551</v>
      </c>
      <c r="O30" s="32" t="s">
        <v>554</v>
      </c>
      <c r="P30" s="32" t="s">
        <v>555</v>
      </c>
    </row>
    <row r="31" spans="1:16">
      <c r="A31" t="s">
        <v>498</v>
      </c>
      <c r="B31" t="s">
        <v>499</v>
      </c>
      <c r="C31" t="s">
        <v>4</v>
      </c>
      <c r="D31" t="s">
        <v>23</v>
      </c>
      <c r="E31" t="str">
        <f t="shared" si="0"/>
        <v>MELLE VM PARTHENAY</v>
      </c>
      <c r="F31" t="s">
        <v>498</v>
      </c>
      <c r="G31" t="s">
        <v>499</v>
      </c>
      <c r="H31" t="s">
        <v>23</v>
      </c>
      <c r="I31" t="s">
        <v>293</v>
      </c>
      <c r="J31" t="s">
        <v>502</v>
      </c>
      <c r="K31">
        <v>79200</v>
      </c>
      <c r="L31" t="s">
        <v>293</v>
      </c>
      <c r="M31" s="32" t="s">
        <v>550</v>
      </c>
      <c r="N31" s="32" t="s">
        <v>551</v>
      </c>
      <c r="O31" s="32" t="s">
        <v>554</v>
      </c>
      <c r="P31" s="32" t="s">
        <v>555</v>
      </c>
    </row>
    <row r="32" spans="1:16">
      <c r="A32" t="s">
        <v>491</v>
      </c>
      <c r="B32" t="s">
        <v>492</v>
      </c>
      <c r="C32" t="s">
        <v>5</v>
      </c>
      <c r="D32" t="s">
        <v>17</v>
      </c>
      <c r="E32" t="str">
        <f t="shared" si="0"/>
        <v>NIORT AU FORUM DU BATIMENT</v>
      </c>
      <c r="F32" t="s">
        <v>491</v>
      </c>
      <c r="G32" t="s">
        <v>492</v>
      </c>
      <c r="H32" t="s">
        <v>17</v>
      </c>
      <c r="I32" t="s">
        <v>493</v>
      </c>
      <c r="J32" t="s">
        <v>494</v>
      </c>
      <c r="K32">
        <v>17430</v>
      </c>
      <c r="L32" t="s">
        <v>495</v>
      </c>
      <c r="M32" s="32" t="s">
        <v>550</v>
      </c>
      <c r="N32" s="32" t="s">
        <v>551</v>
      </c>
      <c r="O32" s="32" t="s">
        <v>556</v>
      </c>
      <c r="P32" s="32" t="s">
        <v>557</v>
      </c>
    </row>
    <row r="33" spans="1:16">
      <c r="A33" t="s">
        <v>471</v>
      </c>
      <c r="B33" t="s">
        <v>472</v>
      </c>
      <c r="C33" t="s">
        <v>5</v>
      </c>
      <c r="D33" t="s">
        <v>18</v>
      </c>
      <c r="E33" t="str">
        <f t="shared" si="0"/>
        <v>NIORT REXEL LOT 1 ELEC</v>
      </c>
      <c r="F33" t="s">
        <v>471</v>
      </c>
      <c r="G33" t="s">
        <v>472</v>
      </c>
      <c r="H33" t="s">
        <v>12</v>
      </c>
      <c r="I33" t="s">
        <v>6</v>
      </c>
      <c r="J33" t="s">
        <v>473</v>
      </c>
      <c r="K33">
        <v>86000</v>
      </c>
      <c r="L33" t="s">
        <v>6</v>
      </c>
      <c r="M33" s="32" t="s">
        <v>550</v>
      </c>
      <c r="N33" s="32" t="s">
        <v>551</v>
      </c>
      <c r="O33" s="32" t="s">
        <v>556</v>
      </c>
      <c r="P33" s="32" t="s">
        <v>557</v>
      </c>
    </row>
    <row r="34" spans="1:16">
      <c r="A34" t="s">
        <v>496</v>
      </c>
      <c r="B34" t="s">
        <v>497</v>
      </c>
      <c r="C34" t="s">
        <v>5</v>
      </c>
      <c r="D34" t="s">
        <v>19</v>
      </c>
      <c r="E34" t="str">
        <f t="shared" ref="E34:E65" si="1">C34&amp;" "&amp;D34</f>
        <v>NIORT REXEL LOT 7 PLOMBERIE</v>
      </c>
      <c r="F34" t="s">
        <v>496</v>
      </c>
      <c r="G34" t="s">
        <v>497</v>
      </c>
      <c r="H34" t="s">
        <v>12</v>
      </c>
      <c r="I34" t="s">
        <v>6</v>
      </c>
      <c r="J34" t="s">
        <v>473</v>
      </c>
      <c r="K34">
        <v>86000</v>
      </c>
      <c r="L34" t="s">
        <v>6</v>
      </c>
      <c r="M34" s="32" t="s">
        <v>550</v>
      </c>
      <c r="N34" s="32" t="s">
        <v>551</v>
      </c>
      <c r="O34" s="32" t="s">
        <v>556</v>
      </c>
      <c r="P34" s="32" t="s">
        <v>557</v>
      </c>
    </row>
    <row r="35" spans="1:16">
      <c r="A35" t="s">
        <v>474</v>
      </c>
      <c r="B35" t="s">
        <v>475</v>
      </c>
      <c r="C35" t="s">
        <v>5</v>
      </c>
      <c r="D35" t="s">
        <v>482</v>
      </c>
      <c r="E35" t="str">
        <f t="shared" si="1"/>
        <v>NIORT UNIKALO CHARENTE NIORT</v>
      </c>
      <c r="F35" t="s">
        <v>474</v>
      </c>
      <c r="G35" t="s">
        <v>475</v>
      </c>
      <c r="H35" t="s">
        <v>482</v>
      </c>
      <c r="I35" t="s">
        <v>5</v>
      </c>
      <c r="J35" t="s">
        <v>488</v>
      </c>
      <c r="K35">
        <v>79000</v>
      </c>
      <c r="L35" t="s">
        <v>5</v>
      </c>
      <c r="M35" s="32" t="s">
        <v>550</v>
      </c>
      <c r="N35" s="32" t="s">
        <v>551</v>
      </c>
      <c r="O35" s="32" t="s">
        <v>556</v>
      </c>
      <c r="P35" s="32" t="s">
        <v>557</v>
      </c>
    </row>
    <row r="36" spans="1:16">
      <c r="A36" t="s">
        <v>498</v>
      </c>
      <c r="B36" t="s">
        <v>499</v>
      </c>
      <c r="C36" t="s">
        <v>5</v>
      </c>
      <c r="D36" t="s">
        <v>23</v>
      </c>
      <c r="E36" t="str">
        <f t="shared" si="1"/>
        <v>NIORT VM PARTHENAY</v>
      </c>
      <c r="F36" t="s">
        <v>498</v>
      </c>
      <c r="G36" t="s">
        <v>499</v>
      </c>
      <c r="H36" t="s">
        <v>23</v>
      </c>
      <c r="I36" t="s">
        <v>293</v>
      </c>
      <c r="J36" t="s">
        <v>502</v>
      </c>
      <c r="K36">
        <v>79200</v>
      </c>
      <c r="L36" t="s">
        <v>293</v>
      </c>
      <c r="M36" s="32" t="s">
        <v>550</v>
      </c>
      <c r="N36" s="32" t="s">
        <v>551</v>
      </c>
      <c r="O36" s="32" t="s">
        <v>556</v>
      </c>
      <c r="P36" s="32" t="s">
        <v>557</v>
      </c>
    </row>
    <row r="37" spans="1:16">
      <c r="A37" t="s">
        <v>491</v>
      </c>
      <c r="B37" t="s">
        <v>492</v>
      </c>
      <c r="C37" t="s">
        <v>6</v>
      </c>
      <c r="D37" t="s">
        <v>17</v>
      </c>
      <c r="E37" t="str">
        <f t="shared" si="1"/>
        <v>POITIERS AU FORUM DU BATIMENT</v>
      </c>
      <c r="F37" t="s">
        <v>491</v>
      </c>
      <c r="G37" t="s">
        <v>492</v>
      </c>
      <c r="H37" t="s">
        <v>17</v>
      </c>
      <c r="I37" t="s">
        <v>493</v>
      </c>
      <c r="J37" t="s">
        <v>494</v>
      </c>
      <c r="K37">
        <v>17430</v>
      </c>
      <c r="L37" t="s">
        <v>495</v>
      </c>
      <c r="M37" s="32" t="s">
        <v>558</v>
      </c>
      <c r="N37" s="32" t="s">
        <v>559</v>
      </c>
      <c r="O37" s="32" t="s">
        <v>560</v>
      </c>
      <c r="P37" s="32" t="s">
        <v>561</v>
      </c>
    </row>
    <row r="38" spans="1:16">
      <c r="A38" t="s">
        <v>474</v>
      </c>
      <c r="B38" t="s">
        <v>475</v>
      </c>
      <c r="C38" t="s">
        <v>6</v>
      </c>
      <c r="D38" t="s">
        <v>476</v>
      </c>
      <c r="E38" t="str">
        <f t="shared" si="1"/>
        <v>POITIERS COULEURS ET DECOR</v>
      </c>
      <c r="F38" t="s">
        <v>474</v>
      </c>
      <c r="G38" t="s">
        <v>475</v>
      </c>
      <c r="H38" t="s">
        <v>476</v>
      </c>
      <c r="I38" t="s">
        <v>6</v>
      </c>
      <c r="J38" t="s">
        <v>477</v>
      </c>
      <c r="K38">
        <v>86280</v>
      </c>
      <c r="L38" t="s">
        <v>478</v>
      </c>
      <c r="M38" s="32" t="s">
        <v>558</v>
      </c>
      <c r="N38" s="32" t="s">
        <v>559</v>
      </c>
      <c r="O38" s="32" t="s">
        <v>560</v>
      </c>
      <c r="P38" s="32" t="s">
        <v>561</v>
      </c>
    </row>
    <row r="39" spans="1:16">
      <c r="A39" t="s">
        <v>471</v>
      </c>
      <c r="B39" t="s">
        <v>472</v>
      </c>
      <c r="C39" t="s">
        <v>6</v>
      </c>
      <c r="D39" t="s">
        <v>18</v>
      </c>
      <c r="E39" t="str">
        <f t="shared" si="1"/>
        <v>POITIERS REXEL LOT 1 ELEC</v>
      </c>
      <c r="F39" t="s">
        <v>471</v>
      </c>
      <c r="G39" t="s">
        <v>472</v>
      </c>
      <c r="H39" t="s">
        <v>12</v>
      </c>
      <c r="I39" t="s">
        <v>6</v>
      </c>
      <c r="J39" t="s">
        <v>473</v>
      </c>
      <c r="K39">
        <v>86000</v>
      </c>
      <c r="L39" t="s">
        <v>6</v>
      </c>
      <c r="M39" s="32" t="s">
        <v>558</v>
      </c>
      <c r="N39" s="32" t="s">
        <v>559</v>
      </c>
      <c r="O39" s="32" t="s">
        <v>560</v>
      </c>
      <c r="P39" s="32" t="s">
        <v>561</v>
      </c>
    </row>
    <row r="40" spans="1:16">
      <c r="A40" t="s">
        <v>496</v>
      </c>
      <c r="B40" t="s">
        <v>497</v>
      </c>
      <c r="C40" t="s">
        <v>6</v>
      </c>
      <c r="D40" t="s">
        <v>19</v>
      </c>
      <c r="E40" t="str">
        <f t="shared" si="1"/>
        <v>POITIERS REXEL LOT 7 PLOMBERIE</v>
      </c>
      <c r="F40" t="s">
        <v>496</v>
      </c>
      <c r="G40" t="s">
        <v>497</v>
      </c>
      <c r="H40" t="s">
        <v>12</v>
      </c>
      <c r="I40" t="s">
        <v>6</v>
      </c>
      <c r="J40" t="s">
        <v>473</v>
      </c>
      <c r="K40">
        <v>86000</v>
      </c>
      <c r="L40" t="s">
        <v>6</v>
      </c>
      <c r="M40" s="32" t="s">
        <v>558</v>
      </c>
      <c r="N40" s="32" t="s">
        <v>559</v>
      </c>
      <c r="O40" s="32" t="s">
        <v>560</v>
      </c>
      <c r="P40" s="32" t="s">
        <v>561</v>
      </c>
    </row>
    <row r="41" spans="1:16">
      <c r="A41" t="s">
        <v>498</v>
      </c>
      <c r="B41" t="s">
        <v>499</v>
      </c>
      <c r="C41" t="s">
        <v>6</v>
      </c>
      <c r="D41" t="s">
        <v>25</v>
      </c>
      <c r="E41" t="str">
        <f t="shared" si="1"/>
        <v>POITIERS VM VOUNEUIL SOUS BIARD</v>
      </c>
      <c r="F41" t="s">
        <v>498</v>
      </c>
      <c r="G41" t="s">
        <v>499</v>
      </c>
      <c r="H41" t="s">
        <v>25</v>
      </c>
      <c r="I41" t="s">
        <v>506</v>
      </c>
      <c r="J41" t="s">
        <v>505</v>
      </c>
      <c r="K41">
        <v>86580</v>
      </c>
      <c r="L41" t="s">
        <v>506</v>
      </c>
      <c r="M41" s="32" t="s">
        <v>558</v>
      </c>
      <c r="N41" s="32" t="s">
        <v>559</v>
      </c>
      <c r="O41" s="32" t="s">
        <v>560</v>
      </c>
      <c r="P41" s="32" t="s">
        <v>561</v>
      </c>
    </row>
    <row r="42" spans="1:16">
      <c r="A42" t="s">
        <v>491</v>
      </c>
      <c r="B42" t="s">
        <v>492</v>
      </c>
      <c r="C42" t="s">
        <v>7</v>
      </c>
      <c r="D42" t="s">
        <v>17</v>
      </c>
      <c r="E42" t="str">
        <f t="shared" si="1"/>
        <v>PONS AU FORUM DU BATIMENT</v>
      </c>
      <c r="F42" t="s">
        <v>491</v>
      </c>
      <c r="G42" t="s">
        <v>492</v>
      </c>
      <c r="H42" t="s">
        <v>17</v>
      </c>
      <c r="I42" t="s">
        <v>493</v>
      </c>
      <c r="J42" t="s">
        <v>494</v>
      </c>
      <c r="K42">
        <v>17430</v>
      </c>
      <c r="L42" t="s">
        <v>495</v>
      </c>
      <c r="M42" s="32" t="s">
        <v>546</v>
      </c>
      <c r="N42" s="36" t="s">
        <v>547</v>
      </c>
      <c r="O42" s="32" t="s">
        <v>570</v>
      </c>
      <c r="P42" s="32" t="s">
        <v>571</v>
      </c>
    </row>
    <row r="43" spans="1:16">
      <c r="A43" t="s">
        <v>471</v>
      </c>
      <c r="B43" t="s">
        <v>472</v>
      </c>
      <c r="C43" t="s">
        <v>7</v>
      </c>
      <c r="D43" t="s">
        <v>18</v>
      </c>
      <c r="E43" t="str">
        <f t="shared" si="1"/>
        <v>PONS REXEL LOT 1 ELEC</v>
      </c>
      <c r="F43" t="s">
        <v>471</v>
      </c>
      <c r="G43" t="s">
        <v>472</v>
      </c>
      <c r="H43" t="s">
        <v>12</v>
      </c>
      <c r="I43" t="s">
        <v>6</v>
      </c>
      <c r="J43" t="s">
        <v>473</v>
      </c>
      <c r="K43">
        <v>86000</v>
      </c>
      <c r="L43" t="s">
        <v>6</v>
      </c>
      <c r="M43" s="32" t="s">
        <v>546</v>
      </c>
      <c r="N43" s="36" t="s">
        <v>547</v>
      </c>
      <c r="O43" s="32" t="s">
        <v>570</v>
      </c>
      <c r="P43" s="32" t="s">
        <v>571</v>
      </c>
    </row>
    <row r="44" spans="1:16">
      <c r="A44" t="s">
        <v>496</v>
      </c>
      <c r="B44" t="s">
        <v>497</v>
      </c>
      <c r="C44" t="s">
        <v>7</v>
      </c>
      <c r="D44" t="s">
        <v>19</v>
      </c>
      <c r="E44" t="str">
        <f t="shared" si="1"/>
        <v>PONS REXEL LOT 7 PLOMBERIE</v>
      </c>
      <c r="F44" t="s">
        <v>496</v>
      </c>
      <c r="G44" t="s">
        <v>497</v>
      </c>
      <c r="H44" t="s">
        <v>12</v>
      </c>
      <c r="I44" t="s">
        <v>6</v>
      </c>
      <c r="J44" t="s">
        <v>473</v>
      </c>
      <c r="K44">
        <v>86000</v>
      </c>
      <c r="L44" t="s">
        <v>6</v>
      </c>
      <c r="M44" s="32" t="s">
        <v>546</v>
      </c>
      <c r="N44" s="36" t="s">
        <v>547</v>
      </c>
      <c r="O44" s="32" t="s">
        <v>570</v>
      </c>
      <c r="P44" s="32" t="s">
        <v>571</v>
      </c>
    </row>
    <row r="45" spans="1:16">
      <c r="A45" t="s">
        <v>474</v>
      </c>
      <c r="B45" t="s">
        <v>475</v>
      </c>
      <c r="C45" t="s">
        <v>7</v>
      </c>
      <c r="D45" t="s">
        <v>480</v>
      </c>
      <c r="E45" t="str">
        <f t="shared" si="1"/>
        <v>PONS UNIKALO CHARENTE CHAMPNIERS</v>
      </c>
      <c r="F45" t="s">
        <v>474</v>
      </c>
      <c r="G45" t="s">
        <v>475</v>
      </c>
      <c r="H45" t="s">
        <v>480</v>
      </c>
      <c r="I45" t="s">
        <v>483</v>
      </c>
      <c r="J45" t="s">
        <v>486</v>
      </c>
      <c r="K45">
        <v>16430</v>
      </c>
      <c r="L45" t="s">
        <v>483</v>
      </c>
      <c r="M45" s="32" t="s">
        <v>546</v>
      </c>
      <c r="N45" s="36" t="s">
        <v>547</v>
      </c>
      <c r="O45" s="32" t="s">
        <v>570</v>
      </c>
      <c r="P45" s="32" t="s">
        <v>571</v>
      </c>
    </row>
    <row r="46" spans="1:16">
      <c r="A46" t="s">
        <v>498</v>
      </c>
      <c r="B46" t="s">
        <v>499</v>
      </c>
      <c r="C46" t="s">
        <v>7</v>
      </c>
      <c r="D46" t="s">
        <v>20</v>
      </c>
      <c r="E46" t="str">
        <f t="shared" si="1"/>
        <v>PONS VM ANGOULEME</v>
      </c>
      <c r="F46" t="s">
        <v>498</v>
      </c>
      <c r="G46" t="s">
        <v>499</v>
      </c>
      <c r="H46" t="s">
        <v>20</v>
      </c>
      <c r="I46" t="s">
        <v>0</v>
      </c>
      <c r="J46" t="s">
        <v>500</v>
      </c>
      <c r="K46">
        <v>16000</v>
      </c>
      <c r="L46" t="s">
        <v>0</v>
      </c>
      <c r="M46" s="32" t="s">
        <v>546</v>
      </c>
      <c r="N46" s="36" t="s">
        <v>547</v>
      </c>
      <c r="O46" s="32" t="s">
        <v>570</v>
      </c>
      <c r="P46" s="32" t="s">
        <v>571</v>
      </c>
    </row>
    <row r="47" spans="1:16">
      <c r="A47" t="s">
        <v>491</v>
      </c>
      <c r="B47" t="s">
        <v>492</v>
      </c>
      <c r="C47" t="s">
        <v>8</v>
      </c>
      <c r="D47" t="s">
        <v>17</v>
      </c>
      <c r="E47" t="str">
        <f t="shared" si="1"/>
        <v>ROCHEFORT AU FORUM DU BATIMENT</v>
      </c>
      <c r="F47" t="s">
        <v>491</v>
      </c>
      <c r="G47" t="s">
        <v>492</v>
      </c>
      <c r="H47" t="s">
        <v>17</v>
      </c>
      <c r="I47" t="s">
        <v>493</v>
      </c>
      <c r="J47" t="s">
        <v>494</v>
      </c>
      <c r="K47">
        <v>17430</v>
      </c>
      <c r="L47" t="s">
        <v>495</v>
      </c>
      <c r="M47" s="32" t="s">
        <v>562</v>
      </c>
      <c r="N47" s="32" t="s">
        <v>563</v>
      </c>
      <c r="O47" s="32" t="s">
        <v>566</v>
      </c>
      <c r="P47" s="32" t="s">
        <v>567</v>
      </c>
    </row>
    <row r="48" spans="1:16">
      <c r="A48" t="s">
        <v>474</v>
      </c>
      <c r="B48" t="s">
        <v>475</v>
      </c>
      <c r="C48" t="s">
        <v>8</v>
      </c>
      <c r="D48" t="s">
        <v>15</v>
      </c>
      <c r="E48" t="str">
        <f t="shared" si="1"/>
        <v>ROCHEFORT NUANCES UNIKALO CHARENTE AYTRE</v>
      </c>
      <c r="F48" t="s">
        <v>474</v>
      </c>
      <c r="G48" t="s">
        <v>475</v>
      </c>
      <c r="H48" t="s">
        <v>15</v>
      </c>
      <c r="I48" t="s">
        <v>484</v>
      </c>
      <c r="J48" t="s">
        <v>490</v>
      </c>
      <c r="K48">
        <v>17440</v>
      </c>
      <c r="L48" t="s">
        <v>484</v>
      </c>
      <c r="M48" s="32" t="s">
        <v>562</v>
      </c>
      <c r="N48" s="32" t="s">
        <v>563</v>
      </c>
      <c r="O48" s="32" t="s">
        <v>566</v>
      </c>
      <c r="P48" s="32" t="s">
        <v>567</v>
      </c>
    </row>
    <row r="49" spans="1:16">
      <c r="A49" t="s">
        <v>471</v>
      </c>
      <c r="B49" t="s">
        <v>472</v>
      </c>
      <c r="C49" t="s">
        <v>8</v>
      </c>
      <c r="D49" t="s">
        <v>18</v>
      </c>
      <c r="E49" t="str">
        <f t="shared" si="1"/>
        <v>ROCHEFORT REXEL LOT 1 ELEC</v>
      </c>
      <c r="F49" t="s">
        <v>471</v>
      </c>
      <c r="G49" t="s">
        <v>472</v>
      </c>
      <c r="H49" t="s">
        <v>12</v>
      </c>
      <c r="I49" t="s">
        <v>6</v>
      </c>
      <c r="J49" t="s">
        <v>473</v>
      </c>
      <c r="K49">
        <v>86000</v>
      </c>
      <c r="L49" t="s">
        <v>6</v>
      </c>
      <c r="M49" s="32" t="s">
        <v>562</v>
      </c>
      <c r="N49" s="32" t="s">
        <v>563</v>
      </c>
      <c r="O49" s="32" t="s">
        <v>566</v>
      </c>
      <c r="P49" s="32" t="s">
        <v>567</v>
      </c>
    </row>
    <row r="50" spans="1:16">
      <c r="A50" t="s">
        <v>496</v>
      </c>
      <c r="B50" t="s">
        <v>497</v>
      </c>
      <c r="C50" t="s">
        <v>8</v>
      </c>
      <c r="D50" t="s">
        <v>19</v>
      </c>
      <c r="E50" t="str">
        <f t="shared" si="1"/>
        <v>ROCHEFORT REXEL LOT 7 PLOMBERIE</v>
      </c>
      <c r="F50" t="s">
        <v>496</v>
      </c>
      <c r="G50" t="s">
        <v>497</v>
      </c>
      <c r="H50" t="s">
        <v>12</v>
      </c>
      <c r="I50" t="s">
        <v>6</v>
      </c>
      <c r="J50" t="s">
        <v>473</v>
      </c>
      <c r="K50">
        <v>86000</v>
      </c>
      <c r="L50" t="s">
        <v>6</v>
      </c>
      <c r="M50" s="32" t="s">
        <v>562</v>
      </c>
      <c r="N50" s="32" t="s">
        <v>563</v>
      </c>
      <c r="O50" s="32" t="s">
        <v>566</v>
      </c>
      <c r="P50" s="32" t="s">
        <v>567</v>
      </c>
    </row>
    <row r="51" spans="1:16">
      <c r="A51" t="s">
        <v>498</v>
      </c>
      <c r="B51" t="s">
        <v>499</v>
      </c>
      <c r="C51" t="s">
        <v>8</v>
      </c>
      <c r="D51" t="s">
        <v>21</v>
      </c>
      <c r="E51" t="str">
        <f t="shared" si="1"/>
        <v>ROCHEFORT VM TONNAY CHARENTE</v>
      </c>
      <c r="F51" t="s">
        <v>498</v>
      </c>
      <c r="G51" t="s">
        <v>499</v>
      </c>
      <c r="H51" t="s">
        <v>21</v>
      </c>
      <c r="I51" t="s">
        <v>495</v>
      </c>
      <c r="J51" t="s">
        <v>503</v>
      </c>
      <c r="K51">
        <v>17430</v>
      </c>
      <c r="L51" t="s">
        <v>495</v>
      </c>
      <c r="M51" s="32" t="s">
        <v>562</v>
      </c>
      <c r="N51" s="32" t="s">
        <v>563</v>
      </c>
      <c r="O51" s="32" t="s">
        <v>566</v>
      </c>
      <c r="P51" s="32" t="s">
        <v>567</v>
      </c>
    </row>
    <row r="52" spans="1:16">
      <c r="A52" t="s">
        <v>491</v>
      </c>
      <c r="B52" t="s">
        <v>492</v>
      </c>
      <c r="C52" t="s">
        <v>9</v>
      </c>
      <c r="D52" t="s">
        <v>17</v>
      </c>
      <c r="E52" t="str">
        <f t="shared" si="1"/>
        <v>SAINTES AU FORUM DU BATIMENT</v>
      </c>
      <c r="F52" t="s">
        <v>491</v>
      </c>
      <c r="G52" t="s">
        <v>492</v>
      </c>
      <c r="H52" t="s">
        <v>17</v>
      </c>
      <c r="I52" t="s">
        <v>493</v>
      </c>
      <c r="J52" t="s">
        <v>494</v>
      </c>
      <c r="K52">
        <v>17430</v>
      </c>
      <c r="L52" t="s">
        <v>495</v>
      </c>
      <c r="M52" s="32" t="s">
        <v>562</v>
      </c>
      <c r="N52" s="32" t="s">
        <v>563</v>
      </c>
      <c r="O52" s="32" t="s">
        <v>568</v>
      </c>
      <c r="P52" s="32" t="s">
        <v>569</v>
      </c>
    </row>
    <row r="53" spans="1:16">
      <c r="A53" t="s">
        <v>474</v>
      </c>
      <c r="B53" t="s">
        <v>475</v>
      </c>
      <c r="C53" t="s">
        <v>9</v>
      </c>
      <c r="D53" t="s">
        <v>16</v>
      </c>
      <c r="E53" t="str">
        <f t="shared" si="1"/>
        <v>SAINTES NUANCES UNIKALO CHARENTE ST GEORGES DES COTEAUX</v>
      </c>
      <c r="F53" t="s">
        <v>474</v>
      </c>
      <c r="G53" t="s">
        <v>475</v>
      </c>
      <c r="H53" t="s">
        <v>16</v>
      </c>
      <c r="I53" t="s">
        <v>485</v>
      </c>
      <c r="J53" t="s">
        <v>489</v>
      </c>
      <c r="K53">
        <v>17810</v>
      </c>
      <c r="L53" t="s">
        <v>485</v>
      </c>
      <c r="M53" s="32" t="s">
        <v>562</v>
      </c>
      <c r="N53" s="32" t="s">
        <v>563</v>
      </c>
      <c r="O53" s="32" t="s">
        <v>568</v>
      </c>
      <c r="P53" s="32" t="s">
        <v>569</v>
      </c>
    </row>
    <row r="54" spans="1:16">
      <c r="A54" t="s">
        <v>471</v>
      </c>
      <c r="B54" t="s">
        <v>472</v>
      </c>
      <c r="C54" t="s">
        <v>9</v>
      </c>
      <c r="D54" t="s">
        <v>18</v>
      </c>
      <c r="E54" t="str">
        <f t="shared" si="1"/>
        <v>SAINTES REXEL LOT 1 ELEC</v>
      </c>
      <c r="F54" t="s">
        <v>471</v>
      </c>
      <c r="G54" t="s">
        <v>472</v>
      </c>
      <c r="H54" t="s">
        <v>12</v>
      </c>
      <c r="I54" t="s">
        <v>6</v>
      </c>
      <c r="J54" t="s">
        <v>473</v>
      </c>
      <c r="K54">
        <v>86000</v>
      </c>
      <c r="L54" t="s">
        <v>6</v>
      </c>
      <c r="M54" s="32" t="s">
        <v>562</v>
      </c>
      <c r="N54" s="32" t="s">
        <v>563</v>
      </c>
      <c r="O54" s="32" t="s">
        <v>568</v>
      </c>
      <c r="P54" s="32" t="s">
        <v>569</v>
      </c>
    </row>
    <row r="55" spans="1:16">
      <c r="A55" t="s">
        <v>496</v>
      </c>
      <c r="B55" t="s">
        <v>497</v>
      </c>
      <c r="C55" t="s">
        <v>9</v>
      </c>
      <c r="D55" t="s">
        <v>19</v>
      </c>
      <c r="E55" t="str">
        <f t="shared" si="1"/>
        <v>SAINTES REXEL LOT 7 PLOMBERIE</v>
      </c>
      <c r="F55" t="s">
        <v>496</v>
      </c>
      <c r="G55" t="s">
        <v>497</v>
      </c>
      <c r="H55" t="s">
        <v>12</v>
      </c>
      <c r="I55" t="s">
        <v>6</v>
      </c>
      <c r="J55" t="s">
        <v>473</v>
      </c>
      <c r="K55">
        <v>86000</v>
      </c>
      <c r="L55" t="s">
        <v>6</v>
      </c>
      <c r="M55" s="32" t="s">
        <v>562</v>
      </c>
      <c r="N55" s="32" t="s">
        <v>563</v>
      </c>
      <c r="O55" s="32" t="s">
        <v>568</v>
      </c>
      <c r="P55" s="32" t="s">
        <v>569</v>
      </c>
    </row>
    <row r="56" spans="1:16">
      <c r="A56" t="s">
        <v>498</v>
      </c>
      <c r="B56" t="s">
        <v>499</v>
      </c>
      <c r="C56" t="s">
        <v>9</v>
      </c>
      <c r="D56" t="s">
        <v>22</v>
      </c>
      <c r="E56" t="str">
        <f t="shared" si="1"/>
        <v>SAINTES VM SAINTES</v>
      </c>
      <c r="F56" t="s">
        <v>498</v>
      </c>
      <c r="G56" t="s">
        <v>499</v>
      </c>
      <c r="H56" t="s">
        <v>22</v>
      </c>
      <c r="I56" t="s">
        <v>9</v>
      </c>
      <c r="J56" t="s">
        <v>504</v>
      </c>
      <c r="K56">
        <v>17100</v>
      </c>
      <c r="L56" t="s">
        <v>9</v>
      </c>
      <c r="M56" s="32" t="s">
        <v>562</v>
      </c>
      <c r="N56" s="32" t="s">
        <v>563</v>
      </c>
      <c r="O56" s="32" t="s">
        <v>568</v>
      </c>
      <c r="P56" s="32" t="s">
        <v>569</v>
      </c>
    </row>
  </sheetData>
  <autoFilter ref="A1:P56">
    <sortState ref="A2:P56">
      <sortCondition ref="E1:E5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34</vt:i4>
      </vt:variant>
    </vt:vector>
  </HeadingPairs>
  <TitlesOfParts>
    <vt:vector size="38" baseType="lpstr">
      <vt:lpstr>PUBLIPOSTAGE</vt:lpstr>
      <vt:lpstr>LISTES</vt:lpstr>
      <vt:lpstr>Feuil4</vt:lpstr>
      <vt:lpstr>Feuil2</vt:lpstr>
      <vt:lpstr>ANGOULEME</vt:lpstr>
      <vt:lpstr>ANGOULEME_LYC</vt:lpstr>
      <vt:lpstr>ANGOULEME_PDL</vt:lpstr>
      <vt:lpstr>BRESSUIRE</vt:lpstr>
      <vt:lpstr>BRESSUIRE_LYC</vt:lpstr>
      <vt:lpstr>BRESSUIRE_PDL</vt:lpstr>
      <vt:lpstr>CHATELLERAULT</vt:lpstr>
      <vt:lpstr>CHATELLERAULT_LYC</vt:lpstr>
      <vt:lpstr>CHATELLERAULT_PDL</vt:lpstr>
      <vt:lpstr>LAROCHELLE</vt:lpstr>
      <vt:lpstr>LAROCHELLE_LYC</vt:lpstr>
      <vt:lpstr>LAROCHELLE_PDL</vt:lpstr>
      <vt:lpstr>LISTE_ERI</vt:lpstr>
      <vt:lpstr>MDR</vt:lpstr>
      <vt:lpstr>MDR_LYC</vt:lpstr>
      <vt:lpstr>MDR_PDL</vt:lpstr>
      <vt:lpstr>MELLE</vt:lpstr>
      <vt:lpstr>MELLE_LYC</vt:lpstr>
      <vt:lpstr>MELLE_PDL</vt:lpstr>
      <vt:lpstr>NIORT</vt:lpstr>
      <vt:lpstr>NIORT_LYC</vt:lpstr>
      <vt:lpstr>NIORT_PDL</vt:lpstr>
      <vt:lpstr>POITIERS</vt:lpstr>
      <vt:lpstr>POITIERS_LYC</vt:lpstr>
      <vt:lpstr>POITIERS_PDL</vt:lpstr>
      <vt:lpstr>PONS</vt:lpstr>
      <vt:lpstr>PONS_LYC</vt:lpstr>
      <vt:lpstr>PONS_PDL</vt:lpstr>
      <vt:lpstr>ROCHEFORT</vt:lpstr>
      <vt:lpstr>ROCHEFORT_LYC</vt:lpstr>
      <vt:lpstr>ROCHEFORT_PDL</vt:lpstr>
      <vt:lpstr>SAINTES</vt:lpstr>
      <vt:lpstr>SAINTES_LYC</vt:lpstr>
      <vt:lpstr>SAINTES_PDL</vt:lpstr>
    </vt:vector>
  </TitlesOfParts>
  <Company>Région Nouvelle-Aquitaine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SARRAZIN David</dc:creator>
  <cp:lastModifiedBy>SARRAZIN David</cp:lastModifiedBy>
  <dcterms:created xsi:type="dcterms:W3CDTF">2019-07-09T09:08:46Z</dcterms:created>
  <dcterms:modified xsi:type="dcterms:W3CDTF">2019-07-14T18:13:44Z</dcterms:modified>
</cp:coreProperties>
</file>