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2.xml" ContentType="application/vnd.openxmlformats-officedocument.drawing+xml"/>
  <Override PartName="/xl/charts/chartEx1.xml" ContentType="application/vnd.ms-office.chartex+xml"/>
  <Override PartName="/xl/charts/style2.xml" ContentType="application/vnd.ms-office.chartstyle+xml"/>
  <Override PartName="/xl/charts/colors2.xml" ContentType="application/vnd.ms-office.chartcolorstyle+xml"/>
  <Override PartName="/xl/pivotTables/pivotTable5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6.xml" ContentType="application/vnd.openxmlformats-officedocument.spreadsheetml.pivotTable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pivotTables/pivotTable7.xml" ContentType="application/vnd.openxmlformats-officedocument.spreadsheetml.pivotTable+xml"/>
  <Override PartName="/xl/drawings/drawing5.xml" ContentType="application/vnd.openxmlformats-officedocument.drawing+xml"/>
  <Override PartName="/xl/charts/chart4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pivotTables/pivotTable8.xml" ContentType="application/vnd.openxmlformats-officedocument.spreadsheetml.pivotTable+xml"/>
  <Override PartName="/xl/drawings/drawing6.xml" ContentType="application/vnd.openxmlformats-officedocument.drawing+xml"/>
  <Override PartName="/xl/charts/chart5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pivotTables/pivotTable9.xml" ContentType="application/vnd.openxmlformats-officedocument.spreadsheetml.pivotTable+xml"/>
  <Override PartName="/xl/drawings/drawing7.xml" ContentType="application/vnd.openxmlformats-officedocument.drawing+xml"/>
  <Override PartName="/xl/charts/chart6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pivotTables/pivotTable10.xml" ContentType="application/vnd.openxmlformats-officedocument.spreadsheetml.pivotTable+xml"/>
  <Override PartName="/xl/drawings/drawing8.xml" ContentType="application/vnd.openxmlformats-officedocument.drawing+xml"/>
  <Override PartName="/xl/charts/chart7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pivotTables/pivotTable11.xml" ContentType="application/vnd.openxmlformats-officedocument.spreadsheetml.pivotTable+xml"/>
  <Override PartName="/xl/drawings/drawing9.xml" ContentType="application/vnd.openxmlformats-officedocument.drawing+xml"/>
  <Override PartName="/xl/charts/chart8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drawings/drawing10.xml" ContentType="application/vnd.openxmlformats-officedocument.drawing+xml"/>
  <Override PartName="/xl/charts/chart9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pivotTables/pivotTable14.xml" ContentType="application/vnd.openxmlformats-officedocument.spreadsheetml.pivotTable+xml"/>
  <Override PartName="/xl/drawings/drawing11.xml" ContentType="application/vnd.openxmlformats-officedocument.drawing+xml"/>
  <Override PartName="/xl/charts/chart10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pivotTables/pivotTable15.xml" ContentType="application/vnd.openxmlformats-officedocument.spreadsheetml.pivotTable+xml"/>
  <Override PartName="/xl/drawings/drawing12.xml" ContentType="application/vnd.openxmlformats-officedocument.drawing+xml"/>
  <Override PartName="/xl/charts/chart11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pivotTables/pivotTable16.xml" ContentType="application/vnd.openxmlformats-officedocument.spreadsheetml.pivotTable+xml"/>
  <Override PartName="/xl/drawings/drawing13.xml" ContentType="application/vnd.openxmlformats-officedocument.drawing+xml"/>
  <Override PartName="/xl/charts/chart12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pivotTables/pivotTable17.xml" ContentType="application/vnd.openxmlformats-officedocument.spreadsheetml.pivotTable+xml"/>
  <Override PartName="/xl/drawings/drawing14.xml" ContentType="application/vnd.openxmlformats-officedocument.drawing+xml"/>
  <Override PartName="/xl/charts/chart13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pivotTables/pivotTable18.xml" ContentType="application/vnd.openxmlformats-officedocument.spreadsheetml.pivotTable+xml"/>
  <Override PartName="/xl/pivotTables/pivotTable19.xml" ContentType="application/vnd.openxmlformats-officedocument.spreadsheetml.pivotTable+xml"/>
  <Override PartName="/xl/pivotTables/pivotTable20.xml" ContentType="application/vnd.openxmlformats-officedocument.spreadsheetml.pivotTable+xml"/>
  <Override PartName="/xl/pivotTables/pivotTable21.xml" ContentType="application/vnd.openxmlformats-officedocument.spreadsheetml.pivotTable+xml"/>
  <Override PartName="/xl/pivotTables/pivotTable22.xml" ContentType="application/vnd.openxmlformats-officedocument.spreadsheetml.pivotTable+xml"/>
  <Override PartName="/xl/pivotTables/pivotTable23.xml" ContentType="application/vnd.openxmlformats-officedocument.spreadsheetml.pivotTable+xml"/>
  <Override PartName="/xl/pivotTables/pivotTable24.xml" ContentType="application/vnd.openxmlformats-officedocument.spreadsheetml.pivotTable+xml"/>
  <Override PartName="/xl/drawings/drawing15.xml" ContentType="application/vnd.openxmlformats-officedocument.drawing+xml"/>
  <Override PartName="/xl/charts/chart14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pivotTables/pivotTable25.xml" ContentType="application/vnd.openxmlformats-officedocument.spreadsheetml.pivotTable+xml"/>
  <Override PartName="/xl/drawings/drawing16.xml" ContentType="application/vnd.openxmlformats-officedocument.drawing+xml"/>
  <Override PartName="/xl/charts/chartEx2.xml" ContentType="application/vnd.ms-office.chartex+xml"/>
  <Override PartName="/xl/charts/style16.xml" ContentType="application/vnd.ms-office.chartstyle+xml"/>
  <Override PartName="/xl/charts/colors16.xml" ContentType="application/vnd.ms-office.chartcolorstyle+xml"/>
  <Override PartName="/xl/charts/chartEx3.xml" ContentType="application/vnd.ms-office.chartex+xml"/>
  <Override PartName="/xl/charts/style17.xml" ContentType="application/vnd.ms-office.chartstyle+xml"/>
  <Override PartName="/xl/charts/colors17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pauline.deschryver\Dropbox (BearingPoint)\Gabon_SNIS\Analyse d'impact\"/>
    </mc:Choice>
  </mc:AlternateContent>
  <xr:revisionPtr revIDLastSave="0" documentId="8_{EDCB7BCB-DD9A-4B97-BF52-B645093AE61C}" xr6:coauthVersionLast="32" xr6:coauthVersionMax="32" xr10:uidLastSave="{00000000-0000-0000-0000-000000000000}"/>
  <bookViews>
    <workbookView xWindow="0" yWindow="0" windowWidth="19160" windowHeight="6340" tabRatio="644" xr2:uid="{00000000-000D-0000-FFFF-FFFF00000000}"/>
  </bookViews>
  <sheets>
    <sheet name="Base de données" sheetId="1" r:id="rId1"/>
    <sheet name="liste" sheetId="4" r:id="rId2"/>
    <sheet name="13.a" sheetId="38" r:id="rId3"/>
    <sheet name="9.a" sheetId="49" r:id="rId4"/>
    <sheet name="1.a" sheetId="9" r:id="rId5"/>
    <sheet name="1.b" sheetId="7" r:id="rId6"/>
    <sheet name="1.c" sheetId="8" r:id="rId7"/>
    <sheet name="2.a" sheetId="10" r:id="rId8"/>
    <sheet name="3.a" sheetId="11" r:id="rId9"/>
    <sheet name="3.b" sheetId="12" r:id="rId10"/>
    <sheet name="3.c" sheetId="48" r:id="rId11"/>
    <sheet name="4.a" sheetId="13" r:id="rId12"/>
    <sheet name="5.a" sheetId="21" r:id="rId13"/>
    <sheet name="5.b" sheetId="15" r:id="rId14"/>
    <sheet name="6.a" sheetId="29" r:id="rId15"/>
    <sheet name="6.b" sheetId="34" r:id="rId16"/>
    <sheet name="8.a" sheetId="33" r:id="rId17"/>
    <sheet name="11.a" sheetId="35" r:id="rId18"/>
    <sheet name="Feuil3" sheetId="32" r:id="rId19"/>
  </sheets>
  <externalReferences>
    <externalReference r:id="rId20"/>
  </externalReferences>
  <definedNames>
    <definedName name="_xlnm._FilterDatabase" localSheetId="3" hidden="1">'9.a'!$B$22:$C$22</definedName>
    <definedName name="_xlnm._FilterDatabase" localSheetId="0" hidden="1">'Base de données'!$A$1:$AS$18</definedName>
    <definedName name="_xlchart.v1.3" hidden="1">Feuil3!$A$16:$A$24</definedName>
    <definedName name="_xlchart.v1.4" hidden="1">Feuil3!$C$15</definedName>
    <definedName name="_xlchart.v1.5" hidden="1">Feuil3!$C$16:$C$24</definedName>
    <definedName name="_xlchart.v1.6" hidden="1">Feuil3!$A$16:$A$24</definedName>
    <definedName name="_xlchart.v1.7" hidden="1">Feuil3!$B$15</definedName>
    <definedName name="_xlchart.v1.8" hidden="1">Feuil3!$B$16:$B$24</definedName>
    <definedName name="_xlchart.v2.0" hidden="1">'9.a'!$B$23:$B$39</definedName>
    <definedName name="_xlchart.v2.1" hidden="1">'9.a'!$C$22</definedName>
    <definedName name="_xlchart.v2.2" hidden="1">'9.a'!$C$23:$C$39</definedName>
  </definedNames>
  <calcPr calcId="179017" concurrentCalc="0"/>
  <pivotCaches>
    <pivotCache cacheId="6" r:id="rId21"/>
    <pivotCache cacheId="7" r:id="rId22"/>
    <pivotCache cacheId="8" r:id="rId23"/>
  </pivotCaches>
</workbook>
</file>

<file path=xl/calcChain.xml><?xml version="1.0" encoding="utf-8"?>
<calcChain xmlns="http://schemas.openxmlformats.org/spreadsheetml/2006/main">
  <c r="C24" i="49" l="1"/>
  <c r="C23" i="49"/>
  <c r="C25" i="49"/>
  <c r="C26" i="49"/>
  <c r="C27" i="49"/>
  <c r="C28" i="49"/>
  <c r="C29" i="49"/>
  <c r="C30" i="49"/>
  <c r="C31" i="49"/>
  <c r="C32" i="49"/>
  <c r="C33" i="49"/>
  <c r="C34" i="49"/>
  <c r="C35" i="49"/>
  <c r="C36" i="49"/>
  <c r="C37" i="49"/>
  <c r="C38" i="49"/>
  <c r="C39" i="49"/>
  <c r="C40" i="49"/>
  <c r="D24" i="49"/>
  <c r="D25" i="49"/>
  <c r="D26" i="49"/>
  <c r="D27" i="49"/>
  <c r="D28" i="49"/>
  <c r="D29" i="49"/>
  <c r="D30" i="49"/>
  <c r="D31" i="49"/>
  <c r="D32" i="49"/>
  <c r="D33" i="49"/>
  <c r="D34" i="49"/>
  <c r="D35" i="49"/>
  <c r="D36" i="49"/>
  <c r="D37" i="49"/>
  <c r="D38" i="49"/>
  <c r="D39" i="49"/>
  <c r="D23" i="49"/>
  <c r="R20" i="49"/>
  <c r="Q20" i="49"/>
  <c r="P20" i="49"/>
  <c r="O20" i="49"/>
  <c r="N20" i="49"/>
  <c r="M20" i="49"/>
  <c r="L20" i="49"/>
  <c r="K20" i="49"/>
  <c r="J20" i="49"/>
  <c r="I20" i="49"/>
  <c r="H20" i="49"/>
  <c r="G20" i="49"/>
  <c r="F20" i="49"/>
  <c r="E20" i="49"/>
  <c r="D20" i="49"/>
  <c r="C20" i="49"/>
  <c r="B20" i="49"/>
  <c r="AW3" i="48"/>
  <c r="AV3" i="48"/>
  <c r="AU3" i="48"/>
  <c r="AT3" i="48"/>
  <c r="AS3" i="48"/>
  <c r="AR3" i="48"/>
  <c r="AQ3" i="48"/>
  <c r="AP3" i="48"/>
  <c r="AO3" i="48"/>
  <c r="AN3" i="48"/>
  <c r="AM3" i="48"/>
  <c r="AL3" i="48"/>
  <c r="AK3" i="48"/>
  <c r="AJ3" i="48"/>
  <c r="AI3" i="48"/>
  <c r="AH3" i="48"/>
  <c r="AG3" i="48"/>
  <c r="AF3" i="48"/>
  <c r="AE3" i="48"/>
  <c r="AD3" i="48"/>
  <c r="AC3" i="48"/>
  <c r="AB3" i="48"/>
  <c r="AA3" i="48"/>
  <c r="Z3" i="48"/>
  <c r="Y3" i="48"/>
  <c r="X3" i="48"/>
  <c r="W3" i="48"/>
  <c r="V3" i="48"/>
  <c r="U3" i="48"/>
  <c r="T3" i="48"/>
  <c r="S3" i="48"/>
  <c r="R3" i="48"/>
  <c r="Q3" i="48"/>
  <c r="P3" i="48"/>
  <c r="O3" i="48"/>
  <c r="N3" i="48"/>
  <c r="M3" i="48"/>
  <c r="L3" i="48"/>
  <c r="K3" i="48"/>
  <c r="J3" i="48"/>
  <c r="I3" i="48"/>
  <c r="H3" i="48"/>
  <c r="G3" i="48"/>
  <c r="F3" i="48"/>
  <c r="F2" i="48"/>
  <c r="AW2" i="48"/>
  <c r="AV2" i="48"/>
  <c r="AU2" i="48"/>
  <c r="AT2" i="48"/>
  <c r="AS2" i="48"/>
  <c r="AR2" i="48"/>
  <c r="AQ2" i="48"/>
  <c r="AP2" i="48"/>
  <c r="AO2" i="48"/>
  <c r="AN2" i="48"/>
  <c r="AM2" i="48"/>
  <c r="AL2" i="48"/>
  <c r="AK2" i="48"/>
  <c r="AJ2" i="48"/>
  <c r="AI2" i="48"/>
  <c r="AH2" i="48"/>
  <c r="AG2" i="48"/>
  <c r="AF2" i="48"/>
  <c r="AE2" i="48"/>
  <c r="AD2" i="48"/>
  <c r="AC2" i="48"/>
  <c r="AB2" i="48"/>
  <c r="AA2" i="48"/>
  <c r="Z2" i="48"/>
  <c r="Y2" i="48"/>
  <c r="X2" i="48"/>
  <c r="W2" i="48"/>
  <c r="V2" i="48"/>
  <c r="U2" i="48"/>
  <c r="T2" i="48"/>
  <c r="S2" i="48"/>
  <c r="R2" i="48"/>
  <c r="Q2" i="48"/>
  <c r="P2" i="48"/>
  <c r="O2" i="48"/>
  <c r="N2" i="48"/>
  <c r="M2" i="48"/>
  <c r="L2" i="48"/>
  <c r="K2" i="48"/>
  <c r="J2" i="48"/>
  <c r="I2" i="48"/>
  <c r="H2" i="48"/>
  <c r="G2" i="48"/>
  <c r="H39" i="35"/>
  <c r="H38" i="35"/>
  <c r="H37" i="35"/>
  <c r="H36" i="35"/>
  <c r="H35" i="35"/>
  <c r="H34" i="35"/>
  <c r="G39" i="35"/>
  <c r="G38" i="35"/>
  <c r="G37" i="35"/>
  <c r="G36" i="35"/>
  <c r="G35" i="35"/>
  <c r="G34" i="35"/>
  <c r="F39" i="35"/>
  <c r="F38" i="35"/>
  <c r="F37" i="35"/>
  <c r="F36" i="35"/>
  <c r="F35" i="35"/>
  <c r="F34" i="35"/>
  <c r="E39" i="35"/>
  <c r="E38" i="35"/>
  <c r="E37" i="35"/>
  <c r="E36" i="35"/>
  <c r="E35" i="35"/>
  <c r="E34" i="35"/>
  <c r="D39" i="35"/>
  <c r="D38" i="35"/>
  <c r="D37" i="35"/>
  <c r="D36" i="35"/>
  <c r="D35" i="35"/>
  <c r="D34" i="35"/>
  <c r="C39" i="35"/>
  <c r="C38" i="35"/>
  <c r="C37" i="35"/>
  <c r="C36" i="35"/>
  <c r="C35" i="35"/>
  <c r="B39" i="35"/>
  <c r="B38" i="35"/>
  <c r="B37" i="35"/>
  <c r="B36" i="35"/>
  <c r="B35" i="35"/>
  <c r="C34" i="35"/>
  <c r="B34" i="35"/>
  <c r="H33" i="35"/>
  <c r="G33" i="35"/>
  <c r="F33" i="35"/>
  <c r="E33" i="35"/>
  <c r="D33" i="35"/>
  <c r="C33" i="35"/>
  <c r="B33" i="35"/>
  <c r="E46" i="35"/>
  <c r="D43" i="35"/>
  <c r="C43" i="35"/>
  <c r="E43" i="35"/>
  <c r="F43" i="35"/>
  <c r="G43" i="35"/>
  <c r="C44" i="35"/>
  <c r="D44" i="35"/>
  <c r="E44" i="35"/>
  <c r="F44" i="35"/>
  <c r="G44" i="35"/>
  <c r="C45" i="35"/>
  <c r="D45" i="35"/>
  <c r="E45" i="35"/>
  <c r="F45" i="35"/>
  <c r="G45" i="35"/>
  <c r="C46" i="35"/>
  <c r="D46" i="35"/>
  <c r="F46" i="35"/>
  <c r="G46" i="35"/>
  <c r="C47" i="35"/>
  <c r="D47" i="35"/>
  <c r="E47" i="35"/>
  <c r="F47" i="35"/>
  <c r="G47" i="35"/>
  <c r="C48" i="35"/>
  <c r="D48" i="35"/>
  <c r="E48" i="35"/>
  <c r="F48" i="35"/>
  <c r="G48" i="35"/>
  <c r="B44" i="35"/>
  <c r="B45" i="35"/>
  <c r="B46" i="35"/>
  <c r="B47" i="35"/>
  <c r="B48" i="35"/>
  <c r="B43" i="35"/>
  <c r="C42" i="35"/>
  <c r="D42" i="35"/>
  <c r="E42" i="35"/>
  <c r="F42" i="35"/>
  <c r="G42" i="35"/>
  <c r="H42" i="35"/>
  <c r="B42" i="35"/>
  <c r="C17" i="32"/>
  <c r="C18" i="32"/>
  <c r="C19" i="32"/>
  <c r="C20" i="32"/>
  <c r="C21" i="32"/>
  <c r="C22" i="32"/>
  <c r="C23" i="32"/>
  <c r="C24" i="32"/>
  <c r="C25" i="32"/>
  <c r="C16" i="32"/>
</calcChain>
</file>

<file path=xl/sharedStrings.xml><?xml version="1.0" encoding="utf-8"?>
<sst xmlns="http://schemas.openxmlformats.org/spreadsheetml/2006/main" count="1495" uniqueCount="475">
  <si>
    <t>N° de fiche</t>
  </si>
  <si>
    <t>Date</t>
  </si>
  <si>
    <t>Région</t>
  </si>
  <si>
    <t>Département</t>
  </si>
  <si>
    <t>Nom de la structure</t>
  </si>
  <si>
    <t>Type de structure</t>
  </si>
  <si>
    <t>Secteur</t>
  </si>
  <si>
    <t>Nombre de personnel dans la structure</t>
  </si>
  <si>
    <t>Lieu</t>
  </si>
  <si>
    <t>Date d'ouverture</t>
  </si>
  <si>
    <t>Population desservie</t>
  </si>
  <si>
    <t>Nombre de patients/jour</t>
  </si>
  <si>
    <t>Durée d'une consultation</t>
  </si>
  <si>
    <t>Distance structure-hôpital (kms)</t>
  </si>
  <si>
    <t>Nom</t>
  </si>
  <si>
    <t>Prénom</t>
  </si>
  <si>
    <t>Age</t>
  </si>
  <si>
    <t>Catégorie socio-professionnelle</t>
  </si>
  <si>
    <t>Profession</t>
  </si>
  <si>
    <t>Institution de formation</t>
  </si>
  <si>
    <t>Durée de pratique</t>
  </si>
  <si>
    <t>1. De 1 à 10, comment évaluez-vous votre propre compréhension du projet SNIS ?</t>
  </si>
  <si>
    <t>2. De 1 à 10, comment évaluez-vous la compréhension générale du projet SNIS ?</t>
  </si>
  <si>
    <t>3. De 1 à 10, comment évaluez-vous votre adhésion au projet ?</t>
  </si>
  <si>
    <t>4. De 1 à 10, comment évaluez-vous la performance du SNIS au Gabon aujourd'hui ?</t>
  </si>
  <si>
    <t>5. De 1 à 10, quelle est selon vous l’importance d’avoir un système national d’information sanitaire (SNIS) pour améliorer la situation sanitaire du Gabon ?</t>
  </si>
  <si>
    <t>6. De 1 à 10, comment évaluez-vous votre confiance dans la capacité du projet à être mis en œuvre ?</t>
  </si>
  <si>
    <t>7. Selon vous, quels sont les 3 résultats principaux potentiels du projet ?</t>
  </si>
  <si>
    <t>8. De 1 à 10, dans quelle mesure selon vous le projet peut modifier les conditions de santé des Gabonais ?</t>
  </si>
  <si>
    <t>9. Selon vous, quels sont les 3 principaux impacts possibles du projet ?  Cochez 3 réponses maximum.</t>
  </si>
  <si>
    <t>10. Selon vous, quels sont les 3 risques principaux du projet ? Et quelles sont vos recommandations pour les prévenir ?</t>
  </si>
  <si>
    <t>10.bis Quelles sont recommandations pour les prévenir?</t>
  </si>
  <si>
    <t>11. Comment évaluez-vous la performance actuelle du SNIS au niveau de votre structure sur les différents critères ci-dessous ?</t>
  </si>
  <si>
    <t>Commentaires</t>
  </si>
  <si>
    <t>12. Sous-projet(s)</t>
  </si>
  <si>
    <t>13. De 1 à 10, pouvez-vous noter ces sous-projets sur les critères suivants en termes de compréhension, d'adhésion et d'impact</t>
  </si>
  <si>
    <t>14. Sous-projet sélectionné</t>
  </si>
  <si>
    <t>15. D’après votre compréhension du sous-projet, estimez-vous avoir besoin d’une formation pour maitriser sa mise en œuvre dans votre structure ?</t>
  </si>
  <si>
    <t>16. De 1 à 10, dans quelle mesure le projet va changer votre quotidien professionnel ?</t>
  </si>
  <si>
    <t>17. Dans quelle mesure le sous-projet va modifier les critères suivants au sein du SNIS ?</t>
  </si>
  <si>
    <t xml:space="preserve">18. Dans quelle mesure êtes-vous prêt(e) à changer sur les critères ci-dessous dans le cadre du sous-projet ? 
</t>
  </si>
  <si>
    <t>19. Quelles sont vos principales attentes envers ce sous-projet ?</t>
  </si>
  <si>
    <t>Ville</t>
  </si>
  <si>
    <t>Arrondissement</t>
  </si>
  <si>
    <t>Quartier</t>
  </si>
  <si>
    <t>Village</t>
  </si>
  <si>
    <t>Kms</t>
  </si>
  <si>
    <t>(Hôpital de référence)</t>
  </si>
  <si>
    <t>Résultat 1</t>
  </si>
  <si>
    <t>Résultat 2</t>
  </si>
  <si>
    <t>Résultat 3</t>
  </si>
  <si>
    <t>Impact 1</t>
  </si>
  <si>
    <t>Impact 2</t>
  </si>
  <si>
    <t>Impact 3</t>
  </si>
  <si>
    <t>Risque 1</t>
  </si>
  <si>
    <t>Risque 2</t>
  </si>
  <si>
    <t>Risque 3</t>
  </si>
  <si>
    <t>Recommandation 1</t>
  </si>
  <si>
    <t>Recommandation 2</t>
  </si>
  <si>
    <t>Recommandation 3</t>
  </si>
  <si>
    <t>Compétences</t>
  </si>
  <si>
    <t>Outils et SI</t>
  </si>
  <si>
    <t>Procédures</t>
  </si>
  <si>
    <t>Organisation</t>
  </si>
  <si>
    <t>Comportements</t>
  </si>
  <si>
    <t>Système de contrôle</t>
  </si>
  <si>
    <t>Culture et rites</t>
  </si>
  <si>
    <t>Sous-projet A</t>
  </si>
  <si>
    <t>Sous-projet B</t>
  </si>
  <si>
    <t>Sous-projet C</t>
  </si>
  <si>
    <t>SP A - Compréhension</t>
  </si>
  <si>
    <t>SP A - Adhésion</t>
  </si>
  <si>
    <t>SP A - Impact</t>
  </si>
  <si>
    <t>SP B - Compréhension</t>
  </si>
  <si>
    <t>SP B- Adhésion</t>
  </si>
  <si>
    <t>SP B - Impact</t>
  </si>
  <si>
    <t>SP C - Compréhension</t>
  </si>
  <si>
    <t>SP C- Adhésion</t>
  </si>
  <si>
    <t>SP C - Impact</t>
  </si>
  <si>
    <t>Attentes 1</t>
  </si>
  <si>
    <t>Attentes 2</t>
  </si>
  <si>
    <t>Attentes 3</t>
  </si>
  <si>
    <t>Risque 4</t>
  </si>
  <si>
    <t>Risque 5</t>
  </si>
  <si>
    <t>Recommandation 4</t>
  </si>
  <si>
    <t>Recommandation 5</t>
  </si>
  <si>
    <t>Estuaire Ouest</t>
  </si>
  <si>
    <t>Komo- Mondah</t>
  </si>
  <si>
    <t>Administration régionale de santé</t>
  </si>
  <si>
    <t>Public civil</t>
  </si>
  <si>
    <t>Melen</t>
  </si>
  <si>
    <t>ND</t>
  </si>
  <si>
    <t>NA</t>
  </si>
  <si>
    <t>Non Médical</t>
  </si>
  <si>
    <t>Statisticien</t>
  </si>
  <si>
    <t>Accessibilité directe aux données du patient</t>
  </si>
  <si>
    <t>Amélioration de la prise en charge du patient</t>
  </si>
  <si>
    <t>Meilleures conditions de travail des agents</t>
  </si>
  <si>
    <t>passable</t>
  </si>
  <si>
    <t>médiocre</t>
  </si>
  <si>
    <t>Inexistant</t>
  </si>
  <si>
    <t>Portail de l'Espace Numérique de Santé du Gabon (ENSG) pour les professionnels de la santé et les patients</t>
  </si>
  <si>
    <t>Télémédecine comme fonction déportée de l'hôpital et intégrée à tous les processus de prise en charge</t>
  </si>
  <si>
    <t>Système de pilotage, des statistiques de la veille sanitaire de l’observatoire gabonais de santé</t>
  </si>
  <si>
    <t>Oui</t>
  </si>
  <si>
    <t>Changement plus ou moins important</t>
  </si>
  <si>
    <t>Changement assez important</t>
  </si>
  <si>
    <t>Changement très important</t>
  </si>
  <si>
    <t>Aucun changement</t>
  </si>
  <si>
    <t>Je suis prêt à plus ou moins changer</t>
  </si>
  <si>
    <t>Je suis prêt à changer assez</t>
  </si>
  <si>
    <t>Je suis prêt à beaucoup changer</t>
  </si>
  <si>
    <t>FORMATION</t>
  </si>
  <si>
    <t>QUE LE PROJET NE SOIT PAS UN VŒU PIEUX</t>
  </si>
  <si>
    <t>QUE CE QUI A ÉTÉ ENTREPRIS AILLE A SON TERME PARCE QUE NOUS RESTONS CONFIANTS POUR L'AMELIORATION DE BEAUCOUP</t>
  </si>
  <si>
    <t>Autres</t>
  </si>
  <si>
    <t>Assistante RH</t>
  </si>
  <si>
    <t>Possibilité d'avoir une seconde opinion par un expert à distance</t>
  </si>
  <si>
    <t>Possibilité de partager ses expériences terrain avec les autres</t>
  </si>
  <si>
    <t>Bien</t>
  </si>
  <si>
    <t>Je ne suis pas du tout prêt à changer</t>
  </si>
  <si>
    <t>Communication facile avec mes collègues</t>
  </si>
  <si>
    <t>Découverte à travers les expériences des uns et des autres</t>
  </si>
  <si>
    <t>Accès aux informations des patients</t>
  </si>
  <si>
    <t>Adjoint d'Administration</t>
  </si>
  <si>
    <t>Gestion des épidémies et veille épidémiologique</t>
  </si>
  <si>
    <t>Que le projet apporte des solutions plus rapides</t>
  </si>
  <si>
    <t>Les ressources humaines</t>
  </si>
  <si>
    <t>Le refus du changement</t>
  </si>
  <si>
    <t>Les zones non couvertes par la technologie (internet, courant…)</t>
  </si>
  <si>
    <t>La formation des volontaires</t>
  </si>
  <si>
    <t>BELE</t>
  </si>
  <si>
    <t>Ingénieur Statisticien</t>
  </si>
  <si>
    <t>Collecte et remontée d'informations sanitaires</t>
  </si>
  <si>
    <t>bien</t>
  </si>
  <si>
    <t>Acquérir de nouvelles compétences</t>
  </si>
  <si>
    <t>Avoir de nouveaux outils de collecte de données</t>
  </si>
  <si>
    <t>Personnel non disponible</t>
  </si>
  <si>
    <t>Personnel non qualifié</t>
  </si>
  <si>
    <t>Les outils du SI</t>
  </si>
  <si>
    <t>Motiver le personnel</t>
  </si>
  <si>
    <t>Former le personnel aux TIC</t>
  </si>
  <si>
    <t>Mettre à disposition les  outils</t>
  </si>
  <si>
    <t>Administrateur de santé</t>
  </si>
  <si>
    <t>Interaction renforcée entre structures sanitaires et administrations de santé</t>
  </si>
  <si>
    <t>oui</t>
  </si>
  <si>
    <t>Améliorer ma vision de la télémédecine</t>
  </si>
  <si>
    <t>Risque de connexion</t>
  </si>
  <si>
    <t>Faiblesse dans l'intensité du courant électrique</t>
  </si>
  <si>
    <t>Coupures intempestives d'électricité</t>
  </si>
  <si>
    <t>Non adhésion des acteurs</t>
  </si>
  <si>
    <t>Disponiblité permanente des moyens financiers</t>
  </si>
  <si>
    <t>Avoir un sytème de relais</t>
  </si>
  <si>
    <t>CHR</t>
  </si>
  <si>
    <t>Manager des projets</t>
  </si>
  <si>
    <t>Une meilleure productivité des agents de santé</t>
  </si>
  <si>
    <t>Référentiel - Identification des professionnels et des structures</t>
  </si>
  <si>
    <t>Systèmes d’Information Hospitaliers (SIH)</t>
  </si>
  <si>
    <t>Le référentiel des professionnels sera un canevas pour le management à appliquer</t>
  </si>
  <si>
    <t>Amélioration de l'information</t>
  </si>
  <si>
    <t>Améliration de la productivité</t>
  </si>
  <si>
    <t>Amélioration de la relation Médecins- Administration</t>
  </si>
  <si>
    <t>Dualisme</t>
  </si>
  <si>
    <t>Conflits</t>
  </si>
  <si>
    <t>Intensifier la communication</t>
  </si>
  <si>
    <t>Mettre à la disposition de tous</t>
  </si>
  <si>
    <t>Formation du personnel</t>
  </si>
  <si>
    <t>Médical</t>
  </si>
  <si>
    <t>Médecin généraliste</t>
  </si>
  <si>
    <t>Rapidité d'accès à des ressources spécialisées</t>
  </si>
  <si>
    <t>Permet de s'arrimer aux autres, d'établir les normes et les contrôles</t>
  </si>
  <si>
    <t>Valorisation des compétences</t>
  </si>
  <si>
    <t>Formation</t>
  </si>
  <si>
    <t>Equipement</t>
  </si>
  <si>
    <t>Contrôles réguliers</t>
  </si>
  <si>
    <t>Mauvaise utilisation ou sur-utilisation</t>
  </si>
  <si>
    <t>Utilisation limitée par le niveau des structures</t>
  </si>
  <si>
    <t>Orienter les demandes</t>
  </si>
  <si>
    <t>Limiter l'utilisation aux personnes indiquées</t>
  </si>
  <si>
    <t>Il faut qu'il existe des niveaux de comptétence pour solliciter des services</t>
  </si>
  <si>
    <t>Ingénieur de travaux statistiques et informatique appliquée</t>
  </si>
  <si>
    <t>Que les choses se passent désormais bien</t>
  </si>
  <si>
    <t>Accès facile aux données statistiques</t>
  </si>
  <si>
    <t>Vulgarisation de l'information au sein de la structure</t>
  </si>
  <si>
    <t>La non adhésion au projet par les praticiens</t>
  </si>
  <si>
    <t>Les mauvais comportements</t>
  </si>
  <si>
    <t>Il faut amener les praticiens à s'approprier le projet</t>
  </si>
  <si>
    <t>Faire la sensibilisation aupres des concernés</t>
  </si>
  <si>
    <t>Secrétaire de Santé</t>
  </si>
  <si>
    <t>Accessibilité à la formation médicale continue à distance</t>
  </si>
  <si>
    <t>Possibilité de promouvoir le centre de santé</t>
  </si>
  <si>
    <t>Nous souhaitons que ce projet reussise pour le bien être des gabonais</t>
  </si>
  <si>
    <t>Meilleur système de gestion</t>
  </si>
  <si>
    <t>gestion de l'outil informatique</t>
  </si>
  <si>
    <t>Confidentialité des données</t>
  </si>
  <si>
    <t>Ne pas divulguer le secret professionnel</t>
  </si>
  <si>
    <t>Para-Médical</t>
  </si>
  <si>
    <t>Sage- femme</t>
  </si>
  <si>
    <t>Nouvelles connaissances / Amélioration du savoir</t>
  </si>
  <si>
    <t>Formation continue et permanente</t>
  </si>
  <si>
    <t>Maîtrise des outils et pérenisation</t>
  </si>
  <si>
    <t>Implication des politiques</t>
  </si>
  <si>
    <t>Détournement du projet</t>
  </si>
  <si>
    <t>Problèmes d'énergie</t>
  </si>
  <si>
    <t>Accessibilité des structures</t>
  </si>
  <si>
    <t>Mauvais usages</t>
  </si>
  <si>
    <t>Eviter les parrainages</t>
  </si>
  <si>
    <t>Ne pas se laisser distraire</t>
  </si>
  <si>
    <t>Régler les problèmes liés à l'électricité</t>
  </si>
  <si>
    <t>Veiller au bon entretien des outils</t>
  </si>
  <si>
    <t>Bien former et responsabiliser</t>
  </si>
  <si>
    <t xml:space="preserve">Infirmier/ ère
</t>
  </si>
  <si>
    <t>Amélioration de la qualité de la pratique</t>
  </si>
  <si>
    <t>changement faible</t>
  </si>
  <si>
    <t>Amélioration des performances</t>
  </si>
  <si>
    <t>Une réalisation du projet</t>
  </si>
  <si>
    <t>Bonne compréhension du SI</t>
  </si>
  <si>
    <t>Indisponibilité des médecins et autres</t>
  </si>
  <si>
    <t>Fiabilité du réseau téléphonique</t>
  </si>
  <si>
    <t>l'outil informatique</t>
  </si>
  <si>
    <t>Le suivi du projet</t>
  </si>
  <si>
    <t>la formation</t>
  </si>
  <si>
    <t>Mettre tout en place pour les médecins</t>
  </si>
  <si>
    <t>Sécurisation des réseaux internet</t>
  </si>
  <si>
    <t>Mettre en place un SI fiable</t>
  </si>
  <si>
    <t>Bon suivi du projet</t>
  </si>
  <si>
    <t>Formation des differents acteurs</t>
  </si>
  <si>
    <t>Aboutissement du projet</t>
  </si>
  <si>
    <t>Implication des personnes ciblées</t>
  </si>
  <si>
    <t>Nationaliser le réseau même dans les structures les plus reculées du pays</t>
  </si>
  <si>
    <t>Non adhésion de certaines autorités</t>
  </si>
  <si>
    <t>Mauvaise utilisation des outils</t>
  </si>
  <si>
    <t>Incompréhension de l'outil</t>
  </si>
  <si>
    <t>Bien expliquer l'utilité CAD les avantages du projet</t>
  </si>
  <si>
    <t>Formation des utilisateurs</t>
  </si>
  <si>
    <t>Bien former pour éviter les pertes et incompréhensions</t>
  </si>
  <si>
    <t>Dispensaire</t>
  </si>
  <si>
    <t>Malibe</t>
  </si>
  <si>
    <t>Système d'information des soins de santé de premier niveau</t>
  </si>
  <si>
    <t>Outils innovant pour la prévention et la promotion de la santé</t>
  </si>
  <si>
    <t>La plupart d'entre nous ne croyons plus aux cultures et rites</t>
  </si>
  <si>
    <t>Veux voir l'amélioration d'une meilleure prise en charge du patient au Gabon</t>
  </si>
  <si>
    <t>Amélioration d'une très bonne prise en charge des patients</t>
  </si>
  <si>
    <t>Eviter aux patients de faire de longues distances pour des soins de qualité</t>
  </si>
  <si>
    <t>Les réfractaires au changement</t>
  </si>
  <si>
    <t>La mauvaise compréhension</t>
  </si>
  <si>
    <t>Inculquer, insister et expliquer</t>
  </si>
  <si>
    <t>Enseigner et être patient</t>
  </si>
  <si>
    <t>Centre Santé</t>
  </si>
  <si>
    <t>Cap Esterias</t>
  </si>
  <si>
    <t>Médecin spécialiste</t>
  </si>
  <si>
    <t>Chirurgie</t>
  </si>
  <si>
    <t>On s'y lance déjà</t>
  </si>
  <si>
    <t>Meilleure gestion du temps et de la relation patient</t>
  </si>
  <si>
    <t>Meilleurs inter-échanges professionnels</t>
  </si>
  <si>
    <t>Meilleure qualité des soins</t>
  </si>
  <si>
    <t>Outils inadaptés</t>
  </si>
  <si>
    <t>Formation limitée</t>
  </si>
  <si>
    <t>Obstacles liés au numérique</t>
  </si>
  <si>
    <t>Rigueur à la mise en place</t>
  </si>
  <si>
    <t>Assurer la formation</t>
  </si>
  <si>
    <t>Sources d'énergie et extension de la fibre optique</t>
  </si>
  <si>
    <t>Une formation de qualité</t>
  </si>
  <si>
    <t>Equipements et matériels de travail</t>
  </si>
  <si>
    <t>Changement faible</t>
  </si>
  <si>
    <t>changement concret</t>
  </si>
  <si>
    <t>Je suis un peu prêt à changer</t>
  </si>
  <si>
    <t>que le projet continue sur cet élan</t>
  </si>
  <si>
    <t>Continuité du SI dans les structures de 1er niveau</t>
  </si>
  <si>
    <t>Que le projet voit le jour</t>
  </si>
  <si>
    <t>Toujours faire face</t>
  </si>
  <si>
    <t>Autres Professions</t>
  </si>
  <si>
    <t>18. Quels sont selon vous les risques principaux que ce projet pourrait rencontrer dans sa mise en œuvre ?</t>
  </si>
  <si>
    <t>18. bis Quelles sont vos recommandations pour les prévenir ?</t>
  </si>
  <si>
    <t>Région enquête</t>
  </si>
  <si>
    <t>Estuaire</t>
  </si>
  <si>
    <t>CTA</t>
  </si>
  <si>
    <t>Libreville</t>
  </si>
  <si>
    <t>Administration nationale de santé</t>
  </si>
  <si>
    <t>Public militaire</t>
  </si>
  <si>
    <t>Port Gentil</t>
  </si>
  <si>
    <t>DU VIH/SIDA</t>
  </si>
  <si>
    <t>Lambaréné</t>
  </si>
  <si>
    <t>Médiocre</t>
  </si>
  <si>
    <t>Référentiel - Identification des patients</t>
  </si>
  <si>
    <t>Non</t>
  </si>
  <si>
    <t>Ogoué - Maritime</t>
  </si>
  <si>
    <t>Owendo</t>
  </si>
  <si>
    <t>Confessionnel</t>
  </si>
  <si>
    <t>Passable</t>
  </si>
  <si>
    <t>Référentiel - Référentiels sémantiques métiers</t>
  </si>
  <si>
    <t>Messagerie sécurisée de santé</t>
  </si>
  <si>
    <t>Franceville</t>
  </si>
  <si>
    <t>Bendje</t>
  </si>
  <si>
    <t>CHU</t>
  </si>
  <si>
    <t>Parapublic</t>
  </si>
  <si>
    <t>Nord</t>
  </si>
  <si>
    <t>Hôpital</t>
  </si>
  <si>
    <t>Privé</t>
  </si>
  <si>
    <t>Excellent</t>
  </si>
  <si>
    <t>Hébergement des données</t>
  </si>
  <si>
    <t>ONG</t>
  </si>
  <si>
    <t>Centre médical</t>
  </si>
  <si>
    <t>Système d'information des structures privées et praticiens libéraux</t>
  </si>
  <si>
    <t>Case de santé</t>
  </si>
  <si>
    <t>Médecin traditionnel</t>
  </si>
  <si>
    <t>Meilleure sécurité pour les patients</t>
  </si>
  <si>
    <t>Cabinet</t>
  </si>
  <si>
    <t>Continuité des services</t>
  </si>
  <si>
    <t>Clinique</t>
  </si>
  <si>
    <t>Polyclinique</t>
  </si>
  <si>
    <t>Facilité de la recherche clinique grâce aux bases de données</t>
  </si>
  <si>
    <t>Infirmerie scolaire</t>
  </si>
  <si>
    <t>Archivage numéroque des informations médicales</t>
  </si>
  <si>
    <t>Archivage numérique des informations médicales</t>
  </si>
  <si>
    <t>Laboratoire d’analyse</t>
  </si>
  <si>
    <t>SMI</t>
  </si>
  <si>
    <t>Infirmerie de Garnison</t>
  </si>
  <si>
    <t>Imagerie médicale</t>
  </si>
  <si>
    <t>Ecole de formation en Santé</t>
  </si>
  <si>
    <t>Pharmacie</t>
  </si>
  <si>
    <t>Base d'hygiène</t>
  </si>
  <si>
    <t>Dépôt pharmaceutique</t>
  </si>
  <si>
    <t>Structure de médecine traditionnelle</t>
  </si>
  <si>
    <t>Ingénieur Informaticien</t>
  </si>
  <si>
    <t>TS Biologie Medicale</t>
  </si>
  <si>
    <t>Biologie Medicale</t>
  </si>
  <si>
    <t>Neurologue et DAM</t>
  </si>
  <si>
    <t>Technicienne en radiologie</t>
  </si>
  <si>
    <t xml:space="preserve">Infectiologue
</t>
  </si>
  <si>
    <t>Gestionnaire des Hôpitaux</t>
  </si>
  <si>
    <t>Economie et Finances</t>
  </si>
  <si>
    <t>Informaticien</t>
  </si>
  <si>
    <t>DGA CHUO</t>
  </si>
  <si>
    <t>Technicienne de recherche</t>
  </si>
  <si>
    <t>Phytothérapeute</t>
  </si>
  <si>
    <t>Biologiste</t>
  </si>
  <si>
    <t>Laborantine</t>
  </si>
  <si>
    <t>Psychologue</t>
  </si>
  <si>
    <t>Anesthésiste</t>
  </si>
  <si>
    <t>Chirurgien</t>
  </si>
  <si>
    <t>Infirmiere  assistant</t>
  </si>
  <si>
    <t>Infirmiere/ Surveillante Générale</t>
  </si>
  <si>
    <t>DRH</t>
  </si>
  <si>
    <t>Adhésion</t>
  </si>
  <si>
    <t>Compréhension</t>
  </si>
  <si>
    <t>Infirmiere Assistante/ Surveillante Générale Adjointe</t>
  </si>
  <si>
    <t>Infirmiere/ Major de service</t>
  </si>
  <si>
    <t>Surveillante générale</t>
  </si>
  <si>
    <t>Dialyseur</t>
  </si>
  <si>
    <t>Surveillante Gnle Adjointe</t>
  </si>
  <si>
    <t>DRS</t>
  </si>
  <si>
    <t>Epidémiologiste</t>
  </si>
  <si>
    <t>12. Sous-projet(s) - A</t>
  </si>
  <si>
    <t>12. Sous-projet(s) - B</t>
  </si>
  <si>
    <t>12. Sous-projet(s) - C</t>
  </si>
  <si>
    <t>17. Dans quelle mesure le sous-projet va modifier les critères suivants au sein du SNIS ?
Compétences</t>
  </si>
  <si>
    <t>17. Dans quelle mesure le sous-projet va modifier les critères suivants au sein du SNIS ?
Outils et SI</t>
  </si>
  <si>
    <t>17. Dans quelle mesure le sous-projet va modifier les critères suivants au sein du SNIS ?
Procédures</t>
  </si>
  <si>
    <t>17. Dans quelle mesure le sous-projet va modifier les critères suivants au sein du SNIS ?
Organisation</t>
  </si>
  <si>
    <t>17. Dans quelle mesure le sous-projet va modifier les critères suivants au sein du SNIS ?
Comportements</t>
  </si>
  <si>
    <t>17. Dans quelle mesure le sous-projet va modifier les critères suivants au sein du SNIS ?
Culture et rites</t>
  </si>
  <si>
    <t xml:space="preserve">18. Dans quelle mesure êtes-vous prêt(e) à changer sur les critères ci-dessous dans le cadre du sous-projet ? 
Compétences
</t>
  </si>
  <si>
    <t xml:space="preserve">18. Dans quelle mesure êtes-vous prêt(e) à changer sur les critères ci-dessous dans le cadre du sous-projet ? 
Outils et SI
</t>
  </si>
  <si>
    <t xml:space="preserve">18. Dans quelle mesure êtes-vous prêt(e) à changer sur les critères ci-dessous dans le cadre du sous-projet ? 
Procédures
</t>
  </si>
  <si>
    <t xml:space="preserve">18. Dans quelle mesure êtes-vous prêt(e) à changer sur les critères ci-dessous dans le cadre du sous-projet ? 
Organisation
</t>
  </si>
  <si>
    <t xml:space="preserve">18. Dans quelle mesure êtes-vous prêt(e) à changer sur les critères ci-dessous dans le cadre du sous-projet ? 
Comportements
</t>
  </si>
  <si>
    <t xml:space="preserve">18. Dans quelle mesure êtes-vous prêt(e) à changer sur les critères ci-dessous dans le cadre du sous-projet ? 
Systèmes de contrôle
</t>
  </si>
  <si>
    <t xml:space="preserve">18. Dans quelle mesure êtes-vous prêt(e) à changer sur les critères ci-dessous dans le cadre du sous-projet ? 
Culture et rites
</t>
  </si>
  <si>
    <t>Étiquettes de lignes</t>
  </si>
  <si>
    <t>Total général</t>
  </si>
  <si>
    <t>Étiquettes de colonnes</t>
  </si>
  <si>
    <t>Nombre de 1. De 1 à 10, comment évaluez-vous votre propre compréhension du projet SNIS ?</t>
  </si>
  <si>
    <t>Moyenne de 1. De 1 à 10, comment évaluez-vous votre propre compréhension du projet SNIS ?</t>
  </si>
  <si>
    <t>De 1 à 3</t>
  </si>
  <si>
    <t>De 4 à 6</t>
  </si>
  <si>
    <t>De 7 à 10</t>
  </si>
  <si>
    <t>Administratif</t>
  </si>
  <si>
    <t>Nombre de 14. Sous-projet sélectionné</t>
  </si>
  <si>
    <t>Moyenne de 8. De 1 à 10, dans quelle mesure selon vous le projet peut modifier les conditions de santé des Gabonais ?</t>
  </si>
  <si>
    <t>Le projet pourrait détériorer les conditions sanitaires au Gabon</t>
  </si>
  <si>
    <t>Le projet n'aurait aucun impact sur les conditions sanitaires au Gabon</t>
  </si>
  <si>
    <t>Le projet pourrait améliorer les conditions sanitaires au Gabon</t>
  </si>
  <si>
    <t>Moyenne de 3. De 1 à 10, comment évaluez-vous votre adhésion au projet ?</t>
  </si>
  <si>
    <t>Moyenne de 6. De 1 à 10, comment évaluez-vous votre confiance dans la capacité du projet à être mis en œuvre ?</t>
  </si>
  <si>
    <t>Nombre de 11. Outils et SI</t>
  </si>
  <si>
    <t>Nombre de 11. Procédures</t>
  </si>
  <si>
    <t>Nombre de 11.  Organisation</t>
  </si>
  <si>
    <t>Nombre de 11.  Comportements</t>
  </si>
  <si>
    <t>Nombre de 11. Compétences</t>
  </si>
  <si>
    <t>Nombre de 11. Système de contrôle</t>
  </si>
  <si>
    <t>Nombre de 11.  Culture et rites</t>
  </si>
  <si>
    <t>Impact</t>
  </si>
  <si>
    <t>(vide)</t>
  </si>
  <si>
    <t>17. Dans quelle mesure le sous-projet va modifier les critères suivants au sein du SNIS ?
Système de contrôle</t>
  </si>
  <si>
    <t xml:space="preserve">Adhésion </t>
  </si>
  <si>
    <t>Gestionnaire comptable</t>
  </si>
  <si>
    <t>ADS</t>
  </si>
  <si>
    <t>Magasinier</t>
  </si>
  <si>
    <t>Agent Santé Publique</t>
  </si>
  <si>
    <t>Cadre en santé publique</t>
  </si>
  <si>
    <t>Vacinemètre</t>
  </si>
  <si>
    <t>IA</t>
  </si>
  <si>
    <t>Puéricultrice</t>
  </si>
  <si>
    <t>Pédiatre</t>
  </si>
  <si>
    <t>Cardiologue</t>
  </si>
  <si>
    <t>Technicien laboratoire</t>
  </si>
  <si>
    <t>Moyen Ogoué</t>
  </si>
  <si>
    <t>Immuno-épidémiologie</t>
  </si>
  <si>
    <t>Ingénieur en informatique</t>
  </si>
  <si>
    <t>Enseignant-chercheur</t>
  </si>
  <si>
    <t>Administrateur</t>
  </si>
  <si>
    <t>Gynécologue obstétricien</t>
  </si>
  <si>
    <t>Santé publique</t>
  </si>
  <si>
    <t>Administrateur civil</t>
  </si>
  <si>
    <t>Ensaignant paramédical</t>
  </si>
  <si>
    <t xml:space="preserve">Melen </t>
  </si>
  <si>
    <t>Gestionnaire des ressources humaines</t>
  </si>
  <si>
    <t>Coordinatrice</t>
  </si>
  <si>
    <t>Gestionnaire de stocks</t>
  </si>
  <si>
    <t>Data entry</t>
  </si>
  <si>
    <t>Comptable</t>
  </si>
  <si>
    <t>Ingénieur de recherche</t>
  </si>
  <si>
    <t>Gestionnaire qualité</t>
  </si>
  <si>
    <t>Centre</t>
  </si>
  <si>
    <t xml:space="preserve">Attaché d'administration sanitaire </t>
  </si>
  <si>
    <t>Technicienne en pharmacie</t>
  </si>
  <si>
    <t>Gestionnaire de données</t>
  </si>
  <si>
    <t>IDEP</t>
  </si>
  <si>
    <t xml:space="preserve">Neuroépidémiologie </t>
  </si>
  <si>
    <t>Professeur d'Université</t>
  </si>
  <si>
    <t>Syndicat</t>
  </si>
  <si>
    <t>RPCA/IAI</t>
  </si>
  <si>
    <t>Chauffeur</t>
  </si>
  <si>
    <t>Sud-Est</t>
  </si>
  <si>
    <t>Chef service d'hygiène et d'assainissement</t>
  </si>
  <si>
    <t>Dommage corporel/ légiste</t>
  </si>
  <si>
    <t>Préparateur en pharmacie</t>
  </si>
  <si>
    <t>FSBM</t>
  </si>
  <si>
    <t>Anthropologue</t>
  </si>
  <si>
    <t>Radiologue</t>
  </si>
  <si>
    <t>Hygiéniste</t>
  </si>
  <si>
    <t>Chargée d'études</t>
  </si>
  <si>
    <t>Chirurgien dentiste</t>
  </si>
  <si>
    <t>Assistante technique en informatique</t>
  </si>
  <si>
    <t>Major</t>
  </si>
  <si>
    <t>Nombre de 9. 1 Selon vous, quels sont les 3 principaux impacts possibles du projet ?  Cochez 3 réponses maximum.</t>
  </si>
  <si>
    <t>Nombre de 9. 2 Selon vous, quels sont les 3 principaux impacts possibles du projet ?  Cochez 3 réponses maximum.</t>
  </si>
  <si>
    <t>Nombre de 9. 3 Selon vous, quels sont les 3 principaux impacts possibles du projet ?  Cochez 3 réponses maximum.</t>
  </si>
  <si>
    <t>Total</t>
  </si>
  <si>
    <t>Impacts</t>
  </si>
  <si>
    <t>%</t>
  </si>
  <si>
    <t>Commentaires+CD:CFCC:CFCG1CE:CFBO:CF</t>
  </si>
  <si>
    <t>19. Sous-projet -Attente 2</t>
  </si>
  <si>
    <t>19. Sous-projet - Attente 3</t>
  </si>
  <si>
    <t>13. De 1 à 10, A - Compréhension</t>
  </si>
  <si>
    <t>13. De 1 à 10, A - Impact</t>
  </si>
  <si>
    <t>13. De 1 à 10, A - Adhésion</t>
  </si>
  <si>
    <t>13. De 1 à 10, B - Compréhension</t>
  </si>
  <si>
    <t>13. De 1 à 10, B - Adhésion</t>
  </si>
  <si>
    <t>13. De 1 à 10, B - Impact</t>
  </si>
  <si>
    <t>13. De 1 à 10, C - Compréhension</t>
  </si>
  <si>
    <t>13. De 1 à 10, C - Adhésion</t>
  </si>
  <si>
    <t>13. De 1 à 10, C - Impact</t>
  </si>
  <si>
    <t>19. Sous-projet -Attente 1</t>
  </si>
  <si>
    <t>20. Sous-projet - Risque 1</t>
  </si>
  <si>
    <t>20. Sous-projet - Risque 2</t>
  </si>
  <si>
    <t>20. Sous-projet - Risque 3</t>
  </si>
  <si>
    <t>20. Sous-projet - Risque 4</t>
  </si>
  <si>
    <t>20. Sous-projet - Risque 5</t>
  </si>
  <si>
    <t>20. bis Sous-projet - Recommandation 1</t>
  </si>
  <si>
    <t>20. bis Sous-projet - Recommandation 2</t>
  </si>
  <si>
    <t>20. bis Sous-projet - Recommandation 3</t>
  </si>
  <si>
    <t>20. bis Sous-projet - Recommandation 4</t>
  </si>
  <si>
    <t>20. bis Sous-projet - Recommandation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</si>
</sst>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color rgb="FF000000"/>
      <name val="Arial"/>
    </font>
    <font>
      <sz val="10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0"/>
      <color rgb="FF000000"/>
      <name val="Arial"/>
    </font>
    <font>
      <b/>
      <sz val="10"/>
      <color theme="1"/>
      <name val="Arial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47">
    <xf numFmtId="0" fontId="0" fillId="0" borderId="0" xfId="0" applyFont="1" applyAlignment="1"/>
    <xf numFmtId="0" fontId="1" fillId="0" borderId="0" xfId="0" applyFont="1" applyAlignment="1"/>
    <xf numFmtId="0" fontId="0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pivotButton="1" applyFont="1" applyAlignment="1"/>
    <xf numFmtId="0" fontId="0" fillId="0" borderId="0" xfId="0" applyFont="1" applyAlignment="1">
      <alignment horizontal="left"/>
    </xf>
    <xf numFmtId="0" fontId="0" fillId="0" borderId="0" xfId="0" applyNumberFormat="1" applyFont="1" applyAlignment="1"/>
    <xf numFmtId="2" fontId="0" fillId="0" borderId="0" xfId="0" applyNumberFormat="1" applyFont="1" applyAlignment="1"/>
    <xf numFmtId="0" fontId="0" fillId="0" borderId="0" xfId="0" applyFont="1" applyAlignment="1"/>
    <xf numFmtId="0" fontId="0" fillId="0" borderId="0" xfId="0" applyFont="1" applyAlignment="1">
      <alignment wrapText="1"/>
    </xf>
    <xf numFmtId="0" fontId="0" fillId="0" borderId="0" xfId="0" pivotButton="1" applyFont="1" applyAlignment="1">
      <alignment wrapText="1"/>
    </xf>
    <xf numFmtId="0" fontId="0" fillId="0" borderId="0" xfId="0" applyFont="1" applyAlignment="1">
      <alignment horizontal="left" wrapText="1"/>
    </xf>
    <xf numFmtId="0" fontId="0" fillId="0" borderId="0" xfId="0" applyFont="1" applyAlignment="1">
      <alignment horizontal="center" vertical="center"/>
    </xf>
    <xf numFmtId="0" fontId="0" fillId="0" borderId="1" xfId="0" applyFont="1" applyBorder="1" applyAlignment="1"/>
    <xf numFmtId="9" fontId="0" fillId="0" borderId="1" xfId="1" applyFont="1" applyBorder="1" applyAlignment="1"/>
    <xf numFmtId="0" fontId="0" fillId="0" borderId="0" xfId="0" applyNumberFormat="1" applyFont="1" applyAlignment="1">
      <alignment wrapText="1"/>
    </xf>
    <xf numFmtId="0" fontId="5" fillId="4" borderId="1" xfId="0" applyFont="1" applyFill="1" applyBorder="1" applyAlignment="1"/>
    <xf numFmtId="0" fontId="0" fillId="0" borderId="0" xfId="0" applyFont="1" applyAlignment="1"/>
    <xf numFmtId="0" fontId="0" fillId="0" borderId="0" xfId="0" applyFont="1" applyAlignment="1">
      <alignment horizontal="left" indent="1"/>
    </xf>
    <xf numFmtId="0" fontId="0" fillId="0" borderId="0" xfId="0" pivotButton="1" applyFont="1" applyAlignment="1">
      <alignment horizontal="center" vertical="center" wrapText="1"/>
    </xf>
    <xf numFmtId="0" fontId="5" fillId="0" borderId="1" xfId="0" applyFont="1" applyBorder="1" applyAlignment="1">
      <alignment horizontal="left"/>
    </xf>
    <xf numFmtId="0" fontId="0" fillId="0" borderId="1" xfId="0" applyFont="1" applyBorder="1" applyAlignment="1">
      <alignment horizontal="left" indent="1"/>
    </xf>
    <xf numFmtId="0" fontId="5" fillId="4" borderId="1" xfId="0" applyFont="1" applyFill="1" applyBorder="1" applyAlignment="1">
      <alignment horizontal="left"/>
    </xf>
    <xf numFmtId="0" fontId="6" fillId="4" borderId="1" xfId="0" applyFont="1" applyFill="1" applyBorder="1" applyAlignment="1"/>
    <xf numFmtId="2" fontId="0" fillId="0" borderId="1" xfId="0" applyNumberFormat="1" applyFont="1" applyBorder="1" applyAlignment="1"/>
    <xf numFmtId="0" fontId="3" fillId="0" borderId="0" xfId="0" applyFont="1" applyAlignment="1"/>
    <xf numFmtId="0" fontId="3" fillId="0" borderId="0" xfId="0" applyFont="1" applyAlignment="1">
      <alignment wrapText="1"/>
    </xf>
    <xf numFmtId="0" fontId="2" fillId="0" borderId="0" xfId="0" applyFont="1" applyAlignment="1">
      <alignment horizontal="center" vertical="center"/>
    </xf>
    <xf numFmtId="0" fontId="0" fillId="0" borderId="3" xfId="0" applyFont="1" applyBorder="1" applyAlignment="1">
      <alignment wrapText="1"/>
    </xf>
    <xf numFmtId="0" fontId="0" fillId="0" borderId="4" xfId="0" applyFont="1" applyBorder="1" applyAlignment="1">
      <alignment wrapText="1"/>
    </xf>
    <xf numFmtId="0" fontId="0" fillId="0" borderId="5" xfId="0" applyFont="1" applyBorder="1" applyAlignment="1">
      <alignment wrapText="1"/>
    </xf>
    <xf numFmtId="0" fontId="0" fillId="0" borderId="0" xfId="0" applyNumberFormat="1" applyFont="1" applyAlignment="1">
      <alignment horizontal="center" vertical="center" wrapText="1"/>
    </xf>
    <xf numFmtId="0" fontId="0" fillId="0" borderId="0" xfId="0" pivotButton="1" applyFon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6" fillId="4" borderId="2" xfId="0" applyNumberFormat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9" fontId="0" fillId="0" borderId="0" xfId="1" applyFont="1" applyAlignment="1">
      <alignment horizontal="center" vertical="center"/>
    </xf>
    <xf numFmtId="2" fontId="0" fillId="0" borderId="6" xfId="0" applyNumberFormat="1" applyFont="1" applyBorder="1" applyAlignment="1">
      <alignment wrapText="1"/>
    </xf>
    <xf numFmtId="2" fontId="0" fillId="0" borderId="7" xfId="0" applyNumberFormat="1" applyFont="1" applyBorder="1" applyAlignment="1">
      <alignment wrapText="1"/>
    </xf>
    <xf numFmtId="2" fontId="0" fillId="0" borderId="8" xfId="0" applyNumberFormat="1" applyFont="1" applyBorder="1" applyAlignment="1">
      <alignment wrapText="1"/>
    </xf>
    <xf numFmtId="2" fontId="0" fillId="0" borderId="9" xfId="0" applyNumberFormat="1" applyFont="1" applyBorder="1" applyAlignment="1">
      <alignment wrapText="1"/>
    </xf>
    <xf numFmtId="2" fontId="0" fillId="0" borderId="10" xfId="0" applyNumberFormat="1" applyFont="1" applyBorder="1" applyAlignment="1">
      <alignment wrapText="1"/>
    </xf>
    <xf numFmtId="2" fontId="0" fillId="0" borderId="11" xfId="0" applyNumberFormat="1" applyFont="1" applyBorder="1" applyAlignment="1">
      <alignment wrapText="1"/>
    </xf>
  </cellXfs>
  <cellStyles count="2">
    <cellStyle name="Normal" xfId="0" builtinId="0"/>
    <cellStyle name="Pourcentage" xfId="1" builtinId="5"/>
  </cellStyles>
  <dxfs count="51">
    <dxf>
      <alignment wrapText="1"/>
    </dxf>
    <dxf>
      <alignment wrapText="1"/>
    </dxf>
    <dxf>
      <numFmt numFmtId="2" formatCode="0.0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numFmt numFmtId="2" formatCode="0.0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numFmt numFmtId="2" formatCode="0.00"/>
    </dxf>
    <dxf>
      <numFmt numFmtId="2" formatCode="0.00"/>
    </dxf>
    <dxf>
      <alignment wrapText="1"/>
    </dxf>
    <dxf>
      <alignment wrapText="1"/>
    </dxf>
    <dxf>
      <alignment wrapText="1"/>
    </dxf>
    <dxf>
      <alignment wrapText="1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numFmt numFmtId="2" formatCode="0.0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horizontal="center"/>
    </dxf>
    <dxf>
      <alignment vertical="center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pivotCacheDefinition" Target="pivotCache/pivotCacheDefinition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pivotCacheDefinition" Target="pivotCache/pivotCacheDefinition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pivotCacheDefinition" Target="pivotCache/pivotCacheDefinition2.xml"/><Relationship Id="rId27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Ex2.xml.rels><?xml version="1.0" encoding="UTF-8" standalone="yes"?>
<Relationships xmlns="http://schemas.openxmlformats.org/package/2006/relationships"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Ex3.xml.rels><?xml version="1.0" encoding="UTF-8" standalone="yes"?>
<Relationships xmlns="http://schemas.openxmlformats.org/package/2006/relationships"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 de données e V aide premier cas.xlsx]13.a!Tableau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'13.a'!$B$3</c:f>
              <c:strCache>
                <c:ptCount val="1"/>
                <c:pt idx="0">
                  <c:v>Adhésion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'13.a'!$A$4:$A$15</c:f>
              <c:strCache>
                <c:ptCount val="11"/>
                <c:pt idx="0">
                  <c:v>Messagerie sécurisée de santé</c:v>
                </c:pt>
                <c:pt idx="1">
                  <c:v>Référentiel - Référentiels sémantiques métiers</c:v>
                </c:pt>
                <c:pt idx="2">
                  <c:v>Système d'information des structures privées et praticiens libéraux</c:v>
                </c:pt>
                <c:pt idx="3">
                  <c:v>Portail de l'Espace Numérique de Santé du Gabon (ENSG) pour les professionnels de la santé et les patients</c:v>
                </c:pt>
                <c:pt idx="4">
                  <c:v>Télémédecine comme fonction déportée de l'hôpital et intégrée à tous les processus de prise en charge</c:v>
                </c:pt>
                <c:pt idx="5">
                  <c:v>Référentiel - Identification des professionnels et des structures</c:v>
                </c:pt>
                <c:pt idx="6">
                  <c:v>Systèmes d’Information Hospitaliers (SIH)</c:v>
                </c:pt>
                <c:pt idx="7">
                  <c:v>Outils innovant pour la prévention et la promotion de la santé</c:v>
                </c:pt>
                <c:pt idx="8">
                  <c:v>Hébergement des données</c:v>
                </c:pt>
                <c:pt idx="9">
                  <c:v>Système de pilotage, des statistiques de la veille sanitaire de l’observatoire gabonais de santé</c:v>
                </c:pt>
                <c:pt idx="10">
                  <c:v>Système d'information des soins de santé de premier niveau</c:v>
                </c:pt>
              </c:strCache>
            </c:strRef>
          </c:cat>
          <c:val>
            <c:numRef>
              <c:f>'13.a'!$B$4:$B$15</c:f>
              <c:numCache>
                <c:formatCode>0.00</c:formatCode>
                <c:ptCount val="11"/>
                <c:pt idx="0">
                  <c:v>5.4210526315789478</c:v>
                </c:pt>
                <c:pt idx="1">
                  <c:v>6.8888888888888893</c:v>
                </c:pt>
                <c:pt idx="2">
                  <c:v>5.7333333333333334</c:v>
                </c:pt>
                <c:pt idx="3">
                  <c:v>5.95</c:v>
                </c:pt>
                <c:pt idx="4">
                  <c:v>7.1428571428571432</c:v>
                </c:pt>
                <c:pt idx="5">
                  <c:v>7.2</c:v>
                </c:pt>
                <c:pt idx="6">
                  <c:v>7.4482758620689653</c:v>
                </c:pt>
                <c:pt idx="7">
                  <c:v>6.882352941176471</c:v>
                </c:pt>
                <c:pt idx="8">
                  <c:v>7.833333333333333</c:v>
                </c:pt>
                <c:pt idx="9">
                  <c:v>7.2</c:v>
                </c:pt>
                <c:pt idx="10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3DF-4301-82DC-A3C21465C29E}"/>
            </c:ext>
          </c:extLst>
        </c:ser>
        <c:ser>
          <c:idx val="1"/>
          <c:order val="1"/>
          <c:tx>
            <c:strRef>
              <c:f>'13.a'!$C$3</c:f>
              <c:strCache>
                <c:ptCount val="1"/>
                <c:pt idx="0">
                  <c:v>Compréhension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'13.a'!$A$4:$A$15</c:f>
              <c:strCache>
                <c:ptCount val="11"/>
                <c:pt idx="0">
                  <c:v>Messagerie sécurisée de santé</c:v>
                </c:pt>
                <c:pt idx="1">
                  <c:v>Référentiel - Référentiels sémantiques métiers</c:v>
                </c:pt>
                <c:pt idx="2">
                  <c:v>Système d'information des structures privées et praticiens libéraux</c:v>
                </c:pt>
                <c:pt idx="3">
                  <c:v>Portail de l'Espace Numérique de Santé du Gabon (ENSG) pour les professionnels de la santé et les patients</c:v>
                </c:pt>
                <c:pt idx="4">
                  <c:v>Télémédecine comme fonction déportée de l'hôpital et intégrée à tous les processus de prise en charge</c:v>
                </c:pt>
                <c:pt idx="5">
                  <c:v>Référentiel - Identification des professionnels et des structures</c:v>
                </c:pt>
                <c:pt idx="6">
                  <c:v>Systèmes d’Information Hospitaliers (SIH)</c:v>
                </c:pt>
                <c:pt idx="7">
                  <c:v>Outils innovant pour la prévention et la promotion de la santé</c:v>
                </c:pt>
                <c:pt idx="8">
                  <c:v>Hébergement des données</c:v>
                </c:pt>
                <c:pt idx="9">
                  <c:v>Système de pilotage, des statistiques de la veille sanitaire de l’observatoire gabonais de santé</c:v>
                </c:pt>
                <c:pt idx="10">
                  <c:v>Système d'information des soins de santé de premier niveau</c:v>
                </c:pt>
              </c:strCache>
            </c:strRef>
          </c:cat>
          <c:val>
            <c:numRef>
              <c:f>'13.a'!$C$4:$C$15</c:f>
              <c:numCache>
                <c:formatCode>0.00</c:formatCode>
                <c:ptCount val="11"/>
                <c:pt idx="0">
                  <c:v>6.45</c:v>
                </c:pt>
                <c:pt idx="1">
                  <c:v>5.5555555555555554</c:v>
                </c:pt>
                <c:pt idx="2">
                  <c:v>5.7857142857142856</c:v>
                </c:pt>
                <c:pt idx="3">
                  <c:v>5.7</c:v>
                </c:pt>
                <c:pt idx="4">
                  <c:v>6.7931034482758621</c:v>
                </c:pt>
                <c:pt idx="5">
                  <c:v>6.666666666666667</c:v>
                </c:pt>
                <c:pt idx="6">
                  <c:v>7.4137931034482758</c:v>
                </c:pt>
                <c:pt idx="7">
                  <c:v>6.3529411764705879</c:v>
                </c:pt>
                <c:pt idx="8">
                  <c:v>7.083333333333333</c:v>
                </c:pt>
                <c:pt idx="9">
                  <c:v>5.333333333333333</c:v>
                </c:pt>
                <c:pt idx="10">
                  <c:v>6.833333333333333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3DF-4301-82DC-A3C21465C29E}"/>
            </c:ext>
          </c:extLst>
        </c:ser>
        <c:ser>
          <c:idx val="2"/>
          <c:order val="2"/>
          <c:tx>
            <c:strRef>
              <c:f>'13.a'!$D$3</c:f>
              <c:strCache>
                <c:ptCount val="1"/>
                <c:pt idx="0">
                  <c:v>Impact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'13.a'!$A$4:$A$15</c:f>
              <c:strCache>
                <c:ptCount val="11"/>
                <c:pt idx="0">
                  <c:v>Messagerie sécurisée de santé</c:v>
                </c:pt>
                <c:pt idx="1">
                  <c:v>Référentiel - Référentiels sémantiques métiers</c:v>
                </c:pt>
                <c:pt idx="2">
                  <c:v>Système d'information des structures privées et praticiens libéraux</c:v>
                </c:pt>
                <c:pt idx="3">
                  <c:v>Portail de l'Espace Numérique de Santé du Gabon (ENSG) pour les professionnels de la santé et les patients</c:v>
                </c:pt>
                <c:pt idx="4">
                  <c:v>Télémédecine comme fonction déportée de l'hôpital et intégrée à tous les processus de prise en charge</c:v>
                </c:pt>
                <c:pt idx="5">
                  <c:v>Référentiel - Identification des professionnels et des structures</c:v>
                </c:pt>
                <c:pt idx="6">
                  <c:v>Systèmes d’Information Hospitaliers (SIH)</c:v>
                </c:pt>
                <c:pt idx="7">
                  <c:v>Outils innovant pour la prévention et la promotion de la santé</c:v>
                </c:pt>
                <c:pt idx="8">
                  <c:v>Hébergement des données</c:v>
                </c:pt>
                <c:pt idx="9">
                  <c:v>Système de pilotage, des statistiques de la veille sanitaire de l’observatoire gabonais de santé</c:v>
                </c:pt>
                <c:pt idx="10">
                  <c:v>Système d'information des soins de santé de premier niveau</c:v>
                </c:pt>
              </c:strCache>
            </c:strRef>
          </c:cat>
          <c:val>
            <c:numRef>
              <c:f>'13.a'!$D$4:$D$15</c:f>
              <c:numCache>
                <c:formatCode>0.00</c:formatCode>
                <c:ptCount val="11"/>
                <c:pt idx="0">
                  <c:v>4.7368421052631575</c:v>
                </c:pt>
                <c:pt idx="1">
                  <c:v>4.8888888888888893</c:v>
                </c:pt>
                <c:pt idx="2">
                  <c:v>4.9285714285714288</c:v>
                </c:pt>
                <c:pt idx="3">
                  <c:v>5.4210526315789478</c:v>
                </c:pt>
                <c:pt idx="4">
                  <c:v>6.5185185185185182</c:v>
                </c:pt>
                <c:pt idx="5">
                  <c:v>6.5666666666666664</c:v>
                </c:pt>
                <c:pt idx="6">
                  <c:v>6.8275862068965516</c:v>
                </c:pt>
                <c:pt idx="7">
                  <c:v>6.882352941176471</c:v>
                </c:pt>
                <c:pt idx="8">
                  <c:v>7.083333333333333</c:v>
                </c:pt>
                <c:pt idx="9">
                  <c:v>7.6</c:v>
                </c:pt>
                <c:pt idx="10">
                  <c:v>7.666666666666667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3DF-4301-82DC-A3C21465C29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44305496"/>
        <c:axId val="444313040"/>
      </c:barChart>
      <c:catAx>
        <c:axId val="444305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4313040"/>
        <c:crosses val="autoZero"/>
        <c:auto val="1"/>
        <c:lblAlgn val="ctr"/>
        <c:lblOffset val="100"/>
        <c:noMultiLvlLbl val="0"/>
      </c:catAx>
      <c:valAx>
        <c:axId val="444313040"/>
        <c:scaling>
          <c:orientation val="minMax"/>
        </c:scaling>
        <c:delete val="0"/>
        <c:axPos val="l"/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43054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 de données e V aide premier cas.xlsx]1.a!Tableau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>
                <a:effectLst/>
              </a:rPr>
              <a:t>Compréhension générale individuelle</a:t>
            </a:r>
          </a:p>
          <a:p>
            <a:pPr>
              <a:defRPr/>
            </a:pPr>
            <a:r>
              <a:rPr lang="fr-FR" sz="1400" i="1">
                <a:effectLst/>
              </a:rPr>
              <a:t>Moyenne des évaluations entre 1 et 10 par catégorie professionnelle (Q1)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669385744"/>
        <c:axId val="669392632"/>
      </c:barChart>
      <c:catAx>
        <c:axId val="6693857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9392632"/>
        <c:crosses val="autoZero"/>
        <c:auto val="1"/>
        <c:lblAlgn val="ctr"/>
        <c:lblOffset val="100"/>
        <c:noMultiLvlLbl val="0"/>
      </c:catAx>
      <c:valAx>
        <c:axId val="669392632"/>
        <c:scaling>
          <c:orientation val="minMax"/>
          <c:max val="10"/>
        </c:scaling>
        <c:delete val="0"/>
        <c:axPos val="l"/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93857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 de données e V aide premier cas.xlsx]1.b!Tableau croisé dynamique6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0" i="0" baseline="0">
                <a:effectLst/>
              </a:rPr>
              <a:t>Répartition par type d’acteurs: compréhension individuelle entre 1 et 10 (Q3)</a:t>
            </a:r>
            <a:endParaRPr lang="fr-FR" sz="1400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bar"/>
        <c:grouping val="percentStack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100"/>
        <c:axId val="669415592"/>
        <c:axId val="669410344"/>
      </c:barChart>
      <c:catAx>
        <c:axId val="6694155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9410344"/>
        <c:crosses val="autoZero"/>
        <c:auto val="1"/>
        <c:lblAlgn val="ctr"/>
        <c:lblOffset val="100"/>
        <c:noMultiLvlLbl val="0"/>
      </c:catAx>
      <c:valAx>
        <c:axId val="669410344"/>
        <c:scaling>
          <c:orientation val="minMax"/>
        </c:scaling>
        <c:delete val="0"/>
        <c:axPos val="b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94155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 de données e V aide premier cas.xlsx]1.c!Tableau croisé dynamique9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0" i="0" baseline="0">
                <a:effectLst/>
              </a:rPr>
              <a:t>Répartition par région : compréhension individuelle entre 1 et 10 (Q3)</a:t>
            </a:r>
            <a:endParaRPr lang="fr-FR" sz="1400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bar"/>
        <c:grouping val="percentStacked"/>
        <c:varyColors val="0"/>
        <c:ser>
          <c:idx val="0"/>
          <c:order val="0"/>
          <c:tx>
            <c:strRef>
              <c:f>'1.c'!$B$3:$B$4</c:f>
              <c:strCache>
                <c:ptCount val="1"/>
                <c:pt idx="0">
                  <c:v>Estuaire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'1.c'!$A$5:$A$8</c:f>
              <c:strCache>
                <c:ptCount val="3"/>
                <c:pt idx="0">
                  <c:v>De 1 à 3</c:v>
                </c:pt>
                <c:pt idx="1">
                  <c:v>De 4 à 6</c:v>
                </c:pt>
                <c:pt idx="2">
                  <c:v>De 7 à 10</c:v>
                </c:pt>
              </c:strCache>
            </c:strRef>
          </c:cat>
          <c:val>
            <c:numRef>
              <c:f>'1.c'!$B$5:$B$8</c:f>
              <c:numCache>
                <c:formatCode>General</c:formatCode>
                <c:ptCount val="3"/>
                <c:pt idx="0">
                  <c:v>7</c:v>
                </c:pt>
                <c:pt idx="1">
                  <c:v>18</c:v>
                </c:pt>
                <c:pt idx="2">
                  <c:v>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21E-4881-B60D-FA01B82344D3}"/>
            </c:ext>
          </c:extLst>
        </c:ser>
        <c:ser>
          <c:idx val="1"/>
          <c:order val="1"/>
          <c:tx>
            <c:strRef>
              <c:f>'1.c'!$C$3:$C$4</c:f>
              <c:strCache>
                <c:ptCount val="1"/>
                <c:pt idx="0">
                  <c:v>Estuaire Ouest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'1.c'!$A$5:$A$8</c:f>
              <c:strCache>
                <c:ptCount val="3"/>
                <c:pt idx="0">
                  <c:v>De 1 à 3</c:v>
                </c:pt>
                <c:pt idx="1">
                  <c:v>De 4 à 6</c:v>
                </c:pt>
                <c:pt idx="2">
                  <c:v>De 7 à 10</c:v>
                </c:pt>
              </c:strCache>
            </c:strRef>
          </c:cat>
          <c:val>
            <c:numRef>
              <c:f>'1.c'!$C$5:$C$8</c:f>
              <c:numCache>
                <c:formatCode>General</c:formatCode>
                <c:ptCount val="3"/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21E-4881-B60D-FA01B82344D3}"/>
            </c:ext>
          </c:extLst>
        </c:ser>
        <c:ser>
          <c:idx val="2"/>
          <c:order val="2"/>
          <c:tx>
            <c:strRef>
              <c:f>'1.c'!$D$3:$D$4</c:f>
              <c:strCache>
                <c:ptCount val="1"/>
                <c:pt idx="0">
                  <c:v>Ogoué - Maritime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'1.c'!$A$5:$A$8</c:f>
              <c:strCache>
                <c:ptCount val="3"/>
                <c:pt idx="0">
                  <c:v>De 1 à 3</c:v>
                </c:pt>
                <c:pt idx="1">
                  <c:v>De 4 à 6</c:v>
                </c:pt>
                <c:pt idx="2">
                  <c:v>De 7 à 10</c:v>
                </c:pt>
              </c:strCache>
            </c:strRef>
          </c:cat>
          <c:val>
            <c:numRef>
              <c:f>'1.c'!$D$5:$D$8</c:f>
              <c:numCache>
                <c:formatCode>General</c:formatCode>
                <c:ptCount val="3"/>
                <c:pt idx="0">
                  <c:v>2</c:v>
                </c:pt>
                <c:pt idx="1">
                  <c:v>9</c:v>
                </c:pt>
                <c:pt idx="2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21E-4881-B60D-FA01B82344D3}"/>
            </c:ext>
          </c:extLst>
        </c:ser>
        <c:ser>
          <c:idx val="3"/>
          <c:order val="3"/>
          <c:tx>
            <c:strRef>
              <c:f>'1.c'!$E$3:$E$4</c:f>
              <c:strCache>
                <c:ptCount val="1"/>
                <c:pt idx="0">
                  <c:v>Nord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'1.c'!$A$5:$A$8</c:f>
              <c:strCache>
                <c:ptCount val="3"/>
                <c:pt idx="0">
                  <c:v>De 1 à 3</c:v>
                </c:pt>
                <c:pt idx="1">
                  <c:v>De 4 à 6</c:v>
                </c:pt>
                <c:pt idx="2">
                  <c:v>De 7 à 10</c:v>
                </c:pt>
              </c:strCache>
            </c:strRef>
          </c:cat>
          <c:val>
            <c:numRef>
              <c:f>'1.c'!$E$5:$E$8</c:f>
              <c:numCache>
                <c:formatCode>General</c:formatCode>
                <c:ptCount val="3"/>
                <c:pt idx="0">
                  <c:v>7</c:v>
                </c:pt>
                <c:pt idx="1">
                  <c:v>21</c:v>
                </c:pt>
                <c:pt idx="2">
                  <c:v>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04C-4641-9232-4567A5E92A90}"/>
            </c:ext>
          </c:extLst>
        </c:ser>
        <c:ser>
          <c:idx val="4"/>
          <c:order val="4"/>
          <c:tx>
            <c:strRef>
              <c:f>'1.c'!$F$3:$F$4</c:f>
              <c:strCache>
                <c:ptCount val="1"/>
                <c:pt idx="0">
                  <c:v>Moyen Ogoué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'1.c'!$A$5:$A$8</c:f>
              <c:strCache>
                <c:ptCount val="3"/>
                <c:pt idx="0">
                  <c:v>De 1 à 3</c:v>
                </c:pt>
                <c:pt idx="1">
                  <c:v>De 4 à 6</c:v>
                </c:pt>
                <c:pt idx="2">
                  <c:v>De 7 à 10</c:v>
                </c:pt>
              </c:strCache>
            </c:strRef>
          </c:cat>
          <c:val>
            <c:numRef>
              <c:f>'1.c'!$F$5:$F$8</c:f>
              <c:numCache>
                <c:formatCode>General</c:formatCode>
                <c:ptCount val="3"/>
                <c:pt idx="0">
                  <c:v>3</c:v>
                </c:pt>
                <c:pt idx="1">
                  <c:v>7</c:v>
                </c:pt>
                <c:pt idx="2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04C-4641-9232-4567A5E92A90}"/>
            </c:ext>
          </c:extLst>
        </c:ser>
        <c:ser>
          <c:idx val="5"/>
          <c:order val="5"/>
          <c:tx>
            <c:strRef>
              <c:f>'1.c'!$G$3:$G$4</c:f>
              <c:strCache>
                <c:ptCount val="1"/>
                <c:pt idx="0">
                  <c:v>Melen 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'1.c'!$A$5:$A$8</c:f>
              <c:strCache>
                <c:ptCount val="3"/>
                <c:pt idx="0">
                  <c:v>De 1 à 3</c:v>
                </c:pt>
                <c:pt idx="1">
                  <c:v>De 4 à 6</c:v>
                </c:pt>
                <c:pt idx="2">
                  <c:v>De 7 à 10</c:v>
                </c:pt>
              </c:strCache>
            </c:strRef>
          </c:cat>
          <c:val>
            <c:numRef>
              <c:f>'1.c'!$G$5:$G$8</c:f>
              <c:numCache>
                <c:formatCode>General</c:formatCode>
                <c:ptCount val="3"/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04C-4641-9232-4567A5E92A90}"/>
            </c:ext>
          </c:extLst>
        </c:ser>
        <c:ser>
          <c:idx val="6"/>
          <c:order val="6"/>
          <c:tx>
            <c:strRef>
              <c:f>'1.c'!$H$3:$H$4</c:f>
              <c:strCache>
                <c:ptCount val="1"/>
                <c:pt idx="0">
                  <c:v>Centre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'1.c'!$A$5:$A$8</c:f>
              <c:strCache>
                <c:ptCount val="3"/>
                <c:pt idx="0">
                  <c:v>De 1 à 3</c:v>
                </c:pt>
                <c:pt idx="1">
                  <c:v>De 4 à 6</c:v>
                </c:pt>
                <c:pt idx="2">
                  <c:v>De 7 à 10</c:v>
                </c:pt>
              </c:strCache>
            </c:strRef>
          </c:cat>
          <c:val>
            <c:numRef>
              <c:f>'1.c'!$H$5:$H$8</c:f>
              <c:numCache>
                <c:formatCode>General</c:formatCode>
                <c:ptCount val="3"/>
                <c:pt idx="0">
                  <c:v>5</c:v>
                </c:pt>
                <c:pt idx="1">
                  <c:v>25</c:v>
                </c:pt>
                <c:pt idx="2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04C-4641-9232-4567A5E92A90}"/>
            </c:ext>
          </c:extLst>
        </c:ser>
        <c:ser>
          <c:idx val="7"/>
          <c:order val="7"/>
          <c:tx>
            <c:strRef>
              <c:f>'1.c'!$I$3:$I$4</c:f>
              <c:strCache>
                <c:ptCount val="1"/>
                <c:pt idx="0">
                  <c:v>Sud-Est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'1.c'!$A$5:$A$8</c:f>
              <c:strCache>
                <c:ptCount val="3"/>
                <c:pt idx="0">
                  <c:v>De 1 à 3</c:v>
                </c:pt>
                <c:pt idx="1">
                  <c:v>De 4 à 6</c:v>
                </c:pt>
                <c:pt idx="2">
                  <c:v>De 7 à 10</c:v>
                </c:pt>
              </c:strCache>
            </c:strRef>
          </c:cat>
          <c:val>
            <c:numRef>
              <c:f>'1.c'!$I$5:$I$8</c:f>
              <c:numCache>
                <c:formatCode>General</c:formatCode>
                <c:ptCount val="3"/>
                <c:pt idx="0">
                  <c:v>4</c:v>
                </c:pt>
                <c:pt idx="1">
                  <c:v>28</c:v>
                </c:pt>
                <c:pt idx="2">
                  <c:v>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604C-4641-9232-4567A5E92A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100"/>
        <c:axId val="474498408"/>
        <c:axId val="474498080"/>
      </c:barChart>
      <c:catAx>
        <c:axId val="47449840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4498080"/>
        <c:crosses val="autoZero"/>
        <c:auto val="1"/>
        <c:lblAlgn val="ctr"/>
        <c:lblOffset val="100"/>
        <c:noMultiLvlLbl val="0"/>
      </c:catAx>
      <c:valAx>
        <c:axId val="474498080"/>
        <c:scaling>
          <c:orientation val="minMax"/>
        </c:scaling>
        <c:delete val="0"/>
        <c:axPos val="b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44984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 de données e V aide premier cas.xlsx]2.a!Tableau croisé dynamique11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>
                <a:effectLst/>
              </a:rPr>
              <a:t>Compréhension individuelle versus compréhension générale </a:t>
            </a:r>
          </a:p>
          <a:p>
            <a:pPr>
              <a:defRPr/>
            </a:pPr>
            <a:r>
              <a:rPr lang="fr-FR" sz="1400" i="1">
                <a:effectLst/>
              </a:rPr>
              <a:t>Moyenne des évaluations par profession entre 1 et 10 (Q1)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bar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612711072"/>
        <c:axId val="612713040"/>
      </c:barChart>
      <c:catAx>
        <c:axId val="61271107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2713040"/>
        <c:crosses val="autoZero"/>
        <c:auto val="1"/>
        <c:lblAlgn val="ctr"/>
        <c:lblOffset val="100"/>
        <c:noMultiLvlLbl val="0"/>
      </c:catAx>
      <c:valAx>
        <c:axId val="612713040"/>
        <c:scaling>
          <c:orientation val="minMax"/>
          <c:max val="10"/>
        </c:scaling>
        <c:delete val="0"/>
        <c:axPos val="b"/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2711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 de données e V aide premier cas.xlsx]3.a!Tableau croisé dynamique12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Appréciation du projet par</a:t>
            </a:r>
            <a:r>
              <a:rPr lang="fr-FR" baseline="0"/>
              <a:t> catégorie d'acteurs (en moyenne) - Q1, Q3 et Q6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0458040"/>
        <c:axId val="640461976"/>
      </c:lineChart>
      <c:catAx>
        <c:axId val="6404580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0461976"/>
        <c:crosses val="autoZero"/>
        <c:auto val="1"/>
        <c:lblAlgn val="ctr"/>
        <c:lblOffset val="100"/>
        <c:noMultiLvlLbl val="0"/>
      </c:catAx>
      <c:valAx>
        <c:axId val="640461976"/>
        <c:scaling>
          <c:orientation val="minMax"/>
        </c:scaling>
        <c:delete val="0"/>
        <c:axPos val="l"/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04580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 de données e V aide premier cas.xlsx]3.b!Tableau croisé dynamique12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Appréciation du projet par</a:t>
            </a:r>
            <a:r>
              <a:rPr lang="fr-FR" baseline="0"/>
              <a:t> catégorie d'acteurs (en moyenne) - Q1, Q3 et Q6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0458040"/>
        <c:axId val="640461976"/>
      </c:lineChart>
      <c:catAx>
        <c:axId val="6404580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0461976"/>
        <c:crosses val="autoZero"/>
        <c:auto val="1"/>
        <c:lblAlgn val="ctr"/>
        <c:lblOffset val="100"/>
        <c:noMultiLvlLbl val="0"/>
      </c:catAx>
      <c:valAx>
        <c:axId val="640461976"/>
        <c:scaling>
          <c:orientation val="minMax"/>
        </c:scaling>
        <c:delete val="0"/>
        <c:axPos val="l"/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04580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5446559843919924E-2"/>
          <c:y val="5.0212855851535981E-2"/>
          <c:w val="0.9329262680339232"/>
          <c:h val="0.93307986393704045"/>
        </c:manualLayout>
      </c:layout>
      <c:bubbleChart>
        <c:varyColors val="0"/>
        <c:ser>
          <c:idx val="0"/>
          <c:order val="0"/>
          <c:tx>
            <c:strRef>
              <c:f>'3.c'!$E$3</c:f>
              <c:strCache>
                <c:ptCount val="1"/>
                <c:pt idx="0">
                  <c:v>Adhésion </c:v>
                </c:pt>
              </c:strCache>
            </c:strRef>
          </c:tx>
          <c:spPr>
            <a:solidFill>
              <a:schemeClr val="accent1">
                <a:alpha val="75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CBE036AE-4663-4CDB-B7E7-FDD3F759C23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7492-47F4-866A-6E43597A735F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C61F0304-8B73-4C8D-B04B-AA62CD71CCB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7-7492-47F4-866A-6E43597A735F}"/>
                </c:ext>
              </c:extLst>
            </c:dLbl>
            <c:dLbl>
              <c:idx val="2"/>
              <c:layout>
                <c:manualLayout>
                  <c:x val="-8.2987551867219917E-3"/>
                  <c:y val="-3.0418243664981609E-2"/>
                </c:manualLayout>
              </c:layout>
              <c:tx>
                <c:rich>
                  <a:bodyPr/>
                  <a:lstStyle/>
                  <a:p>
                    <a:fld id="{3D24BCFE-BA9D-4F3B-938B-EDD4E2CB24B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7492-47F4-866A-6E43597A735F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E81C114E-ABAD-4899-A8FF-84484571845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7492-47F4-866A-6E43597A735F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07961AFD-7F82-4EB2-A27F-A4A318F7146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9-7492-47F4-866A-6E43597A735F}"/>
                </c:ext>
              </c:extLst>
            </c:dLbl>
            <c:dLbl>
              <c:idx val="5"/>
              <c:layout>
                <c:manualLayout>
                  <c:x val="1.5411973918197985E-2"/>
                  <c:y val="-1.2167297465992643E-2"/>
                </c:manualLayout>
              </c:layout>
              <c:tx>
                <c:rich>
                  <a:bodyPr/>
                  <a:lstStyle/>
                  <a:p>
                    <a:fld id="{0ED72B23-9B97-4C81-9789-62867B133C8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5-7492-47F4-866A-6E43597A735F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0F53A03E-5EAA-46C8-8F88-415CA47DB23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7492-47F4-866A-6E43597A735F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85701990-6C90-4A5A-8680-6484537BF5D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B-7492-47F4-866A-6E43597A735F}"/>
                </c:ext>
              </c:extLst>
            </c:dLbl>
            <c:dLbl>
              <c:idx val="8"/>
              <c:layout>
                <c:manualLayout>
                  <c:x val="-0.13278008298755181"/>
                  <c:y val="3.3460068031479766E-2"/>
                </c:manualLayout>
              </c:layout>
              <c:tx>
                <c:rich>
                  <a:bodyPr/>
                  <a:lstStyle/>
                  <a:p>
                    <a:fld id="{B4C50E3A-C6CE-423B-AE9C-AA8494325E5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7492-47F4-866A-6E43597A735F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C343B685-44A2-4FC6-A73F-420AB9C7BD6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7492-47F4-866A-6E43597A735F}"/>
                </c:ext>
              </c:extLst>
            </c:dLbl>
            <c:dLbl>
              <c:idx val="10"/>
              <c:layout>
                <c:manualLayout>
                  <c:x val="0"/>
                  <c:y val="2.1292770565487125E-2"/>
                </c:manualLayout>
              </c:layout>
              <c:tx>
                <c:rich>
                  <a:bodyPr/>
                  <a:lstStyle/>
                  <a:p>
                    <a:fld id="{7702E2F9-C9BB-4AB8-BE96-BE6DECB5F71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8-7492-47F4-866A-6E43597A735F}"/>
                </c:ext>
              </c:extLst>
            </c:dLbl>
            <c:dLbl>
              <c:idx val="11"/>
              <c:layout>
                <c:manualLayout>
                  <c:x val="-1.1855364552459987E-3"/>
                  <c:y val="3.0418243664981495E-2"/>
                </c:manualLayout>
              </c:layout>
              <c:tx>
                <c:rich>
                  <a:bodyPr/>
                  <a:lstStyle/>
                  <a:p>
                    <a:fld id="{2D2D7E26-A122-4DB4-A516-5B33C8D4A56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B-7492-47F4-866A-6E43597A735F}"/>
                </c:ext>
              </c:extLst>
            </c:dLbl>
            <c:dLbl>
              <c:idx val="12"/>
              <c:layout>
                <c:manualLayout>
                  <c:x val="-0.11499703615886188"/>
                  <c:y val="-3.0418243664981606E-3"/>
                </c:manualLayout>
              </c:layout>
              <c:tx>
                <c:rich>
                  <a:bodyPr/>
                  <a:lstStyle/>
                  <a:p>
                    <a:fld id="{00783447-3277-4559-BE1E-4813B1FD9E9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F-7492-47F4-866A-6E43597A735F}"/>
                </c:ext>
              </c:extLst>
            </c:dLbl>
            <c:dLbl>
              <c:idx val="13"/>
              <c:layout>
                <c:manualLayout>
                  <c:x val="-5.9276822762299938E-3"/>
                  <c:y val="3.0418243664981609E-2"/>
                </c:manualLayout>
              </c:layout>
              <c:tx>
                <c:rich>
                  <a:bodyPr/>
                  <a:lstStyle/>
                  <a:p>
                    <a:fld id="{11068296-9A1C-4B4F-A7CD-11344D34FAD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7492-47F4-866A-6E43597A735F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7DD7E1A7-6E88-4C52-A6B8-8E40D46DDCC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D-7492-47F4-866A-6E43597A735F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7A92F4A9-9D7A-49C8-94F7-A9367D6A090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E-7492-47F4-866A-6E43597A735F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5DF78142-D5A6-4920-AFF6-D55B806F538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F-7492-47F4-866A-6E43597A735F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6C516F38-0CE1-458B-A8BC-71AE5EAC280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0-7492-47F4-866A-6E43597A735F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462C4ED2-B3FB-48DB-B105-B39BF68F00C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1-7492-47F4-866A-6E43597A735F}"/>
                </c:ext>
              </c:extLst>
            </c:dLbl>
            <c:dLbl>
              <c:idx val="19"/>
              <c:layout>
                <c:manualLayout>
                  <c:x val="-3.2009484291641965E-2"/>
                  <c:y val="-4.5627365497472414E-2"/>
                </c:manualLayout>
              </c:layout>
              <c:tx>
                <c:rich>
                  <a:bodyPr/>
                  <a:lstStyle/>
                  <a:p>
                    <a:fld id="{FE952C9A-52B5-4EE8-93DB-3640C5313E1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7492-47F4-866A-6E43597A735F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2CA23225-A849-4FC0-9593-840A07ED11A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2-7492-47F4-866A-6E43597A735F}"/>
                </c:ext>
              </c:extLst>
            </c:dLbl>
            <c:dLbl>
              <c:idx val="21"/>
              <c:layout>
                <c:manualLayout>
                  <c:x val="-1.6597510373443983E-2"/>
                  <c:y val="-3.6501892397977929E-2"/>
                </c:manualLayout>
              </c:layout>
              <c:tx>
                <c:rich>
                  <a:bodyPr/>
                  <a:lstStyle/>
                  <a:p>
                    <a:fld id="{96D2F2E5-5688-413F-A188-75EE4F50372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D-7492-47F4-866A-6E43597A735F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C9B038FA-BF53-4CCA-9943-10A27688259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3-7492-47F4-866A-6E43597A735F}"/>
                </c:ext>
              </c:extLst>
            </c:dLbl>
            <c:dLbl>
              <c:idx val="23"/>
              <c:layout>
                <c:manualLayout>
                  <c:x val="-0.12922347362181388"/>
                  <c:y val="6.0836487329963213E-3"/>
                </c:manualLayout>
              </c:layout>
              <c:tx>
                <c:rich>
                  <a:bodyPr/>
                  <a:lstStyle/>
                  <a:p>
                    <a:fld id="{E9C45A7D-7E6A-4A6F-940D-8DD0A16BA35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7492-47F4-866A-6E43597A735F}"/>
                </c:ext>
              </c:extLst>
            </c:dLbl>
            <c:dLbl>
              <c:idx val="24"/>
              <c:tx>
                <c:rich>
                  <a:bodyPr/>
                  <a:lstStyle/>
                  <a:p>
                    <a:fld id="{67195106-3A20-48C4-93F7-6E9CD293A53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4-7492-47F4-866A-6E43597A735F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36F7A86E-7A57-4670-AB04-A5174B3BC24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5-7492-47F4-866A-6E43597A735F}"/>
                </c:ext>
              </c:extLst>
            </c:dLbl>
            <c:dLbl>
              <c:idx val="26"/>
              <c:layout>
                <c:manualLayout>
                  <c:x val="-7.7059869590989927E-2"/>
                  <c:y val="6.0836487329963213E-3"/>
                </c:manualLayout>
              </c:layout>
              <c:tx>
                <c:rich>
                  <a:bodyPr/>
                  <a:lstStyle/>
                  <a:p>
                    <a:fld id="{9575275B-2916-4622-A7AE-E32B067459D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1-7492-47F4-866A-6E43597A735F}"/>
                </c:ext>
              </c:extLst>
            </c:dLbl>
            <c:dLbl>
              <c:idx val="27"/>
              <c:layout>
                <c:manualLayout>
                  <c:x val="6.5204505038529939E-2"/>
                  <c:y val="-1.8250946198988965E-2"/>
                </c:manualLayout>
              </c:layout>
              <c:tx>
                <c:rich>
                  <a:bodyPr/>
                  <a:lstStyle/>
                  <a:p>
                    <a:fld id="{0708B902-11E7-401B-BEAF-8F3FADBBF22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7-7492-47F4-866A-6E43597A735F}"/>
                </c:ext>
              </c:extLst>
            </c:dLbl>
            <c:dLbl>
              <c:idx val="28"/>
              <c:tx>
                <c:rich>
                  <a:bodyPr/>
                  <a:lstStyle/>
                  <a:p>
                    <a:fld id="{140841CE-4ADF-412B-8DBF-AE402621AAE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6-7492-47F4-866A-6E43597A735F}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4DC93CED-AAC6-476F-83D3-4574A2B50BE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7-7492-47F4-866A-6E43597A735F}"/>
                </c:ext>
              </c:extLst>
            </c:dLbl>
            <c:dLbl>
              <c:idx val="30"/>
              <c:tx>
                <c:rich>
                  <a:bodyPr/>
                  <a:lstStyle/>
                  <a:p>
                    <a:fld id="{B59EA97B-B8A0-4A95-8C3C-8C8D69D0E10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8-7492-47F4-866A-6E43597A735F}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21202CB0-0D79-4E49-BF3F-4761C7272F5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9-7492-47F4-866A-6E43597A735F}"/>
                </c:ext>
              </c:extLst>
            </c:dLbl>
            <c:dLbl>
              <c:idx val="32"/>
              <c:layout>
                <c:manualLayout>
                  <c:x val="-1.7387667146460025E-16"/>
                  <c:y val="-2.1292770565487153E-2"/>
                </c:manualLayout>
              </c:layout>
              <c:tx>
                <c:rich>
                  <a:bodyPr/>
                  <a:lstStyle/>
                  <a:p>
                    <a:fld id="{07DF17A4-7A32-41A4-B9CE-07693170EE0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5-7492-47F4-866A-6E43597A735F}"/>
                </c:ext>
              </c:extLst>
            </c:dLbl>
            <c:dLbl>
              <c:idx val="33"/>
              <c:layout>
                <c:manualLayout>
                  <c:x val="-5.5720213396561948E-2"/>
                  <c:y val="6.0836487329963218E-2"/>
                </c:manualLayout>
              </c:layout>
              <c:tx>
                <c:rich>
                  <a:bodyPr/>
                  <a:lstStyle/>
                  <a:p>
                    <a:fld id="{CAF89E1E-90D9-4BB1-9A7E-1816BB2CDD2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4-7492-47F4-866A-6E43597A735F}"/>
                </c:ext>
              </c:extLst>
            </c:dLbl>
            <c:dLbl>
              <c:idx val="34"/>
              <c:layout>
                <c:manualLayout>
                  <c:x val="-3.4380557202133968E-2"/>
                  <c:y val="-3.0418243664981609E-2"/>
                </c:manualLayout>
              </c:layout>
              <c:tx>
                <c:rich>
                  <a:bodyPr/>
                  <a:lstStyle/>
                  <a:p>
                    <a:fld id="{D5D914C1-2B80-4490-8CBD-F681BD9A31A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6-7492-47F4-866A-6E43597A735F}"/>
                </c:ext>
              </c:extLst>
            </c:dLbl>
            <c:dLbl>
              <c:idx val="35"/>
              <c:tx>
                <c:rich>
                  <a:bodyPr/>
                  <a:lstStyle/>
                  <a:p>
                    <a:fld id="{04B8C4C5-A308-4F0A-B36B-C14AE9612B3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A-7492-47F4-866A-6E43597A735F}"/>
                </c:ext>
              </c:extLst>
            </c:dLbl>
            <c:dLbl>
              <c:idx val="36"/>
              <c:tx>
                <c:rich>
                  <a:bodyPr/>
                  <a:lstStyle/>
                  <a:p>
                    <a:fld id="{E5608825-1929-493F-AF47-684A49F296C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B-7492-47F4-866A-6E43597A735F}"/>
                </c:ext>
              </c:extLst>
            </c:dLbl>
            <c:dLbl>
              <c:idx val="37"/>
              <c:layout>
                <c:manualLayout>
                  <c:x val="5.9276822762299938E-2"/>
                  <c:y val="-3.0418243664981606E-3"/>
                </c:manualLayout>
              </c:layout>
              <c:tx>
                <c:rich>
                  <a:bodyPr/>
                  <a:lstStyle/>
                  <a:p>
                    <a:fld id="{40C11DED-6A39-4C19-BEF7-51452D0574E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7492-47F4-866A-6E43597A735F}"/>
                </c:ext>
              </c:extLst>
            </c:dLbl>
            <c:dLbl>
              <c:idx val="38"/>
              <c:layout>
                <c:manualLayout>
                  <c:x val="3.2009484291641965E-2"/>
                  <c:y val="0"/>
                </c:manualLayout>
              </c:layout>
              <c:tx>
                <c:rich>
                  <a:bodyPr/>
                  <a:lstStyle/>
                  <a:p>
                    <a:fld id="{7C570236-CFDA-41C9-BBAA-F1A9A3D5D16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9-7492-47F4-866A-6E43597A735F}"/>
                </c:ext>
              </c:extLst>
            </c:dLbl>
            <c:dLbl>
              <c:idx val="39"/>
              <c:layout>
                <c:manualLayout>
                  <c:x val="1.541197391819781E-2"/>
                  <c:y val="5.4752838596966863E-2"/>
                </c:manualLayout>
              </c:layout>
              <c:tx>
                <c:rich>
                  <a:bodyPr/>
                  <a:lstStyle/>
                  <a:p>
                    <a:fld id="{A4BC46E5-B92C-4848-8CEB-637698C7D1A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2-7492-47F4-866A-6E43597A735F}"/>
                </c:ext>
              </c:extLst>
            </c:dLbl>
            <c:dLbl>
              <c:idx val="40"/>
              <c:layout>
                <c:manualLayout>
                  <c:x val="-1.1855364552459987E-3"/>
                  <c:y val="-2.7376419298483445E-2"/>
                </c:manualLayout>
              </c:layout>
              <c:tx>
                <c:rich>
                  <a:bodyPr/>
                  <a:lstStyle/>
                  <a:p>
                    <a:fld id="{941155B4-B2D0-48FE-A5AC-FF5B88A44C6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3-7492-47F4-866A-6E43597A735F}"/>
                </c:ext>
              </c:extLst>
            </c:dLbl>
            <c:dLbl>
              <c:idx val="41"/>
              <c:layout>
                <c:manualLayout>
                  <c:x val="-2.0154119739181981E-2"/>
                  <c:y val="-7.3003784795955859E-2"/>
                </c:manualLayout>
              </c:layout>
              <c:tx>
                <c:rich>
                  <a:bodyPr/>
                  <a:lstStyle/>
                  <a:p>
                    <a:fld id="{7F53116C-BCAC-4506-AF09-501BC4A8E69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7492-47F4-866A-6E43597A735F}"/>
                </c:ext>
              </c:extLst>
            </c:dLbl>
            <c:dLbl>
              <c:idx val="42"/>
              <c:layout>
                <c:manualLayout>
                  <c:x val="-9.9585062240663894E-2"/>
                  <c:y val="-3.3460068031479766E-2"/>
                </c:manualLayout>
              </c:layout>
              <c:tx>
                <c:rich>
                  <a:bodyPr/>
                  <a:lstStyle/>
                  <a:p>
                    <a:fld id="{6F614B05-FAFE-42D4-9FC8-F2E09951141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7492-47F4-866A-6E43597A735F}"/>
                </c:ext>
              </c:extLst>
            </c:dLbl>
            <c:dLbl>
              <c:idx val="43"/>
              <c:tx>
                <c:rich>
                  <a:bodyPr/>
                  <a:lstStyle/>
                  <a:p>
                    <a:fld id="{1805DD9F-E202-49FE-9BF0-117C07EAFF7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C-7492-47F4-866A-6E43597A735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'3.c'!$F$2:$AW$2</c:f>
              <c:numCache>
                <c:formatCode>0.00</c:formatCode>
                <c:ptCount val="44"/>
                <c:pt idx="0">
                  <c:v>6.5892857142857144</c:v>
                </c:pt>
                <c:pt idx="1">
                  <c:v>10</c:v>
                </c:pt>
                <c:pt idx="2">
                  <c:v>5</c:v>
                </c:pt>
                <c:pt idx="3">
                  <c:v>5</c:v>
                </c:pt>
                <c:pt idx="4">
                  <c:v>8</c:v>
                </c:pt>
                <c:pt idx="5">
                  <c:v>10</c:v>
                </c:pt>
                <c:pt idx="6">
                  <c:v>8</c:v>
                </c:pt>
                <c:pt idx="7">
                  <c:v>6</c:v>
                </c:pt>
                <c:pt idx="8">
                  <c:v>6</c:v>
                </c:pt>
                <c:pt idx="9">
                  <c:v>9</c:v>
                </c:pt>
                <c:pt idx="10">
                  <c:v>10</c:v>
                </c:pt>
                <c:pt idx="11">
                  <c:v>6</c:v>
                </c:pt>
                <c:pt idx="12">
                  <c:v>6</c:v>
                </c:pt>
                <c:pt idx="13">
                  <c:v>9</c:v>
                </c:pt>
                <c:pt idx="14">
                  <c:v>10</c:v>
                </c:pt>
                <c:pt idx="15">
                  <c:v>7</c:v>
                </c:pt>
                <c:pt idx="16">
                  <c:v>6</c:v>
                </c:pt>
                <c:pt idx="17">
                  <c:v>5</c:v>
                </c:pt>
                <c:pt idx="18">
                  <c:v>5</c:v>
                </c:pt>
                <c:pt idx="19">
                  <c:v>6</c:v>
                </c:pt>
                <c:pt idx="20">
                  <c:v>7</c:v>
                </c:pt>
                <c:pt idx="21">
                  <c:v>10</c:v>
                </c:pt>
                <c:pt idx="22">
                  <c:v>5</c:v>
                </c:pt>
                <c:pt idx="23">
                  <c:v>8</c:v>
                </c:pt>
                <c:pt idx="24">
                  <c:v>7</c:v>
                </c:pt>
                <c:pt idx="25">
                  <c:v>4</c:v>
                </c:pt>
                <c:pt idx="26">
                  <c:v>8</c:v>
                </c:pt>
                <c:pt idx="27">
                  <c:v>5.333333333333333</c:v>
                </c:pt>
                <c:pt idx="28">
                  <c:v>5</c:v>
                </c:pt>
                <c:pt idx="29">
                  <c:v>5</c:v>
                </c:pt>
                <c:pt idx="30">
                  <c:v>5</c:v>
                </c:pt>
                <c:pt idx="31">
                  <c:v>7</c:v>
                </c:pt>
                <c:pt idx="32">
                  <c:v>7.333333333333333</c:v>
                </c:pt>
                <c:pt idx="33">
                  <c:v>5</c:v>
                </c:pt>
                <c:pt idx="34">
                  <c:v>3</c:v>
                </c:pt>
                <c:pt idx="35">
                  <c:v>8</c:v>
                </c:pt>
                <c:pt idx="36">
                  <c:v>1</c:v>
                </c:pt>
                <c:pt idx="37">
                  <c:v>10</c:v>
                </c:pt>
                <c:pt idx="38">
                  <c:v>8.5</c:v>
                </c:pt>
                <c:pt idx="39">
                  <c:v>8.5</c:v>
                </c:pt>
                <c:pt idx="40">
                  <c:v>1</c:v>
                </c:pt>
                <c:pt idx="41">
                  <c:v>5</c:v>
                </c:pt>
                <c:pt idx="42">
                  <c:v>5</c:v>
                </c:pt>
                <c:pt idx="43">
                  <c:v>5</c:v>
                </c:pt>
              </c:numCache>
            </c:numRef>
          </c:xVal>
          <c:yVal>
            <c:numRef>
              <c:f>'3.c'!$F$3:$AW$3</c:f>
              <c:numCache>
                <c:formatCode>0.00</c:formatCode>
                <c:ptCount val="44"/>
                <c:pt idx="0">
                  <c:v>8.4074074074074066</c:v>
                </c:pt>
                <c:pt idx="1">
                  <c:v>10</c:v>
                </c:pt>
                <c:pt idx="2">
                  <c:v>10</c:v>
                </c:pt>
                <c:pt idx="3">
                  <c:v>7</c:v>
                </c:pt>
                <c:pt idx="4">
                  <c:v>8</c:v>
                </c:pt>
                <c:pt idx="5">
                  <c:v>10</c:v>
                </c:pt>
                <c:pt idx="6">
                  <c:v>5.5</c:v>
                </c:pt>
                <c:pt idx="7">
                  <c:v>8.5</c:v>
                </c:pt>
                <c:pt idx="8">
                  <c:v>6</c:v>
                </c:pt>
                <c:pt idx="9">
                  <c:v>9</c:v>
                </c:pt>
                <c:pt idx="10">
                  <c:v>10</c:v>
                </c:pt>
                <c:pt idx="11">
                  <c:v>8.5</c:v>
                </c:pt>
                <c:pt idx="12">
                  <c:v>8</c:v>
                </c:pt>
                <c:pt idx="13">
                  <c:v>10</c:v>
                </c:pt>
                <c:pt idx="14">
                  <c:v>10</c:v>
                </c:pt>
                <c:pt idx="15">
                  <c:v>7</c:v>
                </c:pt>
                <c:pt idx="16">
                  <c:v>6</c:v>
                </c:pt>
                <c:pt idx="17">
                  <c:v>9</c:v>
                </c:pt>
                <c:pt idx="18">
                  <c:v>10</c:v>
                </c:pt>
                <c:pt idx="19">
                  <c:v>7</c:v>
                </c:pt>
                <c:pt idx="20">
                  <c:v>9</c:v>
                </c:pt>
                <c:pt idx="21">
                  <c:v>10</c:v>
                </c:pt>
                <c:pt idx="22">
                  <c:v>6</c:v>
                </c:pt>
                <c:pt idx="23">
                  <c:v>9</c:v>
                </c:pt>
                <c:pt idx="24">
                  <c:v>10</c:v>
                </c:pt>
                <c:pt idx="25">
                  <c:v>7</c:v>
                </c:pt>
                <c:pt idx="26">
                  <c:v>7.333333333333333</c:v>
                </c:pt>
                <c:pt idx="27">
                  <c:v>8.375</c:v>
                </c:pt>
                <c:pt idx="28">
                  <c:v>5</c:v>
                </c:pt>
                <c:pt idx="29">
                  <c:v>10</c:v>
                </c:pt>
                <c:pt idx="30">
                  <c:v>5</c:v>
                </c:pt>
                <c:pt idx="31">
                  <c:v>10</c:v>
                </c:pt>
                <c:pt idx="32">
                  <c:v>8.3333333333333339</c:v>
                </c:pt>
                <c:pt idx="33">
                  <c:v>9</c:v>
                </c:pt>
                <c:pt idx="34">
                  <c:v>7</c:v>
                </c:pt>
                <c:pt idx="35">
                  <c:v>9</c:v>
                </c:pt>
                <c:pt idx="36">
                  <c:v>5</c:v>
                </c:pt>
                <c:pt idx="37">
                  <c:v>10</c:v>
                </c:pt>
                <c:pt idx="38">
                  <c:v>9.75</c:v>
                </c:pt>
                <c:pt idx="39">
                  <c:v>9.5</c:v>
                </c:pt>
                <c:pt idx="40">
                  <c:v>10</c:v>
                </c:pt>
                <c:pt idx="41">
                  <c:v>8</c:v>
                </c:pt>
                <c:pt idx="42">
                  <c:v>10</c:v>
                </c:pt>
                <c:pt idx="43">
                  <c:v>5</c:v>
                </c:pt>
              </c:numCache>
            </c:numRef>
          </c:yVal>
          <c:bubbleSize>
            <c:numLit>
              <c:formatCode>General</c:formatCode>
              <c:ptCount val="44"/>
              <c:pt idx="0">
                <c:v>1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  <c:pt idx="4">
                <c:v>1</c:v>
              </c:pt>
              <c:pt idx="5">
                <c:v>1</c:v>
              </c:pt>
              <c:pt idx="6">
                <c:v>1</c:v>
              </c:pt>
              <c:pt idx="7">
                <c:v>1</c:v>
              </c:pt>
              <c:pt idx="8">
                <c:v>1</c:v>
              </c:pt>
              <c:pt idx="9">
                <c:v>1</c:v>
              </c:pt>
              <c:pt idx="10">
                <c:v>1</c:v>
              </c:pt>
              <c:pt idx="11">
                <c:v>1</c:v>
              </c:pt>
              <c:pt idx="12">
                <c:v>1</c:v>
              </c:pt>
              <c:pt idx="13">
                <c:v>1</c:v>
              </c:pt>
              <c:pt idx="14">
                <c:v>1</c:v>
              </c:pt>
              <c:pt idx="15">
                <c:v>1</c:v>
              </c:pt>
              <c:pt idx="16">
                <c:v>1</c:v>
              </c:pt>
              <c:pt idx="17">
                <c:v>1</c:v>
              </c:pt>
              <c:pt idx="18">
                <c:v>1</c:v>
              </c:pt>
              <c:pt idx="19">
                <c:v>1</c:v>
              </c:pt>
              <c:pt idx="20">
                <c:v>1</c:v>
              </c:pt>
              <c:pt idx="21">
                <c:v>1</c:v>
              </c:pt>
              <c:pt idx="22">
                <c:v>1</c:v>
              </c:pt>
              <c:pt idx="23">
                <c:v>1</c:v>
              </c:pt>
              <c:pt idx="24">
                <c:v>1</c:v>
              </c:pt>
              <c:pt idx="25">
                <c:v>1</c:v>
              </c:pt>
              <c:pt idx="26">
                <c:v>1</c:v>
              </c:pt>
              <c:pt idx="27">
                <c:v>1</c:v>
              </c:pt>
              <c:pt idx="28">
                <c:v>1</c:v>
              </c:pt>
              <c:pt idx="29">
                <c:v>1</c:v>
              </c:pt>
              <c:pt idx="30">
                <c:v>1</c:v>
              </c:pt>
              <c:pt idx="31">
                <c:v>1</c:v>
              </c:pt>
              <c:pt idx="32">
                <c:v>1</c:v>
              </c:pt>
              <c:pt idx="33">
                <c:v>1</c:v>
              </c:pt>
              <c:pt idx="34">
                <c:v>1</c:v>
              </c:pt>
              <c:pt idx="35">
                <c:v>1</c:v>
              </c:pt>
              <c:pt idx="36">
                <c:v>1</c:v>
              </c:pt>
              <c:pt idx="37">
                <c:v>1</c:v>
              </c:pt>
              <c:pt idx="38">
                <c:v>1</c:v>
              </c:pt>
              <c:pt idx="39">
                <c:v>1</c:v>
              </c:pt>
              <c:pt idx="40">
                <c:v>1</c:v>
              </c:pt>
              <c:pt idx="41">
                <c:v>1</c:v>
              </c:pt>
              <c:pt idx="42">
                <c:v>1</c:v>
              </c:pt>
              <c:pt idx="43">
                <c:v>1</c:v>
              </c:pt>
            </c:numLit>
          </c:bubbleSize>
          <c:bubble3D val="0"/>
          <c:extLst>
            <c:ext xmlns:c15="http://schemas.microsoft.com/office/drawing/2012/chart" uri="{02D57815-91ED-43cb-92C2-25804820EDAC}">
              <c15:datalabelsRange>
                <c15:f>'3.c'!$F$1:$AW$1</c15:f>
                <c15:dlblRangeCache>
                  <c:ptCount val="44"/>
                  <c:pt idx="0">
                    <c:v>Administrateur de santé</c:v>
                  </c:pt>
                  <c:pt idx="1">
                    <c:v>Autres</c:v>
                  </c:pt>
                  <c:pt idx="2">
                    <c:v>Adjoint d'Administration</c:v>
                  </c:pt>
                  <c:pt idx="3">
                    <c:v>Assistante RH</c:v>
                  </c:pt>
                  <c:pt idx="4">
                    <c:v>Biologie Medicale</c:v>
                  </c:pt>
                  <c:pt idx="5">
                    <c:v>Biologiste</c:v>
                  </c:pt>
                  <c:pt idx="6">
                    <c:v>DRH</c:v>
                  </c:pt>
                  <c:pt idx="7">
                    <c:v>Economie et Finances</c:v>
                  </c:pt>
                  <c:pt idx="8">
                    <c:v>Gestionnaire des Hôpitaux</c:v>
                  </c:pt>
                  <c:pt idx="9">
                    <c:v>Informaticien</c:v>
                  </c:pt>
                  <c:pt idx="10">
                    <c:v>Ingénieur Informaticien</c:v>
                  </c:pt>
                  <c:pt idx="11">
                    <c:v>Laborantine</c:v>
                  </c:pt>
                  <c:pt idx="12">
                    <c:v>Manager des projets</c:v>
                  </c:pt>
                  <c:pt idx="13">
                    <c:v>Secrétaire de Santé</c:v>
                  </c:pt>
                  <c:pt idx="14">
                    <c:v>Technicienne de recherche</c:v>
                  </c:pt>
                  <c:pt idx="15">
                    <c:v>Technicienne en radiologie</c:v>
                  </c:pt>
                  <c:pt idx="16">
                    <c:v>TS Biologie Medicale</c:v>
                  </c:pt>
                  <c:pt idx="17">
                    <c:v>Infirmier/ ère
</c:v>
                  </c:pt>
                  <c:pt idx="18">
                    <c:v>Anesthésiste</c:v>
                  </c:pt>
                  <c:pt idx="19">
                    <c:v>Infirmiere  assistant</c:v>
                  </c:pt>
                  <c:pt idx="20">
                    <c:v>Infirmiere Assistante/ Surveillante Générale Adjointe</c:v>
                  </c:pt>
                  <c:pt idx="21">
                    <c:v>Infirmiere/ Major de service</c:v>
                  </c:pt>
                  <c:pt idx="22">
                    <c:v>Infirmiere/ Surveillante Générale</c:v>
                  </c:pt>
                  <c:pt idx="23">
                    <c:v>Surveillante Gnle Adjointe</c:v>
                  </c:pt>
                  <c:pt idx="24">
                    <c:v>Médecin généraliste</c:v>
                  </c:pt>
                  <c:pt idx="25">
                    <c:v>DGA CHUO</c:v>
                  </c:pt>
                  <c:pt idx="26">
                    <c:v>DU VIH/SIDA</c:v>
                  </c:pt>
                  <c:pt idx="27">
                    <c:v>Médecin traditionnel</c:v>
                  </c:pt>
                  <c:pt idx="28">
                    <c:v>Médecin spécialiste</c:v>
                  </c:pt>
                  <c:pt idx="29">
                    <c:v>Chirurgie</c:v>
                  </c:pt>
                  <c:pt idx="30">
                    <c:v>Chirurgien</c:v>
                  </c:pt>
                  <c:pt idx="31">
                    <c:v>Dialyseur</c:v>
                  </c:pt>
                  <c:pt idx="32">
                    <c:v>Epidémiologiste</c:v>
                  </c:pt>
                  <c:pt idx="33">
                    <c:v>Infectiologue
</c:v>
                  </c:pt>
                  <c:pt idx="34">
                    <c:v>Neurologue et DAM</c:v>
                  </c:pt>
                  <c:pt idx="35">
                    <c:v>Phytothérapeute</c:v>
                  </c:pt>
                  <c:pt idx="36">
                    <c:v>Psychologue</c:v>
                  </c:pt>
                  <c:pt idx="37">
                    <c:v>Médecin traditionnel</c:v>
                  </c:pt>
                  <c:pt idx="38">
                    <c:v>Sage- femme</c:v>
                  </c:pt>
                  <c:pt idx="39">
                    <c:v>Surveillante générale</c:v>
                  </c:pt>
                  <c:pt idx="40">
                    <c:v>Statisticien</c:v>
                  </c:pt>
                  <c:pt idx="41">
                    <c:v>Ingénieur de travaux statistiques et informatique appliquée</c:v>
                  </c:pt>
                  <c:pt idx="42">
                    <c:v>Ingénieur Statisticien</c:v>
                  </c:pt>
                  <c:pt idx="43">
                    <c:v>Total général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7492-47F4-866A-6E43597A735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bubbleScale val="10"/>
        <c:showNegBubbles val="0"/>
        <c:sizeRepresents val="w"/>
        <c:axId val="599398936"/>
        <c:axId val="599400248"/>
      </c:bubbleChart>
      <c:valAx>
        <c:axId val="59939893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Compréhension</a:t>
                </a:r>
                <a:r>
                  <a:rPr lang="fr-FR" baseline="0"/>
                  <a:t> du projet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9400248"/>
        <c:crosses val="autoZero"/>
        <c:crossBetween val="midCat"/>
      </c:valAx>
      <c:valAx>
        <c:axId val="599400248"/>
        <c:scaling>
          <c:orientation val="minMax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Adhésion au projet 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939893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 de données e V aide premier cas.xlsx]5.a!Tableau croisé dynamique22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 de données e V aide premier cas.xlsx]5.b!Tableau croisé dynamique16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568799504"/>
        <c:axId val="568790320"/>
      </c:barChart>
      <c:catAx>
        <c:axId val="5687995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8790320"/>
        <c:crosses val="autoZero"/>
        <c:auto val="1"/>
        <c:lblAlgn val="ctr"/>
        <c:lblOffset val="100"/>
        <c:noMultiLvlLbl val="0"/>
      </c:catAx>
      <c:valAx>
        <c:axId val="568790320"/>
        <c:scaling>
          <c:orientation val="minMax"/>
        </c:scaling>
        <c:delete val="0"/>
        <c:axPos val="l"/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87995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 de données e V aide premier cas.xlsx]6.a!Tableau croisé dynamique23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radarChart>
        <c:radarStyle val="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568791960"/>
        <c:axId val="568792616"/>
      </c:radarChart>
      <c:catAx>
        <c:axId val="5687919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8792616"/>
        <c:crosses val="autoZero"/>
        <c:auto val="1"/>
        <c:lblAlgn val="ctr"/>
        <c:lblOffset val="100"/>
        <c:noMultiLvlLbl val="0"/>
      </c:catAx>
      <c:valAx>
        <c:axId val="568792616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crossAx val="5687919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 de données e V aide premier cas.xlsx]6.b!Tableau croisé dynamique2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Comparaison entre le niveau d'adhésion et le niveau de confiance dans le projet (moyenne)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'6.b'!$B$2</c:f>
              <c:strCache>
                <c:ptCount val="1"/>
                <c:pt idx="0">
                  <c:v>Moyenne de 6. De 1 à 10, comment évaluez-vous votre confiance dans la capacité du projet à être mis en œuvre ?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'6.b'!$A$3:$A$6</c:f>
              <c:strCache>
                <c:ptCount val="3"/>
                <c:pt idx="0">
                  <c:v>Para-Médical</c:v>
                </c:pt>
                <c:pt idx="1">
                  <c:v>Médical</c:v>
                </c:pt>
                <c:pt idx="2">
                  <c:v>Non Médical</c:v>
                </c:pt>
              </c:strCache>
            </c:strRef>
          </c:cat>
          <c:val>
            <c:numRef>
              <c:f>'6.b'!$B$3:$B$6</c:f>
              <c:numCache>
                <c:formatCode>General</c:formatCode>
                <c:ptCount val="3"/>
                <c:pt idx="0">
                  <c:v>6.2065217391304346</c:v>
                </c:pt>
                <c:pt idx="1">
                  <c:v>5.8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61B-4B88-A1D1-3800F974785A}"/>
            </c:ext>
          </c:extLst>
        </c:ser>
        <c:ser>
          <c:idx val="1"/>
          <c:order val="1"/>
          <c:tx>
            <c:strRef>
              <c:f>'6.b'!$C$2</c:f>
              <c:strCache>
                <c:ptCount val="1"/>
                <c:pt idx="0">
                  <c:v>Moyenne de 3. De 1 à 10, comment évaluez-vous votre adhésion au projet ?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'6.b'!$A$3:$A$6</c:f>
              <c:strCache>
                <c:ptCount val="3"/>
                <c:pt idx="0">
                  <c:v>Para-Médical</c:v>
                </c:pt>
                <c:pt idx="1">
                  <c:v>Médical</c:v>
                </c:pt>
                <c:pt idx="2">
                  <c:v>Non Médical</c:v>
                </c:pt>
              </c:strCache>
            </c:strRef>
          </c:cat>
          <c:val>
            <c:numRef>
              <c:f>'6.b'!$C$3:$C$6</c:f>
              <c:numCache>
                <c:formatCode>General</c:formatCode>
                <c:ptCount val="3"/>
                <c:pt idx="0">
                  <c:v>8.1235955056179776</c:v>
                </c:pt>
                <c:pt idx="1">
                  <c:v>8.1639344262295079</c:v>
                </c:pt>
                <c:pt idx="2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61B-4B88-A1D1-3800F974785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68414352"/>
        <c:axId val="468415008"/>
      </c:barChart>
      <c:catAx>
        <c:axId val="4684143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8415008"/>
        <c:crosses val="autoZero"/>
        <c:auto val="1"/>
        <c:lblAlgn val="ctr"/>
        <c:lblOffset val="100"/>
        <c:noMultiLvlLbl val="0"/>
      </c:catAx>
      <c:valAx>
        <c:axId val="46841500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84143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 de données e V aide premier cas.xlsx]8.a!Tableau croisé dynamique1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Une très nette perception d'un</a:t>
            </a:r>
            <a:r>
              <a:rPr lang="en-US" baseline="0"/>
              <a:t> impact potentiel très positif sur les conditions de santé des Gabonais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'8.a'!$B$3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F7E0-4D86-8B4D-C1EE862E752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F7E0-4D86-8B4D-C1EE862E752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F7E0-4D86-8B4D-C1EE862E7522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'8.a'!$A$4:$A$7</c:f>
              <c:strCache>
                <c:ptCount val="3"/>
                <c:pt idx="0">
                  <c:v>Le projet pourrait détériorer les conditions sanitaires au Gabon</c:v>
                </c:pt>
                <c:pt idx="1">
                  <c:v>Le projet n'aurait aucun impact sur les conditions sanitaires au Gabon</c:v>
                </c:pt>
                <c:pt idx="2">
                  <c:v>Le projet pourrait améliorer les conditions sanitaires au Gabon</c:v>
                </c:pt>
              </c:strCache>
            </c:strRef>
          </c:cat>
          <c:val>
            <c:numRef>
              <c:f>'8.a'!$B$4:$B$7</c:f>
              <c:numCache>
                <c:formatCode>0.00</c:formatCode>
                <c:ptCount val="3"/>
                <c:pt idx="0">
                  <c:v>1.6666666666666667</c:v>
                </c:pt>
                <c:pt idx="1">
                  <c:v>5.4324324324324325</c:v>
                </c:pt>
                <c:pt idx="2">
                  <c:v>8.8173076923076916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502-4013-8863-89FA1017C462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Performance actuelle du SIS</a:t>
            </a:r>
            <a:r>
              <a:rPr lang="fr-FR" baseline="0"/>
              <a:t> par critère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'11.a'!$B$41</c:f>
              <c:strCache>
                <c:ptCount val="1"/>
                <c:pt idx="0">
                  <c:v>Inexistant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'11.a'!$A$42:$A$48</c:f>
              <c:strCache>
                <c:ptCount val="7"/>
                <c:pt idx="0">
                  <c:v>Compétences</c:v>
                </c:pt>
                <c:pt idx="1">
                  <c:v>Outils et SI</c:v>
                </c:pt>
                <c:pt idx="2">
                  <c:v>Procédures</c:v>
                </c:pt>
                <c:pt idx="3">
                  <c:v>Organisation</c:v>
                </c:pt>
                <c:pt idx="4">
                  <c:v>Comportements</c:v>
                </c:pt>
                <c:pt idx="5">
                  <c:v>Système de contrôle</c:v>
                </c:pt>
                <c:pt idx="6">
                  <c:v>Culture et rites</c:v>
                </c:pt>
              </c:strCache>
            </c:strRef>
          </c:cat>
          <c:val>
            <c:numRef>
              <c:f>'11.a'!$B$42:$B$48</c:f>
              <c:numCache>
                <c:formatCode>0%</c:formatCode>
                <c:ptCount val="7"/>
                <c:pt idx="0">
                  <c:v>0.20553359683794467</c:v>
                </c:pt>
                <c:pt idx="1">
                  <c:v>0.96969696969696972</c:v>
                </c:pt>
                <c:pt idx="2">
                  <c:v>0.74242424242424243</c:v>
                </c:pt>
                <c:pt idx="3">
                  <c:v>0.65151515151515149</c:v>
                </c:pt>
                <c:pt idx="4">
                  <c:v>0.65151515151515149</c:v>
                </c:pt>
                <c:pt idx="5">
                  <c:v>1.0454545454545454</c:v>
                </c:pt>
                <c:pt idx="6">
                  <c:v>1.3181818181818181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B3E-40AC-A079-37990DD954CA}"/>
            </c:ext>
          </c:extLst>
        </c:ser>
        <c:ser>
          <c:idx val="1"/>
          <c:order val="1"/>
          <c:tx>
            <c:strRef>
              <c:f>'11.a'!$C$41</c:f>
              <c:strCache>
                <c:ptCount val="1"/>
                <c:pt idx="0">
                  <c:v>médiocre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'11.a'!$A$42:$A$48</c:f>
              <c:strCache>
                <c:ptCount val="7"/>
                <c:pt idx="0">
                  <c:v>Compétences</c:v>
                </c:pt>
                <c:pt idx="1">
                  <c:v>Outils et SI</c:v>
                </c:pt>
                <c:pt idx="2">
                  <c:v>Procédures</c:v>
                </c:pt>
                <c:pt idx="3">
                  <c:v>Organisation</c:v>
                </c:pt>
                <c:pt idx="4">
                  <c:v>Comportements</c:v>
                </c:pt>
                <c:pt idx="5">
                  <c:v>Système de contrôle</c:v>
                </c:pt>
                <c:pt idx="6">
                  <c:v>Culture et rites</c:v>
                </c:pt>
              </c:strCache>
            </c:strRef>
          </c:cat>
          <c:val>
            <c:numRef>
              <c:f>'11.a'!$C$42:$C$48</c:f>
              <c:numCache>
                <c:formatCode>0%</c:formatCode>
                <c:ptCount val="7"/>
                <c:pt idx="0">
                  <c:v>0.1067193675889328</c:v>
                </c:pt>
                <c:pt idx="1">
                  <c:v>0.66666666666666663</c:v>
                </c:pt>
                <c:pt idx="2">
                  <c:v>0.83333333333333337</c:v>
                </c:pt>
                <c:pt idx="3">
                  <c:v>0.68181818181818177</c:v>
                </c:pt>
                <c:pt idx="4">
                  <c:v>0.66666666666666663</c:v>
                </c:pt>
                <c:pt idx="5">
                  <c:v>0.65151515151515149</c:v>
                </c:pt>
                <c:pt idx="6">
                  <c:v>0.59090909090909094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B3E-40AC-A079-37990DD954CA}"/>
            </c:ext>
          </c:extLst>
        </c:ser>
        <c:ser>
          <c:idx val="2"/>
          <c:order val="2"/>
          <c:tx>
            <c:strRef>
              <c:f>'11.a'!$D$41</c:f>
              <c:strCache>
                <c:ptCount val="1"/>
                <c:pt idx="0">
                  <c:v>passable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'11.a'!$A$42:$A$48</c:f>
              <c:strCache>
                <c:ptCount val="7"/>
                <c:pt idx="0">
                  <c:v>Compétences</c:v>
                </c:pt>
                <c:pt idx="1">
                  <c:v>Outils et SI</c:v>
                </c:pt>
                <c:pt idx="2">
                  <c:v>Procédures</c:v>
                </c:pt>
                <c:pt idx="3">
                  <c:v>Organisation</c:v>
                </c:pt>
                <c:pt idx="4">
                  <c:v>Comportements</c:v>
                </c:pt>
                <c:pt idx="5">
                  <c:v>Système de contrôle</c:v>
                </c:pt>
                <c:pt idx="6">
                  <c:v>Culture et rites</c:v>
                </c:pt>
              </c:strCache>
            </c:strRef>
          </c:cat>
          <c:val>
            <c:numRef>
              <c:f>'11.a'!$D$42:$D$48</c:f>
              <c:numCache>
                <c:formatCode>0%</c:formatCode>
                <c:ptCount val="7"/>
                <c:pt idx="0">
                  <c:v>0.39130434782608697</c:v>
                </c:pt>
                <c:pt idx="1">
                  <c:v>1.4090909090909092</c:v>
                </c:pt>
                <c:pt idx="2">
                  <c:v>1.606060606060606</c:v>
                </c:pt>
                <c:pt idx="3">
                  <c:v>1.5303030303030303</c:v>
                </c:pt>
                <c:pt idx="4">
                  <c:v>1.7272727272727273</c:v>
                </c:pt>
                <c:pt idx="5">
                  <c:v>1.5606060606060606</c:v>
                </c:pt>
                <c:pt idx="6">
                  <c:v>1.2272727272727273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B3E-40AC-A079-37990DD954CA}"/>
            </c:ext>
          </c:extLst>
        </c:ser>
        <c:ser>
          <c:idx val="3"/>
          <c:order val="3"/>
          <c:tx>
            <c:strRef>
              <c:f>'11.a'!$E$41</c:f>
              <c:strCache>
                <c:ptCount val="1"/>
                <c:pt idx="0">
                  <c:v>bien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'11.a'!$A$42:$A$48</c:f>
              <c:strCache>
                <c:ptCount val="7"/>
                <c:pt idx="0">
                  <c:v>Compétences</c:v>
                </c:pt>
                <c:pt idx="1">
                  <c:v>Outils et SI</c:v>
                </c:pt>
                <c:pt idx="2">
                  <c:v>Procédures</c:v>
                </c:pt>
                <c:pt idx="3">
                  <c:v>Organisation</c:v>
                </c:pt>
                <c:pt idx="4">
                  <c:v>Comportements</c:v>
                </c:pt>
                <c:pt idx="5">
                  <c:v>Système de contrôle</c:v>
                </c:pt>
                <c:pt idx="6">
                  <c:v>Culture et rites</c:v>
                </c:pt>
              </c:strCache>
            </c:strRef>
          </c:cat>
          <c:val>
            <c:numRef>
              <c:f>'11.a'!$E$42:$E$48</c:f>
              <c:numCache>
                <c:formatCode>0%</c:formatCode>
                <c:ptCount val="7"/>
                <c:pt idx="0">
                  <c:v>0.24110671936758893</c:v>
                </c:pt>
                <c:pt idx="1">
                  <c:v>0.54545454545454541</c:v>
                </c:pt>
                <c:pt idx="2">
                  <c:v>0.43939393939393939</c:v>
                </c:pt>
                <c:pt idx="3">
                  <c:v>0.72727272727272729</c:v>
                </c:pt>
                <c:pt idx="4">
                  <c:v>0.56060606060606055</c:v>
                </c:pt>
                <c:pt idx="5">
                  <c:v>0.39393939393939392</c:v>
                </c:pt>
                <c:pt idx="6">
                  <c:v>0.42424242424242425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B3E-40AC-A079-37990DD954CA}"/>
            </c:ext>
          </c:extLst>
        </c:ser>
        <c:ser>
          <c:idx val="4"/>
          <c:order val="4"/>
          <c:tx>
            <c:strRef>
              <c:f>'11.a'!$F$41</c:f>
              <c:strCache>
                <c:ptCount val="1"/>
                <c:pt idx="0">
                  <c:v>Excellent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'11.a'!$A$42:$A$48</c:f>
              <c:strCache>
                <c:ptCount val="7"/>
                <c:pt idx="0">
                  <c:v>Compétences</c:v>
                </c:pt>
                <c:pt idx="1">
                  <c:v>Outils et SI</c:v>
                </c:pt>
                <c:pt idx="2">
                  <c:v>Procédures</c:v>
                </c:pt>
                <c:pt idx="3">
                  <c:v>Organisation</c:v>
                </c:pt>
                <c:pt idx="4">
                  <c:v>Comportements</c:v>
                </c:pt>
                <c:pt idx="5">
                  <c:v>Système de contrôle</c:v>
                </c:pt>
                <c:pt idx="6">
                  <c:v>Culture et rites</c:v>
                </c:pt>
              </c:strCache>
            </c:strRef>
          </c:cat>
          <c:val>
            <c:numRef>
              <c:f>'11.a'!$F$42:$F$48</c:f>
              <c:numCache>
                <c:formatCode>0%</c:formatCode>
                <c:ptCount val="7"/>
                <c:pt idx="0">
                  <c:v>2.3715415019762844E-2</c:v>
                </c:pt>
                <c:pt idx="1">
                  <c:v>0.12121212121212122</c:v>
                </c:pt>
                <c:pt idx="2">
                  <c:v>9.0909090909090912E-2</c:v>
                </c:pt>
                <c:pt idx="3">
                  <c:v>9.0909090909090912E-2</c:v>
                </c:pt>
                <c:pt idx="4">
                  <c:v>9.0909090909090912E-2</c:v>
                </c:pt>
                <c:pt idx="5">
                  <c:v>4.5454545454545456E-2</c:v>
                </c:pt>
                <c:pt idx="6">
                  <c:v>0.10606060606060606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B3E-40AC-A079-37990DD954CA}"/>
            </c:ext>
          </c:extLst>
        </c:ser>
        <c:ser>
          <c:idx val="5"/>
          <c:order val="5"/>
          <c:tx>
            <c:strRef>
              <c:f>'11.a'!$G$41</c:f>
              <c:strCache>
                <c:ptCount val="1"/>
                <c:pt idx="0">
                  <c:v>NA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'11.a'!$A$42:$A$48</c:f>
              <c:strCache>
                <c:ptCount val="7"/>
                <c:pt idx="0">
                  <c:v>Compétences</c:v>
                </c:pt>
                <c:pt idx="1">
                  <c:v>Outils et SI</c:v>
                </c:pt>
                <c:pt idx="2">
                  <c:v>Procédures</c:v>
                </c:pt>
                <c:pt idx="3">
                  <c:v>Organisation</c:v>
                </c:pt>
                <c:pt idx="4">
                  <c:v>Comportements</c:v>
                </c:pt>
                <c:pt idx="5">
                  <c:v>Système de contrôle</c:v>
                </c:pt>
                <c:pt idx="6">
                  <c:v>Culture et rites</c:v>
                </c:pt>
              </c:strCache>
            </c:strRef>
          </c:cat>
          <c:val>
            <c:numRef>
              <c:f>'11.a'!$G$42:$G$48</c:f>
              <c:numCache>
                <c:formatCode>0%</c:formatCode>
                <c:ptCount val="7"/>
                <c:pt idx="0">
                  <c:v>3.1620553359683792E-2</c:v>
                </c:pt>
                <c:pt idx="1">
                  <c:v>0.13636363636363635</c:v>
                </c:pt>
                <c:pt idx="2">
                  <c:v>0.13636363636363635</c:v>
                </c:pt>
                <c:pt idx="3">
                  <c:v>0.15151515151515152</c:v>
                </c:pt>
                <c:pt idx="4">
                  <c:v>0.15151515151515152</c:v>
                </c:pt>
                <c:pt idx="5">
                  <c:v>0.15151515151515152</c:v>
                </c:pt>
                <c:pt idx="6">
                  <c:v>0.18181818181818182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8B3E-40AC-A079-37990DD954CA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544334208"/>
        <c:axId val="544332240"/>
      </c:barChart>
      <c:catAx>
        <c:axId val="54433420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4332240"/>
        <c:crosses val="autoZero"/>
        <c:auto val="1"/>
        <c:lblAlgn val="ctr"/>
        <c:lblOffset val="100"/>
        <c:noMultiLvlLbl val="0"/>
      </c:catAx>
      <c:valAx>
        <c:axId val="544332240"/>
        <c:scaling>
          <c:orientation val="minMax"/>
        </c:scaling>
        <c:delete val="0"/>
        <c:axPos val="b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43342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_xlchart.v2.0</cx:f>
      </cx:strDim>
      <cx:numDim type="val">
        <cx:f>_xlchart.v2.2</cx:f>
      </cx:numDim>
    </cx:data>
  </cx:chartData>
  <cx:chart>
    <cx:title pos="t" align="ctr" overlay="0"/>
    <cx:plotArea>
      <cx:plotAreaRegion>
        <cx:series layoutId="funnel" uniqueId="{B55FABC8-7152-4C82-888D-B2FF37E933D4}">
          <cx:tx>
            <cx:txData>
              <cx:f>_xlchart.v2.1</cx:f>
              <cx:v>Total</cx:v>
            </cx:txData>
          </cx:tx>
          <cx:dataLabels>
            <cx:visibility seriesName="0" categoryName="0" value="1"/>
          </cx:dataLabels>
          <cx:dataId val="0"/>
        </cx:series>
      </cx:plotAreaRegion>
      <cx:axis id="0">
        <cx:catScaling gapWidth="0.0599999987"/>
        <cx:tickLabels/>
      </cx:axis>
    </cx:plotArea>
  </cx:chart>
</cx:chartSpace>
</file>

<file path=xl/charts/chartEx2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_xlchart.v1.6</cx:f>
      </cx:strDim>
      <cx:numDim type="size">
        <cx:f>_xlchart.v1.8</cx:f>
      </cx:numDim>
    </cx:data>
  </cx:chartData>
  <cx:chart>
    <cx:title pos="t" align="ctr" overlay="0"/>
    <cx:plotArea>
      <cx:plotAreaRegion>
        <cx:series layoutId="treemap" uniqueId="{06F3F1C1-5431-4D11-B27A-ABAA633DB40A}">
          <cx:tx>
            <cx:txData>
              <cx:f>_xlchart.v1.7</cx:f>
              <cx:v>Nombre de 14. Sous-projet sélectionné</cx:v>
            </cx:txData>
          </cx:tx>
          <cx:dataLabels pos="inEnd">
            <cx:visibility seriesName="0" categoryName="1" value="0"/>
          </cx:dataLabels>
          <cx:dataId val="0"/>
          <cx:layoutPr>
            <cx:parentLabelLayout val="overlapping"/>
          </cx:layoutPr>
        </cx:series>
      </cx:plotAreaRegion>
    </cx:plotArea>
    <cx:legend pos="t" align="ctr" overlay="0"/>
  </cx:chart>
</cx:chartSpace>
</file>

<file path=xl/charts/chartEx3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_xlchart.v1.3</cx:f>
      </cx:strDim>
      <cx:numDim type="size">
        <cx:f>_xlchart.v1.5</cx:f>
      </cx:numDim>
    </cx:data>
  </cx:chartData>
  <cx:chart>
    <cx:title pos="t" align="ctr" overlay="0"/>
    <cx:plotArea>
      <cx:plotAreaRegion>
        <cx:series layoutId="treemap" uniqueId="{116DBAA1-F859-4C03-98CB-683283DF5FB7}" formatIdx="1">
          <cx:tx>
            <cx:txData>
              <cx:f>_xlchart.v1.4</cx:f>
              <cx:v>Nombre de 14. Sous-projet sélectionné</cx:v>
            </cx:txData>
          </cx:tx>
          <cx:dataLabels pos="inEnd">
            <cx:visibility seriesName="0" categoryName="1" value="0"/>
            <cx:separator>, </cx:separator>
          </cx:dataLabels>
          <cx:dataId val="0"/>
          <cx:layoutPr>
            <cx:parentLabelLayout val="overlapping"/>
          </cx:layoutPr>
        </cx:series>
      </cx:plotAreaRegion>
    </cx:plotArea>
  </cx:chart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41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6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>
            <a:alpha val="50000"/>
          </a:schemeClr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6.xml><?xml version="1.0" encoding="utf-8"?>
<cs:chartStyle xmlns:cs="http://schemas.microsoft.com/office/drawing/2012/chartStyle" xmlns:a="http://schemas.openxmlformats.org/drawingml/2006/main" id="410">
  <cs:axisTitle>
    <cs:lnRef idx="0"/>
    <cs:fillRef idx="0"/>
    <cs:effectRef idx="0"/>
    <cs:fontRef idx="minor">
      <a:schemeClr val="tx1">
        <a:lumMod val="65000"/>
        <a:lumOff val="35000"/>
      </a:schemeClr>
    </cs:fontRef>
    <cs:spPr>
      <a:solidFill>
        <a:schemeClr val="bg1">
          <a:lumMod val="65000"/>
        </a:schemeClr>
      </a:solidFill>
      <a:ln w="19050">
        <a:solidFill>
          <a:schemeClr val="bg1"/>
        </a:solidFill>
      </a:ln>
    </cs:spPr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lt1"/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charts/style17.xml><?xml version="1.0" encoding="utf-8"?>
<cs:chartStyle xmlns:cs="http://schemas.microsoft.com/office/drawing/2012/chartStyle" xmlns:a="http://schemas.openxmlformats.org/drawingml/2006/main" id="410">
  <cs:axisTitle>
    <cs:lnRef idx="0"/>
    <cs:fillRef idx="0"/>
    <cs:effectRef idx="0"/>
    <cs:fontRef idx="minor">
      <a:schemeClr val="tx1">
        <a:lumMod val="65000"/>
        <a:lumOff val="35000"/>
      </a:schemeClr>
    </cs:fontRef>
    <cs:spPr>
      <a:solidFill>
        <a:schemeClr val="bg1">
          <a:lumMod val="65000"/>
        </a:schemeClr>
      </a:solidFill>
      <a:ln w="19050">
        <a:solidFill>
          <a:schemeClr val="bg1"/>
        </a:solidFill>
      </a:ln>
    </cs:spPr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lt1"/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microsoft.com/office/2014/relationships/chartEx" Target="../charts/chartEx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_rels/drawing16.xml.rels><?xml version="1.0" encoding="UTF-8" standalone="yes"?>
<Relationships xmlns="http://schemas.openxmlformats.org/package/2006/relationships"><Relationship Id="rId2" Type="http://schemas.microsoft.com/office/2014/relationships/chartEx" Target="../charts/chartEx3.xml"/><Relationship Id="rId1" Type="http://schemas.microsoft.com/office/2014/relationships/chartEx" Target="../charts/chartEx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16</xdr:row>
      <xdr:rowOff>19050</xdr:rowOff>
    </xdr:from>
    <xdr:to>
      <xdr:col>5</xdr:col>
      <xdr:colOff>1447800</xdr:colOff>
      <xdr:row>34</xdr:row>
      <xdr:rowOff>98425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7C13919-E489-4255-917C-CFAD73C9D0F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141940</xdr:colOff>
      <xdr:row>21</xdr:row>
      <xdr:rowOff>162982</xdr:rowOff>
    </xdr:from>
    <xdr:to>
      <xdr:col>7</xdr:col>
      <xdr:colOff>1176617</xdr:colOff>
      <xdr:row>31</xdr:row>
      <xdr:rowOff>118285</xdr:rowOff>
    </xdr:to>
    <mc:AlternateContent xmlns:mc="http://schemas.openxmlformats.org/markup-compatibility/2006">
      <mc:Choice xmlns:cx2="http://schemas.microsoft.com/office/drawing/2015/10/21/chartex" Requires="cx2">
        <xdr:graphicFrame macro="">
          <xdr:nvGraphicFramePr>
            <xdr:cNvPr id="2" name="Graphique 1">
              <a:extLst>
                <a:ext uri="{FF2B5EF4-FFF2-40B4-BE49-F238E27FC236}">
                  <a16:creationId xmlns:a16="http://schemas.microsoft.com/office/drawing/2014/main" id="{8E33F8F8-754C-4B9E-85B5-ADF5E9D9812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983940" y="1299632"/>
              <a:ext cx="6540127" cy="325730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285750</xdr:colOff>
      <xdr:row>0</xdr:row>
      <xdr:rowOff>85724</xdr:rowOff>
    </xdr:from>
    <xdr:to>
      <xdr:col>10</xdr:col>
      <xdr:colOff>577849</xdr:colOff>
      <xdr:row>18</xdr:row>
      <xdr:rowOff>19050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58DB026-1004-4049-B988-5D6A5C9A770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9</xdr:row>
      <xdr:rowOff>105144</xdr:rowOff>
    </xdr:from>
    <xdr:to>
      <xdr:col>4</xdr:col>
      <xdr:colOff>702193</xdr:colOff>
      <xdr:row>26</xdr:row>
      <xdr:rowOff>57298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7D4AD02-BEE4-45AE-BD4F-AA5B4287AF2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10</xdr:row>
      <xdr:rowOff>15875</xdr:rowOff>
    </xdr:from>
    <xdr:to>
      <xdr:col>6</xdr:col>
      <xdr:colOff>209550</xdr:colOff>
      <xdr:row>27</xdr:row>
      <xdr:rowOff>60325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1064DAC-5780-4C52-8C9E-25C09B3AB30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504824</xdr:colOff>
      <xdr:row>12</xdr:row>
      <xdr:rowOff>139700</xdr:rowOff>
    </xdr:from>
    <xdr:to>
      <xdr:col>1</xdr:col>
      <xdr:colOff>5295899</xdr:colOff>
      <xdr:row>31</xdr:row>
      <xdr:rowOff>15875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82616B4-6CCB-4AE3-B287-9EBA241910E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</xdr:colOff>
      <xdr:row>6</xdr:row>
      <xdr:rowOff>117474</xdr:rowOff>
    </xdr:from>
    <xdr:to>
      <xdr:col>3</xdr:col>
      <xdr:colOff>850899</xdr:colOff>
      <xdr:row>27</xdr:row>
      <xdr:rowOff>6349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4EBE26A-0D5C-49E6-83C1-C183F72279B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212724</xdr:colOff>
      <xdr:row>14</xdr:row>
      <xdr:rowOff>73024</xdr:rowOff>
    </xdr:from>
    <xdr:to>
      <xdr:col>3</xdr:col>
      <xdr:colOff>2254250</xdr:colOff>
      <xdr:row>38</xdr:row>
      <xdr:rowOff>82550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934F031-05FA-4461-85EB-F0CA44878C3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241300</xdr:colOff>
      <xdr:row>2</xdr:row>
      <xdr:rowOff>130174</xdr:rowOff>
    </xdr:from>
    <xdr:to>
      <xdr:col>19</xdr:col>
      <xdr:colOff>285750</xdr:colOff>
      <xdr:row>29</xdr:row>
      <xdr:rowOff>12700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021C07A-DB7B-435C-A958-9107D03008A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494392</xdr:colOff>
      <xdr:row>1</xdr:row>
      <xdr:rowOff>16329</xdr:rowOff>
    </xdr:from>
    <xdr:to>
      <xdr:col>3</xdr:col>
      <xdr:colOff>1882321</xdr:colOff>
      <xdr:row>14</xdr:row>
      <xdr:rowOff>137886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C4514FB-0BE5-4774-9335-080E4C023C4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539748</xdr:colOff>
      <xdr:row>0</xdr:row>
      <xdr:rowOff>52613</xdr:rowOff>
    </xdr:from>
    <xdr:to>
      <xdr:col>6</xdr:col>
      <xdr:colOff>743856</xdr:colOff>
      <xdr:row>16</xdr:row>
      <xdr:rowOff>145142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D4E2309-CCF2-447E-9DFE-E5901B765C3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1128889</xdr:colOff>
      <xdr:row>12</xdr:row>
      <xdr:rowOff>53620</xdr:rowOff>
    </xdr:from>
    <xdr:to>
      <xdr:col>5</xdr:col>
      <xdr:colOff>239889</xdr:colOff>
      <xdr:row>34</xdr:row>
      <xdr:rowOff>21165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53EAF68-DF93-4EF9-A264-5D537C533BA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104774</xdr:colOff>
      <xdr:row>6</xdr:row>
      <xdr:rowOff>15874</xdr:rowOff>
    </xdr:from>
    <xdr:to>
      <xdr:col>4</xdr:col>
      <xdr:colOff>120649</xdr:colOff>
      <xdr:row>24</xdr:row>
      <xdr:rowOff>82549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C417B4B-3AB4-4A9F-ACCE-7913D72AB4B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98424</xdr:rowOff>
    </xdr:from>
    <xdr:to>
      <xdr:col>7</xdr:col>
      <xdr:colOff>158750</xdr:colOff>
      <xdr:row>32</xdr:row>
      <xdr:rowOff>19049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81D098D-0D5B-402E-B796-31A4C42317B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234950</xdr:colOff>
      <xdr:row>24</xdr:row>
      <xdr:rowOff>136524</xdr:rowOff>
    </xdr:from>
    <xdr:to>
      <xdr:col>10</xdr:col>
      <xdr:colOff>4965700</xdr:colOff>
      <xdr:row>42</xdr:row>
      <xdr:rowOff>107949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883E27A-D268-45C4-89C3-947BEBE0821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1539875</xdr:colOff>
      <xdr:row>11</xdr:row>
      <xdr:rowOff>41275</xdr:rowOff>
    </xdr:from>
    <xdr:to>
      <xdr:col>5</xdr:col>
      <xdr:colOff>6111875</xdr:colOff>
      <xdr:row>28</xdr:row>
      <xdr:rowOff>85725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2" name="Graphique 1">
              <a:extLst>
                <a:ext uri="{FF2B5EF4-FFF2-40B4-BE49-F238E27FC236}">
                  <a16:creationId xmlns:a16="http://schemas.microsoft.com/office/drawing/2014/main" id="{920F1CC9-A549-466C-A0EF-5C58D4D8FD6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941425" y="1787525"/>
              <a:ext cx="4572000" cy="3092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0</xdr:col>
      <xdr:colOff>136524</xdr:colOff>
      <xdr:row>25</xdr:row>
      <xdr:rowOff>104774</xdr:rowOff>
    </xdr:from>
    <xdr:to>
      <xdr:col>3</xdr:col>
      <xdr:colOff>488950</xdr:colOff>
      <xdr:row>45</xdr:row>
      <xdr:rowOff>95249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3" name="Graphique 2">
              <a:extLst>
                <a:ext uri="{FF2B5EF4-FFF2-40B4-BE49-F238E27FC236}">
                  <a16:creationId xmlns:a16="http://schemas.microsoft.com/office/drawing/2014/main" id="{5D699AA9-F17E-4622-A11D-D84B9FF1E42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6524" y="4422774"/>
              <a:ext cx="10080626" cy="31654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Base%20de%20donn&#233;es%20enqu&#234;te%20SIS%20Gabon%20(In&#232;s)1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"/>
      <sheetName val="liste"/>
      <sheetName val="G1 - Q1 Indiv"/>
      <sheetName val="G2 - Métiers Comp. Ind. vs Gen."/>
      <sheetName val="G3 - CSP Comp. Groupée"/>
      <sheetName val="G3 - Régions Comp. Groupée"/>
      <sheetName val="G4 - Q1 à Q3 par CSP"/>
      <sheetName val="G4 - Q1 à Q3 par CSP (2)"/>
      <sheetName val="G5 - Croisement par CSP"/>
      <sheetName val="G6 - Données par catégorie"/>
      <sheetName val="G7 - Données par CSP (2 bulle 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Base%20de%20donn&#233;es%20enqu&#234;te%20SIS%20Gabon%20(Pauline)%20V%20aide%20premier%20cas.xlsx" TargetMode="External"/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eschryver, Pauline" refreshedDate="43255.708521759261" createdVersion="6" refreshedVersion="6" minRefreshableVersion="3" recordCount="277" xr:uid="{7D28F329-FA6B-4F21-8B15-5BD53EEDFAE2}">
  <cacheSource type="worksheet">
    <worksheetSource ref="A1:AS1048576" sheet="Base de données"/>
  </cacheSource>
  <cacheFields count="99">
    <cacheField name="N° de fiche" numFmtId="0">
      <sharedItems containsString="0" containsBlank="1" containsNumber="1" containsInteger="1" minValue="1" maxValue="275"/>
    </cacheField>
    <cacheField name="Date" numFmtId="0">
      <sharedItems containsNonDate="0" containsDate="1" containsString="0" containsBlank="1" minDate="2018-04-19T00:00:00" maxDate="2018-05-31T00:00:00"/>
    </cacheField>
    <cacheField name="Région" numFmtId="0">
      <sharedItems containsBlank="1" count="11">
        <s v="Estuaire"/>
        <s v="Nord"/>
        <s v="Ogoué - Maritime"/>
        <s v="Moyen Ogoué"/>
        <s v="Estuaire Ouest"/>
        <s v="Melen "/>
        <s v="Centre"/>
        <s v="Sud-Est"/>
        <m/>
        <s v="Franceville" u="1"/>
        <s v="Lambaréné" u="1"/>
      </sharedItems>
    </cacheField>
    <cacheField name="Département" numFmtId="0">
      <sharedItems containsBlank="1"/>
    </cacheField>
    <cacheField name="Nom de la structure" numFmtId="0">
      <sharedItems containsBlank="1"/>
    </cacheField>
    <cacheField name="Type de structure" numFmtId="0">
      <sharedItems containsBlank="1"/>
    </cacheField>
    <cacheField name="Secteur" numFmtId="0">
      <sharedItems containsBlank="1"/>
    </cacheField>
    <cacheField name="Nombre de personnel dans la structure" numFmtId="0">
      <sharedItems containsBlank="1" containsMixedTypes="1" containsNumber="1" containsInteger="1" minValue="2" maxValue="6900"/>
    </cacheField>
    <cacheField name="Ville" numFmtId="0">
      <sharedItems containsBlank="1"/>
    </cacheField>
    <cacheField name="Arrondissement" numFmtId="0">
      <sharedItems containsBlank="1"/>
    </cacheField>
    <cacheField name="Quartier" numFmtId="0">
      <sharedItems containsNonDate="0" containsString="0" containsBlank="1"/>
    </cacheField>
    <cacheField name="Village" numFmtId="0">
      <sharedItems containsNonDate="0" containsString="0" containsBlank="1"/>
    </cacheField>
    <cacheField name="Date d'ouverture" numFmtId="0">
      <sharedItems containsDate="1" containsBlank="1" containsMixedTypes="1" minDate="1900-01-09T14:38:04" maxDate="1900-01-04T18:40:04"/>
    </cacheField>
    <cacheField name="Population desservie" numFmtId="0">
      <sharedItems containsBlank="1" containsMixedTypes="1" containsNumber="1" containsInteger="1" minValue="1000" maxValue="908048"/>
    </cacheField>
    <cacheField name="Nombre de patients/jour" numFmtId="0">
      <sharedItems containsBlank="1" containsMixedTypes="1" containsNumber="1" containsInteger="1" minValue="1" maxValue="600"/>
    </cacheField>
    <cacheField name="Durée d'une consultation" numFmtId="0">
      <sharedItems containsBlank="1" containsMixedTypes="1" containsNumber="1" containsInteger="1" minValue="10" maxValue="45"/>
    </cacheField>
    <cacheField name="Distance structure-hôpital (kms)" numFmtId="0">
      <sharedItems containsBlank="1" containsMixedTypes="1" containsNumber="1" containsInteger="1" minValue="0" maxValue="300"/>
    </cacheField>
    <cacheField name="Hopital de référence" numFmtId="0">
      <sharedItems containsBlank="1"/>
    </cacheField>
    <cacheField name="Nom" numFmtId="0">
      <sharedItems containsBlank="1"/>
    </cacheField>
    <cacheField name="Prénom" numFmtId="0">
      <sharedItems containsBlank="1"/>
    </cacheField>
    <cacheField name="Age" numFmtId="0">
      <sharedItems containsBlank="1" containsMixedTypes="1" containsNumber="1" containsInteger="1" minValue="25" maxValue="68"/>
    </cacheField>
    <cacheField name="Catégorie socio-professionnelle" numFmtId="0">
      <sharedItems containsBlank="1" count="8">
        <s v="Administratif"/>
        <m/>
        <s v="Médical"/>
        <s v="Para-Médical"/>
        <s v="NA"/>
        <s v="Non Médical"/>
        <s v="Autres"/>
        <s v="Chercheur"/>
      </sharedItems>
    </cacheField>
    <cacheField name="Profession" numFmtId="0">
      <sharedItems containsBlank="1" count="11">
        <s v="Statisticien"/>
        <m/>
        <s v="Autres"/>
        <s v="Administrateur de santé"/>
        <s v="Médecin généraliste"/>
        <s v="Sage- femme"/>
        <s v="Infirmier/ ère_x000a_"/>
        <s v="Médecin spécialiste"/>
        <s v="NA"/>
        <s v="Médecin traditionnel"/>
        <s v="Assistante médicale"/>
      </sharedItems>
    </cacheField>
    <cacheField name="Autres professions/ Spécialités" numFmtId="0">
      <sharedItems containsBlank="1" count="85">
        <m/>
        <s v="Assistante RH"/>
        <s v="Adjoint d'Administration"/>
        <s v="Ingénieur Statisticien"/>
        <s v="Manager des projets"/>
        <s v="Ingénieur de travaux statistiques et informatique appliquée"/>
        <s v="Chirurgie"/>
        <s v="DU VIH/SIDA"/>
        <s v="Ingénieur Informaticien"/>
        <s v="TS Biologie Medicale"/>
        <s v="Biologie Medicale"/>
        <s v="Neurologue et DAM"/>
        <s v="Technicienne en radiologie"/>
        <s v="Infectiologue_x000a_"/>
        <s v="Gestionnaire des Hôpitaux"/>
        <s v="Economie et Finances"/>
        <s v="Informaticien"/>
        <s v="DGA CHUO"/>
        <s v="Technicienne de recherche"/>
        <s v="Phytothérapeute"/>
        <s v="Médecin traditionnel"/>
        <s v="Biologiste"/>
        <s v="Laborantine"/>
        <s v="Psychologue"/>
        <s v="Anesthésiste"/>
        <s v="Chirurgien"/>
        <s v="Infirmiere  assistant"/>
        <s v="Infirmiere/ Surveillante Générale"/>
        <s v="DRH"/>
        <s v="Infirmiere Assistante/ Surveillante Générale Adjointe"/>
        <s v="Infirmiere/ Major de service"/>
        <s v="Surveillante générale"/>
        <s v="Dialyseur"/>
        <s v="Surveillante Gnle Adjointe"/>
        <s v="Epidémiologiste"/>
        <s v="Secrétaire de Santé"/>
        <s v="Gestionnaire comptable"/>
        <s v="ADS"/>
        <s v="DRS"/>
        <s v="Magasinier"/>
        <s v="Agent Santé Publique"/>
        <s v="Cadre en santé publique"/>
        <s v="Vacinemètre"/>
        <s v="IA"/>
        <s v="Puéricultrice"/>
        <s v="Pédiatre"/>
        <s v="Cardiologue"/>
        <s v="Technicien laboratoire"/>
        <s v="Immuno-épidémiologie"/>
        <s v="Ingénieur en informatique"/>
        <s v="Enseignant-chercheur"/>
        <s v="Administrateur"/>
        <s v="Gynécologue obstétricien"/>
        <s v="Santé publique"/>
        <s v="Administrateur civil"/>
        <s v="Ensaignant paramédical"/>
        <s v="Gestionnaire des ressources humaines"/>
        <s v="Coordinatrice"/>
        <s v="Gestionnaire de stocks"/>
        <s v="Data entry"/>
        <s v="Comptable"/>
        <s v="Ingénieur de recherche"/>
        <s v="Gestionnaire qualité"/>
        <s v="Attaché d'administration sanitaire "/>
        <s v="Technicienne en pharmacie"/>
        <s v="Gestionnaire de données"/>
        <s v="IDEP"/>
        <s v="Imagerie médicale"/>
        <s v="Neuroépidémiologie "/>
        <s v="Professeur d'Université"/>
        <s v="Syndicat"/>
        <s v="RPCA/IAI"/>
        <s v="Chauffeur"/>
        <s v="Chef service d'hygiène et d'assainissement"/>
        <s v="Dommage corporel/ légiste"/>
        <s v="Préparateur en pharmacie"/>
        <s v="FSBM"/>
        <s v="Anthropologue"/>
        <s v="Radiologue"/>
        <s v="Statisticien"/>
        <s v="Hygiéniste"/>
        <s v="Chargée d'études"/>
        <s v="Chirurgien dentiste"/>
        <s v="Assistante technique en informatique"/>
        <s v="Major"/>
      </sharedItems>
    </cacheField>
    <cacheField name="Institution de formation" numFmtId="0">
      <sharedItems containsBlank="1"/>
    </cacheField>
    <cacheField name="Durée de pratique" numFmtId="0">
      <sharedItems containsBlank="1" containsMixedTypes="1" containsNumber="1" containsInteger="1" minValue="1" maxValue="29"/>
    </cacheField>
    <cacheField name="1. De 1 à 10, comment évaluez-vous votre propre compréhension du projet SNIS ?" numFmtId="0">
      <sharedItems containsBlank="1" containsMixedTypes="1" containsNumber="1" containsInteger="1" minValue="1" maxValue="10" count="12">
        <s v="NA"/>
        <n v="2"/>
        <n v="4"/>
        <n v="7"/>
        <n v="8"/>
        <n v="6"/>
        <n v="5"/>
        <n v="9"/>
        <n v="10"/>
        <n v="1"/>
        <n v="3"/>
        <m/>
      </sharedItems>
      <fieldGroup par="97"/>
    </cacheField>
    <cacheField name="2. De 1 à 10, comment évaluez-vous la compréhension générale du projet SNIS ?" numFmtId="0">
      <sharedItems containsBlank="1" containsMixedTypes="1" containsNumber="1" containsInteger="1" minValue="1" maxValue="10"/>
    </cacheField>
    <cacheField name="3. De 1 à 10, comment évaluez-vous votre adhésion au projet ?" numFmtId="0">
      <sharedItems containsBlank="1" containsMixedTypes="1" containsNumber="1" containsInteger="1" minValue="1" maxValue="10"/>
    </cacheField>
    <cacheField name="4. De 1 à 10, comment évaluez-vous la performance du SNIS au Gabon aujourd'hui ?" numFmtId="0">
      <sharedItems containsString="0" containsBlank="1" containsNumber="1" containsInteger="1" minValue="1" maxValue="10"/>
    </cacheField>
    <cacheField name="5. De 1 à 10, quelle est selon vous l’importance d’avoir un système national d’information sanitaire (SNIS) pour améliorer la situation sanitaire du Gabon ?" numFmtId="0">
      <sharedItems containsBlank="1" containsMixedTypes="1" containsNumber="1" containsInteger="1" minValue="1" maxValue="10"/>
    </cacheField>
    <cacheField name="6. De 1 à 10, comment évaluez-vous votre confiance dans la capacité du projet à être mis en œuvre ?" numFmtId="0">
      <sharedItems containsBlank="1" containsMixedTypes="1" containsNumber="1" containsInteger="1" minValue="1" maxValue="10"/>
    </cacheField>
    <cacheField name="7. Selon vous, quels sont les 3 résultats principaux potentiels du projet ?" numFmtId="0">
      <sharedItems containsBlank="1"/>
    </cacheField>
    <cacheField name="7. Selon vous, quels sont les 3 résultats principaux potentiels du projet ?2" numFmtId="0">
      <sharedItems containsBlank="1"/>
    </cacheField>
    <cacheField name="7. Selon vous, quels sont les 3 résultats principaux potentiels du projet ?3" numFmtId="0">
      <sharedItems containsBlank="1"/>
    </cacheField>
    <cacheField name="8. De 1 à 10, dans quelle mesure selon vous le projet peut modifier les conditions de santé des Gabonais ?" numFmtId="0">
      <sharedItems containsBlank="1" containsMixedTypes="1" containsNumber="1" containsInteger="1" minValue="1" maxValue="10" count="11">
        <n v="5"/>
        <m/>
        <n v="9"/>
        <n v="8"/>
        <n v="10"/>
        <n v="1"/>
        <n v="7"/>
        <s v="NA"/>
        <n v="6"/>
        <n v="2"/>
        <n v="3"/>
      </sharedItems>
      <fieldGroup par="98"/>
    </cacheField>
    <cacheField name="9. 1 Selon vous, quels sont les 3 principaux impacts possibles du projet ?  Cochez 3 réponses maximum." numFmtId="0">
      <sharedItems containsBlank="1" count="16">
        <s v="Accessibilité directe aux données du patient"/>
        <m/>
        <s v="Meilleures conditions de travail des agents"/>
        <s v="Une meilleure productivité des agents de santé"/>
        <s v="Possibilité d'avoir une seconde opinion par un expert à distance"/>
        <s v="Amélioration de la prise en charge du patient"/>
        <s v="Collecte et remontée d'informations sanitaires"/>
        <s v="Rapidité d'accès à des ressources spécialisées"/>
        <s v="Meilleure sécurité pour les patients"/>
        <s v="Amélioration de la qualité de la pratique"/>
        <s v="Accessibilité à la formation médicale continue à distance"/>
        <s v="Facilité de la recherche clinique grâce aux bases de données"/>
        <s v="Archivage numérique des informations médicales"/>
        <s v="NA"/>
        <s v="Interaction renforcée entre structures sanitaires et administrations de santé"/>
        <s v="Archivage numéroque des informations médicales" u="1"/>
      </sharedItems>
    </cacheField>
    <cacheField name="9. 2 Selon vous, quels sont les 3 principaux impacts possibles du projet ?  Cochez 3 réponses maximum." numFmtId="0">
      <sharedItems containsBlank="1" count="18">
        <s v="Amélioration de la prise en charge du patient"/>
        <m/>
        <s v="Possibilité d'avoir une seconde opinion par un expert à distance"/>
        <s v="Meilleures conditions de travail des agents"/>
        <s v="Collecte et remontée d'informations sanitaires"/>
        <s v="Interaction renforcée entre structures sanitaires et administrations de santé"/>
        <s v="Rapidité d'accès à des ressources spécialisées"/>
        <s v="Accessibilité à la formation médicale continue à distance"/>
        <s v="Accessibilité directe aux données du patient"/>
        <s v="Possibilité de partager ses expériences terrain avec les autres"/>
        <s v="Continuité des services"/>
        <s v="Archivage numérique des informations médicales"/>
        <s v="Amélioration de la qualité de la pratique"/>
        <s v="Meilleure sécurité pour les patients"/>
        <s v="Facilité de la recherche clinique grâce aux bases de données"/>
        <s v="Gestion des épidémies et veille épidémiologique"/>
        <s v="NA"/>
        <s v="Archivage numéroque des informations médicales" u="1"/>
      </sharedItems>
    </cacheField>
    <cacheField name="9. 3 Selon vous, quels sont les 3 principaux impacts possibles du projet ?  Cochez 3 réponses maximum." numFmtId="0">
      <sharedItems containsBlank="1" count="18">
        <s v="Meilleures conditions de travail des agents"/>
        <m/>
        <s v="Possibilité de partager ses expériences terrain avec les autres"/>
        <s v="Gestion des épidémies et veille épidémiologique"/>
        <s v="Collecte et remontée d'informations sanitaires"/>
        <s v="Interaction renforcée entre structures sanitaires et administrations de santé"/>
        <s v="Possibilité de promouvoir le centre de santé"/>
        <s v="Accessibilité à la formation médicale continue à distance"/>
        <s v="Amélioration de la qualité de la pratique"/>
        <s v="Rapidité d'accès à des ressources spécialisées"/>
        <s v="Possibilité d'avoir une seconde opinion par un expert à distance"/>
        <s v="Archivage numérique des informations médicales"/>
        <s v="Facilité de la recherche clinique grâce aux bases de données"/>
        <s v="Continuité des services"/>
        <s v="NA"/>
        <s v="Meilleure sécurité pour les patients"/>
        <s v="Amélioration de la prise en charge du patient"/>
        <s v="Amélioration de la qualité de la pratique// Accès à l'évolution du numérique" u="1"/>
      </sharedItems>
    </cacheField>
    <cacheField name="10. Selon vous, quels sont les 3 risques principaux du projet ? Et quelles sont vos recommandations pour les prévenir ?" numFmtId="0">
      <sharedItems containsBlank="1"/>
    </cacheField>
    <cacheField name="10. Selon vous, quels sont les 3 risques principaux du projet ? Et quelles sont vos recommandations pour les prévenir ?2" numFmtId="0">
      <sharedItems containsBlank="1"/>
    </cacheField>
    <cacheField name="10. Selon vous, quels sont les 3 risques principaux du projet ? Et quelles sont vos recommandations pour les prévenir ?3" numFmtId="0">
      <sharedItems containsBlank="1"/>
    </cacheField>
    <cacheField name="10.bis Quelles sont recommandations pour les prévenir?" numFmtId="0">
      <sharedItems containsBlank="1"/>
    </cacheField>
    <cacheField name="10.bis Quelles sont recommandations pour les prévenir?2" numFmtId="0">
      <sharedItems containsBlank="1"/>
    </cacheField>
    <cacheField name="10.bis Quelles sont recommandations pour les prévenir?3" numFmtId="0">
      <sharedItems containsBlank="1"/>
    </cacheField>
    <cacheField name="11. Comment évaluez-vous la performance actuelle du SNIS au niveau de votre structure sur les différents critères ci-dessous ? Compétences" numFmtId="0">
      <sharedItems containsBlank="1" count="8">
        <s v="passable"/>
        <m/>
        <s v="bien"/>
        <s v="Inexistant"/>
        <s v="NA"/>
        <s v="médiocre"/>
        <s v="Excellent"/>
        <s v="ND"/>
      </sharedItems>
    </cacheField>
    <cacheField name="11. Comment évaluez-vous la performance actuelle du SNIS au niveau de votre structure sur les différents critères ci-dessous ? Outils et SI" numFmtId="0">
      <sharedItems containsBlank="1" count="7">
        <s v="médiocre"/>
        <m/>
        <s v="passable"/>
        <s v="Inexistant"/>
        <s v="NA"/>
        <s v="bien"/>
        <s v="Excellent"/>
      </sharedItems>
    </cacheField>
    <cacheField name="11. Comment évaluez-vous la performance actuelle du SNIS au niveau de votre structure sur les différents critères ci-dessous ? Procédures" numFmtId="0">
      <sharedItems containsBlank="1" count="7">
        <s v="médiocre"/>
        <m/>
        <s v="passable"/>
        <s v="Inexistant"/>
        <s v="Bien"/>
        <s v="NA"/>
        <s v="Excellent"/>
      </sharedItems>
    </cacheField>
    <cacheField name="11. Comment évaluez-vous la performance actuelle du SNIS au niveau de votre structure sur les différents critères ci-dessous ? Organisation" numFmtId="0">
      <sharedItems containsBlank="1" count="7">
        <s v="médiocre"/>
        <m/>
        <s v="Bien"/>
        <s v="passable"/>
        <s v="Inexistant"/>
        <s v="NA"/>
        <s v="Excellent"/>
      </sharedItems>
    </cacheField>
    <cacheField name="11. Comment évaluez-vous la performance actuelle du SNIS au niveau de votre structure sur les différents critères ci-dessous ? Comportements" numFmtId="0">
      <sharedItems containsBlank="1" count="7">
        <s v="médiocre"/>
        <m/>
        <s v="Bien"/>
        <s v="passable"/>
        <s v="Inexistant"/>
        <s v="NA"/>
        <s v="Excellent"/>
      </sharedItems>
    </cacheField>
    <cacheField name="11. Comment évaluez-vous la performance actuelle du SNIS au niveau de votre structure sur les différents critères ci-dessous ? Système de contrôle" numFmtId="0">
      <sharedItems containsBlank="1" count="7">
        <s v="Inexistant"/>
        <m/>
        <s v="passable"/>
        <s v="Bien"/>
        <s v="médiocre"/>
        <s v="NA"/>
        <s v="Excellent"/>
      </sharedItems>
    </cacheField>
    <cacheField name="11. Comment évaluez-vous la performance actuelle du SNIS au niveau de votre structure sur les différents critères ci-dessous ? Culture et rites" numFmtId="0">
      <sharedItems containsBlank="1" count="7">
        <s v="Inexistant"/>
        <m/>
        <s v="passable"/>
        <s v="médiocre"/>
        <s v="bien"/>
        <s v="NA"/>
        <s v="Excellent"/>
      </sharedItems>
    </cacheField>
    <cacheField name="Commentaires" numFmtId="0">
      <sharedItems containsBlank="1"/>
    </cacheField>
    <cacheField name="12. Sous-projet(s) - A" numFmtId="0">
      <sharedItems containsBlank="1" count="12">
        <s v="Portail de l'Espace Numérique de Santé du Gabon (ENSG) pour les professionnels de la santé et les patients"/>
        <m/>
        <s v="Référentiel - Identification des professionnels et des structures"/>
        <s v="NA"/>
        <s v="Systèmes d’Information Hospitaliers (SIH)"/>
        <s v="Système d'information des structures privées et praticiens libéraux"/>
        <s v="Système de pilotage, des statistiques de la veille sanitaire de l’observatoire gabonais de santé"/>
        <s v="Référentiel - Référentiels sémantiques métiers"/>
        <s v="Référentiel - Identification des patients"/>
        <s v="Hébergement des données"/>
        <s v="Télémédecine comme fonction déportée de l'hôpital et intégrée à tous les processus de prise en charge"/>
        <s v="Système d'information des soins de santé de premier niveau"/>
      </sharedItems>
    </cacheField>
    <cacheField name="12. Sous-projet(s) - B" numFmtId="0">
      <sharedItems containsBlank="1" count="14">
        <s v="Télémédecine comme fonction déportée de l'hôpital et intégrée à tous les processus de prise en charge"/>
        <m/>
        <s v="Système de pilotage, des statistiques de la veille sanitaire de l’observatoire gabonais de santé"/>
        <s v="Systèmes d’Information Hospitaliers (SIH)"/>
        <s v="Système d'information des soins de santé de premier niveau"/>
        <s v="Référentiel - Référentiels sémantiques métiers"/>
        <s v="NA"/>
        <s v="Messagerie sécurisée de santé"/>
        <s v="Outils innovant pour la prévention et la promotion de la santé"/>
        <s v="Hébergement des données"/>
        <s v="Portail de l'Espace Numérique de Santé du Gabon (ENSG) pour les professionnels de la santé et les patients"/>
        <s v="Référentiel - Identification des patients"/>
        <s v="Système d'information des structures privées et praticiens libéraux"/>
        <s v="Référentiel - Identification des professionnels et des structures"/>
      </sharedItems>
    </cacheField>
    <cacheField name="12. Sous-projet(s) - C" numFmtId="0">
      <sharedItems containsBlank="1" count="11">
        <s v="Système de pilotage, des statistiques de la veille sanitaire de l’observatoire gabonais de santé"/>
        <m/>
        <s v="Télémédecine comme fonction déportée de l'hôpital et intégrée à tous les processus de prise en charge"/>
        <s v="Outils innovant pour la prévention et la promotion de la santé"/>
        <s v="Messagerie sécurisée de santé"/>
        <s v="NA"/>
        <s v="Portail de l'Espace Numérique de Santé du Gabon (ENSG) pour les professionnels de la santé et les patients"/>
        <s v="Hébergement des données"/>
        <s v="Système d'information des soins de santé de premier niveau"/>
        <s v="Référentiel - Référentiels sémantiques métiers"/>
        <s v="Référentiel - Identification des professionnels et des structures"/>
      </sharedItems>
    </cacheField>
    <cacheField name="13. De 1 à 10, pouvez-vous noter ces sous-projets sur les critères suivants en termes de compréhension, d'adhésion et d'impact_x000a_A - Compréhension" numFmtId="0">
      <sharedItems containsBlank="1" containsMixedTypes="1" containsNumber="1" containsInteger="1" minValue="1" maxValue="10" count="12">
        <n v="3"/>
        <m/>
        <n v="6"/>
        <n v="5"/>
        <n v="8"/>
        <n v="10"/>
        <n v="9"/>
        <n v="1"/>
        <n v="2"/>
        <n v="7"/>
        <n v="4"/>
        <s v="NA"/>
      </sharedItems>
    </cacheField>
    <cacheField name="13. De 1 à 10, pouvez-vous noter ces sous-projets sur les critères suivants en termes de compréhension, d'adhésion et d'impact_x000a_A - Adhésion" numFmtId="0">
      <sharedItems containsBlank="1" containsMixedTypes="1" containsNumber="1" containsInteger="1" minValue="1" maxValue="10" count="12">
        <s v="NA"/>
        <m/>
        <n v="6"/>
        <n v="10"/>
        <n v="8"/>
        <n v="9"/>
        <n v="5"/>
        <n v="4"/>
        <n v="2"/>
        <n v="7"/>
        <n v="3"/>
        <n v="1"/>
      </sharedItems>
    </cacheField>
    <cacheField name="13. De 1 à 10, pouvez-vous noter ces sous-projets sur les critères suivants en termes de compréhension, d'adhésion et d'impact_x000a_A - Impact" numFmtId="0">
      <sharedItems containsBlank="1" containsMixedTypes="1" containsNumber="1" containsInteger="1" minValue="1" maxValue="10"/>
    </cacheField>
    <cacheField name="13. De 1 à 10, pouvez-vous noter ces sous-projets sur les critères suivants en termes de compréhension, d'adhésion et d'impact_x000a_B - Compréhension" numFmtId="0">
      <sharedItems containsBlank="1" containsMixedTypes="1" containsNumber="1" containsInteger="1" minValue="1" maxValue="10"/>
    </cacheField>
    <cacheField name="13. De 1 à 10, pouvez-vous noter ces sous-projets sur les critères suivants en termes de compréhension, d'adhésion et d'impact_x000a_B - Adhésion" numFmtId="0">
      <sharedItems containsBlank="1" containsMixedTypes="1" containsNumber="1" containsInteger="1" minValue="1" maxValue="10"/>
    </cacheField>
    <cacheField name="13. De 1 à 10, pouvez-vous noter ces sous-projets sur les critères suivants en termes de compréhension, d'adhésion et d'impact_x000a_B - Impact" numFmtId="0">
      <sharedItems containsBlank="1" containsMixedTypes="1" containsNumber="1" containsInteger="1" minValue="1" maxValue="10"/>
    </cacheField>
    <cacheField name="13. De 1 à 10, pouvez-vous noter ces sous-projets sur les critères suivants en termes de compréhension, d'adhésion et d'impact_x000a_C - Compréhension" numFmtId="0">
      <sharedItems containsBlank="1" containsMixedTypes="1" containsNumber="1" containsInteger="1" minValue="1" maxValue="10"/>
    </cacheField>
    <cacheField name="13. De 1 à 10, pouvez-vous noter ces sous-projets sur les critères suivants en termes de compréhension, d'adhésion et d'impact_x000a_C - Adhésion" numFmtId="0">
      <sharedItems containsBlank="1" containsMixedTypes="1" containsNumber="1" containsInteger="1" minValue="1" maxValue="10"/>
    </cacheField>
    <cacheField name="13. De 1 à 10, pouvez-vous noter ces sous-projets sur les critères suivants en termes de compréhension, d'adhésion et d'impact_x000a_C - Impact" numFmtId="0">
      <sharedItems containsBlank="1" containsMixedTypes="1" containsNumber="1" containsInteger="1" minValue="1" maxValue="10"/>
    </cacheField>
    <cacheField name="14. Sous-projet sélectionné" numFmtId="0">
      <sharedItems containsBlank="1" count="14">
        <s v="Portail de l'Espace Numérique de Santé du Gabon (ENSG) pour les professionnels de la santé et les patients"/>
        <m/>
        <s v="Télémédecine comme fonction déportée de l'hôpital et intégrée à tous les processus de prise en charge"/>
        <s v="Référentiel - Identification des professionnels et des structures"/>
        <s v="Systèmes d’Information Hospitaliers (SIH)"/>
        <s v="Outils innovant pour la prévention et la promotion de la santé"/>
        <s v="Système d'information des soins de santé de premier niveau"/>
        <s v="Messagerie sécurisée de santé"/>
        <s v="NA"/>
        <s v="Système d'information des structures privées et praticiens libéraux"/>
        <s v="Hébergement des données"/>
        <s v="Référentiel - Référentiels sémantiques métiers"/>
        <s v="Système de pilotage, des statistiques de la veille sanitaire de l’observatoire gabonais de santé"/>
        <s v="Référentiel - Identification des patients"/>
      </sharedItems>
    </cacheField>
    <cacheField name="15. D’après votre compréhension du sous-projet, estimez-vous avoir besoin d’une formation pour maitriser sa mise en œuvre dans votre structure ?" numFmtId="0">
      <sharedItems containsBlank="1"/>
    </cacheField>
    <cacheField name="16. De 1 à 10, dans quelle mesure le projet va changer votre quotidien professionnel ?" numFmtId="0">
      <sharedItems containsBlank="1" containsMixedTypes="1" containsNumber="1" containsInteger="1" minValue="3" maxValue="10" count="10">
        <n v="5"/>
        <m/>
        <n v="7"/>
        <n v="4"/>
        <n v="10"/>
        <n v="9"/>
        <s v="NA"/>
        <n v="8"/>
        <n v="6"/>
        <n v="3"/>
      </sharedItems>
    </cacheField>
    <cacheField name="17. Dans quelle mesure le sous-projet va modifier les critères suivants au sein du SNIS ?_x000a_Compétences" numFmtId="0">
      <sharedItems containsBlank="1"/>
    </cacheField>
    <cacheField name="17. Dans quelle mesure le sous-projet va modifier les critères suivants au sein du SNIS ?_x000a_Outils et SI" numFmtId="0">
      <sharedItems containsBlank="1"/>
    </cacheField>
    <cacheField name="17. Dans quelle mesure le sous-projet va modifier les critères suivants au sein du SNIS ?_x000a_Procédures" numFmtId="0">
      <sharedItems containsBlank="1"/>
    </cacheField>
    <cacheField name="17. Dans quelle mesure le sous-projet va modifier les critères suivants au sein du SNIS ?_x000a_Organisation" numFmtId="0">
      <sharedItems containsBlank="1"/>
    </cacheField>
    <cacheField name="17. Dans quelle mesure le sous-projet va modifier les critères suivants au sein du SNIS ?_x000a_Comportements" numFmtId="0">
      <sharedItems containsBlank="1"/>
    </cacheField>
    <cacheField name="17. Dans quelle mesure le sous-projet va modifier les critères suivants au sein du SNIS ?_x000a_Système de contrôle" numFmtId="0">
      <sharedItems containsBlank="1"/>
    </cacheField>
    <cacheField name="17. Dans quelle mesure le sous-projet va modifier les critères suivants au sein du SNIS ?_x000a_Culture et rites" numFmtId="0">
      <sharedItems containsBlank="1"/>
    </cacheField>
    <cacheField name="Commentaires2" numFmtId="0">
      <sharedItems containsBlank="1"/>
    </cacheField>
    <cacheField name="18. Dans quelle mesure êtes-vous prêt(e) à changer sur les critères ci-dessous dans le cadre du sous-projet ? _x000a_Compétences_x000a__x000a_" numFmtId="0">
      <sharedItems containsBlank="1"/>
    </cacheField>
    <cacheField name="18. Dans quelle mesure êtes-vous prêt(e) à changer sur les critères ci-dessous dans le cadre du sous-projet ? _x000a_Outils et SI_x000a__x000a_" numFmtId="0">
      <sharedItems containsBlank="1"/>
    </cacheField>
    <cacheField name="18. Dans quelle mesure êtes-vous prêt(e) à changer sur les critères ci-dessous dans le cadre du sous-projet ? _x000a_Procédures_x000a__x000a_" numFmtId="0">
      <sharedItems containsBlank="1"/>
    </cacheField>
    <cacheField name="18. Dans quelle mesure êtes-vous prêt(e) à changer sur les critères ci-dessous dans le cadre du sous-projet ? _x000a_Organisation_x000a_" numFmtId="0">
      <sharedItems containsBlank="1"/>
    </cacheField>
    <cacheField name="18. Dans quelle mesure êtes-vous prêt(e) à changer sur les critères ci-dessous dans le cadre du sous-projet ? _x000a_Comportements_x000a__x000a_" numFmtId="0">
      <sharedItems containsBlank="1"/>
    </cacheField>
    <cacheField name="18. Dans quelle mesure êtes-vous prêt(e) à changer sur les critères ci-dessous dans le cadre du sous-projet ? _x000a_Systèmes de contrôle_x000a__x000a_" numFmtId="0">
      <sharedItems containsBlank="1"/>
    </cacheField>
    <cacheField name="18. Dans quelle mesure êtes-vous prêt(e) à changer sur les critères ci-dessous dans le cadre du sous-projet ? _x000a_Culture et rites_x000a__x000a_" numFmtId="0">
      <sharedItems containsBlank="1"/>
    </cacheField>
    <cacheField name="Commentaires3" numFmtId="0">
      <sharedItems containsBlank="1"/>
    </cacheField>
    <cacheField name="19. Quelles sont vos principales attentes envers ce sous-projet ?_x000a_Attente 2" numFmtId="0">
      <sharedItems containsBlank="1"/>
    </cacheField>
    <cacheField name="19. Quelles sont vos principales attentes envers ce sous-projet ?_x000a_Attente 22" numFmtId="0">
      <sharedItems containsBlank="1"/>
    </cacheField>
    <cacheField name="19. Quelles sont vos principales attentes envers ce sous-projet ?_x000a_Attente 3" numFmtId="0">
      <sharedItems containsBlank="1"/>
    </cacheField>
    <cacheField name="20. Quels sont selon vous les risques principaux que ce projet pourrait rencontrer dans sa mise en œuvre ?_x000a_Risque 1" numFmtId="0">
      <sharedItems containsBlank="1"/>
    </cacheField>
    <cacheField name="20. Quels sont selon vous les risques principaux que ce projet pourrait rencontrer dans sa mise en œuvre ?_x000a_Risque 2" numFmtId="0">
      <sharedItems containsBlank="1"/>
    </cacheField>
    <cacheField name="20. Quels sont selon vous les risques principaux que ce projet pourrait rencontrer dans sa mise en œuvre ?_x000a_Risque 3" numFmtId="0">
      <sharedItems containsBlank="1"/>
    </cacheField>
    <cacheField name="20. Quels sont selon vous les risques principaux que ce projet pourrait rencontrer dans sa mise en œuvre ?_x000a_Risque 4" numFmtId="0">
      <sharedItems containsBlank="1"/>
    </cacheField>
    <cacheField name="20. Quels sont selon vous les risques principaux que ce projet pourrait rencontrer dans sa mise en œuvre ?_x000a_Risque 5" numFmtId="0">
      <sharedItems containsBlank="1"/>
    </cacheField>
    <cacheField name="20. bis Quelles sont vos recommandations pour les prévenir ?_x000a_Recommandation 1" numFmtId="0">
      <sharedItems containsBlank="1"/>
    </cacheField>
    <cacheField name="20. bis Quelles sont vos recommandations pour les prévenir ?_x000a_Recommandation 2" numFmtId="0">
      <sharedItems containsBlank="1"/>
    </cacheField>
    <cacheField name="20. bis Quelles sont vos recommandations pour les prévenir ?_x000a_Recommandation 3" numFmtId="0">
      <sharedItems containsBlank="1"/>
    </cacheField>
    <cacheField name="20. bis Quelles sont vos recommandations pour les prévenir ?_x000a_Recommandation 4" numFmtId="0">
      <sharedItems containsBlank="1"/>
    </cacheField>
    <cacheField name="20. bis Quelles sont vos recommandations pour les prévenir ?_x000a_Recommandation 5" numFmtId="0">
      <sharedItems containsBlank="1"/>
    </cacheField>
    <cacheField name="1. De 1 à 10, comment évaluez-vous votre propre compréhension du projet SNIS ?2" numFmtId="0" databaseField="0">
      <fieldGroup base="26">
        <discretePr count="12">
          <x v="0"/>
          <x v="2"/>
          <x v="3"/>
          <x v="4"/>
          <x v="4"/>
          <x v="3"/>
          <x v="3"/>
          <x v="4"/>
          <x v="4"/>
          <x v="2"/>
          <x v="2"/>
          <x v="1"/>
        </discretePr>
        <groupItems count="5">
          <s v="NA"/>
          <m/>
          <s v="Groupe1"/>
          <s v="Groupe2"/>
          <s v="Groupe3"/>
        </groupItems>
      </fieldGroup>
    </cacheField>
    <cacheField name="8. De 1 à 10, dans quelle mesure selon vous le projet peut modifier les conditions de santé des Gabonais ?2" numFmtId="0" databaseField="0">
      <fieldGroup base="35">
        <discretePr count="11">
          <x v="3"/>
          <x v="0"/>
          <x v="4"/>
          <x v="4"/>
          <x v="4"/>
          <x v="2"/>
          <x v="4"/>
          <x v="1"/>
          <x v="3"/>
          <x v="2"/>
          <x v="5"/>
        </discretePr>
        <groupItems count="6">
          <m/>
          <s v="NA"/>
          <s v="Groupe1"/>
          <s v="Groupe2"/>
          <s v="Groupe3"/>
          <n v="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eschryver, Pauline" refreshedDate="43256.714227314813" createdVersion="6" refreshedVersion="6" minRefreshableVersion="3" recordCount="177" xr:uid="{78C61638-D7D3-474D-AE07-134B7A033CB3}">
  <cacheSource type="worksheet">
    <worksheetSource ref="A1:AS18" sheet="Base de données"/>
  </cacheSource>
  <cacheFields count="97">
    <cacheField name="N° de fiche" numFmtId="0">
      <sharedItems containsString="0" containsBlank="1" containsNumber="1" containsInteger="1" minValue="1" maxValue="176"/>
    </cacheField>
    <cacheField name="Date" numFmtId="14">
      <sharedItems containsNonDate="0" containsDate="1" containsString="0" containsBlank="1" minDate="2018-04-19T00:00:00" maxDate="2018-05-25T00:00:00"/>
    </cacheField>
    <cacheField name="Région" numFmtId="0">
      <sharedItems/>
    </cacheField>
    <cacheField name="Département" numFmtId="0">
      <sharedItems containsBlank="1"/>
    </cacheField>
    <cacheField name="Nom de la structure" numFmtId="0">
      <sharedItems containsBlank="1"/>
    </cacheField>
    <cacheField name="Type de structure" numFmtId="0">
      <sharedItems containsBlank="1"/>
    </cacheField>
    <cacheField name="Secteur" numFmtId="0">
      <sharedItems containsBlank="1"/>
    </cacheField>
    <cacheField name="Nombre de personnel dans la structure" numFmtId="0">
      <sharedItems containsBlank="1" containsMixedTypes="1" containsNumber="1" containsInteger="1" minValue="2" maxValue="4500"/>
    </cacheField>
    <cacheField name="Ville" numFmtId="0">
      <sharedItems containsBlank="1"/>
    </cacheField>
    <cacheField name="Arrondissement" numFmtId="0">
      <sharedItems containsBlank="1"/>
    </cacheField>
    <cacheField name="Quartier" numFmtId="0">
      <sharedItems containsNonDate="0" containsString="0" containsBlank="1"/>
    </cacheField>
    <cacheField name="Village" numFmtId="0">
      <sharedItems containsNonDate="0" containsString="0" containsBlank="1"/>
    </cacheField>
    <cacheField name="Date d'ouverture" numFmtId="0">
      <sharedItems containsDate="1" containsBlank="1" containsMixedTypes="1" minDate="1900-01-09T14:38:04" maxDate="1900-01-09T14:38:04"/>
    </cacheField>
    <cacheField name="Population desservie" numFmtId="0">
      <sharedItems containsBlank="1" containsMixedTypes="1" containsNumber="1" containsInteger="1" minValue="5000" maxValue="908048"/>
    </cacheField>
    <cacheField name="Nombre de patients/jour" numFmtId="0">
      <sharedItems containsBlank="1" containsMixedTypes="1" containsNumber="1" containsInteger="1" minValue="1" maxValue="600"/>
    </cacheField>
    <cacheField name="Durée d'une consultation" numFmtId="0">
      <sharedItems containsBlank="1" containsMixedTypes="1" containsNumber="1" containsInteger="1" minValue="10" maxValue="45"/>
    </cacheField>
    <cacheField name="Distance structure-hôpital (kms)" numFmtId="0">
      <sharedItems containsBlank="1" containsMixedTypes="1" containsNumber="1" containsInteger="1" minValue="0" maxValue="300"/>
    </cacheField>
    <cacheField name="Hopital de référence" numFmtId="0">
      <sharedItems containsBlank="1"/>
    </cacheField>
    <cacheField name="Nom" numFmtId="0">
      <sharedItems containsBlank="1"/>
    </cacheField>
    <cacheField name="Prénom" numFmtId="0">
      <sharedItems containsBlank="1"/>
    </cacheField>
    <cacheField name="Age" numFmtId="0">
      <sharedItems containsBlank="1" containsMixedTypes="1" containsNumber="1" containsInteger="1" minValue="26" maxValue="68"/>
    </cacheField>
    <cacheField name="Catégorie socio-professionnelle" numFmtId="0">
      <sharedItems containsBlank="1" count="8">
        <s v="Administratif"/>
        <m/>
        <s v="Médical"/>
        <s v="Para-Médical"/>
        <s v="NA"/>
        <s v="Non Médical"/>
        <s v="Autres"/>
        <s v="Chercheur"/>
      </sharedItems>
    </cacheField>
    <cacheField name="Profession" numFmtId="0">
      <sharedItems containsBlank="1" count="11">
        <s v="Statisticien"/>
        <m/>
        <s v="Autres"/>
        <s v="Administrateur de santé"/>
        <s v="Médecin généraliste"/>
        <s v="Sage- femme"/>
        <s v="Infirmier/ ère_x000a_"/>
        <s v="Médecin spécialiste"/>
        <s v="NA"/>
        <s v="Médecin traditionnel"/>
        <s v="Assistante médicale"/>
      </sharedItems>
    </cacheField>
    <cacheField name="Autres professions/ Spécialités" numFmtId="0">
      <sharedItems containsBlank="1"/>
    </cacheField>
    <cacheField name="Institution de formation" numFmtId="0">
      <sharedItems containsBlank="1"/>
    </cacheField>
    <cacheField name="Durée de pratique" numFmtId="0">
      <sharedItems containsBlank="1" containsMixedTypes="1" containsNumber="1" containsInteger="1" minValue="1" maxValue="28"/>
    </cacheField>
    <cacheField name="1. De 1 à 10, votre propre compréhension du projet SNIS ?" numFmtId="0">
      <sharedItems containsMixedTypes="1" containsNumber="1" containsInteger="1" minValue="1" maxValue="10"/>
    </cacheField>
    <cacheField name="2. De 1 à 10, compréhension générale du projet SNIS ?" numFmtId="0">
      <sharedItems containsBlank="1" containsMixedTypes="1" containsNumber="1" containsInteger="1" minValue="1" maxValue="10"/>
    </cacheField>
    <cacheField name="3. De 1 à 10, votre adhésion au projet ?" numFmtId="0">
      <sharedItems containsBlank="1" containsMixedTypes="1" containsNumber="1" containsInteger="1" minValue="1" maxValue="10"/>
    </cacheField>
    <cacheField name="4. De 1 à 10, performance du SNIS au Gabon aujourd'hui ?" numFmtId="0">
      <sharedItems containsString="0" containsBlank="1" containsNumber="1" containsInteger="1" minValue="1" maxValue="10"/>
    </cacheField>
    <cacheField name="5. De 1 à 10, importance d’avoir un SNIS pour améliorer la situation sanitaire du Gabon ?" numFmtId="0">
      <sharedItems containsBlank="1" containsMixedTypes="1" containsNumber="1" containsInteger="1" minValue="1" maxValue="10"/>
    </cacheField>
    <cacheField name="6. De 1 à 10, votre confiance dans la capacité du projet à être mis en œuvre ?" numFmtId="0">
      <sharedItems containsBlank="1" containsMixedTypes="1" containsNumber="1" containsInteger="1" minValue="1" maxValue="10"/>
    </cacheField>
    <cacheField name="7. Selon vous,  3 résultats principaux - 1" numFmtId="0">
      <sharedItems containsBlank="1"/>
    </cacheField>
    <cacheField name="7. Selon vous,  3 résultats principaux - 2" numFmtId="0">
      <sharedItems containsBlank="1"/>
    </cacheField>
    <cacheField name="7. Selon vous,  3 résultats principaux - 3" numFmtId="0">
      <sharedItems containsBlank="1"/>
    </cacheField>
    <cacheField name="8. De 1 à 10, impact sur les conditions de santé ?" numFmtId="0">
      <sharedItems containsBlank="1" containsMixedTypes="1" containsNumber="1" containsInteger="1" minValue="1" maxValue="10"/>
    </cacheField>
    <cacheField name="9. 1 Selon vous, 3 principaux impacts possibles du projet ? 1" numFmtId="0">
      <sharedItems containsBlank="1"/>
    </cacheField>
    <cacheField name="9. 1 Selon vous, 3 principaux impacts possibles du projet ? 2" numFmtId="0">
      <sharedItems containsBlank="1"/>
    </cacheField>
    <cacheField name="9. 1 Selon vous, 3 principaux impacts possibles du projet ? 3" numFmtId="0">
      <sharedItems containsBlank="1"/>
    </cacheField>
    <cacheField name="10. Selon vous, 3 risques principaux ? 1" numFmtId="0">
      <sharedItems containsBlank="1"/>
    </cacheField>
    <cacheField name="10. Selon vous, 3 risques principaux ? 2" numFmtId="0">
      <sharedItems containsBlank="1"/>
    </cacheField>
    <cacheField name="10. Selon vous, 3 risques principaux ? 3" numFmtId="0">
      <sharedItems containsBlank="1"/>
    </cacheField>
    <cacheField name="10.bis Recommandations pour les prévenir? 1" numFmtId="0">
      <sharedItems containsBlank="1"/>
    </cacheField>
    <cacheField name="10.bis Recommandations pour les prévenir? 2" numFmtId="0">
      <sharedItems containsBlank="1"/>
    </cacheField>
    <cacheField name="10.bis Recommandations pour les prévenir? 3" numFmtId="0">
      <sharedItems containsBlank="1"/>
    </cacheField>
    <cacheField name="11. Performance actuelle du SNIS de votre structure ? Compétences" numFmtId="0">
      <sharedItems containsBlank="1"/>
    </cacheField>
    <cacheField name="11. Performance actuelle du SNIS de votre structure ?  Outils et SI" numFmtId="0">
      <sharedItems containsBlank="1"/>
    </cacheField>
    <cacheField name="11. Performance actuelle du SNIS de votre structure ?  Procédures" numFmtId="0">
      <sharedItems containsBlank="1"/>
    </cacheField>
    <cacheField name="11.Performance actuelle du SNIS de votre structure ?  Organisation" numFmtId="0">
      <sharedItems containsBlank="1"/>
    </cacheField>
    <cacheField name="11.Performance actuelle du SNIS de votre structure ?  Comportements" numFmtId="0">
      <sharedItems containsBlank="1"/>
    </cacheField>
    <cacheField name="11. Performance actuelle du SNIS de votre structure ? Système de contrôle" numFmtId="0">
      <sharedItems containsBlank="1"/>
    </cacheField>
    <cacheField name="11. Performance actuelle du SNIS de votre structure ?  Culture et rites" numFmtId="0">
      <sharedItems containsBlank="1"/>
    </cacheField>
    <cacheField name="Commentaires" numFmtId="0">
      <sharedItems containsBlank="1"/>
    </cacheField>
    <cacheField name="12. Sous-projet(s) - A" numFmtId="0">
      <sharedItems containsBlank="1"/>
    </cacheField>
    <cacheField name="12. Sous-projet(s) - B" numFmtId="0">
      <sharedItems containsBlank="1"/>
    </cacheField>
    <cacheField name="12. Sous-projet(s) - C" numFmtId="0">
      <sharedItems containsBlank="1"/>
    </cacheField>
    <cacheField name="13. De 1 à 10, A - Compréhension" numFmtId="0">
      <sharedItems containsBlank="1" containsMixedTypes="1" containsNumber="1" containsInteger="1" minValue="1" maxValue="10"/>
    </cacheField>
    <cacheField name="13. De 1 à 10, A - Adhésion" numFmtId="0">
      <sharedItems containsBlank="1" containsMixedTypes="1" containsNumber="1" containsInteger="1" minValue="1" maxValue="10"/>
    </cacheField>
    <cacheField name="13. De 1 à 10, A - Impact" numFmtId="0">
      <sharedItems containsBlank="1" containsMixedTypes="1" containsNumber="1" containsInteger="1" minValue="1" maxValue="10"/>
    </cacheField>
    <cacheField name="13. De 1 à 10, B - Compréhension" numFmtId="0">
      <sharedItems containsBlank="1" containsMixedTypes="1" containsNumber="1" containsInteger="1" minValue="1" maxValue="10"/>
    </cacheField>
    <cacheField name="13. De 1 à 10, B - Adhésion" numFmtId="0">
      <sharedItems containsBlank="1" containsMixedTypes="1" containsNumber="1" containsInteger="1" minValue="1" maxValue="10"/>
    </cacheField>
    <cacheField name="13. De 1 à 10, B - Impact" numFmtId="0">
      <sharedItems containsBlank="1" containsMixedTypes="1" containsNumber="1" containsInteger="1" minValue="1" maxValue="10"/>
    </cacheField>
    <cacheField name="13. De 1 à 10, C - Compréhension" numFmtId="0">
      <sharedItems containsBlank="1" containsMixedTypes="1" containsNumber="1" containsInteger="1" minValue="1" maxValue="10"/>
    </cacheField>
    <cacheField name="13. De 1 à 10, C - Adhésion" numFmtId="0">
      <sharedItems containsBlank="1" containsMixedTypes="1" containsNumber="1" containsInteger="1" minValue="1" maxValue="10"/>
    </cacheField>
    <cacheField name="13. De 1 à 10, C - Impact" numFmtId="0">
      <sharedItems containsBlank="1" containsMixedTypes="1" containsNumber="1" containsInteger="1" minValue="1" maxValue="10"/>
    </cacheField>
    <cacheField name="14. Sous-projet sélectionné" numFmtId="0">
      <sharedItems containsBlank="1" count="14">
        <s v="Portail de l'Espace Numérique de Santé du Gabon (ENSG) pour les professionnels de la santé et les patients"/>
        <m/>
        <s v="Télémédecine comme fonction déportée de l'hôpital et intégrée à tous les processus de prise en charge"/>
        <s v="Référentiel - Identification des professionnels et des structures"/>
        <s v="Systèmes d’Information Hospitaliers (SIH)"/>
        <s v="Outils innovant pour la prévention et la promotion de la santé"/>
        <s v="Système d'information des soins de santé de premier niveau"/>
        <s v="Messagerie sécurisée de santé"/>
        <s v="NA"/>
        <s v="Système d'information des structures privées et praticiens libéraux"/>
        <s v="Hébergement des données"/>
        <s v="Référentiel - Référentiels sémantiques métiers"/>
        <s v="Système de pilotage, des statistiques de la veille sanitaire de l’observatoire gabonais de santé"/>
        <s v="Référentiel - Identification des patients"/>
      </sharedItems>
    </cacheField>
    <cacheField name="15. D’après votre compréhension du sous-projet, estimez-vous avoir besoin d’une formation pour maitriser sa mise en œuvre dans votre structure ?" numFmtId="0">
      <sharedItems containsBlank="1"/>
    </cacheField>
    <cacheField name="16. De 1 à 10, dans quelle mesure le projet va changer votre quotidien professionnel ?" numFmtId="0">
      <sharedItems containsBlank="1" containsMixedTypes="1" containsNumber="1" containsInteger="1" minValue="3" maxValue="10"/>
    </cacheField>
    <cacheField name="17. Dans quelle mesure le sous-projet va modifier les critères suivants au sein du SNIS ?_x000a_Compétences" numFmtId="0">
      <sharedItems containsBlank="1"/>
    </cacheField>
    <cacheField name="17. Dans quelle mesure le sous-projet va modifier les critères suivants au sein du SNIS ?_x000a_Outils et SI" numFmtId="0">
      <sharedItems containsBlank="1"/>
    </cacheField>
    <cacheField name="17. Dans quelle mesure le sous-projet va modifier les critères suivants au sein du SNIS ?_x000a_Procédures" numFmtId="0">
      <sharedItems containsBlank="1"/>
    </cacheField>
    <cacheField name="17. Dans quelle mesure le sous-projet va modifier les critères suivants au sein du SNIS ?_x000a_Organisation" numFmtId="0">
      <sharedItems containsBlank="1"/>
    </cacheField>
    <cacheField name="17. Dans quelle mesure le sous-projet va modifier les critères suivants au sein du SNIS ?_x000a_Comportements" numFmtId="0">
      <sharedItems containsBlank="1"/>
    </cacheField>
    <cacheField name="17. Dans quelle mesure le sous-projet va modifier les critères suivants au sein du SNIS ?_x000a_Système de contrôle" numFmtId="0">
      <sharedItems containsBlank="1"/>
    </cacheField>
    <cacheField name="17. Dans quelle mesure le sous-projet va modifier les critères suivants au sein du SNIS ?_x000a_Culture et rites" numFmtId="0">
      <sharedItems containsBlank="1"/>
    </cacheField>
    <cacheField name="Commentaires2" numFmtId="0">
      <sharedItems containsBlank="1"/>
    </cacheField>
    <cacheField name="18. Dans quelle mesure êtes-vous prêt(e) à changer sur les critères ci-dessous dans le cadre du sous-projet ? _x000a_Compétences_x000a__x000a_" numFmtId="0">
      <sharedItems containsBlank="1"/>
    </cacheField>
    <cacheField name="18. Dans quelle mesure êtes-vous prêt(e) à changer sur les critères ci-dessous dans le cadre du sous-projet ? _x000a_Outils et SI_x000a__x000a_" numFmtId="0">
      <sharedItems containsBlank="1"/>
    </cacheField>
    <cacheField name="18. Dans quelle mesure êtes-vous prêt(e) à changer sur les critères ci-dessous dans le cadre du sous-projet ? _x000a_Procédures_x000a__x000a_" numFmtId="0">
      <sharedItems containsBlank="1"/>
    </cacheField>
    <cacheField name="18. Dans quelle mesure êtes-vous prêt(e) à changer sur les critères ci-dessous dans le cadre du sous-projet ? _x000a_Organisation_x000a_" numFmtId="0">
      <sharedItems containsBlank="1"/>
    </cacheField>
    <cacheField name="18. Dans quelle mesure êtes-vous prêt(e) à changer sur les critères ci-dessous dans le cadre du sous-projet ? _x000a_Comportements_x000a__x000a_" numFmtId="0">
      <sharedItems containsBlank="1"/>
    </cacheField>
    <cacheField name="18. Dans quelle mesure êtes-vous prêt(e) à changer sur les critères ci-dessous dans le cadre du sous-projet ? _x000a_Systèmes de contrôle_x000a__x000a_" numFmtId="0">
      <sharedItems containsBlank="1"/>
    </cacheField>
    <cacheField name="18. Dans quelle mesure êtes-vous prêt(e) à changer sur les critères ci-dessous dans le cadre du sous-projet ? _x000a_Culture et rites_x000a__x000a_" numFmtId="0">
      <sharedItems containsBlank="1"/>
    </cacheField>
    <cacheField name="Commentaires+CD:CFCC:CFCG1CE:CFBO:CF" numFmtId="0">
      <sharedItems containsBlank="1"/>
    </cacheField>
    <cacheField name="19. Sous-projet -Attente 1" numFmtId="0">
      <sharedItems containsBlank="1"/>
    </cacheField>
    <cacheField name="19. Sous-projet -Attente 2" numFmtId="0">
      <sharedItems containsBlank="1"/>
    </cacheField>
    <cacheField name="19. Sous-projet - Attente 3" numFmtId="0">
      <sharedItems containsBlank="1"/>
    </cacheField>
    <cacheField name="20. Sous-projet - Risque 1" numFmtId="0">
      <sharedItems containsBlank="1"/>
    </cacheField>
    <cacheField name="20. Sous-projet - Risque 2" numFmtId="0">
      <sharedItems containsBlank="1"/>
    </cacheField>
    <cacheField name="20. Sous-projet - Risque 3" numFmtId="0">
      <sharedItems containsBlank="1"/>
    </cacheField>
    <cacheField name="20. Sous-projet - Risque 4" numFmtId="0">
      <sharedItems containsBlank="1"/>
    </cacheField>
    <cacheField name="20. Sous-projet - Risque 5" numFmtId="0">
      <sharedItems containsBlank="1"/>
    </cacheField>
    <cacheField name="20. bis Sous-projet - Recommandation 1" numFmtId="0">
      <sharedItems containsBlank="1"/>
    </cacheField>
    <cacheField name="20. bis Sous-projet - Recommandation 2" numFmtId="0">
      <sharedItems containsBlank="1"/>
    </cacheField>
    <cacheField name="20. bis Sous-projet - Recommandation 3" numFmtId="0">
      <sharedItems containsBlank="1"/>
    </cacheField>
    <cacheField name="20. bis Sous-projet - Recommandation 4" numFmtId="0">
      <sharedItems containsBlank="1"/>
    </cacheField>
    <cacheField name="20. bis Sous-projet - Recommandation 5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eschryver, Pauline" refreshedDate="43256.714228356483" createdVersion="6" refreshedVersion="6" minRefreshableVersion="3" recordCount="198" xr:uid="{01EFBE0A-F5CF-45D4-A636-4D76D8C29B9D}">
  <cacheSource type="worksheet">
    <worksheetSource ref="A1:J199" sheet="13.adata" r:id="rId2"/>
  </cacheSource>
  <cacheFields count="10">
    <cacheField name="12. Sous-projet(s) - A" numFmtId="0">
      <sharedItems count="12">
        <s v="Portail de l'Espace Numérique de Santé du Gabon (ENSG) pour les professionnels de la santé et les patients"/>
        <s v="Référentiel - Identification des professionnels et des structures"/>
        <s v="NA"/>
        <s v="Systèmes d’Information Hospitaliers (SIH)"/>
        <s v="Système d'information des structures privées et praticiens libéraux"/>
        <s v="Système de pilotage, des statistiques de la veille sanitaire de l’observatoire gabonais de santé"/>
        <s v="Télémédecine comme fonction déportée de l'hôpital et intégrée à tous les processus de prise en charge"/>
        <s v="Système d'information des soins de santé de premier niveau"/>
        <s v="Référentiel - Référentiels sémantiques métiers"/>
        <s v="Messagerie sécurisée de santé"/>
        <s v="Outils innovant pour la prévention et la promotion de la santé"/>
        <s v="Hébergement des données"/>
      </sharedItems>
    </cacheField>
    <cacheField name="A - Compréhension" numFmtId="0">
      <sharedItems containsMixedTypes="1" containsNumber="1" containsInteger="1" minValue="1" maxValue="10"/>
    </cacheField>
    <cacheField name="A - Adhésion" numFmtId="0">
      <sharedItems containsMixedTypes="1" containsNumber="1" containsInteger="1" minValue="1" maxValue="10"/>
    </cacheField>
    <cacheField name="A - Impact" numFmtId="0">
      <sharedItems containsMixedTypes="1" containsNumber="1" containsInteger="1" minValue="1" maxValue="10"/>
    </cacheField>
    <cacheField name="B - Compréhension" numFmtId="0">
      <sharedItems containsNonDate="0" containsString="0" containsBlank="1"/>
    </cacheField>
    <cacheField name="B - Adhésion" numFmtId="0">
      <sharedItems containsNonDate="0" containsString="0" containsBlank="1"/>
    </cacheField>
    <cacheField name="B - Impact" numFmtId="0">
      <sharedItems containsNonDate="0" containsString="0" containsBlank="1"/>
    </cacheField>
    <cacheField name="C - Compréhension" numFmtId="0">
      <sharedItems containsNonDate="0" containsString="0" containsBlank="1"/>
    </cacheField>
    <cacheField name="C - Adhésion" numFmtId="0">
      <sharedItems containsNonDate="0" containsString="0" containsBlank="1"/>
    </cacheField>
    <cacheField name="C - Impact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77">
  <r>
    <n v="1"/>
    <d v="2018-04-19T00:00:00"/>
    <x v="0"/>
    <s v="Komo- Mondah"/>
    <s v="DIRECTION REGIONALE DE LA SANTE OUEST"/>
    <s v="Administration régionale de santé"/>
    <s v="Public civil"/>
    <n v="25"/>
    <s v="Melen"/>
    <m/>
    <m/>
    <m/>
    <s v="ND"/>
    <n v="119629"/>
    <s v="NA"/>
    <s v="NA"/>
    <s v="NA"/>
    <m/>
    <s v="MEBIAME-ELLA"/>
    <s v="SERAPHIN"/>
    <n v="50"/>
    <x v="0"/>
    <x v="0"/>
    <x v="0"/>
    <s v="ENSAS"/>
    <n v="10"/>
    <x v="0"/>
    <n v="5"/>
    <n v="5"/>
    <n v="5"/>
    <n v="5"/>
    <n v="1"/>
    <s v="ND"/>
    <s v="ND"/>
    <s v="ND"/>
    <x v="0"/>
    <x v="0"/>
    <x v="0"/>
    <x v="0"/>
    <s v="ND"/>
    <s v="ND"/>
    <s v="ND"/>
    <s v="ND"/>
    <s v="ND"/>
    <s v="ND"/>
    <x v="0"/>
    <x v="0"/>
    <x v="0"/>
    <x v="0"/>
    <x v="0"/>
    <x v="0"/>
    <x v="0"/>
    <s v="ND"/>
    <x v="0"/>
    <x v="0"/>
    <x v="0"/>
    <x v="0"/>
    <x v="0"/>
    <s v="NA"/>
    <n v="2"/>
    <s v="NA"/>
    <s v="NA"/>
    <n v="1"/>
    <s v="NA"/>
    <s v="NA"/>
    <x v="0"/>
    <s v="Oui"/>
    <x v="0"/>
    <s v="Changement plus ou moins important"/>
    <s v="Changement assez important"/>
    <s v="Changement assez important"/>
    <s v="Changement assez important"/>
    <s v="Changement très important"/>
    <s v="Changement très important"/>
    <s v="Aucun changement"/>
    <s v="ND"/>
    <s v="Je suis prêt à plus ou moins changer"/>
    <s v="Je suis prêt à changer assez"/>
    <s v="Je suis prêt à changer assez"/>
    <s v="Je suis prêt à beaucoup changer"/>
    <s v="Je suis prêt à beaucoup changer"/>
    <s v="Je suis prêt à beaucoup changer"/>
    <s v="Je suis prêt à beaucoup changer"/>
    <s v="ND"/>
    <s v="FORMATION"/>
    <s v="FORMATION"/>
    <s v="FORMATION"/>
    <s v="QUE LE PROJET NE SOIT PAS UN VŒU PIEUX"/>
    <s v="ND"/>
    <s v="ND"/>
    <s v="ND"/>
    <s v="ND"/>
    <s v="QUE CE QUI A ÉTÉ ENTREPRIS AILLE A SON TERME PARCE QUE NOUS RESTONS CONFIANTS POUR L'AMELIORATION DE BEAUCOUP"/>
    <s v="ND"/>
    <s v="ND"/>
    <s v="ND"/>
    <s v="ND"/>
  </r>
  <r>
    <m/>
    <m/>
    <x v="1"/>
    <m/>
    <m/>
    <m/>
    <m/>
    <m/>
    <m/>
    <m/>
    <m/>
    <m/>
    <m/>
    <m/>
    <m/>
    <m/>
    <m/>
    <m/>
    <m/>
    <m/>
    <m/>
    <x v="1"/>
    <x v="1"/>
    <x v="0"/>
    <m/>
    <m/>
    <x v="1"/>
    <m/>
    <m/>
    <m/>
    <m/>
    <m/>
    <m/>
    <m/>
    <m/>
    <x v="1"/>
    <x v="1"/>
    <x v="1"/>
    <x v="1"/>
    <m/>
    <m/>
    <m/>
    <m/>
    <m/>
    <m/>
    <x v="1"/>
    <x v="1"/>
    <x v="1"/>
    <x v="1"/>
    <x v="1"/>
    <x v="1"/>
    <x v="1"/>
    <m/>
    <x v="1"/>
    <x v="1"/>
    <x v="1"/>
    <x v="1"/>
    <x v="1"/>
    <m/>
    <m/>
    <m/>
    <m/>
    <m/>
    <m/>
    <m/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"/>
    <d v="2018-04-19T00:00:00"/>
    <x v="0"/>
    <s v="Komo- Mondah"/>
    <s v="DIRECTION REGIONALE DE LA SANTE OUEST"/>
    <s v="Administration régionale de santé"/>
    <s v="Public civil"/>
    <n v="25"/>
    <s v="Melen"/>
    <m/>
    <m/>
    <m/>
    <s v="ND"/>
    <n v="119629"/>
    <s v="NA"/>
    <s v="NA"/>
    <s v="NA"/>
    <m/>
    <s v="NZANG NKIZOGO"/>
    <s v="OPHÉLIE"/>
    <n v="37"/>
    <x v="0"/>
    <x v="2"/>
    <x v="1"/>
    <s v="ND"/>
    <s v="ND"/>
    <x v="2"/>
    <n v="5"/>
    <n v="7"/>
    <n v="5"/>
    <n v="8"/>
    <n v="5"/>
    <s v="Harmonisation et création d'un fichier patient au Gabon"/>
    <s v="Ordonnance numérique"/>
    <s v="Intéraction entre les différents pratiquants"/>
    <x v="2"/>
    <x v="0"/>
    <x v="2"/>
    <x v="2"/>
    <s v="Accès facile aux informations des patients"/>
    <s v="Mésentente entre les professionnels de santé"/>
    <s v="ND"/>
    <s v="ND"/>
    <s v="ND"/>
    <s v="ND"/>
    <x v="0"/>
    <x v="2"/>
    <x v="2"/>
    <x v="2"/>
    <x v="2"/>
    <x v="2"/>
    <x v="0"/>
    <s v="ND"/>
    <x v="0"/>
    <x v="2"/>
    <x v="2"/>
    <x v="2"/>
    <x v="2"/>
    <n v="6"/>
    <n v="3"/>
    <n v="3"/>
    <n v="4"/>
    <n v="5"/>
    <n v="5"/>
    <n v="7"/>
    <x v="0"/>
    <s v="Oui"/>
    <x v="2"/>
    <s v="Changement assez important"/>
    <s v="Changement assez important"/>
    <s v="Changement plus ou moins important"/>
    <s v="Changement assez important"/>
    <s v="Changement plus ou moins important"/>
    <s v="Changement assez important"/>
    <s v="Aucun changement"/>
    <s v="ND"/>
    <s v="Je suis prêt à changer assez"/>
    <s v="Je suis prêt à changer assez"/>
    <s v="Je suis prêt à changer assez"/>
    <s v="Je suis prêt à plus ou moins changer"/>
    <s v="Je suis prêt à changer assez"/>
    <s v="Je suis prêt à changer assez"/>
    <s v="Je ne suis pas du tout prêt à changer"/>
    <s v="ND"/>
    <s v="Communication facile avec mes collègues"/>
    <s v="Découverte à travers les expériences des uns et des autres"/>
    <s v="ND"/>
    <s v="Accès aux informations des patients"/>
    <s v="ND"/>
    <s v="ND"/>
    <s v="ND"/>
    <s v="ND"/>
    <s v="ND"/>
    <s v="ND"/>
    <s v="ND"/>
    <s v="ND"/>
    <s v="ND"/>
  </r>
  <r>
    <n v="3"/>
    <d v="2018-04-19T00:00:00"/>
    <x v="0"/>
    <s v="Komo- Mondah"/>
    <s v="DIRECTION REGIONALE DE LA SANTE OUEST"/>
    <s v="Administration régionale de santé"/>
    <s v="Public civil"/>
    <n v="25"/>
    <s v="Melen"/>
    <m/>
    <m/>
    <m/>
    <s v="ND"/>
    <n v="119629"/>
    <s v="NA"/>
    <s v="NA"/>
    <s v="NA"/>
    <m/>
    <s v="IGONDJO"/>
    <s v="MARC FRANCKY"/>
    <s v="ND"/>
    <x v="0"/>
    <x v="2"/>
    <x v="2"/>
    <s v="EPCA"/>
    <n v="7"/>
    <x v="3"/>
    <n v="5"/>
    <n v="10"/>
    <n v="3"/>
    <n v="9"/>
    <n v="8"/>
    <s v="L'amélioration du système sanitaire"/>
    <s v="Une meilleure prise en charge du patient"/>
    <s v="De meilleures conditions de travail"/>
    <x v="2"/>
    <x v="0"/>
    <x v="3"/>
    <x v="3"/>
    <s v="Ne pas être accepté par le plus grand nombre"/>
    <s v="Le suivi à long terme"/>
    <s v="Le refus de changement du personnel"/>
    <s v="ND"/>
    <s v="ND"/>
    <s v="ND"/>
    <x v="0"/>
    <x v="2"/>
    <x v="2"/>
    <x v="3"/>
    <x v="3"/>
    <x v="3"/>
    <x v="0"/>
    <s v="ND"/>
    <x v="0"/>
    <x v="2"/>
    <x v="2"/>
    <x v="3"/>
    <x v="2"/>
    <n v="9"/>
    <n v="5"/>
    <n v="8"/>
    <n v="9"/>
    <n v="7"/>
    <n v="9"/>
    <n v="10"/>
    <x v="2"/>
    <s v="Oui"/>
    <x v="3"/>
    <s v="Changement très important"/>
    <s v="Changement assez important"/>
    <s v="Changement assez important"/>
    <s v="Changement assez important"/>
    <s v="Changement très important"/>
    <s v="Changement très important"/>
    <s v="NA"/>
    <s v="ND"/>
    <s v="Je suis prêt à beaucoup changer"/>
    <s v="Je suis prêt à beaucoup changer"/>
    <s v="Je suis prêt à changer assez"/>
    <s v="Je suis prêt à changer assez"/>
    <s v="Je suis prêt à beaucoup changer"/>
    <s v="Je suis prêt à beaucoup changer"/>
    <s v="NA"/>
    <s v="ND"/>
    <s v="Que le projet apporte des solutions plus rapides"/>
    <s v="ND"/>
    <s v="ND"/>
    <s v="Les ressources humaines"/>
    <s v="Le refus du changement"/>
    <s v="Les zones non couvertes par la technologie (internet, courant…)"/>
    <s v="ND"/>
    <s v="ND"/>
    <s v="La formation des volontaires"/>
    <s v="ND"/>
    <s v="ND"/>
    <s v="ND"/>
    <s v="ND"/>
  </r>
  <r>
    <n v="4"/>
    <d v="2018-04-19T00:00:00"/>
    <x v="0"/>
    <s v="Komo- Mondah"/>
    <s v="Base d'épidémiologie"/>
    <s v="BELE"/>
    <s v="Public civil"/>
    <n v="7"/>
    <s v="Melen"/>
    <m/>
    <m/>
    <m/>
    <s v="ND"/>
    <n v="119629"/>
    <s v="NA"/>
    <s v="NA"/>
    <s v="NA"/>
    <m/>
    <s v="NSOMO"/>
    <s v="JEAN NOEL"/>
    <n v="46"/>
    <x v="0"/>
    <x v="0"/>
    <x v="3"/>
    <s v="ND"/>
    <n v="3"/>
    <x v="4"/>
    <n v="6"/>
    <n v="9"/>
    <n v="5"/>
    <n v="10"/>
    <n v="1"/>
    <s v="Une base de données"/>
    <s v="Un système de santé performant"/>
    <s v="Outils de collecte harmonisée"/>
    <x v="3"/>
    <x v="0"/>
    <x v="4"/>
    <x v="3"/>
    <s v="La politisation du projet"/>
    <s v="Détournement de fonds"/>
    <s v="Le non respect des étapes du projet"/>
    <s v="La gestion du projet par les techniciens"/>
    <s v="Respecter les objectifs fixés"/>
    <s v="Rester fidèle aux étapes"/>
    <x v="2"/>
    <x v="2"/>
    <x v="2"/>
    <x v="3"/>
    <x v="0"/>
    <x v="2"/>
    <x v="0"/>
    <s v="ND"/>
    <x v="0"/>
    <x v="2"/>
    <x v="2"/>
    <x v="4"/>
    <x v="3"/>
    <n v="8"/>
    <n v="8"/>
    <n v="7"/>
    <n v="7"/>
    <n v="8"/>
    <n v="7"/>
    <n v="5"/>
    <x v="0"/>
    <s v="Oui"/>
    <x v="4"/>
    <s v="Changement très important"/>
    <s v="Changement assez important"/>
    <s v="Changement assez important"/>
    <s v="Changement assez important"/>
    <s v="Changement plus ou moins important"/>
    <s v="Changement plus ou moins important"/>
    <s v="Changement plus ou moins important"/>
    <s v="ND"/>
    <s v="Je suis prêt à beaucoup changer"/>
    <s v="Je suis prêt à changer assez"/>
    <s v="Je suis prêt à changer assez"/>
    <s v="Je suis prêt à changer assez"/>
    <s v="Je suis prêt à beaucoup changer"/>
    <s v="Je suis prêt à changer assez"/>
    <s v="Je suis prêt à plus ou moins changer"/>
    <s v="ND"/>
    <s v="Acquérir de nouvelles compétences"/>
    <s v="Avoir de nouveaux outils de collecte de données"/>
    <s v="ND"/>
    <s v="Personnel non disponible"/>
    <s v="Personnel non qualifié"/>
    <s v="Les outils du SI"/>
    <s v="ND"/>
    <s v="ND"/>
    <s v="Motiver le personnel"/>
    <s v="Former le personnel aux TIC"/>
    <s v="Mettre à disposition les  outils"/>
    <s v="ND"/>
    <s v="ND"/>
  </r>
  <r>
    <n v="5"/>
    <d v="2018-04-19T00:00:00"/>
    <x v="0"/>
    <s v="Komo- Mondah"/>
    <s v="DIRECTION REGIONALE DE LA SANTE OUEST"/>
    <s v="Administration régionale de santé"/>
    <s v="Public civil"/>
    <n v="25"/>
    <s v="Melen"/>
    <m/>
    <m/>
    <m/>
    <s v="ND"/>
    <n v="119629"/>
    <s v="NA"/>
    <s v="NA"/>
    <s v="NA"/>
    <m/>
    <s v="MBENG MBA epse ENGONE"/>
    <s v="FÉLICITÉ"/>
    <s v="ND"/>
    <x v="0"/>
    <x v="3"/>
    <x v="0"/>
    <s v="ENA"/>
    <n v="2"/>
    <x v="5"/>
    <n v="6"/>
    <s v="NA"/>
    <n v="5"/>
    <n v="9"/>
    <n v="5"/>
    <s v="Formation des acteurs impliqués"/>
    <s v="Dissémination des outils"/>
    <s v="Implication (Adhésion des bénéficiaires)"/>
    <x v="2"/>
    <x v="2"/>
    <x v="5"/>
    <x v="4"/>
    <s v="Manque de vulgarisation du projet"/>
    <s v="Manque de moyens"/>
    <s v="ND"/>
    <s v="Expliquer/ informer à toutes les catégories d'acteurs (le personnel)"/>
    <s v="Maximiser tous les moyens"/>
    <s v="ND"/>
    <x v="0"/>
    <x v="2"/>
    <x v="2"/>
    <x v="0"/>
    <x v="0"/>
    <x v="2"/>
    <x v="0"/>
    <s v="ND"/>
    <x v="0"/>
    <x v="2"/>
    <x v="2"/>
    <x v="3"/>
    <x v="4"/>
    <n v="8"/>
    <n v="7"/>
    <n v="8"/>
    <n v="8"/>
    <n v="8"/>
    <n v="8"/>
    <n v="8"/>
    <x v="2"/>
    <s v="Oui"/>
    <x v="4"/>
    <s v="Changement assez important"/>
    <s v="Changement plus ou moins important"/>
    <s v="Changement plus ou moins important"/>
    <s v="Changement assez important"/>
    <s v="Changement assez important"/>
    <s v="Changement assez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er ma vision de la télémédecine"/>
    <s v="ND"/>
    <s v="ND"/>
    <s v="Risque de connexion"/>
    <s v="Faiblesse dans l'intensité du courant électrique"/>
    <s v="Coupures intempestives d'électricité"/>
    <s v="Non adhésion des acteurs"/>
    <s v="Disponiblité permanente des moyens financiers"/>
    <s v="Avoir un sytème de relais"/>
    <s v="ND"/>
    <s v="ND"/>
    <s v="ND"/>
    <s v="ND"/>
  </r>
  <r>
    <n v="6"/>
    <d v="2018-04-19T00:00:00"/>
    <x v="0"/>
    <s v="Komo- Mondah"/>
    <s v="CHREMelen"/>
    <s v="CHR"/>
    <s v="Public civil"/>
    <n v="591"/>
    <s v="Melen"/>
    <m/>
    <m/>
    <m/>
    <n v="1975"/>
    <n v="119629"/>
    <s v="ND"/>
    <s v="ND"/>
    <s v="2,5"/>
    <s v="HIAOBO"/>
    <s v="N'DONGO"/>
    <s v="GILDAS GUY"/>
    <n v="40"/>
    <x v="0"/>
    <x v="2"/>
    <x v="4"/>
    <s v="ND"/>
    <n v="2"/>
    <x v="6"/>
    <n v="1"/>
    <n v="10"/>
    <n v="1"/>
    <n v="10"/>
    <n v="5"/>
    <s v="Amélioration de la  qualité des services"/>
    <s v="Amélioration de la qualité des soins"/>
    <s v="Amélioration de la communication entre structures"/>
    <x v="4"/>
    <x v="3"/>
    <x v="0"/>
    <x v="5"/>
    <s v="Fuite des données"/>
    <s v="Intrusion des cybercriminels"/>
    <s v="Course à la rentabilité"/>
    <s v="Mieux protéger les données"/>
    <s v="Mieux protéger le serveur"/>
    <s v="Mieux canaliser le projet"/>
    <x v="3"/>
    <x v="3"/>
    <x v="3"/>
    <x v="4"/>
    <x v="4"/>
    <x v="0"/>
    <x v="0"/>
    <s v="ND"/>
    <x v="2"/>
    <x v="3"/>
    <x v="2"/>
    <x v="5"/>
    <x v="3"/>
    <n v="5"/>
    <n v="8"/>
    <n v="10"/>
    <n v="5"/>
    <n v="5"/>
    <n v="10"/>
    <n v="5"/>
    <x v="3"/>
    <s v="Oui"/>
    <x v="4"/>
    <s v="Aucun changement"/>
    <s v="Changement très important"/>
    <s v="Changement très important"/>
    <s v="Changement assez important"/>
    <s v="Changement assez important"/>
    <s v="Changement très important"/>
    <s v="Changement assez important"/>
    <s v="Le référentiel des professionnels sera un canevas pour le management à appliquer"/>
    <s v="Je suis prêt à changer assez"/>
    <s v="Je suis prêt à changer assez"/>
    <s v="Je suis prêt à beaucoup changer"/>
    <s v="Je suis prêt à changer assez"/>
    <s v="Je suis prêt à beaucoup changer"/>
    <s v="Je suis prêt à beaucoup changer"/>
    <s v="Je suis prêt à changer assez"/>
    <s v="ND"/>
    <s v="Amélioration de l'information"/>
    <s v="Améliration de la productivité"/>
    <s v="Amélioration de la relation Médecins- Administration"/>
    <s v="Dualisme"/>
    <s v="Conflits"/>
    <s v="ND"/>
    <s v="ND"/>
    <s v="ND"/>
    <s v="Intensifier la communication"/>
    <s v="Mettre à la disposition de tous"/>
    <s v="Formation du personnel"/>
    <s v="ND"/>
    <s v="ND"/>
  </r>
  <r>
    <n v="7"/>
    <d v="2018-04-19T00:00:00"/>
    <x v="0"/>
    <s v="Komo- Mondah"/>
    <s v="CHREMelen"/>
    <s v="CHR"/>
    <s v="Public civil"/>
    <n v="591"/>
    <s v="Melen"/>
    <m/>
    <m/>
    <m/>
    <n v="1975"/>
    <n v="119629"/>
    <s v="ND"/>
    <s v="20 min +"/>
    <s v="2,5"/>
    <s v="HIAOBO"/>
    <s v="MBEGA MVOMO"/>
    <s v="JEAN PIERRE"/>
    <s v="ND"/>
    <x v="2"/>
    <x v="4"/>
    <x v="0"/>
    <s v="FMSS de Libreville"/>
    <n v="2"/>
    <x v="7"/>
    <n v="5"/>
    <n v="10"/>
    <n v="4"/>
    <n v="10"/>
    <n v="5"/>
    <s v="La disponibilité de l'information"/>
    <s v="La possibilité de partager l'information en temps réel par action"/>
    <s v="La victoire sur la distance"/>
    <x v="2"/>
    <x v="0"/>
    <x v="6"/>
    <x v="3"/>
    <s v="Sécurisation des patients"/>
    <s v="Sécurisation des informations"/>
    <s v="Entretien et maintenance des équipements"/>
    <s v="Patients bien identifiés"/>
    <s v="Information gérée par du personnel qualifié/ formation du personnel"/>
    <s v="Equipements régulièrements entretenus"/>
    <x v="0"/>
    <x v="0"/>
    <x v="0"/>
    <x v="0"/>
    <x v="3"/>
    <x v="4"/>
    <x v="2"/>
    <s v="ND"/>
    <x v="2"/>
    <x v="3"/>
    <x v="2"/>
    <x v="6"/>
    <x v="5"/>
    <n v="6"/>
    <n v="9"/>
    <n v="9"/>
    <n v="6"/>
    <n v="9"/>
    <n v="9"/>
    <n v="9"/>
    <x v="2"/>
    <s v="Oui"/>
    <x v="4"/>
    <s v="Changement très important"/>
    <s v="Changement assez important"/>
    <s v="Changement plus ou moins important"/>
    <s v="Changement très important"/>
    <s v="Changement très important"/>
    <s v="Changement très important"/>
    <s v="Changement plus ou moins important"/>
    <s v="Permet de s'arrimer aux autres, d'établir les normes et les contrôles"/>
    <s v="Je suis prêt à beaucoup changer"/>
    <s v="Je suis prêt à beaucoup changer"/>
    <s v="Je suis prêt à plus ou moins changer"/>
    <s v="Je suis prêt à plus ou moins changer"/>
    <s v="Je suis prêt à beaucoup changer"/>
    <s v="Je suis prêt à beaucoup changer"/>
    <s v="Je suis prêt à beaucoup changer"/>
    <s v="Valorisation des compétences"/>
    <s v="FORMATION"/>
    <s v="Equipement"/>
    <s v="Contrôles réguliers"/>
    <s v="Mauvaise utilisation ou sur-utilisation"/>
    <s v="Utilisation limitée par le niveau des structures"/>
    <s v="Orienter les demandes"/>
    <s v="ND"/>
    <s v="ND"/>
    <s v="Limiter l'utilisation aux personnes indiquées"/>
    <s v="Il faut qu'il existe des niveaux de comptétence pour solliciter des services"/>
    <s v="ND"/>
    <s v="ND"/>
    <s v="ND"/>
  </r>
  <r>
    <n v="8"/>
    <d v="2018-04-19T00:00:00"/>
    <x v="0"/>
    <s v="Komo- Mondah"/>
    <s v="CHREMelen"/>
    <s v="CHR"/>
    <s v="Public civil"/>
    <n v="591"/>
    <s v="Melen"/>
    <m/>
    <m/>
    <m/>
    <n v="1975"/>
    <n v="119629"/>
    <s v="ND"/>
    <s v="ND"/>
    <s v="2,5"/>
    <s v="HIAOBO"/>
    <s v="MOUSSODOU"/>
    <s v="CHRISTIAN"/>
    <n v="43"/>
    <x v="0"/>
    <x v="0"/>
    <x v="5"/>
    <s v="INEFSAGEP (Sénégal)"/>
    <s v="1an et 2 mois"/>
    <x v="8"/>
    <n v="5"/>
    <n v="10"/>
    <n v="1"/>
    <n v="10"/>
    <n v="5"/>
    <s v="Faciliter la collecte de l'information"/>
    <s v="Faciliter la prise en charge du patient"/>
    <s v="La collaboration entre praticiens"/>
    <x v="4"/>
    <x v="3"/>
    <x v="0"/>
    <x v="4"/>
    <s v="Les mauvais comportements des personnes impliquées dans le projet"/>
    <s v="Le détournement des fonds alloués au projet"/>
    <s v="ND"/>
    <s v="Mettre la personne qu'il faut à la place qu'il faut"/>
    <s v="Mettre les garde-fous"/>
    <s v="ND"/>
    <x v="2"/>
    <x v="2"/>
    <x v="2"/>
    <x v="3"/>
    <x v="0"/>
    <x v="2"/>
    <x v="0"/>
    <s v="ND"/>
    <x v="2"/>
    <x v="3"/>
    <x v="2"/>
    <x v="5"/>
    <x v="3"/>
    <n v="10"/>
    <n v="10"/>
    <n v="10"/>
    <n v="10"/>
    <n v="10"/>
    <n v="10"/>
    <n v="10"/>
    <x v="4"/>
    <s v="Oui"/>
    <x v="4"/>
    <s v="Changement très important"/>
    <s v="Changement assez important"/>
    <s v="Changement très important"/>
    <s v="Changement très important"/>
    <s v="Changement assez important"/>
    <s v="Changement très important"/>
    <s v="Aucun changement"/>
    <s v="ND"/>
    <s v="Je suis prêt à beaucoup changer"/>
    <s v="Je suis prêt à changer assez"/>
    <s v="Je suis prêt à beaucoup changer"/>
    <s v="Je suis prêt à changer assez"/>
    <s v="Je suis prêt à beaucoup changer"/>
    <s v="Je suis prêt à beaucoup changer"/>
    <s v="Je suis prêt à beaucoup changer"/>
    <s v="ND"/>
    <s v="Que les choses se passent désormais bien"/>
    <s v="Accès facile aux données statistiques"/>
    <s v="Vulgarisation de l'information au sein de la structure"/>
    <s v="ND"/>
    <s v="La non adhésion au projet par les praticiens"/>
    <s v="Les mauvais comportements"/>
    <s v="ND"/>
    <s v="ND"/>
    <s v="ND"/>
    <s v="Il faut amener les praticiens à s'approprier le projet"/>
    <s v="Faire la sensibilisation aupres des concernés"/>
    <s v="ND"/>
    <s v="ND"/>
  </r>
  <r>
    <n v="9"/>
    <d v="2018-04-19T00:00:00"/>
    <x v="0"/>
    <s v="Komo- Mondah"/>
    <s v="CHREMelen"/>
    <s v="CHR"/>
    <s v="Public civil"/>
    <n v="591"/>
    <s v="Melen"/>
    <m/>
    <m/>
    <m/>
    <n v="1975"/>
    <n v="119629"/>
    <s v="ND"/>
    <s v="ND"/>
    <s v="2,5"/>
    <s v="HIAOBO"/>
    <s v="NSEGUE SIMA"/>
    <s v="MARTIALE IRENE"/>
    <n v="44"/>
    <x v="0"/>
    <x v="3"/>
    <x v="0"/>
    <s v="Valencienne/ France"/>
    <n v="8"/>
    <x v="6"/>
    <n v="1"/>
    <n v="10"/>
    <n v="5"/>
    <n v="10"/>
    <n v="5"/>
    <s v="Cela pourrait apporter un plus sur le système informatique sur la santé au Gabon"/>
    <s v="ND"/>
    <s v="ND"/>
    <x v="4"/>
    <x v="4"/>
    <x v="7"/>
    <x v="6"/>
    <s v="Sur la sécurité des dossiers des patients"/>
    <s v="Que le projet ne soit pas entre de mauvaises mains"/>
    <s v="ND"/>
    <s v="Confidentialité des dossiers"/>
    <s v="Soyez discret pour la bonne gestion du système"/>
    <s v="ND"/>
    <x v="2"/>
    <x v="2"/>
    <x v="2"/>
    <x v="2"/>
    <x v="3"/>
    <x v="5"/>
    <x v="0"/>
    <s v="ND"/>
    <x v="2"/>
    <x v="3"/>
    <x v="2"/>
    <x v="3"/>
    <x v="6"/>
    <n v="6"/>
    <n v="8"/>
    <n v="7"/>
    <n v="9"/>
    <n v="5"/>
    <n v="8"/>
    <n v="7"/>
    <x v="4"/>
    <s v="Oui"/>
    <x v="4"/>
    <s v="Changement assez important"/>
    <s v="Changement très important"/>
    <s v="Changement plus ou moins important"/>
    <s v="Changement assez important"/>
    <s v="Changement très important"/>
    <s v="Changement très important"/>
    <s v="Aucun changement"/>
    <s v="ND"/>
    <s v="Je suis prêt à beaucoup changer"/>
    <s v="Je suis prêt à beaucoup changer"/>
    <s v="Je suis prêt à beaucoup changer"/>
    <s v="Je suis prêt à changer assez"/>
    <s v="Je suis prêt à beaucoup changer"/>
    <s v="Je suis prêt à plus ou moins changer"/>
    <s v="Je ne suis pas du tout prêt à changer"/>
    <s v="ND"/>
    <s v="Nous souhaitons que ce projet reussise pour le bien être des gabonais"/>
    <s v="Meilleur système de gestion"/>
    <s v="ND"/>
    <s v="gestion de l'outil informatique"/>
    <s v="ND"/>
    <s v="ND"/>
    <s v="ND"/>
    <s v="ND"/>
    <s v="Confidentialité des données"/>
    <s v="Ne pas divulguer le secret professionnel"/>
    <s v="ND"/>
    <s v="ND"/>
    <s v="ND"/>
  </r>
  <r>
    <n v="10"/>
    <d v="2018-04-19T00:00:00"/>
    <x v="0"/>
    <s v="Komo- Mondah"/>
    <s v="CHREMelen"/>
    <s v="CHR"/>
    <s v="Public civil"/>
    <n v="591"/>
    <s v="Melen"/>
    <m/>
    <m/>
    <m/>
    <n v="1975"/>
    <n v="119629"/>
    <s v="ND"/>
    <s v="ND"/>
    <s v="2,5"/>
    <s v="HIAOBO"/>
    <s v="YOUNGUI"/>
    <s v="GERTRUDE"/>
    <n v="44"/>
    <x v="0"/>
    <x v="5"/>
    <x v="0"/>
    <s v="FMSS de Libreville"/>
    <n v="15"/>
    <x v="8"/>
    <n v="5"/>
    <n v="10"/>
    <n v="5"/>
    <n v="10"/>
    <n v="5"/>
    <s v="Meilleure traçabilité du suivi des patients"/>
    <s v="Prise en charge rapide et de qualité"/>
    <s v="Interéchanges et meilleur partage des connaissances entre praticiens"/>
    <x v="4"/>
    <x v="0"/>
    <x v="2"/>
    <x v="7"/>
    <s v="Vol des matériaux"/>
    <s v="La mauvaise foi à partager"/>
    <s v="Mésentente des praticiens"/>
    <s v="Sensibiliser sur la sociabilité"/>
    <s v="Eduquer à l'humanisme"/>
    <s v="Déceler les freins et sanctionner"/>
    <x v="4"/>
    <x v="2"/>
    <x v="0"/>
    <x v="5"/>
    <x v="3"/>
    <x v="0"/>
    <x v="0"/>
    <s v="ND"/>
    <x v="2"/>
    <x v="3"/>
    <x v="2"/>
    <x v="7"/>
    <x v="6"/>
    <n v="7"/>
    <n v="6"/>
    <n v="8"/>
    <n v="10"/>
    <n v="10"/>
    <n v="10"/>
    <n v="10"/>
    <x v="2"/>
    <s v="Oui"/>
    <x v="4"/>
    <s v="Changement assez important"/>
    <s v="Changement très important"/>
    <s v="Changement très important"/>
    <s v="Changement assez important"/>
    <s v="Changement assez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Nouvelles connaissances / Amélioration du savoir"/>
    <s v="Formation continue et permanente"/>
    <s v="Maîtrise des outils et pérenisation"/>
    <s v="Implication des politiques"/>
    <s v="Détournement du projet"/>
    <s v="Problèmes d'énergie"/>
    <s v="Accessibilité des structures"/>
    <s v="Mauvais usages"/>
    <s v="Eviter les parrainages"/>
    <s v="Ne pas se laisser distraire"/>
    <s v="Régler les problèmes liés à l'électricité"/>
    <s v="Veiller au bon entretien des outils"/>
    <s v="Bien former et responsabiliser"/>
  </r>
  <r>
    <n v="11"/>
    <d v="2018-04-19T00:00:00"/>
    <x v="0"/>
    <s v="Komo- Mondah"/>
    <s v="CHREMelen"/>
    <s v="CHR"/>
    <s v="Public civil"/>
    <n v="591"/>
    <s v="Melen"/>
    <m/>
    <m/>
    <m/>
    <n v="1975"/>
    <n v="119629"/>
    <n v="15"/>
    <n v="15"/>
    <s v="2,5"/>
    <s v="HIAOBO"/>
    <s v="ANGOUE MVE"/>
    <s v="ELVIS"/>
    <n v="39"/>
    <x v="0"/>
    <x v="6"/>
    <x v="0"/>
    <s v="INFASS"/>
    <n v="10"/>
    <x v="9"/>
    <n v="1"/>
    <n v="10"/>
    <n v="1"/>
    <n v="10"/>
    <n v="1"/>
    <s v="Amélioration de la prise en charge du patient"/>
    <s v="Une identification du patient en amont"/>
    <s v="ND"/>
    <x v="4"/>
    <x v="5"/>
    <x v="3"/>
    <x v="8"/>
    <s v="Fuite des données"/>
    <s v="Informations Obsolètes"/>
    <s v="Indisponibilité des outils informatiques"/>
    <s v="Sécurité obligatoire des données"/>
    <s v="Mise à jour obligatoire des informations"/>
    <s v="Equiper toutes les structures des mêmes outils pour éviter les fuites"/>
    <x v="3"/>
    <x v="0"/>
    <x v="0"/>
    <x v="0"/>
    <x v="3"/>
    <x v="0"/>
    <x v="0"/>
    <s v="ND"/>
    <x v="2"/>
    <x v="3"/>
    <x v="2"/>
    <x v="8"/>
    <x v="6"/>
    <n v="6"/>
    <n v="5"/>
    <n v="6"/>
    <n v="7"/>
    <n v="10"/>
    <n v="10"/>
    <n v="10"/>
    <x v="2"/>
    <s v="Oui"/>
    <x v="4"/>
    <s v="Changement très important"/>
    <s v="Changement assez important"/>
    <s v="Changement assez important"/>
    <s v="Changement plus ou moins important"/>
    <s v="Changement très important"/>
    <s v="changement faible"/>
    <s v="Aucun changeme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Je ne suis pas du tout prêt à changer"/>
    <s v="ND"/>
    <s v="Amélioration des performances"/>
    <s v="Une réalisation du projet"/>
    <s v="Bonne compréhension du SI"/>
    <s v="Indisponibilité des médecins et autres"/>
    <s v="Fiabilité du réseau téléphonique"/>
    <s v="l'outil informatique"/>
    <s v="Le suivi du projet"/>
    <s v="la formation"/>
    <s v="Mettre tout en place pour les médecins"/>
    <s v="Sécurisation des réseaux internet"/>
    <s v="Mettre en place un SI fiable"/>
    <s v="Bon suivi du projet"/>
    <s v="Formation des differents acteurs"/>
  </r>
  <r>
    <n v="12"/>
    <d v="2018-04-19T00:00:00"/>
    <x v="0"/>
    <s v="Komo- Mondah"/>
    <s v="CHREMelen"/>
    <s v="CHR"/>
    <s v="Public civil"/>
    <n v="591"/>
    <s v="Melen"/>
    <m/>
    <m/>
    <m/>
    <n v="1975"/>
    <n v="119629"/>
    <s v="ND"/>
    <s v="ND"/>
    <s v="2,5"/>
    <s v="HIAOBO"/>
    <s v="MENGUE MEGNE ep. MVE NKOGHE"/>
    <s v="LEONIE"/>
    <n v="53"/>
    <x v="0"/>
    <x v="3"/>
    <x v="0"/>
    <s v="ENA"/>
    <n v="3"/>
    <x v="6"/>
    <n v="1"/>
    <n v="10"/>
    <n v="5"/>
    <n v="10"/>
    <n v="5"/>
    <s v="Le partage de l'information"/>
    <s v="L'amélioration de la qualité des soins"/>
    <s v="L'accès direct aux professionnels de santé pour une information sanitaire"/>
    <x v="4"/>
    <x v="3"/>
    <x v="2"/>
    <x v="9"/>
    <s v="Blocage ou non aboutissement dû aux autorités"/>
    <s v="Non adhésion de certains professionnels de santé"/>
    <s v="Non accessibilité de l'outil à tous les secteurs de santé"/>
    <s v="Protéger et suivre le projet jusqu'au bout"/>
    <s v="Bien expliquer le projet"/>
    <s v="Prendre soin de vulgariser l'outil informatique"/>
    <x v="0"/>
    <x v="4"/>
    <x v="3"/>
    <x v="4"/>
    <x v="3"/>
    <x v="0"/>
    <x v="2"/>
    <s v="Mettre à la disposition des personnes ciblés les outils"/>
    <x v="2"/>
    <x v="3"/>
    <x v="2"/>
    <x v="3"/>
    <x v="3"/>
    <n v="5"/>
    <n v="5"/>
    <n v="10"/>
    <n v="5"/>
    <n v="10"/>
    <n v="10"/>
    <n v="10"/>
    <x v="2"/>
    <s v="Oui"/>
    <x v="4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plus ou moins changer"/>
    <s v="Je ne suis pas du tout prêt à changer"/>
    <s v="ND"/>
    <s v="Aboutissement du projet"/>
    <s v="Implication des personnes ciblées"/>
    <s v="Nationaliser le réseau même dans les structures les plus reculées du pays"/>
    <s v="Non adhésion de certaines autorités"/>
    <s v="Mauvaise utilisation des outils"/>
    <s v="Incompréhension de l'outil"/>
    <s v="ND"/>
    <s v="ND"/>
    <s v="Bien expliquer l'utilité CAD les avantages du projet"/>
    <s v="Formation des utilisateurs"/>
    <s v="Bien former pour éviter les pertes et incompréhensions"/>
    <s v="ND"/>
    <s v="ND"/>
  </r>
  <r>
    <n v="13"/>
    <d v="2018-04-20T00:00:00"/>
    <x v="0"/>
    <s v="Komo- Mondah"/>
    <s v="Dispensaire de Malibé"/>
    <s v="Dispensaire"/>
    <s v="Public civil"/>
    <n v="9"/>
    <s v="Malibe"/>
    <m/>
    <m/>
    <m/>
    <n v="1972"/>
    <n v="8000"/>
    <n v="10"/>
    <n v="15"/>
    <n v="14"/>
    <s v="CHUAngondje"/>
    <s v="KASSA"/>
    <s v="FLEURE INES"/>
    <n v="41"/>
    <x v="3"/>
    <x v="6"/>
    <x v="0"/>
    <s v="ENAS"/>
    <n v="5"/>
    <x v="8"/>
    <n v="7"/>
    <n v="10"/>
    <n v="7"/>
    <n v="10"/>
    <n v="10"/>
    <s v="Suivi du projet"/>
    <s v="Gestion des fonds du projet par la banque mondiale"/>
    <s v="ND"/>
    <x v="4"/>
    <x v="3"/>
    <x v="2"/>
    <x v="7"/>
    <s v="Manque de suivi"/>
    <s v="ND"/>
    <s v="ND"/>
    <s v="Faire un suivi permanent du projet et garder les experts qui maitrisent le projet à la base"/>
    <s v="ND"/>
    <s v="ND"/>
    <x v="0"/>
    <x v="3"/>
    <x v="2"/>
    <x v="3"/>
    <x v="3"/>
    <x v="2"/>
    <x v="3"/>
    <s v="Le système demande une aide extérieure"/>
    <x v="2"/>
    <x v="4"/>
    <x v="3"/>
    <x v="5"/>
    <x v="3"/>
    <n v="10"/>
    <n v="8"/>
    <n v="10"/>
    <n v="10"/>
    <n v="10"/>
    <n v="10"/>
    <n v="10"/>
    <x v="5"/>
    <s v="Oui"/>
    <x v="4"/>
    <s v="Changement très important"/>
    <s v="Changement assez important"/>
    <s v="Changement très important"/>
    <s v="Changement très important"/>
    <s v="Changement très important"/>
    <s v="Changement très important"/>
    <s v="Changement assez important"/>
    <s v="La plupart d'entre nous ne croyons plus aux cultures et rites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Veux voir l'amélioration d'une meilleure prise en charge du patient au Gabon"/>
    <s v="Amélioration d'une très bonne prise en charge des patients"/>
    <s v="Eviter aux patients de faire de longues distances pour des soins de qualité"/>
    <s v="ND"/>
    <s v="Les réfractaires au changement"/>
    <s v="La mauvaise compréhension"/>
    <s v="ND"/>
    <s v="ND"/>
    <s v="ND"/>
    <s v="Inculquer, insister et expliquer"/>
    <s v="Enseigner et être patient"/>
    <s v="ND"/>
    <s v="ND"/>
    <s v="ND"/>
  </r>
  <r>
    <n v="14"/>
    <d v="2018-04-20T00:00:00"/>
    <x v="0"/>
    <s v="Komo- Mondah"/>
    <s v="Centre de santé du Cap Esterias"/>
    <s v="Centre Santé"/>
    <s v="Public civil"/>
    <n v="9"/>
    <s v="Cap Esterias"/>
    <m/>
    <m/>
    <m/>
    <n v="1972"/>
    <n v="8000"/>
    <n v="10"/>
    <n v="15"/>
    <n v="14"/>
    <s v="CHUAngondje"/>
    <s v="LAMA"/>
    <s v="ROLAND"/>
    <n v="55"/>
    <x v="2"/>
    <x v="7"/>
    <x v="6"/>
    <s v="UNIV de la Havane (CUBA)"/>
    <n v="2"/>
    <x v="7"/>
    <n v="5"/>
    <n v="10"/>
    <n v="1"/>
    <n v="10"/>
    <n v="10"/>
    <s v="Amélioration de la qualité de l'information"/>
    <s v="Amélioration de la formation continue"/>
    <s v="Amélioration de la qualité de soin"/>
    <x v="4"/>
    <x v="5"/>
    <x v="7"/>
    <x v="8"/>
    <s v="Non adhésion des acteurs"/>
    <s v="Obstacles liés au numérique/ électricité/ fibre optique"/>
    <s v="Obstacles à l'extérieur"/>
    <s v="Information suffisante =&gt; motivation"/>
    <s v="Assurer de manière pérenne l'énergie et le numérique"/>
    <s v="ND"/>
    <x v="0"/>
    <x v="2"/>
    <x v="2"/>
    <x v="3"/>
    <x v="0"/>
    <x v="4"/>
    <x v="2"/>
    <s v="Un système à revoir"/>
    <x v="2"/>
    <x v="4"/>
    <x v="3"/>
    <x v="5"/>
    <x v="3"/>
    <n v="10"/>
    <n v="10"/>
    <n v="10"/>
    <n v="10"/>
    <n v="10"/>
    <n v="10"/>
    <n v="10"/>
    <x v="5"/>
    <s v="Oui"/>
    <x v="5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On s'y lance déjà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Meilleure gestion du temps et de la relation patient"/>
    <s v="Meilleurs inter-échanges professionnels"/>
    <s v="Meilleure qualité des soins"/>
    <s v="Outils inadaptés"/>
    <s v="Formation limitée"/>
    <s v="Obstacles liés au numérique"/>
    <s v="ND"/>
    <s v="ND"/>
    <s v="Rigueur à la mise en place"/>
    <s v="Assurer la formation"/>
    <s v="Sources d'énergie et extension de la fibre optique"/>
    <s v="ND"/>
    <s v="ND"/>
  </r>
  <r>
    <n v="15"/>
    <d v="2018-04-20T00:00:00"/>
    <x v="0"/>
    <s v="Komo- Mondah"/>
    <s v="Centre de santé du Cap Esterias"/>
    <s v="Centre Santé"/>
    <s v="Public civil"/>
    <n v="9"/>
    <s v="Cap Esterias"/>
    <m/>
    <m/>
    <m/>
    <n v="1972"/>
    <n v="8000"/>
    <n v="10"/>
    <n v="15"/>
    <n v="14"/>
    <s v="CHUAngondje"/>
    <s v="MBABA"/>
    <s v="SERGE-EDOUARD"/>
    <n v="49"/>
    <x v="3"/>
    <x v="6"/>
    <x v="0"/>
    <s v="ENASS Franceville"/>
    <n v="5"/>
    <x v="4"/>
    <n v="6"/>
    <n v="9"/>
    <n v="3"/>
    <n v="9"/>
    <n v="9"/>
    <s v="Une meilleure prise en charge des malades"/>
    <s v="Meilleur renforcement des capacités"/>
    <s v="ND"/>
    <x v="2"/>
    <x v="5"/>
    <x v="2"/>
    <x v="8"/>
    <s v="Absence de personnel formé"/>
    <s v="ND"/>
    <s v="ND"/>
    <s v="Formation du personnel"/>
    <s v="ND"/>
    <s v="ND"/>
    <x v="0"/>
    <x v="2"/>
    <x v="0"/>
    <x v="3"/>
    <x v="3"/>
    <x v="4"/>
    <x v="0"/>
    <s v="ND"/>
    <x v="2"/>
    <x v="4"/>
    <x v="3"/>
    <x v="9"/>
    <x v="5"/>
    <n v="9"/>
    <n v="8"/>
    <n v="9"/>
    <n v="9"/>
    <n v="7"/>
    <n v="8"/>
    <n v="9"/>
    <x v="6"/>
    <s v="Oui"/>
    <x v="5"/>
    <s v="Changement très important"/>
    <s v="Changement assez important"/>
    <s v="Changement très important"/>
    <s v="Changement très important"/>
    <s v="Changement très important"/>
    <s v="Changement très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ne suis pas du tout prêt à changer"/>
    <s v="ND"/>
    <s v="Une formation de qualité"/>
    <s v="Equipements et matériels de travail"/>
    <s v="ND"/>
    <s v="ND"/>
    <s v="ND"/>
    <s v="ND"/>
    <s v="ND"/>
    <s v="ND"/>
    <s v="ND"/>
    <s v="ND"/>
    <s v="ND"/>
    <s v="ND"/>
    <s v="ND"/>
  </r>
  <r>
    <n v="16"/>
    <d v="2018-04-20T00:00:00"/>
    <x v="0"/>
    <s v="Komo- Mondah"/>
    <s v="Centre de santé du Cap Esterias"/>
    <s v="Centre Santé"/>
    <s v="Public civil"/>
    <n v="9"/>
    <s v="Cap Esterias"/>
    <m/>
    <m/>
    <m/>
    <n v="1972"/>
    <n v="8000"/>
    <n v="10"/>
    <n v="15"/>
    <n v="14"/>
    <s v="CHUAngondje"/>
    <s v="NKORI MFOUROU"/>
    <s v="LUCRECE STEINHE"/>
    <n v="31"/>
    <x v="3"/>
    <x v="6"/>
    <x v="0"/>
    <s v="CEMEF Libreville"/>
    <s v="8 mois"/>
    <x v="9"/>
    <n v="5"/>
    <n v="10"/>
    <n v="5"/>
    <n v="5"/>
    <n v="10"/>
    <s v="Que le projet continue dans cet élan"/>
    <s v="Meilleure qualité des soins et plus performant"/>
    <s v="Satisfaction des populations"/>
    <x v="4"/>
    <x v="5"/>
    <x v="6"/>
    <x v="3"/>
    <s v="Qu'il n'aille pas jusqu'au bout du projet"/>
    <s v="ND"/>
    <s v="ND"/>
    <s v="Continuez dans cet élan"/>
    <s v="ND"/>
    <s v="ND"/>
    <x v="0"/>
    <x v="4"/>
    <x v="2"/>
    <x v="0"/>
    <x v="3"/>
    <x v="0"/>
    <x v="0"/>
    <s v="JE NE VOIS PAS L'IMPORTANCE"/>
    <x v="2"/>
    <x v="4"/>
    <x v="3"/>
    <x v="3"/>
    <x v="7"/>
    <n v="5"/>
    <n v="6"/>
    <n v="4"/>
    <n v="5"/>
    <n v="3"/>
    <n v="6"/>
    <n v="4"/>
    <x v="6"/>
    <s v="Oui"/>
    <x v="0"/>
    <s v="Changement assez important"/>
    <s v="Changement plus ou moins important"/>
    <s v="Changement plus ou moins important"/>
    <s v="Changement faible"/>
    <s v="Changement plus ou moins important"/>
    <s v="Changement plus ou moins important"/>
    <s v="Changement plus ou moins important"/>
    <s v="changement concret"/>
    <s v="Je suis prêt à changer assez"/>
    <s v="Je suis prêt à plus ou moins changer"/>
    <s v="Je suis prêt à plus ou moins changer"/>
    <s v="Je suis prêt à changer assez"/>
    <s v="Je suis prêt à changer assez"/>
    <s v="Je suis prêt à changer assez"/>
    <s v="Je suis un peu prêt à changer"/>
    <s v="que le projet continue sur cet élan"/>
    <s v="Continuité du SI dans les structures de 1er niveau"/>
    <s v="ND"/>
    <s v="ND"/>
    <s v="Que le projet voit le jour"/>
    <s v="ND"/>
    <s v="ND"/>
    <s v="ND"/>
    <s v="ND"/>
    <s v="Toujours faire face"/>
    <s v="ND"/>
    <s v="ND"/>
    <s v="ND"/>
    <s v="ND"/>
  </r>
  <r>
    <n v="17"/>
    <d v="2018-04-20T00:00:00"/>
    <x v="0"/>
    <s v="Komo- Mondah"/>
    <s v="Centre de santé du Cap Esterias"/>
    <s v="Centre Santé"/>
    <s v="Public civil"/>
    <n v="9"/>
    <s v="Cap Esterias"/>
    <m/>
    <m/>
    <m/>
    <n v="1972"/>
    <n v="8000"/>
    <n v="10"/>
    <n v="15"/>
    <n v="14"/>
    <s v="CHUAngondje"/>
    <s v="MBONQUET"/>
    <s v="GASTON"/>
    <n v="50"/>
    <x v="3"/>
    <x v="6"/>
    <x v="0"/>
    <s v="Ecole supérieur"/>
    <n v="23"/>
    <x v="9"/>
    <n v="5"/>
    <s v="NA"/>
    <n v="8"/>
    <n v="10"/>
    <n v="5"/>
    <s v="ND"/>
    <s v="ND"/>
    <s v="ND"/>
    <x v="5"/>
    <x v="3"/>
    <x v="8"/>
    <x v="8"/>
    <s v="ND"/>
    <s v="ND"/>
    <s v="ND"/>
    <s v="Volonté du Gouvernement"/>
    <s v="ND"/>
    <s v="ND"/>
    <x v="5"/>
    <x v="5"/>
    <x v="2"/>
    <x v="0"/>
    <x v="2"/>
    <x v="2"/>
    <x v="4"/>
    <s v="ND"/>
    <x v="2"/>
    <x v="4"/>
    <x v="3"/>
    <x v="10"/>
    <x v="8"/>
    <n v="3"/>
    <n v="4"/>
    <n v="3"/>
    <n v="2"/>
    <n v="1"/>
    <n v="3"/>
    <n v="6"/>
    <x v="5"/>
    <s v="Oui"/>
    <x v="6"/>
    <s v="Aucun changement"/>
    <s v="NA"/>
    <s v="Changement plus ou moins important"/>
    <s v="Aucun changement"/>
    <s v="NA"/>
    <s v="NA"/>
    <s v="NA"/>
    <s v="ND"/>
    <s v="Je ne suis pas du tout prêt à changer"/>
    <s v="Je suis prêt à plus ou moins changer"/>
    <s v="NA"/>
    <s v="Je suis un peu prêt à changer"/>
    <s v="NA"/>
    <s v="NA"/>
    <s v="Je suis prêt à beaucoup changer"/>
    <s v="Je veux bien que ca change"/>
    <s v="ND"/>
    <s v="ND"/>
    <s v="ND"/>
    <s v="ND"/>
    <s v="ND"/>
    <s v="ND"/>
    <s v="ND"/>
    <s v="ND"/>
    <s v="ND"/>
    <s v="ND"/>
    <s v="ND"/>
    <s v="ND"/>
    <s v="ND"/>
  </r>
  <r>
    <n v="18"/>
    <d v="2018-04-20T00:00:00"/>
    <x v="0"/>
    <s v="Komo- Mondah"/>
    <s v="Dispensaire de Malibé"/>
    <s v="Dispensaire"/>
    <s v="Public civil"/>
    <n v="9"/>
    <s v="Malibe"/>
    <m/>
    <m/>
    <m/>
    <n v="1972"/>
    <n v="8000"/>
    <n v="10"/>
    <n v="10"/>
    <n v="14"/>
    <s v="CHUAngondje"/>
    <s v="OYONO MINTSA"/>
    <s v="VITALISSE"/>
    <n v="42"/>
    <x v="3"/>
    <x v="6"/>
    <x v="0"/>
    <s v="Ecole interprofessionnelle de santé de Makokou"/>
    <n v="3"/>
    <x v="3"/>
    <n v="5"/>
    <n v="10"/>
    <n v="5"/>
    <n v="10"/>
    <n v="5"/>
    <s v="Meilleure prise en charge"/>
    <s v="Soin de qualité"/>
    <s v="être en marge du système de soin de pointe"/>
    <x v="4"/>
    <x v="5"/>
    <x v="2"/>
    <x v="4"/>
    <s v="Manque de finance"/>
    <s v="Manque de suivi"/>
    <s v="Personnel non qualifié"/>
    <s v="Rigueur dans la gestion"/>
    <s v="Un suivi continu"/>
    <s v="Un recyclage permanent des agents"/>
    <x v="5"/>
    <x v="2"/>
    <x v="0"/>
    <x v="0"/>
    <x v="3"/>
    <x v="2"/>
    <x v="2"/>
    <s v="ND"/>
    <x v="2"/>
    <x v="4"/>
    <x v="3"/>
    <x v="9"/>
    <x v="6"/>
    <n v="5"/>
    <n v="5"/>
    <n v="6"/>
    <n v="10"/>
    <n v="10"/>
    <n v="5"/>
    <n v="10"/>
    <x v="5"/>
    <s v="Oui"/>
    <x v="4"/>
    <s v="Changement assez important"/>
    <s v="Changement très important"/>
    <s v="Changement assez important"/>
    <s v="Changement très important"/>
    <s v="Changement très important"/>
    <s v="Changement très important"/>
    <s v="Changement assez important"/>
    <s v="ND"/>
    <s v="Je suis prêt à changer assez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ND"/>
    <s v="Améliorer les conditions de travail"/>
    <s v="Acquérir une connaissance efficace de l'informatique"/>
    <s v="Meilleure prise en charge des patients"/>
    <s v="Pas assez de matériel"/>
    <s v="Matériel non disponible"/>
    <s v="Performance du matériel disponible"/>
    <s v="Mauvaise utilisation du matériel disponible"/>
    <s v="ND"/>
    <s v="Disponibilité du matériel"/>
    <s v="Personnel bien formé"/>
    <s v="ND"/>
    <s v="ND"/>
    <s v="ND"/>
  </r>
  <r>
    <n v="19"/>
    <d v="2018-04-25T00:00:00"/>
    <x v="0"/>
    <s v="Komo- Mondah"/>
    <s v="CTA/CHUL"/>
    <s v="CTA"/>
    <s v="Public civil"/>
    <n v="33"/>
    <s v="Libreville"/>
    <s v="3eme"/>
    <m/>
    <m/>
    <n v="2001"/>
    <n v="908048"/>
    <n v="20"/>
    <n v="30"/>
    <n v="0"/>
    <s v="CHUL"/>
    <s v="NSI"/>
    <s v="ALEXANDRINE"/>
    <n v="46"/>
    <x v="2"/>
    <x v="4"/>
    <x v="7"/>
    <s v="FAC de Médecine (LBV)/ DU @ Fournier/ Paris"/>
    <n v="16"/>
    <x v="6"/>
    <n v="2"/>
    <n v="7"/>
    <n v="5"/>
    <n v="8"/>
    <n v="6"/>
    <s v="Limiter les doublons"/>
    <s v="Maîtrise de la &quot;file active&quot;"/>
    <s v="Harmoniser les pratiques"/>
    <x v="6"/>
    <x v="0"/>
    <x v="7"/>
    <x v="4"/>
    <s v="Fourniture internet"/>
    <s v="Manque de confidentialité"/>
    <s v="Formation des utilisateurs"/>
    <s v="Couverture réseau fluide et nationale"/>
    <s v="Donner des identifiants patients"/>
    <s v="Formation des utilisateurs"/>
    <x v="0"/>
    <x v="2"/>
    <x v="4"/>
    <x v="3"/>
    <x v="3"/>
    <x v="4"/>
    <x v="0"/>
    <s v="La performance actuelle doit être améliorée"/>
    <x v="2"/>
    <x v="5"/>
    <x v="4"/>
    <x v="4"/>
    <x v="9"/>
    <n v="5"/>
    <n v="8"/>
    <n v="6"/>
    <n v="7"/>
    <n v="6"/>
    <n v="5"/>
    <n v="6"/>
    <x v="3"/>
    <s v="Oui"/>
    <x v="2"/>
    <s v="Changement plus ou moins important"/>
    <s v="Changement faible"/>
    <s v="Changement plus ou moins important"/>
    <s v="Changement plus ou moins important"/>
    <s v="Changement plus ou moins important"/>
    <s v="NA"/>
    <s v="Aucun changement"/>
    <s v="ND"/>
    <s v="Je suis prêt à plus ou moins changer"/>
    <s v="Je suis prêt à plus ou moins changer"/>
    <s v="Je suis prêt à plus ou moins changer"/>
    <s v="Je suis prêt à changer assez"/>
    <s v="Je suis prêt à changer assez"/>
    <s v="Je suis prêt à changer assez"/>
    <s v="Je ne suis pas du tout prêt à changer"/>
    <s v="ND"/>
    <s v="Connexion entre les CTA"/>
    <s v="Maîtrise des files actives"/>
    <s v="ND"/>
    <s v="Manque de formation"/>
    <s v="Fourniture internet"/>
    <s v="Fourniture du matériel informatique"/>
    <s v="Manque de financement"/>
    <s v="Risques de délaisser certaines zones"/>
    <s v="Formation des professionnels de santé"/>
    <s v="Assumer la fourniture internet"/>
    <s v="Assurer le matériel informatique"/>
    <s v="Le financement doit être présent"/>
    <s v="Veillez à atteindre toutes les zones"/>
  </r>
  <r>
    <n v="20"/>
    <d v="2018-04-26T00:00:00"/>
    <x v="0"/>
    <s v="Komo- Mondah"/>
    <s v="CHUL"/>
    <s v="CHU"/>
    <s v="Public civil"/>
    <n v="1500"/>
    <s v="Libreville"/>
    <s v="3eme"/>
    <m/>
    <m/>
    <s v="ND"/>
    <n v="908048"/>
    <s v="ND"/>
    <s v="ND"/>
    <n v="0"/>
    <s v="CHUL"/>
    <s v="RENOMBO"/>
    <s v="RITA"/>
    <n v="54"/>
    <x v="3"/>
    <x v="5"/>
    <x v="0"/>
    <s v="CUSS"/>
    <n v="28"/>
    <x v="6"/>
    <n v="5"/>
    <n v="10"/>
    <n v="5"/>
    <n v="10"/>
    <n v="8"/>
    <s v="Des informations sanitaires plus fiables"/>
    <s v="La mise en réseau des différents services au sein du CHUL"/>
    <s v="La mise en réseau des différents hôpitaux et structures sanitaires de la région"/>
    <x v="3"/>
    <x v="6"/>
    <x v="9"/>
    <x v="8"/>
    <s v="Que le projet n'arrive pas à terme"/>
    <s v="Mauvaise exploitation des données"/>
    <s v="Manque de maitrise de l'outil informatique"/>
    <s v="Renforcer par des formations régulières les différents acteurs de santé"/>
    <s v="Mettre à disposition du personnel qualifié"/>
    <s v="Mettre tout en oeuvre pour que les objectifs soient atteints par des évaluations court/ moyen et long terme"/>
    <x v="0"/>
    <x v="2"/>
    <x v="2"/>
    <x v="3"/>
    <x v="3"/>
    <x v="2"/>
    <x v="2"/>
    <s v="ND"/>
    <x v="2"/>
    <x v="3"/>
    <x v="2"/>
    <x v="9"/>
    <x v="9"/>
    <n v="9"/>
    <n v="7"/>
    <n v="7"/>
    <n v="8"/>
    <n v="7"/>
    <n v="7"/>
    <n v="7"/>
    <x v="3"/>
    <s v="Oui"/>
    <x v="5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er la récolte de données des patients"/>
    <s v="Avoir une meilleure lecture de l'activité dans le service"/>
    <s v="Mieux me servir de l'outil informatique"/>
    <s v="Mauvaise utilisation des informations"/>
    <s v="Que le projet ne s'affirme pas dans le temps"/>
    <s v="ND"/>
    <s v="ND"/>
    <s v="ND"/>
    <s v="En cas de problème refaire les formations"/>
    <s v="Système qui doit perdurer et le perfectionner dans le temps"/>
    <s v="ND"/>
    <s v="ND"/>
    <s v="ND"/>
  </r>
  <r>
    <n v="21"/>
    <d v="2018-04-26T00:00:00"/>
    <x v="0"/>
    <s v="Komo- Mondah"/>
    <s v="CHUL"/>
    <s v="CHU"/>
    <s v="Public civil"/>
    <n v="1500"/>
    <s v="Libreville"/>
    <s v="3eme"/>
    <m/>
    <m/>
    <s v="ND"/>
    <n v="908048"/>
    <s v="ND"/>
    <s v="ND"/>
    <n v="0"/>
    <s v="CHUL"/>
    <s v="MABITY- TSOUCKANI_x000a_"/>
    <s v="GATIEN"/>
    <n v="42"/>
    <x v="0"/>
    <x v="0"/>
    <x v="3"/>
    <s v="ENASS/INEFSAGEP (Sénégal)"/>
    <s v="ND"/>
    <x v="9"/>
    <n v="1"/>
    <n v="6"/>
    <n v="9"/>
    <n v="8"/>
    <n v="5"/>
    <s v="ND"/>
    <s v="ND"/>
    <s v="ND"/>
    <x v="3"/>
    <x v="5"/>
    <x v="3"/>
    <x v="4"/>
    <s v="Personnel qualifé pour traitement et analyse des données"/>
    <s v="ND"/>
    <s v="ND"/>
    <s v="Former des agents"/>
    <s v="ND"/>
    <s v="ND"/>
    <x v="3"/>
    <x v="3"/>
    <x v="3"/>
    <x v="4"/>
    <x v="4"/>
    <x v="0"/>
    <x v="0"/>
    <s v="ND"/>
    <x v="2"/>
    <x v="3"/>
    <x v="2"/>
    <x v="9"/>
    <x v="9"/>
    <n v="5"/>
    <n v="8"/>
    <n v="8"/>
    <n v="6"/>
    <n v="6"/>
    <n v="7"/>
    <n v="5"/>
    <x v="4"/>
    <s v="Oui"/>
    <x v="2"/>
    <s v="Changement plus ou moins important"/>
    <s v="Changement plus ou moins important"/>
    <s v="Changement assez important"/>
    <s v="Changement assez important"/>
    <s v="Changement plus ou moins important"/>
    <s v="Changement très important"/>
    <s v="Changement plus ou moins important"/>
    <s v="ND"/>
    <s v="Je suis prêt à changer assez"/>
    <s v="Je suis prêt à changer assez"/>
    <s v="Je suis prêt à plus ou moins changer"/>
    <s v="Je suis prêt à plus ou moins changer"/>
    <s v="Je suis prêt à changer assez"/>
    <s v="Je suis prêt à changer assez"/>
    <s v="Je ne suis pas du tout prêt à changer"/>
    <s v="ND"/>
    <s v="Réduire le temps de travail"/>
    <s v="Amélioration de la collecte des données"/>
    <s v="ND"/>
    <s v="Manque d'adhésion"/>
    <s v="ND"/>
    <s v="ND"/>
    <s v="ND"/>
    <s v="ND"/>
    <s v="Formation des professionnels de santé"/>
    <s v="Sensibilisation des professionnels de santé"/>
    <s v="ND"/>
    <s v="ND"/>
    <s v="ND"/>
  </r>
  <r>
    <n v="22"/>
    <d v="2018-04-26T00:00:00"/>
    <x v="0"/>
    <s v="Komo- Mondah"/>
    <s v="CHUL"/>
    <s v="CHU"/>
    <s v="Public civil"/>
    <n v="1500"/>
    <s v="Libreville"/>
    <s v="3eme"/>
    <m/>
    <m/>
    <s v="ND"/>
    <n v="908048"/>
    <s v="ND"/>
    <s v="ND"/>
    <n v="0"/>
    <s v="CHUL"/>
    <s v="NGOSSANA"/>
    <s v="RUFIN"/>
    <n v="50"/>
    <x v="0"/>
    <x v="3"/>
    <x v="8"/>
    <s v="Institut Sup du Génie Appliqué (IGA/ Casablanca)"/>
    <n v="9"/>
    <x v="8"/>
    <n v="5"/>
    <n v="10"/>
    <n v="5"/>
    <n v="10"/>
    <n v="10"/>
    <s v="Suivi des statistiques administratives et hospitalières"/>
    <s v="Avoir un SIH performant"/>
    <s v="Se connecter où que l'on soit"/>
    <x v="4"/>
    <x v="3"/>
    <x v="8"/>
    <x v="0"/>
    <s v="Non adhésion des personnels au projet"/>
    <s v="Equipements non renouvellés à temps"/>
    <s v="Formation des utilisateurs"/>
    <s v="Procéder à la conduite du changement"/>
    <s v="Procéder au remplacement des équipements"/>
    <s v="Formation du personnel"/>
    <x v="2"/>
    <x v="2"/>
    <x v="2"/>
    <x v="3"/>
    <x v="3"/>
    <x v="2"/>
    <x v="3"/>
    <s v="ND"/>
    <x v="2"/>
    <x v="3"/>
    <x v="2"/>
    <x v="5"/>
    <x v="3"/>
    <n v="5"/>
    <n v="10"/>
    <n v="10"/>
    <n v="10"/>
    <n v="10"/>
    <n v="5"/>
    <n v="5"/>
    <x v="4"/>
    <s v="Oui"/>
    <x v="4"/>
    <s v="Changement assez important"/>
    <s v="Changement très important"/>
    <s v="Changement très important"/>
    <s v="Changement assez important"/>
    <s v="Changement assez important"/>
    <s v="Changement très important"/>
    <s v="Changement assez important"/>
    <s v="ND"/>
    <s v="Je suis prêt à changer assez"/>
    <s v="Je suis prêt à beaucoup changer"/>
    <s v="Je suis prêt à beaucoup changer"/>
    <s v="Je suis prêt à changer assez"/>
    <s v="Je suis prêt à changer assez"/>
    <s v="Je suis prêt à changer assez"/>
    <s v="Je suis prêt à changer assez"/>
    <s v="ND"/>
    <s v="De meilleures conditions de travail des agents"/>
    <s v="Accès en temps réel aux données et à l'information"/>
    <s v="Meilleure prise en charge des patients (éviter de longues files d'attente)"/>
    <s v="Personnes réfractaires au projet_x000a_"/>
    <s v="Les équipements"/>
    <s v="ND"/>
    <s v="ND"/>
    <s v="ND"/>
    <s v="Procéder à la conduite du changement"/>
    <s v="Equiper les structures en équipement"/>
    <s v="ND"/>
    <s v="ND"/>
    <s v="ND"/>
  </r>
  <r>
    <n v="23"/>
    <d v="2018-04-26T00:00:00"/>
    <x v="0"/>
    <s v="Komo- Mondah"/>
    <s v="CHUL"/>
    <s v="CHU"/>
    <s v="Public civil"/>
    <n v="1500"/>
    <s v="Libreville"/>
    <s v="3eme"/>
    <m/>
    <m/>
    <s v="ND"/>
    <n v="908048"/>
    <n v="600"/>
    <n v="15"/>
    <n v="0"/>
    <s v="CHUL"/>
    <s v="OBORI BOURDETTE"/>
    <s v="PAULE ERNESTINE"/>
    <n v="38"/>
    <x v="3"/>
    <x v="2"/>
    <x v="9"/>
    <s v="USS"/>
    <n v="10"/>
    <x v="6"/>
    <n v="1"/>
    <n v="8"/>
    <n v="2"/>
    <n v="10"/>
    <n v="9"/>
    <s v="Accès rapide aux données"/>
    <s v="Meilleure prise en charge"/>
    <s v="Bonne productivité des agents"/>
    <x v="4"/>
    <x v="3"/>
    <x v="0"/>
    <x v="10"/>
    <s v="Que le projet n'aboutisse pas"/>
    <s v="Que le projet soit mal compris"/>
    <s v="ND"/>
    <s v="Donner plus d'informations"/>
    <s v="ND"/>
    <s v="ND"/>
    <x v="0"/>
    <x v="2"/>
    <x v="0"/>
    <x v="3"/>
    <x v="0"/>
    <x v="4"/>
    <x v="0"/>
    <s v="ND"/>
    <x v="2"/>
    <x v="3"/>
    <x v="2"/>
    <x v="9"/>
    <x v="6"/>
    <n v="5"/>
    <n v="8"/>
    <n v="5"/>
    <n v="4"/>
    <n v="8"/>
    <n v="3"/>
    <n v="3"/>
    <x v="4"/>
    <s v="Oui"/>
    <x v="4"/>
    <s v="Changement très important"/>
    <s v="Changement très important"/>
    <s v="Changement assez important"/>
    <s v="Changement assez important"/>
    <s v="Changement très important"/>
    <s v="Changement très important"/>
    <s v="Changement assez important"/>
    <s v="ND"/>
    <s v="Je suis prêt à beaucoup changer"/>
    <s v="Je suis prêt à changer assez"/>
    <s v="Je suis prêt à beaucoup changer"/>
    <s v="Je suis prêt à beaucoup changer"/>
    <s v="Je suis prêt à beaucoup changer"/>
    <s v="Je suis prêt à beaucoup changer"/>
    <s v="Je suis prêt à changer assez"/>
    <s v="ND"/>
    <s v="Amélioration de la prise en charge"/>
    <s v="Amélioration des conditions de travail"/>
    <s v="ND"/>
    <s v="Mauvaise compréhension du sous- projet"/>
    <s v="ND"/>
    <s v="ND"/>
    <s v="ND"/>
    <s v="ND"/>
    <s v="Donner une meilleure explication en précisant les avantages"/>
    <s v="ND"/>
    <s v="ND"/>
    <s v="ND"/>
    <s v="ND"/>
  </r>
  <r>
    <n v="24"/>
    <d v="2018-04-26T00:00:00"/>
    <x v="0"/>
    <s v="Komo- Mondah"/>
    <s v="CHUL"/>
    <s v="CHU"/>
    <s v="Public civil"/>
    <n v="1500"/>
    <s v="Libreville"/>
    <s v="3eme"/>
    <m/>
    <m/>
    <s v="ND"/>
    <n v="908048"/>
    <n v="600"/>
    <n v="15"/>
    <n v="0"/>
    <s v="CHUL"/>
    <s v="NTO'O"/>
    <s v="SONIA"/>
    <n v="39"/>
    <x v="3"/>
    <x v="2"/>
    <x v="10"/>
    <s v="USS"/>
    <n v="10"/>
    <x v="7"/>
    <n v="9"/>
    <n v="10"/>
    <n v="1"/>
    <n v="9"/>
    <n v="5"/>
    <s v="Identification du patient au niveau national"/>
    <s v="Harmonisation des résultats"/>
    <s v="Bonne prise en charge du patient"/>
    <x v="6"/>
    <x v="4"/>
    <x v="10"/>
    <x v="11"/>
    <s v="Perte de confidentialité"/>
    <s v="Manipulation des données"/>
    <s v="Paresse"/>
    <s v="Former les agents au secret professionel"/>
    <s v="Culture de l'informatique"/>
    <s v="Confronter les résultats"/>
    <x v="4"/>
    <x v="2"/>
    <x v="5"/>
    <x v="3"/>
    <x v="5"/>
    <x v="0"/>
    <x v="5"/>
    <s v="ND"/>
    <x v="2"/>
    <x v="3"/>
    <x v="2"/>
    <x v="10"/>
    <x v="2"/>
    <n v="4"/>
    <n v="6"/>
    <n v="6"/>
    <n v="8"/>
    <n v="5"/>
    <n v="7"/>
    <n v="4"/>
    <x v="4"/>
    <s v="Oui"/>
    <x v="7"/>
    <s v="Changement plus ou moins important"/>
    <s v="Changement plus ou moins important"/>
    <s v="Changement plus ou moins important"/>
    <s v="Changement plus ou moins important"/>
    <s v="Changement assez important"/>
    <s v="Changement assez important"/>
    <s v="Changement plus ou moins important"/>
    <s v="ND"/>
    <s v="Je suis prêt à changer assez"/>
    <s v="Je suis prêt à changer assez"/>
    <s v="Je suis prêt à changer assez"/>
    <s v="Je suis prêt à changer assez"/>
    <s v="Je suis prêt à beaucoup changer"/>
    <s v="Je suis prêt à beaucoup changer"/>
    <s v="Je suis prêt à changer assez"/>
    <s v="ND"/>
    <s v="Poser un bon diagnostic"/>
    <s v="Gagner du temps"/>
    <s v="Complémentarité"/>
    <s v="Passer sur certains points"/>
    <s v="Limiter les recherches"/>
    <s v="ND"/>
    <s v="ND"/>
    <s v="ND"/>
    <s v="Remettre toujours en question"/>
    <s v="Elargir les recherches"/>
    <s v="ND"/>
    <s v="ND"/>
    <s v="ND"/>
  </r>
  <r>
    <n v="25"/>
    <d v="2018-04-26T00:00:00"/>
    <x v="0"/>
    <s v="Komo- Mondah"/>
    <s v="CHUL"/>
    <s v="CHU"/>
    <s v="Public civil"/>
    <n v="1500"/>
    <s v="Libreville"/>
    <s v="3eme"/>
    <m/>
    <m/>
    <s v="ND"/>
    <n v="908048"/>
    <s v="ND"/>
    <s v="ND"/>
    <n v="0"/>
    <s v="CHUL"/>
    <s v="MBADINGA_x000a_"/>
    <s v="CHARLENE SYLVIANE"/>
    <n v="33"/>
    <x v="0"/>
    <x v="3"/>
    <x v="0"/>
    <s v="ENA"/>
    <s v="1 mois"/>
    <x v="6"/>
    <n v="4"/>
    <n v="10"/>
    <n v="5"/>
    <n v="10"/>
    <n v="5"/>
    <s v="Accès à l'information sanitaire pour tous"/>
    <s v="Un système performant afin de mieux travailler sur le terrain"/>
    <s v="Meilleur système d'information pour les usagers"/>
    <x v="4"/>
    <x v="5"/>
    <x v="10"/>
    <x v="11"/>
    <s v="Chercher l'information à la source"/>
    <s v="Interaction entre les différents CHU de Libreville et Centre de santé"/>
    <s v="Informatiser/ NTIC les différents acteurs du service"/>
    <s v="Faire participer toutes les personnes et les structures hospitalières. "/>
    <s v="Faire ou organiser des séances de travail entre les différents CHU sur le SIS"/>
    <s v="Informatiser afin de mieux renseigner les infos à temps"/>
    <x v="0"/>
    <x v="0"/>
    <x v="2"/>
    <x v="3"/>
    <x v="2"/>
    <x v="4"/>
    <x v="4"/>
    <s v="ND"/>
    <x v="2"/>
    <x v="3"/>
    <x v="2"/>
    <x v="3"/>
    <x v="6"/>
    <n v="5"/>
    <n v="6"/>
    <n v="8"/>
    <n v="5"/>
    <n v="5"/>
    <n v="6"/>
    <n v="7"/>
    <x v="4"/>
    <s v="Oui"/>
    <x v="4"/>
    <s v="Changement très important"/>
    <s v="Changement très important"/>
    <s v="Changement très important"/>
    <s v="Changement très important"/>
    <s v="Changement très important"/>
    <s v="Changement très important"/>
    <s v="Changement assez important"/>
    <s v="Assez bon projet, la matérialisation est très attendue"/>
    <s v="Je suis prêt à changer assez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Gestion de l'information sanitaire à temps"/>
    <s v="Suivi au quotidien des données des patients"/>
    <s v="Information continue"/>
    <s v="Avoir la bonne information"/>
    <s v="Bien informer tous les patients"/>
    <s v="ND"/>
    <s v="ND"/>
    <s v="ND"/>
    <s v="S'adresser aux personnes concernées"/>
    <s v="Bonne info pour éviter des infos erronées"/>
    <s v="ND"/>
    <s v="ND"/>
    <s v="ND"/>
  </r>
  <r>
    <n v="26"/>
    <d v="2018-04-26T00:00:00"/>
    <x v="0"/>
    <s v="Komo- Mondah"/>
    <s v="CHUL"/>
    <s v="CHU"/>
    <s v="Public civil"/>
    <n v="1500"/>
    <s v="Libreville"/>
    <s v="3eme"/>
    <m/>
    <m/>
    <s v="ND"/>
    <n v="908048"/>
    <n v="15"/>
    <n v="15"/>
    <n v="0"/>
    <s v="CHUL"/>
    <s v="MOUANGUE"/>
    <s v="GERTRUDE"/>
    <n v="55"/>
    <x v="2"/>
    <x v="7"/>
    <x v="11"/>
    <s v="CUSS/ PARIS VI"/>
    <n v="20"/>
    <x v="7"/>
    <n v="9"/>
    <n v="10"/>
    <n v="6"/>
    <n v="8"/>
    <n v="5"/>
    <s v="Fichier patient à jour"/>
    <s v="Interconnexion"/>
    <s v="Informations épidémiologiques"/>
    <x v="3"/>
    <x v="0"/>
    <x v="2"/>
    <x v="12"/>
    <s v="ILLISIBLE"/>
    <s v="Utilisateurs non formés"/>
    <s v="Disponibilité des informations"/>
    <s v="Fournitures et maintenance informatique"/>
    <s v="Formation à l'outil"/>
    <s v="Protection des données médicales"/>
    <x v="2"/>
    <x v="3"/>
    <x v="3"/>
    <x v="4"/>
    <x v="4"/>
    <x v="4"/>
    <x v="0"/>
    <s v="ND"/>
    <x v="2"/>
    <x v="3"/>
    <x v="2"/>
    <x v="5"/>
    <x v="3"/>
    <n v="5"/>
    <n v="10"/>
    <n v="10"/>
    <n v="10"/>
    <n v="10"/>
    <n v="8"/>
    <n v="7"/>
    <x v="4"/>
    <s v="Oui"/>
    <x v="5"/>
    <s v="Changement plus ou moins important"/>
    <s v="Changement plus ou moins important"/>
    <s v="Changement assez important"/>
    <s v="Changement assez important"/>
    <s v="NA"/>
    <s v="Changement très important"/>
    <s v="Changement plus ou moins important"/>
    <s v="ND"/>
    <s v="Je suis prêt à changer assez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Organisation et mise en place"/>
    <s v="FORMATION"/>
    <s v="Fonctionnalité"/>
    <s v="Faible adhésion"/>
    <s v="ND"/>
    <s v="Absence de confidentialité"/>
    <s v="Pérennité"/>
    <s v="ND"/>
    <s v="Equiper au maximum chaque poste de travail"/>
    <s v="Protection/ Confidentialité des informations"/>
    <s v="Encadrer et suivre en permanence"/>
    <s v="ND"/>
    <s v="ND"/>
  </r>
  <r>
    <n v="27"/>
    <d v="2018-04-26T00:00:00"/>
    <x v="0"/>
    <s v="Komo- Mondah"/>
    <s v="CHUL"/>
    <s v="CHU"/>
    <s v="Public civil"/>
    <n v="1500"/>
    <s v="Libreville"/>
    <s v="3eme"/>
    <m/>
    <m/>
    <s v="ND"/>
    <n v="908048"/>
    <n v="150"/>
    <n v="20"/>
    <n v="0"/>
    <s v="CHUL"/>
    <s v="QUIST KUNSEVI"/>
    <s v="LAETITIA"/>
    <n v="30"/>
    <x v="3"/>
    <x v="2"/>
    <x v="12"/>
    <s v="CEGEP AHUNTSIC/ MONTREAL"/>
    <n v="2"/>
    <x v="3"/>
    <n v="6"/>
    <n v="10"/>
    <n v="3"/>
    <n v="10"/>
    <n v="7"/>
    <s v="Meilleurs accès aux informations"/>
    <s v="Meilleure prise en charge des patients"/>
    <s v="Meilleurs échanges entre professionnels de santé"/>
    <x v="4"/>
    <x v="0"/>
    <x v="0"/>
    <x v="11"/>
    <s v="Les agents ne comprennent pas l'utilité du projet"/>
    <s v="Mauvaise connaissance de l'outil informatique"/>
    <s v="Outil trop complexe"/>
    <s v="Bonne sensibilisation sur l'importance du projet aux agents_x000a_"/>
    <s v="Bonne formation"/>
    <s v="L'outil doit être facile à utiliser"/>
    <x v="5"/>
    <x v="0"/>
    <x v="0"/>
    <x v="3"/>
    <x v="0"/>
    <x v="0"/>
    <x v="5"/>
    <s v="ND"/>
    <x v="2"/>
    <x v="3"/>
    <x v="2"/>
    <x v="2"/>
    <x v="3"/>
    <n v="10"/>
    <n v="6"/>
    <n v="10"/>
    <n v="10"/>
    <n v="7"/>
    <n v="10"/>
    <n v="10"/>
    <x v="2"/>
    <s v="Oui"/>
    <x v="4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Eviter les erreurs médicales_x000a_"/>
    <s v="Agir rapidement et efficacement dans la prise en charge du malade"/>
    <s v="Outil qui aide à prendre des décisions"/>
    <s v="Peur du changement"/>
    <s v="ND"/>
    <s v="ND"/>
    <s v="ND"/>
    <s v="ND"/>
    <s v="Accès clair à l'information"/>
    <s v="ND"/>
    <s v="ND"/>
    <s v="ND"/>
    <s v="ND"/>
  </r>
  <r>
    <n v="28"/>
    <d v="2018-04-26T00:00:00"/>
    <x v="0"/>
    <s v="Komo- Mondah"/>
    <s v="CTA/ CASS GA"/>
    <s v="CTA"/>
    <s v="Public civil"/>
    <n v="25"/>
    <s v="Libreville"/>
    <s v="2eme"/>
    <m/>
    <m/>
    <d v="2018-04-09T00:00:00"/>
    <n v="147862"/>
    <n v="25"/>
    <n v="15"/>
    <n v="1"/>
    <s v="CHUL"/>
    <s v="KIKI ep. OBERDENO"/>
    <s v="FRANCISCA"/>
    <n v="40"/>
    <x v="2"/>
    <x v="7"/>
    <x v="13"/>
    <s v="USS Gabon/ UCAD Sénégal"/>
    <n v="4"/>
    <x v="8"/>
    <n v="5"/>
    <n v="10"/>
    <n v="5"/>
    <n v="10"/>
    <n v="10"/>
    <s v="Cartographie sanitaire"/>
    <s v="Performance des structures"/>
    <s v="Suivi des patients"/>
    <x v="4"/>
    <x v="7"/>
    <x v="11"/>
    <x v="3"/>
    <s v="Abstinence du personnel de santé"/>
    <s v="Accessibilité aux données du patient"/>
    <s v="ND"/>
    <s v="Participation massive des agents de santé"/>
    <s v="Mettre en plus des mesures de confidentialité selon les palliers"/>
    <s v="ND"/>
    <x v="0"/>
    <x v="2"/>
    <x v="4"/>
    <x v="3"/>
    <x v="3"/>
    <x v="3"/>
    <x v="2"/>
    <s v="ND"/>
    <x v="2"/>
    <x v="5"/>
    <x v="4"/>
    <x v="5"/>
    <x v="3"/>
    <n v="10"/>
    <n v="10"/>
    <n v="10"/>
    <n v="10"/>
    <n v="10"/>
    <n v="10"/>
    <n v="10"/>
    <x v="7"/>
    <s v="Non"/>
    <x v="4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Collaboration étroite avec les confrères"/>
    <s v="Prise en charge adéquate et rapide des patients"/>
    <s v="Maitrise de la cartographie des risques sanitaires"/>
    <s v="Non développement du réseau informatique"/>
    <s v="Formation continue inexistante"/>
    <s v="ND"/>
    <s v="ND"/>
    <s v="ND"/>
    <s v="Installation nationale de la fibre optique_x000a_"/>
    <s v="Formation du personnel sanitaire et administratif"/>
    <s v="ND"/>
    <s v="ND"/>
    <s v="ND"/>
  </r>
  <r>
    <n v="29"/>
    <d v="2018-04-27T00:00:00"/>
    <x v="0"/>
    <s v="Owendo"/>
    <s v="CHUO"/>
    <s v="CHU"/>
    <s v="Public civil"/>
    <n v="659"/>
    <s v="Owendo"/>
    <m/>
    <m/>
    <m/>
    <d v="2016-07-08T00:00:00"/>
    <n v="400000"/>
    <s v="ND"/>
    <s v="ND"/>
    <n v="0"/>
    <s v="CHUO"/>
    <s v="KOULIBALY"/>
    <s v="AISSETOU"/>
    <s v="ND"/>
    <x v="2"/>
    <x v="4"/>
    <x v="0"/>
    <s v="Université"/>
    <s v="1 an et demi"/>
    <x v="8"/>
    <n v="1"/>
    <n v="5"/>
    <n v="1"/>
    <n v="5"/>
    <n v="1"/>
    <s v="Informatisation du système de santé"/>
    <s v="Non adhésion au projet"/>
    <s v="Incompréhension"/>
    <x v="0"/>
    <x v="0"/>
    <x v="2"/>
    <x v="11"/>
    <s v="ND"/>
    <s v="ND"/>
    <s v="ND"/>
    <s v="ND"/>
    <s v="ND"/>
    <s v="ND"/>
    <x v="4"/>
    <x v="4"/>
    <x v="5"/>
    <x v="1"/>
    <x v="5"/>
    <x v="5"/>
    <x v="5"/>
    <s v="ND"/>
    <x v="3"/>
    <x v="6"/>
    <x v="5"/>
    <x v="11"/>
    <x v="0"/>
    <s v="NA"/>
    <s v="NA"/>
    <s v="NA"/>
    <s v="NA"/>
    <s v="NA"/>
    <s v="NA"/>
    <s v="NA"/>
    <x v="8"/>
    <s v="NA"/>
    <x v="6"/>
    <s v="NA"/>
    <s v="NA"/>
    <s v="NA"/>
    <s v="NA"/>
    <s v="NA"/>
    <s v="NA"/>
    <s v="NA"/>
    <s v="ND"/>
    <s v="NA"/>
    <s v="NA"/>
    <s v="NA"/>
    <s v="NA"/>
    <s v="NA"/>
    <s v="NA"/>
    <s v="NA"/>
    <s v="ND"/>
    <s v="ND"/>
    <s v="ND"/>
    <s v="ND"/>
    <s v="ND"/>
    <s v="ND"/>
    <s v="ND"/>
    <s v="ND"/>
    <s v="ND"/>
    <s v="ND"/>
    <s v="ND"/>
    <s v="ND"/>
    <s v="ND"/>
    <s v="ND"/>
  </r>
  <r>
    <n v="30"/>
    <d v="2018-04-27T00:00:00"/>
    <x v="0"/>
    <s v="Owendo"/>
    <s v="CHUO"/>
    <s v="CHU"/>
    <s v="Public civil"/>
    <n v="659"/>
    <s v="Owendo"/>
    <m/>
    <m/>
    <m/>
    <d v="2016-07-08T00:00:00"/>
    <n v="400000"/>
    <n v="50"/>
    <s v="ND"/>
    <n v="0"/>
    <s v="CHUO"/>
    <s v="AGAMBOUET"/>
    <s v="FRANK"/>
    <n v="43"/>
    <x v="3"/>
    <x v="2"/>
    <x v="10"/>
    <s v="INFAS/ COTE D'IVOIRE"/>
    <n v="2"/>
    <x v="8"/>
    <n v="3"/>
    <n v="7"/>
    <n v="1"/>
    <n v="5"/>
    <n v="2"/>
    <s v="ND"/>
    <s v="ND"/>
    <s v="ND"/>
    <x v="6"/>
    <x v="5"/>
    <x v="12"/>
    <x v="3"/>
    <s v="Incompétence du perosnnel"/>
    <s v="ND"/>
    <s v="ND"/>
    <s v="Formation du personnel"/>
    <s v="ND"/>
    <s v="ND"/>
    <x v="0"/>
    <x v="2"/>
    <x v="2"/>
    <x v="3"/>
    <x v="3"/>
    <x v="2"/>
    <x v="5"/>
    <s v="ND"/>
    <x v="4"/>
    <x v="7"/>
    <x v="2"/>
    <x v="5"/>
    <x v="3"/>
    <n v="3"/>
    <n v="10"/>
    <n v="8"/>
    <n v="1"/>
    <n v="10"/>
    <n v="10"/>
    <s v="NA"/>
    <x v="4"/>
    <s v="Oui"/>
    <x v="8"/>
    <s v="Aucun changement"/>
    <s v="NA"/>
    <s v="Aucun changement"/>
    <s v="Aucun changement"/>
    <s v="NA"/>
    <s v="NA"/>
    <s v="NA"/>
    <s v="ND"/>
    <s v="Je suis prêt à beaucoup changer"/>
    <s v="NA"/>
    <s v="Je suis prêt à beaucoup changer"/>
    <s v="Je suis prêt à beaucoup changer"/>
    <s v="Je suis prêt à beaucoup changer"/>
    <s v="NA"/>
    <s v="NA"/>
    <s v="ND"/>
    <s v="ND"/>
    <s v="ND"/>
    <s v="ND"/>
    <s v="Incompréhension"/>
    <s v="Manque de financement"/>
    <s v="ND"/>
    <s v="ND"/>
    <s v="ND"/>
    <s v="ND"/>
    <s v="ND"/>
    <s v="ND"/>
    <s v="ND"/>
    <s v="ND"/>
  </r>
  <r>
    <n v="31"/>
    <d v="2018-04-27T00:00:00"/>
    <x v="0"/>
    <s v="Owendo"/>
    <s v="CHUO"/>
    <s v="CHU"/>
    <s v="Public civil"/>
    <n v="659"/>
    <s v="Owendo"/>
    <m/>
    <m/>
    <m/>
    <d v="2016-07-08T00:00:00"/>
    <n v="400000"/>
    <n v="50"/>
    <s v="ND"/>
    <n v="0"/>
    <s v="CHUO"/>
    <s v="MOUENGOFOU KOUMBA"/>
    <s v="JEAN"/>
    <n v="54"/>
    <x v="3"/>
    <x v="2"/>
    <x v="10"/>
    <s v="USS Gabon/ Faculté des sciences BAMAKO"/>
    <n v="20"/>
    <x v="6"/>
    <n v="5"/>
    <n v="5"/>
    <n v="5"/>
    <n v="9"/>
    <n v="6"/>
    <s v="Implication nulle des décideurs"/>
    <s v="Formation continue de tous les acteurs"/>
    <s v="Disponbilité des moyens techniques et financiers"/>
    <x v="0"/>
    <x v="5"/>
    <x v="3"/>
    <x v="12"/>
    <s v="Absence de secret professionnel"/>
    <s v="Blocage de la chaine"/>
    <s v="Absence de confidentialité"/>
    <s v="ND"/>
    <s v="ND"/>
    <s v="ND"/>
    <x v="0"/>
    <x v="2"/>
    <x v="3"/>
    <x v="3"/>
    <x v="3"/>
    <x v="4"/>
    <x v="2"/>
    <s v="ND"/>
    <x v="4"/>
    <x v="7"/>
    <x v="2"/>
    <x v="7"/>
    <x v="10"/>
    <n v="6"/>
    <n v="1"/>
    <n v="1"/>
    <n v="3"/>
    <n v="2"/>
    <n v="4"/>
    <n v="5"/>
    <x v="2"/>
    <s v="Oui"/>
    <x v="2"/>
    <s v="Changement plus ou moins important"/>
    <s v="Changement assez important"/>
    <s v="Changement assez important"/>
    <s v="Changement très important"/>
    <s v="Changement assez important"/>
    <s v="Changement très important"/>
    <s v="Changement plus ou moins important"/>
    <s v="ND"/>
    <s v="Je suis prêt à changer assez"/>
    <s v="Je suis prêt à changer assez"/>
    <s v="Je suis prêt à changer assez"/>
    <s v="Je suis prêt à plus ou moins changer"/>
    <s v="Je suis prêt à plus ou moins changer"/>
    <s v="Je suis prêt à plus ou moins changer"/>
    <s v="Je suis prêt à plus ou moins changer"/>
    <s v="ND"/>
    <s v="Amélioration de la prise en charge du patient"/>
    <s v="Gain de temps"/>
    <s v="Echange de connaissances"/>
    <s v="Maitrise de l'outil "/>
    <s v="Absence de personnel qualifié"/>
    <s v="Volonté politique"/>
    <s v="Incompréhension des populations"/>
    <s v="ND"/>
    <s v="Vulgarisation du syteme"/>
    <s v="ND"/>
    <s v="ND"/>
    <s v="ND"/>
    <s v="ND"/>
  </r>
  <r>
    <n v="32"/>
    <d v="2018-04-27T00:00:00"/>
    <x v="0"/>
    <s v="Owendo"/>
    <s v="CHUO"/>
    <s v="CHU"/>
    <s v="Public civil"/>
    <n v="659"/>
    <s v="Owendo"/>
    <m/>
    <m/>
    <m/>
    <d v="2016-07-08T00:00:00"/>
    <n v="400000"/>
    <s v="ND"/>
    <s v="ND"/>
    <n v="0"/>
    <s v="CHUO"/>
    <s v="LEBOUAKEGHAN DIYA"/>
    <s v="NICOLE"/>
    <n v="40"/>
    <x v="0"/>
    <x v="3"/>
    <x v="14"/>
    <s v="ENASS/IUGO"/>
    <n v="3"/>
    <x v="6"/>
    <n v="6"/>
    <n v="7"/>
    <n v="5"/>
    <n v="7"/>
    <n v="5"/>
    <s v="Archivage numérique des infos médicales"/>
    <s v="Intéraction entre structures sanitaires"/>
    <s v="Meilleure prise en charge des patients"/>
    <x v="4"/>
    <x v="5"/>
    <x v="2"/>
    <x v="13"/>
    <s v="Manque d'infos des utlisateurs"/>
    <s v="Un projet de plus qui n'aboutit pas_x000a_"/>
    <s v="Mauvaise utilisation par les praticiens"/>
    <s v="Séances d'information pour présenter le produit globalement_x000a_"/>
    <s v="Au Gabon, beaucoup de projet reste au stade de projet"/>
    <s v="Formation pour une bonne exploitation du système_x000a_"/>
    <x v="0"/>
    <x v="5"/>
    <x v="2"/>
    <x v="3"/>
    <x v="3"/>
    <x v="2"/>
    <x v="2"/>
    <s v="ND"/>
    <x v="4"/>
    <x v="7"/>
    <x v="2"/>
    <x v="2"/>
    <x v="2"/>
    <n v="6"/>
    <n v="5"/>
    <n v="6"/>
    <n v="6"/>
    <n v="5"/>
    <n v="5"/>
    <n v="5"/>
    <x v="4"/>
    <s v="Oui"/>
    <x v="4"/>
    <s v="Changement assez important"/>
    <s v="Changement plus ou moins important"/>
    <s v="Changement assez important"/>
    <s v="Changement très important"/>
    <s v="Changement assez important"/>
    <s v="Changement très important"/>
    <s v="Changement assez important"/>
    <s v="Ce système bien renseigné permettra de mieux organiser son travail avec des données disponibles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Il faut changer pour pouvoir s'adapter aux nouvelles méthodes de travail"/>
    <s v="Meilleure formation"/>
    <s v="Meilleure prise en charge des patients"/>
    <s v="Meilleure collecte et remontée des informations sanitaires"/>
    <s v="Sources de financement sécurisé"/>
    <s v="Formation du personnel du  CHUO"/>
    <s v="Entretien du matériel"/>
    <s v="Inciter l'intérêt des utilisateurs"/>
    <s v="Surcharger le système"/>
    <s v="Mieux préparer les budgets et disponibilité des finances"/>
    <s v="Bonne formation du personnel pour utilisation optimale du système"/>
    <s v="Mettre à la disposition du personnel les outils nécessaires"/>
    <s v="Expiquer le bien fondé du système"/>
    <s v="Simplifier le système pour une facilité d'utilisation"/>
  </r>
  <r>
    <n v="33"/>
    <d v="2018-04-27T00:00:00"/>
    <x v="0"/>
    <s v="Owendo"/>
    <s v="CHUO"/>
    <s v="CHU"/>
    <s v="Public civil"/>
    <n v="659"/>
    <s v="Owendo"/>
    <m/>
    <m/>
    <m/>
    <d v="2016-07-08T00:00:00"/>
    <n v="400000"/>
    <s v="ND"/>
    <s v="ND"/>
    <n v="0"/>
    <s v="CHUO"/>
    <s v="NDOUNGOU"/>
    <s v="CLAUDE GERALD"/>
    <n v="40"/>
    <x v="0"/>
    <x v="0"/>
    <x v="0"/>
    <s v="Institut d'études et de formation en statistique (DAKAR)"/>
    <n v="1"/>
    <x v="8"/>
    <s v="NA"/>
    <n v="9"/>
    <n v="6"/>
    <n v="10"/>
    <n v="5"/>
    <s v="Mise en place d'un système d'information hospitalière"/>
    <s v="Plateforme d'échange d'information (site web)"/>
    <s v="Formation des biostaticiens"/>
    <x v="7"/>
    <x v="0"/>
    <x v="12"/>
    <x v="4"/>
    <s v="Financement"/>
    <s v="Compétences informatiques"/>
    <s v="Internet"/>
    <s v="Sécuriser le financement"/>
    <s v="Formation du personnel"/>
    <s v="Améliorer l'accès à internet"/>
    <x v="2"/>
    <x v="6"/>
    <x v="3"/>
    <x v="3"/>
    <x v="0"/>
    <x v="2"/>
    <x v="3"/>
    <s v="ND"/>
    <x v="4"/>
    <x v="7"/>
    <x v="2"/>
    <x v="5"/>
    <x v="3"/>
    <n v="10"/>
    <n v="10"/>
    <n v="10"/>
    <n v="10"/>
    <s v="NA"/>
    <s v="NA"/>
    <s v="NA"/>
    <x v="4"/>
    <s v="Oui"/>
    <x v="4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FORMATION"/>
    <s v="Mise en place de base de données pour la recherche"/>
    <s v="Stockage et sécurisation des données"/>
    <s v="Problème de financement"/>
    <s v="Formation ciblée"/>
    <s v="Problème de maintenance des outils de stockage (serveurs)"/>
    <s v="ND"/>
    <s v="ND"/>
    <s v="Sécuriser les financements"/>
    <s v="Renforcement de la capacité du personnel via les formations"/>
    <s v="Assurer une maintenance des serveurs et augmenter la capacité de stockage"/>
    <s v="ND"/>
    <s v="ND"/>
  </r>
  <r>
    <n v="34"/>
    <d v="2018-04-27T00:00:00"/>
    <x v="0"/>
    <s v="Owendo"/>
    <s v="CHUO"/>
    <s v="CHU"/>
    <s v="Public civil"/>
    <n v="659"/>
    <s v="Owendo"/>
    <m/>
    <m/>
    <m/>
    <d v="2016-07-08T00:00:00"/>
    <n v="400000"/>
    <s v="ND"/>
    <s v="ND"/>
    <n v="0"/>
    <s v="CHUO"/>
    <s v="OLOLO"/>
    <s v="HENRI"/>
    <n v="41"/>
    <x v="0"/>
    <x v="3"/>
    <x v="0"/>
    <s v="ENA/ GABON"/>
    <n v="4"/>
    <x v="10"/>
    <n v="3"/>
    <n v="3"/>
    <n v="4"/>
    <n v="10"/>
    <n v="5"/>
    <s v="Performance, efficacité dans le traitement des dossiers patients"/>
    <s v="Mise en réseau des données médicales sécurisées"/>
    <s v="Amélioration des activités des services du CHUO"/>
    <x v="0"/>
    <x v="3"/>
    <x v="0"/>
    <x v="7"/>
    <s v="Probleme de confidentialité"/>
    <s v="Non aboutissement du projet"/>
    <s v="ND"/>
    <s v="Sécurisation du dossier patients"/>
    <s v="Mettre les garde fous pour ne pas tomber dans les mêmes erreurs que les projets antérieurs_x000a_"/>
    <s v="ND"/>
    <x v="5"/>
    <x v="5"/>
    <x v="3"/>
    <x v="0"/>
    <x v="3"/>
    <x v="4"/>
    <x v="0"/>
    <s v="Non appropriation de la culture du changement. Non maitrise des outils informatiques par le plus grand nombre des utilisateurs (problème de formation)"/>
    <x v="4"/>
    <x v="7"/>
    <x v="2"/>
    <x v="3"/>
    <x v="6"/>
    <n v="5"/>
    <n v="2"/>
    <n v="5"/>
    <n v="6"/>
    <n v="1"/>
    <n v="1"/>
    <n v="1"/>
    <x v="4"/>
    <s v="Oui"/>
    <x v="2"/>
    <s v="Changement plus ou moins important"/>
    <s v="Changement assez important"/>
    <s v="Changement plus ou moins important"/>
    <s v="Changement plus ou moins important"/>
    <s v="Changement plus ou moins important"/>
    <s v="Changement assez important"/>
    <s v="Changement plus ou moins important"/>
    <s v="Le projet retenu pourra changer des habitudes et booster le personnel à produire un travail de qualité avec un gain de temps"/>
    <s v="Je suis prêt à plus ou moins changer"/>
    <s v="Je suis prêt à changer assez"/>
    <s v="Je suis un peu prêt à changer"/>
    <s v="Je suis un peu prêt à changer"/>
    <s v="Je suis prêt à plus ou moins changer"/>
    <s v="Je suis prêt à plus ou moins changer"/>
    <s v="Je suis un peu prêt à changer"/>
    <s v="ND"/>
    <s v="Amélioration de la gestion des dossiers patients"/>
    <s v="Sécurisation des données"/>
    <s v="Mise en réseau des structures du pays"/>
    <s v="Problème de maitrise de l'outil"/>
    <s v="Problème d'adhésion"/>
    <s v="ND"/>
    <s v="ND"/>
    <s v="ND"/>
    <s v="Formation des professionnels de santé"/>
    <s v="Appropriation du projet"/>
    <s v="Conscientisation sur l'enjeu de mise en place du projet"/>
    <s v="ND"/>
    <s v="ND"/>
  </r>
  <r>
    <n v="35"/>
    <d v="2018-04-27T00:00:00"/>
    <x v="0"/>
    <s v="Owendo"/>
    <s v="CHUO"/>
    <s v="CHU"/>
    <s v="Public civil"/>
    <n v="659"/>
    <s v="Owendo"/>
    <m/>
    <m/>
    <m/>
    <d v="2016-07-08T00:00:00"/>
    <n v="400000"/>
    <s v="ND"/>
    <s v="ND"/>
    <n v="0"/>
    <s v="CHUO"/>
    <s v="LEDIANDZATIGUET"/>
    <s v="FABIEN"/>
    <n v="48"/>
    <x v="0"/>
    <x v="3"/>
    <x v="15"/>
    <s v="ENASS"/>
    <n v="3"/>
    <x v="6"/>
    <n v="5"/>
    <n v="10"/>
    <n v="1"/>
    <n v="10"/>
    <n v="1"/>
    <s v="ND"/>
    <s v="ND"/>
    <s v="ND"/>
    <x v="4"/>
    <x v="0"/>
    <x v="2"/>
    <x v="7"/>
    <s v="Insuffisance de formation du personnel aux TIC"/>
    <s v="Insuffisance de l'énergie à l'intérieur du pays"/>
    <s v="ND"/>
    <s v="Formation du personnel aux TIC"/>
    <s v="Amélioration de la production énergétique"/>
    <s v="ND"/>
    <x v="0"/>
    <x v="2"/>
    <x v="2"/>
    <x v="3"/>
    <x v="3"/>
    <x v="2"/>
    <x v="2"/>
    <s v="Apporter une amélioration au système actuel"/>
    <x v="4"/>
    <x v="7"/>
    <x v="2"/>
    <x v="3"/>
    <x v="6"/>
    <n v="5"/>
    <n v="1"/>
    <n v="1"/>
    <n v="1"/>
    <n v="5"/>
    <n v="5"/>
    <n v="6"/>
    <x v="2"/>
    <s v="Oui"/>
    <x v="4"/>
    <s v="Changement assez important"/>
    <s v="Changement assez important"/>
    <s v="Changement plus ou moins important"/>
    <s v="Changement plus ou moins important"/>
    <s v="Changement plus ou moins important"/>
    <s v="Changement assez important"/>
    <s v="Changement plus ou moins important"/>
    <s v="ND"/>
    <s v="Je suis prêt à changer assez"/>
    <s v="Je suis prêt à changer assez"/>
    <s v="Je suis prêt à plus ou moins changer"/>
    <s v="Je suis prêt à changer assez"/>
    <s v="Je suis prêt à changer assez"/>
    <s v="Je suis prêt à changer assez"/>
    <s v="Je suis prêt à plus ou moins changer"/>
    <s v="ND"/>
    <s v="La réduction des évacuations sanitaires"/>
    <s v="Réduction des erreurs opératoires"/>
    <s v="Perfectionnement du personnel"/>
    <s v="Coupures d'électricité en cours d'opération"/>
    <s v="Non maitrise des outils par le personnel"/>
    <s v="Mauvaise interprétation ou incompréhensoin"/>
    <s v="Problème de maintenance"/>
    <s v="Approvisionnement des consommables"/>
    <s v="Prévoir des groupes de secours dans l'ensemble des CH"/>
    <s v="Formation du personnel"/>
    <s v="Former les techniciens afin d'assurer une maintenance permanente"/>
    <s v="ND"/>
    <s v="ND"/>
  </r>
  <r>
    <n v="36"/>
    <d v="2018-04-27T00:00:00"/>
    <x v="0"/>
    <s v="Owendo"/>
    <s v="CHUO"/>
    <s v="CHU"/>
    <s v="Public civil"/>
    <n v="659"/>
    <s v="Owendo"/>
    <m/>
    <m/>
    <m/>
    <d v="2016-07-08T00:00:00"/>
    <n v="400000"/>
    <s v="ND"/>
    <s v="ND"/>
    <n v="0"/>
    <s v="CHUO"/>
    <s v="DJIEMBI"/>
    <s v="HERMAN JOEL"/>
    <n v="38"/>
    <x v="0"/>
    <x v="2"/>
    <x v="16"/>
    <s v="TIME Université (TUNIS) "/>
    <n v="3"/>
    <x v="8"/>
    <n v="5"/>
    <n v="7"/>
    <n v="5"/>
    <n v="8"/>
    <n v="5"/>
    <s v="Avoir les données médicales du patient dans tout le Gabon"/>
    <s v="Faciliter les formations à distance"/>
    <s v="Faciliter les interventions à distance"/>
    <x v="6"/>
    <x v="4"/>
    <x v="11"/>
    <x v="3"/>
    <s v="Manque dans tout le pays"/>
    <s v="Manque de compétences"/>
    <s v="Probleme de gestion"/>
    <s v="Bonne couverture internet dans tout le pays_x000a_"/>
    <s v="Former les utilisateurs à l'outil informatique"/>
    <s v="Bonne gestion du projet"/>
    <x v="0"/>
    <x v="2"/>
    <x v="2"/>
    <x v="3"/>
    <x v="3"/>
    <x v="2"/>
    <x v="0"/>
    <s v="ND"/>
    <x v="4"/>
    <x v="7"/>
    <x v="2"/>
    <x v="5"/>
    <x v="9"/>
    <n v="8"/>
    <n v="10"/>
    <n v="7"/>
    <n v="7"/>
    <n v="10"/>
    <n v="10"/>
    <n v="8"/>
    <x v="2"/>
    <s v="Oui"/>
    <x v="2"/>
    <s v="Changement assez important"/>
    <s v="NA"/>
    <s v="Changement plus ou moins important"/>
    <s v="Changement plus ou moins important"/>
    <s v="Changement assez important"/>
    <s v="Changement assez important"/>
    <s v="Aucun changement"/>
    <s v="ND"/>
    <s v="Je suis prêt à plus ou moins changer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Interventions à distance"/>
    <s v="Formation à distance"/>
    <s v="Echange de compétences"/>
    <s v="Faible adhésion du personnel"/>
    <s v="Faible couverture internet"/>
    <s v="Manque d'infrastructure"/>
    <s v="Manque de formation"/>
    <s v="Méconnaissance"/>
    <s v="Sensibiliser les utilisateurs"/>
    <s v="Couverture nationale d'internet"/>
    <s v="Renforcer les équipements informatiques"/>
    <s v="Former les futurs utilisateurs"/>
    <s v="Informer d'avantage"/>
  </r>
  <r>
    <n v="37"/>
    <d v="2018-04-27T00:00:00"/>
    <x v="0"/>
    <s v="Owendo"/>
    <s v="CHUO"/>
    <s v="CHU"/>
    <s v="Public civil"/>
    <n v="659"/>
    <s v="Owendo"/>
    <m/>
    <m/>
    <m/>
    <d v="2016-07-08T00:00:00"/>
    <n v="400000"/>
    <n v="20"/>
    <n v="20"/>
    <n v="0"/>
    <s v="CHUO"/>
    <s v="OGNALIGUI"/>
    <s v="EVELYNE"/>
    <n v="44"/>
    <x v="3"/>
    <x v="5"/>
    <x v="0"/>
    <s v="ENDSS (Dakar)_x000a_"/>
    <n v="2"/>
    <x v="9"/>
    <n v="1"/>
    <n v="5"/>
    <n v="1"/>
    <n v="5"/>
    <n v="1"/>
    <s v="ND"/>
    <s v="ND"/>
    <s v="ND"/>
    <x v="0"/>
    <x v="3"/>
    <x v="2"/>
    <x v="7"/>
    <s v="ND"/>
    <s v="ND"/>
    <s v="ND"/>
    <s v="ND"/>
    <s v="ND"/>
    <s v="ND"/>
    <x v="4"/>
    <x v="4"/>
    <x v="5"/>
    <x v="5"/>
    <x v="5"/>
    <x v="5"/>
    <x v="5"/>
    <s v="ND"/>
    <x v="4"/>
    <x v="7"/>
    <x v="2"/>
    <x v="3"/>
    <x v="11"/>
    <n v="1"/>
    <n v="5"/>
    <n v="1"/>
    <n v="1"/>
    <n v="1"/>
    <n v="1"/>
    <n v="1"/>
    <x v="8"/>
    <s v="Oui"/>
    <x v="4"/>
    <s v="NA"/>
    <s v="NA"/>
    <s v="NA"/>
    <s v="NA"/>
    <s v="NA"/>
    <s v="NA"/>
    <s v="NA"/>
    <s v="ND"/>
    <s v="NA"/>
    <s v="NA"/>
    <s v="NA"/>
    <s v="NA"/>
    <s v="NA"/>
    <s v="NA"/>
    <s v="NA"/>
    <s v="ND"/>
    <s v="ND"/>
    <s v="ND"/>
    <s v="ND"/>
    <s v="ND"/>
    <s v="ND"/>
    <s v="ND"/>
    <s v="ND"/>
    <s v="ND"/>
    <s v="ND"/>
    <s v="ND"/>
    <s v="ND"/>
    <s v="ND"/>
    <s v="ND"/>
  </r>
  <r>
    <n v="38"/>
    <d v="2018-04-27T00:00:00"/>
    <x v="0"/>
    <s v="Owendo"/>
    <s v="CHUO"/>
    <s v="CHU"/>
    <s v="Public civil"/>
    <n v="659"/>
    <s v="Owendo"/>
    <m/>
    <m/>
    <m/>
    <d v="2016-07-08T00:00:00"/>
    <n v="400000"/>
    <s v="ND"/>
    <s v="ND"/>
    <n v="0"/>
    <s v="CHUO"/>
    <s v="ZUE BIKORO"/>
    <s v="ADELAIDE"/>
    <n v="51"/>
    <x v="3"/>
    <x v="6"/>
    <x v="0"/>
    <s v="ENASS et INFASS"/>
    <n v="4"/>
    <x v="6"/>
    <n v="1"/>
    <n v="10"/>
    <n v="1"/>
    <n v="5"/>
    <n v="5"/>
    <s v="Gestion de la file d'attente (accueil)"/>
    <s v="Implantation du dossier de soins"/>
    <s v="Exploitation des données pour la recherche"/>
    <x v="0"/>
    <x v="0"/>
    <x v="10"/>
    <x v="12"/>
    <s v="Manque de financement"/>
    <s v="Manque de suivi"/>
    <s v="Désintéressement des professionnels"/>
    <s v="Eviter de grever le budget alloué"/>
    <s v="Faire confiance à l'équipe sollicitée"/>
    <s v="Motiver les professionnels"/>
    <x v="3"/>
    <x v="4"/>
    <x v="0"/>
    <x v="0"/>
    <x v="0"/>
    <x v="4"/>
    <x v="3"/>
    <s v="Systeme à changer"/>
    <x v="4"/>
    <x v="7"/>
    <x v="2"/>
    <x v="5"/>
    <x v="3"/>
    <n v="10"/>
    <n v="10"/>
    <n v="5"/>
    <n v="5"/>
    <n v="10"/>
    <n v="10"/>
    <n v="5"/>
    <x v="4"/>
    <s v="Oui"/>
    <x v="4"/>
    <s v="Changement assez important"/>
    <s v="Changement plus ou moins important"/>
    <s v="Changement plus ou moins important"/>
    <s v="Changement assez important"/>
    <s v="Changement plus ou moins important"/>
    <s v="Changement plus ou moins important"/>
    <s v="Changement assez important"/>
    <s v="ND"/>
    <s v="Je suis prêt à changer assez"/>
    <s v="Je suis prêt à beaucoup changer"/>
    <s v="Je suis prêt à beaucoup changer"/>
    <s v="Je suis prêt à beaucoup changer"/>
    <s v="Je suis prêt à changer assez"/>
    <s v="Je suis prêt à changer assez"/>
    <s v="Je suis prêt à beaucoup changer"/>
    <s v="Le CHUO doit être performant"/>
    <s v="Réalisation du projet_x000a_"/>
    <s v="Avoir un système d'information dans la structure"/>
    <s v="Améliorer les compétences des professionnels"/>
    <s v="Le coût du projet"/>
    <s v="L'adhésion du personnel"/>
    <s v="ND"/>
    <s v="ND"/>
    <s v="ND"/>
    <s v="Aide de la tutelle au financement"/>
    <s v="Ateliers de formation"/>
    <s v="ND"/>
    <s v="ND"/>
    <s v="ND"/>
  </r>
  <r>
    <n v="39"/>
    <d v="2018-04-27T00:00:00"/>
    <x v="0"/>
    <s v="Owendo"/>
    <s v="CHUO"/>
    <s v="CHU"/>
    <s v="Public civil"/>
    <n v="659"/>
    <s v="Owendo"/>
    <m/>
    <m/>
    <m/>
    <d v="2016-07-08T00:00:00"/>
    <n v="400000"/>
    <n v="5"/>
    <n v="15"/>
    <n v="0"/>
    <s v="CHUO"/>
    <s v="NZENGUET MOUELE"/>
    <s v="PIERRE"/>
    <n v="52"/>
    <x v="2"/>
    <x v="4"/>
    <x v="17"/>
    <s v="USS/ CHU Dijon"/>
    <n v="3"/>
    <x v="2"/>
    <n v="2"/>
    <n v="3"/>
    <n v="3"/>
    <n v="3"/>
    <n v="2"/>
    <s v="Amélioration des compétences informatiques du personnel"/>
    <s v="Amélioration de la prise en charge des patients"/>
    <s v="Connexion informatique inter-hospitalière"/>
    <x v="8"/>
    <x v="2"/>
    <x v="2"/>
    <x v="5"/>
    <s v="Adhésion insuffisante"/>
    <s v="Insuffisance des résultats"/>
    <s v="Projet coûteux"/>
    <s v="Vulgariser le projet"/>
    <s v="Formation informatique préalable"/>
    <s v="Utiliser les informaticiens locaux"/>
    <x v="5"/>
    <x v="5"/>
    <x v="0"/>
    <x v="3"/>
    <x v="0"/>
    <x v="2"/>
    <x v="0"/>
    <s v="ND"/>
    <x v="4"/>
    <x v="7"/>
    <x v="2"/>
    <x v="3"/>
    <x v="2"/>
    <n v="4"/>
    <n v="6"/>
    <n v="6"/>
    <n v="5"/>
    <n v="6"/>
    <n v="5"/>
    <n v="6"/>
    <x v="7"/>
    <s v="Oui"/>
    <x v="8"/>
    <s v="Changement assez important"/>
    <s v="Changement assez important"/>
    <s v="Changement plus ou moins important"/>
    <s v="Changement plus ou moins important"/>
    <s v="Changement assez important"/>
    <s v="Changement plus ou moins important"/>
    <s v="Changement faible"/>
    <s v="ND"/>
    <s v="Je suis prêt à changer assez"/>
    <s v="Je suis prêt à plus ou moins changer"/>
    <s v="Je suis prêt à plus ou moins changer"/>
    <s v="Je suis prêt à changer assez"/>
    <s v="Je suis prêt à changer assez"/>
    <s v="Je suis prêt à plus ou moins changer"/>
    <s v="Je suis prêt à plus ou moins changer"/>
    <s v="ND"/>
    <s v="Grande adhésion"/>
    <s v="Amélioration de la prise en charge des malades"/>
    <s v="Réduction des coûts"/>
    <s v="Culture insuffisante"/>
    <s v="Compétences insuffisantes"/>
    <s v="Problèmes techniques"/>
    <s v="ND"/>
    <s v="ND"/>
    <s v="Sensibiliser les utilisateurs"/>
    <s v="Former le personnel aux TIC"/>
    <s v="Entretien de l'outil"/>
    <s v="ND"/>
    <s v="ND"/>
  </r>
  <r>
    <n v="40"/>
    <d v="2018-04-27T00:00:00"/>
    <x v="0"/>
    <s v="Komo- Mondah"/>
    <s v="LES LANTANA/ IPHAMETRA"/>
    <s v="Structure de médecine traditionnelle"/>
    <s v="Public civil"/>
    <n v="2"/>
    <s v="Libreville"/>
    <m/>
    <m/>
    <m/>
    <n v="2016"/>
    <s v="ND"/>
    <n v="2"/>
    <n v="30"/>
    <n v="3"/>
    <s v="HIAOBO"/>
    <s v="ANDAGUI BAGNIMA"/>
    <s v="LIDWINE"/>
    <n v="42"/>
    <x v="3"/>
    <x v="2"/>
    <x v="18"/>
    <s v="ND_x000a_"/>
    <n v="1"/>
    <x v="6"/>
    <n v="5"/>
    <n v="5"/>
    <n v="5"/>
    <n v="5"/>
    <n v="10"/>
    <s v="Avoir une bonne information sur les patients"/>
    <s v="ILLISIBLE"/>
    <s v="ND"/>
    <x v="4"/>
    <x v="8"/>
    <x v="7"/>
    <x v="11"/>
    <s v="Non aboutissement du projet"/>
    <s v="ND"/>
    <s v="ND"/>
    <s v="Faut de la détermination pour la réalisation du projet"/>
    <s v="ND"/>
    <s v="ND"/>
    <x v="2"/>
    <x v="5"/>
    <x v="4"/>
    <x v="5"/>
    <x v="6"/>
    <x v="2"/>
    <x v="5"/>
    <s v="ND"/>
    <x v="2"/>
    <x v="5"/>
    <x v="6"/>
    <x v="7"/>
    <x v="11"/>
    <n v="5"/>
    <n v="1"/>
    <n v="5"/>
    <n v="1"/>
    <n v="5"/>
    <n v="5"/>
    <n v="5"/>
    <x v="0"/>
    <s v="Oui"/>
    <x v="4"/>
    <s v="Changement assez important"/>
    <s v="Changement assez important"/>
    <s v="Changement plus ou moins important"/>
    <s v="Changement assez important"/>
    <s v="Changement assez important"/>
    <s v="Changement assez important"/>
    <s v="Changement plus ou moins important"/>
    <s v="Très important pour l'enregistrement des données"/>
    <s v="Je suis prêt à changer assez"/>
    <s v="Je suis prêt à plus ou moins changer"/>
    <s v="NA"/>
    <s v="Je suis prêt à plus ou moins changer"/>
    <s v="Je suis prêt à plus ou moins changer"/>
    <s v="Je suis prêt à plus ou moins changer"/>
    <s v="NA"/>
    <s v="ND"/>
    <s v="Voir l'aboutissement du projet"/>
    <s v="ND"/>
    <s v="ND"/>
    <s v="Echec"/>
    <s v="ND"/>
    <s v="ND"/>
    <s v="ND"/>
    <s v="ND"/>
    <s v="Etre engagé"/>
    <s v="ND"/>
    <s v="ND"/>
    <s v="ND"/>
    <s v="ND"/>
  </r>
  <r>
    <n v="41"/>
    <d v="2018-04-27T00:00:00"/>
    <x v="0"/>
    <s v="Komo- Mondah"/>
    <s v="MHV2/IPHAMETRA"/>
    <s v="Structure de médecine traditionnelle"/>
    <s v="Public civil"/>
    <n v="4"/>
    <s v="Libreville"/>
    <m/>
    <m/>
    <m/>
    <n v="2010"/>
    <s v="ND"/>
    <n v="10"/>
    <n v="30"/>
    <n v="3"/>
    <s v="HIAOBO"/>
    <s v="MAPALA_x000a_"/>
    <s v="HENRICAISE"/>
    <n v="43"/>
    <x v="4"/>
    <x v="8"/>
    <x v="0"/>
    <s v="ND"/>
    <n v="8"/>
    <x v="6"/>
    <n v="6"/>
    <n v="7"/>
    <n v="4"/>
    <n v="6"/>
    <n v="5"/>
    <s v="Attente d'une amélioration"/>
    <s v="ND"/>
    <s v="ND"/>
    <x v="3"/>
    <x v="5"/>
    <x v="3"/>
    <x v="6"/>
    <s v="ND"/>
    <s v="ND"/>
    <s v="ND"/>
    <s v="Meilleure prise en charge des malades_x000a_"/>
    <s v="ND"/>
    <s v="ND"/>
    <x v="3"/>
    <x v="4"/>
    <x v="5"/>
    <x v="5"/>
    <x v="5"/>
    <x v="5"/>
    <x v="5"/>
    <s v="ND"/>
    <x v="2"/>
    <x v="5"/>
    <x v="6"/>
    <x v="3"/>
    <x v="4"/>
    <n v="8"/>
    <n v="4"/>
    <n v="7"/>
    <n v="6"/>
    <n v="6"/>
    <n v="7"/>
    <n v="5"/>
    <x v="3"/>
    <s v="Oui"/>
    <x v="5"/>
    <s v="Changement assez important"/>
    <s v="Changement plus ou moins important"/>
    <s v="Changement assez important"/>
    <s v="Changement assez important"/>
    <s v="Changement plus ou moins important"/>
    <s v="Changement assez important"/>
    <s v="Changement plus ou moins important"/>
    <s v="ND"/>
    <s v="Je suis prêt à changer assez"/>
    <s v="Je suis prêt à changer assez"/>
    <s v="Je suis prêt à plus ou moins changer"/>
    <s v="Je suis prêt à changer assez"/>
    <s v="Je suis prêt à changer assez"/>
    <s v="Je suis prêt à changer assez"/>
    <s v="Je suis prêt à plus ou moins changer"/>
    <s v="ND"/>
    <s v="J'attends pour changer notre manière de travailler et améliorer les conditions de nos structures"/>
    <s v="ND"/>
    <s v="ND"/>
    <s v="ND"/>
    <s v="ND"/>
    <s v="ND"/>
    <s v="ND"/>
    <s v="ND"/>
    <s v="ND"/>
    <s v="ND"/>
    <s v="ND"/>
    <s v="ND"/>
    <s v="ND"/>
  </r>
  <r>
    <n v="42"/>
    <d v="2018-04-27T00:00:00"/>
    <x v="0"/>
    <s v="Komo- Mondah"/>
    <s v="ONTSILA OKOUROU/ IPHAMETRA"/>
    <s v="Structure de médecine traditionnelle"/>
    <s v="Public civil"/>
    <n v="3"/>
    <s v="Libreville"/>
    <m/>
    <m/>
    <m/>
    <n v="2018"/>
    <s v="ND"/>
    <n v="2"/>
    <n v="30"/>
    <n v="3"/>
    <s v="HIAOBO"/>
    <s v="MAHAMAD"/>
    <s v="AMADOU"/>
    <n v="48"/>
    <x v="2"/>
    <x v="7"/>
    <x v="19"/>
    <s v="ND"/>
    <n v="22"/>
    <x v="9"/>
    <n v="1"/>
    <n v="5"/>
    <n v="5"/>
    <n v="10"/>
    <n v="10"/>
    <s v="Amélioration de la santé de la population"/>
    <s v="ND"/>
    <s v="ND"/>
    <x v="4"/>
    <x v="9"/>
    <x v="13"/>
    <x v="2"/>
    <s v="Mauvaise compréhension"/>
    <s v="Peur de ce qu'on ne connait pas"/>
    <s v="Pas trop d'information"/>
    <s v="Bien sensibiliser la population"/>
    <s v="Bien expliquer le but du projet"/>
    <s v="Bien informer la population"/>
    <x v="3"/>
    <x v="4"/>
    <x v="5"/>
    <x v="5"/>
    <x v="5"/>
    <x v="5"/>
    <x v="5"/>
    <s v="ND"/>
    <x v="2"/>
    <x v="5"/>
    <x v="6"/>
    <x v="3"/>
    <x v="6"/>
    <n v="5"/>
    <n v="5"/>
    <n v="5"/>
    <n v="5"/>
    <n v="5"/>
    <n v="5"/>
    <n v="5"/>
    <x v="3"/>
    <s v="Oui"/>
    <x v="4"/>
    <s v="Changement très important"/>
    <s v="NA"/>
    <s v="NA"/>
    <s v="NA"/>
    <s v="NA"/>
    <s v="NA"/>
    <s v="NA"/>
    <s v="ND"/>
    <s v="Je suis prêt à beaucoup changer"/>
    <s v="NA"/>
    <s v="NA"/>
    <s v="NA"/>
    <s v="NA"/>
    <s v="NA"/>
    <s v="NA"/>
    <s v="ND"/>
    <s v="J'attends que ce projet améliore mon sytème de travail"/>
    <s v="ND"/>
    <s v="ND"/>
    <s v="ILLISIBLE"/>
    <s v="Mauvaise information"/>
    <s v="ND"/>
    <s v="ND"/>
    <s v="ND"/>
    <s v="Bien sensibiliser la population"/>
    <s v="Bien informer la population"/>
    <s v="ND"/>
    <s v="ND"/>
    <s v="ND"/>
  </r>
  <r>
    <n v="43"/>
    <d v="2018-04-27T00:00:00"/>
    <x v="0"/>
    <s v="Komo- Mondah"/>
    <s v="CABINET TABITA-DJAME/IPHAMETRA_x000a_"/>
    <s v="Structure de médecine traditionnelle"/>
    <s v="Public civil"/>
    <n v="3"/>
    <s v="Libreville"/>
    <m/>
    <m/>
    <m/>
    <n v="2015"/>
    <s v="ND"/>
    <n v="10"/>
    <s v="ND"/>
    <n v="3"/>
    <s v="HIAOBO"/>
    <s v="DIOP"/>
    <s v="ABDOULAYE"/>
    <n v="53"/>
    <x v="2"/>
    <x v="4"/>
    <x v="20"/>
    <s v="ND"/>
    <s v="ND"/>
    <x v="8"/>
    <n v="10"/>
    <n v="10"/>
    <n v="10"/>
    <n v="10"/>
    <s v="NA"/>
    <s v="ND"/>
    <s v="ND"/>
    <s v="ND"/>
    <x v="7"/>
    <x v="10"/>
    <x v="14"/>
    <x v="11"/>
    <s v="ND"/>
    <s v="ND"/>
    <s v="ND"/>
    <s v="ND"/>
    <s v="ND"/>
    <s v="ND"/>
    <x v="4"/>
    <x v="3"/>
    <x v="5"/>
    <x v="5"/>
    <x v="4"/>
    <x v="5"/>
    <x v="0"/>
    <s v="ND"/>
    <x v="2"/>
    <x v="5"/>
    <x v="6"/>
    <x v="5"/>
    <x v="3"/>
    <n v="10"/>
    <n v="5"/>
    <n v="10"/>
    <n v="5"/>
    <n v="2"/>
    <n v="2"/>
    <n v="6"/>
    <x v="3"/>
    <s v="Oui"/>
    <x v="4"/>
    <s v="NA"/>
    <s v="Aucun changement"/>
    <s v="NA"/>
    <s v="Aucun changement"/>
    <s v="Aucun changement"/>
    <s v="Aucun changement"/>
    <s v="NA"/>
    <s v="ND"/>
    <s v="NA"/>
    <s v="Je suis prêt à beaucoup changer"/>
    <s v="NA"/>
    <s v="Je suis prêt à beaucoup changer"/>
    <s v="Je suis prêt à beaucoup changer"/>
    <s v="Je suis prêt à changer assez"/>
    <s v="Je suis prêt à beaucoup changer"/>
    <s v="ND"/>
    <s v="Mise en place effective de ce projet"/>
    <s v="ND"/>
    <s v="ND"/>
    <s v="ND"/>
    <s v="ND"/>
    <s v="ND"/>
    <s v="ND"/>
    <s v="ND"/>
    <s v="ND"/>
    <s v="ND"/>
    <s v="ND"/>
    <s v="ND"/>
    <s v="ND"/>
  </r>
  <r>
    <n v="44"/>
    <d v="2018-04-27T00:00:00"/>
    <x v="0"/>
    <s v="Komo- Mondah"/>
    <s v="CABINET KASSIMOU/ IPHAMETRA_x000a_"/>
    <s v="Structure de médecine traditionnelle"/>
    <s v="Public civil"/>
    <n v="2"/>
    <s v="Libreville"/>
    <m/>
    <m/>
    <m/>
    <n v="2013"/>
    <s v="ND"/>
    <n v="3"/>
    <n v="15"/>
    <n v="3"/>
    <s v="HIAOBO"/>
    <s v="FEWOU"/>
    <s v="KASSIMOU"/>
    <n v="49"/>
    <x v="2"/>
    <x v="9"/>
    <x v="0"/>
    <s v="ND"/>
    <s v="ND"/>
    <x v="8"/>
    <n v="10"/>
    <n v="10"/>
    <n v="1"/>
    <n v="10"/>
    <n v="10"/>
    <s v="Très important pour l'amélioration de la situation sanitaire du Gabon"/>
    <s v="ND"/>
    <s v="ND"/>
    <x v="4"/>
    <x v="11"/>
    <x v="11"/>
    <x v="4"/>
    <s v="Manque de bonne collaboration"/>
    <s v="Formation élémentaire"/>
    <s v="Communication"/>
    <s v="ILLISIBLE"/>
    <s v="Formation du personnel"/>
    <s v="Sensibilisation"/>
    <x v="3"/>
    <x v="3"/>
    <x v="3"/>
    <x v="4"/>
    <x v="4"/>
    <x v="0"/>
    <x v="0"/>
    <s v="ND"/>
    <x v="2"/>
    <x v="5"/>
    <x v="6"/>
    <x v="5"/>
    <x v="3"/>
    <n v="10"/>
    <n v="5"/>
    <n v="10"/>
    <n v="5"/>
    <n v="5"/>
    <n v="10"/>
    <n v="5"/>
    <x v="3"/>
    <s v="Oui"/>
    <x v="4"/>
    <s v="Changement très important"/>
    <s v="Changement très important"/>
    <s v="NA"/>
    <s v="Changement assez important"/>
    <s v="Changement assez important"/>
    <s v="Changement plus ou moins important"/>
    <s v="Changement très important"/>
    <s v="ND"/>
    <s v="Je suis prêt à beaucoup changer"/>
    <s v="Je suis prêt à changer assez"/>
    <s v="Je suis prêt à changer assez"/>
    <s v="Je suis prêt à changer assez"/>
    <s v="Je suis prêt à beaucoup changer"/>
    <s v="Je suis prêt à beaucoup changer"/>
    <s v="Je suis prêt à beaucoup changer"/>
    <s v="ND"/>
    <s v="Amélioration de nos systèmes de santé"/>
    <s v="Equiper nos services pour les données attendues"/>
    <s v="Franche collaboration avec la médecine conventionnelle"/>
    <s v="Collecte d'effectifs d'hopitaux"/>
    <s v="Manque d'informations"/>
    <s v="Manque d'outils"/>
    <s v="ND"/>
    <s v="ND"/>
    <s v="Sensibiliser hôpitaux et médecins du Gabon"/>
    <s v="Information"/>
    <s v="Fournir les outils de collecte dans les cabinets"/>
    <s v="ND"/>
    <s v="ND"/>
  </r>
  <r>
    <n v="45"/>
    <d v="2018-04-27T00:00:00"/>
    <x v="0"/>
    <s v="Komo- Mondah"/>
    <s v="OK 56/ IPHAMETRA"/>
    <s v="Structure de médecine traditionnelle"/>
    <s v="Public civil"/>
    <n v="2"/>
    <s v="Libreville"/>
    <m/>
    <m/>
    <m/>
    <n v="2013"/>
    <s v="ND"/>
    <n v="3"/>
    <s v="90min"/>
    <n v="3"/>
    <s v="HIAOBO"/>
    <s v="OKOUMA_x000a_"/>
    <s v="PAUL"/>
    <n v="63"/>
    <x v="0"/>
    <x v="2"/>
    <x v="21"/>
    <s v="ND"/>
    <s v="&quot;jeune age&quot;"/>
    <x v="6"/>
    <n v="5"/>
    <s v="NA"/>
    <n v="1"/>
    <s v="NA"/>
    <s v="NA"/>
    <s v="Améliore le système"/>
    <s v="ND"/>
    <s v="ND"/>
    <x v="0"/>
    <x v="9"/>
    <x v="9"/>
    <x v="0"/>
    <s v="Travailler en collaboration avec tout le monde"/>
    <s v="Manque d'information"/>
    <s v="ND"/>
    <s v="Suivi du projet"/>
    <s v="Information permanente"/>
    <s v="Sensibilisation"/>
    <x v="3"/>
    <x v="3"/>
    <x v="3"/>
    <x v="4"/>
    <x v="4"/>
    <x v="0"/>
    <x v="0"/>
    <s v="ND_x000a_"/>
    <x v="2"/>
    <x v="5"/>
    <x v="6"/>
    <x v="3"/>
    <x v="2"/>
    <n v="3"/>
    <n v="7"/>
    <n v="3"/>
    <n v="1"/>
    <n v="4"/>
    <n v="5"/>
    <n v="3"/>
    <x v="3"/>
    <s v="Oui"/>
    <x v="4"/>
    <s v="Changement assez important"/>
    <s v="NA"/>
    <s v="NA"/>
    <s v="Aucun changement"/>
    <s v="Aucun changement"/>
    <s v="Aucun changement"/>
    <s v="NA"/>
    <s v="ND"/>
    <s v="NA"/>
    <s v="NA"/>
    <s v="NA"/>
    <s v="NA"/>
    <s v="NA"/>
    <s v="Je ne suis pas du tout prêt à changer"/>
    <s v="NA"/>
    <s v="Je suis pour le changement du système de santé au Gabon"/>
    <s v="Référentiel des professionnels de santé"/>
    <s v="Référentiel Métier"/>
    <s v="Portail Web de santé"/>
    <s v="Manque de collaboration entre les deux médecines"/>
    <s v="ND"/>
    <s v="ND"/>
    <s v="ND"/>
    <s v="ND"/>
    <s v="Réalisation du projet le plus tôt possible"/>
    <s v="ND"/>
    <s v="ND"/>
    <s v="ND"/>
    <s v="ND"/>
  </r>
  <r>
    <n v="46"/>
    <d v="2018-04-27T00:00:00"/>
    <x v="0"/>
    <s v="Komo- Mondah"/>
    <s v="META/ IPHAMETRA"/>
    <s v="Structure de médecine traditionnelle"/>
    <s v="Public civil"/>
    <n v="4"/>
    <s v="Libreville"/>
    <m/>
    <m/>
    <m/>
    <n v="2015"/>
    <s v="ND"/>
    <n v="3"/>
    <n v="45"/>
    <n v="3"/>
    <s v="HIAOBO"/>
    <s v="METANDOMIPO"/>
    <s v="BRUCE OSCAR"/>
    <n v="51"/>
    <x v="4"/>
    <x v="8"/>
    <x v="0"/>
    <s v="ND"/>
    <s v="ND"/>
    <x v="3"/>
    <n v="5"/>
    <n v="5"/>
    <n v="5"/>
    <n v="5"/>
    <n v="4"/>
    <s v="La performance"/>
    <s v="La disponibilité"/>
    <s v="Le respect"/>
    <x v="8"/>
    <x v="5"/>
    <x v="10"/>
    <x v="2"/>
    <s v="Laisser la personne seule"/>
    <s v="La mort d'un patient"/>
    <s v="Ne pas négliger le patient"/>
    <s v="Prendre soin du patient"/>
    <s v="Garder les patients"/>
    <s v="Ecouter le patient"/>
    <x v="3"/>
    <x v="3"/>
    <x v="3"/>
    <x v="4"/>
    <x v="4"/>
    <x v="0"/>
    <x v="0"/>
    <s v="ND"/>
    <x v="2"/>
    <x v="5"/>
    <x v="6"/>
    <x v="3"/>
    <x v="6"/>
    <n v="6"/>
    <n v="5"/>
    <n v="6"/>
    <n v="4"/>
    <n v="5"/>
    <n v="4"/>
    <n v="5"/>
    <x v="3"/>
    <s v="Oui"/>
    <x v="2"/>
    <s v="Changement assez important"/>
    <s v="Changement plus ou moins important"/>
    <s v="Changement plus ou moins important"/>
    <s v="Changement assez important"/>
    <s v="Changement assez important"/>
    <s v="Changement très important"/>
    <s v="Changement assez important"/>
    <s v="Projet très important pour la profession gabonaise"/>
    <s v="Je suis prêt à plus ou moins changer"/>
    <s v="Je suis un peu prêt à changer"/>
    <s v="Je suis prêt à changer assez"/>
    <s v="Je suis prêt à changer assez"/>
    <s v="Je suis prêt à plus ou moins changer"/>
    <s v="Je suis un peu prêt à changer"/>
    <s v="NA"/>
    <s v="Mettre en place une plateforme pour la dite formation"/>
    <s v="Amélioration du système"/>
    <s v="Changer les vieilles habitudes"/>
    <s v="Eviter les frustrations"/>
    <s v="Le non respect de l'autre"/>
    <s v="Ne pas s'en garder"/>
    <s v="ND"/>
    <s v="ND"/>
    <s v="ND"/>
    <s v="Respect d'autrui"/>
    <s v="Bien mettre en place des agents"/>
    <s v="Formation"/>
    <s v="ND"/>
    <s v="ND"/>
  </r>
  <r>
    <n v="47"/>
    <d v="2018-05-03T00:00:00"/>
    <x v="2"/>
    <s v="Bendje"/>
    <s v="CMS TOTAL"/>
    <s v="Centre médical"/>
    <s v="Privé"/>
    <n v="30"/>
    <s v="Port Gentil"/>
    <m/>
    <m/>
    <m/>
    <n v="1978"/>
    <n v="5000"/>
    <n v="10"/>
    <s v="ND"/>
    <n v="5"/>
    <s v="CHR de Ntchengué"/>
    <s v="OBAM"/>
    <s v="DOMINIQUE"/>
    <n v="49"/>
    <x v="0"/>
    <x v="2"/>
    <x v="22"/>
    <s v="CUSS"/>
    <n v="22"/>
    <x v="6"/>
    <n v="3"/>
    <n v="5"/>
    <n v="2"/>
    <n v="5"/>
    <n v="4"/>
    <s v="Télémédecine"/>
    <s v="Web"/>
    <s v="Référentiel des patients et du personnel médical"/>
    <x v="8"/>
    <x v="0"/>
    <x v="0"/>
    <x v="4"/>
    <s v="Usurpation d'identité"/>
    <s v="Patient inconscient"/>
    <s v="Information réseau"/>
    <s v="Sécuriser les identités"/>
    <s v="ND"/>
    <s v="ND"/>
    <x v="0"/>
    <x v="2"/>
    <x v="2"/>
    <x v="3"/>
    <x v="3"/>
    <x v="2"/>
    <x v="2"/>
    <s v="ND"/>
    <x v="5"/>
    <x v="7"/>
    <x v="6"/>
    <x v="11"/>
    <x v="4"/>
    <s v="NA"/>
    <n v="4"/>
    <s v="NA"/>
    <s v="NA"/>
    <s v="NA"/>
    <n v="6"/>
    <s v="NA"/>
    <x v="9"/>
    <s v="Oui"/>
    <x v="2"/>
    <s v="NA"/>
    <s v="Changement plus ou moins important"/>
    <s v="NA"/>
    <s v="Changement plus ou moins important"/>
    <s v="Changement plus ou moins important"/>
    <s v="changement faible"/>
    <s v="Aucun changement"/>
    <s v="ND"/>
    <s v="Je suis prêt à plus ou moins changer"/>
    <s v="Je suis prêt à plus ou moins changer"/>
    <s v="NA"/>
    <s v="Je suis prêt à changer assez"/>
    <s v="Je suis prêt à plus ou moins changer"/>
    <s v="Je suis prêt à changer assez"/>
    <s v="Je suis un peu prêt à changer"/>
    <s v="ND"/>
    <s v="Fiabilité"/>
    <s v="Pertinence"/>
    <s v="Durée"/>
    <s v="Usurpation"/>
    <s v="Incompétence"/>
    <s v="Mentalité"/>
    <s v="Culture/Rite"/>
    <s v="ND_x000a_"/>
    <s v="Données sécurisées"/>
    <s v="Formation"/>
    <s v="Sensibilisation"/>
    <s v="ND"/>
    <s v="ND"/>
  </r>
  <r>
    <n v="48"/>
    <d v="2018-05-03T00:00:00"/>
    <x v="2"/>
    <s v="Bendje"/>
    <s v="CMS TOTAL"/>
    <s v="Centre médical"/>
    <s v="Privé"/>
    <n v="30"/>
    <s v="Port Gentil"/>
    <m/>
    <m/>
    <m/>
    <n v="1978"/>
    <n v="5000"/>
    <n v="5"/>
    <n v="10"/>
    <n v="5"/>
    <s v="CHR de Ntchengué"/>
    <s v="MOUTSINGA"/>
    <s v="PATRICIA"/>
    <n v="45"/>
    <x v="3"/>
    <x v="5"/>
    <x v="0"/>
    <s v="FMSS"/>
    <n v="2"/>
    <x v="9"/>
    <n v="1"/>
    <n v="2"/>
    <n v="1"/>
    <n v="5"/>
    <n v="1"/>
    <s v="ND"/>
    <s v="ND"/>
    <s v="ND"/>
    <x v="9"/>
    <x v="12"/>
    <x v="15"/>
    <x v="6"/>
    <s v="ND"/>
    <s v="ND"/>
    <s v="ND"/>
    <s v="ND"/>
    <s v="ND"/>
    <s v="ND"/>
    <x v="3"/>
    <x v="0"/>
    <x v="2"/>
    <x v="3"/>
    <x v="3"/>
    <x v="0"/>
    <x v="0"/>
    <s v="ND"/>
    <x v="5"/>
    <x v="7"/>
    <x v="6"/>
    <x v="7"/>
    <x v="6"/>
    <n v="3"/>
    <n v="3"/>
    <n v="5"/>
    <n v="5"/>
    <n v="5"/>
    <n v="3"/>
    <n v="4"/>
    <x v="7"/>
    <s v="Oui"/>
    <x v="0"/>
    <s v="Changement faible"/>
    <s v="Changement plus ou moins important"/>
    <s v="Changement assez important"/>
    <s v="Changement assez important"/>
    <s v="Changement assez important"/>
    <s v="Changement assez important"/>
    <s v="Changement plus ou moins important"/>
    <s v="ND"/>
    <s v="Je suis prêt à plus ou moins changer"/>
    <s v="Je suis prêt à beaucoup changer"/>
    <s v="Je suis prêt à beaucoup changer"/>
    <s v="Je suis prêt à beaucoup changer"/>
    <s v="Je suis prêt à changer assez"/>
    <s v="Je suis prêt à beaucoup changer"/>
    <s v="Je suis prêt à changer assez"/>
    <s v="ND"/>
    <s v="ND"/>
    <s v="ND"/>
    <s v="ND"/>
    <s v="ND"/>
    <s v="ND"/>
    <s v="ND"/>
    <s v="ND"/>
    <s v="ND"/>
    <s v="ND"/>
    <s v="ND"/>
    <s v="ND"/>
    <s v="ND"/>
    <s v="ND"/>
  </r>
  <r>
    <n v="49"/>
    <d v="2018-05-03T00:00:00"/>
    <x v="2"/>
    <s v="Bendje"/>
    <s v="CMS TOTAL"/>
    <s v="Centre médical"/>
    <s v="Privé"/>
    <n v="30"/>
    <s v="Port Gentil"/>
    <m/>
    <m/>
    <m/>
    <n v="1978"/>
    <n v="5000"/>
    <n v="15"/>
    <n v="10"/>
    <n v="5"/>
    <s v="CHR de Ntchengué"/>
    <s v="ONDO"/>
    <s v="BORIS"/>
    <n v="43"/>
    <x v="2"/>
    <x v="4"/>
    <x v="0"/>
    <s v="USS"/>
    <n v="7"/>
    <x v="6"/>
    <n v="2"/>
    <n v="5"/>
    <n v="2"/>
    <n v="3"/>
    <n v="2"/>
    <s v="Fréquentation moyenne des consultations"/>
    <s v="Consultations multiples"/>
    <s v="Evaluation des coûts"/>
    <x v="0"/>
    <x v="4"/>
    <x v="10"/>
    <x v="11"/>
    <s v="Sur- coût"/>
    <s v="Couverture internet (connexion)"/>
    <s v="Milieux éloignés"/>
    <s v="Bonne formation du personnel"/>
    <s v="Réseau national internet effectif"/>
    <s v="ND"/>
    <x v="0"/>
    <x v="2"/>
    <x v="2"/>
    <x v="2"/>
    <x v="3"/>
    <x v="2"/>
    <x v="3"/>
    <s v="Système interne"/>
    <x v="5"/>
    <x v="7"/>
    <x v="6"/>
    <x v="3"/>
    <x v="6"/>
    <n v="5"/>
    <n v="8"/>
    <n v="5"/>
    <n v="5"/>
    <n v="3"/>
    <n v="3"/>
    <n v="5"/>
    <x v="7"/>
    <s v="Oui"/>
    <x v="0"/>
    <s v="Changement faible"/>
    <s v="Changement plus ou moins important"/>
    <s v="Changement plus ou moins important"/>
    <s v="Changement faible"/>
    <s v="Changement plus ou moins important"/>
    <s v="Changement plus ou moins important"/>
    <s v="Changement plus ou moins important"/>
    <s v="Très peu de changement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Messagerie sécurisée à consulter régulièrement"/>
    <s v="Recevoir données essentielles"/>
    <s v="Etre alerté à tout moment"/>
    <s v="Confidentialité"/>
    <s v="Réticence des personnels"/>
    <s v="Coût du projet"/>
    <s v="Couverture nationale"/>
    <s v="INformatisation du dossier"/>
    <s v="ND"/>
    <s v="Bonne communication"/>
    <s v="Harmonisation optimale"/>
    <s v="Voire les pouvoirs publics"/>
    <s v="Avoir les informaticiens"/>
    <s v="ND"/>
  </r>
  <r>
    <n v="50"/>
    <d v="2018-05-03T00:00:00"/>
    <x v="2"/>
    <s v="Bendje"/>
    <s v="CMS TOTAL"/>
    <s v="Centre médical"/>
    <s v="Privé"/>
    <n v="30"/>
    <s v="Port Gentil"/>
    <m/>
    <m/>
    <m/>
    <n v="1978"/>
    <n v="5000"/>
    <s v="ND"/>
    <s v="ND"/>
    <n v="5"/>
    <s v="CHR de Ntchengué"/>
    <s v="LANGLOIS"/>
    <s v="DANIEL"/>
    <n v="59"/>
    <x v="2"/>
    <x v="7"/>
    <x v="23"/>
    <s v="Hopital des Armées de Ste Anne/ Toulon (France)"/>
    <n v="1"/>
    <x v="2"/>
    <n v="4"/>
    <n v="5"/>
    <n v="1"/>
    <n v="7"/>
    <n v="1"/>
    <s v="ND"/>
    <s v="ND"/>
    <s v="ND"/>
    <x v="0"/>
    <x v="13"/>
    <x v="16"/>
    <x v="14"/>
    <s v="Coût"/>
    <s v="Disparition des moyens"/>
    <s v="Perte de motivation"/>
    <s v="ND"/>
    <s v="ND"/>
    <s v="ND"/>
    <x v="0"/>
    <x v="5"/>
    <x v="4"/>
    <x v="2"/>
    <x v="5"/>
    <x v="2"/>
    <x v="3"/>
    <s v="ND"/>
    <x v="5"/>
    <x v="7"/>
    <x v="6"/>
    <x v="9"/>
    <x v="6"/>
    <n v="6"/>
    <n v="7"/>
    <n v="5"/>
    <n v="3"/>
    <n v="7"/>
    <n v="5"/>
    <n v="3"/>
    <x v="9"/>
    <s v="Oui"/>
    <x v="3"/>
    <s v="Changement faible"/>
    <s v="Changement faible"/>
    <s v="Aucun changement"/>
    <s v="Aucun changement"/>
    <s v="Changement faible"/>
    <s v="Aucun changement"/>
    <s v="Aucun changement"/>
    <s v="ND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ND"/>
    <s v="ND"/>
    <s v="ND"/>
    <s v="ND"/>
    <s v="Compétences"/>
    <s v="Intérêt"/>
    <s v="Motivation"/>
    <s v="Coût"/>
    <s v="ND"/>
    <s v="ND"/>
    <s v="ND"/>
    <s v="ND"/>
    <s v="ND"/>
    <s v="ND"/>
  </r>
  <r>
    <n v="51"/>
    <d v="2018-05-03T00:00:00"/>
    <x v="2"/>
    <s v="Bendje"/>
    <s v="CMS TOTAL"/>
    <s v="Centre médical"/>
    <s v="Privé"/>
    <n v="30"/>
    <s v="Port Gentil"/>
    <m/>
    <m/>
    <m/>
    <n v="1978"/>
    <n v="5000"/>
    <s v="ND"/>
    <s v="ND"/>
    <n v="5"/>
    <s v="CHR de Ntchengué"/>
    <s v="JOUBERT"/>
    <s v="BRUNO"/>
    <n v="56"/>
    <x v="3"/>
    <x v="6"/>
    <x v="24"/>
    <s v="Santé Publique/ France"/>
    <s v="Remplaçant"/>
    <x v="10"/>
    <n v="5"/>
    <n v="5"/>
    <n v="3"/>
    <n v="2"/>
    <n v="1"/>
    <s v="ND"/>
    <s v="ND"/>
    <s v="ND"/>
    <x v="0"/>
    <x v="10"/>
    <x v="14"/>
    <x v="4"/>
    <s v="Perte de temps"/>
    <s v="Gaspillage de moyens"/>
    <s v="Echec"/>
    <s v="ND"/>
    <s v="ND"/>
    <s v="ND"/>
    <x v="4"/>
    <x v="0"/>
    <x v="5"/>
    <x v="5"/>
    <x v="5"/>
    <x v="5"/>
    <x v="5"/>
    <s v="ND"/>
    <x v="5"/>
    <x v="7"/>
    <x v="6"/>
    <x v="4"/>
    <x v="8"/>
    <n v="2"/>
    <n v="8"/>
    <n v="2"/>
    <n v="2"/>
    <n v="8"/>
    <n v="2"/>
    <n v="2"/>
    <x v="8"/>
    <s v="Oui"/>
    <x v="0"/>
    <s v="Changement faible"/>
    <s v="Changement faible"/>
    <s v="Changement faible"/>
    <s v="Changement faible"/>
    <s v="Changement faible"/>
    <s v="changement faible"/>
    <s v="Changement faible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ND"/>
    <s v="ND"/>
    <s v="ND"/>
    <s v="Echec de la mise en oeuvre"/>
    <s v="Echec de l'adhésion"/>
    <s v="ND"/>
    <s v="ND"/>
    <s v="ND"/>
    <s v="ND"/>
    <s v="ND"/>
    <s v="ND"/>
    <s v="ND"/>
    <s v="ND"/>
  </r>
  <r>
    <n v="52"/>
    <d v="2018-05-03T00:00:00"/>
    <x v="2"/>
    <s v="Bendje"/>
    <s v="CMS TOTAL"/>
    <s v="Centre médical"/>
    <s v="Privé"/>
    <n v="30"/>
    <s v="Port Gentil"/>
    <m/>
    <m/>
    <m/>
    <n v="1978"/>
    <n v="5000"/>
    <n v="40"/>
    <n v="15"/>
    <n v="5"/>
    <s v="CHR de Ntchengué"/>
    <s v="DARREZOT"/>
    <s v="PATRICK"/>
    <n v="61"/>
    <x v="2"/>
    <x v="4"/>
    <x v="0"/>
    <s v="Université FRANCE"/>
    <n v="1"/>
    <x v="4"/>
    <n v="8"/>
    <n v="8"/>
    <n v="1"/>
    <n v="8"/>
    <n v="1"/>
    <s v="Amélioration performance système de santé"/>
    <s v="Economies"/>
    <s v="Désenclavement des régions"/>
    <x v="2"/>
    <x v="5"/>
    <x v="2"/>
    <x v="4"/>
    <s v="Manque de moyens financiers"/>
    <s v="Manque de compétences"/>
    <s v="Manque de logistique"/>
    <s v="Verrouiller l'attribution des crédits"/>
    <s v="Former les utilisateurs à l'outil informatique"/>
    <s v="Planifier la maintenance"/>
    <x v="0"/>
    <x v="2"/>
    <x v="2"/>
    <x v="2"/>
    <x v="3"/>
    <x v="3"/>
    <x v="2"/>
    <s v="ND"/>
    <x v="5"/>
    <x v="7"/>
    <x v="6"/>
    <x v="4"/>
    <x v="4"/>
    <n v="8"/>
    <n v="8"/>
    <n v="8"/>
    <n v="8"/>
    <n v="8"/>
    <n v="8"/>
    <n v="8"/>
    <x v="9"/>
    <s v="Oui"/>
    <x v="5"/>
    <s v="Aucun changement"/>
    <s v="Changement assez important"/>
    <s v="Changement assez important"/>
    <s v="Changement assez important"/>
    <s v="Changement assez important"/>
    <s v="Changement assez important"/>
    <s v="Changement très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Meilleure efficience"/>
    <s v="Gain de temps"/>
    <s v="Interopérabilité"/>
    <s v="Réseau informatique insuffisant"/>
    <s v="Manque de moyens financiers"/>
    <s v="Manque de personnel compétents"/>
    <s v="Manque de suivi logistique"/>
    <s v="Peur de la non confidentialité"/>
    <s v="Gestion du projet par des personnes habituées et contrôle de la gestion par un cabinet extérieur"/>
    <m/>
    <m/>
    <m/>
    <s v="Sécurisation garantie"/>
  </r>
  <r>
    <n v="53"/>
    <d v="2018-05-03T00:00:00"/>
    <x v="2"/>
    <s v="Bendje"/>
    <s v="CMS TOTAL"/>
    <s v="Centre médical"/>
    <s v="Privé"/>
    <n v="30"/>
    <s v="Port Gentil"/>
    <m/>
    <m/>
    <m/>
    <n v="1978"/>
    <n v="5000"/>
    <n v="1"/>
    <n v="20"/>
    <n v="5"/>
    <s v="CHR de Ntchengué"/>
    <s v="JOURMA"/>
    <s v="REGIS"/>
    <n v="65"/>
    <x v="2"/>
    <x v="7"/>
    <x v="25"/>
    <s v="CHU Lyon"/>
    <s v="Remplaçant"/>
    <x v="7"/>
    <n v="5"/>
    <n v="5"/>
    <n v="1"/>
    <n v="2"/>
    <n v="3"/>
    <s v="Dossier unique patient"/>
    <s v="Statistiques"/>
    <s v="Epidémiologie"/>
    <x v="0"/>
    <x v="0"/>
    <x v="0"/>
    <x v="3"/>
    <s v="Coût"/>
    <s v="Maintenance"/>
    <s v="ND"/>
    <s v="ND"/>
    <s v="ND"/>
    <s v="ND"/>
    <x v="5"/>
    <x v="0"/>
    <x v="0"/>
    <x v="0"/>
    <x v="0"/>
    <x v="4"/>
    <x v="3"/>
    <s v="ND"/>
    <x v="5"/>
    <x v="7"/>
    <x v="6"/>
    <x v="6"/>
    <x v="4"/>
    <n v="2"/>
    <n v="9"/>
    <n v="8"/>
    <n v="2"/>
    <n v="9"/>
    <n v="8"/>
    <n v="2"/>
    <x v="9"/>
    <s v="Oui"/>
    <x v="2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Meilleur suivi patient"/>
    <s v="ND"/>
    <s v="ND"/>
    <s v="Coût"/>
    <s v="Maintenance"/>
    <s v="ND"/>
    <s v="ND"/>
    <s v="ND"/>
    <s v="ND"/>
    <s v="ND"/>
    <s v="ND"/>
    <s v="ND"/>
    <s v="ND"/>
    <s v="ND"/>
  </r>
  <r>
    <n v="54"/>
    <d v="2018-05-03T00:00:00"/>
    <x v="2"/>
    <s v="Bendje"/>
    <s v="CMS TOTAL"/>
    <s v="Centre médical"/>
    <s v="Privé"/>
    <n v="30"/>
    <s v="Port Gentil"/>
    <m/>
    <m/>
    <m/>
    <n v="1978"/>
    <n v="5000"/>
    <n v="40"/>
    <n v="15"/>
    <n v="5"/>
    <s v="CHR de Ntchengué"/>
    <s v="MEYE"/>
    <s v="SYRILLE"/>
    <n v="42"/>
    <x v="2"/>
    <x v="4"/>
    <x v="0"/>
    <s v="FMSS/USS Libreville"/>
    <n v="12"/>
    <x v="6"/>
    <n v="4"/>
    <n v="6"/>
    <n v="4"/>
    <n v="5"/>
    <n v="4"/>
    <s v="Mettre en commun les données des médecins"/>
    <s v="Partage des dossiers médicaux"/>
    <s v="Meilleur suivi des patients"/>
    <x v="8"/>
    <x v="0"/>
    <x v="2"/>
    <x v="13"/>
    <s v="Perte de la confidentialité_x000a_"/>
    <s v="ND"/>
    <s v="ND"/>
    <s v="Sécurisation des accès"/>
    <s v="ND"/>
    <s v="ND"/>
    <x v="2"/>
    <x v="0"/>
    <x v="2"/>
    <x v="5"/>
    <x v="5"/>
    <x v="5"/>
    <x v="5"/>
    <s v="ND"/>
    <x v="5"/>
    <x v="7"/>
    <x v="6"/>
    <x v="3"/>
    <x v="2"/>
    <n v="5"/>
    <n v="6"/>
    <n v="5"/>
    <n v="4"/>
    <n v="7"/>
    <n v="6"/>
    <n v="4"/>
    <x v="0"/>
    <s v="Oui"/>
    <x v="0"/>
    <s v="Changement plus ou moins important"/>
    <s v="Changement plus ou moins important"/>
    <s v="Changement assez important"/>
    <s v="Changement assez important"/>
    <s v="Changement plus ou moins important"/>
    <s v="Changement très important"/>
    <s v="Changement plus ou moins important"/>
    <s v="ND"/>
    <s v="Je suis prêt à plus ou moins changer"/>
    <s v="Je suis un peu prêt à changer"/>
    <s v="Je suis prêt à plus ou moins changer"/>
    <s v="Je suis prêt à plus ou moins changer"/>
    <s v="Je suis un peu prêt à changer"/>
    <s v="Je suis prêt à changer assez"/>
    <s v="Je suis un peu prêt à changer"/>
    <s v="ND"/>
    <s v="ND"/>
    <s v="Confidentialité"/>
    <s v="ND"/>
    <s v="ND"/>
    <s v="Piratage"/>
    <s v="Hacker"/>
    <s v="ND"/>
    <s v="ND"/>
    <s v="ND"/>
    <s v="ND"/>
    <s v="ND"/>
    <s v="ND"/>
    <s v="ND"/>
  </r>
  <r>
    <n v="55"/>
    <d v="2018-05-04T00:00:00"/>
    <x v="2"/>
    <s v="Bendje"/>
    <s v="POLYCLINIQUE BILIE_x000a_"/>
    <s v="Polyclinique"/>
    <s v="Privé"/>
    <n v="65"/>
    <s v="Port Gentil"/>
    <m/>
    <m/>
    <m/>
    <n v="1990"/>
    <n v="140000"/>
    <n v="80"/>
    <n v="15"/>
    <n v="8"/>
    <s v="CHR de Ntchengué"/>
    <s v="WOAMEKPO"/>
    <s v="Rita"/>
    <n v="62"/>
    <x v="3"/>
    <x v="6"/>
    <x v="0"/>
    <s v="ENAM/ TOGO"/>
    <n v="22"/>
    <x v="0"/>
    <n v="2"/>
    <s v="NA"/>
    <n v="3"/>
    <n v="5"/>
    <n v="2"/>
    <s v="Aboutissement du projet"/>
    <s v="ND"/>
    <s v="ND"/>
    <x v="4"/>
    <x v="5"/>
    <x v="16"/>
    <x v="14"/>
    <s v="Mettre les personnes à la place qu'il faut"/>
    <s v="Contrôle systématique"/>
    <s v="ND"/>
    <s v="ND"/>
    <s v="ND"/>
    <s v="ND"/>
    <x v="4"/>
    <x v="4"/>
    <x v="5"/>
    <x v="5"/>
    <x v="5"/>
    <x v="5"/>
    <x v="5"/>
    <s v="ND"/>
    <x v="5"/>
    <x v="8"/>
    <x v="7"/>
    <x v="10"/>
    <x v="4"/>
    <n v="8"/>
    <n v="4"/>
    <n v="8"/>
    <n v="8"/>
    <n v="4"/>
    <n v="8"/>
    <n v="8"/>
    <x v="5"/>
    <s v="Non"/>
    <x v="9"/>
    <s v="Changement plus ou moins important"/>
    <s v="Changement plus ou moins important"/>
    <s v="NA"/>
    <s v="Changement assez important"/>
    <s v="Changement assez important"/>
    <s v="Changement très important"/>
    <s v="Changement assez important"/>
    <s v="Projet bien acceuilli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u travail"/>
    <s v="ND"/>
    <s v="ND"/>
    <s v="Détournement"/>
    <s v="Abandon"/>
    <s v="Incompétence"/>
    <s v="ND"/>
    <s v="ND"/>
    <s v="Compétence"/>
    <s v="Surveillance"/>
    <s v="Bonne formation"/>
    <s v="ND"/>
    <s v="ND"/>
  </r>
  <r>
    <n v="56"/>
    <d v="2018-05-04T00:00:00"/>
    <x v="2"/>
    <s v="Bendje"/>
    <s v="POLYCLINIQUE BILIE_x000a_"/>
    <s v="Polyclinique"/>
    <s v="Privé"/>
    <n v="65"/>
    <s v="Port Gentil"/>
    <m/>
    <m/>
    <m/>
    <n v="1990"/>
    <n v="140000"/>
    <n v="80"/>
    <n v="15"/>
    <n v="8"/>
    <s v="CHR de Ntchengué"/>
    <s v="ETOUGHE"/>
    <s v="JENIFER"/>
    <n v="45"/>
    <x v="3"/>
    <x v="6"/>
    <x v="26"/>
    <s v="Ecole interprovinciale de santé de Mouila"/>
    <s v="2,8 "/>
    <x v="6"/>
    <n v="5"/>
    <s v="NA"/>
    <n v="4"/>
    <n v="9"/>
    <n v="6"/>
    <s v="ND"/>
    <s v="ND"/>
    <s v="Aboutissement du projet"/>
    <x v="7"/>
    <x v="3"/>
    <x v="3"/>
    <x v="14"/>
    <s v="Détournement de fond_x000a_"/>
    <s v="ND"/>
    <s v="ND"/>
    <s v="ND"/>
    <s v="ND"/>
    <s v="ND"/>
    <x v="4"/>
    <x v="2"/>
    <x v="5"/>
    <x v="5"/>
    <x v="5"/>
    <x v="5"/>
    <x v="5"/>
    <s v="ND"/>
    <x v="5"/>
    <x v="8"/>
    <x v="7"/>
    <x v="10"/>
    <x v="7"/>
    <n v="5"/>
    <n v="3"/>
    <n v="3"/>
    <n v="4"/>
    <n v="7"/>
    <n v="8"/>
    <n v="4"/>
    <x v="10"/>
    <s v="Oui"/>
    <x v="5"/>
    <s v="Changement plus ou moins important"/>
    <s v="Changement assez important"/>
    <s v="NA"/>
    <s v="Changement faible"/>
    <s v="Changement très important"/>
    <s v="Aucun changement"/>
    <s v="NA"/>
    <s v="ND"/>
    <s v="Je ne suis pas du tout prêt à changer"/>
    <s v="Je suis un peu prêt à changer"/>
    <s v="Je suis prêt à plus ou moins changer"/>
    <s v="Je suis prêt à changer assez"/>
    <s v="NA"/>
    <s v="Je suis prêt à beaucoup changer"/>
    <s v="NA"/>
    <s v="ND"/>
    <s v="ND"/>
    <s v="ND"/>
    <s v="Hébergement de données"/>
    <s v="ND"/>
    <s v="ND"/>
    <s v="ND"/>
    <s v="ND"/>
    <s v="ND"/>
    <s v="Cela facilitera beaucoup de changements"/>
    <s v="ND"/>
    <s v="ND"/>
    <s v="ND"/>
    <s v="ND"/>
  </r>
  <r>
    <n v="57"/>
    <d v="2018-05-04T00:00:00"/>
    <x v="2"/>
    <s v="Bendje"/>
    <s v="POLYCLINIQUE BILIE_x000a_"/>
    <s v="Polyclinique"/>
    <s v="Privé"/>
    <n v="65"/>
    <s v="Port Gentil"/>
    <m/>
    <m/>
    <m/>
    <n v="1990"/>
    <n v="140000"/>
    <n v="80"/>
    <n v="15"/>
    <n v="8"/>
    <s v="CHR de Ntchengué"/>
    <s v="ALEM R."/>
    <s v="RUTH"/>
    <n v="58"/>
    <x v="3"/>
    <x v="6"/>
    <x v="27"/>
    <s v="Ecole Nationale de santé du Gabon (INSAS)"/>
    <n v="3"/>
    <x v="8"/>
    <n v="5"/>
    <n v="8"/>
    <n v="3"/>
    <n v="5"/>
    <n v="4"/>
    <s v="Aboutissement du projet"/>
    <s v="Application dans les structures privées"/>
    <s v="ND"/>
    <x v="8"/>
    <x v="3"/>
    <x v="0"/>
    <x v="8"/>
    <s v="Mauvais suivi"/>
    <s v="Non aboutissement du projet"/>
    <s v="ND"/>
    <s v="Evaluation permanente"/>
    <s v="Vérification des fonds"/>
    <s v="ND"/>
    <x v="3"/>
    <x v="3"/>
    <x v="3"/>
    <x v="4"/>
    <x v="4"/>
    <x v="0"/>
    <x v="0"/>
    <s v="ND"/>
    <x v="5"/>
    <x v="8"/>
    <x v="7"/>
    <x v="2"/>
    <x v="6"/>
    <n v="7"/>
    <n v="6"/>
    <n v="6"/>
    <n v="6"/>
    <n v="6"/>
    <n v="6"/>
    <n v="5"/>
    <x v="9"/>
    <s v="Oui"/>
    <x v="7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u fonctionnement des outils"/>
    <s v="Meilleure traçabilité des activités"/>
    <s v="Bonne organisation du travail"/>
    <s v="Pas assez de moyens financiers de l'Etat et de la Banque Mondiale"/>
    <s v="Structures privées ne bénéficient pas du projet"/>
    <s v="Transparence financière"/>
    <s v="Entreprise fictive"/>
    <s v="ND"/>
    <s v="Avoir les ressources nécessaires_x000a_"/>
    <s v="Implication des responsables"/>
    <s v="Contrôle des travaux"/>
    <s v="Avoir des entreprises crédibles"/>
    <s v="ND"/>
  </r>
  <r>
    <n v="58"/>
    <d v="2018-05-04T00:00:00"/>
    <x v="2"/>
    <s v="Bendje"/>
    <s v="POLYCLINIQUE BILIE_x000a_"/>
    <s v="Polyclinique"/>
    <s v="Privé"/>
    <n v="65"/>
    <s v="Port Gentil"/>
    <m/>
    <m/>
    <m/>
    <n v="1990"/>
    <n v="140000"/>
    <s v="ND"/>
    <s v="ND"/>
    <n v="8"/>
    <s v="CHR de Ntchengué"/>
    <s v="MOUSSAVOU "/>
    <s v="ORPHEE BRETT"/>
    <n v="42"/>
    <x v="0"/>
    <x v="3"/>
    <x v="28"/>
    <s v="M2 Management des E/ses/ Fondation MERCURE (BRUXELLES)"/>
    <n v="4"/>
    <x v="8"/>
    <n v="5"/>
    <n v="10"/>
    <n v="1"/>
    <n v="7"/>
    <n v="3"/>
    <s v="Dotations effectives du matériel de haute technologie"/>
    <s v="Installation gratuite des systèmes de réseau"/>
    <s v="Contrôle périodique des statistiques et à long terme"/>
    <x v="3"/>
    <x v="3"/>
    <x v="0"/>
    <x v="10"/>
    <s v="Sécuriser les informations"/>
    <s v="Absence de maintenance"/>
    <s v="Suivi de statistiques"/>
    <s v="Accès et confidentialité stricte"/>
    <s v="Mise en place d'un technicien en statistique"/>
    <s v="Mise en place d'un ingénieur statistique"/>
    <x v="3"/>
    <x v="0"/>
    <x v="2"/>
    <x v="4"/>
    <x v="4"/>
    <x v="4"/>
    <x v="0"/>
    <s v="En attente immédiate et urgente du sytème"/>
    <x v="5"/>
    <x v="8"/>
    <x v="7"/>
    <x v="5"/>
    <x v="9"/>
    <n v="5"/>
    <n v="8"/>
    <n v="5"/>
    <n v="3"/>
    <n v="10"/>
    <n v="10"/>
    <n v="8"/>
    <x v="10"/>
    <s v="Oui"/>
    <x v="4"/>
    <s v="Changement assez important"/>
    <s v="Changement très important"/>
    <s v="Changement très important"/>
    <s v="Changement assez important"/>
    <s v="Changement très important"/>
    <s v="Changement très important"/>
    <s v="Changement plus ou moins important"/>
    <s v="Urgence sur la mise en place et la dotation des outils"/>
    <s v="Je suis prêt à beaucoup changer"/>
    <s v="Je suis prêt à changer assez"/>
    <s v="Je suis prêt à changer assez"/>
    <s v="Je suis prêt à beaucoup changer"/>
    <s v="Je suis prêt à beaucoup changer"/>
    <s v="Je suis prêt à beaucoup changer"/>
    <s v="Je suis prêt à plus ou moins changer"/>
    <s v="Reste très inquiet sur la confidentialité des informations"/>
    <s v="Système de sécurité High Tech"/>
    <s v="Accent sur la confidentialité des données"/>
    <s v="Dotation d'in matériel haut de gamme"/>
    <s v="Sécurité des informations"/>
    <s v="Gestion de la confidentialité"/>
    <s v="Passage des fonds vers l'Etat"/>
    <s v="Formation par l'Etat"/>
    <s v="Maintenance et sytème de contrôle"/>
    <s v="Accès contrôlé et limité"/>
    <s v="Accès limité aux professionnels de santé"/>
    <s v="S'adresser directement aux structures"/>
    <s v="Choisir les personnes compétentes des structures"/>
    <s v="Formation des opérateurs directs"/>
  </r>
  <r>
    <n v="59"/>
    <d v="2018-05-04T00:00:00"/>
    <x v="2"/>
    <s v="Bendje"/>
    <s v="POLYCLINIQUE BILIE_x000a_"/>
    <s v="Polyclinique"/>
    <s v="Privé"/>
    <n v="65"/>
    <s v="Port Gentil"/>
    <m/>
    <m/>
    <m/>
    <n v="1990"/>
    <n v="140000"/>
    <s v="ND"/>
    <s v="ND"/>
    <n v="8"/>
    <s v="CHR de Ntchengué"/>
    <s v="MAMFOUMBI"/>
    <s v="MARIELLE"/>
    <n v="38"/>
    <x v="0"/>
    <x v="3"/>
    <x v="1"/>
    <s v="Management d'E/se"/>
    <s v="5,4"/>
    <x v="4"/>
    <n v="4"/>
    <s v="NA"/>
    <n v="5"/>
    <n v="7"/>
    <n v="10"/>
    <s v="Le projet contribuera à l'amélioration des enregistrements des données des patients afin de contribuer à la bonne gestion des informations des patients"/>
    <s v="Améliorer la prise en charge du patient"/>
    <s v="ND"/>
    <x v="4"/>
    <x v="3"/>
    <x v="0"/>
    <x v="10"/>
    <s v="Manque de suivi"/>
    <s v="Manque d'organisation"/>
    <s v="Manque d'outils"/>
    <s v="Aller au terme"/>
    <s v="Mettre en place les mesures de contrôle"/>
    <s v="ND"/>
    <x v="2"/>
    <x v="4"/>
    <x v="6"/>
    <x v="2"/>
    <x v="2"/>
    <x v="6"/>
    <x v="6"/>
    <s v="ND"/>
    <x v="5"/>
    <x v="8"/>
    <x v="7"/>
    <x v="3"/>
    <x v="7"/>
    <n v="1"/>
    <n v="6"/>
    <n v="7"/>
    <n v="7"/>
    <n v="6"/>
    <n v="5"/>
    <n v="5"/>
    <x v="5"/>
    <s v="Oui"/>
    <x v="4"/>
    <s v="NA"/>
    <s v="Changement assez important"/>
    <s v="Changement très important"/>
    <s v="Changement assez important"/>
    <s v="NA"/>
    <s v="Changement assez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es conditions de travail"/>
    <s v="Mettre en place un système de contrôle"/>
    <s v="Suivie et contrôle des données patients"/>
    <s v="Adhésion"/>
    <s v="Compréhension"/>
    <s v="ND"/>
    <s v="ND"/>
    <s v="ND"/>
    <s v="Sensibiliser"/>
    <s v="Former"/>
    <s v="ND"/>
    <s v="ND"/>
    <s v="ND"/>
  </r>
  <r>
    <n v="60"/>
    <d v="2018-05-04T00:00:00"/>
    <x v="2"/>
    <s v="Bendje"/>
    <s v="POLYCLINIQUE BILIE_x000a_"/>
    <s v="Polyclinique"/>
    <s v="Privé"/>
    <n v="65"/>
    <s v="Port Gentil"/>
    <m/>
    <m/>
    <m/>
    <n v="1990"/>
    <n v="140000"/>
    <n v="89"/>
    <n v="10"/>
    <n v="8"/>
    <s v="CHR de Ntchengué"/>
    <s v="ONDO"/>
    <s v="CLAUDIA"/>
    <n v="44"/>
    <x v="3"/>
    <x v="6"/>
    <x v="29"/>
    <s v="ND"/>
    <n v="19"/>
    <x v="8"/>
    <n v="2"/>
    <n v="6"/>
    <n v="2"/>
    <n v="10"/>
    <n v="4"/>
    <s v="L'amélioration "/>
    <s v="ND"/>
    <s v="ND"/>
    <x v="2"/>
    <x v="3"/>
    <x v="12"/>
    <x v="15"/>
    <s v="Manque de suivi"/>
    <s v="Détournement de fonds"/>
    <s v="Abandon"/>
    <s v="La réalisation"/>
    <s v="ND"/>
    <s v="ND"/>
    <x v="3"/>
    <x v="3"/>
    <x v="3"/>
    <x v="4"/>
    <x v="4"/>
    <x v="0"/>
    <x v="0"/>
    <s v="ND"/>
    <x v="5"/>
    <x v="8"/>
    <x v="7"/>
    <x v="10"/>
    <x v="7"/>
    <n v="4"/>
    <n v="3"/>
    <n v="6"/>
    <n v="7"/>
    <n v="2"/>
    <n v="6"/>
    <n v="7"/>
    <x v="5"/>
    <s v="Oui"/>
    <x v="5"/>
    <s v="Changement assez important"/>
    <s v="Changement plus ou moins important"/>
    <s v="Changement plus ou moins important"/>
    <s v="Changement très important"/>
    <s v="Changement assez important"/>
    <s v="Changement très important"/>
    <s v="Changement plus ou moins important"/>
    <s v="On veut de l'amélioration"/>
    <s v="Je suis prêt à changer assez"/>
    <s v="Je suis prêt à plus ou moins changer"/>
    <s v="NA"/>
    <s v="Je suis un peu prêt à changer"/>
    <s v="Je suis prêt à beaucoup changer"/>
    <s v="NA"/>
    <s v="Je suis prêt à changer assez"/>
    <s v="L'amélioration"/>
    <s v="Bon suivi du travail_x000a_"/>
    <s v="ND"/>
    <s v="ND"/>
    <s v="Manque de suivi"/>
    <s v="Détournement de fond"/>
    <s v="Incompétence"/>
    <s v="Abandon"/>
    <s v="ND"/>
    <s v="Réalisation"/>
    <s v="Compétence"/>
    <s v="Le sérieux"/>
    <s v="L'aboutissement"/>
    <s v="ND"/>
  </r>
  <r>
    <n v="61"/>
    <d v="2018-05-04T00:00:00"/>
    <x v="2"/>
    <s v="Bendje"/>
    <s v="POLYCLINIQUE BILIE_x000a_"/>
    <s v="Polyclinique"/>
    <s v="Privé"/>
    <n v="65"/>
    <s v="Port Gentil"/>
    <m/>
    <m/>
    <m/>
    <n v="1990"/>
    <n v="140000"/>
    <n v="80"/>
    <n v="15"/>
    <n v="8"/>
    <s v="CHR de Ntchengué"/>
    <s v="DIA née GNINGME NKOGHE_x000a_"/>
    <s v="ARLETTE"/>
    <n v="55"/>
    <x v="3"/>
    <x v="6"/>
    <x v="30"/>
    <s v="ENSAS"/>
    <n v="5"/>
    <x v="6"/>
    <n v="5"/>
    <n v="10"/>
    <n v="1"/>
    <n v="10"/>
    <n v="10"/>
    <s v="Améliorer les conditions de travail"/>
    <s v="Faire des formations au niveau supérieur"/>
    <s v="Donner les moyens aux structures privées"/>
    <x v="4"/>
    <x v="3"/>
    <x v="3"/>
    <x v="2"/>
    <s v="Ne pas aboutir"/>
    <s v="Détournement de fonds"/>
    <s v="Manque de vigilance"/>
    <s v="Enlever toutes les immondices"/>
    <s v="Donner directement les fonds aux concernés"/>
    <s v="Vérifier toujours le projet à chaque dépense"/>
    <x v="2"/>
    <x v="6"/>
    <x v="6"/>
    <x v="3"/>
    <x v="3"/>
    <x v="2"/>
    <x v="2"/>
    <s v="ND"/>
    <x v="5"/>
    <x v="8"/>
    <x v="7"/>
    <x v="3"/>
    <x v="9"/>
    <n v="8"/>
    <n v="4"/>
    <n v="7"/>
    <n v="4"/>
    <n v="6"/>
    <n v="8"/>
    <n v="8"/>
    <x v="10"/>
    <s v="Oui"/>
    <x v="5"/>
    <s v="Changement très important"/>
    <s v="Changement assez important"/>
    <s v="Changement assez important"/>
    <s v="Changement assez important"/>
    <s v="Changement très important"/>
    <s v="Changement très important"/>
    <s v="Changement plus ou moins important"/>
    <s v="ND"/>
    <s v="Je suis prêt à beaucoup changer"/>
    <s v="Je suis prêt à beaucoup changer"/>
    <s v="Je suis prêt à changer assez"/>
    <s v="Je suis prêt à beaucoup changer"/>
    <s v="Je suis prêt à beaucoup changer"/>
    <s v="Je suis prêt à beaucoup changer"/>
    <s v="Je suis prêt à changer assez"/>
    <s v="Meilleur suivi patient"/>
    <s v="Des formations"/>
    <s v="Un meilleur suivi patient"/>
    <s v="ND"/>
    <s v="Manque de suivi"/>
    <s v="Détournement de fond"/>
    <s v="Abandon du projet"/>
    <s v="Incompétence"/>
    <s v="ND"/>
    <s v="Suivre le projet jusqu'à son terme"/>
    <s v="Suivi des règles/ sanctions"/>
    <s v="ND"/>
    <s v="ND"/>
    <s v="ND"/>
  </r>
  <r>
    <n v="62"/>
    <d v="2018-05-04T00:00:00"/>
    <x v="2"/>
    <s v="Bendje"/>
    <s v="CHR POG/ Ntchengué"/>
    <s v="CHR"/>
    <s v="Public civil"/>
    <n v="400"/>
    <s v="Port Gentil"/>
    <m/>
    <m/>
    <m/>
    <n v="2002"/>
    <n v="146000"/>
    <n v="5"/>
    <s v="60min"/>
    <n v="0"/>
    <s v="CHR de Ntchengué"/>
    <s v="MOUKAKI- ONDJOKOU"/>
    <s v="MERECE"/>
    <n v="41"/>
    <x v="2"/>
    <x v="7"/>
    <x v="23"/>
    <s v="UOB"/>
    <n v="3"/>
    <x v="5"/>
    <n v="4"/>
    <n v="8"/>
    <n v="3"/>
    <n v="8"/>
    <n v="5"/>
    <s v="Meilleur partage de l'information_x000a_"/>
    <s v="Rapidité de prise en charge"/>
    <s v="Meilleur identification des intervenants sur les mêmes  malades"/>
    <x v="3"/>
    <x v="0"/>
    <x v="12"/>
    <x v="4"/>
    <s v="Surcharge de travail administratif"/>
    <s v="ND"/>
    <s v="ND"/>
    <s v="ND"/>
    <s v="ND"/>
    <s v="ND"/>
    <x v="3"/>
    <x v="3"/>
    <x v="3"/>
    <x v="4"/>
    <x v="4"/>
    <x v="0"/>
    <x v="0"/>
    <s v="ND"/>
    <x v="4"/>
    <x v="9"/>
    <x v="3"/>
    <x v="4"/>
    <x v="4"/>
    <n v="8"/>
    <n v="8"/>
    <n v="8"/>
    <n v="8"/>
    <n v="6"/>
    <n v="8"/>
    <n v="6"/>
    <x v="4"/>
    <s v="Oui"/>
    <x v="7"/>
    <s v="Changement assez important"/>
    <s v="Changement assez important"/>
    <s v="Changement assez important"/>
    <s v="Changement assez important"/>
    <s v="Changement plus ou moins important"/>
    <s v="Changement assez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changer assez"/>
    <s v="Je suis prêt à changer assez"/>
    <s v="Je suis prêt à changer assez"/>
    <s v="ND"/>
    <s v="Meilleure connaissance des patients"/>
    <s v="Meilleure collaboration entre personnel de santé"/>
    <s v="Meilleur séjour hospitalier des patients"/>
    <s v="Résistance au changement"/>
    <s v="Dépendance totale aux SIS"/>
    <s v="ND"/>
    <s v="ND"/>
    <s v="ND"/>
    <s v="Information et Formation"/>
    <s v="ND"/>
    <s v="ND"/>
    <s v="ND"/>
    <s v="ND"/>
  </r>
  <r>
    <n v="63"/>
    <d v="2018-05-04T00:00:00"/>
    <x v="2"/>
    <s v="Bendje"/>
    <s v="CHR POG/ Ntchengué"/>
    <s v="CHR"/>
    <s v="Public civil"/>
    <n v="400"/>
    <s v="Port Gentil"/>
    <m/>
    <m/>
    <m/>
    <n v="2002"/>
    <n v="146000"/>
    <s v="ND"/>
    <n v="15"/>
    <n v="0"/>
    <s v="CHR de Ntchengué"/>
    <s v="N'GOTHANG EKOMI"/>
    <s v="MARIE JOSE"/>
    <n v="50"/>
    <x v="3"/>
    <x v="5"/>
    <x v="31"/>
    <s v="FMSS/GABON et Ecole des Cadres/ Dijon (FRANCE)"/>
    <n v="20"/>
    <x v="8"/>
    <n v="5"/>
    <n v="10"/>
    <n v="4"/>
    <n v="10"/>
    <n v="10"/>
    <s v="Amélioration de la qualité de la Relation CLient"/>
    <s v="Redressement du comportement du personnel"/>
    <s v="Renforcer la confidentialité entre soignants et soignés"/>
    <x v="4"/>
    <x v="0"/>
    <x v="3"/>
    <x v="8"/>
    <s v="La mauvaise utilisation des appareils"/>
    <s v="Accès non sécurisé à toutes les personnes"/>
    <s v="ND"/>
    <s v="Maintenir les appareils en bon état pour éviter un dysfonctionnement"/>
    <s v="Sécuriser les données"/>
    <s v="ND"/>
    <x v="2"/>
    <x v="2"/>
    <x v="2"/>
    <x v="0"/>
    <x v="0"/>
    <x v="4"/>
    <x v="3"/>
    <s v="ND"/>
    <x v="4"/>
    <x v="9"/>
    <x v="3"/>
    <x v="5"/>
    <x v="3"/>
    <n v="10"/>
    <n v="10"/>
    <n v="10"/>
    <n v="10"/>
    <n v="10"/>
    <n v="5"/>
    <n v="5"/>
    <x v="4"/>
    <s v="Oui"/>
    <x v="4"/>
    <s v="Changement faible"/>
    <s v="Changement plus ou moins important"/>
    <s v="Changement faible"/>
    <s v="Changement très important"/>
    <s v="Changement très important"/>
    <s v="Changement assez important"/>
    <s v="Changement plus ou moins important"/>
    <s v="ND"/>
    <s v="Je ne suis pas du tout prêt à changer"/>
    <s v="Je suis un peu prêt à changer"/>
    <s v="Je suis un peu prêt à changer"/>
    <s v="Je suis prêt à plus ou moins changer"/>
    <s v="Je suis prêt à plus ou moins changer"/>
    <s v="Je suis prêt à beaucoup changer"/>
    <s v="Je ne suis pas du tout prêt à changer"/>
    <s v="ND"/>
    <s v="Que le projet aboutisse et nous évaluerons sur le terrain"/>
    <s v="ND"/>
    <s v="ND"/>
    <s v="Fuite des codes/données"/>
    <s v="Mauvaise utilisation des outils"/>
    <s v="Refus d'utilisation des outils par certains praticiens"/>
    <s v="ND"/>
    <s v="ND"/>
    <s v="Sécuriser les données/codes"/>
    <s v="Former les utilisateurs"/>
    <s v="ND"/>
    <s v="ND"/>
    <s v="ND"/>
  </r>
  <r>
    <n v="64"/>
    <d v="2018-05-04T00:00:00"/>
    <x v="2"/>
    <s v="Bendje"/>
    <s v="CHR POG/ Ntchengué"/>
    <s v="CHR"/>
    <s v="Public civil"/>
    <n v="400"/>
    <s v="Port Gentil"/>
    <m/>
    <m/>
    <m/>
    <n v="2002"/>
    <n v="146000"/>
    <s v="ND"/>
    <n v="15"/>
    <n v="0"/>
    <s v="CHR de Ntchengué"/>
    <s v="NZAMBA APORO"/>
    <s v="ANNICK RACHEL"/>
    <n v="48"/>
    <x v="2"/>
    <x v="7"/>
    <x v="32"/>
    <s v="CHU IBN SINA RABAT / MAROC"/>
    <n v="8"/>
    <x v="6"/>
    <n v="2"/>
    <n v="7"/>
    <n v="1"/>
    <n v="8"/>
    <n v="5"/>
    <s v="Meilleure connexion internet"/>
    <s v="Meilleure adhésion aux matériels informatiques"/>
    <s v="De meilleurs techniciens pour l'entretien du matériel informatique"/>
    <x v="3"/>
    <x v="0"/>
    <x v="3"/>
    <x v="13"/>
    <s v="La non adhésion de certains collaborateurs"/>
    <s v="Manque d'entretien du matériel"/>
    <s v="Oublie de mise à jour de données par excès de travail"/>
    <s v="Sensibiliser d'avantage"/>
    <s v="Faut des techniciens accessibles en cas de panne"/>
    <s v="Limiter le nb de malades à  10 par jour et par médecin"/>
    <x v="3"/>
    <x v="3"/>
    <x v="3"/>
    <x v="0"/>
    <x v="4"/>
    <x v="0"/>
    <x v="2"/>
    <s v="quasiment inexistant"/>
    <x v="4"/>
    <x v="9"/>
    <x v="3"/>
    <x v="5"/>
    <x v="11"/>
    <n v="1"/>
    <n v="10"/>
    <n v="5"/>
    <n v="5"/>
    <n v="10"/>
    <n v="10"/>
    <n v="10"/>
    <x v="5"/>
    <s v="Oui"/>
    <x v="5"/>
    <s v="Changement très important"/>
    <s v="Changement très important"/>
    <s v="Changement assez important"/>
    <s v="Changement très important"/>
    <s v="Changement très important"/>
    <s v="Changement très important"/>
    <s v="NA"/>
    <s v="ND"/>
    <s v="Je suis prêt à beaucoup changer"/>
    <s v="Je suis prêt à beaucoup changer"/>
    <s v="Je suis prêt à plus ou moins changer"/>
    <s v="Je suis prêt à changer assez"/>
    <s v="Je suis prêt à changer assez"/>
    <s v="Je suis prêt à beaucoup changer"/>
    <s v="Je suis prêt à changer assez"/>
    <s v="ND"/>
    <s v="Amélioration dans la prise en charge du patient"/>
    <s v="Evolution des mentalités des agents et de la population"/>
    <s v="Meilleure connaissance en peu de temps du patient"/>
    <s v="Absence d'entretien du matériel"/>
    <s v="Non adhésion des collaborateurs"/>
    <s v="Disponibilité de l'énergie électrique"/>
    <s v="La crainte pour certains collaborateurs de voir qu'ils ne travaillent pas"/>
    <s v="La disponibilité du matériel informatique"/>
    <s v="Bons techniciens pour l'entretien"/>
    <s v="Formation continue des collaborateurs"/>
    <s v="Groupe électrogène performant"/>
    <s v="Ne pas mettre la pression en cas d'absence prolongée"/>
    <s v="Eviter les pannes, le système d'entretien du matériel doit être performant/ Ne pas attendre qu'il tombe en panne"/>
  </r>
  <r>
    <n v="65"/>
    <d v="2018-05-04T00:00:00"/>
    <x v="2"/>
    <s v="Bendje"/>
    <s v="CHR POG/ Ntchengué"/>
    <s v="CHR"/>
    <s v="Public civil"/>
    <n v="400"/>
    <s v="Port Gentil"/>
    <m/>
    <m/>
    <m/>
    <n v="2002"/>
    <n v="146000"/>
    <s v="ND"/>
    <n v="15"/>
    <n v="0"/>
    <s v="CHR de Ntchengué"/>
    <s v="NGOUNDOU EP. MBINA M."/>
    <s v="CATHERINE"/>
    <n v="47"/>
    <x v="3"/>
    <x v="6"/>
    <x v="33"/>
    <s v="ENASS/INFASS"/>
    <n v="18"/>
    <x v="6"/>
    <n v="4"/>
    <n v="9"/>
    <n v="6"/>
    <n v="10"/>
    <n v="8"/>
    <s v="Formation du personnel"/>
    <s v="Rendre disponible le matériel"/>
    <s v="Maintenir le projet pour l'amélioration des conditions de santé"/>
    <x v="4"/>
    <x v="5"/>
    <x v="6"/>
    <x v="2"/>
    <s v="Accessibilité du matériel dans les départements"/>
    <s v="Personnel soignant"/>
    <s v="Système de contrôle du projet"/>
    <s v="Disponibiliser les outils de travail de tous les hôpitaux"/>
    <s v="Formation du personnel médical et para-médical"/>
    <s v="Contrôle sur l'application du projet"/>
    <x v="0"/>
    <x v="0"/>
    <x v="2"/>
    <x v="3"/>
    <x v="3"/>
    <x v="2"/>
    <x v="3"/>
    <s v="ND_x000a_"/>
    <x v="4"/>
    <x v="9"/>
    <x v="3"/>
    <x v="4"/>
    <x v="3"/>
    <n v="8"/>
    <n v="6"/>
    <n v="10"/>
    <n v="7"/>
    <n v="7"/>
    <n v="10"/>
    <n v="8"/>
    <x v="4"/>
    <s v="Oui"/>
    <x v="4"/>
    <s v="Changement assez important"/>
    <s v="Changement très important"/>
    <s v="Changement très important"/>
    <s v="Changement très important"/>
    <s v="Changement assez important"/>
    <s v="Changement très important"/>
    <s v="Changement assez important"/>
    <s v="ND"/>
    <s v="Je suis prêt à changer assez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Lancement du projet"/>
    <s v="Formation du personnel"/>
    <s v="Mise en place d'un système de contrôle"/>
    <s v="Pbs liés au financement du projet"/>
    <s v="Disponibilité du matériel"/>
    <s v="Sensibilisation de la population"/>
    <s v="Formation continue"/>
    <s v="ND"/>
    <s v="S'assurer de l'efficacité du projet_x000a_"/>
    <s v="Mettre en oeuvre un système de contrôle des bases de données"/>
    <s v="Mettre en oeuvre des moyens de sensibilisation des populations"/>
    <s v="ND"/>
    <s v="ND"/>
  </r>
  <r>
    <n v="66"/>
    <d v="2018-05-04T00:00:00"/>
    <x v="2"/>
    <s v="Bendje"/>
    <s v="DRS"/>
    <s v="Administration régionale de santé"/>
    <s v="Public militaire"/>
    <n v="10"/>
    <s v="Port Gentil"/>
    <m/>
    <m/>
    <m/>
    <m/>
    <n v="146000"/>
    <s v="ND"/>
    <s v="ND"/>
    <n v="8"/>
    <s v="CHR de Ntchengué"/>
    <s v="OVONO EDZO"/>
    <s v="CLET"/>
    <s v="ND"/>
    <x v="2"/>
    <x v="7"/>
    <x v="34"/>
    <s v="Univ ABOMEY / Cotonou"/>
    <n v="1"/>
    <x v="8"/>
    <n v="2"/>
    <n v="10"/>
    <n v="1"/>
    <n v="10"/>
    <n v="9"/>
    <s v="Information sanitaire disponible à temps"/>
    <s v="Indépendance totale du personnel pour la collecte des données"/>
    <s v="Possibililté d'actions envers les structures reculées"/>
    <x v="6"/>
    <x v="0"/>
    <x v="4"/>
    <x v="3"/>
    <s v="Connexion internet"/>
    <s v="Disponibilité du courant"/>
    <s v="Maintenance des équipements informatiques"/>
    <s v="Assurer la disponibilité internet"/>
    <s v="Garantir le courant des villes"/>
    <s v="Prévoir un service après vente pour la maintenance"/>
    <x v="0"/>
    <x v="3"/>
    <x v="2"/>
    <x v="0"/>
    <x v="0"/>
    <x v="0"/>
    <x v="3"/>
    <s v="ND_x000a_"/>
    <x v="6"/>
    <x v="9"/>
    <x v="6"/>
    <x v="4"/>
    <x v="3"/>
    <n v="10"/>
    <n v="10"/>
    <n v="10"/>
    <n v="10"/>
    <n v="8"/>
    <n v="10"/>
    <n v="10"/>
    <x v="10"/>
    <s v="Oui"/>
    <x v="4"/>
    <s v="Changement assez important"/>
    <s v="Changement très important"/>
    <s v="Changement très important"/>
    <s v="Changement très important"/>
    <s v="Changement assez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Formation"/>
    <s v="Matériel informatique"/>
    <s v="Ligne internet garantie"/>
    <s v="Entretien et renouvellement de l'équipement"/>
    <s v="Non disponibilité de la connexion internet"/>
    <s v="Sécurité des données"/>
    <s v="ND"/>
    <s v="ND"/>
    <s v="Prévoir des sources financières et , techniciens locaux"/>
    <s v="Garantir la pérennité de la ligne"/>
    <s v="Le code doit être renouvellable en cas de changement de manipulateur"/>
    <m/>
    <m/>
  </r>
  <r>
    <n v="67"/>
    <d v="2018-05-17T00:00:00"/>
    <x v="1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NGUEMA ZUE"/>
    <s v="JEAN RENE"/>
    <n v="48"/>
    <x v="0"/>
    <x v="3"/>
    <x v="0"/>
    <s v="EPCA"/>
    <n v="2"/>
    <x v="7"/>
    <n v="6"/>
    <n v="8"/>
    <n v="4"/>
    <n v="8"/>
    <n v="6"/>
    <s v="Améliorer les conditions de travail"/>
    <s v="Valoriser les données sanitaires"/>
    <s v="Améliorer la qualité des données sanitaires "/>
    <x v="2"/>
    <x v="3"/>
    <x v="0"/>
    <x v="1"/>
    <s v="Personnel réticents"/>
    <s v="Conditions de travail inadéquates"/>
    <s v="Manque d'outils"/>
    <s v="sensibilisation du personnel"/>
    <s v="Mettre des outils perfomants à dispositions "/>
    <s v="Fournir les outils essentiels au projet  "/>
    <x v="5"/>
    <x v="2"/>
    <x v="0"/>
    <x v="0"/>
    <x v="3"/>
    <x v="0"/>
    <x v="2"/>
    <s v="ND"/>
    <x v="7"/>
    <x v="4"/>
    <x v="2"/>
    <x v="6"/>
    <x v="7"/>
    <n v="7"/>
    <n v="8"/>
    <n v="3"/>
    <n v="8"/>
    <n v="9"/>
    <n v="4"/>
    <n v="6"/>
    <x v="11"/>
    <s v="Oui"/>
    <x v="0"/>
    <s v="Changement très important"/>
    <s v="Changement plus ou moins important"/>
    <s v="Changement très important"/>
    <s v="Changement très important"/>
    <s v="Changement assez important"/>
    <s v="Changement très important"/>
    <s v="Changement faible"/>
    <s v="ND"/>
    <s v="Je suis prêt à plus ou moins changer"/>
    <s v="Je suis prêt à beaucoup changer"/>
    <s v="Je suis prêt à beaucoup changer"/>
    <s v="Je suis prêt à beaucoup changer"/>
    <s v="Je suis prêt à changer assez"/>
    <s v="Je suis prêt à beaucoup changer"/>
    <s v="Je suis prêt à plus ou moins changer"/>
    <s v="ND"/>
    <s v="Formation"/>
    <s v="ND"/>
    <s v="ND"/>
    <s v="Mauvaises conditions de travail"/>
    <s v="Manque de personnel qualifiés"/>
    <s v="ND"/>
    <s v="ND "/>
    <s v="ND"/>
    <s v="Fournir des équipements à tous le personnel"/>
    <s v="Formation du personnel"/>
    <s v="ND"/>
    <s v="ND"/>
    <s v="ND"/>
  </r>
  <r>
    <n v="68"/>
    <d v="2018-05-17T00:00:00"/>
    <x v="1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MOUPIGA "/>
    <s v="ARMANDE"/>
    <n v="45"/>
    <x v="3"/>
    <x v="6"/>
    <x v="0"/>
    <s v="Ecole de Santé de Mouillor"/>
    <n v="10"/>
    <x v="6"/>
    <n v="5"/>
    <n v="8"/>
    <n v="5"/>
    <n v="8"/>
    <n v="8"/>
    <s v="Améliorer la situation sanitaire au gabon"/>
    <s v="Réussite effective du projet"/>
    <s v="ND"/>
    <x v="3"/>
    <x v="3"/>
    <x v="8"/>
    <x v="16"/>
    <s v="Non aboutissement du projet"/>
    <s v="Mauvaise performance du SI actuel"/>
    <s v="ND"/>
    <s v="Mettre tout en œuvre pour l'aboutissement du projet"/>
    <s v="Installer un SI perfomant"/>
    <s v="ND"/>
    <x v="5"/>
    <x v="0"/>
    <x v="2"/>
    <x v="3"/>
    <x v="3"/>
    <x v="2"/>
    <x v="0"/>
    <s v="ND"/>
    <x v="7"/>
    <x v="4"/>
    <x v="2"/>
    <x v="4"/>
    <x v="4"/>
    <n v="5"/>
    <n v="7"/>
    <n v="7"/>
    <n v="5"/>
    <n v="10"/>
    <n v="10"/>
    <n v="10"/>
    <x v="2"/>
    <s v="Oui"/>
    <x v="7"/>
    <s v="Changement très important"/>
    <s v="Changement très important"/>
    <s v="Changement très important"/>
    <s v="Changement assez important"/>
    <s v="Changement assez important"/>
    <s v="Changement assez important"/>
    <s v="Aucun changeme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Le référentiel métier"/>
    <s v="Le système de l'information au premier niveau"/>
    <s v="La télémedecine"/>
    <s v="ND"/>
    <s v="Le manque d'information"/>
    <s v="le manque des outils"/>
    <s v="Le manque de communication"/>
    <s v="le système de contrôle "/>
    <s v="Le manque d'organisation"/>
    <s v="Installer le SIS_x000a_"/>
    <s v="Mettre en place les outils "/>
    <s v="Mettre en place le système d'information"/>
    <s v="Mettre en place le système de contrôle "/>
    <s v="Mise en place d'une bonne organisation"/>
  </r>
  <r>
    <n v="69"/>
    <d v="2018-05-17T00:00:00"/>
    <x v="1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BENIDIO "/>
    <s v="ROMARIC DAVY"/>
    <n v="35"/>
    <x v="3"/>
    <x v="6"/>
    <x v="0"/>
    <s v="Ecole interprovinciale de santé de Franceville"/>
    <n v="11"/>
    <x v="6"/>
    <n v="5"/>
    <n v="10"/>
    <n v="8"/>
    <n v="9"/>
    <n v="10"/>
    <s v="La télémedecine"/>
    <s v="L'archivage numérique"/>
    <s v="Technologie de l'information sanitaire"/>
    <x v="4"/>
    <x v="4"/>
    <x v="15"/>
    <x v="2"/>
    <s v="L'accès directe aux données du patient"/>
    <s v="Manque de personnel qualifié"/>
    <s v="ND"/>
    <s v="Prendre en compte les personnes handicpées"/>
    <s v="favoriver la facilité d'accès au réseau"/>
    <s v="ND"/>
    <x v="3"/>
    <x v="3"/>
    <x v="0"/>
    <x v="4"/>
    <x v="4"/>
    <x v="0"/>
    <x v="3"/>
    <s v="Veuillez installer le SIS dans notre centre medical "/>
    <x v="7"/>
    <x v="4"/>
    <x v="2"/>
    <x v="0"/>
    <x v="10"/>
    <n v="3"/>
    <n v="5"/>
    <n v="5"/>
    <n v="8"/>
    <n v="8"/>
    <n v="5"/>
    <n v="5"/>
    <x v="2"/>
    <s v="Oui"/>
    <x v="4"/>
    <s v="Changement assez important"/>
    <s v="Changement plus ou moins important"/>
    <s v="Changement assez important"/>
    <s v="Changement plus ou moins important"/>
    <s v="Changement très important"/>
    <s v="Changement très important"/>
    <s v="Changement assez important"/>
    <s v="Dans l'immédiat installer les outils SIS "/>
    <s v="Je suis prêt à plus ou moins changer"/>
    <s v="Je suis prêt à beaucoup changer"/>
    <s v="Je suis prêt à beaucoup changer"/>
    <s v="Je suis prêt à beaucoup changer"/>
    <s v="Je suis prêt à beaucoup changer"/>
    <s v="Je suis prêt à changer assez"/>
    <s v="Je suis prêt à changer assez"/>
    <s v="je souhaite que ce projet voit le jour très rapidement"/>
    <s v="Avoir les outils informatique du SIS "/>
    <s v="Eviter les évacuations sanitaires vers les CHU"/>
    <s v="Avoir le meilleur rendement des supérieurs  "/>
    <s v="Manque de volonté"/>
    <s v="le manque de moyens financiers"/>
    <s v="le manque d'outils informatiques"/>
    <s v="manque de personnel"/>
    <s v="ND"/>
    <s v="Motiver le personnel"/>
    <s v="suivre le financement du projet"/>
    <s v="fournir les équipements"/>
    <s v="Recruter et Former les futurs utilisateurs"/>
    <m/>
  </r>
  <r>
    <n v="70"/>
    <d v="2018-05-17T00:00:00"/>
    <x v="1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EDOU NDEMEZOGO"/>
    <s v="ARSENE"/>
    <n v="47"/>
    <x v="0"/>
    <x v="3"/>
    <x v="0"/>
    <s v="Ecole Nationale d'action Sanitaire et Sociale"/>
    <n v="3"/>
    <x v="2"/>
    <n v="4"/>
    <n v="7"/>
    <n v="3"/>
    <n v="8"/>
    <n v="5"/>
    <s v="Renforcement en outils informatiques"/>
    <s v="création des centres de gestion des SI"/>
    <s v="Amélioration de la qualité des soins"/>
    <x v="3"/>
    <x v="4"/>
    <x v="5"/>
    <x v="2"/>
    <s v="Mis en jeu de la sécurité du patient "/>
    <s v="gestion des ressources humaines"/>
    <s v="Absences des outils adaptés"/>
    <s v="Protéger les informations du patient"/>
    <s v="Ne pas affecter le personnel en charges des SIS"/>
    <s v="Allouer les outils informatiques"/>
    <x v="3"/>
    <x v="3"/>
    <x v="0"/>
    <x v="4"/>
    <x v="3"/>
    <x v="2"/>
    <x v="0"/>
    <s v="ND"/>
    <x v="7"/>
    <x v="4"/>
    <x v="2"/>
    <x v="2"/>
    <x v="2"/>
    <n v="8"/>
    <n v="6"/>
    <n v="6"/>
    <n v="8"/>
    <n v="8"/>
    <n v="8"/>
    <n v="8"/>
    <x v="2"/>
    <s v="Oui"/>
    <x v="7"/>
    <s v="Changement plus ou moins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"/>
    <s v="Prendre des décisions à distance"/>
    <s v="Partage des données des patients"/>
    <s v="consultation à distance"/>
    <s v="Absence des outils"/>
    <s v="Absence de moyens"/>
    <s v="Absence de matériels"/>
    <s v="Gestions des ressources humaines"/>
    <s v="Formation"/>
    <s v="Renforcer les outils "/>
    <s v="Fournir des moyens financiers"/>
    <s v="Mettre à disposition les  outils"/>
    <s v="Prendre l'avis du personnel dans le processus de prise de décisions"/>
    <s v="Renforcer la formation continue"/>
  </r>
  <r>
    <n v="71"/>
    <d v="2018-05-17T00:00:00"/>
    <x v="1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NSOUROU OVONO"/>
    <s v="CHRISTELLE"/>
    <n v="43"/>
    <x v="3"/>
    <x v="2"/>
    <x v="9"/>
    <s v="USS"/>
    <n v="5"/>
    <x v="7"/>
    <n v="5"/>
    <n v="10"/>
    <n v="5"/>
    <n v="10"/>
    <n v="5"/>
    <s v="Améliorer la prise en charge des patients"/>
    <s v="un bel approche statistique"/>
    <s v="Meilleur prévention des épidémies"/>
    <x v="4"/>
    <x v="5"/>
    <x v="2"/>
    <x v="3"/>
    <s v="Manque de matériels appropriés"/>
    <s v="Mauvaise gestion des données"/>
    <s v="ND"/>
    <s v="Fournir le matériel aux structures dans le besoin"/>
    <s v="Former le personnel"/>
    <s v="ND"/>
    <x v="0"/>
    <x v="3"/>
    <x v="3"/>
    <x v="4"/>
    <x v="4"/>
    <x v="0"/>
    <x v="0"/>
    <s v="Le système d'information actuel est rudimentaire"/>
    <x v="7"/>
    <x v="4"/>
    <x v="2"/>
    <x v="5"/>
    <x v="3"/>
    <n v="8"/>
    <n v="10"/>
    <n v="10"/>
    <n v="10"/>
    <n v="10"/>
    <n v="10"/>
    <n v="10"/>
    <x v="2"/>
    <s v="Oui"/>
    <x v="4"/>
    <s v="Changement très important"/>
    <s v="Changement très important"/>
    <s v="Changement assez important"/>
    <s v="Changement plus ou moins important"/>
    <s v="Changement assez important"/>
    <s v="Changement plus ou moins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Ce sous-projet me sera très utile"/>
    <s v="Bénéficier des compétences de mes collègues_x000a_"/>
    <s v="Améliorer la pratique"/>
    <s v="Améliorer les compétences "/>
    <s v="Pas de financement suffisant pour couvrir le projet"/>
    <s v="Absence de personnel pour la maintenance des outils"/>
    <s v="Connexion internet non disponible"/>
    <s v="Manque de coopération des agents"/>
    <s v="ND"/>
    <s v="Rassembler le financement necéssaire "/>
    <s v="Assurer la maintenance des équipements"/>
    <s v="Une connexion internet haut débit"/>
    <s v="Sensibilisation du personnel"/>
    <s v="ND"/>
  </r>
  <r>
    <n v="72"/>
    <d v="2018-05-17T00:00:00"/>
    <x v="1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BILOGO OBIANY"/>
    <s v="BRIGITTE"/>
    <n v="52"/>
    <x v="3"/>
    <x v="5"/>
    <x v="0"/>
    <s v="Faculté de médecine, science de la santé"/>
    <s v="6mois"/>
    <x v="4"/>
    <n v="7"/>
    <n v="8"/>
    <n v="6"/>
    <n v="9"/>
    <n v="8"/>
    <s v="Réussite du projet"/>
    <s v="Changement Positif"/>
    <s v="La rapidité dans le travail"/>
    <x v="3"/>
    <x v="3"/>
    <x v="8"/>
    <x v="16"/>
    <s v="Les financements"/>
    <s v="Ne pas installer le SIS dans les zones reculées"/>
    <s v="ND"/>
    <s v="Réussir l'étude et disposer du financement"/>
    <s v="Améliorer l'état des routes"/>
    <s v="ND"/>
    <x v="3"/>
    <x v="3"/>
    <x v="0"/>
    <x v="3"/>
    <x v="3"/>
    <x v="2"/>
    <x v="2"/>
    <s v="ND"/>
    <x v="7"/>
    <x v="4"/>
    <x v="2"/>
    <x v="4"/>
    <x v="4"/>
    <n v="6"/>
    <n v="6"/>
    <n v="8"/>
    <n v="6"/>
    <n v="8"/>
    <n v="8"/>
    <n v="8"/>
    <x v="2"/>
    <s v="Oui"/>
    <x v="5"/>
    <s v="Changement assez important"/>
    <s v="Changement plus ou moins important"/>
    <s v="Changement faible"/>
    <s v="Changement très important"/>
    <s v="Changement assez important"/>
    <s v="Changement très important"/>
    <s v="Changement plus ou moins important"/>
    <s v="ND"/>
    <s v="Je suis prêt à beaucoup changer"/>
    <s v="Je suis prêt à beaucoup changer"/>
    <s v="Je suis prêt à plus ou moins changer"/>
    <s v="Je suis prêt à beaucoup changer"/>
    <s v="Je suis prêt à beaucoup changer"/>
    <s v="Je suis prêt à changer assez"/>
    <s v="Je suis prêt à changer assez"/>
    <s v="ND"/>
    <s v="La rapidité"/>
    <s v="Le travail en commun"/>
    <s v="Moins de réflexion personnel"/>
    <s v="L'entretien des équipements"/>
    <s v="Réseau non disponible"/>
    <s v="Internet faible débit"/>
    <s v="ND"/>
    <s v="ND"/>
    <s v="Formations des techniciens"/>
    <s v="Installer la fibre optique"/>
    <s v="Internet haut débit"/>
    <s v="ND"/>
    <s v="ND"/>
  </r>
  <r>
    <n v="73"/>
    <d v="2018-05-17T00:00:00"/>
    <x v="1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NIKUI"/>
    <s v="MEZUI"/>
    <n v="33"/>
    <x v="3"/>
    <x v="6"/>
    <x v="0"/>
    <s v="INFASS"/>
    <n v="1"/>
    <x v="6"/>
    <n v="5"/>
    <n v="1"/>
    <n v="5"/>
    <n v="1"/>
    <n v="5"/>
    <s v="Améliorer la qualité des soins"/>
    <s v="Améliorer les conditions de travail"/>
    <s v="Améliorer la collaboration"/>
    <x v="0"/>
    <x v="5"/>
    <x v="2"/>
    <x v="8"/>
    <s v="Divulgation des informations des patients_x000a_"/>
    <s v="Limitation du réseau"/>
    <s v="Manque de compétences"/>
    <s v="Sensibilisation dans le circuit professionnel"/>
    <s v="Installer un réseau informatique performant"/>
    <s v="Formantion sur les TIC aux personnel"/>
    <x v="2"/>
    <x v="5"/>
    <x v="4"/>
    <x v="2"/>
    <x v="2"/>
    <x v="3"/>
    <x v="4"/>
    <s v="Bonne gestion de l'information"/>
    <x v="7"/>
    <x v="4"/>
    <x v="2"/>
    <x v="9"/>
    <x v="6"/>
    <n v="5"/>
    <n v="7"/>
    <n v="7"/>
    <n v="6"/>
    <n v="7"/>
    <n v="7"/>
    <n v="7"/>
    <x v="2"/>
    <s v="Oui"/>
    <x v="7"/>
    <s v="Changement assez important"/>
    <s v="Changement plus ou moins important"/>
    <s v="Changement assez important"/>
    <s v="Changement assez important"/>
    <s v="Changement assez important"/>
    <s v="Changement assez important"/>
    <s v="Changement assez important"/>
    <s v="Amélioration de la prise en charge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Changement des habitudes"/>
    <s v="Amélioration de la qualité des soins"/>
    <s v="Satisfaction des patients"/>
    <s v="Améliorer les habitudes"/>
    <s v="Absence de réseau "/>
    <s v="Fournir peu d'effort"/>
    <s v="Formations des agents"/>
    <s v="ND"/>
    <s v="ND"/>
    <s v="Mettre en place un réseau"/>
    <s v="Sensibilisation des professionnels de santé"/>
    <s v="Renforcement des compétences"/>
    <s v="ND"/>
    <s v="ND"/>
  </r>
  <r>
    <n v="74"/>
    <d v="2018-05-17T00:00:00"/>
    <x v="1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LEZEDE"/>
    <s v="CHRISTIAN"/>
    <n v="46"/>
    <x v="3"/>
    <x v="6"/>
    <x v="0"/>
    <s v="ENASS"/>
    <n v="4"/>
    <x v="8"/>
    <n v="5"/>
    <n v="10"/>
    <n v="5"/>
    <n v="10"/>
    <n v="9"/>
    <s v="Archivage numérique des infos médicales"/>
    <s v="Interconnection des professionnels dans la prise en charge"/>
    <s v="Maitrise des programmes des épidémies"/>
    <x v="4"/>
    <x v="0"/>
    <x v="5"/>
    <x v="11"/>
    <s v="Non implication du pouvoir public"/>
    <s v="Non respect du secret professionnel"/>
    <s v="Manque de compétences des professionnels sur le terrain"/>
    <s v="Adoption d'une politique réelle dans la mise en place, l'exécution et l'évaluation"/>
    <s v="Mettre en place un cadre juridique"/>
    <s v="Formation selon les normes internationnales"/>
    <x v="0"/>
    <x v="0"/>
    <x v="0"/>
    <x v="3"/>
    <x v="3"/>
    <x v="4"/>
    <x v="3"/>
    <s v="Le troisième millénaire est l'air des technologies"/>
    <x v="7"/>
    <x v="4"/>
    <x v="2"/>
    <x v="4"/>
    <x v="4"/>
    <n v="10"/>
    <n v="8"/>
    <n v="8"/>
    <n v="10"/>
    <n v="7"/>
    <n v="10"/>
    <n v="10"/>
    <x v="2"/>
    <s v="Oui"/>
    <x v="5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Le SIS est un élément essentiel pour l'amélioration de la qualité de la santé des populations source d'une nation forte et du dévelopement social 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Le changement du personnel de la santé va améliorer le bien être de la population "/>
    <s v="La mise en œuvre du projet"/>
    <s v="L'amélioration des compétences des professionnels"/>
    <s v="la rapidité dans la prise de décision"/>
    <s v="Le manque et le suivi des outils"/>
    <s v="Mauvaise organisation des agents"/>
    <s v="Infirmières en retard de récyclage"/>
    <s v="ND"/>
    <s v="ND"/>
    <s v="Equiper, former et faire le suivi"/>
    <s v="Insérer l'informatique dans les universités, instituts et écoles de santé"/>
    <s v="Instaurer la rigueur dans le travail"/>
    <s v="ND"/>
    <s v="ND"/>
  </r>
  <r>
    <n v="75"/>
    <d v="2018-05-17T00:00:00"/>
    <x v="1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MENIE NGUEINE"/>
    <s v="ANDRE"/>
    <n v="47"/>
    <x v="3"/>
    <x v="6"/>
    <x v="0"/>
    <s v="Ecole Provinciale de Morkokou"/>
    <n v="4"/>
    <x v="10"/>
    <n v="6"/>
    <n v="9"/>
    <n v="7"/>
    <n v="8"/>
    <n v="7"/>
    <s v="Amélioration du SI "/>
    <s v="Equipements performants"/>
    <s v="conduite du projet à long terme "/>
    <x v="2"/>
    <x v="5"/>
    <x v="3"/>
    <x v="8"/>
    <s v="Mauvaise gestion"/>
    <s v="Manque de suivi"/>
    <s v="Absence de personnel qualifié"/>
    <s v="Personnel compétente au poste"/>
    <s v="Les acteurs du projet doivent être du système"/>
    <s v="Formation des agents"/>
    <x v="2"/>
    <x v="2"/>
    <x v="2"/>
    <x v="0"/>
    <x v="3"/>
    <x v="2"/>
    <x v="3"/>
    <s v="ND"/>
    <x v="7"/>
    <x v="4"/>
    <x v="2"/>
    <x v="10"/>
    <x v="2"/>
    <n v="9"/>
    <n v="6"/>
    <n v="5"/>
    <n v="6"/>
    <n v="7"/>
    <n v="6"/>
    <n v="5"/>
    <x v="11"/>
    <s v="Oui"/>
    <x v="4"/>
    <s v="Changement très important"/>
    <s v="Changement assez important"/>
    <s v="Changement très important"/>
    <s v="Changement très important"/>
    <s v="Changement assez important"/>
    <s v="Changement assez important"/>
    <s v="Changement très important"/>
    <s v=" ND"/>
    <s v="Je suis prêt à beaucoup changer"/>
    <s v="Je suis prêt à changer assez"/>
    <s v="Je suis prêt à beaucoup changer"/>
    <s v="Je suis prêt à beaucoup changer"/>
    <s v="Je suis prêt à beaucoup changer"/>
    <s v="Je suis prêt à beaucoup changer"/>
    <s v="Je suis prêt à changer assez"/>
    <s v="ND"/>
    <s v="Bonne prise en charge des patients_x000a_"/>
    <s v="Amélioration des soins"/>
    <s v="Bonne référence des données"/>
    <s v="Manque de personnel qualifié"/>
    <s v="Mauvaise gestion du système"/>
    <s v="Manque d'outils"/>
    <s v="Absence de communication"/>
    <s v="Surfacturation des soins"/>
    <s v="Recrutement de personnel"/>
    <s v="Surveillance du système"/>
    <s v="Outiller la structure"/>
    <s v="Sensibilisation du personnel"/>
    <s v="Prendre en compte le niveau de vie des populations"/>
  </r>
  <r>
    <n v="76"/>
    <d v="2018-05-17T00:00:00"/>
    <x v="1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MBANG MVE"/>
    <s v="NATALIE"/>
    <n v="39"/>
    <x v="0"/>
    <x v="3"/>
    <x v="35"/>
    <s v="IUSSO"/>
    <n v="4"/>
    <x v="4"/>
    <n v="5"/>
    <n v="5"/>
    <n v="6"/>
    <n v="8"/>
    <n v="5"/>
    <s v="Télémédecine"/>
    <s v="Ordinateurs portables ou téléphones aux agents "/>
    <s v="wifi disponible"/>
    <x v="3"/>
    <x v="2"/>
    <x v="2"/>
    <x v="9"/>
    <s v="Pas de réseau wifi disponible"/>
    <s v="ND"/>
    <s v="ND"/>
    <s v="Couvrir la zone de réseau wifi "/>
    <s v="ND"/>
    <s v="ND"/>
    <x v="0"/>
    <x v="0"/>
    <x v="2"/>
    <x v="2"/>
    <x v="3"/>
    <x v="2"/>
    <x v="4"/>
    <s v="ND"/>
    <x v="7"/>
    <x v="4"/>
    <x v="2"/>
    <x v="2"/>
    <x v="10"/>
    <n v="5"/>
    <n v="8"/>
    <n v="4"/>
    <n v="6"/>
    <n v="4"/>
    <n v="5"/>
    <n v="8"/>
    <x v="6"/>
    <s v="Oui"/>
    <x v="7"/>
    <s v="Changement assez important"/>
    <s v="Changement plus ou moins important"/>
    <s v="Changement faible"/>
    <s v="Changement assez important"/>
    <s v="Changement très important"/>
    <s v="Changement plus ou moins important"/>
    <s v="Changement très important"/>
    <s v="ND"/>
    <s v="Je suis prêt à changer assez"/>
    <s v="Je suis prêt à beaucoup changer"/>
    <s v="Je suis un peu prêt à changer"/>
    <s v="Je suis prêt à plus ou moins changer"/>
    <s v="Je suis prêt à changer assez"/>
    <s v="Je suis prêt à plus ou moins changer"/>
    <s v="Je suis prêt à beaucoup changer"/>
    <s v="ND"/>
    <s v="Améliorer le SIS"/>
    <s v="Couvrir toute l'étendue des réseaux téléphoniques"/>
    <s v="ND"/>
    <s v="Manque de réseau"/>
    <s v="Accès dificile d'internet"/>
    <s v="Manque d'unités"/>
    <s v="Pas d'électricité dans toute la zone"/>
    <s v="ND"/>
    <s v="Couvrir la région de réseau "/>
    <s v="Rendre internet disponible"/>
    <s v="Fournir des unités"/>
    <s v="Accès à l'éléctricité"/>
    <s v="ND"/>
  </r>
  <r>
    <n v="77"/>
    <d v="2018-05-17T00:00:00"/>
    <x v="1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AKOMA-NDONG ZITA"/>
    <s v="LAURE"/>
    <n v="30"/>
    <x v="3"/>
    <x v="1"/>
    <x v="0"/>
    <s v="ETTB"/>
    <s v="3mois"/>
    <x v="3"/>
    <n v="7"/>
    <n v="8"/>
    <n v="9"/>
    <n v="6"/>
    <n v="8"/>
    <s v="Améliorer la situation sanitaire au gabon"/>
    <s v="ND"/>
    <s v="ND"/>
    <x v="3"/>
    <x v="3"/>
    <x v="8"/>
    <x v="10"/>
    <s v="Les financements"/>
    <s v="Manque d'électricité"/>
    <s v="Equipements"/>
    <s v="L'Etat doit participer à l'investissement dans le projet"/>
    <s v="L'Etat doit accompagner les structures concernées"/>
    <s v="Mettre des équipements dans toutes les structures "/>
    <x v="5"/>
    <x v="0"/>
    <x v="2"/>
    <x v="3"/>
    <x v="2"/>
    <x v="2"/>
    <x v="2"/>
    <s v="ND"/>
    <x v="7"/>
    <x v="4"/>
    <x v="2"/>
    <x v="4"/>
    <x v="4"/>
    <n v="8"/>
    <n v="6"/>
    <n v="7"/>
    <n v="8"/>
    <n v="8"/>
    <n v="9"/>
    <n v="9"/>
    <x v="2"/>
    <s v="Oui"/>
    <x v="7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Améliorer nos connaissances "/>
    <s v="Améliorer le travail au quotidien"/>
    <s v="ND"/>
    <s v="Problème de connexion"/>
    <s v="Financement"/>
    <s v="ND"/>
    <s v="ND"/>
    <s v="ND"/>
    <s v="Installer un bon réseau _x000a_"/>
    <s v="Associer l'Etat sur le projet"/>
    <s v="ND"/>
    <s v="ND"/>
    <s v="ND"/>
  </r>
  <r>
    <n v="78"/>
    <d v="2018-05-17T00:00:00"/>
    <x v="1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BOULINGUI B."/>
    <s v="LUDGER"/>
    <n v="44"/>
    <x v="2"/>
    <x v="1"/>
    <x v="0"/>
    <s v="FMSS"/>
    <n v="1"/>
    <x v="6"/>
    <n v="1"/>
    <n v="10"/>
    <n v="5"/>
    <n v="5"/>
    <n v="10"/>
    <s v="Amélioration de la qualité de la prise en charge"/>
    <s v="Renforcer les capacités"/>
    <s v="Avoir un diagnostic précoce"/>
    <x v="3"/>
    <x v="5"/>
    <x v="7"/>
    <x v="3"/>
    <s v="Réseau internet insuffisant"/>
    <s v="Déficit de réseau routier"/>
    <s v="Manque de structures adéquates"/>
    <s v="Améliorer le réseau internet"/>
    <s v="Améliorer le réseau routier"/>
    <s v="Améliorer les structures sanitaires"/>
    <x v="0"/>
    <x v="2"/>
    <x v="2"/>
    <x v="0"/>
    <x v="0"/>
    <x v="2"/>
    <x v="2"/>
    <s v="ND"/>
    <x v="7"/>
    <x v="4"/>
    <x v="2"/>
    <x v="3"/>
    <x v="6"/>
    <n v="5"/>
    <n v="5"/>
    <n v="5"/>
    <n v="5"/>
    <n v="10"/>
    <n v="10"/>
    <n v="10"/>
    <x v="2"/>
    <s v="Oui"/>
    <x v="7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La mise en œuvre de ce projet va améliorer notre système de santé"/>
    <s v="Amélioration des échanges entre agents de santé"/>
    <s v="Amélioration de la prise en charge des malades"/>
    <s v="Renforcement des capacités du personnel"/>
    <s v="La politique"/>
    <s v="Manque de matériels informatiques"/>
    <s v="ND"/>
    <s v="ND"/>
    <s v="ND"/>
    <s v="Volonté du pouvoir en place"/>
    <s v="Appport de matériels informatiques"/>
    <s v="ND"/>
    <s v="ND"/>
    <s v="ND"/>
  </r>
  <r>
    <n v="79"/>
    <d v="2018-05-17T00:00:00"/>
    <x v="1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MENAUE M'ONDO"/>
    <s v="EMMANUELLE CAROLE"/>
    <n v="50"/>
    <x v="0"/>
    <x v="3"/>
    <x v="36"/>
    <s v="ENSAS FCV"/>
    <n v="23"/>
    <x v="5"/>
    <n v="10"/>
    <n v="6"/>
    <n v="3"/>
    <n v="8"/>
    <n v="9"/>
    <s v="Projet ambitieux"/>
    <s v="Soins de qualité"/>
    <s v="ND"/>
    <x v="10"/>
    <x v="3"/>
    <x v="6"/>
    <x v="15"/>
    <s v="Sécurité des données du patient"/>
    <s v="ND"/>
    <s v="ND"/>
    <s v="Réalisation et continuité du projet "/>
    <s v="ND"/>
    <s v="ND"/>
    <x v="0"/>
    <x v="3"/>
    <x v="2"/>
    <x v="3"/>
    <x v="3"/>
    <x v="3"/>
    <x v="0"/>
    <s v="ND"/>
    <x v="7"/>
    <x v="4"/>
    <x v="2"/>
    <x v="2"/>
    <x v="2"/>
    <n v="8"/>
    <n v="6"/>
    <n v="6"/>
    <n v="8"/>
    <n v="6"/>
    <n v="5"/>
    <n v="10"/>
    <x v="2"/>
    <s v="Oui"/>
    <x v="7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e à changer"/>
    <s v="Des outils adéquats"/>
    <s v="ND"/>
    <s v="ND"/>
    <s v="Manque d'outils"/>
    <s v="Manque de moyens financiers"/>
    <s v="Manque de soutien au projet par le pouvoir public"/>
    <s v="ND"/>
    <s v="ND"/>
    <s v="Equiper les structures "/>
    <s v="Apport de moyens financiers"/>
    <s v="Associer le gouvernement à la mise en œuvre "/>
    <s v="ND"/>
    <s v="ND"/>
  </r>
  <r>
    <n v="80"/>
    <d v="2018-05-17T00:00:00"/>
    <x v="1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NYAUGOUE EMAW"/>
    <s v="ELISABETH"/>
    <n v="48"/>
    <x v="3"/>
    <x v="1"/>
    <x v="0"/>
    <s v="Faculté de médecine, science de la santé"/>
    <n v="14"/>
    <x v="3"/>
    <n v="6"/>
    <n v="8"/>
    <n v="5"/>
    <n v="7"/>
    <n v="7"/>
    <s v="Amélioration de la prise en charge du patient"/>
    <s v="Renforcement du SI existant"/>
    <s v="Réduction des évacuations"/>
    <x v="3"/>
    <x v="3"/>
    <x v="8"/>
    <x v="10"/>
    <s v="Le financement total du projet"/>
    <s v="Manque d'équipements"/>
    <s v="ND"/>
    <s v="L'Etat doit participer à l'investissement dans le projet"/>
    <s v="Mettre les équipements dans toutes les structures"/>
    <s v="ND"/>
    <x v="5"/>
    <x v="0"/>
    <x v="2"/>
    <x v="3"/>
    <x v="0"/>
    <x v="4"/>
    <x v="0"/>
    <s v="ND"/>
    <x v="7"/>
    <x v="4"/>
    <x v="2"/>
    <x v="4"/>
    <x v="4"/>
    <n v="8"/>
    <n v="8"/>
    <n v="8"/>
    <n v="8"/>
    <n v="9"/>
    <n v="9"/>
    <n v="9"/>
    <x v="2"/>
    <s v="Oui"/>
    <x v="7"/>
    <s v="Changement assez important"/>
    <s v="Changement assez important"/>
    <s v="Changement assez important"/>
    <s v="Changement plus ou moins important"/>
    <s v="Changement plus ou moins important"/>
    <s v="Changement plus ou moins important"/>
    <s v="Changement plus ou moins important"/>
    <s v="ND"/>
    <s v="Je suis prêt à changer assez"/>
    <s v="Je suis prêt à changer assez"/>
    <s v="Je suis prêt à changer assez"/>
    <s v="Je suis prêt à changer assez"/>
    <s v="Je suis prêt à beaucoup changer"/>
    <s v="Je suis prêt à changer assez"/>
    <s v="Je suis prêt à plus ou moins changer"/>
    <s v="ND"/>
    <s v="Améliorer la prise en charge"/>
    <s v="Limiter les évacuations"/>
    <s v="Meilleure productivité des agents de la santé"/>
    <s v="Défaut de maintenance des équipements"/>
    <s v="Personnel non formé"/>
    <s v="Problème d'électricité"/>
    <s v="ND"/>
    <s v="ND"/>
    <s v="Mettre en place des équipes de maintenance préalablement formées"/>
    <s v="Formation coninue du personnel"/>
    <s v="Avoir un groupe électrogène "/>
    <s v="ND"/>
    <s v="ND"/>
  </r>
  <r>
    <n v="81"/>
    <d v="2018-05-17T00:00:00"/>
    <x v="1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LEDAGA"/>
    <s v="AUMAR SEVERIN"/>
    <n v="36"/>
    <x v="0"/>
    <x v="3"/>
    <x v="37"/>
    <s v="EPCA"/>
    <n v="1"/>
    <x v="7"/>
    <n v="9"/>
    <n v="9"/>
    <n v="5"/>
    <n v="9"/>
    <n v="7"/>
    <s v="Une meilleure prise en charge des malades"/>
    <s v="Avoir les informations à temps réel"/>
    <s v="Réduire les évacuations"/>
    <x v="2"/>
    <x v="3"/>
    <x v="0"/>
    <x v="9"/>
    <s v="Mauvaise gestion du SIS"/>
    <s v="Manques de moyens financiers"/>
    <s v="Détournement du financement alloué au projet"/>
    <s v="Créer une caisse au projet"/>
    <s v="Sécuriser le financement"/>
    <s v="Formation des agents"/>
    <x v="0"/>
    <x v="3"/>
    <x v="3"/>
    <x v="0"/>
    <x v="0"/>
    <x v="0"/>
    <x v="3"/>
    <s v="ND"/>
    <x v="7"/>
    <x v="4"/>
    <x v="2"/>
    <x v="6"/>
    <x v="5"/>
    <n v="9"/>
    <n v="6"/>
    <n v="7"/>
    <n v="5"/>
    <n v="8"/>
    <n v="10"/>
    <n v="10"/>
    <x v="2"/>
    <s v="Oui"/>
    <x v="4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Mise en œuvre effective du projet dans tout le pays"/>
    <s v="Toute la population gabonaise bénéfice du projet"/>
    <s v="Facilité l'utilisation du SIS"/>
    <s v="Mauvaise connexion internet"/>
    <s v="Manque de moyens financiers"/>
    <s v="Problème d'électricité"/>
    <s v="Eviter les équipeements de marque chinoise"/>
    <s v="Ne pas augmenter le coût des soins "/>
    <s v="Accès à un wifi haut débit"/>
    <s v="Créer une caisse pour la mise en œuvre du projet"/>
    <s v="Electrifier tout le pays"/>
    <s v="Acheter des équipements de bonne qualité"/>
    <s v="Prévoir une prise en charge"/>
  </r>
  <r>
    <n v="82"/>
    <d v="2018-05-17T00:00:00"/>
    <x v="1"/>
    <s v="Woleu"/>
    <s v="Base 09"/>
    <s v="BELE"/>
    <s v="Public civil"/>
    <n v="28"/>
    <s v="Oyem 1er arrondissement"/>
    <m/>
    <m/>
    <m/>
    <s v="ND"/>
    <s v="ND"/>
    <s v="ND"/>
    <s v="ND"/>
    <n v="4"/>
    <s v="NA"/>
    <s v="ABESSOLO ASSOUMOU"/>
    <s v="HENRI BERTIN"/>
    <n v="48"/>
    <x v="3"/>
    <x v="1"/>
    <x v="0"/>
    <s v="ENASS de Makokou"/>
    <n v="2"/>
    <x v="10"/>
    <n v="4"/>
    <n v="10"/>
    <n v="5"/>
    <n v="10"/>
    <n v="10"/>
    <s v="Faciliter la communication entre personnel"/>
    <s v="Faciliter la consultation à distance"/>
    <s v="Faciliter un meilleur suivi des patients"/>
    <x v="4"/>
    <x v="2"/>
    <x v="12"/>
    <x v="7"/>
    <s v="ND"/>
    <s v="Accès aux équipements"/>
    <s v="L'entretien des équipements"/>
    <s v="ND"/>
    <s v="Rendre les équipements accessible à toutes les structures"/>
    <s v="Formation des agents pour la maintenance des équipements"/>
    <x v="2"/>
    <x v="5"/>
    <x v="2"/>
    <x v="3"/>
    <x v="3"/>
    <x v="2"/>
    <x v="2"/>
    <s v="La performance actuelle doit être améliorée"/>
    <x v="0"/>
    <x v="9"/>
    <x v="0"/>
    <x v="3"/>
    <x v="9"/>
    <n v="4"/>
    <n v="8"/>
    <n v="8"/>
    <n v="6"/>
    <n v="8"/>
    <n v="9"/>
    <n v="10"/>
    <x v="12"/>
    <s v="Oui"/>
    <x v="4"/>
    <s v="Changement assez important"/>
    <s v="Changement assez important"/>
    <s v="Changement assez important"/>
    <s v="Changement assez important"/>
    <s v="Changement plus ou moins important"/>
    <s v="Changement plus ou moins important"/>
    <s v="Changement plus ou moins important"/>
    <s v="ND"/>
    <s v="Je suis prêt à plus ou moins changer"/>
    <s v="Je suis prêt à changer assez"/>
    <s v="Je suis prêt à plus ou moins changer"/>
    <s v="Je suis prêt à plus ou moins changer"/>
    <s v="Je suis prêt à plus ou moins changer"/>
    <s v="Je suis prêt à changer assez"/>
    <s v="Je suis prêt à plus ou moins changer"/>
    <s v="Contrôle régulier pour la conduite du changement"/>
    <s v="Améliorer la performance des agents"/>
    <s v="Changement des habitudes"/>
    <s v="ND"/>
    <s v="Problème de réseau wifi"/>
    <s v="ND"/>
    <s v="ND"/>
    <s v="ND"/>
    <s v="ND"/>
    <s v="Accès à un wifi haut débit"/>
    <s v="ND"/>
    <s v="ND"/>
    <s v="ND"/>
    <s v="ND"/>
  </r>
  <r>
    <n v="83"/>
    <d v="2018-05-17T00:00:00"/>
    <x v="1"/>
    <s v="Woleu"/>
    <s v="Base 09"/>
    <s v="BELE"/>
    <s v="Public civil"/>
    <n v="28"/>
    <s v="Oyem 1er arrondissement"/>
    <m/>
    <m/>
    <m/>
    <s v="ND"/>
    <s v="ND"/>
    <s v="ND"/>
    <s v="ND"/>
    <n v="4"/>
    <s v="NA"/>
    <s v="MOUPINDA"/>
    <s v="Mirabelle"/>
    <n v="38"/>
    <x v="3"/>
    <x v="1"/>
    <x v="0"/>
    <s v="Ecole de santé de Franville"/>
    <n v="3"/>
    <x v="5"/>
    <n v="4"/>
    <n v="10"/>
    <n v="3"/>
    <n v="10"/>
    <n v="3"/>
    <s v="Péréniser le SIS"/>
    <s v="Une équipe de pilotage sérieuse"/>
    <s v="ND"/>
    <x v="3"/>
    <x v="0"/>
    <x v="0"/>
    <x v="15"/>
    <s v="Risque d'échec du projet"/>
    <s v="Divulguer les données du patient"/>
    <s v="Pas d'accès au réseau wifi"/>
    <s v="Confier le projet aux experts du domaine"/>
    <s v="Accès limité aux données du patient"/>
    <s v="Installer un wifi haut débit"/>
    <x v="0"/>
    <x v="2"/>
    <x v="2"/>
    <x v="3"/>
    <x v="3"/>
    <x v="2"/>
    <x v="2"/>
    <s v="ND"/>
    <x v="0"/>
    <x v="9"/>
    <x v="0"/>
    <x v="9"/>
    <x v="7"/>
    <n v="10"/>
    <n v="8"/>
    <n v="2"/>
    <n v="5"/>
    <n v="10"/>
    <n v="8"/>
    <n v="3"/>
    <x v="12"/>
    <s v="Oui"/>
    <x v="4"/>
    <s v="Changement très important"/>
    <s v="Changement très important"/>
    <s v="Changement assez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Le projet changera nos vieilles habitudes"/>
    <s v="Amélioration de la qualité de service"/>
    <s v="Prévention des risques de propagation des épidémies"/>
    <s v="Suivi du patient"/>
    <s v="Risque de connexion"/>
    <s v="ND"/>
    <s v="ND"/>
    <s v="ND"/>
    <s v="ND"/>
    <s v="Installer lune fibre optique"/>
    <s v="ND"/>
    <s v="ND"/>
    <s v="ND"/>
    <s v="ND"/>
  </r>
  <r>
    <n v="84"/>
    <d v="2018-05-17T00:00:00"/>
    <x v="1"/>
    <s v="Woleu"/>
    <s v="DRS"/>
    <s v="Administration régionale de santé"/>
    <s v="Public civil"/>
    <n v="760"/>
    <s v="Oyem 2ème arrondissment"/>
    <m/>
    <m/>
    <m/>
    <s v="ND"/>
    <n v="181609"/>
    <s v="ND"/>
    <s v="ND"/>
    <n v="3"/>
    <s v="NA"/>
    <s v="EBE"/>
    <s v="CHARLEMANGNE"/>
    <n v="55"/>
    <x v="0"/>
    <x v="3"/>
    <x v="38"/>
    <s v="USS Gabon"/>
    <n v="15"/>
    <x v="8"/>
    <n v="5"/>
    <n v="10"/>
    <n v="5"/>
    <n v="5"/>
    <n v="5"/>
    <s v="Améliorer la qualité des soins"/>
    <s v="Assurer une formation sanitaire nationale"/>
    <s v="Renforcer les capacités des agents"/>
    <x v="4"/>
    <x v="9"/>
    <x v="14"/>
    <x v="3"/>
    <s v="Divulguer les informations sanitaires_x000a_"/>
    <s v="Paresse du personnel paramédical"/>
    <s v="ND"/>
    <s v="Sécuriser les informations sanitaires"/>
    <s v="Accorder des primes aux meilleurs"/>
    <s v="ND"/>
    <x v="0"/>
    <x v="0"/>
    <x v="2"/>
    <x v="0"/>
    <x v="4"/>
    <x v="4"/>
    <x v="3"/>
    <s v="Le SNIS actuel n'est pas approprié"/>
    <x v="7"/>
    <x v="3"/>
    <x v="2"/>
    <x v="10"/>
    <x v="7"/>
    <n v="2"/>
    <n v="2"/>
    <n v="4"/>
    <n v="2"/>
    <n v="1"/>
    <n v="2"/>
    <n v="3"/>
    <x v="11"/>
    <s v="Oui"/>
    <x v="4"/>
    <s v="Changement assez important"/>
    <s v="Changement assez important"/>
    <s v="Changement assez important"/>
    <s v="Changement assez important"/>
    <s v="Changement assez important"/>
    <s v="Changement plus ou moins important"/>
    <s v="Changement assez important"/>
    <s v="L'apport et la maitrise de nouveaux outils peuvent permettre un changement important si les utilisateurs comprennent le bien fondé du projet"/>
    <s v="Je suis prêt à beaucoup changer"/>
    <s v="Je suis prêt à changer assez"/>
    <s v="Je suis prêt à changer assez"/>
    <s v="Je suis prêt à beaucoup changer"/>
    <s v="Je suis prêt à changer assez"/>
    <s v="Je suis prêt à changer assez"/>
    <s v="Je suis prêt à changer assez"/>
    <s v="J'adhère pleinement au projet et je vais m'investir à bien le comprendre et à l'utiliser"/>
    <s v="Partage des informations en temps réel"/>
    <s v="Collecte en temps réel des informations sanitaires "/>
    <s v="ND"/>
    <s v="Abandon du projet en plein déploiement"/>
    <s v="Manque de moyens financiers"/>
    <s v="Non adhésion du personnel"/>
    <s v="NB"/>
    <s v="ND"/>
    <s v="Faire aboutir le projet"/>
    <s v="Financer correctement le projet"/>
    <s v="Encourager les utilisateurs"/>
    <s v="ND"/>
    <s v="ND"/>
  </r>
  <r>
    <n v="85"/>
    <d v="2018-05-17T00:00:00"/>
    <x v="1"/>
    <s v="Woleu"/>
    <s v="OPN"/>
    <s v="Pharmacie"/>
    <s v="Public civil"/>
    <n v="9"/>
    <s v="Oyem 2ème arrondissment"/>
    <m/>
    <m/>
    <m/>
    <s v="ND"/>
    <n v="181609"/>
    <s v="ND"/>
    <s v="ND"/>
    <n v="4"/>
    <s v="NA"/>
    <s v="MINKO M'ONGOUA"/>
    <s v="FORTUNE"/>
    <n v="34"/>
    <x v="0"/>
    <x v="2"/>
    <x v="39"/>
    <s v="ND"/>
    <n v="7"/>
    <x v="10"/>
    <n v="4"/>
    <n v="7"/>
    <n v="1"/>
    <n v="7"/>
    <n v="7"/>
    <s v="Le SIS est un outil très important pour améliorer la situation sanitaire au gabon"/>
    <s v="ND"/>
    <s v="ND"/>
    <x v="4"/>
    <x v="5"/>
    <x v="13"/>
    <x v="3"/>
    <s v="La mauvaise utilisation des appareils"/>
    <s v="ND"/>
    <s v="ND"/>
    <s v="Formation des utilisateurs"/>
    <s v="ND"/>
    <s v="ND"/>
    <x v="3"/>
    <x v="5"/>
    <x v="3"/>
    <x v="6"/>
    <x v="2"/>
    <x v="6"/>
    <x v="0"/>
    <s v="ND"/>
    <x v="0"/>
    <x v="9"/>
    <x v="0"/>
    <x v="0"/>
    <x v="2"/>
    <n v="6"/>
    <n v="3"/>
    <n v="3"/>
    <n v="6"/>
    <n v="3"/>
    <n v="3"/>
    <n v="3"/>
    <x v="0"/>
    <s v="Oui"/>
    <x v="2"/>
    <s v="Changement très important"/>
    <s v="Changement assez important"/>
    <s v="Changement assez important"/>
    <s v="Changement assez important"/>
    <s v="Changement très important"/>
    <s v="Changement très important"/>
    <s v="Changement faible"/>
    <s v="ND"/>
    <s v="Je suis prêt à plus ou moins changer"/>
    <s v="Je suis prêt à changer assez"/>
    <s v="Je suis prêt à changer assez"/>
    <s v="Je suis prêt à beaucoup changer"/>
    <s v="Je suis prêt à beaucoup changer"/>
    <s v="Je suis prêt à beaucoup changer"/>
    <s v="Je suis prêt à plus ou moins changer"/>
    <s v="ND"/>
    <s v="Formation du personnel"/>
    <s v="Des outils fiables pour le bon fonctionnement"/>
    <s v="Bonne organisation du travail"/>
    <s v="Attention aux piratages de données"/>
    <s v="ND"/>
    <s v="ND"/>
    <s v="ND"/>
    <s v="ND"/>
    <s v="Sécuriser les SIS"/>
    <s v="ND"/>
    <s v="ND"/>
    <s v="ND"/>
    <s v="ND"/>
  </r>
  <r>
    <n v="86"/>
    <d v="2018-05-17T00:00:00"/>
    <x v="1"/>
    <s v="Woleu"/>
    <s v="DRSN"/>
    <s v="Administration régionale de santé"/>
    <s v="Public civil"/>
    <n v="6"/>
    <s v="Oyem 2ème arrondissment"/>
    <m/>
    <m/>
    <m/>
    <s v="ND"/>
    <n v="181609"/>
    <s v="ND"/>
    <s v="ND"/>
    <n v="4"/>
    <s v="NA"/>
    <s v="ELLANKOUNA"/>
    <s v="HENRI"/>
    <n v="46"/>
    <x v="0"/>
    <x v="3"/>
    <x v="0"/>
    <s v="ENASS"/>
    <s v="5mois"/>
    <x v="4"/>
    <n v="6"/>
    <n v="8"/>
    <n v="3"/>
    <n v="8"/>
    <n v="3"/>
    <s v="La bonne prise en charge des patients"/>
    <s v="La collaboration entre le personnel de la santé"/>
    <s v="La mise en place de l'outil informatique"/>
    <x v="3"/>
    <x v="5"/>
    <x v="2"/>
    <x v="2"/>
    <s v="La mauvaise collaboration"/>
    <s v="Problème financier"/>
    <s v="Problème de communication"/>
    <s v="Instaurer une bonne collaboration entre le personnel de santé"/>
    <s v="Payement régulier des salaires"/>
    <s v="Mise en place d'un bon réseau"/>
    <x v="0"/>
    <x v="2"/>
    <x v="2"/>
    <x v="0"/>
    <x v="3"/>
    <x v="2"/>
    <x v="2"/>
    <s v="ND"/>
    <x v="0"/>
    <x v="9"/>
    <x v="0"/>
    <x v="3"/>
    <x v="6"/>
    <n v="5"/>
    <n v="8"/>
    <n v="8"/>
    <n v="8"/>
    <n v="5"/>
    <n v="5"/>
    <n v="5"/>
    <x v="10"/>
    <s v="Oui"/>
    <x v="7"/>
    <s v="Changement assez important"/>
    <s v="Changement très important"/>
    <s v="Changement assez important"/>
    <s v="Changement assez important"/>
    <s v="Changement assez important"/>
    <s v="Changement assez important"/>
    <s v="Changement plus ou moins important"/>
    <s v="ND"/>
    <s v="Je suis prêt à beaucoup changer"/>
    <s v="Je suis prêt à changer assez"/>
    <s v="Je suis prêt à beaucoup changer"/>
    <s v="Je suis prêt à changer assez"/>
    <s v="Je suis prêt à beaucoup changer"/>
    <s v="Je suis prêt à changer assez"/>
    <s v="Je suis prêt à changer assez"/>
    <s v="ND"/>
    <s v="Nous souhaitons que ce projet soit realisé pour le bien des patients"/>
    <s v="ND"/>
    <s v="ND"/>
    <s v="La divulgation du secret professionnel"/>
    <s v="Le désinteressement du patient"/>
    <s v="Données eronnées"/>
    <s v="ND"/>
    <s v="ND"/>
    <s v="Sécuriser les données/codes"/>
    <s v="Sensibilisation des patients"/>
    <s v="Rigueur pendant l'enrégistrement des données des patients"/>
    <s v="ND"/>
    <s v="ND"/>
  </r>
  <r>
    <n v="87"/>
    <d v="2018-05-17T00:00:00"/>
    <x v="1"/>
    <s v="Woleu"/>
    <s v="DRS"/>
    <s v="Administration régionale de santé"/>
    <s v="Public civil"/>
    <n v="6"/>
    <s v="Oyem 2ème arrondissement"/>
    <m/>
    <m/>
    <m/>
    <s v="ND"/>
    <n v="181609"/>
    <s v="ND"/>
    <s v="ND"/>
    <n v="4"/>
    <s v="NA"/>
    <s v="GNINGOME"/>
    <s v="CADY"/>
    <n v="42"/>
    <x v="0"/>
    <x v="3"/>
    <x v="35"/>
    <s v="EPCA"/>
    <n v="4"/>
    <x v="4"/>
    <n v="8"/>
    <n v="6"/>
    <n v="6"/>
    <n v="6"/>
    <n v="3"/>
    <s v="Confidentialité des données"/>
    <s v="ND"/>
    <s v="ND"/>
    <x v="3"/>
    <x v="0"/>
    <x v="0"/>
    <x v="13"/>
    <s v="L'arret du projet pendant le déploiement"/>
    <s v="ND"/>
    <s v="ND"/>
    <s v="Bien évaluer le coût du projet"/>
    <s v="ND"/>
    <s v="ND"/>
    <x v="2"/>
    <x v="2"/>
    <x v="2"/>
    <x v="3"/>
    <x v="3"/>
    <x v="2"/>
    <x v="0"/>
    <s v="ND"/>
    <x v="0"/>
    <x v="9"/>
    <x v="0"/>
    <x v="10"/>
    <x v="2"/>
    <n v="7"/>
    <n v="5"/>
    <n v="5"/>
    <n v="7"/>
    <n v="5"/>
    <n v="5"/>
    <n v="6"/>
    <x v="0"/>
    <s v="Oui"/>
    <x v="7"/>
    <s v="Changement plus ou moins important"/>
    <s v="Changement assez important"/>
    <s v="Changement assez important"/>
    <s v="Changement très important"/>
    <s v="Changement assez important"/>
    <s v="Changement assez important"/>
    <s v="Changement faible"/>
    <s v="ND"/>
    <s v="Je suis prêt à beaucoup changer"/>
    <s v="Je suis prêt à beaucoup changer"/>
    <s v="Je suis prêt à changer assez"/>
    <s v="Je suis prêt à plus ou moins changer"/>
    <s v="Je suis prêt à changer assez"/>
    <s v="Je suis prêt à plus ou moins changer"/>
    <s v="Je suis prêt à changer assez"/>
    <s v="ND"/>
    <s v="Prise en charge rapide du patient"/>
    <s v="Bonne collaboration entre les structures"/>
    <s v="ND"/>
    <s v="Défaillance technique"/>
    <s v="ND"/>
    <s v="ND"/>
    <s v="ND"/>
    <s v="ND"/>
    <s v="Assurer une bonne maintenance"/>
    <s v="ND"/>
    <s v="ND"/>
    <s v="ND"/>
    <s v="ND"/>
  </r>
  <r>
    <n v="88"/>
    <d v="2018-05-17T00:00:00"/>
    <x v="1"/>
    <s v="Woleu"/>
    <s v="Service Régional de SMI Oyem"/>
    <s v="SMI"/>
    <s v="Public civil"/>
    <n v="22"/>
    <s v="Oyem 1er arrondissement"/>
    <m/>
    <m/>
    <m/>
    <n v="2014"/>
    <n v="181609"/>
    <s v="ND"/>
    <s v="ND"/>
    <n v="5"/>
    <s v="NA"/>
    <s v="NZAMBA BOULINGUI"/>
    <s v="ANTOINE SNYDER"/>
    <n v="28"/>
    <x v="0"/>
    <x v="2"/>
    <x v="9"/>
    <s v="USS"/>
    <n v="4"/>
    <x v="4"/>
    <n v="5"/>
    <n v="7"/>
    <n v="6"/>
    <n v="8"/>
    <n v="3"/>
    <s v="Voir les médecin à leur poste"/>
    <s v="Plus de retard de payement par le CNAMGS"/>
    <s v="ND"/>
    <x v="6"/>
    <x v="3"/>
    <x v="3"/>
    <x v="12"/>
    <s v="Ne plus avoir la confidentialité des données"/>
    <s v="ND"/>
    <s v="ND"/>
    <s v="Mise en garde des agents sur la confidentialité des données "/>
    <s v="ND"/>
    <s v="ND"/>
    <x v="0"/>
    <x v="2"/>
    <x v="2"/>
    <x v="2"/>
    <x v="3"/>
    <x v="2"/>
    <x v="3"/>
    <s v="ND"/>
    <x v="0"/>
    <x v="9"/>
    <x v="0"/>
    <x v="4"/>
    <x v="7"/>
    <n v="7"/>
    <n v="7"/>
    <n v="5"/>
    <n v="7"/>
    <n v="7"/>
    <n v="3"/>
    <n v="8"/>
    <x v="0"/>
    <s v="Oui"/>
    <x v="2"/>
    <s v="Changement plus ou moins important"/>
    <s v="Changement assez important"/>
    <s v="Changement plus ou moins important"/>
    <s v="Changement plus ou moins important"/>
    <s v="Changement assez important"/>
    <s v="Changement assez important"/>
    <s v="Changement plus ou moins important"/>
    <s v="ND"/>
    <s v="Je suis prêt à beaucoup changer"/>
    <s v="Je suis prêt à changer assez"/>
    <s v="Je suis prêt à changer assez"/>
    <s v="Je suis prêt à beaucoup changer"/>
    <s v="Je suis prêt à beaucoup changer"/>
    <s v="Je suis prêt à beaucoup changer"/>
    <s v="Je suis prêt à plus ou moins changer"/>
    <s v="ND"/>
    <s v="Avoir accès au mobile"/>
    <s v="ND"/>
    <s v="ND"/>
    <s v="Connexion internet est lente"/>
    <s v="ND"/>
    <s v="ND"/>
    <s v="ND"/>
    <s v="ND"/>
    <s v="Améliorer le débit internet"/>
    <s v="ND"/>
    <s v="ND"/>
    <s v="ND"/>
    <s v="ND"/>
  </r>
  <r>
    <n v="89"/>
    <d v="2018-05-17T00:00:00"/>
    <x v="1"/>
    <s v="Woleu"/>
    <s v="Base 09"/>
    <s v="BELE"/>
    <s v="Public civil"/>
    <n v="28"/>
    <s v="Oyem 1er arrondissement"/>
    <m/>
    <m/>
    <m/>
    <s v="ND"/>
    <n v="181609"/>
    <s v="ND"/>
    <s v="ND"/>
    <n v="4"/>
    <s v="NA"/>
    <s v="MINTSA"/>
    <s v="CHARLES"/>
    <n v="43"/>
    <x v="0"/>
    <x v="2"/>
    <x v="40"/>
    <s v="Université des sciences de la santé Ebolowa du Cameroun"/>
    <n v="2"/>
    <x v="4"/>
    <n v="5"/>
    <n v="9"/>
    <n v="6"/>
    <n v="10"/>
    <n v="7"/>
    <s v="Un SIS effectif"/>
    <s v="Un SIS actif et non passif"/>
    <s v="Un SIS aves suivi-évaluation"/>
    <x v="3"/>
    <x v="11"/>
    <x v="11"/>
    <x v="3"/>
    <s v="Manque de suivi"/>
    <s v="Pas de réseau téléphonique"/>
    <s v="Moyens financiers"/>
    <s v="Suivi-évaluation"/>
    <s v="Etendre le réseau dans tout le pays"/>
    <s v="Evaluer le coût du projet et de sa mise en œuvre "/>
    <x v="0"/>
    <x v="5"/>
    <x v="4"/>
    <x v="3"/>
    <x v="3"/>
    <x v="2"/>
    <x v="2"/>
    <s v="Donner de l'importance au SIS"/>
    <x v="0"/>
    <x v="9"/>
    <x v="0"/>
    <x v="0"/>
    <x v="6"/>
    <n v="5"/>
    <n v="4"/>
    <n v="5"/>
    <n v="5"/>
    <n v="3"/>
    <n v="4"/>
    <n v="5"/>
    <x v="10"/>
    <s v="Oui"/>
    <x v="5"/>
    <s v="Changement assez important"/>
    <s v="Changement assez important"/>
    <s v="Changement très important"/>
    <s v="Changement très important"/>
    <s v="Changement très important"/>
    <s v="Changement très important"/>
    <s v="Changement très important"/>
    <s v="Les données exhaustives favorisent une bonne prise de décision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Un changement positif est synonyme d'amélioration"/>
    <s v="Un SIS actif avec hébergement de données"/>
    <s v="ND"/>
    <s v="ND"/>
    <s v="Collecte d'effectifs d'hopitaux"/>
    <s v="Le circuit "/>
    <s v="Les acteurs"/>
    <s v="ND"/>
    <s v="ND"/>
    <s v="Responsabiliser les acteurs"/>
    <s v="Définir un bon circuit"/>
    <s v="Outiller les acteurs"/>
    <s v="ND"/>
    <s v="ND"/>
  </r>
  <r>
    <n v="90"/>
    <d v="2018-05-17T00:00:00"/>
    <x v="1"/>
    <s v="Woleu"/>
    <s v="SMI"/>
    <s v="SMI"/>
    <s v="Public civil"/>
    <n v="22"/>
    <s v="Oyem 1er arrondissement"/>
    <m/>
    <m/>
    <m/>
    <n v="2014"/>
    <n v="181609"/>
    <n v="10"/>
    <n v="30"/>
    <n v="4"/>
    <s v="NA"/>
    <s v="BIYIE EBO' O"/>
    <s v="FLORE"/>
    <n v="33"/>
    <x v="2"/>
    <x v="7"/>
    <x v="23"/>
    <s v="Université Omar Bongo"/>
    <n v="3"/>
    <x v="3"/>
    <n v="5"/>
    <n v="7"/>
    <n v="5"/>
    <n v="6"/>
    <n v="6"/>
    <s v="Amélioration de la gestion des données des patients"/>
    <s v="Améliorer la situation sanitaire des gabonais"/>
    <s v="Réduire les évacuations"/>
    <x v="6"/>
    <x v="0"/>
    <x v="0"/>
    <x v="5"/>
    <s v="Données non sécurisées"/>
    <s v="ND"/>
    <s v="ND"/>
    <s v="Sécuriser les données des patients"/>
    <s v="ND"/>
    <s v="ND"/>
    <x v="2"/>
    <x v="2"/>
    <x v="2"/>
    <x v="2"/>
    <x v="2"/>
    <x v="0"/>
    <x v="2"/>
    <s v="ND"/>
    <x v="0"/>
    <x v="9"/>
    <x v="0"/>
    <x v="9"/>
    <x v="2"/>
    <n v="7"/>
    <n v="7"/>
    <n v="6"/>
    <n v="6"/>
    <n v="6"/>
    <n v="6"/>
    <n v="6"/>
    <x v="10"/>
    <s v="Oui"/>
    <x v="2"/>
    <s v="Changement assez important"/>
    <s v="Changement assez important"/>
    <s v="Changement assez important"/>
    <s v="Changement assez important"/>
    <s v="Changement plus ou moins important"/>
    <s v="Changement plus ou moins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Former premièrement les utilisateurs"/>
    <s v="Rendre disponible les outils de travail"/>
    <s v="ND"/>
    <s v="Manque de personnel qualifié"/>
    <s v="Problème de réalisation du projet"/>
    <s v="Pas de connexion internet dans certaines zones"/>
    <s v="ND"/>
    <s v="ND"/>
    <s v="Former les utilisateurs"/>
    <s v="Bonne organisation"/>
    <s v="Internet haut débit"/>
    <s v="ND"/>
    <s v="ND"/>
  </r>
  <r>
    <n v="91"/>
    <d v="2018-05-17T00:00:00"/>
    <x v="1"/>
    <s v="Woleu"/>
    <s v="SMI"/>
    <s v="SMI"/>
    <s v="Public civil"/>
    <n v="22"/>
    <s v="Oyem 1er arrondissement"/>
    <m/>
    <m/>
    <m/>
    <n v="2014"/>
    <n v="181609"/>
    <s v="ND"/>
    <s v="ND"/>
    <n v="4"/>
    <s v="NA"/>
    <s v="IBOUTI"/>
    <s v="NICOLE"/>
    <n v="48"/>
    <x v="0"/>
    <x v="3"/>
    <x v="41"/>
    <s v="INFASS"/>
    <n v="2"/>
    <x v="3"/>
    <n v="5"/>
    <n v="7"/>
    <n v="6"/>
    <n v="9"/>
    <n v="6"/>
    <s v="Facilité l'accès aux soins"/>
    <s v="Améliorer la prise en charge du patient"/>
    <s v="Réduire les rendez-vous"/>
    <x v="6"/>
    <x v="5"/>
    <x v="2"/>
    <x v="4"/>
    <s v="La pérénisation"/>
    <s v="Manque de communication "/>
    <s v="ND"/>
    <s v="Former plus d'agents"/>
    <s v="Réseau national internet effectif"/>
    <s v="ND"/>
    <x v="0"/>
    <x v="5"/>
    <x v="2"/>
    <x v="3"/>
    <x v="3"/>
    <x v="0"/>
    <x v="0"/>
    <s v="ND"/>
    <x v="0"/>
    <x v="9"/>
    <x v="0"/>
    <x v="9"/>
    <x v="2"/>
    <n v="5"/>
    <n v="8"/>
    <n v="7"/>
    <n v="8"/>
    <n v="8"/>
    <n v="6"/>
    <n v="6"/>
    <x v="12"/>
    <s v="Oui"/>
    <x v="7"/>
    <s v="Changement assez important"/>
    <s v="Changement plus ou moins important"/>
    <s v="Changement plus ou moins important"/>
    <s v="Changement plus ou moins important"/>
    <s v="Changement plus ou moins important"/>
    <s v="Changement assez important"/>
    <s v="Changement faible"/>
    <s v="ND"/>
    <s v="Je suis prêt à beaucoup changer"/>
    <s v="Je suis prêt à changer assez"/>
    <s v="Je suis prêt à changer assez"/>
    <s v="Je suis prêt à beaucoup changer"/>
    <s v="Je suis prêt à beaucoup changer"/>
    <s v="Je suis prêt à changer assez"/>
    <s v="Je suis prêt à changer assez"/>
    <s v="ND"/>
    <s v="Améliorer les compétences"/>
    <s v="Améliorer l'archivage"/>
    <s v="Conservation des données"/>
    <s v="Problème d'archivage"/>
    <s v="Manque d'outils informatiques"/>
    <s v="ND"/>
    <s v="ND"/>
    <s v="ND"/>
    <s v="Bien faire l'enrégistrement des données"/>
    <s v="Mettre en place un bon système d'information"/>
    <s v="ND"/>
    <s v="ND"/>
    <s v="ND"/>
  </r>
  <r>
    <n v="92"/>
    <d v="2018-05-17T00:00:00"/>
    <x v="1"/>
    <s v="Woleu"/>
    <s v="DRS "/>
    <s v="Administration régionale de santé"/>
    <s v="Public civil"/>
    <n v="6"/>
    <s v="Oyem 2ème arrondissement"/>
    <m/>
    <m/>
    <m/>
    <s v="ND"/>
    <n v="181609"/>
    <s v="ND"/>
    <s v="ND"/>
    <n v="4"/>
    <s v="NA"/>
    <s v="MINTSA OBIANG"/>
    <s v="NESTOR"/>
    <n v="47"/>
    <x v="5"/>
    <x v="3"/>
    <x v="41"/>
    <s v="Institut privée Elat de Cameroun"/>
    <s v="2mois"/>
    <x v="6"/>
    <n v="5"/>
    <n v="10"/>
    <n v="5"/>
    <n v="10"/>
    <n v="1"/>
    <s v="Communication entre personnel de santé"/>
    <s v="Revoir une information à temps"/>
    <s v="Adhésion de la population"/>
    <x v="4"/>
    <x v="3"/>
    <x v="8"/>
    <x v="5"/>
    <s v="Divulguer les données du patient_x000a_"/>
    <s v="Problème d'archivage"/>
    <s v="ND"/>
    <s v="Sécuriser les données des patients"/>
    <s v="Sécuriser les archives"/>
    <s v="ND"/>
    <x v="2"/>
    <x v="5"/>
    <x v="2"/>
    <x v="3"/>
    <x v="3"/>
    <x v="2"/>
    <x v="4"/>
    <s v="Limite au niveau du matériel, difficulté d'accès à la connexion internet"/>
    <x v="0"/>
    <x v="9"/>
    <x v="0"/>
    <x v="2"/>
    <x v="6"/>
    <n v="5"/>
    <n v="7"/>
    <n v="7"/>
    <n v="5"/>
    <n v="4"/>
    <n v="3"/>
    <n v="2"/>
    <x v="10"/>
    <s v="Oui"/>
    <x v="7"/>
    <s v="Changement assez important"/>
    <s v="Changement très important"/>
    <s v="Changement très important"/>
    <s v="Changement très important"/>
    <s v="Changement très important"/>
    <s v="Changement très important"/>
    <s v="Changement plus ou moins important"/>
    <s v="Pourvu qu'on ne rencontre pas de problème de connexion"/>
    <s v="Je suis prêt à beaucoup changer"/>
    <s v="Je suis prêt à changer assez"/>
    <s v="Je suis prêt à beaucoup changer"/>
    <s v="Je suis prêt à beaucoup changer"/>
    <s v="Je suis prêt à beaucoup changer"/>
    <s v="Je suis prêt à changer assez"/>
    <s v="Je suis prêt à plus ou moins changer"/>
    <s v="Totale adhésion au projet"/>
    <s v="Disponibilité des outils informatiques"/>
    <s v="Disponibilité des kits de connexion"/>
    <s v="Réseau internet fiable"/>
    <s v="mauvaise Maintenance "/>
    <s v="zone non couverte de reseau "/>
    <s v="ND"/>
    <s v="ND"/>
    <s v="ND"/>
    <s v="Former une équipe pour la maintenance"/>
    <s v="Identifier les zones non couvertes"/>
    <s v="ND"/>
    <s v="ND"/>
    <s v="ND"/>
  </r>
  <r>
    <n v="93"/>
    <d v="2018-05-17T00:00:00"/>
    <x v="1"/>
    <s v="Woleu"/>
    <s v="DRS"/>
    <s v="Administration régionale de santé"/>
    <s v="Public civil"/>
    <n v="6"/>
    <s v="Oyem 2ème arrondissement"/>
    <m/>
    <m/>
    <m/>
    <s v="ND"/>
    <n v="181609"/>
    <s v="ND"/>
    <s v="ND"/>
    <n v="4"/>
    <s v="NA"/>
    <s v="EKOUA BEYEME"/>
    <s v="REMY THEOPHANE"/>
    <n v="34"/>
    <x v="2"/>
    <x v="2"/>
    <x v="42"/>
    <s v="Université cheikh anter diop UCAD"/>
    <s v="5mois"/>
    <x v="9"/>
    <n v="2"/>
    <n v="5"/>
    <n v="5"/>
    <n v="10"/>
    <n v="1"/>
    <s v="Améliorer la santé au gabon"/>
    <s v="Donner une nouvelle vision de la santé au gabon"/>
    <s v="Facilité le traitement des patients"/>
    <x v="3"/>
    <x v="0"/>
    <x v="12"/>
    <x v="3"/>
    <s v="Le refus de collaboration des agents"/>
    <s v="Difficulter de s'adapter"/>
    <s v="Faible débit de connexion internet"/>
    <s v="Imposer des formations aux agents"/>
    <s v="Expliquer le projet par étape"/>
    <s v="Internet à haut débit dans tous le pays"/>
    <x v="0"/>
    <x v="3"/>
    <x v="2"/>
    <x v="3"/>
    <x v="3"/>
    <x v="2"/>
    <x v="2"/>
    <s v="Formations pour accompagner le changement"/>
    <x v="0"/>
    <x v="9"/>
    <x v="0"/>
    <x v="4"/>
    <x v="4"/>
    <n v="8"/>
    <n v="8"/>
    <n v="8"/>
    <n v="8"/>
    <n v="8"/>
    <n v="8"/>
    <n v="8"/>
    <x v="0"/>
    <s v="Oui"/>
    <x v="4"/>
    <s v="Changement assez important"/>
    <s v="Changement assez important"/>
    <s v="Changement plus ou moins important"/>
    <s v="Changement très important"/>
    <s v="Changement très important"/>
    <s v="Changement très important"/>
    <s v="Changement très important"/>
    <s v="ND"/>
    <s v="Je suis prêt à beaucoup changer"/>
    <s v="Je suis prêt à changer assez"/>
    <s v="Je suis prêt à changer assez"/>
    <s v="Je suis prêt à beaucoup changer"/>
    <s v="Je suis prêt à beaucoup changer"/>
    <s v="Je suis prêt à beaucoup changer"/>
    <s v="Je suis prêt à beaucoup changer"/>
    <s v="ND"/>
    <s v="Améliorer les conditions des patients"/>
    <s v="Facilité le travaill des agents de santé"/>
    <s v="Traiter facilement les épidémies dans les régions"/>
    <s v="Refus de coopérations des agents"/>
    <s v="Manque de suivi du projet"/>
    <s v="ND"/>
    <s v="ND"/>
    <s v="ND"/>
    <s v="Expliquer et sensibiliser les agents"/>
    <s v="Suivre le projet jusqu'à la mise en œuvre "/>
    <s v="ND"/>
    <s v="ND"/>
    <s v="ND"/>
  </r>
  <r>
    <n v="94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5"/>
    <s v="60min"/>
    <n v="0"/>
    <s v="NA"/>
    <s v="ZUE ESSOUE"/>
    <s v="GONTRAN"/>
    <n v="44"/>
    <x v="0"/>
    <x v="3"/>
    <x v="43"/>
    <s v="ENASS de Makokou"/>
    <n v="9"/>
    <x v="5"/>
    <n v="6"/>
    <n v="8"/>
    <n v="4"/>
    <n v="8"/>
    <n v="8"/>
    <s v="Assurer un suivi des patients"/>
    <s v="Eviter les dépenses des patients"/>
    <s v="Mieux orienter les patients"/>
    <x v="2"/>
    <x v="0"/>
    <x v="13"/>
    <x v="11"/>
    <s v="Pas de prise en charge"/>
    <s v="Pas de structures"/>
    <s v="Personnel non qualifié"/>
    <s v="Instaurer la prise en charge"/>
    <s v="Construire les structures d'accueil du projet"/>
    <s v="Former le personnel"/>
    <x v="2"/>
    <x v="5"/>
    <x v="4"/>
    <x v="2"/>
    <x v="2"/>
    <x v="3"/>
    <x v="4"/>
    <s v="ND"/>
    <x v="8"/>
    <x v="3"/>
    <x v="2"/>
    <x v="9"/>
    <x v="4"/>
    <n v="7"/>
    <n v="6"/>
    <n v="5"/>
    <n v="5"/>
    <n v="5"/>
    <n v="7"/>
    <n v="7"/>
    <x v="13"/>
    <s v="Oui"/>
    <x v="8"/>
    <s v="Changement plus ou moins important"/>
    <s v="Changement plus ou moins important"/>
    <s v="Changement plus ou moins important"/>
    <s v="Changement plus ou moins important"/>
    <s v="Changement plus ou moins important"/>
    <s v="Changement plus ou moins important"/>
    <s v="Changement plus ou moins important"/>
    <s v="ND"/>
    <s v="Je suis prêt à plus ou moins changer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Améliorer l'état de santé des patients"/>
    <s v="ND"/>
    <s v="ND"/>
    <s v="Pas de prise en charge"/>
    <s v="Pas de moyens pour la mise en œuvre du projet"/>
    <s v="Pas de collaboration entre agents"/>
    <s v="Pas de suivi du projet"/>
    <s v="ND"/>
    <s v="Instaurer la prise en charge"/>
    <s v="Mettre assez de financement sur le projet"/>
    <s v="Sensibilisation des agents"/>
    <s v="Faire un suivi correcte"/>
    <s v="ND"/>
  </r>
  <r>
    <n v="95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10"/>
    <n v="10"/>
    <n v="0"/>
    <s v="NA"/>
    <s v="EKADAKE "/>
    <s v="OBIANG"/>
    <n v="53"/>
    <x v="2"/>
    <x v="7"/>
    <x v="25"/>
    <s v="FMSS Libreville"/>
    <n v="21"/>
    <x v="4"/>
    <n v="8"/>
    <n v="10"/>
    <n v="3"/>
    <n v="10"/>
    <n v="6"/>
    <s v="Améliorer la prise en charge des patients"/>
    <s v="Rentre plus dynamique de système santé"/>
    <s v="Collaboration en praticiens"/>
    <x v="2"/>
    <x v="3"/>
    <x v="0"/>
    <x v="8"/>
    <s v="Divulguer le secret patient"/>
    <s v="Pas d'internet"/>
    <s v="ND"/>
    <s v="Sécurisation des accès"/>
    <s v="Installer internet haut débit"/>
    <s v="ND"/>
    <x v="3"/>
    <x v="0"/>
    <x v="3"/>
    <x v="0"/>
    <x v="3"/>
    <x v="0"/>
    <x v="0"/>
    <s v="Tout est à refaire"/>
    <x v="8"/>
    <x v="3"/>
    <x v="2"/>
    <x v="4"/>
    <x v="4"/>
    <n v="8"/>
    <n v="8"/>
    <n v="8"/>
    <n v="8"/>
    <n v="5"/>
    <n v="7"/>
    <n v="5"/>
    <x v="13"/>
    <s v="Oui"/>
    <x v="4"/>
    <s v="Changement très important"/>
    <s v="Changement assez important"/>
    <s v="Changement assez important"/>
    <s v="Changement très important"/>
    <s v="Changement très important"/>
    <s v="Changement assez important"/>
    <s v="Changement assez important"/>
    <s v="Connaissance du patient et bonne prise en charge 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Prise en charge améliorer des patients"/>
    <s v="Améliorer le système de santé actuel"/>
    <s v="ND"/>
    <s v="ND"/>
    <s v="Dossier patient connu par assez de personnes"/>
    <s v="ND"/>
    <s v="ND"/>
    <s v="ND"/>
    <s v="ND"/>
    <s v="Sécuriser les informations du patients"/>
    <s v="ND"/>
    <s v="ND"/>
    <s v="ND"/>
    <s v="ND"/>
  </r>
  <r>
    <n v="96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20"/>
    <n v="15"/>
    <n v="0"/>
    <s v="NA"/>
    <s v="MVE"/>
    <s v="NKA"/>
    <n v="44"/>
    <x v="3"/>
    <x v="6"/>
    <x v="0"/>
    <s v="ENASS"/>
    <n v="10"/>
    <x v="6"/>
    <n v="5"/>
    <n v="10"/>
    <n v="5"/>
    <n v="10"/>
    <n v="10"/>
    <s v="Créer la motivation des agents"/>
    <s v="Meilleure productivité"/>
    <s v="Meilleur suivi des patients"/>
    <x v="4"/>
    <x v="4"/>
    <x v="8"/>
    <x v="3"/>
    <s v="Financement"/>
    <s v="Aquisition des équipements"/>
    <s v="Disponibilité des agents"/>
    <s v="Chercher un bon financement"/>
    <s v="Commencer par en parler aux concernés"/>
    <s v="Prendre en compte les doléances des agents"/>
    <x v="3"/>
    <x v="2"/>
    <x v="3"/>
    <x v="3"/>
    <x v="0"/>
    <x v="0"/>
    <x v="0"/>
    <s v="ND"/>
    <x v="8"/>
    <x v="3"/>
    <x v="2"/>
    <x v="2"/>
    <x v="3"/>
    <n v="8"/>
    <n v="7"/>
    <n v="10"/>
    <n v="9"/>
    <n v="7"/>
    <n v="10"/>
    <n v="9"/>
    <x v="2"/>
    <s v="Oui"/>
    <x v="4"/>
    <s v="Changement très important"/>
    <s v="Changement très important"/>
    <s v="Changement assez important"/>
    <s v="Changement très important"/>
    <s v="Changement très important"/>
    <s v="Changement assez important"/>
    <s v="Changement assez important"/>
    <s v="ND"/>
    <s v="Je suis prêt à beaucoup changer"/>
    <s v="Je suis prêt à beaucoup changer"/>
    <s v="Je suis prêt à beaucoup changer"/>
    <s v="Je suis prêt à changer assez"/>
    <s v="Je suis prêt à changer assez"/>
    <s v="Je suis prêt à beaucoup changer"/>
    <s v="Je suis prêt à beaucoup changer"/>
    <s v="ND"/>
    <s v="Meilleur répartition  des taches "/>
    <s v="Traçabilité des actes"/>
    <s v="Meilleur prise en charge"/>
    <s v="Heures supplémentaires au travail"/>
    <s v="Renouvellement des équipements"/>
    <s v="Moyens financiers énormes"/>
    <s v="ND"/>
    <s v="ND"/>
    <s v="Faire plusieurs séances de formation et d'éducation"/>
    <s v="Mettre en place une bonne politique et signer des conventions pour l'acquisition des équipements"/>
    <s v="Faire une bonne politique de gestion des finances "/>
    <s v="ND"/>
    <s v="ND"/>
  </r>
  <r>
    <n v="97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5"/>
    <n v="45"/>
    <n v="0"/>
    <s v="NA"/>
    <s v="NGATSALA"/>
    <s v="ARMAND"/>
    <n v="44"/>
    <x v="3"/>
    <x v="6"/>
    <x v="0"/>
    <s v="USS"/>
    <n v="8"/>
    <x v="4"/>
    <n v="7"/>
    <n v="10"/>
    <n v="5"/>
    <n v="6"/>
    <n v="5"/>
    <s v="Meilleur prise en charge des patients"/>
    <s v="Une amélioataion du plateau technique"/>
    <s v="Un meilleur suivi des patients"/>
    <x v="4"/>
    <x v="3"/>
    <x v="8"/>
    <x v="16"/>
    <s v="Risque d'échec du projet"/>
    <s v="Manque de ressources financières"/>
    <s v="ND"/>
    <s v="Faire un suivi régulier du projet"/>
    <s v="Mobiliser assez de ressources "/>
    <s v="ND"/>
    <x v="3"/>
    <x v="3"/>
    <x v="3"/>
    <x v="4"/>
    <x v="4"/>
    <x v="0"/>
    <x v="0"/>
    <s v="ND"/>
    <x v="8"/>
    <x v="3"/>
    <x v="2"/>
    <x v="4"/>
    <x v="4"/>
    <n v="8"/>
    <n v="7"/>
    <n v="7"/>
    <n v="7"/>
    <n v="8"/>
    <n v="5"/>
    <n v="5"/>
    <x v="13"/>
    <s v="Oui"/>
    <x v="4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Le SIS permettra un meilleur suivi des patients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La réalisation immédiate du projet"/>
    <s v="Le déploiement du projet dans tout le pays"/>
    <s v="Formation du personnel"/>
    <s v="Manque de ressources humaines "/>
    <s v="ND"/>
    <s v="ND"/>
    <s v="ND"/>
    <s v="ND"/>
    <s v="Recruter et former le personnel "/>
    <s v="ND"/>
    <s v="ND"/>
    <s v="ND"/>
    <s v="ND"/>
  </r>
  <r>
    <n v="98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6"/>
    <s v="ND"/>
    <n v="0"/>
    <s v="NA"/>
    <s v="MBAMBANDJA"/>
    <s v="PIERRE"/>
    <n v="46"/>
    <x v="0"/>
    <x v="3"/>
    <x v="0"/>
    <s v="ENASS"/>
    <n v="8"/>
    <x v="3"/>
    <n v="7"/>
    <n v="9"/>
    <n v="5"/>
    <n v="8"/>
    <n v="7"/>
    <s v="Amélioration de la prise en charge du patient"/>
    <s v="ND"/>
    <s v="ND"/>
    <x v="3"/>
    <x v="3"/>
    <x v="2"/>
    <x v="15"/>
    <s v="La viabilité du projet"/>
    <s v="ND"/>
    <s v="ND"/>
    <s v="Un réel suivi, une coordination et contrôle permanent "/>
    <s v="ND"/>
    <s v="ND"/>
    <x v="5"/>
    <x v="3"/>
    <x v="0"/>
    <x v="0"/>
    <x v="3"/>
    <x v="4"/>
    <x v="2"/>
    <s v="ND"/>
    <x v="8"/>
    <x v="3"/>
    <x v="2"/>
    <x v="10"/>
    <x v="6"/>
    <n v="5"/>
    <n v="4"/>
    <n v="6"/>
    <n v="5"/>
    <n v="4"/>
    <n v="5"/>
    <n v="4"/>
    <x v="4"/>
    <s v="Oui"/>
    <x v="7"/>
    <s v="Changement assez important"/>
    <s v="Changement plus ou moins important"/>
    <s v="Changement assez important"/>
    <s v="Changement très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La mise en œuvre de ce projet va améliorer notre système de santé"/>
    <s v="Bonne prise en charge des patients_x000a_"/>
    <s v="ND"/>
    <s v="ND"/>
    <s v="Le manque d'outils"/>
    <s v="ND"/>
    <s v="ND"/>
    <s v="ND"/>
    <s v="ND"/>
    <s v="Prévoir des agents sur place pour la maintenance"/>
    <s v="ND"/>
    <s v="ND"/>
    <s v="ND"/>
    <s v="ND"/>
  </r>
  <r>
    <n v="99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30"/>
    <n v="20"/>
    <n v="0"/>
    <s v="NA"/>
    <s v="ONDO "/>
    <s v="DARY"/>
    <n v="41"/>
    <x v="2"/>
    <x v="4"/>
    <x v="0"/>
    <s v="FMSS Libreville"/>
    <n v="5"/>
    <x v="2"/>
    <n v="1"/>
    <n v="8"/>
    <n v="3"/>
    <n v="8"/>
    <n v="4"/>
    <s v="Efficacité"/>
    <s v="Rapidité"/>
    <s v="Acessibilité"/>
    <x v="3"/>
    <x v="3"/>
    <x v="2"/>
    <x v="7"/>
    <s v="Incompréhension"/>
    <s v="Non adhésion de certains professionnels de santé"/>
    <s v="Non réalisation"/>
    <s v="Sensibilisation"/>
    <s v="Séance de travail"/>
    <s v="Mise en œuvre effective"/>
    <x v="3"/>
    <x v="3"/>
    <x v="3"/>
    <x v="0"/>
    <x v="0"/>
    <x v="0"/>
    <x v="3"/>
    <s v="ND"/>
    <x v="8"/>
    <x v="3"/>
    <x v="2"/>
    <x v="8"/>
    <x v="7"/>
    <n v="4"/>
    <n v="7"/>
    <n v="5"/>
    <n v="7"/>
    <n v="3"/>
    <n v="3"/>
    <n v="3"/>
    <x v="4"/>
    <s v="Oui"/>
    <x v="7"/>
    <s v="Changement assez important"/>
    <s v="Changement assez important"/>
    <s v="Changement assez important"/>
    <s v="Changement très important"/>
    <s v="Changement très important"/>
    <s v="Changement très important"/>
    <s v="Changement plus ou moins important"/>
    <s v="ND"/>
    <s v="Je suis prêt à changer assez"/>
    <s v="Je suis prêt à changer assez"/>
    <s v="Je suis prêt à changer assez"/>
    <s v="Je suis prêt à beaucoup changer"/>
    <s v="Je suis prêt à beaucoup changer"/>
    <s v="Je suis prêt à beaucoup changer"/>
    <s v="Je suis prêt à beaucoup changer"/>
    <s v="ND"/>
    <s v="Disponibilité des informations"/>
    <s v="Efficacité"/>
    <s v="Adhésion de tous"/>
    <s v="Incompréhension"/>
    <s v="Non adhésion des collaborateurs"/>
    <s v="Indisponibilité"/>
    <s v="ND"/>
    <s v="ND"/>
    <s v="Sensibilisation"/>
    <s v="Séances de travail "/>
    <s v="Accès simplifié"/>
    <s v="ND"/>
    <s v="ND"/>
  </r>
  <r>
    <n v="100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30"/>
    <n v="20"/>
    <n v="0"/>
    <s v="NA"/>
    <s v="TOUNG ONDO"/>
    <s v="GERMAIN"/>
    <n v="40"/>
    <x v="3"/>
    <x v="6"/>
    <x v="0"/>
    <s v="ENASS"/>
    <n v="10"/>
    <x v="5"/>
    <n v="2"/>
    <n v="10"/>
    <n v="10"/>
    <n v="9"/>
    <n v="6"/>
    <s v="En avance sur les autres pays de la sous-région"/>
    <s v="ND"/>
    <s v="ND"/>
    <x v="8"/>
    <x v="3"/>
    <x v="14"/>
    <x v="4"/>
    <s v="Une mauvaise gestion"/>
    <s v="ND "/>
    <s v="ND"/>
    <s v="Suivi du projet"/>
    <s v="ND"/>
    <s v="ND"/>
    <x v="5"/>
    <x v="2"/>
    <x v="0"/>
    <x v="0"/>
    <x v="3"/>
    <x v="2"/>
    <x v="2"/>
    <s v="ND"/>
    <x v="8"/>
    <x v="3"/>
    <x v="2"/>
    <x v="0"/>
    <x v="6"/>
    <n v="5"/>
    <n v="5"/>
    <n v="5"/>
    <n v="5"/>
    <n v="4"/>
    <n v="5"/>
    <n v="3"/>
    <x v="4"/>
    <s v="Oui"/>
    <x v="5"/>
    <s v="Changement plus ou moins important"/>
    <s v="Changement faible"/>
    <s v="Changement plus ou moins important"/>
    <s v="Changement plus ou moins important"/>
    <s v="Changement plus ou moins important"/>
    <s v="Changement plus ou moins important"/>
    <s v="Changement assez important"/>
    <s v="ND"/>
    <s v="Je suis prêt à plus ou moins changer"/>
    <s v="Je suis un peu prêt à changer"/>
    <s v="Je suis un peu prêt à changer"/>
    <s v="Je suis prêt à plus ou moins changer"/>
    <s v="Je suis prêt à plus ou moins changer"/>
    <s v="Je suis prêt à plus ou moins changer"/>
    <s v="Je suis prêt à changer assez"/>
    <s v="Améliorer le système de santé conformément au projet"/>
    <s v="La réussite au niveau national"/>
    <s v="ND"/>
    <s v="ND"/>
    <s v="Non applicabilité"/>
    <s v="Pas de suivi"/>
    <s v="ND"/>
    <s v="ND"/>
    <s v="ND"/>
    <s v="Mise en  œuvre effective sur le plan national "/>
    <s v="Associer l'Etat sur le projet"/>
    <s v="ND"/>
    <s v="ND"/>
    <s v="ND"/>
  </r>
  <r>
    <n v="101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20"/>
    <n v="15"/>
    <n v="0"/>
    <s v="NA"/>
    <s v="ONGONE"/>
    <s v="GUY-BERTRAN"/>
    <n v="50"/>
    <x v="3"/>
    <x v="6"/>
    <x v="0"/>
    <s v="INFASS"/>
    <n v="10"/>
    <x v="3"/>
    <n v="5"/>
    <n v="8"/>
    <n v="5"/>
    <n v="7"/>
    <n v="5"/>
    <s v="Amélioration de la qualité des soins"/>
    <s v="Meilleure productivité des agents de santé"/>
    <s v="Meilleure sécurité pour les patients"/>
    <x v="6"/>
    <x v="3"/>
    <x v="12"/>
    <x v="15"/>
    <s v="Non réalisation du projet"/>
    <s v="ND"/>
    <s v="ND"/>
    <s v="Associer le gouvernement à la mise œuvre "/>
    <s v="ND"/>
    <s v="ND"/>
    <x v="5"/>
    <x v="3"/>
    <x v="0"/>
    <x v="0"/>
    <x v="0"/>
    <x v="4"/>
    <x v="2"/>
    <s v="ND"/>
    <x v="8"/>
    <x v="3"/>
    <x v="2"/>
    <x v="7"/>
    <x v="3"/>
    <n v="10"/>
    <n v="6"/>
    <n v="9"/>
    <n v="9"/>
    <n v="5"/>
    <n v="10"/>
    <n v="8"/>
    <x v="4"/>
    <s v="Oui"/>
    <x v="4"/>
    <s v="Changement assez important"/>
    <s v="Changement assez important"/>
    <s v="Changement assez important"/>
    <s v="Changement plus ou moins important"/>
    <s v="Changement plus ou moins important"/>
    <s v="Changement assez important"/>
    <s v="Changement faible"/>
    <s v="ND"/>
    <s v="Je suis prêt à beaucoup changer"/>
    <s v="Je ne suis pas du tout prêt à changer"/>
    <s v="Je suis prêt à plus ou moins changer"/>
    <s v="Je suis prêt à changer assez"/>
    <s v="Je suis prêt à changer assez"/>
    <s v="Je suis prêt à changer assez"/>
    <s v="Je ne suis pas du tout prêt à changer"/>
    <s v="Même si l'adhésion et le changement sont parfois difficile, je suis prêt à changer "/>
    <s v="Meilleure traçabilité et suivi des patients"/>
    <s v="ND"/>
    <s v="ND"/>
    <s v="Absence d'internet"/>
    <s v="Manque de maintenance"/>
    <s v="Manque de compétence"/>
    <s v="ND"/>
    <s v="ND"/>
    <s v="Internet en permanence"/>
    <s v="Prévoir une équipe de maintenance"/>
    <s v="Formation et outils adaptés"/>
    <s v="ND"/>
    <s v="ND"/>
  </r>
  <r>
    <n v="102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20"/>
    <n v="15"/>
    <n v="0"/>
    <s v="NA"/>
    <s v="NSOUROU NZE"/>
    <s v="JUSTINE"/>
    <n v="58"/>
    <x v="3"/>
    <x v="6"/>
    <x v="0"/>
    <s v="INFASS"/>
    <n v="15"/>
    <x v="6"/>
    <n v="5"/>
    <n v="10"/>
    <n v="5"/>
    <n v="8"/>
    <n v="8"/>
    <s v="Archivage numérique des infos médicales"/>
    <s v="Permettre de transmettre le résultat du malade à distance pour la CTA (cliché radio)"/>
    <s v="Meilleure sécurité pour les patients"/>
    <x v="2"/>
    <x v="3"/>
    <x v="8"/>
    <x v="10"/>
    <s v="Personnel non qualifié"/>
    <s v="Vétusté des outils exitants "/>
    <s v="ND"/>
    <s v="Recruter ou former le personnel existant"/>
    <s v="Installer des outils adéquats"/>
    <s v="ND"/>
    <x v="0"/>
    <x v="3"/>
    <x v="3"/>
    <x v="4"/>
    <x v="4"/>
    <x v="0"/>
    <x v="0"/>
    <s v="ND"/>
    <x v="8"/>
    <x v="3"/>
    <x v="2"/>
    <x v="8"/>
    <x v="9"/>
    <n v="4"/>
    <n v="3"/>
    <n v="6"/>
    <n v="5"/>
    <n v="6"/>
    <n v="8"/>
    <n v="7"/>
    <x v="2"/>
    <s v="Oui"/>
    <x v="7"/>
    <s v="Aucun changement"/>
    <s v="Changement plus ou moins important"/>
    <s v="Changement faible"/>
    <s v="Changement assez important"/>
    <s v="Changement assez important"/>
    <s v="Changement assez important"/>
    <s v="Changement plus ou moins important"/>
    <s v="ND"/>
    <s v="Je suis prêt à changer assez"/>
    <s v="Je suis prêt à plus ou moins changer"/>
    <s v="Je suis prêt à changer assez"/>
    <s v="Je suis prêt à changer assez"/>
    <s v="Je suis prêt à plus ou moins changer"/>
    <s v="Je suis prêt à changer assez"/>
    <s v="Je suis prêt à changer assez"/>
    <s v="ND"/>
    <s v="Renouvellement des outils:données exactes"/>
    <s v="Formation continue : bon rendement"/>
    <s v="Suivi-évaluation: meilleure perfomance"/>
    <s v="Défaillance technique"/>
    <s v="Personnel non qualifié"/>
    <s v="ND"/>
    <s v="ND"/>
    <s v="ND"/>
    <s v="Dotation de matériels"/>
    <s v="Formation du personnel"/>
    <s v="ND"/>
    <s v="ND"/>
    <s v="ND"/>
  </r>
  <r>
    <n v="103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5"/>
    <s v="60min"/>
    <n v="0"/>
    <s v="NA"/>
    <s v="ZUE NKOU"/>
    <s v="PROSPER"/>
    <n v="42"/>
    <x v="3"/>
    <x v="6"/>
    <x v="0"/>
    <s v="Ecole Makokou  de Libreville"/>
    <n v="5"/>
    <x v="6"/>
    <n v="5"/>
    <n v="8"/>
    <n v="4"/>
    <n v="9"/>
    <n v="7"/>
    <s v="Permettre d'avoir l'information en temps réel"/>
    <s v="Discuter avec d'autres professionnels sur les actualités "/>
    <s v="Réduire les évacuations"/>
    <x v="2"/>
    <x v="5"/>
    <x v="2"/>
    <x v="4"/>
    <s v="Personnel non qualifié"/>
    <s v="Non adhésion de certaines autorités"/>
    <s v="Non adhésion des professionnels de la santé"/>
    <s v="Formation"/>
    <s v="Engagement signé par les autorités"/>
    <s v="Sensibilisation des professionnels"/>
    <x v="3"/>
    <x v="3"/>
    <x v="3"/>
    <x v="4"/>
    <x v="4"/>
    <x v="0"/>
    <x v="0"/>
    <s v="Pas de SIS au CHR"/>
    <x v="8"/>
    <x v="3"/>
    <x v="3"/>
    <x v="2"/>
    <x v="4"/>
    <n v="8"/>
    <n v="7"/>
    <n v="8"/>
    <n v="6"/>
    <n v="8"/>
    <n v="9"/>
    <n v="9"/>
    <x v="2"/>
    <s v="Oui"/>
    <x v="5"/>
    <s v="Changement assez important"/>
    <s v="Changement très important"/>
    <s v="Changement très important"/>
    <s v="Changement très important"/>
    <s v="Changement très important"/>
    <s v="Changement très important"/>
    <s v="Changement plus ou moins important"/>
    <s v="Amélioration de la prise en charge des patients"/>
    <s v="Je suis prêt à changer assez"/>
    <s v="Je suis prêt à changer assez"/>
    <s v="Je suis prêt à changer assez"/>
    <s v="Je suis prêt à beaucoup changer"/>
    <s v="Je suis prêt à beaucoup changer"/>
    <s v="Je suis prêt à beaucoup changer"/>
    <s v="Je suis prêt à changer assez"/>
    <s v="Ce système est performant et évaluatif"/>
    <s v="Affluence des patients au CHR"/>
    <s v="Suivi au quotidien des données des patients"/>
    <s v="Information à temps réel sur le patient"/>
    <s v="Manque d'outils"/>
    <s v="Manque de techniciens"/>
    <s v="Personnel non qualifié"/>
    <s v="Adhésion de tous"/>
    <s v="Pas d'accord favorable réel et de coopération des autorités"/>
    <s v="Mise à disposition du CHR d'outils de travail"/>
    <s v="Prévoir une équipe de maintenance"/>
    <s v="Formation des acteurs du projet"/>
    <s v="Faire adhérer les professionnels"/>
    <s v="Obtenir l'avis favorable et un engagement écrit des aurorités"/>
  </r>
  <r>
    <n v="104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6"/>
    <n v="15"/>
    <n v="0"/>
    <s v="NA"/>
    <s v="BAWOUCHI"/>
    <s v="LARISSA PRUDENCE"/>
    <n v="36"/>
    <x v="3"/>
    <x v="6"/>
    <x v="0"/>
    <s v="INFASS"/>
    <n v="2"/>
    <x v="6"/>
    <n v="2"/>
    <n v="6"/>
    <n v="1"/>
    <n v="9"/>
    <n v="5"/>
    <s v="Amélioration de la qualité des soins"/>
    <s v="Suivi du patient"/>
    <s v="Avoir accès aux données sur le patient"/>
    <x v="2"/>
    <x v="3"/>
    <x v="8"/>
    <x v="10"/>
    <s v="Personnel non qualifié"/>
    <s v="Connexion reséau non fiable"/>
    <s v="ND"/>
    <s v="Formation du personnel"/>
    <s v="Connexion haut débit en permanence"/>
    <s v="ND"/>
    <x v="3"/>
    <x v="3"/>
    <x v="3"/>
    <x v="4"/>
    <x v="4"/>
    <x v="0"/>
    <x v="0"/>
    <s v="Le SIS n'est pas au CHR"/>
    <x v="8"/>
    <x v="3"/>
    <x v="2"/>
    <x v="4"/>
    <x v="5"/>
    <n v="8"/>
    <n v="4"/>
    <n v="5"/>
    <n v="5"/>
    <n v="3"/>
    <n v="4"/>
    <n v="6"/>
    <x v="13"/>
    <s v="Oui"/>
    <x v="5"/>
    <s v="Changement assez important"/>
    <s v="Changement assez important"/>
    <s v="Changement assez important"/>
    <s v="Changement très important"/>
    <s v="Changement assez important"/>
    <s v="Changement très important"/>
    <s v="Changement assez important"/>
    <s v="ND"/>
    <s v="Je suis prêt à beaucoup changer"/>
    <s v="Je suis prêt à changer assez"/>
    <s v="Je suis prêt à beaucoup changer"/>
    <s v="Je suis prêt à beaucoup changer"/>
    <s v="Je suis prêt à beaucoup changer"/>
    <s v="Je suis prêt à changer assez"/>
    <s v="Je suis prêt à changer assez"/>
    <s v="La mise en œuvre de ce sous-projet est la bienvenue"/>
    <s v="Prise en charge rapide du patient"/>
    <s v="ND"/>
    <s v="ND"/>
    <s v="Sécurité des informations"/>
    <s v="Non respect du secret professionnel"/>
    <s v="ND"/>
    <s v="ND"/>
    <s v="ND"/>
    <s v="Protéger les données,des patients"/>
    <s v="Cadre juridique pour protéger le patient"/>
    <s v="ND"/>
    <s v="ND"/>
    <s v="ND"/>
  </r>
  <r>
    <n v="105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20"/>
    <n v="10"/>
    <n v="0"/>
    <s v="NA"/>
    <s v="MENGUE M'EYA"/>
    <s v="ALEXANDRINE"/>
    <n v="43"/>
    <x v="3"/>
    <x v="5"/>
    <x v="0"/>
    <s v="USS de Libreville"/>
    <n v="6"/>
    <x v="6"/>
    <n v="3"/>
    <n v="6"/>
    <n v="1"/>
    <n v="10"/>
    <n v="8"/>
    <s v="Amélioration de la qualité des soins"/>
    <s v="Maitrise du fichier"/>
    <s v="Identification des malades"/>
    <x v="4"/>
    <x v="5"/>
    <x v="6"/>
    <x v="4"/>
    <s v="Incompréhension"/>
    <s v="Manque d'outils"/>
    <s v="Manque de formation"/>
    <s v="Sensibilisation"/>
    <s v="Prévoir assez d'outils pour toutes les structures"/>
    <s v="Formation des agents"/>
    <x v="3"/>
    <x v="3"/>
    <x v="3"/>
    <x v="0"/>
    <x v="0"/>
    <x v="4"/>
    <x v="2"/>
    <s v="ND"/>
    <x v="8"/>
    <x v="3"/>
    <x v="3"/>
    <x v="3"/>
    <x v="5"/>
    <n v="9"/>
    <n v="5"/>
    <n v="10"/>
    <n v="10"/>
    <n v="5"/>
    <n v="10"/>
    <n v="6"/>
    <x v="4"/>
    <s v="Oui"/>
    <x v="7"/>
    <s v="Changement assez important"/>
    <s v="Changement assez important"/>
    <s v="Changement très important"/>
    <s v="Changement assez important"/>
    <s v="Changement plus ou moins important"/>
    <s v="Changement plus ou moins important"/>
    <s v="Changement plus ou moins important"/>
    <s v="Instaler le SIH au CHR"/>
    <s v="Je suis prêt à plus ou moins changer"/>
    <s v="Je suis prêt à beaucoup changer"/>
    <s v="Je suis prêt à beaucoup changer"/>
    <s v="Je suis prêt à beaucoup changer"/>
    <s v="Je suis prêt à changer assez"/>
    <s v="Je suis prêt à changer assez"/>
    <s v="Je suis prêt à changer assez"/>
    <s v="ND"/>
    <s v="Identification des patients"/>
    <s v="Amélioration des statistiques"/>
    <s v="ND"/>
    <s v="Manque d'outils"/>
    <s v="Pas de connexion internet"/>
    <s v="Non maitrise de l'outil informatique"/>
    <s v="ND"/>
    <s v="ND"/>
    <s v="Prévoir des ordinateurs pour tous"/>
    <s v="Améliorer le réseau internet"/>
    <s v="Formation des agents"/>
    <s v="ND"/>
    <s v="ND"/>
  </r>
  <r>
    <n v="106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5"/>
    <n v="45"/>
    <n v="0"/>
    <s v="NA"/>
    <s v="ABESSOLA BITEGUE"/>
    <s v="FORTUNE TRESOR"/>
    <n v="35"/>
    <x v="2"/>
    <x v="7"/>
    <x v="23"/>
    <s v="Université Omar BONGO/Ecole Normale Supérieure "/>
    <n v="3"/>
    <x v="4"/>
    <n v="5"/>
    <n v="10"/>
    <n v="2"/>
    <n v="10"/>
    <n v="8"/>
    <s v="Interconnexion des structures de santé"/>
    <s v="Suivi du patient"/>
    <s v="Favoriser le suivi des patients"/>
    <x v="2"/>
    <x v="0"/>
    <x v="14"/>
    <x v="2"/>
    <s v="Adaptation des agents"/>
    <s v="Limitation du réseau"/>
    <s v="Indisponibilité des outils informatiques"/>
    <s v="Faire des formations continues "/>
    <s v="Installer un véritable réseau informatique"/>
    <s v="Pourvoyer les structures de santé d'ordinateurs"/>
    <x v="3"/>
    <x v="3"/>
    <x v="3"/>
    <x v="4"/>
    <x v="4"/>
    <x v="0"/>
    <x v="0"/>
    <s v="Pas de SIS au CHR"/>
    <x v="8"/>
    <x v="3"/>
    <x v="2"/>
    <x v="4"/>
    <x v="3"/>
    <n v="10"/>
    <n v="10"/>
    <n v="10"/>
    <n v="10"/>
    <n v="6"/>
    <n v="9"/>
    <n v="7"/>
    <x v="4"/>
    <s v="Oui"/>
    <x v="5"/>
    <s v="Changement assez important"/>
    <s v="Changement assez important"/>
    <s v="Changement très important"/>
    <s v="Changement très important"/>
    <s v="Changement très important"/>
    <s v="Changement très important"/>
    <s v="Changement assez important"/>
    <s v="Le SIS permettra l'appropriation des NTIC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Le suivi des patients est indispensable pour moi"/>
    <s v="Permettre un meilleur suivi des patients"/>
    <s v="Etre au même niveau d'information que les autres structures"/>
    <s v="Avoir une véritable base de données des patients"/>
    <s v="Manque de moyens de mise en œuvre"/>
    <s v="Contraintes sociales"/>
    <s v="Entretien du matériel"/>
    <s v="Formation continue"/>
    <s v="Refus d'adhésion"/>
    <s v="Un financement suffisant"/>
    <s v="Sensibilisation de la population et des acteurs"/>
    <s v="Equipe de maintenance formée"/>
    <s v="Prévoir des formations régulières"/>
    <s v="Sensibilisation "/>
  </r>
  <r>
    <n v="107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10"/>
    <n v="15"/>
    <n v="0"/>
    <s v="NA"/>
    <s v="MEZUI NGOUH"/>
    <s v="BLAISE"/>
    <n v="34"/>
    <x v="3"/>
    <x v="6"/>
    <x v="0"/>
    <s v="INFASS"/>
    <n v="2"/>
    <x v="3"/>
    <n v="5"/>
    <n v="10"/>
    <n v="2"/>
    <n v="5"/>
    <n v="1"/>
    <s v="Informatisation du système de santé"/>
    <s v="Amélioration de la prise en charge des patients"/>
    <s v="Meilleure gestion des épidémies"/>
    <x v="6"/>
    <x v="0"/>
    <x v="14"/>
    <x v="4"/>
    <s v="Manque de formation du personnel"/>
    <s v="Système informatique du pays non fiable"/>
    <s v="Manque d'outils informatiques"/>
    <s v="Former le personnel"/>
    <s v="Renforcer le réseau informatique du pays"/>
    <s v="Dotation en outils informatiques"/>
    <x v="5"/>
    <x v="0"/>
    <x v="0"/>
    <x v="4"/>
    <x v="4"/>
    <x v="0"/>
    <x v="3"/>
    <s v="Le SIS est pratiquement inexistant dans notre structure"/>
    <x v="8"/>
    <x v="3"/>
    <x v="2"/>
    <x v="6"/>
    <x v="3"/>
    <n v="10"/>
    <n v="6"/>
    <n v="8"/>
    <n v="7"/>
    <n v="8"/>
    <n v="10"/>
    <n v="9"/>
    <x v="13"/>
    <s v="Oui"/>
    <x v="4"/>
    <s v="Changement très important"/>
    <s v="Changement très important"/>
    <s v="Changement assez important"/>
    <s v="Changement assez important"/>
    <s v="Changement très important"/>
    <s v="Changement très important"/>
    <s v="Changement plus ou moins important"/>
    <s v="Le sous-projet va permettre la patrique et la prise en charge des patients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plus ou moins changer"/>
    <s v="En tant que Bantu je suis prète à tout changer afin d'améliorer la pratique hormis ma culture et mes rites"/>
    <s v="Améliorer les conditions de travail"/>
    <s v="Améliorer la prise en charge des patients"/>
    <s v="Renforcer le système de santé du pays"/>
    <s v="La vulgarisation des données des patients"/>
    <s v="ND"/>
    <s v="ND"/>
    <s v="ND"/>
    <s v="ND"/>
    <s v="Sécuriser les données des patients"/>
    <s v="ND"/>
    <s v="ND"/>
    <s v="ND"/>
    <s v="ND"/>
  </r>
  <r>
    <n v="108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10"/>
    <n v="15"/>
    <n v="0"/>
    <s v="NA"/>
    <s v="OKANE"/>
    <s v="LEONIE"/>
    <n v="56"/>
    <x v="2"/>
    <x v="7"/>
    <x v="44"/>
    <s v="ENSAS"/>
    <n v="14"/>
    <x v="9"/>
    <n v="5"/>
    <n v="5"/>
    <n v="1"/>
    <n v="6"/>
    <n v="5"/>
    <s v="Apporter des équipements de l'extérieur"/>
    <s v="La compétence"/>
    <s v="La perfection"/>
    <x v="8"/>
    <x v="5"/>
    <x v="2"/>
    <x v="9"/>
    <s v="Mentalité des gabonais"/>
    <s v="Lenteur de mise en œuvre du projet"/>
    <s v="Non adhésion des professionnels de la santé"/>
    <s v="Expliquer/ informer tous les gabonaisl)"/>
    <s v="Ne pas trainer pour la mise en œuvre du projet"/>
    <s v="Sensibilisation des gabonais"/>
    <x v="3"/>
    <x v="3"/>
    <x v="3"/>
    <x v="4"/>
    <x v="3"/>
    <x v="0"/>
    <x v="0"/>
    <s v="ND"/>
    <x v="8"/>
    <x v="3"/>
    <x v="2"/>
    <x v="0"/>
    <x v="6"/>
    <n v="10"/>
    <n v="5"/>
    <n v="5"/>
    <n v="5"/>
    <n v="6"/>
    <n v="5"/>
    <n v="10"/>
    <x v="2"/>
    <s v="Oui"/>
    <x v="5"/>
    <s v="Changement plus ou moins important"/>
    <s v="Changement assez important"/>
    <s v="Changement assez important"/>
    <s v="Changement plus ou moins important"/>
    <s v="Changement assez important"/>
    <s v="Changement assez important"/>
    <s v="Aucun changement"/>
    <s v="ND"/>
    <s v="Je suis prêt à changer assez"/>
    <s v="Je suis prêt à plus ou moins changer"/>
    <s v="Je suis prêt à changer assez"/>
    <s v="Je suis prêt à changer assez"/>
    <s v="Je suis prêt à changer assez"/>
    <s v="Je suis prêt à beaucoup changer"/>
    <s v="Je suis prêt à changer assez"/>
    <s v="ND"/>
    <s v="Déploiement"/>
    <s v="Formation du personnel"/>
    <s v="ND"/>
    <s v="Manque d'outils"/>
    <s v="Lenteur des autorités pour la mise en œuvre "/>
    <s v="ND"/>
    <s v="ND"/>
    <s v="ND"/>
    <s v="Prévoir le maximum d'équipements"/>
    <s v="Installation rapide du SIS en mettant la pression aux autorités"/>
    <s v="ND"/>
    <s v="ND"/>
    <s v="ND"/>
  </r>
  <r>
    <n v="109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5"/>
    <n v="10"/>
    <n v="0"/>
    <s v="NA"/>
    <s v="OBAME ONDO"/>
    <s v="MICHEL"/>
    <n v="59"/>
    <x v="3"/>
    <x v="6"/>
    <x v="0"/>
    <s v="INFASS"/>
    <n v="5"/>
    <x v="8"/>
    <n v="5"/>
    <n v="10"/>
    <n v="5"/>
    <n v="10"/>
    <n v="10"/>
    <s v="Un système de santé performant"/>
    <s v="Amélioration du SI"/>
    <s v="Meilleur suivi des patients"/>
    <x v="4"/>
    <x v="3"/>
    <x v="11"/>
    <x v="2"/>
    <s v="Non aboutissement du projet"/>
    <s v="ND"/>
    <s v="ND"/>
    <s v="Sensibilisation des agents de santé "/>
    <s v="ND"/>
    <s v="ND"/>
    <x v="0"/>
    <x v="2"/>
    <x v="2"/>
    <x v="3"/>
    <x v="3"/>
    <x v="2"/>
    <x v="2"/>
    <s v="ND"/>
    <x v="8"/>
    <x v="3"/>
    <x v="2"/>
    <x v="9"/>
    <x v="5"/>
    <n v="10"/>
    <n v="10"/>
    <n v="10"/>
    <n v="10"/>
    <n v="10"/>
    <n v="9"/>
    <n v="10"/>
    <x v="4"/>
    <s v="Oui"/>
    <x v="4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La réalisation immédiate du projet"/>
    <s v="Attente d'une meilleure organisation"/>
    <s v="ND"/>
    <s v="Sécurité des informations"/>
    <s v="Non aboutissement"/>
    <s v="ND"/>
    <s v="ND"/>
    <s v="ND"/>
    <s v="Sécuriser les données des patients"/>
    <s v="Réussir la réalisation du projet"/>
    <s v="ND"/>
    <s v="ND"/>
    <s v="ND"/>
  </r>
  <r>
    <n v="110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s v="NA"/>
    <n v="10"/>
    <n v="0"/>
    <s v="NA"/>
    <s v="MPIGA LOURY"/>
    <s v="REMY PATRICK"/>
    <n v="39"/>
    <x v="0"/>
    <x v="3"/>
    <x v="0"/>
    <s v="ENA"/>
    <n v="2"/>
    <x v="6"/>
    <n v="5"/>
    <n v="10"/>
    <n v="1"/>
    <n v="10"/>
    <n v="5"/>
    <s v="ND"/>
    <s v="ND"/>
    <s v="ND"/>
    <x v="4"/>
    <x v="0"/>
    <x v="2"/>
    <x v="4"/>
    <s v="Echec du projet"/>
    <s v="Manque de moyens financiers "/>
    <s v="Partenaires non fiables"/>
    <s v="Sensibilisation "/>
    <s v="Adhésion du gouvernement"/>
    <s v="Choix d'un bon partenaire"/>
    <x v="3"/>
    <x v="3"/>
    <x v="3"/>
    <x v="4"/>
    <x v="4"/>
    <x v="0"/>
    <x v="0"/>
    <s v="Manque de communication"/>
    <x v="8"/>
    <x v="3"/>
    <x v="2"/>
    <x v="3"/>
    <x v="6"/>
    <n v="8"/>
    <n v="5"/>
    <n v="6"/>
    <n v="8"/>
    <n v="3"/>
    <n v="5"/>
    <n v="5"/>
    <x v="4"/>
    <s v="Oui"/>
    <x v="4"/>
    <s v="Changement assez important"/>
    <s v="Changement faible"/>
    <s v="Changement plus ou moins important"/>
    <s v="Changement faible"/>
    <s v="Changement plus ou moins important"/>
    <s v="changement faible"/>
    <s v="Changement faible"/>
    <s v="Amélioration des données des patients"/>
    <s v="Je suis prêt à changer assez"/>
    <s v="Je suis prêt à changer assez"/>
    <s v="Je suis prêt à changer assez"/>
    <s v="Je suis prêt à beaucoup changer"/>
    <s v="Je suis prêt à changer assez"/>
    <s v="Je suis un peu prêt à changer"/>
    <s v="Je suis prêt à plus ou moins changer"/>
    <s v="Améliorer la collecte des informations des patients"/>
    <s v="Plus d'informations"/>
    <s v="Plus d'adhésion"/>
    <s v="Plus de sensibilisation"/>
    <s v="Manque de collaborations"/>
    <s v="Manque d'outils informatiques"/>
    <s v="Manque de personnel compétents"/>
    <s v="ND"/>
    <s v="ND"/>
    <s v="Sensibilisation patient et personnel de santé"/>
    <s v="outillage du CHR"/>
    <s v="Recruter les agents"/>
    <s v="ND"/>
    <s v="ND"/>
  </r>
  <r>
    <n v="111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15"/>
    <n v="10"/>
    <n v="0"/>
    <s v="NA"/>
    <s v="MENGUE MBOMEYO"/>
    <s v="ROSE"/>
    <n v="57"/>
    <x v="0"/>
    <x v="3"/>
    <x v="0"/>
    <s v="ENSAS"/>
    <n v="15"/>
    <x v="9"/>
    <n v="2"/>
    <n v="5"/>
    <n v="5"/>
    <n v="9"/>
    <n v="9"/>
    <s v="Le goût du travail retrouvé"/>
    <s v="Réussite effective du projet"/>
    <s v="Bonne organisation"/>
    <x v="6"/>
    <x v="5"/>
    <x v="6"/>
    <x v="12"/>
    <s v="Manque de personnel"/>
    <s v="Manque d'appareils"/>
    <s v="Structures non fiables"/>
    <s v="Recruter ou former le personnel existant"/>
    <s v="Fournir l'équipement"/>
    <s v="Revoir toutes les structures existantes"/>
    <x v="0"/>
    <x v="3"/>
    <x v="0"/>
    <x v="3"/>
    <x v="3"/>
    <x v="0"/>
    <x v="2"/>
    <s v="Pas d'assistant en informatique"/>
    <x v="8"/>
    <x v="3"/>
    <x v="2"/>
    <x v="8"/>
    <x v="7"/>
    <n v="4"/>
    <n v="6"/>
    <n v="8"/>
    <n v="5"/>
    <n v="10"/>
    <n v="9"/>
    <n v="9"/>
    <x v="2"/>
    <s v="Oui"/>
    <x v="5"/>
    <s v="Changement plus ou moins important"/>
    <s v="Changement assez important"/>
    <s v="Changement assez important"/>
    <s v="Changement très important"/>
    <s v="Changement plus ou moins important"/>
    <s v="Changement plus ou moins important"/>
    <s v="Changement faible"/>
    <s v="Le projet va améliorer la prise en charge des patients"/>
    <s v="Je suis un peu prêt à changer"/>
    <s v="Je suis prêt à changer assez"/>
    <s v="Je suis prêt à changer assez"/>
    <s v="Je suis prêt à beaucoup changer"/>
    <s v="Je suis prêt à changer assez"/>
    <s v="Je suis prêt à plus ou moins changer"/>
    <s v="Je suis prêt à plus ou moins changer"/>
    <s v="Selon mes capacités, je ferai de mon mieux"/>
    <s v="Améliorer le SIS"/>
    <s v="Possibilité d'avoir un bon suivi des patients"/>
    <s v="Réduire les évacuations sanitaires"/>
    <s v="Les absences aux postes"/>
    <s v="Appareils mal réglés"/>
    <s v="Comportements du patient"/>
    <s v="Entretien des outils"/>
    <s v="Manque d'informations "/>
    <s v="Assiduité au travail"/>
    <s v="Veille maintenance"/>
    <s v="Sensibiliser le patient"/>
    <s v="Assurer la maintenance des appareils"/>
    <s v="Se mettre à jour sur les données du patient"/>
  </r>
  <r>
    <n v="112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s v="NA"/>
    <s v="NA"/>
    <n v="0"/>
    <s v="NA"/>
    <s v="NTEME NDONG"/>
    <s v="GUY-RAYMOND"/>
    <n v="50"/>
    <x v="0"/>
    <x v="3"/>
    <x v="0"/>
    <s v="ENASS"/>
    <n v="4"/>
    <x v="8"/>
    <n v="7"/>
    <n v="10"/>
    <n v="5"/>
    <n v="10"/>
    <n v="10"/>
    <s v="Améliorer la qualité des soins"/>
    <s v="Mieux organiser le déploiement du personnel de la santé"/>
    <s v="ND"/>
    <x v="2"/>
    <x v="0"/>
    <x v="11"/>
    <x v="4"/>
    <s v="Le financement total du projet"/>
    <s v="La sécurisation des données des patients"/>
    <s v="Faire attention à l'équipe en charge du projet"/>
    <s v="Disposer de moyens suffisants"/>
    <s v="Sécuriser les données"/>
    <s v="Contrôle sur l'application du projet"/>
    <x v="3"/>
    <x v="3"/>
    <x v="3"/>
    <x v="4"/>
    <x v="4"/>
    <x v="0"/>
    <x v="0"/>
    <s v="ND"/>
    <x v="8"/>
    <x v="3"/>
    <x v="2"/>
    <x v="5"/>
    <x v="3"/>
    <n v="10"/>
    <n v="10"/>
    <n v="10"/>
    <n v="10"/>
    <n v="10"/>
    <n v="6"/>
    <n v="6"/>
    <x v="4"/>
    <s v="Oui"/>
    <x v="4"/>
    <s v="Changement très important"/>
    <s v="Changement très important"/>
    <s v="Changement assez important"/>
    <s v="Changement très important"/>
    <s v="Changement assez important"/>
    <s v="Changement très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Le changement permet d'améliorer les conditions de travail"/>
    <s v="Permettre de changer les comportements"/>
    <s v="Améliorer la gestion des données et des finances"/>
    <s v="Améliorer la fluidité des informations"/>
    <s v="Mauvaise utilisation des outils"/>
    <s v="Manque de personnel qualifié"/>
    <s v="ND"/>
    <s v="ND"/>
    <s v="ND"/>
    <s v="Contrôle des outils régulier"/>
    <s v="Formation du personnel"/>
    <s v="ND"/>
    <s v="ND"/>
    <s v="ND"/>
  </r>
  <r>
    <n v="113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s v="NA"/>
    <s v="NA"/>
    <n v="0"/>
    <s v="NA"/>
    <s v="ELLA ONA"/>
    <s v="CLEMENT"/>
    <n v="51"/>
    <x v="0"/>
    <x v="3"/>
    <x v="0"/>
    <s v="Université Catholique d'Afrique Centrale (UACC)"/>
    <s v="ND"/>
    <x v="3"/>
    <n v="4"/>
    <n v="10"/>
    <n v="5"/>
    <n v="10"/>
    <n v="8"/>
    <s v="Rapidité du traitement de l'information sanitaire"/>
    <s v="Télémédecine"/>
    <s v="Réduction des coût de santé"/>
    <x v="3"/>
    <x v="4"/>
    <x v="5"/>
    <x v="3"/>
    <s v="Pas d'accès à internet"/>
    <s v="Manque d'outils informatiques"/>
    <s v="La non maitrise de l'outil informatique"/>
    <s v="Installer un réseau wifi"/>
    <s v="Fournir l'équipement"/>
    <s v="Formation du personnel"/>
    <x v="0"/>
    <x v="0"/>
    <x v="3"/>
    <x v="0"/>
    <x v="0"/>
    <x v="4"/>
    <x v="2"/>
    <s v="ND"/>
    <x v="8"/>
    <x v="3"/>
    <x v="2"/>
    <x v="4"/>
    <x v="4"/>
    <n v="9"/>
    <n v="8"/>
    <n v="8"/>
    <n v="8"/>
    <n v="5"/>
    <n v="5"/>
    <n v="5"/>
    <x v="13"/>
    <s v="Oui"/>
    <x v="4"/>
    <s v="Changement assez important"/>
    <s v="Changement plus ou moins important"/>
    <s v="Changement assez important"/>
    <s v="Changement assez important"/>
    <s v="Changement assez important"/>
    <s v="Changement plus ou moins important"/>
    <s v="Changement assez important"/>
    <s v="Meilleur suivi des patients et transparence dans la gestion financière"/>
    <s v="Je suis prêt à beaucoup changer"/>
    <s v="Je suis prêt à changer assez"/>
    <s v="Je suis prêt à beaucoup changer"/>
    <s v="Je suis prêt à beaucoup changer"/>
    <s v="Je suis prêt à beaucoup changer"/>
    <s v="Je suis prêt à changer assez"/>
    <s v="Je suis prêt à changer assez"/>
    <s v="Meilleur suivi patient"/>
    <s v="Meilleure prise en charge"/>
    <s v="Contrôle des patients"/>
    <s v="Meilleur suivi des patients"/>
    <s v="Risques liés aux coupures d'électricité"/>
    <s v="Réseau non disponible"/>
    <s v="Vol du matériel informatique"/>
    <s v="Manque de moyens financiers"/>
    <s v="Lenteur administrative"/>
    <s v="Groupe électrogène"/>
    <s v="Internet haut débit"/>
    <s v="Prévoir des agents de sécurité"/>
    <s v="Doter les hôpitaux de moyens financiers "/>
    <s v="Implication du gouvernement"/>
  </r>
  <r>
    <n v="114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13"/>
    <n v="30"/>
    <n v="0"/>
    <s v="NA"/>
    <s v="MIAGHE ESSONE"/>
    <s v="BERTHE"/>
    <n v="46"/>
    <x v="3"/>
    <x v="6"/>
    <x v="0"/>
    <s v="ENASS"/>
    <n v="14"/>
    <x v="6"/>
    <n v="5"/>
    <n v="5"/>
    <n v="5"/>
    <n v="5"/>
    <n v="5"/>
    <s v="Information sur le patient sans tracasserie"/>
    <s v="Meilleur suivi du patient"/>
    <s v="Plus de connaissances"/>
    <x v="4"/>
    <x v="3"/>
    <x v="0"/>
    <x v="8"/>
    <s v="ND"/>
    <s v="ND"/>
    <s v="ND"/>
    <s v="ND"/>
    <s v="ND"/>
    <s v="ND"/>
    <x v="3"/>
    <x v="3"/>
    <x v="3"/>
    <x v="4"/>
    <x v="4"/>
    <x v="4"/>
    <x v="0"/>
    <s v="ND"/>
    <x v="8"/>
    <x v="3"/>
    <x v="2"/>
    <x v="3"/>
    <x v="6"/>
    <n v="1"/>
    <n v="10"/>
    <n v="10"/>
    <n v="1"/>
    <n v="5"/>
    <n v="5"/>
    <n v="10"/>
    <x v="2"/>
    <s v="Oui"/>
    <x v="4"/>
    <s v="Changement plus ou moins important"/>
    <s v="Changement plus ou moins important"/>
    <s v="Changement plus ou moins important"/>
    <s v="Changement plus ou moins important"/>
    <s v="Changement assez important"/>
    <s v="Changement assez important"/>
    <s v="Changement assez important"/>
    <s v="Le sous-projet va permettre la patrique et la prise en charge des patients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changer assez"/>
    <s v="ND"/>
    <s v="Mise en place du matériel nécessaire "/>
    <s v="Formation pour permettre l'utilisation des outils"/>
    <s v="ND"/>
    <s v="Mauvaise utilisation du SIS par le patient"/>
    <s v="Perte du matériel"/>
    <s v="ND"/>
    <s v="ND"/>
    <s v="ND"/>
    <s v="Formation du patient"/>
    <s v="Surveillance des équipements"/>
    <s v="ND"/>
    <s v="ND"/>
    <s v="ND"/>
  </r>
  <r>
    <n v="115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22"/>
    <n v="20"/>
    <n v="0"/>
    <s v="NA"/>
    <s v="EYA BEKALE"/>
    <s v="ARSENE"/>
    <n v="41"/>
    <x v="3"/>
    <x v="6"/>
    <x v="0"/>
    <s v="ENASS"/>
    <n v="4"/>
    <x v="4"/>
    <n v="5"/>
    <n v="10"/>
    <n v="3"/>
    <n v="10"/>
    <n v="10"/>
    <s v="Fichier sanitaire fiable et de bonne qualité"/>
    <s v="Bonne prise en charge du patient"/>
    <s v="Suivi des patients"/>
    <x v="4"/>
    <x v="0"/>
    <x v="0"/>
    <x v="10"/>
    <s v="La crédibilité"/>
    <s v="Les ressources"/>
    <s v="La pratique"/>
    <s v="Sensibiliser tout le monde"/>
    <s v="Mettre tous les ressources à disposition des structures"/>
    <s v="Formation"/>
    <x v="5"/>
    <x v="2"/>
    <x v="2"/>
    <x v="0"/>
    <x v="0"/>
    <x v="2"/>
    <x v="0"/>
    <s v="Le SIS au CHU est déplorable"/>
    <x v="8"/>
    <x v="3"/>
    <x v="2"/>
    <x v="5"/>
    <x v="3"/>
    <n v="10"/>
    <n v="10"/>
    <n v="10"/>
    <n v="10"/>
    <n v="10"/>
    <n v="10"/>
    <n v="8"/>
    <x v="4"/>
    <s v="Oui"/>
    <x v="4"/>
    <s v="Changement très important"/>
    <s v="Changement assez important"/>
    <s v="Changement très important"/>
    <s v="Changement très important"/>
    <s v="Changement très important"/>
    <s v="Changement très important"/>
    <s v="Changement assez important"/>
    <s v="Il sera d'un apport très important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très ouvert au changement"/>
    <s v="Changement de comportement"/>
    <s v="Efiicacité et bon rendement"/>
    <s v="Bonne gestion"/>
    <s v="L'opposition de certains acteurs"/>
    <s v="Les ressources"/>
    <s v="Les moyens financiers "/>
    <s v="ND"/>
    <s v="ND"/>
    <s v="Sensibilisation"/>
    <s v="Formation du personnel"/>
    <s v="Prévoir les moyens financiers suffisants"/>
    <s v="ND"/>
    <s v="ND"/>
  </r>
  <r>
    <n v="116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20"/>
    <n v="15"/>
    <n v="0"/>
    <s v="NA"/>
    <s v="NOVEMA MENIE"/>
    <s v="HORTENSE"/>
    <n v="56"/>
    <x v="2"/>
    <x v="7"/>
    <x v="0"/>
    <s v="Université Montpellier 1er "/>
    <n v="15"/>
    <x v="8"/>
    <n v="4"/>
    <n v="10"/>
    <n v="4"/>
    <n v="10"/>
    <n v="7"/>
    <s v="Disponibilité de statistiques fiables"/>
    <s v="Dossier patient unique consultable"/>
    <s v="Télémédecine"/>
    <x v="2"/>
    <x v="7"/>
    <x v="14"/>
    <x v="3"/>
    <s v="Résistance aux changements"/>
    <s v="Sites pilotes"/>
    <s v="Disponibilité des outils informatiques dans les centres de santé"/>
    <s v="Sensibilisation"/>
    <s v="Mettre en œuvre le projet partout au même moment"/>
    <s v="Mettre une application utilisable sur smartphones"/>
    <x v="3"/>
    <x v="2"/>
    <x v="0"/>
    <x v="3"/>
    <x v="0"/>
    <x v="4"/>
    <x v="2"/>
    <s v="Pas de statisticien au CRH Oyem depuis deux ans"/>
    <x v="8"/>
    <x v="3"/>
    <x v="2"/>
    <x v="5"/>
    <x v="5"/>
    <n v="10"/>
    <n v="10"/>
    <n v="10"/>
    <n v="10"/>
    <n v="10"/>
    <n v="10"/>
    <n v="9"/>
    <x v="4"/>
    <s v="Oui"/>
    <x v="4"/>
    <s v="Changement assez important"/>
    <s v="Changement assez important"/>
    <s v="Changement assez important"/>
    <s v="Changement assez important"/>
    <s v="Changement plus ou moins important"/>
    <s v="Changement assez important"/>
    <s v="Changement très important"/>
    <s v="La transparence dans la gestion financière rétablira la confiance entre la direction générale et le personnel 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C'est un projet, pourvu qu'il dure"/>
    <s v="Information fiable et rapide"/>
    <s v="Traçabilité des actes"/>
    <s v="Climat de confiance"/>
    <s v="Résistance au changement"/>
    <s v="Insuffisance de matériels informatiques"/>
    <s v="Pas de logiciel disponible"/>
    <s v="ND"/>
    <s v="ND"/>
    <s v="Sensibilisation"/>
    <s v="Fournir des équipements partout au même moment"/>
    <s v="Installer des logiciels "/>
    <s v="ND"/>
    <s v="ND"/>
  </r>
  <r>
    <n v="117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15"/>
    <n v="20"/>
    <n v="0"/>
    <s v="NA"/>
    <s v="INFANTE T."/>
    <s v="LESBIA"/>
    <n v="50"/>
    <x v="2"/>
    <x v="7"/>
    <x v="45"/>
    <s v="Institut supérieur de science de médecine de CUBA"/>
    <n v="2"/>
    <x v="8"/>
    <n v="10"/>
    <n v="10"/>
    <n v="1"/>
    <n v="10"/>
    <n v="10"/>
    <s v="Informatisation de la santé"/>
    <s v="Amélioration de la situation sanitaire"/>
    <s v="Obtention rapide d'informations sur la santé"/>
    <x v="4"/>
    <x v="2"/>
    <x v="6"/>
    <x v="7"/>
    <s v="Absence de ressources"/>
    <s v="Mauvaise prospection"/>
    <s v="ND"/>
    <s v="Formation du personnel"/>
    <s v="Bien faire l'étude"/>
    <s v="ND"/>
    <x v="3"/>
    <x v="3"/>
    <x v="3"/>
    <x v="4"/>
    <x v="4"/>
    <x v="0"/>
    <x v="0"/>
    <s v="ND"/>
    <x v="8"/>
    <x v="3"/>
    <x v="2"/>
    <x v="3"/>
    <x v="3"/>
    <n v="10"/>
    <n v="10"/>
    <n v="10"/>
    <n v="10"/>
    <n v="10"/>
    <n v="10"/>
    <n v="10"/>
    <x v="2"/>
    <s v="Oui"/>
    <x v="4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Projet excellent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e la santé"/>
    <s v="Information accessible"/>
    <s v="ND"/>
    <s v="Personnel non disponible"/>
    <s v="ND"/>
    <s v="ND"/>
    <s v="ND"/>
    <s v="ND"/>
    <s v="Formation du personnel nécessaire"/>
    <s v="ND"/>
    <s v="ND"/>
    <s v="ND"/>
    <s v="ND"/>
  </r>
  <r>
    <n v="118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4"/>
    <n v="20"/>
    <n v="0"/>
    <s v="NA"/>
    <s v="DOMINGUEZ DINZA"/>
    <s v="RAFAEL"/>
    <n v="55"/>
    <x v="2"/>
    <x v="7"/>
    <x v="46"/>
    <s v="Université des Sciences Médicales de Santiago de CUBA"/>
    <s v="2mois"/>
    <x v="8"/>
    <n v="10"/>
    <n v="10"/>
    <n v="1"/>
    <n v="10"/>
    <n v="10"/>
    <s v="Informatisation de la santé"/>
    <s v="Amélioration de la situation sanitaire"/>
    <s v="ND"/>
    <x v="4"/>
    <x v="3"/>
    <x v="8"/>
    <x v="10"/>
    <s v="Manque de ressources financières"/>
    <s v="Manque de personnel qualifié"/>
    <s v="ND"/>
    <s v="Mettre suffisamment de ressoures financières pour l'aboutissement du projet"/>
    <s v="Formation du personnel"/>
    <s v="ND"/>
    <x v="3"/>
    <x v="3"/>
    <x v="3"/>
    <x v="4"/>
    <x v="4"/>
    <x v="0"/>
    <x v="0"/>
    <s v="ND"/>
    <x v="8"/>
    <x v="3"/>
    <x v="2"/>
    <x v="3"/>
    <x v="3"/>
    <n v="10"/>
    <n v="10"/>
    <n v="10"/>
    <n v="10"/>
    <n v="10"/>
    <n v="10"/>
    <n v="10"/>
    <x v="4"/>
    <s v="Oui"/>
    <x v="4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e la santé"/>
    <s v="Information accessible"/>
    <s v="ND"/>
    <s v="Mauvaise préparation du personnel"/>
    <s v="Pas d'internet"/>
    <s v="ND"/>
    <s v="ND"/>
    <s v="ND"/>
    <s v="Sensibiliser le personnel de la santé sur le projet"/>
    <s v="Installer la fibre optique"/>
    <s v="ND"/>
    <s v="ND"/>
    <s v="ND"/>
  </r>
  <r>
    <n v="119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s v="NA"/>
    <s v="NA"/>
    <n v="0"/>
    <s v="NA"/>
    <s v="EYANG BIBANG "/>
    <s v="RANCE-DELPHINE"/>
    <n v="47"/>
    <x v="0"/>
    <x v="10"/>
    <x v="0"/>
    <s v="ENASS"/>
    <n v="9"/>
    <x v="6"/>
    <n v="1"/>
    <n v="10"/>
    <n v="1"/>
    <n v="10"/>
    <n v="7"/>
    <s v="Avoir des informations exactes sur la santé gabonaise"/>
    <s v="Améliorer la santé des gabonais avec un meilleur suivi"/>
    <s v="Exercer son métier avec des outils performants"/>
    <x v="4"/>
    <x v="3"/>
    <x v="2"/>
    <x v="12"/>
    <s v="Le non respect du secret professionnel"/>
    <s v="Le suivi su projet par l'Etat"/>
    <s v="ND"/>
    <s v="Sensibiliser le personnel"/>
    <s v="Engagement de l'Etat pour la réussite du projet"/>
    <s v="ND"/>
    <x v="3"/>
    <x v="3"/>
    <x v="3"/>
    <x v="4"/>
    <x v="4"/>
    <x v="0"/>
    <x v="0"/>
    <s v="ND"/>
    <x v="8"/>
    <x v="3"/>
    <x v="2"/>
    <x v="4"/>
    <x v="3"/>
    <n v="9"/>
    <n v="7"/>
    <n v="9"/>
    <n v="9"/>
    <n v="8"/>
    <n v="10"/>
    <n v="9"/>
    <x v="2"/>
    <s v="Oui"/>
    <x v="7"/>
    <s v="Changement très important"/>
    <s v="Changement assez important"/>
    <s v="Changement assez important"/>
    <s v="Changement assez important"/>
    <s v="Changement très important"/>
    <s v="Changement très important"/>
    <s v="Changement très important"/>
    <s v="ND"/>
    <s v="Je suis prêt à changer assez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ND"/>
    <s v="Approfondir mes connaissances dans les soins "/>
    <s v="Avoir des informations sur la santé médicale"/>
    <s v="ND"/>
    <s v="Non aboutissement du projet"/>
    <s v="Détournement du financement alloué au projet"/>
    <s v="ND"/>
    <s v="ND"/>
    <s v="ND"/>
    <s v="Suvi du projet par les experts"/>
    <s v="Contrôle financier régulier"/>
    <s v="ND"/>
    <s v="ND"/>
    <s v="ND"/>
  </r>
  <r>
    <n v="120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3"/>
    <n v="20"/>
    <n v="0"/>
    <s v="NA"/>
    <s v="NGOUA "/>
    <s v="MARIE-JOSEE"/>
    <n v="56"/>
    <x v="2"/>
    <x v="7"/>
    <x v="44"/>
    <s v="INFAS/ COTE D'IVOIRE"/>
    <n v="15"/>
    <x v="6"/>
    <n v="5"/>
    <n v="7"/>
    <n v="5"/>
    <n v="5"/>
    <n v="6"/>
    <s v="Amélioaration de l'acceuil"/>
    <s v="Formation de personnel"/>
    <s v="Le récyclage du personnel"/>
    <x v="3"/>
    <x v="5"/>
    <x v="3"/>
    <x v="3"/>
    <s v="Manque d'informations des utlisateurs"/>
    <s v="Personnel non qualifié"/>
    <s v="Manque d'équipements"/>
    <s v="Faire assez de communication"/>
    <s v="Former le personnel"/>
    <s v="Equiper les structures"/>
    <x v="0"/>
    <x v="3"/>
    <x v="0"/>
    <x v="0"/>
    <x v="0"/>
    <x v="2"/>
    <x v="2"/>
    <s v="Pas de statisticien au CRH Oyem depuis deux ans"/>
    <x v="8"/>
    <x v="3"/>
    <x v="2"/>
    <x v="3"/>
    <x v="6"/>
    <n v="5"/>
    <n v="6"/>
    <n v="7"/>
    <n v="6"/>
    <n v="6"/>
    <n v="6"/>
    <n v="6"/>
    <x v="4"/>
    <s v="Oui"/>
    <x v="4"/>
    <s v="Changement assez important"/>
    <s v="Changement assez important"/>
    <s v="Changement plus ou moins important"/>
    <s v="Changement plus ou moins important"/>
    <s v="Changement assez important"/>
    <s v="Changement assez important"/>
    <s v="Changement plus ou moins important"/>
    <s v="Le changement va améliorer le comportement des agents"/>
    <s v="Je suis prêt à changer assez"/>
    <s v="Je suis prêt à changer assez"/>
    <s v="Je suis prêt à plus ou moins changer"/>
    <s v="Je suis prêt à plus ou moins changer"/>
    <s v="Je suis prêt à plus ou moins changer"/>
    <s v="Je suis prêt à changer assez"/>
    <s v="Je suis prêt à changer assez"/>
    <s v="Ce sous-projet me sera très utile"/>
    <s v="Une gestion transparente"/>
    <s v="ND"/>
    <s v="ND"/>
    <s v="Changement de comportement est difficile"/>
    <s v="Agressivité"/>
    <s v="Absentéisme"/>
    <s v="ND"/>
    <s v="ND"/>
    <s v="Mettre sur le terrain des agents déjà formés"/>
    <s v="Savoir recevoir les patients avec calme et patience"/>
    <s v="La DRH doit faire son travail correctement"/>
    <s v="ND"/>
    <s v="ND"/>
  </r>
  <r>
    <n v="121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35"/>
    <n v="30"/>
    <n v="0"/>
    <s v="NA"/>
    <s v="OWONO OKEMVELE"/>
    <s v="KEVIN-ARISTIDE"/>
    <n v="40"/>
    <x v="0"/>
    <x v="3"/>
    <x v="47"/>
    <s v="ENASS"/>
    <n v="8"/>
    <x v="7"/>
    <n v="8"/>
    <n v="10"/>
    <n v="2"/>
    <n v="10"/>
    <n v="4"/>
    <s v="Un meilleur suivi du dossier patient"/>
    <s v="Une gestion transparente des recettes"/>
    <s v="Un SIS qui permettra une bonne gestion des stocks"/>
    <x v="6"/>
    <x v="0"/>
    <x v="0"/>
    <x v="11"/>
    <s v="Absence de financement"/>
    <s v="Scepticisme par rapport au respect des procédures"/>
    <s v="ND"/>
    <s v="Bien évaluer le coût du projet"/>
    <s v="Mettre en œuvre le projet "/>
    <s v="ND"/>
    <x v="3"/>
    <x v="3"/>
    <x v="0"/>
    <x v="4"/>
    <x v="4"/>
    <x v="0"/>
    <x v="2"/>
    <s v="ND"/>
    <x v="8"/>
    <x v="3"/>
    <x v="2"/>
    <x v="5"/>
    <x v="3"/>
    <n v="10"/>
    <n v="10"/>
    <n v="10"/>
    <n v="10"/>
    <n v="3"/>
    <n v="5"/>
    <n v="5"/>
    <x v="4"/>
    <s v="Oui"/>
    <x v="5"/>
    <s v="Changement assez important"/>
    <s v="Changement très important"/>
    <s v="Changement assez important"/>
    <s v="Changement plus ou moins important"/>
    <s v="Changement assez important"/>
    <s v="Changement plus ou moins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ND"/>
    <s v="Mise en œuvre du sous-projet"/>
    <s v="Facilité la gestion du CRH"/>
    <s v="ND"/>
    <s v="Manque de personnel qualifié"/>
    <s v="Pas de matériels de travail"/>
    <s v="Pas d'entretien du matériel"/>
    <s v="ND"/>
    <s v="ND"/>
    <s v="Recruter et former le personnel "/>
    <s v="Fournir le matériel"/>
    <s v="Une équipe pour la maintenance"/>
    <s v="ND"/>
    <s v="ND"/>
  </r>
  <r>
    <n v="122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35"/>
    <n v="30"/>
    <n v="0"/>
    <s v="NA"/>
    <s v="MENGUE ME NZUE"/>
    <s v="LARISSA"/>
    <n v="37"/>
    <x v="3"/>
    <x v="6"/>
    <x v="0"/>
    <s v="ENASS"/>
    <n v="13"/>
    <x v="6"/>
    <n v="5"/>
    <n v="10"/>
    <n v="5"/>
    <n v="10"/>
    <n v="3"/>
    <s v="Meilleur prise en charge des patients"/>
    <s v="Recruter des statisticiens"/>
    <s v="Echange d'informations entre hôpitaux"/>
    <x v="3"/>
    <x v="5"/>
    <x v="2"/>
    <x v="11"/>
    <s v="Pas de suivi du projet"/>
    <s v="Manque de moyens financiers "/>
    <s v="Ignorer le projet"/>
    <s v="Mettre des personnes aptes sur le projet"/>
    <s v="Accorder un financement"/>
    <s v="Sensibilisation"/>
    <x v="3"/>
    <x v="3"/>
    <x v="3"/>
    <x v="0"/>
    <x v="3"/>
    <x v="0"/>
    <x v="2"/>
    <s v="Installer d'abord un SI"/>
    <x v="8"/>
    <x v="3"/>
    <x v="2"/>
    <x v="2"/>
    <x v="5"/>
    <n v="10"/>
    <n v="10"/>
    <n v="10"/>
    <n v="10"/>
    <n v="10"/>
    <n v="10"/>
    <n v="10"/>
    <x v="2"/>
    <s v="Oui"/>
    <x v="4"/>
    <s v="Changement assez important"/>
    <s v="Changement très important"/>
    <s v="Changement assez important"/>
    <s v="Changement très important"/>
    <s v="Changement très important"/>
    <s v="Changement assez important"/>
    <s v="Aucun changement"/>
    <s v="Un meilleur suivi des villageois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ne suis pas du tout prêt à changer"/>
    <s v="Je suis prête à changer pour l'amélioration et la prise en charge des patients "/>
    <s v="Bonne relation entre patients et agents"/>
    <s v="Meilleur suivi des patients"/>
    <s v="Meilleur prise en charge"/>
    <s v="Manque de moyens de transport"/>
    <s v="Manque de matériels informatiques"/>
    <s v="Manque de communication"/>
    <s v="Manque de suivi "/>
    <s v="ND"/>
    <s v="Dotation de moyens de transport"/>
    <s v="Equiper les structures "/>
    <s v="Sensibilisation des agents et avoir un outil de communication"/>
    <s v="Suivre les autorités"/>
    <s v="ND"/>
  </r>
  <r>
    <n v="123"/>
    <d v="2018-05-17T00:00:00"/>
    <x v="1"/>
    <s v="Woleu"/>
    <s v="Centre hospitalier régional de Oyem"/>
    <s v="CHR"/>
    <s v="Public civil"/>
    <n v="320"/>
    <s v="Oyem 2ème arrondissement"/>
    <m/>
    <m/>
    <m/>
    <n v="2003"/>
    <n v="181609"/>
    <n v="35"/>
    <n v="30"/>
    <n v="0"/>
    <s v="NA"/>
    <s v="NERNADDEC PALAND"/>
    <s v="MARTA ELENA"/>
    <n v="54"/>
    <x v="2"/>
    <x v="7"/>
    <x v="0"/>
    <s v="Institut supérieur de science de médecine de CUBA"/>
    <n v="3"/>
    <x v="8"/>
    <n v="10"/>
    <n v="10"/>
    <n v="1"/>
    <n v="10"/>
    <n v="5"/>
    <s v="Contrôle épidémiologique du gabon"/>
    <s v="ND"/>
    <s v="ND"/>
    <x v="2"/>
    <x v="5"/>
    <x v="7"/>
    <x v="3"/>
    <s v="Pas de conscience professionnel"/>
    <s v="ND"/>
    <s v="ND"/>
    <s v="Formation et sensibilisation du personnel"/>
    <s v="ND"/>
    <s v="ND"/>
    <x v="3"/>
    <x v="0"/>
    <x v="0"/>
    <x v="0"/>
    <x v="0"/>
    <x v="2"/>
    <x v="0"/>
    <s v="Mise en œuvre immédiate du projet"/>
    <x v="8"/>
    <x v="3"/>
    <x v="2"/>
    <x v="4"/>
    <x v="3"/>
    <n v="10"/>
    <n v="10"/>
    <n v="10"/>
    <n v="10"/>
    <n v="10"/>
    <n v="10"/>
    <n v="10"/>
    <x v="4"/>
    <s v="Oui"/>
    <x v="5"/>
    <s v="Changement assez important"/>
    <s v="Changement très important"/>
    <s v="Changement très important"/>
    <s v="Changement très important"/>
    <s v="Changement très important"/>
    <s v="Changement très important"/>
    <s v="Changement très important"/>
    <s v="Ce sous-projet est très important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C'est très important pour pallier aux problèmes existants"/>
    <s v="ND"/>
    <s v="ND"/>
    <s v="ND"/>
    <s v="ND"/>
    <s v="ND"/>
    <s v="ND"/>
    <s v="ND"/>
    <s v="ND"/>
    <s v="ND"/>
    <s v="ND"/>
    <s v="ND"/>
    <s v="ND"/>
    <s v="ND"/>
  </r>
  <r>
    <n v="124"/>
    <d v="2018-05-22T00:00:00"/>
    <x v="3"/>
    <s v="Ogoué et Lac"/>
    <s v="CERMEL"/>
    <s v="Centre de recherche"/>
    <s v="Privé"/>
    <n v="200"/>
    <s v="Lambaréné"/>
    <m/>
    <m/>
    <m/>
    <d v="1981-04-04T00:00:00"/>
    <s v="Gabon"/>
    <n v="60"/>
    <s v="60min"/>
    <n v="10"/>
    <s v="ND"/>
    <s v="MANOUANA"/>
    <s v="PRINCE"/>
    <n v="28"/>
    <x v="2"/>
    <x v="2"/>
    <x v="21"/>
    <s v="Université des sciences et techniques de Masuku"/>
    <n v="3"/>
    <x v="3"/>
    <n v="3"/>
    <n v="7"/>
    <n v="2"/>
    <n v="10"/>
    <n v="5"/>
    <s v="Extension sur le territoire gabonais"/>
    <s v="Impliquer tous les acteurs de la formation"/>
    <s v="Poursuivre le projet à long terme "/>
    <x v="6"/>
    <x v="5"/>
    <x v="5"/>
    <x v="3"/>
    <s v="Manque de communication"/>
    <s v="Manque de moyens financiers "/>
    <s v="ND"/>
    <s v="Recueillir l'opinion des acteurs de la santé et des écoles"/>
    <s v="Mettre à disposition tous les outils"/>
    <s v="ND"/>
    <x v="2"/>
    <x v="5"/>
    <x v="4"/>
    <x v="2"/>
    <x v="2"/>
    <x v="3"/>
    <x v="6"/>
    <s v="ND"/>
    <x v="6"/>
    <x v="10"/>
    <x v="2"/>
    <x v="3"/>
    <x v="11"/>
    <n v="5"/>
    <n v="1"/>
    <n v="1"/>
    <n v="5"/>
    <n v="5"/>
    <n v="10"/>
    <n v="5"/>
    <x v="2"/>
    <s v="Oui"/>
    <x v="2"/>
    <s v="Changement assez important"/>
    <s v="Aucun changement"/>
    <s v="Aucun changement"/>
    <s v="Changement assez important"/>
    <s v="Changement plus ou moins important"/>
    <s v="changement faible"/>
    <s v="Changement assez important"/>
    <s v="ND"/>
    <s v="Je suis prêt à plus ou moins changer"/>
    <s v="Je suis un peu prêt à changer"/>
    <s v="Je suis un peu prêt à changer"/>
    <s v="Je suis prêt à plus ou moins changer"/>
    <s v="Je suis un peu prêt à changer"/>
    <s v="Je suis un peu prêt à changer"/>
    <s v="Je ne suis pas du tout prêt à changer"/>
    <s v="ND"/>
    <s v="Informer le personnel de santé qu'il s'agit d'une alternative"/>
    <s v="ND"/>
    <s v="ND"/>
    <s v="Moyens de communication nécessaire"/>
    <s v="Matériels numérique"/>
    <s v="ND"/>
    <s v="ND"/>
    <s v="ND"/>
    <s v="Initier l'utilisation du numérique"/>
    <s v="Mettre à disposition le matériel "/>
    <s v="ND"/>
    <s v="ND"/>
    <s v="ND"/>
  </r>
  <r>
    <n v="125"/>
    <d v="2018-05-22T00:00:00"/>
    <x v="3"/>
    <s v="Ogoué et Lac"/>
    <s v="CERMEL"/>
    <s v="Centre de recherche"/>
    <s v="Privé"/>
    <n v="200"/>
    <s v="Lambaréné"/>
    <m/>
    <m/>
    <m/>
    <d v="1981-04-04T00:00:00"/>
    <s v="Gabon"/>
    <n v="60"/>
    <s v="60min"/>
    <n v="10"/>
    <s v="ND"/>
    <s v="ADEGNIKA"/>
    <s v="AYOCA AKIM"/>
    <n v="44"/>
    <x v="2"/>
    <x v="7"/>
    <x v="48"/>
    <s v="FMSS-UBO"/>
    <n v="17"/>
    <x v="3"/>
    <n v="4"/>
    <n v="9"/>
    <n v="1"/>
    <n v="10"/>
    <n v="5"/>
    <s v="Mise en place du système de communication sanitaire"/>
    <s v="Fluidité de communication entre le personnel sanitaire"/>
    <s v="Base de données fiable pour les malades endémique dans le pays"/>
    <x v="8"/>
    <x v="0"/>
    <x v="6"/>
    <x v="3"/>
    <s v="Non adhésion"/>
    <s v="Manque de financement"/>
    <s v="Manque de personnel qualifié"/>
    <s v="Implication de tous"/>
    <s v="Mise à disposition de fond propre"/>
    <s v="Formation continue"/>
    <x v="2"/>
    <x v="6"/>
    <x v="6"/>
    <x v="2"/>
    <x v="2"/>
    <x v="2"/>
    <x v="2"/>
    <s v="ND"/>
    <x v="6"/>
    <x v="10"/>
    <x v="2"/>
    <x v="2"/>
    <x v="9"/>
    <n v="8"/>
    <n v="8"/>
    <n v="8"/>
    <n v="8"/>
    <n v="9"/>
    <n v="9"/>
    <n v="9"/>
    <x v="2"/>
    <s v="Non"/>
    <x v="0"/>
    <s v="Changement très important"/>
    <s v="Changement assez important"/>
    <s v="Changement plus ou moins important"/>
    <s v="Changement assez important"/>
    <s v="Changement assez important"/>
    <s v="Changement très important"/>
    <s v="Changement très important"/>
    <s v="ND"/>
    <s v="Je suis un peu prêt à changer"/>
    <s v="Je suis prêt à plus ou moins changer"/>
    <s v="Je suis prêt à plus ou moins changer"/>
    <s v="Je suis un peu prêt à changer"/>
    <s v="Je suis un peu prêt à changer"/>
    <s v="Je suis prêt à changer assez"/>
    <s v="Je suis prêt à plus ou moins changer"/>
    <s v="ND"/>
    <s v="Gouvernement à s'appropier du projet"/>
    <s v="Moyens de travail à disposition"/>
    <s v="ND"/>
    <s v="Débit internet faible"/>
    <s v="Manque d'outils informatiques"/>
    <s v="Outils de travail"/>
    <s v="Formation"/>
    <s v="ND"/>
    <s v="Internet haut débit"/>
    <s v="Achat d'outils informatiques"/>
    <s v="Moyens pour la logistique"/>
    <s v="Former les futurs utilisateurs"/>
    <s v="ND"/>
  </r>
  <r>
    <n v="126"/>
    <d v="2018-05-22T00:00:00"/>
    <x v="3"/>
    <s v="Ogoué et Lac"/>
    <s v="CERMEL"/>
    <s v="Centre de recherche"/>
    <s v="Privé"/>
    <n v="200"/>
    <s v="Lambaréné"/>
    <m/>
    <m/>
    <m/>
    <d v="1981-04-04T00:00:00"/>
    <s v="Gabon"/>
    <n v="60"/>
    <s v="60min"/>
    <n v="10"/>
    <s v="ND"/>
    <s v="ACHIMI"/>
    <s v="PACôME "/>
    <n v="29"/>
    <x v="2"/>
    <x v="2"/>
    <x v="21"/>
    <s v="Université des sciences et techniques de Masuku"/>
    <n v="3"/>
    <x v="2"/>
    <n v="7"/>
    <n v="9"/>
    <n v="4"/>
    <n v="8"/>
    <n v="5"/>
    <s v="Amélioration du système sanitaire"/>
    <s v="Meilleure gestion des données sanitaires"/>
    <s v="Formation sur les outils de l'information sanitaire"/>
    <x v="3"/>
    <x v="0"/>
    <x v="14"/>
    <x v="4"/>
    <s v="Non adhésion des politiciens"/>
    <s v="Manque de formation"/>
    <s v="Manque de moyens financiers"/>
    <s v="Séances d'échange pour la sensibilisation_x000a_"/>
    <s v="Revoir les modules de formations universitaires"/>
    <s v="Contrôle strict du budget alloué au projet"/>
    <x v="2"/>
    <x v="6"/>
    <x v="6"/>
    <x v="6"/>
    <x v="2"/>
    <x v="2"/>
    <x v="6"/>
    <s v="ND"/>
    <x v="6"/>
    <x v="10"/>
    <x v="2"/>
    <x v="9"/>
    <x v="2"/>
    <n v="8"/>
    <n v="5"/>
    <n v="5"/>
    <n v="5"/>
    <n v="7"/>
    <n v="6"/>
    <n v="6"/>
    <x v="12"/>
    <s v="Oui"/>
    <x v="8"/>
    <s v="Changement assez important"/>
    <s v="Changement plus ou moins important"/>
    <s v="Changement plus ou moins important"/>
    <s v="Changement plus ou moins important"/>
    <s v="Changement assez important"/>
    <s v="Changement assez important"/>
    <s v="Changement assez important"/>
    <s v="ND"/>
    <s v="Je suis prêt à plus ou moins changer"/>
    <s v="Je suis un peu prêt à changer"/>
    <s v="Je suis prêt à plus ou moins changer"/>
    <s v="Je suis prêt à plus ou moins changer"/>
    <s v="Je ne suis pas du tout prêt à changer"/>
    <s v="Je suis prêt à changer assez"/>
    <s v="Je ne suis pas du tout prêt à changer"/>
    <s v="ND"/>
    <s v="Mise en place d'une base de données globale"/>
    <s v="Gestion efficace des données sanitaires"/>
    <s v="ND"/>
    <s v="Information incomplète "/>
    <s v="Pas assez d'adhésion"/>
    <s v="ND"/>
    <s v="ND"/>
    <s v="ND"/>
    <s v="Formation sur la collecte et la saisie"/>
    <s v="Séminaire sur l'importance de ses données"/>
    <s v="ND"/>
    <s v="ND"/>
    <s v="ND"/>
  </r>
  <r>
    <n v="127"/>
    <d v="2018-05-22T00:00:00"/>
    <x v="3"/>
    <s v="Ogoué et Lac"/>
    <s v="CERMEL"/>
    <s v="Centre de recherche"/>
    <s v="Privé"/>
    <n v="200"/>
    <s v="Lambaréné"/>
    <m/>
    <m/>
    <m/>
    <d v="1981-04-04T00:00:00"/>
    <s v="Gabon"/>
    <n v="60"/>
    <s v="60min"/>
    <n v="10"/>
    <s v="ND"/>
    <s v="MANGABOULA"/>
    <s v="ANCE"/>
    <n v="30"/>
    <x v="0"/>
    <x v="2"/>
    <x v="49"/>
    <s v="Institut Africain d'informatique"/>
    <n v="2"/>
    <x v="4"/>
    <n v="5"/>
    <n v="10"/>
    <n v="3"/>
    <n v="9"/>
    <n v="4"/>
    <s v="Utilisation d'une base de données centralisée"/>
    <s v="Facilité le traitement de l'information dans les hôpitaux"/>
    <s v="Formation continue des agents de santé"/>
    <x v="2"/>
    <x v="4"/>
    <x v="13"/>
    <x v="12"/>
    <s v="Détournement de fond"/>
    <s v="Piratage de la base de données"/>
    <s v="Formation des utilisateurs"/>
    <s v="Contrôle du budget alloué"/>
    <s v="Sécuriser le système"/>
    <s v="Instituer les formations continues pour une meilleure utilisation du système"/>
    <x v="6"/>
    <x v="6"/>
    <x v="4"/>
    <x v="2"/>
    <x v="2"/>
    <x v="6"/>
    <x v="4"/>
    <s v="ND"/>
    <x v="6"/>
    <x v="10"/>
    <x v="2"/>
    <x v="9"/>
    <x v="2"/>
    <n v="7"/>
    <n v="7"/>
    <n v="7"/>
    <n v="7"/>
    <n v="5"/>
    <n v="5"/>
    <n v="7"/>
    <x v="0"/>
    <s v="Oui"/>
    <x v="0"/>
    <s v="Changement faible"/>
    <s v="Aucun changement"/>
    <s v="Changement faible"/>
    <s v="Aucun changement"/>
    <s v="Aucun changement"/>
    <s v="Aucun changement"/>
    <s v="Changement faible"/>
    <s v="ND"/>
    <s v="Je suis prêt à changer assez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Sécurisation des conversations"/>
    <s v="Accès aux agents des zones reculées"/>
    <s v="Echange rapide pour une prise en charge du patient"/>
    <s v="Sécurité des informations"/>
    <s v="Formation"/>
    <s v="ND"/>
    <s v="ND"/>
    <s v="ND"/>
    <s v="Sécuriser au maximum les données"/>
    <s v="Faire des formations continues"/>
    <s v="ND"/>
    <s v="ND"/>
    <s v="ND"/>
  </r>
  <r>
    <n v="128"/>
    <d v="2018-05-22T00:00:00"/>
    <x v="3"/>
    <s v="Ogoué et Lac"/>
    <s v="CERMEL"/>
    <s v="Centre de recherche"/>
    <s v="Privé"/>
    <n v="200"/>
    <s v="Lambaréné"/>
    <m/>
    <m/>
    <m/>
    <d v="1981-04-04T00:00:00"/>
    <s v="Gabon"/>
    <n v="60"/>
    <s v="60min"/>
    <n v="10"/>
    <s v="ND"/>
    <s v="LOTOLA MOUGENI"/>
    <s v="FABRICE"/>
    <n v="26"/>
    <x v="0"/>
    <x v="0"/>
    <x v="0"/>
    <s v="Université des sciences et techniques de Masuku"/>
    <s v="ND"/>
    <x v="4"/>
    <n v="6"/>
    <n v="9"/>
    <n v="3"/>
    <n v="9"/>
    <n v="5"/>
    <s v="Amélioration du système d'information entre hôpitaux"/>
    <s v="La capacité d'accès facile aux soins malgré la distance"/>
    <s v="Utilisation d'outils informatiques performants"/>
    <x v="2"/>
    <x v="5"/>
    <x v="5"/>
    <x v="11"/>
    <s v="La mauvaise gestion des bases de données"/>
    <s v="Mauvaise gestion des fonds"/>
    <s v="ND"/>
    <s v="Standardisation de base de donnéess"/>
    <s v="Suivi des dépenses "/>
    <s v="ND"/>
    <x v="6"/>
    <x v="6"/>
    <x v="4"/>
    <x v="2"/>
    <x v="6"/>
    <x v="2"/>
    <x v="2"/>
    <s v="ND"/>
    <x v="6"/>
    <x v="10"/>
    <x v="2"/>
    <x v="2"/>
    <x v="4"/>
    <n v="8"/>
    <n v="7"/>
    <n v="7"/>
    <n v="7"/>
    <n v="7"/>
    <n v="8"/>
    <n v="8"/>
    <x v="2"/>
    <s v="Oui"/>
    <x v="0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changer assez"/>
    <s v="Je suis prêt à beaucoup changer"/>
    <s v="Je suis prêt à beaucoup changer"/>
    <s v="Je suis prêt à beaucoup changer"/>
    <s v="Je suis prêt à beaucoup changer"/>
    <s v="Je suis prêt à changer assez"/>
    <s v="Je suis prêt à changer assez"/>
    <s v="ND"/>
    <s v="Facilité du diagnostic et du traitement"/>
    <s v="ND"/>
    <s v="ND"/>
    <s v="Donnée non fiable"/>
    <s v="ND"/>
    <s v="ND"/>
    <s v="ND"/>
    <s v="ND"/>
    <s v="Consulter le médecin"/>
    <s v="ND"/>
    <s v="ND"/>
    <s v="ND"/>
    <s v="ND"/>
  </r>
  <r>
    <n v="129"/>
    <d v="2018-05-22T00:00:00"/>
    <x v="3"/>
    <s v="Ogoué et Lac"/>
    <s v="Centre de Recherche Médical de Lambaréné"/>
    <s v="Centre de recherche"/>
    <s v="Privé"/>
    <n v="200"/>
    <s v="Lambaréné"/>
    <m/>
    <m/>
    <m/>
    <d v="1981-04-04T00:00:00"/>
    <s v="Gabon"/>
    <n v="60"/>
    <s v="60min"/>
    <n v="10"/>
    <s v="ND"/>
    <s v="NDONG ENGUENG"/>
    <s v="JEAN-THIERRY"/>
    <n v="34"/>
    <x v="2"/>
    <x v="2"/>
    <x v="21"/>
    <s v="Université des sciences et techniques de Masuku"/>
    <n v="3"/>
    <x v="2"/>
    <n v="7"/>
    <n v="8"/>
    <n v="3"/>
    <n v="8"/>
    <n v="6"/>
    <s v="Mise en place du projet"/>
    <s v="Suivi et développement"/>
    <s v="Pérennisation du projet et formation des acteurs"/>
    <x v="0"/>
    <x v="0"/>
    <x v="6"/>
    <x v="12"/>
    <s v="Abandon des participants"/>
    <s v="Détournement de fonds"/>
    <s v="Absence d'information"/>
    <s v="Mettre en place un système d'information fiable"/>
    <s v="Eviter de confier la gestion du projet à un seul individu"/>
    <s v="Améliorer le système d'information"/>
    <x v="0"/>
    <x v="6"/>
    <x v="2"/>
    <x v="2"/>
    <x v="2"/>
    <x v="3"/>
    <x v="2"/>
    <s v="ND"/>
    <x v="6"/>
    <x v="10"/>
    <x v="2"/>
    <x v="3"/>
    <x v="6"/>
    <n v="6"/>
    <n v="3"/>
    <n v="5"/>
    <n v="3"/>
    <n v="6"/>
    <n v="4"/>
    <n v="5"/>
    <x v="0"/>
    <s v="Oui"/>
    <x v="8"/>
    <s v="Changement faible"/>
    <s v="Changement plus ou moins important"/>
    <s v="Changement plus ou moins important"/>
    <s v="Changement assez important"/>
    <s v="Changement assez important"/>
    <s v="Changement plus ou moins important"/>
    <s v="Changement plus ou moins important"/>
    <s v="ND"/>
    <s v="Je suis un peu prêt à changer"/>
    <s v="Je suis prêt à plus ou moins changer"/>
    <s v="Je suis prêt à plus ou moins changer"/>
    <s v="Je suis un peu prêt à changer"/>
    <s v="Je suis un peu prêt à changer"/>
    <s v="Je suis un peu prêt à changer"/>
    <s v="Je suis prêt à plus ou moins changer"/>
    <s v="ND"/>
    <s v="Bonne gestion du sous-projet"/>
    <s v="Formation des acteurs"/>
    <s v="ND"/>
    <s v="Mauvaise gestion"/>
    <s v="ND"/>
    <s v="ND"/>
    <s v="ND"/>
    <s v="ND"/>
    <s v="Formation des agents"/>
    <s v="ND"/>
    <s v="ND"/>
    <s v="ND"/>
    <s v="ND"/>
  </r>
  <r>
    <n v="130"/>
    <d v="2018-05-22T00:00:00"/>
    <x v="3"/>
    <s v="Passa"/>
    <s v="CIRMF"/>
    <s v="Centre de recherche"/>
    <s v="Parapublic"/>
    <n v="120"/>
    <s v="Franceville"/>
    <m/>
    <m/>
    <m/>
    <n v="1979"/>
    <s v="Bassin sud-est"/>
    <n v="50"/>
    <n v="10"/>
    <n v="10"/>
    <s v="ND"/>
    <s v="KASSA KASSA"/>
    <s v="ROLAND FABRICE"/>
    <n v="39"/>
    <x v="2"/>
    <x v="4"/>
    <x v="0"/>
    <s v="Faculté de médecine de Libreville"/>
    <n v="6"/>
    <x v="4"/>
    <n v="8"/>
    <n v="10"/>
    <n v="1"/>
    <n v="10"/>
    <n v="6"/>
    <s v="Améliorer les conditions de santé des gabonais"/>
    <s v="Harmoniser et avoir des données de santé en temps réel"/>
    <s v="Permettre aux acteurs de santé de prévenir les problèmes de santé"/>
    <x v="2"/>
    <x v="0"/>
    <x v="0"/>
    <x v="4"/>
    <s v="Non aboutissement du projet"/>
    <s v="Pérennisation"/>
    <s v="Conflits d'interêt "/>
    <s v="Participation massive des agents de santé"/>
    <s v="Anticiper le retrait des partenaires extérieurs"/>
    <s v="Objectivité"/>
    <x v="2"/>
    <x v="2"/>
    <x v="4"/>
    <x v="3"/>
    <x v="2"/>
    <x v="2"/>
    <x v="3"/>
    <s v="ND"/>
    <x v="6"/>
    <x v="10"/>
    <x v="2"/>
    <x v="2"/>
    <x v="4"/>
    <n v="9"/>
    <n v="6"/>
    <n v="8"/>
    <n v="7"/>
    <n v="7"/>
    <n v="7"/>
    <n v="7"/>
    <x v="12"/>
    <s v="Oui"/>
    <x v="7"/>
    <s v="Changement très important"/>
    <s v="Changement assez important"/>
    <s v="Changement très important"/>
    <s v="Changement très important"/>
    <s v="Changement assez important"/>
    <s v="Changement très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ccès aux données des patients pour une action ultérieure rapide"/>
    <s v="Outil de veille sanitaire "/>
    <s v="Archivage des données de santé"/>
    <s v="Système non fiable"/>
    <s v="Insuffisance de ressources humaines"/>
    <s v="Manque de logistique"/>
    <s v="ND"/>
    <s v="ND"/>
    <s v="Sécurisation"/>
    <s v="Mobilisation des ressources humaines"/>
    <s v="Moyens pour la logistique"/>
    <s v="ND"/>
    <s v="ND"/>
  </r>
  <r>
    <n v="131"/>
    <d v="2018-05-22T00:00:00"/>
    <x v="3"/>
    <s v="Passa"/>
    <s v="Ecole doctorale régionale"/>
    <s v="Ecole de formation en infestiologie tropicale"/>
    <s v="Public civil"/>
    <s v="ND"/>
    <s v="Franceville"/>
    <m/>
    <m/>
    <m/>
    <d v="2005-02-11T00:00:00"/>
    <s v="ND"/>
    <s v="ND"/>
    <s v="ND"/>
    <n v="10"/>
    <s v="ND"/>
    <s v="OYEGUE LIABAGUI"/>
    <s v="SANDRINE LYDIE"/>
    <n v="38"/>
    <x v="4"/>
    <x v="2"/>
    <x v="50"/>
    <s v="Université de Marseille"/>
    <n v="6"/>
    <x v="7"/>
    <n v="7"/>
    <n v="9"/>
    <n v="1"/>
    <n v="10"/>
    <n v="8"/>
    <s v="Réorganisation du SIS au gabon"/>
    <s v="Identifiant patient"/>
    <s v="Apport dans le domaine de la formation en informatique médicale"/>
    <x v="4"/>
    <x v="0"/>
    <x v="0"/>
    <x v="11"/>
    <s v="Réticence des professionnels de la santé"/>
    <s v="Pas de réseau fiable"/>
    <s v="Pérénnisation du projet"/>
    <s v="Sensibilisation des agents de santé "/>
    <s v="Renforcer le réseau informatique du pays"/>
    <s v="Mesure d'accompagnement et de formation"/>
    <x v="2"/>
    <x v="5"/>
    <x v="4"/>
    <x v="2"/>
    <x v="2"/>
    <x v="2"/>
    <x v="3"/>
    <s v="Bon système internet"/>
    <x v="6"/>
    <x v="10"/>
    <x v="2"/>
    <x v="5"/>
    <x v="3"/>
    <n v="10"/>
    <n v="10"/>
    <n v="10"/>
    <n v="10"/>
    <n v="10"/>
    <n v="10"/>
    <n v="10"/>
    <x v="2"/>
    <s v="Oui"/>
    <x v="7"/>
    <s v="Changement assez important"/>
    <s v="Changement plus ou moins important"/>
    <s v="Changement assez important"/>
    <s v="Changement assez important"/>
    <s v="Changement plus ou moins important"/>
    <s v="changement faible"/>
    <s v="Changement faible"/>
    <s v="Le sous-projet va améliorer l'interaction santé&amp;recherche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Ouverture au changement dans le but d'améliorer l'utilisation des SI"/>
    <s v="Centralisation des données"/>
    <s v="Accessibilité des données aux chercheurs"/>
    <s v="Numérisation des données"/>
    <s v="Outils informatiques obsolètes"/>
    <s v="Réseau internet médiocre"/>
    <s v="ND"/>
    <s v="ND"/>
    <s v="ND"/>
    <s v="Aménagement et équipement des structures en matériels informatiques"/>
    <s v="Mettre en place un réseau fiable"/>
    <s v="ND"/>
    <s v="ND"/>
    <s v="ND"/>
  </r>
  <r>
    <n v="132"/>
    <d v="2018-05-22T00:00:00"/>
    <x v="0"/>
    <s v="Libreville"/>
    <s v="Institut Africain d'Informatique"/>
    <s v="Ecole de formation en Informatique"/>
    <s v="Organisation internationale"/>
    <n v="46"/>
    <s v="Libreville"/>
    <m/>
    <m/>
    <m/>
    <n v="1971"/>
    <s v="NA"/>
    <s v="NA"/>
    <s v="NA"/>
    <s v="ND"/>
    <s v="ND"/>
    <s v="KONFE"/>
    <s v="BALIRA OUSMANE"/>
    <n v="44"/>
    <x v="4"/>
    <x v="2"/>
    <x v="50"/>
    <s v="Paris 6"/>
    <n v="10"/>
    <x v="7"/>
    <n v="8"/>
    <n v="10"/>
    <n v="4"/>
    <n v="8"/>
    <n v="6"/>
    <s v="Efficience du SIS "/>
    <s v="Veille sanitaire"/>
    <s v="Transparence dans la gestion du système"/>
    <x v="3"/>
    <x v="5"/>
    <x v="6"/>
    <x v="3"/>
    <s v="Pérénnisation"/>
    <s v="Manque ressources humaines"/>
    <s v="Maintenance des équipements informatiques"/>
    <s v="Définir la stratégie de pérénnisation dès le départ"/>
    <s v="Renforcer les capacités des acteurs"/>
    <s v="Suivi et contrôle des équipements"/>
    <x v="2"/>
    <x v="2"/>
    <x v="0"/>
    <x v="0"/>
    <x v="0"/>
    <x v="4"/>
    <x v="3"/>
    <s v="ND"/>
    <x v="6"/>
    <x v="10"/>
    <x v="2"/>
    <x v="4"/>
    <x v="3"/>
    <n v="10"/>
    <n v="9"/>
    <n v="10"/>
    <n v="10"/>
    <n v="9"/>
    <n v="10"/>
    <n v="8"/>
    <x v="0"/>
    <s v="Non"/>
    <x v="6"/>
    <s v="Changement assez important"/>
    <s v="Changement plus ou moins important"/>
    <s v="Changement assez important"/>
    <s v="Changement assez important"/>
    <s v="Changement très important"/>
    <s v="Changement assez important"/>
    <s v="Changement très important"/>
    <s v="ND"/>
    <s v="Je suis prêt à beaucoup changer"/>
    <s v="Je suis prêt à changer assez"/>
    <s v="Je suis prêt à changer assez"/>
    <s v="Je suis prêt à changer assez"/>
    <s v="Je suis prêt à beaucoup changer"/>
    <s v="Je suis prêt à changer assez"/>
    <s v="Je suis prêt à plus ou moins changer"/>
    <s v="Impossible de changer sa culture et ses rites"/>
    <s v="Meilleure communication"/>
    <s v="Amélioration des prestations sanitaires"/>
    <s v="ND"/>
    <s v="Ressources Humaines limitées"/>
    <s v="Non respect des délais "/>
    <s v="ND"/>
    <s v="ND"/>
    <s v="ND"/>
    <s v="Formation des agents"/>
    <s v="Bonne organisation"/>
    <s v="ND"/>
    <s v="ND"/>
    <s v="ND"/>
  </r>
  <r>
    <n v="133"/>
    <d v="2018-05-22T00:00:00"/>
    <x v="0"/>
    <s v="Libreville"/>
    <s v="Centre National de l'ordre des médecins (CNOM) "/>
    <s v="Institution"/>
    <s v="Public civil"/>
    <n v="68"/>
    <s v="NA"/>
    <m/>
    <m/>
    <m/>
    <d v="1975-06-18T00:00:00"/>
    <s v="NA"/>
    <s v="ND"/>
    <s v="ND"/>
    <s v="ND"/>
    <s v="ND"/>
    <s v="OGANDAGA"/>
    <s v="EMMANUEL"/>
    <n v="68"/>
    <x v="2"/>
    <x v="7"/>
    <x v="0"/>
    <s v="Université de Lille II"/>
    <n v="17"/>
    <x v="8"/>
    <n v="5"/>
    <n v="10"/>
    <n v="3"/>
    <n v="10"/>
    <n v="8"/>
    <s v="Meilleur accès aux soins"/>
    <s v="Meilleur planification de la politique de santé"/>
    <s v="ND"/>
    <x v="4"/>
    <x v="0"/>
    <x v="0"/>
    <x v="4"/>
    <s v="Non aboutissement du projet"/>
    <s v="ND"/>
    <s v="ND"/>
    <s v="Présence effective des acteurs de la Banque Mondiale"/>
    <s v="ND"/>
    <s v="ND"/>
    <x v="7"/>
    <x v="6"/>
    <x v="4"/>
    <x v="2"/>
    <x v="2"/>
    <x v="3"/>
    <x v="4"/>
    <s v="ND"/>
    <x v="6"/>
    <x v="10"/>
    <x v="2"/>
    <x v="5"/>
    <x v="3"/>
    <n v="5"/>
    <n v="10"/>
    <n v="10"/>
    <n v="6"/>
    <n v="10"/>
    <n v="10"/>
    <n v="8"/>
    <x v="5"/>
    <s v="Oui"/>
    <x v="4"/>
    <s v="Changement très important"/>
    <s v="Changement assez important"/>
    <s v="Changement très important"/>
    <s v="Changement très important"/>
    <s v="Changement très important"/>
    <s v="Changement très important"/>
    <s v="Changement assez important"/>
    <s v="ND"/>
    <s v="Je suis prêt à beaucoup changer"/>
    <s v="Je suis prêt à beaucoup changer"/>
    <s v="Je suis prêt à changer assez"/>
    <s v="Je suis prêt à changer assez"/>
    <s v="Je suis prêt à changer assez"/>
    <s v="Je suis prêt à changer assez"/>
    <s v="Je suis prêt à beaucoup changer"/>
    <s v="ND"/>
    <s v="Meilleure prise en charge"/>
    <s v="ND"/>
    <s v="ND"/>
    <s v="Absence de réseau "/>
    <s v="Non aboutissement"/>
    <s v="ND"/>
    <s v="ND"/>
    <s v="ND"/>
    <s v="Installer un bon réseau _x000a_"/>
    <s v="Suivi des règles/ sanctions"/>
    <s v="ND"/>
    <s v="ND"/>
    <s v="ND"/>
  </r>
  <r>
    <n v="134"/>
    <d v="2018-05-23T00:00:00"/>
    <x v="0"/>
    <s v="Owendo"/>
    <s v="INFASS"/>
    <s v="Ecole de formation en Santé"/>
    <s v="Public civil"/>
    <s v="ND"/>
    <s v="Libreville"/>
    <m/>
    <m/>
    <m/>
    <n v="1958"/>
    <s v="ND"/>
    <s v="ND"/>
    <s v="ND"/>
    <s v="ND"/>
    <s v="ND"/>
    <s v="BOUROBOU"/>
    <s v="EDITH "/>
    <n v="48"/>
    <x v="2"/>
    <x v="2"/>
    <x v="21"/>
    <s v="Faculté de Médecine"/>
    <n v="5"/>
    <x v="4"/>
    <n v="4"/>
    <n v="9"/>
    <n v="4"/>
    <n v="9"/>
    <n v="7"/>
    <s v="Amélioration de la prise en charge du patient"/>
    <s v="Formation du personnel"/>
    <s v="Efficacité et fiabilité"/>
    <x v="6"/>
    <x v="0"/>
    <x v="0"/>
    <x v="4"/>
    <s v="Non adhésion des professionnels "/>
    <s v="Maintenance des équipements"/>
    <s v="Délai d'exécution inadéquat"/>
    <s v="Sensibilisation"/>
    <s v="Une maintenance active"/>
    <s v="Mise en œuvre dans les délais raisonnables"/>
    <x v="2"/>
    <x v="5"/>
    <x v="2"/>
    <x v="2"/>
    <x v="3"/>
    <x v="2"/>
    <x v="4"/>
    <s v="ND"/>
    <x v="6"/>
    <x v="10"/>
    <x v="3"/>
    <x v="9"/>
    <x v="9"/>
    <n v="8"/>
    <n v="6"/>
    <n v="7"/>
    <n v="8"/>
    <n v="5"/>
    <n v="6"/>
    <n v="7"/>
    <x v="0"/>
    <s v="Oui"/>
    <x v="5"/>
    <s v="Changement assez important"/>
    <s v="Changement assez important"/>
    <s v="Changement assez important"/>
    <s v="Changement assez important"/>
    <s v="Changement plus ou moins important"/>
    <s v="Changement assez important"/>
    <s v="Changement assez important"/>
    <s v="ND"/>
    <s v="Je suis prêt à beaucoup changer"/>
    <s v="Je suis prêt à beaucoup changer"/>
    <s v="Je suis prêt à changer assez"/>
    <s v="Je suis prêt à changer assez"/>
    <s v="Je suis prêt à changer assez"/>
    <s v="Je suis prêt à changer assez"/>
    <s v="Je suis prêt à changer assez"/>
    <s v="ND"/>
    <s v="Acessibilité directe aux données"/>
    <s v="Amélioration de la prise en charge"/>
    <s v="Continuité des services"/>
    <s v="Réticence des personnels"/>
    <s v="Difficulté dans le suivi de projet"/>
    <s v="Non aboutissement du projet"/>
    <s v="Pas de formateurs"/>
    <s v="ND"/>
    <s v="Sensibilisation"/>
    <s v="Faire un suivi régulier et strict"/>
    <s v="Privilégier l'aboutissement du projet"/>
    <s v="Les experts forment les potentiels formateurs des agents"/>
    <s v="ND"/>
  </r>
  <r>
    <n v="135"/>
    <d v="2018-05-23T00:00:00"/>
    <x v="0"/>
    <s v="Owendo"/>
    <s v="INFASS"/>
    <s v="Ecole de formation en Santé"/>
    <s v="Public civil"/>
    <s v="ND"/>
    <s v="Libreville"/>
    <m/>
    <m/>
    <m/>
    <n v="1958"/>
    <s v="ND"/>
    <s v="NA"/>
    <s v="NA"/>
    <s v="NA"/>
    <s v="ND"/>
    <s v="AVONO OBAME"/>
    <s v="NOELLE"/>
    <n v="54"/>
    <x v="6"/>
    <x v="2"/>
    <x v="50"/>
    <s v="USS/FMSS"/>
    <n v="5"/>
    <x v="4"/>
    <n v="6"/>
    <n v="10"/>
    <n v="5"/>
    <n v="9"/>
    <n v="9"/>
    <s v="Améliorer le SI au gabon"/>
    <s v="Formation des professionnels de la santé"/>
    <s v="Faciliter la prise en charge du patient"/>
    <x v="8"/>
    <x v="5"/>
    <x v="11"/>
    <x v="4"/>
    <s v="Insuffisance de ressources allouées au projet"/>
    <s v="Non adhésion totale de toutes les parties prenantes du projet"/>
    <s v="Pérénnisation du projet"/>
    <s v="Mobilisation des ressources suffisantes au projet"/>
    <s v="Sensibilisation"/>
    <s v="Assurer la pérénnité du projet "/>
    <x v="0"/>
    <x v="0"/>
    <x v="2"/>
    <x v="3"/>
    <x v="0"/>
    <x v="0"/>
    <x v="2"/>
    <s v="ND"/>
    <x v="6"/>
    <x v="10"/>
    <x v="3"/>
    <x v="3"/>
    <x v="6"/>
    <n v="5"/>
    <n v="6"/>
    <n v="6"/>
    <n v="6"/>
    <n v="4"/>
    <n v="5"/>
    <n v="7"/>
    <x v="0"/>
    <s v="Oui"/>
    <x v="2"/>
    <s v="Changement assez important"/>
    <s v="Changement plus ou moins important"/>
    <s v="Changement plus ou moins important"/>
    <s v="Changement plus ou moins important"/>
    <s v="Changement plus ou moins important"/>
    <s v="Changement plus ou moins important"/>
    <s v="Changement plus ou moins important"/>
    <s v="ND"/>
    <s v="Je suis prêt à beaucoup changer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Présenter des données numériques des activités sanitaires"/>
    <s v="Facilité l'accès aux informations sanitaires"/>
    <s v="Servir de plateforme d'échange en santé"/>
    <s v="Mise en œuvre effective du projet"/>
    <s v="Pas de ressources matérielles"/>
    <s v="Pérennité du projet"/>
    <s v="Adhésion de tous"/>
    <s v="ND"/>
    <s v="Facilité la mise en œuvre "/>
    <s v="Fournir des ressources aux structures de santé"/>
    <s v="Assurer lla pérennité du projet par les experts en conduite du changement"/>
    <s v="Sensibilisation pour s'assurer de l'adhésion de tous"/>
    <s v="ND"/>
  </r>
  <r>
    <n v="136"/>
    <d v="2018-05-23T00:00:00"/>
    <x v="0"/>
    <s v="Owendo"/>
    <s v="USS"/>
    <s v="Ecole de formation en Santé"/>
    <s v="Public civil"/>
    <n v="4500"/>
    <s v="Owendo"/>
    <m/>
    <m/>
    <m/>
    <n v="1974"/>
    <s v="NA"/>
    <s v="NA"/>
    <s v="NA"/>
    <s v="ND"/>
    <s v="ND"/>
    <s v="BOUNGOUBRE"/>
    <s v="LEA ROSALIE"/>
    <n v="50"/>
    <x v="0"/>
    <x v="3"/>
    <x v="51"/>
    <s v="ENA"/>
    <s v="ND"/>
    <x v="8"/>
    <n v="2"/>
    <n v="10"/>
    <n v="5"/>
    <n v="10"/>
    <n v="7"/>
    <s v="Amélioration de la situation sanitaire au gabon"/>
    <s v="Formation des étudiants à l'utilisation du TIC"/>
    <s v="Amélioration de la prise en charge des patients"/>
    <x v="4"/>
    <x v="3"/>
    <x v="0"/>
    <x v="0"/>
    <s v="Non aboutissement du projet"/>
    <s v="Mauvaise compréhension du projet"/>
    <s v="Désinteressement  des pouvoirs publics"/>
    <s v="Suivre rigoureusement l'évolution du projet"/>
    <s v="Faire assez de communication autour du sujet"/>
    <s v="Aider le gouvernement pour le financement total du projet"/>
    <x v="5"/>
    <x v="0"/>
    <x v="2"/>
    <x v="3"/>
    <x v="0"/>
    <x v="4"/>
    <x v="0"/>
    <s v="Le SIS est indispensable à USS"/>
    <x v="6"/>
    <x v="10"/>
    <x v="3"/>
    <x v="3"/>
    <x v="6"/>
    <n v="5"/>
    <n v="1"/>
    <n v="5"/>
    <n v="5"/>
    <n v="5"/>
    <n v="5"/>
    <n v="5"/>
    <x v="5"/>
    <s v="Oui"/>
    <x v="4"/>
    <s v="Changement assez important"/>
    <s v="Changement très important"/>
    <s v="Changement assez important"/>
    <s v="Changement assez important"/>
    <s v="Changement très important"/>
    <s v="Changement assez important"/>
    <s v="Changement assez important"/>
    <s v="Ce sous-projet est à mettre en œuvre 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Ce sous-projet permettra de mieux s'investir dans le travail"/>
    <s v="La mise en œuvre du projet"/>
    <s v="ND"/>
    <s v="ND"/>
    <s v="Non aboutissement du projet"/>
    <s v="ND"/>
    <s v="ND"/>
    <s v="ND"/>
    <s v="ND"/>
    <s v="Encourager les pouvoirs publics à mettre le projet sur pied "/>
    <s v="ND"/>
    <s v="ND"/>
    <s v="ND"/>
    <s v="ND"/>
  </r>
  <r>
    <n v="137"/>
    <d v="2018-05-23T00:00:00"/>
    <x v="0"/>
    <s v="Owendo"/>
    <s v="USS"/>
    <s v="Ecole de formation en Santé"/>
    <s v="Public civil"/>
    <n v="4500"/>
    <s v="Owendo"/>
    <m/>
    <m/>
    <m/>
    <n v="1974"/>
    <s v="ND"/>
    <s v="ND"/>
    <s v="ND"/>
    <s v="ND"/>
    <s v="ND"/>
    <s v="MEYE"/>
    <s v="JEAN FRANCOIS"/>
    <n v="56"/>
    <x v="2"/>
    <x v="7"/>
    <x v="52"/>
    <s v="Faculté de Médecine et des sciences de la santé"/>
    <n v="22"/>
    <x v="8"/>
    <n v="1"/>
    <n v="10"/>
    <n v="1"/>
    <n v="10"/>
    <n v="5"/>
    <s v="Informations médicales fiables"/>
    <s v="Une bonne planification des ressources"/>
    <s v="Une meilleure gestion des structures de santé"/>
    <x v="4"/>
    <x v="2"/>
    <x v="12"/>
    <x v="12"/>
    <s v="Appropriation par le Ministère de la santé"/>
    <s v="Manque de moyens de financement du projet"/>
    <s v="Non implication du personnel de la santé"/>
    <s v="Gestion du projet par la cellule de suivi/évaluation au cabinet du Ministre"/>
    <s v="Planifier les ressources propres du gabon"/>
    <s v="Sensibiliser l'ensemble du personnel de santé"/>
    <x v="0"/>
    <x v="3"/>
    <x v="3"/>
    <x v="4"/>
    <x v="4"/>
    <x v="0"/>
    <x v="0"/>
    <s v="ND"/>
    <x v="6"/>
    <x v="10"/>
    <x v="3"/>
    <x v="4"/>
    <x v="5"/>
    <n v="7"/>
    <n v="8"/>
    <n v="8"/>
    <n v="7"/>
    <n v="10"/>
    <n v="10"/>
    <n v="8"/>
    <x v="5"/>
    <s v="Oui"/>
    <x v="4"/>
    <s v="Changement assez important"/>
    <s v="Changement assez important"/>
    <s v="Changement assez important"/>
    <s v="Changement très important"/>
    <s v="Changement très important"/>
    <s v="Changement très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Implémenté le sous-projet"/>
    <s v="Suivi et évaluation"/>
    <s v="Etendre dans tous le pays"/>
    <s v="Implémentation difficile"/>
    <s v="Pas d'adhésion du personnel de la santé"/>
    <s v="Manque de moyens financiers"/>
    <s v="ND"/>
    <s v="ND"/>
    <s v="Grande volonté de l'autorité publique "/>
    <s v="Former le personnel de la santé"/>
    <s v="Avoir une ligne budgétaire"/>
    <s v="ND"/>
    <s v="ND"/>
  </r>
  <r>
    <n v="138"/>
    <d v="2018-05-23T00:00:00"/>
    <x v="0"/>
    <s v="Owendo"/>
    <s v="Santé Militaire "/>
    <s v="Ecole de formation en Santé"/>
    <s v="Public militaire"/>
    <n v="1600"/>
    <s v="Libreville"/>
    <m/>
    <m/>
    <m/>
    <n v="2005"/>
    <n v="15000"/>
    <n v="150"/>
    <n v="25"/>
    <n v="9"/>
    <s v="ND"/>
    <s v="ESSONO ENGUENG"/>
    <s v="JEANNOT"/>
    <n v="57"/>
    <x v="2"/>
    <x v="7"/>
    <x v="53"/>
    <s v="Université Santé et Développement de Dakar"/>
    <n v="10"/>
    <x v="8"/>
    <n v="8"/>
    <n v="10"/>
    <n v="2"/>
    <n v="10"/>
    <n v="8"/>
    <s v="Amélioration de la gouvernance"/>
    <s v="Elaboration d'une stratégie patient pour améliorer la santé des populations"/>
    <s v="Amélioration de la santé sanitaire"/>
    <x v="2"/>
    <x v="5"/>
    <x v="6"/>
    <x v="12"/>
    <s v="Faible taux d'adhésion des professionnels de santé"/>
    <s v="Manque de ressources humaines"/>
    <s v="Manque de ressources financières"/>
    <s v="Renforcer la communication sur le projet"/>
    <s v="Renforcer la capacité du personnel"/>
    <s v="Financement du projet avec la participation du gouvernement"/>
    <x v="0"/>
    <x v="0"/>
    <x v="2"/>
    <x v="3"/>
    <x v="3"/>
    <x v="2"/>
    <x v="2"/>
    <s v="ND"/>
    <x v="6"/>
    <x v="10"/>
    <x v="3"/>
    <x v="5"/>
    <x v="3"/>
    <n v="10"/>
    <n v="7"/>
    <n v="7"/>
    <n v="8"/>
    <n v="8"/>
    <n v="9"/>
    <n v="7"/>
    <x v="12"/>
    <s v="Oui"/>
    <x v="4"/>
    <s v="Changement assez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es compétences"/>
    <s v="Disponibilité des kits de connexion"/>
    <s v="Disponibilité de l'information médicale "/>
    <s v="Faible adhésion des utilisateurs"/>
    <s v="Difficulté dans le suivi de projet"/>
    <s v="ND"/>
    <s v="ND"/>
    <s v="ND"/>
    <s v="Sensibilisation"/>
    <s v="Prévoir une équipe de suivi "/>
    <s v="ND"/>
    <s v="ND"/>
    <s v="ND"/>
  </r>
  <r>
    <n v="139"/>
    <d v="2018-05-23T00:00:00"/>
    <x v="4"/>
    <s v="Melen"/>
    <s v="ENA"/>
    <s v="Ecole de formation en Santé"/>
    <s v="Public civil"/>
    <n v="80"/>
    <s v="Melen pk12"/>
    <m/>
    <m/>
    <m/>
    <n v="1968"/>
    <s v="ND"/>
    <s v="NA"/>
    <s v="NA"/>
    <n v="4"/>
    <s v="ND"/>
    <s v="GNANGUI"/>
    <s v="CARINE AUDREY"/>
    <n v="40"/>
    <x v="0"/>
    <x v="2"/>
    <x v="54"/>
    <s v="ND"/>
    <n v="8"/>
    <x v="3"/>
    <n v="8"/>
    <n v="9"/>
    <n v="3"/>
    <n v="7"/>
    <n v="5"/>
    <s v="Mise en place du SI"/>
    <s v="Accès à internet par tous"/>
    <s v="Concrétisation du projet"/>
    <x v="3"/>
    <x v="5"/>
    <x v="5"/>
    <x v="15"/>
    <s v="Non prise en compte des administrations"/>
    <s v="Grande ambition"/>
    <s v="Pas de partage d'informations "/>
    <s v="Insérer les administrations"/>
    <s v="Réduire le projet "/>
    <s v="Faire assez de communication"/>
    <x v="0"/>
    <x v="2"/>
    <x v="2"/>
    <x v="3"/>
    <x v="3"/>
    <x v="2"/>
    <x v="2"/>
    <s v="ND"/>
    <x v="6"/>
    <x v="10"/>
    <x v="3"/>
    <x v="5"/>
    <x v="3"/>
    <n v="10"/>
    <n v="5"/>
    <n v="8"/>
    <n v="8"/>
    <n v="5"/>
    <n v="3"/>
    <n v="3"/>
    <x v="12"/>
    <s v="Oui"/>
    <x v="2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ND"/>
    <s v="La mise en œuvre du projet"/>
    <s v="Formation à tous les niveaux de l'administration"/>
    <s v="Accès aux outils informatiques par tous"/>
    <s v="Pas d'internet"/>
    <s v="Pas déquipements"/>
    <s v="Manque de compétence"/>
    <s v="ND"/>
    <s v="ND"/>
    <s v="Permettre l'accès à internet"/>
    <s v="Fournir les équipements"/>
    <s v="Formation du personnel"/>
    <s v="ND"/>
    <s v="ND"/>
  </r>
  <r>
    <n v="140"/>
    <d v="2018-05-23T00:00:00"/>
    <x v="0"/>
    <s v="Libreville"/>
    <s v="INFASS"/>
    <s v="Ecole de formation en Santé"/>
    <s v="Public civil"/>
    <s v="ND"/>
    <s v="Libreville"/>
    <m/>
    <m/>
    <m/>
    <n v="1958"/>
    <s v="ND"/>
    <s v="NA"/>
    <s v="NA"/>
    <s v="ND"/>
    <s v="ND"/>
    <s v="MOULEKA LAVANGA"/>
    <s v="JEAN PIERRE"/>
    <n v="58"/>
    <x v="6"/>
    <x v="2"/>
    <x v="55"/>
    <s v="INFASS"/>
    <n v="5"/>
    <x v="4"/>
    <n v="6"/>
    <n v="9"/>
    <n v="4"/>
    <n v="9"/>
    <n v="8"/>
    <s v="Le développement des capacités "/>
    <s v="La bonne gestion du SIS"/>
    <s v="ND"/>
    <x v="3"/>
    <x v="0"/>
    <x v="8"/>
    <x v="11"/>
    <s v="Pérénnisation du projet"/>
    <s v="Adhésion de tous les acteurs"/>
    <s v="ND"/>
    <s v="Mettre en place un système de suivi-évaluation"/>
    <s v="Intégration et motivation de tous"/>
    <s v="ND"/>
    <x v="2"/>
    <x v="2"/>
    <x v="2"/>
    <x v="2"/>
    <x v="2"/>
    <x v="2"/>
    <x v="3"/>
    <s v="ND"/>
    <x v="6"/>
    <x v="10"/>
    <x v="3"/>
    <x v="6"/>
    <x v="4"/>
    <n v="7"/>
    <n v="8"/>
    <n v="7"/>
    <n v="8"/>
    <n v="8"/>
    <n v="6"/>
    <n v="6"/>
    <x v="12"/>
    <s v="Oui"/>
    <x v="2"/>
    <s v="Changement assez important"/>
    <s v="Changement plus ou moins important"/>
    <s v="Changement assez important"/>
    <s v="Changement plus ou moins important"/>
    <s v="Changement plus ou moins important"/>
    <s v="Changement assez important"/>
    <s v="Changement plus ou moins important"/>
    <s v="ND"/>
    <s v="Je suis prêt à changer assez"/>
    <s v="Je suis prêt à plus ou moins changer"/>
    <s v="Je suis prêt à changer assez"/>
    <s v="Je suis prêt à changer assez"/>
    <s v="Je suis prêt à plus ou moins changer"/>
    <s v="Je suis prêt à changer assez"/>
    <s v="Je suis un peu prêt à changer"/>
    <s v="ND"/>
    <s v="Amélioration de la gestion du système de santé"/>
    <s v="Falicité dans le suivi des patients"/>
    <s v="Disponibilité de l'information médicale "/>
    <s v="Négligence dans la collecte des données "/>
    <s v="Mauvaise gestion des outils "/>
    <s v="ND"/>
    <s v="ND"/>
    <s v="ND"/>
    <s v="Motivation et suivi des acteurs"/>
    <s v="Contrôle régulier des outils"/>
    <s v="ND"/>
    <s v="ND"/>
    <s v="ND"/>
  </r>
  <r>
    <n v="141"/>
    <d v="2018-05-23T00:00:00"/>
    <x v="5"/>
    <s v="Ntoumé"/>
    <s v="CERMEL"/>
    <s v="Ecole de formation des agents de l'Etat"/>
    <s v="Public civil"/>
    <n v="68"/>
    <s v="Libreville"/>
    <m/>
    <m/>
    <m/>
    <d v="1978-11-09T00:00:00"/>
    <s v="ND"/>
    <s v="NA"/>
    <s v="NA"/>
    <s v="ND"/>
    <s v="ND"/>
    <s v="BINGUANA"/>
    <s v="GUY STEPHANE"/>
    <n v="45"/>
    <x v="0"/>
    <x v="2"/>
    <x v="54"/>
    <s v="ENA"/>
    <n v="10"/>
    <x v="8"/>
    <n v="9"/>
    <n v="10"/>
    <n v="1"/>
    <n v="10"/>
    <n v="5"/>
    <s v="La maitrise d'un système de santé"/>
    <s v="La modernisation du service"/>
    <s v="La maitrise de la communication au niveau des structures de santé"/>
    <x v="4"/>
    <x v="0"/>
    <x v="0"/>
    <x v="4"/>
    <s v="Pas de financement suffisant"/>
    <s v="Manque de volonté politique"/>
    <s v="Faible adhésion des acteurs"/>
    <s v="Pérenniser le financement"/>
    <s v="Renforcer le dispositif légal et réglémentaire"/>
    <s v="Renforcer la communication interne"/>
    <x v="5"/>
    <x v="3"/>
    <x v="0"/>
    <x v="0"/>
    <x v="4"/>
    <x v="2"/>
    <x v="2"/>
    <s v="ND"/>
    <x v="6"/>
    <x v="10"/>
    <x v="3"/>
    <x v="7"/>
    <x v="10"/>
    <n v="5"/>
    <n v="8"/>
    <n v="10"/>
    <n v="10"/>
    <n v="10"/>
    <n v="10"/>
    <n v="10"/>
    <x v="5"/>
    <s v="Oui"/>
    <x v="4"/>
    <s v="Changement plus ou moins important"/>
    <s v="Changement assez important"/>
    <s v="Changement assez important"/>
    <s v="Changement très important"/>
    <s v="Changement assez important"/>
    <s v="Changement assez important"/>
    <s v="Changement plus ou moins important"/>
    <s v="ND"/>
    <s v="Je suis un peu prêt à changer"/>
    <s v="Je suis prêt à beaucoup changer"/>
    <s v="Je suis prêt à changer assez"/>
    <s v="Je suis prêt à changer assez"/>
    <s v="Je suis prêt à plus ou moins changer"/>
    <s v="Je suis prêt à changer assez"/>
    <s v="Je suis prêt à changer assez"/>
    <s v="ND"/>
    <s v="Accès facile aux données de travail"/>
    <s v="Communication facile"/>
    <s v="ND"/>
    <s v="Réticence des personnels"/>
    <s v="Manque de communication"/>
    <s v="ND"/>
    <s v="ND"/>
    <s v="ND"/>
    <s v="Sensibilisation"/>
    <s v="Renforcer la communication sur le projet"/>
    <s v="ND"/>
    <s v="ND"/>
    <s v="ND"/>
  </r>
  <r>
    <n v="142"/>
    <d v="2018-05-23T00:00:00"/>
    <x v="3"/>
    <s v="Ogoué et Lac"/>
    <s v="CERMEL"/>
    <s v="Centre de recherche"/>
    <s v="Privé"/>
    <n v="120"/>
    <s v="Lambaréné"/>
    <m/>
    <m/>
    <m/>
    <d v="1981-04-04T00:00:00"/>
    <s v="Gabon"/>
    <n v="60"/>
    <s v="NA"/>
    <n v="10"/>
    <s v="ND"/>
    <s v="MANAMOU ZOUO"/>
    <s v="CURLY"/>
    <n v="28"/>
    <x v="0"/>
    <x v="3"/>
    <x v="56"/>
    <s v="Jamet Burrereau-Bordeaux"/>
    <n v="2"/>
    <x v="3"/>
    <n v="5"/>
    <n v="7"/>
    <n v="4"/>
    <n v="7"/>
    <n v="2"/>
    <s v="Historique du dossier Médical d'un patient"/>
    <s v="Synchronisation des données"/>
    <s v="Amélioration du système de santé publique"/>
    <x v="8"/>
    <x v="5"/>
    <x v="5"/>
    <x v="3"/>
    <s v="Mise en œuvre utopique "/>
    <s v="Synchronisation des données"/>
    <s v="Augmentation des frais médicaux"/>
    <s v="Régler les difficultés en amont et aval"/>
    <s v="Formation, veille, contrôle "/>
    <s v="Prise en charge sociale"/>
    <x v="2"/>
    <x v="5"/>
    <x v="2"/>
    <x v="2"/>
    <x v="3"/>
    <x v="2"/>
    <x v="2"/>
    <s v="ND"/>
    <x v="6"/>
    <x v="10"/>
    <x v="2"/>
    <x v="2"/>
    <x v="2"/>
    <n v="6"/>
    <n v="6"/>
    <n v="6"/>
    <n v="5"/>
    <n v="6"/>
    <n v="5"/>
    <n v="4"/>
    <x v="12"/>
    <s v="Oui"/>
    <x v="8"/>
    <s v="Changement plus ou moins important"/>
    <s v="Changement plus ou moins important"/>
    <s v="Changement assez important"/>
    <s v="Changement plus ou moins important"/>
    <s v="Changement assez important"/>
    <s v="Changement très important"/>
    <s v="Changement très important"/>
    <s v="ND"/>
    <s v="Je suis prêt à plus ou moins changer"/>
    <s v="Je suis prêt à changer assez"/>
    <s v="Je suis prêt à changer assez"/>
    <s v="Je suis prêt à beaucoup changer"/>
    <s v="Je suis prêt à beaucoup changer"/>
    <s v="Je suis prêt à beaucoup changer"/>
    <s v="Je suis prêt à changer assez"/>
    <s v="ND"/>
    <s v="Visibilité des statistiques"/>
    <s v="Plateforme des données permettant la recherche clinique"/>
    <s v="Modernisation du système de santé"/>
    <s v="Actualisation des données"/>
    <s v="Outils"/>
    <s v="Personnel non qualifié"/>
    <s v="ND"/>
    <s v="ND"/>
    <s v="Mise à jour régulière des données"/>
    <s v="Choix d'outils faciles à utiliser"/>
    <s v="Formation des agents"/>
    <s v="ND"/>
    <s v="ND"/>
  </r>
  <r>
    <n v="143"/>
    <d v="2018-05-23T00:00:00"/>
    <x v="3"/>
    <s v="Ogoué et Lac"/>
    <s v="CERMEL"/>
    <s v="Centre de recherche"/>
    <s v="Privé"/>
    <n v="120"/>
    <s v="Lambaréné"/>
    <m/>
    <m/>
    <m/>
    <d v="1981-04-04T00:00:00"/>
    <s v="Gabon"/>
    <n v="60"/>
    <s v="NA"/>
    <n v="10"/>
    <s v="ND"/>
    <s v="MBADINGA_x000a_"/>
    <s v="FALLOWNE"/>
    <n v="33"/>
    <x v="0"/>
    <x v="2"/>
    <x v="57"/>
    <s v="Midrand Graduate Institute"/>
    <s v="11mois"/>
    <x v="9"/>
    <n v="1"/>
    <n v="10"/>
    <n v="1"/>
    <n v="5"/>
    <n v="3"/>
    <s v="Données fiables sur l'épidémiologie"/>
    <s v="Contrôle et suivi des soins de chaque patient"/>
    <s v="Harmonisation dans la collecte des données"/>
    <x v="10"/>
    <x v="5"/>
    <x v="6"/>
    <x v="3"/>
    <s v="Données non sécurisées"/>
    <s v="ND"/>
    <s v="ND"/>
    <s v="Protéger les informations du patient"/>
    <s v="ND"/>
    <s v="ND"/>
    <x v="2"/>
    <x v="3"/>
    <x v="2"/>
    <x v="3"/>
    <x v="6"/>
    <x v="2"/>
    <x v="4"/>
    <s v="ND"/>
    <x v="6"/>
    <x v="10"/>
    <x v="2"/>
    <x v="5"/>
    <x v="3"/>
    <n v="10"/>
    <n v="10"/>
    <n v="5"/>
    <n v="1"/>
    <n v="3"/>
    <n v="5"/>
    <n v="5"/>
    <x v="12"/>
    <s v="Oui"/>
    <x v="4"/>
    <s v="Changement plus ou moins important"/>
    <s v="Changement très important"/>
    <s v="Changement assez important"/>
    <s v="Changement très important"/>
    <s v="Changement plus ou moins important"/>
    <s v="Changement très important"/>
    <s v="Changement plus ou moins important"/>
    <s v="ND"/>
    <s v="Je suis prêt à plus ou moins changer"/>
    <s v="Je suis un peu prêt à changer"/>
    <s v="Je suis un peu prêt à changer"/>
    <s v="Je suis un peu prêt à changer"/>
    <s v="Je suis prêt à plus ou moins changer"/>
    <s v="Je suis prêt à changer assez"/>
    <s v="Je suis un peu prêt à changer"/>
    <s v="ND"/>
    <s v="Réduire les données accessibles "/>
    <s v="Meilleure gestion du temps"/>
    <s v="ND"/>
    <s v="Données non mise à jour"/>
    <s v="ND"/>
    <s v="ND"/>
    <s v="ND"/>
    <s v="ND"/>
    <s v="Mise à jour régulière des données"/>
    <s v="ND"/>
    <s v="ND"/>
    <s v="ND"/>
    <s v="ND"/>
  </r>
  <r>
    <n v="144"/>
    <d v="2018-05-23T00:00:00"/>
    <x v="3"/>
    <s v="Ogoué et Lac"/>
    <s v="CERMEL"/>
    <s v="Centre de recherche"/>
    <s v="Privé"/>
    <n v="120"/>
    <s v="Lambaréné"/>
    <m/>
    <m/>
    <m/>
    <d v="1981-04-04T00:00:00"/>
    <s v="Gabon"/>
    <n v="60"/>
    <s v="NA"/>
    <n v="10"/>
    <s v="ND"/>
    <s v="MAMBOUNDOU DOLET"/>
    <s v="NATACHA ANITA"/>
    <n v="32"/>
    <x v="0"/>
    <x v="3"/>
    <x v="58"/>
    <s v="UPIB-Formation de cotonou/Bénin"/>
    <n v="1"/>
    <x v="5"/>
    <n v="5"/>
    <n v="6"/>
    <n v="2"/>
    <n v="5"/>
    <n v="1"/>
    <s v="Collecte des données en temps réel"/>
    <s v="Réalisation effectif du projet"/>
    <s v="Mise en œuvre sur l'ensemble du territoire"/>
    <x v="2"/>
    <x v="0"/>
    <x v="2"/>
    <x v="3"/>
    <s v="Manque d'informations des utlisateurs"/>
    <s v="Phase pilote très longue"/>
    <s v="ND"/>
    <s v="Communication sur le projet dans tout le pays"/>
    <s v="Réduire la durée de la phase pilote"/>
    <s v="ND"/>
    <x v="2"/>
    <x v="2"/>
    <x v="2"/>
    <x v="3"/>
    <x v="3"/>
    <x v="2"/>
    <x v="2"/>
    <s v="ND"/>
    <x v="6"/>
    <x v="10"/>
    <x v="2"/>
    <x v="3"/>
    <x v="7"/>
    <n v="4"/>
    <n v="7"/>
    <n v="7"/>
    <n v="8"/>
    <n v="6"/>
    <n v="5"/>
    <n v="4"/>
    <x v="0"/>
    <s v="Oui"/>
    <x v="8"/>
    <s v="Changement plus ou moins important"/>
    <s v="Changement faible"/>
    <s v="Changement plus ou moins important"/>
    <s v="Changement assez important"/>
    <s v="Changement plus ou moins important"/>
    <s v="Changement plus ou moins important"/>
    <s v="Changement plus ou moins important"/>
    <s v="ND"/>
    <s v="Je suis un peu prêt à changer"/>
    <s v="Je suis prêt à plus ou moins changer"/>
    <s v="Je suis prêt à plus ou moins changer"/>
    <s v="Je suis prêt à plus ou moins changer"/>
    <s v="Je suis prêt à plus ou moins changer"/>
    <s v="Je suis prêt à beaucoup changer"/>
    <s v="Je suis prêt à plus ou moins changer"/>
    <s v="ND"/>
    <s v="Projet performant "/>
    <s v="ND"/>
    <s v="ND"/>
    <s v="ND"/>
    <s v="ND"/>
    <s v="ND"/>
    <s v="ND"/>
    <s v="ND"/>
    <s v="ND"/>
    <s v="ND"/>
    <s v="ND"/>
    <s v="ND"/>
    <s v="ND"/>
  </r>
  <r>
    <n v="145"/>
    <d v="2018-05-23T00:00:00"/>
    <x v="3"/>
    <s v="Ogoué et Lac"/>
    <s v="CERMEL"/>
    <s v="Centre de recherche"/>
    <s v="Privé"/>
    <n v="120"/>
    <s v="Lambaréné"/>
    <m/>
    <m/>
    <m/>
    <d v="1981-04-04T00:00:00"/>
    <s v="Gabon"/>
    <n v="60"/>
    <s v="NA"/>
    <n v="10"/>
    <s v="ND"/>
    <s v="BOUYEMI "/>
    <s v="NOELLE"/>
    <n v="36"/>
    <x v="0"/>
    <x v="3"/>
    <x v="59"/>
    <s v="ND"/>
    <n v="6"/>
    <x v="6"/>
    <n v="2"/>
    <n v="9"/>
    <n v="3"/>
    <n v="8"/>
    <n v="8"/>
    <s v="ND"/>
    <s v="ND"/>
    <s v="ND"/>
    <x v="2"/>
    <x v="5"/>
    <x v="12"/>
    <x v="12"/>
    <s v="Conditions de travail "/>
    <s v="ND"/>
    <s v="ND"/>
    <s v="Améliorer les conditions de travail"/>
    <s v="ND"/>
    <s v="ND"/>
    <x v="2"/>
    <x v="5"/>
    <x v="4"/>
    <x v="2"/>
    <x v="2"/>
    <x v="3"/>
    <x v="4"/>
    <s v="ND"/>
    <x v="6"/>
    <x v="10"/>
    <x v="2"/>
    <x v="9"/>
    <x v="9"/>
    <n v="7"/>
    <n v="8"/>
    <n v="8"/>
    <n v="7"/>
    <n v="8"/>
    <n v="8"/>
    <n v="9"/>
    <x v="2"/>
    <s v="Oui"/>
    <x v="5"/>
    <s v="Changement assez important"/>
    <s v="Changement assez important"/>
    <s v="Changement assez important"/>
    <s v="Changement plus ou moins important"/>
    <s v="Changement très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beaucoup changer"/>
    <s v="Je suis prêt à changer assez"/>
    <s v="Je suis prêt à changer assez"/>
    <s v="ND"/>
    <s v="La réalisation immédiate du projet"/>
    <s v="Informer la population"/>
    <s v="ND"/>
    <s v="Non aboutissement du projet"/>
    <s v="Manque d'informations"/>
    <s v="ND"/>
    <s v="ND"/>
    <s v="ND"/>
    <s v="Unité et harmonie"/>
    <s v="Faire assez de communication"/>
    <s v="ND"/>
    <s v="ND"/>
    <s v="ND"/>
  </r>
  <r>
    <n v="146"/>
    <d v="2018-05-23T00:00:00"/>
    <x v="3"/>
    <s v="Ogoué et Lac"/>
    <s v="CERMEL"/>
    <s v="Centre de recherche"/>
    <s v="Privé"/>
    <n v="120"/>
    <s v="Lambaréné"/>
    <m/>
    <m/>
    <m/>
    <d v="1981-04-04T00:00:00"/>
    <s v="Gabon"/>
    <n v="60"/>
    <s v="NA"/>
    <n v="10"/>
    <s v="ND"/>
    <s v="DELBRAH"/>
    <s v="SANDRINE JEANNE KANI"/>
    <n v="29"/>
    <x v="0"/>
    <x v="2"/>
    <x v="60"/>
    <s v="INSG"/>
    <n v="4"/>
    <x v="6"/>
    <n v="1"/>
    <n v="6"/>
    <n v="1"/>
    <n v="10"/>
    <n v="5"/>
    <s v="Une base de données"/>
    <s v="Amélioration du système sanitaire"/>
    <s v="Acessibilité"/>
    <x v="8"/>
    <x v="0"/>
    <x v="2"/>
    <x v="5"/>
    <s v="Accès facile aux informations des patients"/>
    <s v="Connexion reséau non fiable"/>
    <s v="Perte de données"/>
    <s v="Restreindre l'accès aux données"/>
    <s v="Bonne qualité du réseau"/>
    <s v="Prévoir des bock-up"/>
    <x v="0"/>
    <x v="2"/>
    <x v="2"/>
    <x v="3"/>
    <x v="3"/>
    <x v="2"/>
    <x v="2"/>
    <s v="ND"/>
    <x v="6"/>
    <x v="10"/>
    <x v="2"/>
    <x v="2"/>
    <x v="4"/>
    <n v="8"/>
    <n v="8"/>
    <n v="8"/>
    <n v="8"/>
    <n v="8"/>
    <n v="8"/>
    <n v="8"/>
    <x v="0"/>
    <s v="Oui"/>
    <x v="0"/>
    <s v="Changement assez important"/>
    <s v="Changement assez important"/>
    <s v="Changement assez important"/>
    <s v="Changement assez important"/>
    <s v="Changement plus ou moins important"/>
    <s v="Changement plus ou moins important"/>
    <s v="Changement plus ou moins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Acessibilité directe aux données"/>
    <s v="ND"/>
    <s v="ND"/>
    <s v="Connexion internet est lente"/>
    <s v="Base de données non à jour"/>
    <s v="ND"/>
    <s v="ND"/>
    <s v="ND"/>
    <s v="wifi haut débit"/>
    <s v="Refaire la collecte des données"/>
    <s v="ND"/>
    <s v="ND"/>
    <s v="ND"/>
  </r>
  <r>
    <n v="147"/>
    <d v="2018-05-23T00:00:00"/>
    <x v="3"/>
    <s v="Ogoué et Lac"/>
    <s v="CERMEL"/>
    <s v="Centre de recherche"/>
    <s v="Privé"/>
    <n v="120"/>
    <s v="Lambaréné"/>
    <m/>
    <m/>
    <m/>
    <d v="1981-04-04T00:00:00"/>
    <s v="Gabon"/>
    <n v="60"/>
    <s v="NA"/>
    <n v="10"/>
    <s v="ND"/>
    <s v="BIKANGUI"/>
    <s v="RODRIGUE"/>
    <n v="35"/>
    <x v="7"/>
    <x v="2"/>
    <x v="61"/>
    <s v="Université des sciences et techniques de Masuku"/>
    <n v="3"/>
    <x v="6"/>
    <n v="1"/>
    <n v="10"/>
    <n v="1"/>
    <n v="10"/>
    <n v="10"/>
    <s v="Améliorer la base de données des patients"/>
    <s v="Mieux gérer le plan de santé"/>
    <s v="Evaluer les pathologies les plus fréquentes"/>
    <x v="0"/>
    <x v="0"/>
    <x v="0"/>
    <x v="10"/>
    <s v="Assez de politiciens dans le gouvernment"/>
    <s v="Manque d'expert "/>
    <s v="Manque de structures adéquates"/>
    <s v="Un pouvoir pragmatique"/>
    <s v="Formation professionnels"/>
    <s v="Construction de centres médicaux dans les zones réculées"/>
    <x v="2"/>
    <x v="5"/>
    <x v="4"/>
    <x v="3"/>
    <x v="2"/>
    <x v="2"/>
    <x v="2"/>
    <s v="ND"/>
    <x v="6"/>
    <x v="10"/>
    <x v="2"/>
    <x v="3"/>
    <x v="3"/>
    <n v="10"/>
    <n v="10"/>
    <n v="10"/>
    <n v="10"/>
    <n v="6"/>
    <n v="8"/>
    <n v="10"/>
    <x v="0"/>
    <s v="Oui"/>
    <x v="4"/>
    <s v="Changement plus ou moins important"/>
    <s v="Changement assez important"/>
    <s v="Changement assez important"/>
    <s v="Changement assez important"/>
    <s v="Changement assez important"/>
    <s v="Changement plus ou moins important"/>
    <s v="Changement plus ou moins important"/>
    <s v="ND"/>
    <s v="Je suis prêt à changer assez"/>
    <s v="Je suis prêt à beaucoup changer"/>
    <s v="Je suis prêt à beaucoup changer"/>
    <s v="Je suis prêt à changer assez"/>
    <s v="Je suis prêt à changer assez"/>
    <s v="Je suis prêt à beaucoup changer"/>
    <s v="Je suis prêt à changer assez"/>
    <s v="ND"/>
    <s v="Accès aux données des patients pour une action ultérieure rapide"/>
    <s v="Amélioration des relations entre professionnels de la santé"/>
    <s v="Accès aux statistiques de santé"/>
    <s v="Outils inadaptés"/>
    <s v="Actualisation des données"/>
    <s v="Accès au portail web "/>
    <s v="Fiabilité des données"/>
    <s v="ND"/>
    <s v="Fournir des équipements à tous le personnel"/>
    <s v="Elaboration d'un système de collecte efficace"/>
    <s v="Limiter les accès "/>
    <s v="Sécurisation des données"/>
    <s v="ND"/>
  </r>
  <r>
    <n v="148"/>
    <d v="2018-05-23T00:00:00"/>
    <x v="3"/>
    <s v="Ogoué et Lac"/>
    <s v="CERMEL"/>
    <s v="Centre de recherche"/>
    <s v="Privé"/>
    <n v="120"/>
    <s v="Lambaréné"/>
    <m/>
    <m/>
    <m/>
    <d v="1981-04-04T00:00:00"/>
    <s v="Gabon"/>
    <n v="60"/>
    <s v="NA"/>
    <n v="10"/>
    <s v="ND"/>
    <s v="GANZI SOUNDA"/>
    <s v="THIERRY"/>
    <n v="35"/>
    <x v="0"/>
    <x v="2"/>
    <x v="62"/>
    <s v="Université des sciences et techniques de Masuku"/>
    <n v="2"/>
    <x v="6"/>
    <n v="1"/>
    <n v="10"/>
    <n v="5"/>
    <n v="10"/>
    <n v="1"/>
    <s v="Centralisation des données"/>
    <s v="Renforcement des capacités à tous les niveaux"/>
    <s v="Optimisation"/>
    <x v="4"/>
    <x v="2"/>
    <x v="6"/>
    <x v="12"/>
    <s v="Accès aux informations des patients"/>
    <s v="Perte de la carte d'identification"/>
    <s v="ND"/>
    <s v="Améliorer la qualité du réseau"/>
    <s v="Prévoir un Back up en cas de perte"/>
    <s v="ND"/>
    <x v="2"/>
    <x v="2"/>
    <x v="4"/>
    <x v="3"/>
    <x v="3"/>
    <x v="2"/>
    <x v="2"/>
    <s v="ND"/>
    <x v="6"/>
    <x v="10"/>
    <x v="2"/>
    <x v="2"/>
    <x v="2"/>
    <n v="6"/>
    <n v="5"/>
    <n v="5"/>
    <n v="10"/>
    <n v="1"/>
    <n v="1"/>
    <n v="1"/>
    <x v="0"/>
    <s v="Oui"/>
    <x v="4"/>
    <s v="Changement très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Formation"/>
    <s v="Atelier d'échange"/>
    <s v="Plateforme d'échange"/>
    <s v="Pas d'accès internet"/>
    <s v="Non aboutissement"/>
    <s v="ND"/>
    <s v="ND"/>
    <s v="ND"/>
    <s v="Prévoir un réseau haut débit"/>
    <s v="Optimisation et sensibilisation"/>
    <s v="ND"/>
    <s v="ND"/>
    <s v="ND"/>
  </r>
  <r>
    <n v="149"/>
    <d v="2018-05-23T00:00:00"/>
    <x v="3"/>
    <s v="Ogoué et Lac"/>
    <s v="CERMEL"/>
    <s v="Centre de recherche"/>
    <s v="Privé"/>
    <n v="120"/>
    <s v="Lambaréné"/>
    <m/>
    <m/>
    <m/>
    <d v="1981-04-04T00:00:00"/>
    <s v="Gabon"/>
    <n v="60"/>
    <s v="NA"/>
    <n v="10"/>
    <s v="ND"/>
    <s v="BOUYO"/>
    <s v="ARDILE"/>
    <n v="39"/>
    <x v="0"/>
    <x v="2"/>
    <x v="16"/>
    <s v="ND"/>
    <n v="5"/>
    <x v="4"/>
    <n v="5"/>
    <n v="9"/>
    <n v="1"/>
    <n v="10"/>
    <n v="9"/>
    <s v="SIS fiable"/>
    <s v="SIS utile "/>
    <s v="ND"/>
    <x v="6"/>
    <x v="5"/>
    <x v="5"/>
    <x v="11"/>
    <s v="Accès aux informations confidentielles des patients"/>
    <s v="Inutilisation du SIS"/>
    <s v="ND"/>
    <s v="Sécurisation des données des patients"/>
    <s v="Formation sur l'utilisation"/>
    <s v="ND"/>
    <x v="2"/>
    <x v="5"/>
    <x v="2"/>
    <x v="3"/>
    <x v="3"/>
    <x v="2"/>
    <x v="0"/>
    <s v="ND"/>
    <x v="6"/>
    <x v="10"/>
    <x v="2"/>
    <x v="5"/>
    <x v="3"/>
    <n v="10"/>
    <n v="10"/>
    <n v="10"/>
    <n v="5"/>
    <n v="5"/>
    <n v="5"/>
    <n v="5"/>
    <x v="0"/>
    <s v="Non"/>
    <x v="0"/>
    <s v="Changement plus ou moins important"/>
    <s v="Changement assez important"/>
    <s v="Changement très important"/>
    <s v="Changement assez important"/>
    <s v="Changement assez important"/>
    <s v="Changement très important"/>
    <s v="Aucun changeme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ne suis pas du tout prêt à changer"/>
    <s v="ND"/>
    <s v="Réaliste"/>
    <s v="Fiable"/>
    <s v="Utile"/>
    <s v="Pas d'implication des professionnels"/>
    <s v="Pas d'outils informatiques"/>
    <s v="Utilisation des outils"/>
    <s v="ND"/>
    <s v="ND"/>
    <s v="Sensibilisation "/>
    <s v="Fournir les équipements"/>
    <s v="Formation "/>
    <s v="ND"/>
    <s v="ND"/>
  </r>
  <r>
    <n v="150"/>
    <d v="2018-05-23T00:00:00"/>
    <x v="3"/>
    <s v="Ogoué et Lac"/>
    <s v="CERMEL"/>
    <s v="Centre de recherche"/>
    <s v="Privé"/>
    <n v="120"/>
    <s v="Lambaréné"/>
    <m/>
    <m/>
    <m/>
    <d v="1981-04-04T00:00:00"/>
    <s v="Gabon"/>
    <n v="60"/>
    <n v="30"/>
    <n v="10"/>
    <s v="ND"/>
    <s v="KABWENDE"/>
    <s v="LUMEKA"/>
    <n v="43"/>
    <x v="2"/>
    <x v="4"/>
    <x v="0"/>
    <s v="FMSS"/>
    <n v="7"/>
    <x v="9"/>
    <n v="1"/>
    <n v="10"/>
    <n v="1"/>
    <n v="10"/>
    <n v="8"/>
    <s v="Historique du dossier Médical d'un patient"/>
    <s v="Coordination dans la prise en charge du patient"/>
    <s v="ND"/>
    <x v="2"/>
    <x v="0"/>
    <x v="0"/>
    <x v="9"/>
    <s v="Non respect du secret professionnel"/>
    <s v="Espionnage par les pharmacies "/>
    <s v="ND"/>
    <s v="Sécuriser les données des patients"/>
    <s v="Lois protectrices des données des patients"/>
    <s v="ND"/>
    <x v="2"/>
    <x v="2"/>
    <x v="4"/>
    <x v="2"/>
    <x v="6"/>
    <x v="3"/>
    <x v="4"/>
    <s v="ND"/>
    <x v="6"/>
    <x v="10"/>
    <x v="2"/>
    <x v="9"/>
    <x v="4"/>
    <n v="5"/>
    <n v="10"/>
    <n v="6"/>
    <n v="6"/>
    <n v="10"/>
    <n v="10"/>
    <n v="8"/>
    <x v="2"/>
    <s v="Oui"/>
    <x v="7"/>
    <s v="Changement très important"/>
    <s v="Changement très important"/>
    <s v="Changement plus ou moins important"/>
    <s v="Changement faible"/>
    <s v="Changement assez important"/>
    <s v="Changement assez important"/>
    <s v="Changement assez important"/>
    <s v="ND"/>
    <s v="Je suis prêt à beaucoup changer"/>
    <s v="Je suis prêt à changer assez"/>
    <s v="Je suis prêt à beaucoup changer"/>
    <s v="Je suis prêt à beaucoup changer"/>
    <s v="Je suis prêt à beaucoup changer"/>
    <s v="Je suis prêt à plus ou moins changer"/>
    <s v="Je suis prêt à beaucoup changer"/>
    <s v="ND"/>
    <s v="Meilleure prise en charge"/>
    <s v="Plateforme des professionnels de la santé"/>
    <s v="Avis d'un autre spécialiste"/>
    <s v="Réseau intenet non disponible"/>
    <s v="ND"/>
    <s v="ND"/>
    <s v="ND"/>
    <s v="ND"/>
    <s v="Connexion haut débit"/>
    <s v="ND"/>
    <s v="ND"/>
    <s v="ND"/>
    <s v="ND"/>
  </r>
  <r>
    <n v="151"/>
    <d v="2018-05-23T00:00:00"/>
    <x v="3"/>
    <s v="Ogoué et Lac"/>
    <s v="CERMEL"/>
    <s v="Centre de recherche"/>
    <s v="Privé"/>
    <n v="120"/>
    <s v="Lambaréné"/>
    <m/>
    <m/>
    <m/>
    <d v="1981-04-04T00:00:00"/>
    <s v="Gabon"/>
    <n v="60"/>
    <n v="15"/>
    <n v="10"/>
    <s v="ND"/>
    <s v="NONGO"/>
    <s v="ELODIE"/>
    <n v="33"/>
    <x v="3"/>
    <x v="6"/>
    <x v="0"/>
    <s v="Institut privé"/>
    <n v="9"/>
    <x v="9"/>
    <n v="1"/>
    <n v="5"/>
    <n v="5"/>
    <n v="5"/>
    <n v="5"/>
    <s v="Amélioration de la situation sanitaire au gabon"/>
    <s v="Changement de comportement"/>
    <s v="Performance"/>
    <x v="8"/>
    <x v="0"/>
    <x v="0"/>
    <x v="11"/>
    <s v="Base de données non fiable"/>
    <s v="Aucune amélioration du système de santé"/>
    <s v="ND"/>
    <s v="Sécuriser les données des patients"/>
    <s v="Sensibilisation, suivi et évaluation"/>
    <s v="ND"/>
    <x v="2"/>
    <x v="2"/>
    <x v="2"/>
    <x v="2"/>
    <x v="3"/>
    <x v="3"/>
    <x v="4"/>
    <s v="ND"/>
    <x v="6"/>
    <x v="10"/>
    <x v="2"/>
    <x v="3"/>
    <x v="6"/>
    <n v="5"/>
    <n v="6"/>
    <n v="6"/>
    <n v="6"/>
    <n v="3"/>
    <n v="2"/>
    <n v="5"/>
    <x v="0"/>
    <s v="Oui"/>
    <x v="7"/>
    <s v="Changement plus ou moins important"/>
    <s v="Changement faible"/>
    <s v="Changement plus ou moins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Amélioration des compétences"/>
    <s v="Bonne organisation"/>
    <s v="Changement de comportement"/>
    <s v="Manque de matériels"/>
    <s v="Personnel non qualifié"/>
    <s v="ND"/>
    <s v="ND"/>
    <s v="ND"/>
    <s v="Fournir des équipements à tous le personnel"/>
    <s v="Formation du personnel"/>
    <s v="ND"/>
    <s v="ND"/>
    <s v="ND"/>
  </r>
  <r>
    <n v="152"/>
    <d v="2018-05-23T00:00:00"/>
    <x v="6"/>
    <s v="Ogoué et Lac"/>
    <s v="DRSC"/>
    <s v="Administration régionale de santé"/>
    <s v="Public civil"/>
    <n v="9"/>
    <s v="Lambaréné"/>
    <m/>
    <m/>
    <m/>
    <s v="ND"/>
    <n v="75000"/>
    <s v="NA"/>
    <s v="NA"/>
    <n v="7"/>
    <s v="ND"/>
    <s v="MOUSSIROU MOUSSIROU"/>
    <s v="LUDGER"/>
    <n v="29"/>
    <x v="0"/>
    <x v="2"/>
    <x v="16"/>
    <s v="INPTIC (Institut national de la poste des technologies de l'information et de la communication)"/>
    <s v="9mois"/>
    <x v="6"/>
    <n v="1"/>
    <n v="10"/>
    <n v="6"/>
    <n v="10"/>
    <n v="7"/>
    <s v="Facilité de la collecte des données des structures éloignées"/>
    <s v="Facilité le partage de données"/>
    <s v="Suivre les statistiques de chaque région"/>
    <x v="4"/>
    <x v="5"/>
    <x v="5"/>
    <x v="12"/>
    <s v="Population sans aucune information sur le projet "/>
    <s v="Pas de compétence sur les SI"/>
    <s v="ND"/>
    <s v="Informer les populations de chaque région en faisant des meeting "/>
    <s v="Formation du personnel"/>
    <s v="ND"/>
    <x v="2"/>
    <x v="2"/>
    <x v="4"/>
    <x v="3"/>
    <x v="3"/>
    <x v="2"/>
    <x v="2"/>
    <s v="Sensibilisation continue"/>
    <x v="9"/>
    <x v="10"/>
    <x v="0"/>
    <x v="4"/>
    <x v="4"/>
    <n v="10"/>
    <n v="5"/>
    <n v="8"/>
    <n v="10"/>
    <n v="5"/>
    <n v="8"/>
    <n v="10"/>
    <x v="10"/>
    <s v="Oui"/>
    <x v="4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Sécurisation des données"/>
    <s v="Facilité d'accès aux données"/>
    <s v="Support réactif en cas de problème d'accès"/>
    <s v="Faible couverture des TIC"/>
    <s v="ND"/>
    <s v="ND"/>
    <s v="ND"/>
    <s v="ND"/>
    <s v="Doter les structures de connexion internet haut débit"/>
    <s v="ND"/>
    <s v="ND"/>
    <s v="ND"/>
    <s v="ND"/>
  </r>
  <r>
    <n v="153"/>
    <d v="2018-05-23T00:00:00"/>
    <x v="6"/>
    <s v="Ogoué et Lac"/>
    <s v="DRSC"/>
    <s v="Administration régionale de santé"/>
    <s v="Public civil"/>
    <n v="9"/>
    <s v="Lambaréné"/>
    <m/>
    <m/>
    <m/>
    <s v="ND"/>
    <n v="75000"/>
    <s v="NA"/>
    <s v="NA"/>
    <n v="7"/>
    <s v="ND"/>
    <s v="MABIKA "/>
    <s v="LANDRY"/>
    <n v="43"/>
    <x v="0"/>
    <x v="3"/>
    <x v="63"/>
    <s v="ENASS"/>
    <n v="5"/>
    <x v="6"/>
    <n v="2"/>
    <n v="10"/>
    <n v="5"/>
    <n v="10"/>
    <n v="5"/>
    <s v="Envoyer à temps réel les doléances aux supérieurs hiérarchiques"/>
    <s v="Avoir des résultats dans un délai raisonnable "/>
    <s v="Partage d'expériences entre collègue"/>
    <x v="2"/>
    <x v="0"/>
    <x v="0"/>
    <x v="2"/>
    <s v="Problème d'électrification "/>
    <s v="Pas de matériels de travail"/>
    <s v="Données non fiables"/>
    <s v="Electrification de tous le pays "/>
    <s v="Fournir l'équipement"/>
    <s v="Sécuriser les données"/>
    <x v="0"/>
    <x v="0"/>
    <x v="0"/>
    <x v="0"/>
    <x v="0"/>
    <x v="0"/>
    <x v="0"/>
    <s v="ND"/>
    <x v="9"/>
    <x v="10"/>
    <x v="0"/>
    <x v="3"/>
    <x v="6"/>
    <n v="2"/>
    <n v="5"/>
    <n v="5"/>
    <n v="5"/>
    <n v="6"/>
    <n v="8"/>
    <n v="10"/>
    <x v="12"/>
    <s v="Oui"/>
    <x v="4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Disponible "/>
    <s v="Crédible"/>
    <s v="Sécurité"/>
    <s v="Personnel non qualifié"/>
    <s v="ND"/>
    <s v="ND"/>
    <s v="ND"/>
    <s v="ND"/>
    <s v="Formation du personnel "/>
    <s v="ND"/>
    <s v="ND"/>
    <s v="ND"/>
    <s v="ND"/>
  </r>
  <r>
    <n v="154"/>
    <d v="2018-05-23T00:00:00"/>
    <x v="6"/>
    <s v="Ogoué et Lac"/>
    <s v="DRSC"/>
    <s v="Administration régionale de santé"/>
    <s v="Public civil"/>
    <n v="9"/>
    <s v="Lambaréné"/>
    <m/>
    <m/>
    <m/>
    <s v="ND"/>
    <n v="75000"/>
    <s v="NA"/>
    <s v="NA"/>
    <n v="7"/>
    <s v="ND"/>
    <s v="OBOME MBA"/>
    <s v="HERMANCE"/>
    <n v="50"/>
    <x v="0"/>
    <x v="3"/>
    <x v="0"/>
    <s v="Université d' Ebolowa"/>
    <n v="2"/>
    <x v="6"/>
    <n v="1"/>
    <n v="8"/>
    <n v="6"/>
    <n v="9"/>
    <n v="6"/>
    <s v="Bonne gestion des données"/>
    <s v="Veille épidémiologique"/>
    <s v="Dotation d'outils informatiques"/>
    <x v="2"/>
    <x v="4"/>
    <x v="14"/>
    <x v="3"/>
    <s v="Confidentialité des données des patients"/>
    <s v="Personnel non qualifié"/>
    <s v="Pas d'outils informatiques"/>
    <s v="Sécuriser les données des patients"/>
    <s v="Formation des agents"/>
    <s v="Fournir les outils essentiels au projet  "/>
    <x v="0"/>
    <x v="2"/>
    <x v="2"/>
    <x v="3"/>
    <x v="3"/>
    <x v="2"/>
    <x v="2"/>
    <s v="ND"/>
    <x v="9"/>
    <x v="10"/>
    <x v="0"/>
    <x v="3"/>
    <x v="2"/>
    <n v="8"/>
    <n v="6"/>
    <n v="7"/>
    <n v="8"/>
    <n v="7"/>
    <n v="8"/>
    <n v="8"/>
    <x v="12"/>
    <s v="Oui"/>
    <x v="4"/>
    <s v="Changement plus ou moins important"/>
    <s v="Changement assez important"/>
    <s v="Changement assez important"/>
    <s v="Changement assez important"/>
    <s v="Changement assez important"/>
    <s v="Changement assez important"/>
    <s v="Changement plus ou moins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Données accessibles"/>
    <s v="Veille épidémiologique"/>
    <s v="ND"/>
    <s v="Connexion internet est lente"/>
    <s v="Confidentialité des données mis en jeu"/>
    <s v="ND"/>
    <s v="ND"/>
    <s v="ND"/>
    <s v="Internet haut débit"/>
    <s v="Limiter l'accès aux dossiers patients"/>
    <s v="ND"/>
    <s v="ND"/>
    <s v="ND"/>
  </r>
  <r>
    <n v="155"/>
    <d v="2018-05-23T00:00:00"/>
    <x v="6"/>
    <s v="Ogoué et Lac"/>
    <s v="DRSC"/>
    <s v="Administration régionale de santé"/>
    <s v="Public civil"/>
    <n v="9"/>
    <s v="Lambaréné"/>
    <m/>
    <m/>
    <m/>
    <s v="ND"/>
    <n v="75000"/>
    <n v="27"/>
    <n v="20"/>
    <n v="7"/>
    <s v="ND"/>
    <s v="NKENE NZOUGUE"/>
    <s v="ELIANE"/>
    <n v="45"/>
    <x v="3"/>
    <x v="5"/>
    <x v="0"/>
    <s v="USS"/>
    <n v="10"/>
    <x v="6"/>
    <n v="5"/>
    <n v="5"/>
    <n v="6"/>
    <n v="7"/>
    <n v="7"/>
    <s v="Améliorer le système de santé"/>
    <s v="Mise en œuvre effective du projet"/>
    <s v="ND"/>
    <x v="6"/>
    <x v="0"/>
    <x v="2"/>
    <x v="11"/>
    <s v="Incompréhension du projet"/>
    <s v="Manque de motivation"/>
    <s v="ND"/>
    <s v="Communication sur le projet dans tout le pays"/>
    <s v="Motivation "/>
    <s v="ND"/>
    <x v="0"/>
    <x v="2"/>
    <x v="2"/>
    <x v="3"/>
    <x v="3"/>
    <x v="4"/>
    <x v="0"/>
    <s v="ND"/>
    <x v="9"/>
    <x v="10"/>
    <x v="0"/>
    <x v="2"/>
    <x v="2"/>
    <n v="6"/>
    <n v="6"/>
    <n v="5"/>
    <n v="5"/>
    <n v="5"/>
    <n v="5"/>
    <n v="5"/>
    <x v="10"/>
    <s v="Non"/>
    <x v="2"/>
    <s v="Changement assez important"/>
    <s v="Changement assez important"/>
    <s v="Changement assez important"/>
    <s v="Changement assez important"/>
    <s v="Changement assez important"/>
    <s v="Changement assez important"/>
    <s v="Changement plus ou moins important"/>
    <s v="ND"/>
    <s v="Je suis prêt à changer assez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ND"/>
    <s v="Accessibilité"/>
    <s v="Facilité d'utilisation"/>
    <s v="Disponibilité réseau internet"/>
    <s v="Réticence des personnels"/>
    <s v="Manque de matériels informatiques"/>
    <s v="ND"/>
    <s v="ND"/>
    <s v="ND"/>
    <s v="Sensibilisation "/>
    <s v="Fournir l'équipement "/>
    <s v="ND"/>
    <s v="ND"/>
    <s v="ND"/>
  </r>
  <r>
    <n v="156"/>
    <d v="2018-05-23T00:00:00"/>
    <x v="6"/>
    <s v="Ogoué et Lac"/>
    <s v="DRSC"/>
    <s v="Administration régionale de santé"/>
    <s v="Public civil"/>
    <n v="9"/>
    <s v="Lambaréné"/>
    <m/>
    <m/>
    <m/>
    <s v="ND"/>
    <n v="75000"/>
    <s v="NA"/>
    <s v="NA"/>
    <n v="7"/>
    <s v="ND"/>
    <s v="BALENDA "/>
    <s v="ANNIE FLORE"/>
    <n v="40"/>
    <x v="3"/>
    <x v="2"/>
    <x v="64"/>
    <s v="ENASS"/>
    <n v="8"/>
    <x v="6"/>
    <n v="1"/>
    <n v="5"/>
    <n v="5"/>
    <n v="8"/>
    <n v="5"/>
    <s v="Logiciel de gestion des stocks"/>
    <s v="ND"/>
    <s v="ND"/>
    <x v="3"/>
    <x v="0"/>
    <x v="0"/>
    <x v="10"/>
    <s v="Personnel non qualifié"/>
    <s v="Problème de réseau internet"/>
    <s v="Coupure d'électricité"/>
    <s v="Formation du personnel"/>
    <s v="Réseau national internet effectif"/>
    <s v="Prévoir des groupes électrogènes"/>
    <x v="2"/>
    <x v="2"/>
    <x v="2"/>
    <x v="3"/>
    <x v="3"/>
    <x v="2"/>
    <x v="2"/>
    <s v="ND"/>
    <x v="9"/>
    <x v="10"/>
    <x v="0"/>
    <x v="3"/>
    <x v="6"/>
    <n v="6"/>
    <n v="5"/>
    <n v="5"/>
    <n v="6"/>
    <n v="5"/>
    <n v="5"/>
    <n v="6"/>
    <x v="10"/>
    <s v="Oui"/>
    <x v="2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changer assez"/>
    <s v="Je suis prêt à beaucoup changer"/>
    <s v="Je suis prêt à changer assez"/>
    <s v="Je suis prêt à changer assez"/>
    <s v="Je suis prêt à changer assez"/>
    <s v="Je suis prêt à changer assez"/>
    <s v="ND"/>
    <s v="Bonne gestion des données"/>
    <s v="Accès aux informations de santé"/>
    <s v="ND"/>
    <s v="Piratage"/>
    <s v="ND"/>
    <s v="ND"/>
    <s v="ND"/>
    <s v="ND"/>
    <s v="Sécuriser le SIS"/>
    <s v="ND"/>
    <s v="ND"/>
    <s v="ND"/>
    <s v="ND"/>
  </r>
  <r>
    <n v="157"/>
    <d v="2018-05-23T00:00:00"/>
    <x v="6"/>
    <s v="Ogoué et Lac"/>
    <s v="DRSC"/>
    <s v="Administration régionale de santé"/>
    <s v="Public civil"/>
    <n v="9"/>
    <s v="Lambaréné"/>
    <m/>
    <m/>
    <m/>
    <s v="ND"/>
    <n v="75000"/>
    <n v="30"/>
    <n v="15"/>
    <n v="7"/>
    <s v="ND"/>
    <s v="EYANG ANGO"/>
    <s v="LILIANE"/>
    <n v="40"/>
    <x v="3"/>
    <x v="2"/>
    <x v="21"/>
    <s v="USS"/>
    <n v="8"/>
    <x v="6"/>
    <n v="3"/>
    <n v="6"/>
    <n v="4"/>
    <n v="7"/>
    <n v="5"/>
    <s v="Bonne gestion des données"/>
    <s v="Collaboration entre professionnels de santé"/>
    <s v="Collecte de données "/>
    <x v="6"/>
    <x v="5"/>
    <x v="2"/>
    <x v="12"/>
    <s v="Internet non disponible "/>
    <s v="Pas d'électricité"/>
    <s v="Pas d'outils informatiques"/>
    <s v="Internet haut débit"/>
    <s v="Electrification dans tout le pays"/>
    <s v="Fournir les outils essentiels au projet  "/>
    <x v="0"/>
    <x v="2"/>
    <x v="2"/>
    <x v="3"/>
    <x v="3"/>
    <x v="2"/>
    <x v="3"/>
    <s v="ND"/>
    <x v="9"/>
    <x v="10"/>
    <x v="8"/>
    <x v="9"/>
    <x v="9"/>
    <n v="6"/>
    <n v="6"/>
    <n v="7"/>
    <n v="6"/>
    <n v="6"/>
    <n v="7"/>
    <n v="6"/>
    <x v="10"/>
    <s v="Oui"/>
    <x v="2"/>
    <s v="Changement assez important"/>
    <s v="Changement assez important"/>
    <s v="Changement assez important"/>
    <s v="Changement assez important"/>
    <s v="Changement plus ou moins important"/>
    <s v="Changement assez important"/>
    <s v="Changement plus ou moins important"/>
    <s v="ND"/>
    <s v="Je suis prêt à changer assez"/>
    <s v="Je suis prêt à plus ou moins changer"/>
    <s v="Je suis prêt à changer assez"/>
    <s v="Je suis prêt à changer assez"/>
    <s v="Je suis prêt à changer assez"/>
    <s v="Je suis prêt à changer assez"/>
    <s v="Je suis prêt à plus ou moins changer"/>
    <s v="ND"/>
    <s v="Facilité l'accès au données"/>
    <s v="Veille épidémiologique"/>
    <s v="ND"/>
    <s v="Pas d'outils informatiques"/>
    <s v="Mauvaise couverture internet"/>
    <s v="Personnel non qualifié"/>
    <s v="ND"/>
    <s v="ND"/>
    <s v="Fournir des équipements à tous le personnel"/>
    <s v="Réseau internet haut débit"/>
    <s v="Formation du personnel"/>
    <s v="ND"/>
    <s v="ND"/>
  </r>
  <r>
    <n v="158"/>
    <d v="2018-05-23T00:00:00"/>
    <x v="6"/>
    <s v="Ogoué et Lac"/>
    <s v="DRSC"/>
    <s v="Administration régionale de santé"/>
    <s v="Public civil"/>
    <n v="9"/>
    <s v="Lambaréné"/>
    <m/>
    <m/>
    <m/>
    <s v="ND"/>
    <n v="75000"/>
    <n v="30"/>
    <n v="15"/>
    <n v="7"/>
    <s v="ND"/>
    <s v="FOUGAMA GUINBETI"/>
    <s v="ERMINE"/>
    <n v="36"/>
    <x v="0"/>
    <x v="2"/>
    <x v="65"/>
    <s v="USO"/>
    <n v="6"/>
    <x v="6"/>
    <n v="3"/>
    <n v="10"/>
    <n v="3"/>
    <n v="10"/>
    <n v="5"/>
    <s v="Gestion des données "/>
    <s v="Meilleure prise en charge"/>
    <s v="ND"/>
    <x v="3"/>
    <x v="0"/>
    <x v="3"/>
    <x v="5"/>
    <s v="Manque d'outils informatiques"/>
    <s v="ND"/>
    <s v="ND"/>
    <s v="Prévoir des équipements"/>
    <s v="ND"/>
    <s v="ND"/>
    <x v="0"/>
    <x v="2"/>
    <x v="2"/>
    <x v="3"/>
    <x v="3"/>
    <x v="2"/>
    <x v="2"/>
    <s v="ND"/>
    <x v="9"/>
    <x v="10"/>
    <x v="8"/>
    <x v="3"/>
    <x v="9"/>
    <n v="7"/>
    <n v="7"/>
    <n v="7"/>
    <n v="6"/>
    <n v="5"/>
    <n v="5"/>
    <n v="5"/>
    <x v="0"/>
    <s v="Oui"/>
    <x v="5"/>
    <s v="Changement très important"/>
    <s v="Changement très important"/>
    <s v="Changement assez important"/>
    <s v="Changement assez important"/>
    <s v="Changement assez important"/>
    <s v="Changement assez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Réalisation du sous-projet_x000a_"/>
    <s v="La confidentialité"/>
    <s v="Equipements dans toutes les structures"/>
    <s v="Non respect du secret professionnel"/>
    <s v="ND"/>
    <s v="ND"/>
    <s v="ND"/>
    <s v="ND"/>
    <s v="Sécuriser les données par les lois "/>
    <s v="ND"/>
    <s v="ND"/>
    <s v="ND"/>
    <s v="ND"/>
  </r>
  <r>
    <n v="159"/>
    <d v="2018-05-23T00:00:00"/>
    <x v="6"/>
    <s v="Ogoué et Lac"/>
    <s v="DRSC"/>
    <s v="Administration régionale de santé"/>
    <s v="Public civil"/>
    <n v="9"/>
    <s v="Lambaréné"/>
    <m/>
    <m/>
    <m/>
    <s v="ND"/>
    <n v="75000"/>
    <s v="NA"/>
    <s v="NA"/>
    <n v="7"/>
    <s v="ND"/>
    <s v="LANGHIS AMBELE"/>
    <s v="DELPHINE"/>
    <n v="42"/>
    <x v="3"/>
    <x v="6"/>
    <x v="0"/>
    <s v="ENFAS"/>
    <n v="1"/>
    <x v="6"/>
    <n v="3"/>
    <n v="5"/>
    <n v="5"/>
    <n v="10"/>
    <n v="5"/>
    <s v="Amélioration de la prise en charge du patient"/>
    <s v="Données de santé disponible"/>
    <s v="ND"/>
    <x v="4"/>
    <x v="0"/>
    <x v="0"/>
    <x v="3"/>
    <s v="Personnel non qualifié"/>
    <s v="ND"/>
    <s v="ND"/>
    <s v="Formations des professionnels de santé"/>
    <s v="ND"/>
    <s v="ND"/>
    <x v="5"/>
    <x v="3"/>
    <x v="0"/>
    <x v="4"/>
    <x v="4"/>
    <x v="4"/>
    <x v="0"/>
    <s v="ND"/>
    <x v="9"/>
    <x v="10"/>
    <x v="8"/>
    <x v="3"/>
    <x v="7"/>
    <n v="3"/>
    <n v="3"/>
    <n v="5"/>
    <n v="1"/>
    <n v="5"/>
    <n v="5"/>
    <n v="5"/>
    <x v="6"/>
    <s v="Oui"/>
    <x v="2"/>
    <s v="Changement plus ou moins important"/>
    <s v="Changement assez important"/>
    <s v="Changement plus ou moins important"/>
    <s v="Changement plus ou moins important"/>
    <s v="Changement plus ou moins important"/>
    <s v="Changement plus ou moins important"/>
    <s v="Changement plus ou moins important"/>
    <s v="ND"/>
    <s v="Je suis prêt à plus ou moins changer"/>
    <s v="Je suis un peu prêt à changer"/>
    <s v="Je suis prêt à plus ou moins changer"/>
    <s v="Je suis prêt à beaucoup changer"/>
    <s v="Je suis prêt à beaucoup changer"/>
    <s v="Je suis prêt à beaucoup changer"/>
    <s v="Je suis prêt à beaucoup changer"/>
    <s v="ND"/>
    <s v="Amélioration définitive du système de santé"/>
    <s v="Projet fiable"/>
    <s v="Système de santé de premier niveau "/>
    <s v="Personnel non qualifié"/>
    <s v="Manque d'outils informatiques"/>
    <s v="ND"/>
    <s v="ND"/>
    <s v="ND"/>
    <s v="Formation du personnel"/>
    <s v="Equiper les structures de matériels informatiques"/>
    <s v="ND"/>
    <s v="ND"/>
    <s v="ND"/>
  </r>
  <r>
    <n v="160"/>
    <d v="2018-05-24T00:00:00"/>
    <x v="6"/>
    <s v="Ogoué et Lac"/>
    <s v="CHR-GRL"/>
    <s v="CHR"/>
    <s v="Public civil"/>
    <n v="217"/>
    <s v="Lambaréné"/>
    <m/>
    <m/>
    <m/>
    <d v="2009-12-15T00:00:00"/>
    <n v="76000"/>
    <n v="80"/>
    <n v="10"/>
    <n v="265"/>
    <s v="CHUL"/>
    <s v="ESSINGONE"/>
    <s v="JEAN HERVE"/>
    <n v="48"/>
    <x v="0"/>
    <x v="3"/>
    <x v="0"/>
    <s v="ENASS"/>
    <n v="7"/>
    <x v="6"/>
    <n v="1"/>
    <n v="4"/>
    <n v="1"/>
    <n v="5"/>
    <n v="2"/>
    <s v="Réseau internet dans toutes les structures"/>
    <s v="Des ordinateurs pour toutes les structures"/>
    <s v="Des formations continues"/>
    <x v="0"/>
    <x v="0"/>
    <x v="13"/>
    <x v="4"/>
    <s v="Données non sécurisées"/>
    <s v="Pas de financement au projet"/>
    <s v="ND"/>
    <s v="Sécurisation des données des patients"/>
    <s v="Trouver un financement pour tout le projet"/>
    <s v="ND"/>
    <x v="0"/>
    <x v="3"/>
    <x v="0"/>
    <x v="2"/>
    <x v="3"/>
    <x v="4"/>
    <x v="2"/>
    <s v="ND"/>
    <x v="4"/>
    <x v="11"/>
    <x v="9"/>
    <x v="9"/>
    <x v="6"/>
    <n v="8"/>
    <n v="5"/>
    <n v="5"/>
    <n v="7"/>
    <n v="5"/>
    <n v="5"/>
    <n v="7"/>
    <x v="4"/>
    <s v="Oui"/>
    <x v="4"/>
    <s v="Changement assez important"/>
    <s v="Changement assez important"/>
    <s v="Changement plus ou moins important"/>
    <s v="Changement assez important"/>
    <s v="Changement assez important"/>
    <s v="Changement assez important"/>
    <s v="Changement plus ou moins important"/>
    <s v="ND"/>
    <s v="Je suis prêt à changer assez"/>
    <s v="Je suis prêt à changer assez"/>
    <s v="Je suis prêt à plus ou moins changer"/>
    <s v="Je suis prêt à changer assez"/>
    <s v="Je suis prêt à changer assez"/>
    <s v="Je suis prêt à changer assez"/>
    <s v="Je suis prêt à plus ou moins changer"/>
    <s v="Je suis disposé à accompagner le projet"/>
    <s v="Amélioration de la collecte des données"/>
    <s v="Meilleur outil de prise de décision avec des statistiques fiables "/>
    <s v="Doter les services de santé du matériel informatique"/>
    <s v="Financement insuffisant"/>
    <s v="Manque de personnel qualifié"/>
    <s v="Manque d'outils informatiques"/>
    <s v="Désinteret vis-à-vis du SIS"/>
    <s v="ND"/>
    <s v="Financement total du projet"/>
    <s v="Formation continue des agents"/>
    <s v="Equipements informatiques dans toutes les structures "/>
    <s v="Sensibilisation continue"/>
    <s v="ND"/>
  </r>
  <r>
    <n v="161"/>
    <d v="2018-05-24T00:00:00"/>
    <x v="6"/>
    <s v="Ogoué et Lac"/>
    <s v="CHR-GRL"/>
    <s v="CHR"/>
    <s v="Public civil"/>
    <n v="217"/>
    <s v="Lambaréné"/>
    <m/>
    <m/>
    <m/>
    <d v="2009-12-15T00:00:00"/>
    <n v="76000"/>
    <n v="80"/>
    <n v="10"/>
    <n v="265"/>
    <s v="CHUL"/>
    <s v="EYAMAME"/>
    <s v="DIEUDONNE"/>
    <n v="58"/>
    <x v="2"/>
    <x v="7"/>
    <x v="25"/>
    <s v="FMSS"/>
    <n v="8"/>
    <x v="7"/>
    <n v="6"/>
    <n v="9"/>
    <n v="4"/>
    <n v="10"/>
    <n v="6"/>
    <s v="Matériel informatique disponible"/>
    <s v="Interconnexion des structures"/>
    <s v="Viabilité du SIS"/>
    <x v="6"/>
    <x v="3"/>
    <x v="0"/>
    <x v="2"/>
    <s v="Accès aux données personnelles"/>
    <s v="Détournement de l'usage"/>
    <s v="ND"/>
    <s v="Améliorer la centralisation et limiter l'accès aux donneés"/>
    <s v="Améliorer les lois sur l'usage"/>
    <s v="ND"/>
    <x v="0"/>
    <x v="3"/>
    <x v="2"/>
    <x v="4"/>
    <x v="3"/>
    <x v="0"/>
    <x v="3"/>
    <s v="ND"/>
    <x v="4"/>
    <x v="11"/>
    <x v="9"/>
    <x v="6"/>
    <x v="3"/>
    <n v="10"/>
    <n v="9"/>
    <n v="10"/>
    <n v="10"/>
    <n v="9"/>
    <n v="10"/>
    <n v="10"/>
    <x v="13"/>
    <s v="Oui"/>
    <x v="7"/>
    <s v="Changement assez important"/>
    <s v="Changement assez important"/>
    <s v="Changement assez important"/>
    <s v="Changement très important"/>
    <s v="Changement assez important"/>
    <s v="Changement plus ou moins important"/>
    <s v="Changement faible"/>
    <s v="Améliorer la prise en charge des patients de façcon horizontale et verticale"/>
    <s v="Je suis prêt à beaucoup changer"/>
    <s v="Je suis prêt à beaucoup changer"/>
    <s v="Je suis prêt à changer assez"/>
    <s v="Je suis prêt à changer assez"/>
    <s v="Je suis prêt à changer assez"/>
    <s v="Je suis prêt à changer assez"/>
    <s v="Je suis un peu prêt à changer"/>
    <s v="Sous-projet important pour le développement des moyens et méthodes de prise en charge"/>
    <s v="Prise en charge rapide du patient"/>
    <s v="Orientation plus évidente du diagnostic "/>
    <s v="Confidentialité"/>
    <s v="Non respect du secret professionnel"/>
    <s v="Perte du matériel"/>
    <s v="Personnel non qualifié"/>
    <s v="ND"/>
    <s v="ND"/>
    <s v="Accès aux données par niveau de responsabilité: Paramédical: diagnostic et soins; Médical : ensemble des données; Administratif: payement des soins et liste des patients"/>
    <s v="Equipe de surveillance et entretien du matériel"/>
    <s v="Formation du personnel"/>
    <s v="ND"/>
    <s v="ND"/>
  </r>
  <r>
    <n v="162"/>
    <d v="2018-05-24T00:00:00"/>
    <x v="6"/>
    <s v="Ogoué et Lac"/>
    <s v="CHR-GRL"/>
    <s v="CHR"/>
    <s v="Public civil"/>
    <n v="217"/>
    <s v="Lambaréné"/>
    <m/>
    <m/>
    <m/>
    <d v="2009-12-15T00:00:00"/>
    <n v="76000"/>
    <n v="80"/>
    <n v="10"/>
    <n v="265"/>
    <s v="CHUL"/>
    <s v="MAROUNDOU"/>
    <s v="RHONE PETRA"/>
    <n v="30"/>
    <x v="3"/>
    <x v="6"/>
    <x v="0"/>
    <s v="ENASS"/>
    <n v="2"/>
    <x v="6"/>
    <n v="7"/>
    <n v="8"/>
    <n v="6"/>
    <n v="10"/>
    <n v="8"/>
    <s v="SIS dans toutes les structures"/>
    <s v="Entretien des outils"/>
    <s v="Formation des agents"/>
    <x v="4"/>
    <x v="3"/>
    <x v="0"/>
    <x v="2"/>
    <s v="Financement nécessaire au projet"/>
    <s v="ND"/>
    <s v="ND"/>
    <s v="Solicité l'aide des bailleurs de fonds"/>
    <s v="ND"/>
    <s v="ND"/>
    <x v="0"/>
    <x v="2"/>
    <x v="2"/>
    <x v="3"/>
    <x v="2"/>
    <x v="2"/>
    <x v="2"/>
    <s v="Le projet améliorera les conditions de travail"/>
    <x v="4"/>
    <x v="11"/>
    <x v="9"/>
    <x v="5"/>
    <x v="3"/>
    <n v="10"/>
    <n v="8"/>
    <n v="10"/>
    <n v="7"/>
    <n v="7"/>
    <n v="7"/>
    <n v="5"/>
    <x v="4"/>
    <s v="Oui"/>
    <x v="4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Equipements performants"/>
    <s v="Formation du personnel"/>
    <s v="ND"/>
    <s v="Pas de suivi du projet"/>
    <s v="Données non sécurisées"/>
    <s v="Personnel non qualifié"/>
    <s v="Internet faible débit"/>
    <s v="Patient non informé"/>
    <s v="Prévoir un suivi par les experts"/>
    <s v="Sécurisation des données patients"/>
    <s v="Formation du personnel"/>
    <s v="Installer une fibre optique"/>
    <s v="Sensibiliser les patients"/>
  </r>
  <r>
    <n v="163"/>
    <d v="2018-05-24T00:00:00"/>
    <x v="6"/>
    <s v="Ogoué et Lac"/>
    <s v="CHR-GRL"/>
    <s v="CHR"/>
    <s v="Public civil"/>
    <n v="217"/>
    <s v="Lambaréné"/>
    <m/>
    <m/>
    <m/>
    <d v="2009-12-15T00:00:00"/>
    <n v="76000"/>
    <n v="80"/>
    <n v="10"/>
    <n v="265"/>
    <s v="CHUL"/>
    <s v="MEZUI "/>
    <s v="FABRICE"/>
    <n v="40"/>
    <x v="3"/>
    <x v="2"/>
    <x v="21"/>
    <s v="USS"/>
    <n v="9"/>
    <x v="6"/>
    <n v="1"/>
    <n v="10"/>
    <n v="1"/>
    <n v="10"/>
    <n v="10"/>
    <s v="Meilleure maitrise de l'outil informatique"/>
    <s v="Bonne gestion des données patients"/>
    <s v="Amélioration de la qualité des soins"/>
    <x v="4"/>
    <x v="3"/>
    <x v="0"/>
    <x v="3"/>
    <s v="Projet très coûteux "/>
    <s v="Données divulguées"/>
    <s v="Perte de son identifiant"/>
    <s v="Financement extérieur"/>
    <s v="Sécuriser les données"/>
    <s v="Prévoir un back up"/>
    <x v="3"/>
    <x v="0"/>
    <x v="2"/>
    <x v="0"/>
    <x v="0"/>
    <x v="4"/>
    <x v="3"/>
    <s v="Une mise à niveau du personnel est nécessaire"/>
    <x v="4"/>
    <x v="11"/>
    <x v="9"/>
    <x v="3"/>
    <x v="6"/>
    <n v="5"/>
    <n v="4"/>
    <n v="6"/>
    <n v="5"/>
    <n v="3"/>
    <n v="5"/>
    <n v="5"/>
    <x v="4"/>
    <s v="Oui"/>
    <x v="4"/>
    <s v="Changement plus ou moins important"/>
    <s v="Changement plus ou moins important"/>
    <s v="Changement plus ou moins important"/>
    <s v="Changement plus ou moins important"/>
    <s v="Changement plus ou moins important"/>
    <s v="Changement plus ou moins important"/>
    <s v="Changement plus ou moins important"/>
    <s v="Rapidité de la prise en charge des patients et résultats des analyses 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Changement des habitudes"/>
    <s v="Prise en charge rapide du patient"/>
    <s v="Information accessible"/>
    <s v="Efficacité dans le traitement des patients"/>
    <s v="Données non sécurisées"/>
    <s v="Personnel non qualifié"/>
    <s v="Projet coûteux"/>
    <s v="ND"/>
    <s v="ND"/>
    <s v="Sécuriser les données des patients"/>
    <s v="Formation"/>
    <s v="Financement extérieur"/>
    <s v="ND"/>
    <s v="ND"/>
  </r>
  <r>
    <n v="164"/>
    <d v="2018-05-24T00:00:00"/>
    <x v="6"/>
    <s v="Ogoué et Lac"/>
    <s v="CHR-GRL"/>
    <s v="CHR"/>
    <s v="Public civil"/>
    <n v="217"/>
    <s v="Lambaréné"/>
    <m/>
    <m/>
    <m/>
    <d v="2009-12-15T00:00:00"/>
    <n v="76000"/>
    <s v="NA"/>
    <s v="NA"/>
    <n v="265"/>
    <s v="CHUL"/>
    <s v="ONANGA"/>
    <s v="ANTOINETTE"/>
    <n v="50"/>
    <x v="0"/>
    <x v="3"/>
    <x v="66"/>
    <s v="INFASS"/>
    <n v="3"/>
    <x v="3"/>
    <n v="7"/>
    <n v="9"/>
    <n v="9"/>
    <n v="10"/>
    <n v="9"/>
    <s v="Fiabilité"/>
    <s v="Rapidité"/>
    <s v="Harmonisation et organisation"/>
    <x v="4"/>
    <x v="0"/>
    <x v="10"/>
    <x v="4"/>
    <s v="Internet non disponible "/>
    <s v="Matériels informatiques "/>
    <s v="Personnel non qualifié"/>
    <s v="Internet haut débit"/>
    <s v="Equipements dans les structures"/>
    <s v="Formation du personnel"/>
    <x v="0"/>
    <x v="2"/>
    <x v="2"/>
    <x v="3"/>
    <x v="3"/>
    <x v="2"/>
    <x v="3"/>
    <s v="ND"/>
    <x v="4"/>
    <x v="11"/>
    <x v="9"/>
    <x v="4"/>
    <x v="3"/>
    <n v="7"/>
    <n v="7"/>
    <n v="9"/>
    <n v="7"/>
    <n v="9"/>
    <n v="10"/>
    <n v="10"/>
    <x v="4"/>
    <s v="Oui"/>
    <x v="4"/>
    <s v="Changement très important"/>
    <s v="Changement très important"/>
    <s v="Changement très important"/>
    <s v="Changement très important"/>
    <s v="Changement très important"/>
    <s v="Changement très important"/>
    <s v="Aucun changement"/>
    <s v="ND"/>
    <s v="Je suis prêt à changer assez"/>
    <s v="Je suis prêt à changer assez"/>
    <s v="Je suis prêt à plus ou moins changer"/>
    <s v="Je suis prêt à plus ou moins changer"/>
    <s v="Je suis un peu prêt à changer"/>
    <s v="Je suis prêt à changer assez"/>
    <s v="Je ne suis pas du tout prêt à changer"/>
    <s v="ND"/>
    <s v="Une bonne supervision "/>
    <s v="Bonne référence patient"/>
    <s v="Equité sur la cotation des soins"/>
    <s v="Pas d'outils informatiques"/>
    <s v="Personnel non qualifié"/>
    <s v="ND"/>
    <s v="ND"/>
    <s v="ND"/>
    <s v="Equiper les structures "/>
    <s v="Formation du personnel"/>
    <s v="ND"/>
    <s v="ND"/>
    <s v="ND"/>
  </r>
  <r>
    <n v="165"/>
    <d v="2018-05-24T00:00:00"/>
    <x v="6"/>
    <s v="Ogoué et Lac"/>
    <s v="CHR-GRL"/>
    <s v="CHR"/>
    <s v="Public civil"/>
    <n v="217"/>
    <s v="Lambaréné"/>
    <m/>
    <m/>
    <m/>
    <d v="2009-12-15T00:00:00"/>
    <n v="76000"/>
    <s v="NA"/>
    <s v="NA"/>
    <n v="265"/>
    <s v="CHUL"/>
    <s v="APITY"/>
    <s v="PATRICE"/>
    <n v="50"/>
    <x v="0"/>
    <x v="3"/>
    <x v="0"/>
    <s v="Ecole de préparation aux carrieres administratives"/>
    <n v="2"/>
    <x v="2"/>
    <n v="1"/>
    <n v="10"/>
    <n v="1"/>
    <n v="9"/>
    <n v="7"/>
    <s v="ND"/>
    <s v="ND"/>
    <s v="ND"/>
    <x v="4"/>
    <x v="0"/>
    <x v="7"/>
    <x v="11"/>
    <s v="Problème de connexion"/>
    <s v="Résistance aux changements"/>
    <s v="Croyances et coutumes"/>
    <s v="Internet haut débit"/>
    <s v="Sensibilisation et  éducation continue"/>
    <s v="Briser les barrières"/>
    <x v="5"/>
    <x v="2"/>
    <x v="3"/>
    <x v="4"/>
    <x v="3"/>
    <x v="2"/>
    <x v="3"/>
    <s v="Couverture Internet indispensable pour une bonne mise en place du SIS"/>
    <x v="4"/>
    <x v="11"/>
    <x v="9"/>
    <x v="8"/>
    <x v="3"/>
    <n v="10"/>
    <n v="2"/>
    <n v="5"/>
    <n v="5"/>
    <n v="2"/>
    <n v="5"/>
    <n v="5"/>
    <x v="4"/>
    <s v="Oui"/>
    <x v="4"/>
    <s v="Changement très important"/>
    <s v="Changement assez important"/>
    <s v="Changement très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beaucoup changer"/>
    <s v="Je suis prêt à beaucoup changer"/>
    <s v="Je suis prêt à changer assez"/>
    <s v="ND"/>
    <s v="Bonne organisation des services"/>
    <s v="Suivi et évaluation"/>
    <s v="Meilleure gestion des patients"/>
    <s v="Incompréhension"/>
    <s v="Mauvaise volonté"/>
    <s v="Internet faible débit"/>
    <s v="ND"/>
    <s v="ND"/>
    <s v="Communication et sensibilisation continue"/>
    <s v="Eduquer et sensibiliser"/>
    <s v="Internet haut débit"/>
    <s v="ND"/>
    <s v="ND"/>
  </r>
  <r>
    <n v="166"/>
    <d v="2018-05-24T00:00:00"/>
    <x v="6"/>
    <s v="Ogoué et Lac"/>
    <s v="CHR-GRL"/>
    <s v="CHR"/>
    <s v="Public civil"/>
    <n v="217"/>
    <s v="Lambaréné"/>
    <m/>
    <m/>
    <m/>
    <d v="2009-12-15T00:00:00"/>
    <n v="76000"/>
    <s v="NA"/>
    <s v="NA"/>
    <n v="265"/>
    <s v="CHUL"/>
    <s v="ONDO ONDO"/>
    <s v="HUBERT"/>
    <n v="45"/>
    <x v="0"/>
    <x v="3"/>
    <x v="0"/>
    <s v="ENA"/>
    <s v="6mois"/>
    <x v="8"/>
    <n v="5"/>
    <n v="10"/>
    <n v="5"/>
    <n v="10"/>
    <n v="5"/>
    <s v="Amélioration de la gouvernance de la santé"/>
    <s v="Elaboration des politiques de santé spécifiques"/>
    <s v="Optimisation des ressources disponibles"/>
    <x v="4"/>
    <x v="3"/>
    <x v="0"/>
    <x v="8"/>
    <s v="Insuffisance des ressources financières"/>
    <s v="Non implication des personnels"/>
    <s v="Pas d'équipements "/>
    <s v="Financement durable"/>
    <s v="Améliorer la communication"/>
    <s v="Dotation en outils informatiques"/>
    <x v="0"/>
    <x v="5"/>
    <x v="4"/>
    <x v="2"/>
    <x v="3"/>
    <x v="2"/>
    <x v="2"/>
    <s v="ND"/>
    <x v="4"/>
    <x v="11"/>
    <x v="9"/>
    <x v="7"/>
    <x v="6"/>
    <n v="5"/>
    <n v="1"/>
    <n v="5"/>
    <n v="5"/>
    <n v="1"/>
    <n v="1"/>
    <n v="5"/>
    <x v="4"/>
    <s v="Oui"/>
    <x v="4"/>
    <s v="Changement assez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e la gouvernance du CHR"/>
    <s v="Rationalisation des ressources"/>
    <s v="Optimisation des ressources disponibles"/>
    <s v="Budget insuffisant "/>
    <s v="Manque d'équipements"/>
    <s v="Internet faible débit"/>
    <s v="Manque de RH"/>
    <s v="Plateau technique vétuste"/>
    <s v="Source de financement permanente"/>
    <s v="Dotation en équipements"/>
    <s v="Internet haut débit"/>
    <s v="Affecter les RH "/>
    <s v="Renouvellement du plateau technique"/>
  </r>
  <r>
    <n v="167"/>
    <d v="2018-05-24T00:00:00"/>
    <x v="6"/>
    <s v="Ogoué et Lac"/>
    <s v="CHR-GRL"/>
    <s v="CHR"/>
    <s v="Public civil"/>
    <n v="217"/>
    <s v="Lambaréné"/>
    <m/>
    <m/>
    <m/>
    <d v="2009-12-15T00:00:00"/>
    <n v="76000"/>
    <n v="80"/>
    <n v="10"/>
    <n v="265"/>
    <s v="CHUL"/>
    <s v="MOUSSAVOU SAGUILIBA"/>
    <s v="HILDA"/>
    <n v="29"/>
    <x v="3"/>
    <x v="6"/>
    <x v="0"/>
    <s v="Centre de formation"/>
    <n v="1"/>
    <x v="3"/>
    <n v="9"/>
    <n v="10"/>
    <n v="3"/>
    <n v="10"/>
    <n v="10"/>
    <s v="Des outils de travail"/>
    <s v="Facilité de la prise en charge des patients"/>
    <s v="Archivage numérique"/>
    <x v="4"/>
    <x v="0"/>
    <x v="3"/>
    <x v="8"/>
    <s v="Incomprehension du projet"/>
    <s v="Personnel non qualifié"/>
    <s v="ND"/>
    <s v="Communication sur le projet dans tout le pays"/>
    <s v="Formation du personnel"/>
    <s v="ND"/>
    <x v="2"/>
    <x v="2"/>
    <x v="2"/>
    <x v="3"/>
    <x v="3"/>
    <x v="4"/>
    <x v="4"/>
    <s v="ND"/>
    <x v="4"/>
    <x v="11"/>
    <x v="9"/>
    <x v="2"/>
    <x v="5"/>
    <n v="8"/>
    <n v="3"/>
    <n v="1"/>
    <n v="5"/>
    <n v="7"/>
    <n v="8"/>
    <n v="10"/>
    <x v="11"/>
    <s v="Oui"/>
    <x v="4"/>
    <s v="Changement plus ou moins important"/>
    <s v="Changement très important"/>
    <s v="Changement assez important"/>
    <s v="Changement très important"/>
    <s v="Changement assez important"/>
    <s v="Changement très important"/>
    <s v="Changement plus ou moins important"/>
    <s v="ND"/>
    <s v="Je suis prêt à plus ou moins changer"/>
    <s v="Je suis prêt à beaucoup changer"/>
    <s v="Je suis prêt à changer assez"/>
    <s v="Je suis prêt à beaucoup changer"/>
    <s v="Je suis prêt à changer assez"/>
    <s v="Je suis prêt à beaucoup changer"/>
    <s v="Je suis prêt à plus ou moins changer"/>
    <s v="ND"/>
    <s v="Mise en œuvre effective du projet dans tout le pays"/>
    <s v="Amélioration des conditions de travail"/>
    <s v="Outils de travail performants"/>
    <s v="Données patients non sécurisées"/>
    <s v="ND"/>
    <s v="ND"/>
    <s v="ND"/>
    <s v="ND"/>
    <s v="Sécurisation des données des patients"/>
    <s v="ND"/>
    <s v="ND"/>
    <s v="ND"/>
    <s v="ND"/>
  </r>
  <r>
    <n v="168"/>
    <d v="2018-05-24T00:00:00"/>
    <x v="6"/>
    <s v="Ogoué et Lac"/>
    <s v="CHR-GRL"/>
    <s v="CHR"/>
    <s v="Public civil"/>
    <n v="217"/>
    <s v="Lambaréné"/>
    <m/>
    <m/>
    <m/>
    <d v="2009-12-15T00:00:00"/>
    <n v="76000"/>
    <n v="80"/>
    <n v="10"/>
    <n v="265"/>
    <s v="CHUL"/>
    <s v="MINBILA"/>
    <s v="GERMAINE SYLVIE"/>
    <n v="45"/>
    <x v="3"/>
    <x v="6"/>
    <x v="0"/>
    <s v="ENASS"/>
    <n v="8"/>
    <x v="6"/>
    <n v="8"/>
    <n v="5"/>
    <n v="3"/>
    <n v="8"/>
    <n v="7"/>
    <s v="Information disponible"/>
    <s v="ND"/>
    <s v="ND"/>
    <x v="6"/>
    <x v="0"/>
    <x v="3"/>
    <x v="7"/>
    <s v="Accès aux données personnelles"/>
    <s v="ND"/>
    <s v="ND"/>
    <s v="Limiter l'accès aux données des patients"/>
    <s v="ND"/>
    <s v="ND"/>
    <x v="3"/>
    <x v="0"/>
    <x v="0"/>
    <x v="3"/>
    <x v="0"/>
    <x v="4"/>
    <x v="0"/>
    <s v="ND"/>
    <x v="4"/>
    <x v="11"/>
    <x v="9"/>
    <x v="7"/>
    <x v="6"/>
    <n v="1"/>
    <n v="5"/>
    <n v="5"/>
    <n v="1"/>
    <n v="8"/>
    <n v="7"/>
    <n v="8"/>
    <x v="11"/>
    <s v="Oui"/>
    <x v="4"/>
    <s v="Changement plus ou moins important"/>
    <s v="Changement assez important"/>
    <s v="Changement plus ou moins important"/>
    <s v="Changement assez important"/>
    <s v="Changement assez important"/>
    <s v="Changement très important"/>
    <s v="Changement faible"/>
    <s v="ND"/>
    <s v="Je suis prêt à plus ou moins changer"/>
    <s v="Je suis un peu prêt à changer"/>
    <s v="Je suis prêt à changer assez"/>
    <s v="Je suis prêt à plus ou moins changer"/>
    <s v="Je suis prêt à beaucoup changer"/>
    <s v="Je suis un peu prêt à changer"/>
    <s v="Je suis un peu prêt à changer"/>
    <s v="ND"/>
    <s v="Outils performants"/>
    <s v="Formation des professionnels"/>
    <s v="Aboutissement du projet"/>
    <s v="Personnel non qualifié"/>
    <s v="Données non sécurisées"/>
    <s v="ND"/>
    <s v="ND"/>
    <s v="ND"/>
    <s v="Formation du personnel"/>
    <s v="Sécuriser les données des patients"/>
    <s v="ND"/>
    <s v="ND"/>
    <s v="ND"/>
  </r>
  <r>
    <n v="169"/>
    <d v="2018-05-24T00:00:00"/>
    <x v="6"/>
    <s v="Ogoué et Lac"/>
    <s v="CHR-GRL"/>
    <s v="CHR"/>
    <s v="Public civil"/>
    <n v="217"/>
    <s v="Lambaréné"/>
    <m/>
    <m/>
    <m/>
    <d v="2009-12-15T00:00:00"/>
    <n v="76000"/>
    <n v="80"/>
    <n v="10"/>
    <n v="265"/>
    <s v="CHUL"/>
    <s v="GUIVOLOU"/>
    <s v="PELAGIE"/>
    <n v="45"/>
    <x v="3"/>
    <x v="5"/>
    <x v="0"/>
    <s v="USS"/>
    <n v="9"/>
    <x v="3"/>
    <n v="8"/>
    <n v="9"/>
    <n v="6"/>
    <n v="9"/>
    <n v="7"/>
    <s v="Collecte des données fiables "/>
    <s v="SIS utilisable dans tous le pays "/>
    <s v="Acessibilité aux données des patients"/>
    <x v="2"/>
    <x v="5"/>
    <x v="3"/>
    <x v="12"/>
    <s v="Echec du projet"/>
    <s v="Pas de couverture réseau"/>
    <s v="Mauvaise collecte des données"/>
    <s v="Réussite du projet "/>
    <s v="Réseau Internet de façon permanante"/>
    <s v="Equipements performants pour la collecte des données"/>
    <x v="2"/>
    <x v="2"/>
    <x v="2"/>
    <x v="2"/>
    <x v="3"/>
    <x v="2"/>
    <x v="2"/>
    <s v="ND"/>
    <x v="4"/>
    <x v="11"/>
    <x v="9"/>
    <x v="2"/>
    <x v="6"/>
    <n v="7"/>
    <n v="6"/>
    <n v="6"/>
    <n v="8"/>
    <n v="8"/>
    <n v="7"/>
    <n v="7"/>
    <x v="11"/>
    <s v="Oui"/>
    <x v="5"/>
    <s v="Changement assez important"/>
    <s v="Changement très important"/>
    <s v="Changement assez important"/>
    <s v="Changement assez important"/>
    <s v="Changement très important"/>
    <s v="Changement très important"/>
    <s v="Changement assez important"/>
    <s v="ND"/>
    <s v="Je suis prêt à changer assez"/>
    <s v="Je suis prêt à beaucoup changer"/>
    <s v="Je suis prêt à changer assez"/>
    <s v="Je suis prêt à beaucoup changer"/>
    <s v="Je suis prêt à changer assez"/>
    <s v="Je suis prêt à changer assez"/>
    <s v="Je suis prêt à beaucoup changer"/>
    <s v="ND"/>
    <s v="Mise en œuvre effective du projet dans tout le pays"/>
    <s v="Formation continue de tous les professionnels"/>
    <s v="Doter toutes les structures d'outils informatiques"/>
    <s v="Mauvaise collecte de données"/>
    <s v="Personnel non formé"/>
    <s v="Manque d'outils informatiques"/>
    <s v="Réseau internet non fiable"/>
    <s v="Projet non pérenne "/>
    <s v="Formation à la collecte des données"/>
    <s v="Formation des utilisateurs"/>
    <s v="Equipements informatiques dans toutes les structures "/>
    <s v="Réseau haut débit"/>
    <s v="Pérenniser le projet"/>
  </r>
  <r>
    <n v="170"/>
    <d v="2018-05-24T00:00:00"/>
    <x v="6"/>
    <s v="Ogoué et Lac"/>
    <s v="CHR-GRL"/>
    <s v="CHR"/>
    <s v="Public civil"/>
    <n v="217"/>
    <s v="Lambaréné"/>
    <m/>
    <m/>
    <m/>
    <d v="2009-12-15T00:00:00"/>
    <n v="76000"/>
    <n v="80"/>
    <n v="10"/>
    <n v="265"/>
    <s v="CHUL"/>
    <s v="NKONO ALLOGO"/>
    <s v="DANY CARINE"/>
    <n v="34"/>
    <x v="3"/>
    <x v="6"/>
    <x v="0"/>
    <s v="Université Catholique d'Afrique Centrale (UACC)"/>
    <n v="4"/>
    <x v="6"/>
    <n v="8"/>
    <n v="10"/>
    <n v="5"/>
    <n v="10"/>
    <n v="10"/>
    <s v="Accès aux informations "/>
    <s v="Un SI dans toutes les structures"/>
    <s v="ND"/>
    <x v="4"/>
    <x v="5"/>
    <x v="12"/>
    <x v="4"/>
    <s v="Non respect du secret professionnel"/>
    <s v="ND"/>
    <s v="ND"/>
    <s v="Restreindre l'accès aux données"/>
    <s v="ND"/>
    <s v="ND"/>
    <x v="0"/>
    <x v="2"/>
    <x v="0"/>
    <x v="3"/>
    <x v="0"/>
    <x v="4"/>
    <x v="3"/>
    <s v="ND"/>
    <x v="4"/>
    <x v="11"/>
    <x v="9"/>
    <x v="10"/>
    <x v="4"/>
    <n v="9"/>
    <n v="3"/>
    <n v="6"/>
    <n v="7"/>
    <n v="5"/>
    <n v="9"/>
    <n v="9"/>
    <x v="11"/>
    <s v="Oui"/>
    <x v="7"/>
    <s v="Changement assez important"/>
    <s v="Changement plus ou moins important"/>
    <s v="Changement assez important"/>
    <s v="Changement très important"/>
    <s v="Changement assez important"/>
    <s v="Changement plus ou moins important"/>
    <s v="Changement assez important"/>
    <s v="ND"/>
    <s v="Je suis prêt à changer assez"/>
    <s v="Je suis prêt à plus ou moins changer"/>
    <s v="Je suis prêt à changer assez"/>
    <s v="Je suis prêt à changer assez"/>
    <s v="Je suis prêt à changer assez"/>
    <s v="Je suis prêt à plus ou moins changer"/>
    <s v="Je suis prêt à beaucoup changer"/>
    <s v="ND"/>
    <s v="Accès aux informations de santé"/>
    <s v="Recruter le personnel "/>
    <s v="ND"/>
    <s v="Données confidentielles divulguées"/>
    <s v="Données non fiables"/>
    <s v="Personnel non qualifié"/>
    <s v="ND"/>
    <s v="ND"/>
    <s v="Lois de protections des patients"/>
    <s v="Sécuriser les données"/>
    <s v="Former les futurs utilisateurs"/>
    <s v="ND"/>
    <s v="ND"/>
  </r>
  <r>
    <n v="171"/>
    <d v="2018-05-24T00:00:00"/>
    <x v="6"/>
    <s v="Ogoué et Lac"/>
    <s v="CHR-GRL"/>
    <s v="CHR"/>
    <s v="Public civil"/>
    <n v="217"/>
    <s v="Lambaréné"/>
    <m/>
    <m/>
    <m/>
    <d v="2009-12-15T00:00:00"/>
    <n v="76000"/>
    <n v="80"/>
    <n v="10"/>
    <n v="265"/>
    <s v="CHUL"/>
    <s v="ESSOMEYO"/>
    <s v="MARIE CLAIRE"/>
    <n v="45"/>
    <x v="3"/>
    <x v="6"/>
    <x v="0"/>
    <s v="ENASS"/>
    <n v="8"/>
    <x v="6"/>
    <n v="1"/>
    <n v="10"/>
    <n v="10"/>
    <n v="10"/>
    <n v="10"/>
    <s v="Projet international"/>
    <s v="Formation des agents"/>
    <s v="Un SIS dans chaque structure de santé"/>
    <x v="4"/>
    <x v="3"/>
    <x v="0"/>
    <x v="2"/>
    <s v="Fuite des données"/>
    <s v="Projet très coûteux"/>
    <s v="ND"/>
    <s v="Imposer le respect du secret professionnel par des lois "/>
    <s v="Financement extérieur"/>
    <s v="ND"/>
    <x v="0"/>
    <x v="5"/>
    <x v="2"/>
    <x v="6"/>
    <x v="6"/>
    <x v="2"/>
    <x v="2"/>
    <s v="ND"/>
    <x v="4"/>
    <x v="11"/>
    <x v="9"/>
    <x v="9"/>
    <x v="6"/>
    <n v="5"/>
    <n v="6"/>
    <n v="6"/>
    <n v="5"/>
    <n v="6"/>
    <n v="5"/>
    <n v="5"/>
    <x v="9"/>
    <s v="Oui"/>
    <x v="4"/>
    <s v="Changement plus ou moins important"/>
    <s v="Changement plus ou moins important"/>
    <s v="Changement plus ou moins important"/>
    <s v="Changement plus ou moins important"/>
    <s v="Changement plus ou moins important"/>
    <s v="Changement plus ou moins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changer assez"/>
    <s v="Je suis prêt à beaucoup changer"/>
    <s v="Je suis prêt à beaucoup changer"/>
    <s v="SIS apportera un grand changement au CHR"/>
    <s v="Un référentiel patient "/>
    <s v="ND"/>
    <s v="ND"/>
    <s v="Perte du ficher (historique non accessible dans le système) d'un patient"/>
    <s v="ND"/>
    <s v="ND"/>
    <s v="ND"/>
    <s v="ND"/>
    <s v="Bonne organisation du SIS"/>
    <s v="ND"/>
    <s v="ND"/>
    <s v="ND"/>
    <s v="ND"/>
  </r>
  <r>
    <n v="172"/>
    <d v="2018-05-24T00:00:00"/>
    <x v="6"/>
    <s v="Ogoué et Lac"/>
    <s v="CHR-GRL"/>
    <s v="CHR"/>
    <s v="Public civil"/>
    <n v="217"/>
    <s v="Lambaréné"/>
    <m/>
    <m/>
    <m/>
    <d v="2009-12-15T00:00:00"/>
    <n v="76000"/>
    <n v="80"/>
    <n v="10"/>
    <n v="265"/>
    <s v="CHUL"/>
    <s v="MOUELE"/>
    <s v="MODESTE"/>
    <n v="44"/>
    <x v="0"/>
    <x v="0"/>
    <x v="0"/>
    <s v="ENASS"/>
    <n v="8"/>
    <x v="8"/>
    <n v="5"/>
    <n v="10"/>
    <n v="1"/>
    <n v="10"/>
    <n v="1"/>
    <s v="Amélioration de la situation sanitaire au gabon"/>
    <s v="Données fiables"/>
    <s v="Amélioration de la qualité des soins"/>
    <x v="4"/>
    <x v="0"/>
    <x v="11"/>
    <x v="4"/>
    <s v="Absence des NTIC"/>
    <s v="Absence de réseau internet"/>
    <s v="Personnel non formé"/>
    <s v="Equipements et formation du personnel"/>
    <s v="Internet haut débit dans tout le pays"/>
    <s v="Formation du personnel"/>
    <x v="0"/>
    <x v="2"/>
    <x v="0"/>
    <x v="3"/>
    <x v="0"/>
    <x v="4"/>
    <x v="2"/>
    <s v="Pas d'interêt du personnel  accordé au SIS"/>
    <x v="4"/>
    <x v="11"/>
    <x v="9"/>
    <x v="5"/>
    <x v="3"/>
    <n v="10"/>
    <n v="7"/>
    <n v="9"/>
    <n v="9"/>
    <n v="10"/>
    <n v="8"/>
    <n v="8"/>
    <x v="9"/>
    <s v="Oui"/>
    <x v="4"/>
    <s v="Changement très important"/>
    <s v="Changement très important"/>
    <s v="Changement très important"/>
    <s v="Changement très important"/>
    <s v="Changement assez important"/>
    <s v="Changement très important"/>
    <s v="Changement assez important"/>
    <s v="Ce sous-projet permettra une analyse rapide des données de la structure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Je suis prêt à changer assez"/>
    <s v="Ce sous-projet va booster le changement de comportement du personnel soignant"/>
    <s v="Mettre en réseau les équipements"/>
    <s v="Installer le SIS dans tous les services"/>
    <s v="Formation du personnel à l'utilisation"/>
    <s v="Piratage du système"/>
    <s v="Pas d'outils informatiques"/>
    <s v="Personnel non qualifié"/>
    <s v="ND"/>
    <s v="ND"/>
    <s v="Sécuriser le SIS"/>
    <s v="Fournir les équipements"/>
    <s v="Formation du personnel"/>
    <s v="ND"/>
    <s v="ND"/>
  </r>
  <r>
    <n v="173"/>
    <d v="2018-05-24T00:00:00"/>
    <x v="6"/>
    <s v="Ogoué et Lac"/>
    <s v="Hôpital A. Schweitzer"/>
    <s v="Hôpital"/>
    <s v="Privé"/>
    <n v="240"/>
    <s v="Lambaréné"/>
    <m/>
    <m/>
    <m/>
    <n v="1913"/>
    <n v="76000"/>
    <n v="70"/>
    <n v="30"/>
    <n v="300"/>
    <s v="CHUL"/>
    <s v="HOUMBABE"/>
    <s v="ADANDE ABEL"/>
    <n v="45"/>
    <x v="3"/>
    <x v="2"/>
    <x v="21"/>
    <s v="USS"/>
    <n v="16"/>
    <x v="6"/>
    <n v="5"/>
    <n v="8"/>
    <n v="1"/>
    <n v="5"/>
    <n v="5"/>
    <s v="Optimiser la collecte des données"/>
    <s v="Meilleure prise en charge des patients"/>
    <s v="Facilité le travail aux professionnels de santé"/>
    <x v="6"/>
    <x v="0"/>
    <x v="3"/>
    <x v="11"/>
    <s v="Adaptation des agents"/>
    <s v="Difficulter de s'adapter"/>
    <s v="ND"/>
    <s v="Formation des utilisateurs"/>
    <s v="Sensibilisation"/>
    <s v="ND"/>
    <x v="0"/>
    <x v="2"/>
    <x v="2"/>
    <x v="4"/>
    <x v="0"/>
    <x v="4"/>
    <x v="3"/>
    <s v="Mise en œuvre immédiate du projet"/>
    <x v="10"/>
    <x v="12"/>
    <x v="10"/>
    <x v="4"/>
    <x v="3"/>
    <n v="10"/>
    <n v="7"/>
    <n v="7"/>
    <n v="7"/>
    <n v="7"/>
    <n v="7"/>
    <n v="7"/>
    <x v="2"/>
    <s v="Oui"/>
    <x v="2"/>
    <s v="Changement assez important"/>
    <s v="Changement assez important"/>
    <s v="Changement plus ou moins important"/>
    <s v="Changement assez important"/>
    <s v="Changement assez important"/>
    <s v="Changement assez important"/>
    <s v="Changement plus ou moins important"/>
    <s v="Echange entre professionnels de santé"/>
    <s v="Je suis prêt à beaucoup changer"/>
    <s v="Je suis prêt à beaucoup changer"/>
    <s v="Je suis prêt à changer assez"/>
    <s v="Je suis prêt à changer assez"/>
    <s v="Je suis prêt à changer assez"/>
    <s v="Je suis prêt à changer assez"/>
    <s v="Je suis prêt à plus ou moins changer"/>
    <s v="ND"/>
    <s v="Amélioration de compétence"/>
    <s v="ND"/>
    <s v="ND"/>
    <s v="ND"/>
    <s v="ND"/>
    <s v="ND"/>
    <s v="ND"/>
    <s v="ND"/>
    <s v="ND"/>
    <s v="ND"/>
    <s v="ND"/>
    <s v="ND"/>
    <s v="ND"/>
  </r>
  <r>
    <n v="174"/>
    <d v="2018-05-24T00:00:00"/>
    <x v="6"/>
    <s v="Ogoué et Lac"/>
    <s v="Hôpital A. Schweitzer"/>
    <s v="Hôpital"/>
    <s v="Privé"/>
    <n v="240"/>
    <s v="Lambaréné"/>
    <m/>
    <m/>
    <m/>
    <n v="1913"/>
    <n v="76000"/>
    <n v="70"/>
    <n v="30"/>
    <n v="300"/>
    <s v="CHUL"/>
    <s v="ONDO EDZANG"/>
    <s v="SIMON PIERRE"/>
    <n v="38"/>
    <x v="2"/>
    <x v="7"/>
    <x v="25"/>
    <s v="USS"/>
    <s v="9mois"/>
    <x v="7"/>
    <n v="5"/>
    <n v="10"/>
    <n v="3"/>
    <n v="10"/>
    <n v="4"/>
    <s v="Connaissance sur l'outil informatique"/>
    <s v="Meilleur diagnostic"/>
    <s v="Partage rapide des informations"/>
    <x v="1"/>
    <x v="3"/>
    <x v="3"/>
    <x v="7"/>
    <s v="Faible taux d'adhésion des professionnels de santé"/>
    <s v="Connexion reséau non fiable"/>
    <s v="ND"/>
    <s v="Sensibilisation"/>
    <s v="Internet haut débit dans tout le pays"/>
    <s v="ND"/>
    <x v="5"/>
    <x v="2"/>
    <x v="2"/>
    <x v="3"/>
    <x v="0"/>
    <x v="4"/>
    <x v="4"/>
    <s v="ND"/>
    <x v="10"/>
    <x v="12"/>
    <x v="10"/>
    <x v="5"/>
    <x v="3"/>
    <n v="4"/>
    <n v="9"/>
    <n v="9"/>
    <n v="6"/>
    <n v="5"/>
    <n v="6"/>
    <n v="5"/>
    <x v="2"/>
    <s v="Oui"/>
    <x v="5"/>
    <s v="Changement assez important"/>
    <s v="Changement plus ou moins important"/>
    <s v="Changement assez important"/>
    <s v="Changement plus ou moins important"/>
    <s v="Changement assez important"/>
    <s v="changement faible"/>
    <s v="Changement plus ou moins important"/>
    <s v="ND"/>
    <s v="Je suis prêt à changer assez"/>
    <s v="Je suis prêt à changer assez"/>
    <s v="Je suis prêt à changer assez"/>
    <s v="Je suis prêt à plus ou moins changer"/>
    <s v="Je suis prêt à plus ou moins changer"/>
    <s v="Je suis prêt à plus ou moins changer"/>
    <s v="Je suis prêt à plus ou moins changer"/>
    <s v="ND"/>
    <s v="Formation du personnel"/>
    <s v="ND"/>
    <s v="ND"/>
    <s v="Pas de réseau internet fiable"/>
    <s v="ND"/>
    <s v="ND"/>
    <s v="ND"/>
    <s v="ND"/>
    <s v="Internet haut débit"/>
    <s v="ND"/>
    <s v="ND"/>
    <s v="ND"/>
    <s v="ND"/>
  </r>
  <r>
    <n v="175"/>
    <d v="2018-05-24T00:00:00"/>
    <x v="6"/>
    <s v="Ogoué et Lac"/>
    <s v="Hôpital A. Schweitzer"/>
    <s v="Hôpital"/>
    <s v="Privé"/>
    <n v="240"/>
    <s v="Lambaréné"/>
    <m/>
    <m/>
    <m/>
    <n v="1913"/>
    <n v="76000"/>
    <n v="70"/>
    <n v="30"/>
    <n v="300"/>
    <s v="CHUL"/>
    <s v="BAYIBWILY B."/>
    <s v="GUILLAUME"/>
    <n v="39"/>
    <x v="3"/>
    <x v="2"/>
    <x v="67"/>
    <s v="Institut Supérieur des Techniques Médicales de KINSHASA"/>
    <n v="8"/>
    <x v="8"/>
    <n v="8"/>
    <n v="8"/>
    <n v="8"/>
    <n v="7"/>
    <n v="7"/>
    <s v="Rapidité du traitement de l'information sanitaire"/>
    <s v="Confidentialité"/>
    <s v="Rentabilité"/>
    <x v="4"/>
    <x v="4"/>
    <x v="12"/>
    <x v="7"/>
    <s v="Piratage du SIS "/>
    <s v="ND"/>
    <s v="ND"/>
    <s v="Sécurisation du système"/>
    <s v="ND"/>
    <s v="ND"/>
    <x v="6"/>
    <x v="5"/>
    <x v="4"/>
    <x v="2"/>
    <x v="3"/>
    <x v="2"/>
    <x v="6"/>
    <s v="Un système important"/>
    <x v="10"/>
    <x v="12"/>
    <x v="10"/>
    <x v="5"/>
    <x v="9"/>
    <n v="10"/>
    <n v="8"/>
    <n v="9"/>
    <n v="8"/>
    <n v="7"/>
    <n v="7"/>
    <n v="7"/>
    <x v="2"/>
    <s v="Oui"/>
    <x v="4"/>
    <s v="Changement assez important"/>
    <s v="Changement très important"/>
    <s v="Changement plus ou moins important"/>
    <s v="Changement faible"/>
    <s v="Changement très important"/>
    <s v="Changement très important"/>
    <s v="Changement faible"/>
    <s v="Bon sous-projet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ne suis pas du tout prêt à changer"/>
    <s v="ND"/>
    <s v="La fiabilité"/>
    <s v="La pérennisation"/>
    <s v="La protection des données"/>
    <s v="Les défaillances"/>
    <s v="Aboutissement du projet"/>
    <s v="Sécurité des données"/>
    <s v="ND"/>
    <s v="ND"/>
    <s v="Prévoir un système de secours"/>
    <s v="Aboutissement du projet"/>
    <s v="Sécurisation des données des patients"/>
    <s v="ND"/>
    <s v="ND"/>
  </r>
  <r>
    <n v="176"/>
    <d v="2018-05-24T00:00:00"/>
    <x v="6"/>
    <s v="Ogoué et Lac"/>
    <s v="Hôpital A. Schweitzer"/>
    <s v="Hôpital"/>
    <s v="Privé"/>
    <n v="240"/>
    <s v="Lambaréné"/>
    <m/>
    <m/>
    <m/>
    <n v="1913"/>
    <n v="76000"/>
    <n v="70"/>
    <n v="30"/>
    <n v="300"/>
    <s v="CHUL"/>
    <s v="ANVANE "/>
    <s v="PATRICK"/>
    <n v="59"/>
    <x v="2"/>
    <x v="7"/>
    <x v="25"/>
    <s v="FMSS"/>
    <n v="19"/>
    <x v="8"/>
    <n v="5"/>
    <n v="10"/>
    <n v="1"/>
    <n v="10"/>
    <n v="6"/>
    <s v="Efficacité"/>
    <s v="Gain de temps"/>
    <s v="Fiabilité"/>
    <x v="4"/>
    <x v="0"/>
    <x v="3"/>
    <x v="7"/>
    <s v="ND"/>
    <s v="ND"/>
    <s v="ND"/>
    <s v="ND"/>
    <s v="ND"/>
    <s v="ND"/>
    <x v="5"/>
    <x v="0"/>
    <x v="0"/>
    <x v="3"/>
    <x v="3"/>
    <x v="0"/>
    <x v="4"/>
    <s v="ND"/>
    <x v="10"/>
    <x v="12"/>
    <x v="10"/>
    <x v="6"/>
    <x v="5"/>
    <n v="9"/>
    <n v="10"/>
    <n v="10"/>
    <n v="10"/>
    <n v="10"/>
    <n v="10"/>
    <n v="10"/>
    <x v="3"/>
    <s v="Oui"/>
    <x v="4"/>
    <s v="Changement assez important"/>
    <s v="Changement assez important"/>
    <s v="Changement plus ou moins important"/>
    <s v="Changement plus ou moins important"/>
    <s v="Changement plus ou moins important"/>
    <s v="Changement très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Meilleur suivi des patients"/>
    <s v="ND"/>
    <s v="ND"/>
    <s v="Piratage du système"/>
    <s v="ND"/>
    <s v="ND"/>
    <s v="ND"/>
    <s v="ND"/>
    <s v="Sécuriser le système"/>
    <s v="ND"/>
    <s v="ND"/>
    <s v="ND"/>
    <s v="ND"/>
  </r>
  <r>
    <n v="177"/>
    <d v="2018-05-24T00:00:00"/>
    <x v="6"/>
    <s v="Ogoué et Lac"/>
    <s v="Hôpital A. Schweitzer"/>
    <s v="Hôpital"/>
    <s v="Privé"/>
    <n v="240"/>
    <s v="Lambaréné"/>
    <m/>
    <m/>
    <m/>
    <n v="1913"/>
    <n v="76000"/>
    <n v="70"/>
    <n v="30"/>
    <n v="300"/>
    <s v="CHUL"/>
    <s v="NZOULI"/>
    <s v="SEVERIN SIDOINE"/>
    <n v="44"/>
    <x v="3"/>
    <x v="6"/>
    <x v="0"/>
    <s v="Ecole de Santé de Bongolo"/>
    <n v="6"/>
    <x v="9"/>
    <n v="1"/>
    <n v="10"/>
    <n v="5"/>
    <n v="10"/>
    <n v="5"/>
    <s v="Réalisation effective du projet"/>
    <s v="Efficacité du projet"/>
    <s v="Amélioration de la santé sanitaire"/>
    <x v="4"/>
    <x v="3"/>
    <x v="0"/>
    <x v="0"/>
    <s v="Mauvaise productivité des agents"/>
    <s v="ND"/>
    <s v="ND"/>
    <s v="Motivation du personnel"/>
    <s v="ND"/>
    <s v="ND"/>
    <x v="2"/>
    <x v="5"/>
    <x v="4"/>
    <x v="2"/>
    <x v="2"/>
    <x v="2"/>
    <x v="2"/>
    <s v="ND"/>
    <x v="10"/>
    <x v="12"/>
    <x v="10"/>
    <x v="3"/>
    <x v="6"/>
    <n v="10"/>
    <n v="8"/>
    <n v="8"/>
    <n v="10"/>
    <n v="5"/>
    <n v="5"/>
    <n v="10"/>
    <x v="9"/>
    <s v="Oui"/>
    <x v="4"/>
    <s v="Changement assez important"/>
    <s v="Changement très important"/>
    <s v="Changement très important"/>
    <s v="Changement très important"/>
    <s v="Changement assez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Projet viable"/>
    <s v="Projet performant"/>
    <s v="Amélioration de la santé gabonaise"/>
    <s v="Mauvaise productivité"/>
    <s v="Internet non fiable"/>
    <s v="Equipements vétustes"/>
    <s v="ND"/>
    <s v="ND"/>
    <s v="Motivation et suivi des acteurs"/>
    <s v="Installer la fibre optique"/>
    <s v="Equipements informatiques dans toutes les structures "/>
    <s v="ND"/>
    <s v="ND"/>
  </r>
  <r>
    <n v="178"/>
    <d v="2018-05-24T00:00:00"/>
    <x v="6"/>
    <s v="Ogoué et Lac"/>
    <s v="Hôpital A. Schweitzer"/>
    <s v="Hôpital"/>
    <s v="Privé"/>
    <n v="240"/>
    <s v="Lambaréné"/>
    <m/>
    <m/>
    <m/>
    <n v="1913"/>
    <n v="76000"/>
    <n v="70"/>
    <n v="30"/>
    <n v="300"/>
    <s v="CHUL"/>
    <s v="KOMBA MOUBELE"/>
    <s v="CONSTANCE"/>
    <n v="52"/>
    <x v="3"/>
    <x v="6"/>
    <x v="0"/>
    <s v="ENASS"/>
    <n v="29"/>
    <x v="1"/>
    <n v="2"/>
    <n v="4"/>
    <n v="6"/>
    <n v="9"/>
    <n v="8"/>
    <s v="La formation "/>
    <s v="La réussite"/>
    <s v="ND"/>
    <x v="2"/>
    <x v="5"/>
    <x v="10"/>
    <x v="4"/>
    <s v="Continuité du projet "/>
    <s v="Financement du projet"/>
    <s v="ND"/>
    <s v="Mettre en œuvre le projet dans tout le pays"/>
    <s v="Financement extérieur"/>
    <s v="ND"/>
    <x v="2"/>
    <x v="2"/>
    <x v="4"/>
    <x v="2"/>
    <x v="2"/>
    <x v="3"/>
    <x v="4"/>
    <s v="ND"/>
    <x v="10"/>
    <x v="12"/>
    <x v="10"/>
    <x v="9"/>
    <x v="4"/>
    <n v="2"/>
    <n v="8"/>
    <n v="8"/>
    <n v="2"/>
    <n v="8"/>
    <n v="7"/>
    <n v="3"/>
    <x v="3"/>
    <s v="Oui"/>
    <x v="5"/>
    <s v="Changement assez important"/>
    <s v="Changement assez important"/>
    <s v="Changement très important"/>
    <s v="Changement assez important"/>
    <s v="Changement assez important"/>
    <s v="Changement très important"/>
    <s v="Changement plus ou moins important"/>
    <s v="ND"/>
    <s v="Je suis prêt à changer assez"/>
    <s v="Je suis prêt à changer assez"/>
    <s v="Je suis prêt à plus ou moins changer"/>
    <s v="Je suis prêt à changer assez"/>
    <s v="Je suis prêt à changer assez"/>
    <s v="Je suis prêt à changer assez"/>
    <s v="Je suis prêt à plus ou moins changer"/>
    <s v="Réussite du projet évidente"/>
    <s v="La réussite au niveau national"/>
    <s v="La pratique"/>
    <s v="ND"/>
    <s v="Réticence des personnels"/>
    <s v="ND"/>
    <s v="ND"/>
    <s v="ND"/>
    <s v="ND"/>
    <s v="Sensibilisation et formation continue"/>
    <s v="ND"/>
    <s v="ND"/>
    <s v="ND"/>
    <s v="ND"/>
  </r>
  <r>
    <n v="179"/>
    <d v="2018-05-24T00:00:00"/>
    <x v="6"/>
    <s v="Ogoué et Lac"/>
    <s v="Hôpital A. Schweitzer"/>
    <s v="Hôpital"/>
    <s v="Privé"/>
    <n v="240"/>
    <s v="Lambaréné"/>
    <m/>
    <m/>
    <m/>
    <n v="1913"/>
    <n v="76000"/>
    <n v="70"/>
    <n v="30"/>
    <n v="300"/>
    <s v="CHUL"/>
    <s v="ATOME"/>
    <s v="FRIDIA"/>
    <n v="28"/>
    <x v="2"/>
    <x v="4"/>
    <x v="0"/>
    <s v="Université de Dakar"/>
    <s v="8mois"/>
    <x v="6"/>
    <n v="5"/>
    <n v="7"/>
    <n v="3"/>
    <n v="7"/>
    <n v="7"/>
    <s v="Amélioration de la prise en charge du patient"/>
    <s v="Données de santé disponible"/>
    <s v="ND"/>
    <x v="6"/>
    <x v="5"/>
    <x v="2"/>
    <x v="3"/>
    <s v="Données non sécurisées"/>
    <s v="ND"/>
    <s v="ND"/>
    <s v="Sécuriser les données des patients"/>
    <s v="ND"/>
    <s v="ND"/>
    <x v="0"/>
    <x v="2"/>
    <x v="0"/>
    <x v="3"/>
    <x v="3"/>
    <x v="0"/>
    <x v="4"/>
    <s v="ND"/>
    <x v="10"/>
    <x v="12"/>
    <x v="10"/>
    <x v="2"/>
    <x v="7"/>
    <n v="1"/>
    <n v="9"/>
    <n v="9"/>
    <n v="9"/>
    <n v="5"/>
    <n v="5"/>
    <n v="5"/>
    <x v="9"/>
    <s v="Oui"/>
    <x v="7"/>
    <s v="Changement plus ou moins important"/>
    <s v="Changement assez important"/>
    <s v="Changement assez important"/>
    <s v="Changement assez important"/>
    <s v="Changement assez important"/>
    <s v="Changement assez important"/>
    <s v="Changement plus ou moins important"/>
    <s v="ND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ND"/>
    <s v="ND"/>
    <s v="ND"/>
    <s v="ND"/>
    <s v="ND"/>
    <s v="ND"/>
    <s v="ND"/>
    <s v="ND"/>
    <s v="ND"/>
    <s v="ND"/>
    <s v="ND"/>
    <s v="ND"/>
    <s v="ND"/>
    <s v="ND"/>
  </r>
  <r>
    <n v="180"/>
    <d v="2018-05-24T00:00:00"/>
    <x v="6"/>
    <s v="Ogoué et Lac"/>
    <s v="Hôpital A. Schweitzer"/>
    <s v="Hôpital"/>
    <s v="Privé"/>
    <n v="240"/>
    <s v="Lambaréné"/>
    <m/>
    <m/>
    <m/>
    <n v="1913"/>
    <n v="76000"/>
    <n v="70"/>
    <n v="30"/>
    <n v="300"/>
    <s v="CHUL"/>
    <s v="ANGUENGUE"/>
    <s v="NADINE"/>
    <n v="40"/>
    <x v="3"/>
    <x v="6"/>
    <x v="0"/>
    <s v="EGAPS /Port Gentil"/>
    <n v="17"/>
    <x v="9"/>
    <n v="5"/>
    <n v="7"/>
    <n v="6"/>
    <n v="9"/>
    <n v="9"/>
    <s v="La réussite du projet"/>
    <s v="Efficacité du projet"/>
    <s v="ND"/>
    <x v="3"/>
    <x v="4"/>
    <x v="13"/>
    <x v="2"/>
    <s v="ND"/>
    <s v="ND"/>
    <s v="ND"/>
    <s v="ND"/>
    <s v="ND"/>
    <s v="ND"/>
    <x v="2"/>
    <x v="2"/>
    <x v="2"/>
    <x v="2"/>
    <x v="3"/>
    <x v="2"/>
    <x v="2"/>
    <s v="ND"/>
    <x v="10"/>
    <x v="12"/>
    <x v="10"/>
    <x v="3"/>
    <x v="9"/>
    <n v="8"/>
    <n v="6"/>
    <n v="7"/>
    <n v="8"/>
    <n v="6"/>
    <n v="7"/>
    <n v="8"/>
    <x v="3"/>
    <s v="Oui"/>
    <x v="4"/>
    <s v="Changement assez important"/>
    <s v="Changement assez important"/>
    <s v="Changement très important"/>
    <s v="Changement très important"/>
    <s v="Changement très important"/>
    <s v="Changement très important"/>
    <s v="Changement assez important"/>
    <s v="ND"/>
    <s v="Je suis prêt à changer assez"/>
    <s v="Je suis prêt à changer assez"/>
    <s v="Je suis prêt à changer assez"/>
    <s v="Je suis prêt à beaucoup changer"/>
    <s v="Je suis prêt à beaucoup changer"/>
    <s v="Je suis prêt à beaucoup changer"/>
    <s v="Je suis prêt à changer assez"/>
    <s v="ND"/>
    <s v="Compréhension"/>
    <s v="Adhésion"/>
    <s v="Changement de comportement"/>
    <s v="ND"/>
    <s v="ND"/>
    <s v="ND"/>
    <s v="ND"/>
    <s v="ND"/>
    <s v="ND"/>
    <s v="ND"/>
    <s v="ND"/>
    <s v="ND"/>
    <s v="ND"/>
  </r>
  <r>
    <n v="181"/>
    <d v="2018-05-24T00:00:00"/>
    <x v="6"/>
    <s v="Ogoué et Lac"/>
    <s v="Hôpital A. Schweitzer"/>
    <s v="Hôpital"/>
    <s v="Privé"/>
    <n v="240"/>
    <s v="Lambaréné"/>
    <m/>
    <m/>
    <m/>
    <n v="1913"/>
    <n v="76000"/>
    <n v="70"/>
    <n v="30"/>
    <n v="300"/>
    <s v="CHUL"/>
    <s v="MBINA"/>
    <s v="PHILOMENE"/>
    <n v="46"/>
    <x v="3"/>
    <x v="6"/>
    <x v="0"/>
    <s v="Centre de formation"/>
    <n v="20"/>
    <x v="9"/>
    <n v="5"/>
    <n v="8"/>
    <n v="6"/>
    <n v="8"/>
    <n v="8"/>
    <s v="Renouvellement d'équipements de travail"/>
    <s v="ND"/>
    <s v="ND"/>
    <x v="4"/>
    <x v="2"/>
    <x v="5"/>
    <x v="7"/>
    <s v="ND"/>
    <s v="ND"/>
    <s v="ND"/>
    <s v="ND"/>
    <s v="ND"/>
    <s v="ND"/>
    <x v="2"/>
    <x v="2"/>
    <x v="2"/>
    <x v="3"/>
    <x v="3"/>
    <x v="2"/>
    <x v="2"/>
    <s v="ND"/>
    <x v="10"/>
    <x v="12"/>
    <x v="10"/>
    <x v="0"/>
    <x v="6"/>
    <n v="5"/>
    <n v="8"/>
    <n v="8"/>
    <n v="8"/>
    <n v="10"/>
    <n v="10"/>
    <n v="8"/>
    <x v="3"/>
    <s v="Oui"/>
    <x v="2"/>
    <s v="Changement plus ou moins important"/>
    <s v="Changement plus ou moins important"/>
    <s v="Changement assez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beaucoup changer"/>
    <s v="Je suis prêt à changer assez"/>
    <s v="Je suis prêt à changer assez"/>
    <s v="ND"/>
    <s v="ND"/>
    <s v="ND"/>
    <s v="ND"/>
    <s v="ND"/>
    <s v="ND"/>
    <s v="ND"/>
    <s v="ND"/>
    <s v="ND"/>
    <s v="ND"/>
    <s v="ND"/>
    <s v="ND"/>
    <s v="ND"/>
    <s v="ND"/>
  </r>
  <r>
    <n v="182"/>
    <d v="2018-05-24T00:00:00"/>
    <x v="6"/>
    <s v="Ogoué et Lac"/>
    <s v="Hôpital A. Schweitzer"/>
    <s v="Hôpital"/>
    <s v="Privé"/>
    <n v="240"/>
    <s v="Lambaréné"/>
    <m/>
    <m/>
    <m/>
    <n v="1913"/>
    <n v="76000"/>
    <n v="70"/>
    <n v="30"/>
    <n v="300"/>
    <s v="CHUL"/>
    <s v="BARRAULT"/>
    <s v="CAROLE"/>
    <n v="44"/>
    <x v="3"/>
    <x v="6"/>
    <x v="0"/>
    <s v="Institut ste Angèle"/>
    <n v="20"/>
    <x v="2"/>
    <n v="3"/>
    <n v="5"/>
    <n v="3"/>
    <n v="8"/>
    <n v="8"/>
    <s v="Amélioration du SI "/>
    <s v="Gain de temps"/>
    <s v="ND"/>
    <x v="3"/>
    <x v="2"/>
    <x v="5"/>
    <x v="12"/>
    <s v="ND"/>
    <s v="ND"/>
    <s v="ND"/>
    <s v="ND"/>
    <s v="ND"/>
    <s v="ND"/>
    <x v="3"/>
    <x v="3"/>
    <x v="3"/>
    <x v="4"/>
    <x v="4"/>
    <x v="0"/>
    <x v="0"/>
    <s v="ND"/>
    <x v="10"/>
    <x v="12"/>
    <x v="10"/>
    <x v="9"/>
    <x v="9"/>
    <n v="7"/>
    <n v="6"/>
    <n v="8"/>
    <n v="8"/>
    <n v="5"/>
    <n v="5"/>
    <n v="5"/>
    <x v="9"/>
    <s v="Oui"/>
    <x v="5"/>
    <s v="Changement assez important"/>
    <s v="Changement plus ou moins important"/>
    <s v="Changement assez important"/>
    <s v="Changement assez important"/>
    <s v="Changement plus ou moins important"/>
    <s v="Changement plus ou moins important"/>
    <s v="Changement très important"/>
    <s v="ND"/>
    <s v="Je suis prêt à beaucoup changer"/>
    <s v="Je suis prêt à changer assez"/>
    <s v="Je suis prêt à changer assez"/>
    <s v="Je suis prêt à changer assez"/>
    <s v="Je suis prêt à beaucoup changer"/>
    <s v="Je suis prêt à beaucoup changer"/>
    <s v="Je suis prêt à changer assez"/>
    <s v="ND"/>
    <s v="Compétences renforcées"/>
    <s v="Bonne organisation"/>
    <s v="Système de contrôle "/>
    <s v="Mauvaise compréhension du sous- projet"/>
    <s v="Personnel non qualifié"/>
    <s v="ND"/>
    <s v="ND"/>
    <s v="ND"/>
    <s v="Communication approfondie et sensibilisation continue"/>
    <s v="Formation du personnel sanitaire et administratif"/>
    <s v="ND"/>
    <s v="ND"/>
    <s v="ND"/>
  </r>
  <r>
    <n v="183"/>
    <d v="2018-05-24T00:00:00"/>
    <x v="6"/>
    <s v="Ogoué et Lac"/>
    <s v="Hôpital A. Schweitzer"/>
    <s v="Hôpital"/>
    <s v="Privé"/>
    <n v="240"/>
    <s v="Lambaréné"/>
    <m/>
    <m/>
    <m/>
    <n v="1913"/>
    <n v="76000"/>
    <n v="70"/>
    <n v="30"/>
    <n v="300"/>
    <s v="CHUL"/>
    <s v="MEVIE"/>
    <s v="EDITH "/>
    <n v="47"/>
    <x v="3"/>
    <x v="6"/>
    <x v="0"/>
    <s v="Centre de formation ESAO"/>
    <n v="21"/>
    <x v="6"/>
    <n v="5"/>
    <n v="10"/>
    <n v="2"/>
    <n v="10"/>
    <n v="5"/>
    <s v="Changement des fichiers"/>
    <s v="Amélioration des conditions de travail"/>
    <s v="Stockage des données sanitaires"/>
    <x v="4"/>
    <x v="0"/>
    <x v="0"/>
    <x v="12"/>
    <s v="Non aboutissement du projet"/>
    <s v="Pas de financement au projet"/>
    <s v="Mauvaise gestion"/>
    <s v="Organisation et suivi continue"/>
    <s v="Financement extérieur"/>
    <s v="Veille stratégique"/>
    <x v="3"/>
    <x v="3"/>
    <x v="3"/>
    <x v="4"/>
    <x v="4"/>
    <x v="0"/>
    <x v="0"/>
    <s v="ND"/>
    <x v="10"/>
    <x v="12"/>
    <x v="10"/>
    <x v="3"/>
    <x v="6"/>
    <n v="9"/>
    <n v="5"/>
    <n v="6"/>
    <n v="7"/>
    <n v="5"/>
    <n v="5"/>
    <n v="6"/>
    <x v="2"/>
    <s v="Oui"/>
    <x v="4"/>
    <s v="Changement assez important"/>
    <s v="Changement très important"/>
    <s v="Changement plus ou moins important"/>
    <s v="Changement assez important"/>
    <s v="Changement plus ou moins important"/>
    <s v="Changement assez important"/>
    <s v="Changement faible"/>
    <s v="Amélioration de la qualité du travail"/>
    <s v="Je suis prêt à changer assez"/>
    <s v="Je suis prêt à changer assez"/>
    <s v="Je suis prêt à beaucoup changer"/>
    <s v="Je suis prêt à plus ou moins changer"/>
    <s v="Je suis prêt à plus ou moins changer"/>
    <s v="Je suis un peu prêt à changer"/>
    <s v="Je suis un peu prêt à changer"/>
    <s v="ND"/>
    <s v="Echange de données "/>
    <s v="Aboutissement du projet"/>
    <s v="Fonctionnement des différents organismes de santé"/>
    <s v="Pas de moyens financiers "/>
    <s v="Pas d'équipements"/>
    <s v="ND"/>
    <s v="ND"/>
    <s v="ND"/>
    <s v="Financement total du projet"/>
    <s v="Equipements dans toutes les structures"/>
    <s v="ND"/>
    <s v="ND"/>
    <s v="ND"/>
  </r>
  <r>
    <n v="184"/>
    <d v="2018-05-24T00:00:00"/>
    <x v="6"/>
    <s v="Ogoué et Lac"/>
    <s v="Hôpital A. Schweitzer"/>
    <s v="Hôpital"/>
    <s v="Privé"/>
    <n v="240"/>
    <s v="Lambaréné"/>
    <m/>
    <m/>
    <m/>
    <n v="1913"/>
    <n v="76000"/>
    <n v="70"/>
    <n v="30"/>
    <n v="300"/>
    <s v="CHUL"/>
    <s v="BOULOUNGUI B. "/>
    <s v="STEEVE"/>
    <n v="32"/>
    <x v="0"/>
    <x v="2"/>
    <x v="60"/>
    <s v="Institut supérieur de commerce et de gestion"/>
    <n v="8"/>
    <x v="6"/>
    <n v="1"/>
    <n v="10"/>
    <n v="5"/>
    <n v="10"/>
    <n v="10"/>
    <s v="Amélioration de la  sanitaire au gabon"/>
    <s v="Bonne organisation"/>
    <s v="Suivi des patients"/>
    <x v="4"/>
    <x v="0"/>
    <x v="3"/>
    <x v="11"/>
    <s v="Coupures d'électricité"/>
    <s v="ND"/>
    <s v="ND"/>
    <s v="Groupes électrogènes"/>
    <s v="ND"/>
    <s v="ND"/>
    <x v="0"/>
    <x v="5"/>
    <x v="6"/>
    <x v="6"/>
    <x v="3"/>
    <x v="3"/>
    <x v="2"/>
    <s v="Le SIS fera de notre hôpital une référence nationale"/>
    <x v="10"/>
    <x v="12"/>
    <x v="10"/>
    <x v="3"/>
    <x v="11"/>
    <n v="2"/>
    <n v="10"/>
    <n v="5"/>
    <n v="5"/>
    <n v="10"/>
    <n v="5"/>
    <n v="1"/>
    <x v="9"/>
    <s v="Oui"/>
    <x v="4"/>
    <s v="Changement assez important"/>
    <s v="Changement très important"/>
    <s v="Changement très important"/>
    <s v="Changement très important"/>
    <s v="Changement assez important"/>
    <s v="Changement très important"/>
    <s v="Changement plus ou moins important"/>
    <s v="Le SIS améliorera la productivité, la procédure et le contrôle "/>
    <s v="Je suis prêt à beaucoup changer"/>
    <s v="Je suis prêt à beaucoup changer"/>
    <s v="Je suis prêt à beaucoup changer"/>
    <s v="Je suis prêt à beaucoup changer"/>
    <s v="Je suis prêt à changer assez"/>
    <s v="Je suis prêt à beaucoup changer"/>
    <s v="Je suis prêt à plus ou moins changer"/>
    <s v="ND"/>
    <s v="Le SIS dans toutes les structures"/>
    <s v="ND"/>
    <s v="ND"/>
    <s v="Personnel non qualifié"/>
    <s v="Pas d'outils informatiques"/>
    <s v="ND"/>
    <s v="ND"/>
    <s v="ND"/>
    <s v="Formation du personnel"/>
    <s v="Fournir des équipements aux structures"/>
    <s v="ND"/>
    <s v="ND"/>
    <s v="ND"/>
  </r>
  <r>
    <n v="185"/>
    <d v="2018-05-24T00:00:00"/>
    <x v="6"/>
    <s v="Ogoué et Lac"/>
    <s v="Hôpital A. Schweitzer"/>
    <s v="Hôpital"/>
    <s v="Privé"/>
    <n v="240"/>
    <s v="Lambaréné"/>
    <m/>
    <m/>
    <m/>
    <n v="1913"/>
    <n v="76000"/>
    <n v="70"/>
    <n v="30"/>
    <n v="300"/>
    <s v="CHUL"/>
    <s v="MOUTEMBI"/>
    <s v="EVRARD"/>
    <n v="36"/>
    <x v="0"/>
    <x v="0"/>
    <x v="0"/>
    <s v="ND"/>
    <n v="7"/>
    <x v="6"/>
    <n v="5"/>
    <n v="10"/>
    <n v="6"/>
    <n v="9"/>
    <n v="7"/>
    <s v="Fiabilité"/>
    <s v="Performance des structures"/>
    <s v="Exploitable"/>
    <x v="8"/>
    <x v="0"/>
    <x v="11"/>
    <x v="4"/>
    <s v="Population sans aucune information sur le projet "/>
    <s v="Personnel non qualifié"/>
    <s v="Manque de matériels"/>
    <s v="Communication dans toutes les régions"/>
    <s v="Formation du personnel"/>
    <s v="Fournir les outils essentiels au projet  "/>
    <x v="2"/>
    <x v="0"/>
    <x v="0"/>
    <x v="3"/>
    <x v="0"/>
    <x v="2"/>
    <x v="2"/>
    <s v="ND"/>
    <x v="10"/>
    <x v="12"/>
    <x v="10"/>
    <x v="3"/>
    <x v="2"/>
    <n v="7"/>
    <n v="4"/>
    <n v="6"/>
    <n v="6"/>
    <n v="5"/>
    <n v="8"/>
    <n v="7"/>
    <x v="3"/>
    <s v="Oui"/>
    <x v="2"/>
    <s v="Changement plus ou moins important"/>
    <s v="Changement assez important"/>
    <s v="Changement plus ou moins important"/>
    <s v="Changement très important"/>
    <s v="Changement plus ou moins important"/>
    <s v="Changement assez important"/>
    <s v="Changement plus ou moins important"/>
    <s v="ND"/>
    <s v="Je suis prêt à plus ou moins changer"/>
    <s v="Je suis prêt à beaucoup changer"/>
    <s v="Je suis prêt à changer assez"/>
    <s v="Je suis prêt à changer assez"/>
    <s v="Je suis prêt à changer assez"/>
    <s v="Je suis prêt à changer assez"/>
    <s v="Je suis un peu prêt à changer"/>
    <s v="ND"/>
    <s v="Performance "/>
    <s v="Succès"/>
    <s v="Progrès"/>
    <s v="ND"/>
    <s v="ND"/>
    <s v="ND"/>
    <s v="ND"/>
    <s v="ND"/>
    <s v="ND"/>
    <s v="ND"/>
    <s v="ND"/>
    <s v="ND"/>
    <s v="ND"/>
  </r>
  <r>
    <n v="186"/>
    <d v="2018-05-24T00:00:00"/>
    <x v="0"/>
    <s v="Owendo"/>
    <s v="SOGIM"/>
    <s v="Ecole de formation en Santé"/>
    <s v="Public civil"/>
    <n v="30"/>
    <s v="Libreville"/>
    <m/>
    <m/>
    <m/>
    <d v="2017-04-01T00:00:00"/>
    <s v="ND"/>
    <s v="ND"/>
    <s v="ND"/>
    <s v="ND"/>
    <s v="NA"/>
    <s v="BISVIGOU"/>
    <s v="ULRICH"/>
    <n v="45"/>
    <x v="0"/>
    <x v="2"/>
    <x v="50"/>
    <s v="USS"/>
    <n v="1"/>
    <x v="4"/>
    <n v="8"/>
    <n v="10"/>
    <n v="2"/>
    <n v="10"/>
    <n v="7"/>
    <s v="Amélioration de la qualité des données"/>
    <s v="Amélioration du réseau télécommunication"/>
    <s v="Amélioration qualité des soins"/>
    <x v="6"/>
    <x v="5"/>
    <x v="6"/>
    <x v="4"/>
    <s v="Arrêt du financement de la BM"/>
    <s v="Rejet du projet par les professionnels de la santé"/>
    <s v="ND"/>
    <s v="Engagement de l'Etat "/>
    <s v="Sensibilisation et  éducation continue"/>
    <s v="ND"/>
    <x v="2"/>
    <x v="2"/>
    <x v="2"/>
    <x v="3"/>
    <x v="3"/>
    <x v="3"/>
    <x v="2"/>
    <s v="ND"/>
    <x v="9"/>
    <x v="10"/>
    <x v="2"/>
    <x v="4"/>
    <x v="5"/>
    <n v="5"/>
    <n v="8"/>
    <n v="8"/>
    <n v="8"/>
    <n v="8"/>
    <n v="8"/>
    <n v="8"/>
    <x v="2"/>
    <s v="Oui"/>
    <x v="2"/>
    <s v="Changement assez important"/>
    <s v="Changement plus ou moins important"/>
    <s v="Changement faible"/>
    <s v="Changement faible"/>
    <s v="Changement plus ou moins important"/>
    <s v="Changement plus ou moins important"/>
    <s v="Changement assez important"/>
    <s v="ND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changer assez"/>
    <s v="ND"/>
    <s v="Amélioration des connaissances "/>
    <s v="Homogénéisation des procédures"/>
    <s v="Amélioration des soins"/>
    <s v="Pas de réseau internet fiable"/>
    <s v="Pas de connaissances sur les  NTIC"/>
    <s v="ND"/>
    <s v="ND"/>
    <s v="ND"/>
    <s v="Internet haut débit"/>
    <s v="Formation des utilisateurs"/>
    <s v="ND"/>
    <s v="ND"/>
    <s v="ND"/>
  </r>
  <r>
    <n v="187"/>
    <d v="2018-05-24T00:00:00"/>
    <x v="0"/>
    <s v="Owendo"/>
    <s v="SOGIM"/>
    <s v="Ecole de formation en Santé"/>
    <s v="Public civil"/>
    <n v="30"/>
    <s v="Libreville"/>
    <m/>
    <m/>
    <m/>
    <d v="2017-04-01T00:00:00"/>
    <s v="ND"/>
    <s v="ND"/>
    <s v="ND"/>
    <s v="ND"/>
    <s v="NA"/>
    <s v="IBINGA"/>
    <s v="EULOGE"/>
    <n v="46"/>
    <x v="2"/>
    <x v="7"/>
    <x v="68"/>
    <s v="USS/ Université de France "/>
    <n v="11"/>
    <x v="3"/>
    <n v="4"/>
    <n v="8"/>
    <n v="2"/>
    <n v="9"/>
    <n v="8"/>
    <s v="Formation du personnel"/>
    <s v="Application de la télémédecine"/>
    <s v="Valorisation des données de santé"/>
    <x v="6"/>
    <x v="4"/>
    <x v="5"/>
    <x v="12"/>
    <s v="Blocage ou non aboutissement dû aux autorités"/>
    <s v="Manque de ressources humaines"/>
    <s v="Pas de cadre juridique"/>
    <s v="Impliquer pleinement le ministère de la santé"/>
    <s v="Formation du personnel"/>
    <s v="Voter des lois d'accompagnement du projet"/>
    <x v="0"/>
    <x v="2"/>
    <x v="2"/>
    <x v="3"/>
    <x v="3"/>
    <x v="2"/>
    <x v="2"/>
    <s v="Peu d'outils informatiques et sans connexion internet"/>
    <x v="9"/>
    <x v="10"/>
    <x v="2"/>
    <x v="6"/>
    <x v="5"/>
    <n v="8"/>
    <n v="9"/>
    <n v="9"/>
    <n v="7"/>
    <n v="9"/>
    <n v="9"/>
    <n v="7"/>
    <x v="10"/>
    <s v="Oui"/>
    <x v="4"/>
    <s v="Changement assez important"/>
    <s v="Changement assez important"/>
    <s v="Changement assez important"/>
    <s v="Changement assez important"/>
    <s v="Changement assez important"/>
    <s v="Changement assez important"/>
    <s v="Changement plus ou moins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plus ou moins changer"/>
    <s v="ND"/>
    <s v="Accès aux données hospitaliers et de recherches "/>
    <s v="Valorisation des données produites par les structures"/>
    <s v="Aide à la planification et à la décision en santé "/>
    <s v="Pas de réseau internet fiable"/>
    <s v="Manque de ressources humaines"/>
    <s v="Manque de ressources financières"/>
    <s v="ND"/>
    <s v="ND"/>
    <s v="Internet haut débit"/>
    <s v="Formation du personnel"/>
    <s v="Aide au financement du projet"/>
    <s v="ND"/>
    <s v="ND"/>
  </r>
  <r>
    <n v="188"/>
    <d v="2018-05-24T00:00:00"/>
    <x v="0"/>
    <s v="Owendo"/>
    <s v="SOGIM"/>
    <s v="Ecole de formation en Santé"/>
    <s v="Public civil"/>
    <n v="30"/>
    <s v="Libreville"/>
    <m/>
    <m/>
    <m/>
    <n v="1973"/>
    <s v="ND"/>
    <s v="ND"/>
    <s v="ND"/>
    <s v="ND"/>
    <s v="NA"/>
    <s v="NGOUNGOU"/>
    <s v="EDGARD BRICE"/>
    <n v="47"/>
    <x v="6"/>
    <x v="2"/>
    <x v="69"/>
    <s v="Faculté de Médecine"/>
    <n v="1"/>
    <x v="8"/>
    <n v="1"/>
    <n v="10"/>
    <n v="2"/>
    <n v="10"/>
    <n v="5"/>
    <s v="Meilleure prise en charge des patients"/>
    <s v="Meilleur rendement du système de santé Gabonais"/>
    <s v="ND"/>
    <x v="6"/>
    <x v="3"/>
    <x v="15"/>
    <x v="7"/>
    <s v="Peu d'adhésion des praticiens"/>
    <s v="ND"/>
    <s v="ND"/>
    <s v="Sensibilisation "/>
    <s v="ND"/>
    <s v="ND"/>
    <x v="6"/>
    <x v="0"/>
    <x v="4"/>
    <x v="2"/>
    <x v="3"/>
    <x v="2"/>
    <x v="6"/>
    <s v="ND"/>
    <x v="9"/>
    <x v="10"/>
    <x v="2"/>
    <x v="9"/>
    <x v="4"/>
    <n v="9"/>
    <n v="6"/>
    <n v="7"/>
    <n v="5"/>
    <n v="8"/>
    <n v="8"/>
    <n v="8"/>
    <x v="0"/>
    <s v="Oui"/>
    <x v="7"/>
    <s v="Changement plus ou moins important"/>
    <s v="Changement assez important"/>
    <s v="Changement plus ou moins important"/>
    <s v="Changement plus ou moins important"/>
    <s v="Changement plus ou moins important"/>
    <s v="Changement assez important"/>
    <s v="Changement faible"/>
    <s v="ND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un peu prêt à changer"/>
    <s v="ND"/>
    <s v="Pertinence "/>
    <s v="Rentabilité"/>
    <s v="ND"/>
    <s v="Budget insuffisant "/>
    <s v="ND"/>
    <s v="ND"/>
    <s v="ND"/>
    <s v="ND"/>
    <s v="Financement total du projet"/>
    <s v="ND"/>
    <s v="ND"/>
    <s v="ND"/>
    <s v="ND"/>
  </r>
  <r>
    <n v="189"/>
    <d v="2018-05-24T00:00:00"/>
    <x v="0"/>
    <s v="Owendo"/>
    <s v="ANINF-IAI"/>
    <s v="Ecole de formation "/>
    <s v="Public civil"/>
    <n v="450"/>
    <s v="Libreville"/>
    <m/>
    <m/>
    <m/>
    <n v="1971"/>
    <s v="ND"/>
    <s v="ND"/>
    <s v="ND"/>
    <s v="ND"/>
    <s v="NA"/>
    <s v="MICKAKA M."/>
    <s v="SERGHES"/>
    <n v="43"/>
    <x v="6"/>
    <x v="2"/>
    <x v="70"/>
    <s v="ND"/>
    <n v="16"/>
    <x v="6"/>
    <n v="3"/>
    <n v="3"/>
    <n v="6"/>
    <n v="10"/>
    <n v="5"/>
    <s v="Informations à temps réel "/>
    <s v="Pratique de la télémédecine "/>
    <s v="Suivi des patients"/>
    <x v="4"/>
    <x v="5"/>
    <x v="8"/>
    <x v="5"/>
    <s v="Personnel non qualifié "/>
    <s v="ND"/>
    <s v="ND"/>
    <s v="Formation du personnel"/>
    <s v="ND"/>
    <s v="ND"/>
    <x v="0"/>
    <x v="3"/>
    <x v="2"/>
    <x v="3"/>
    <x v="3"/>
    <x v="3"/>
    <x v="4"/>
    <s v="Amélioration du système de Santé"/>
    <x v="9"/>
    <x v="10"/>
    <x v="2"/>
    <x v="3"/>
    <x v="3"/>
    <n v="8"/>
    <n v="1"/>
    <n v="10"/>
    <n v="8"/>
    <n v="5"/>
    <n v="10"/>
    <n v="10"/>
    <x v="2"/>
    <s v="Oui"/>
    <x v="5"/>
    <s v="Changement assez important"/>
    <s v="Changement très important"/>
    <s v="Changement très important"/>
    <s v="Changement très important"/>
    <s v="Changement très important"/>
    <s v="Changement très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e la prise en charge"/>
    <s v="Pratique de la télémédecine"/>
    <s v="ND"/>
    <s v="ND"/>
    <s v="ND"/>
    <s v="ND"/>
    <s v="ND"/>
    <s v="ND"/>
    <s v="ND"/>
    <s v="ND"/>
    <s v="ND"/>
    <s v="ND"/>
    <s v="ND"/>
  </r>
  <r>
    <n v="190"/>
    <d v="2018-05-24T00:00:00"/>
    <x v="0"/>
    <s v="Owendo"/>
    <s v="Syndicat National des personnels de santé"/>
    <s v="Syndicat"/>
    <s v="Public civil"/>
    <n v="6900"/>
    <s v="Libreville"/>
    <m/>
    <m/>
    <m/>
    <s v="ND"/>
    <s v="ND"/>
    <s v="ND"/>
    <s v="ND"/>
    <s v="ND"/>
    <s v="NA"/>
    <s v="ANDECKO "/>
    <s v="YVES"/>
    <n v="42"/>
    <x v="6"/>
    <x v="2"/>
    <x v="71"/>
    <s v="ND"/>
    <n v="7"/>
    <x v="8"/>
    <n v="1"/>
    <n v="10"/>
    <n v="1"/>
    <n v="10"/>
    <n v="10"/>
    <s v="Maitrise des patologies des patients"/>
    <s v="Intervention médicale à distance"/>
    <s v="Maitrise des médecins excercants "/>
    <x v="3"/>
    <x v="0"/>
    <x v="2"/>
    <x v="5"/>
    <s v="Budget "/>
    <s v="Formation "/>
    <s v="Politique"/>
    <s v="Gestion du projet par la FMI"/>
    <s v="Définir des fillières pour la formation des étudiants dès l'université  "/>
    <s v="Mettre en place une gouvernance autonome"/>
    <x v="6"/>
    <x v="5"/>
    <x v="6"/>
    <x v="2"/>
    <x v="3"/>
    <x v="2"/>
    <x v="4"/>
    <s v="ND"/>
    <x v="9"/>
    <x v="10"/>
    <x v="2"/>
    <x v="5"/>
    <x v="3"/>
    <n v="5"/>
    <n v="10"/>
    <n v="10"/>
    <n v="10"/>
    <n v="10"/>
    <n v="10"/>
    <n v="10"/>
    <x v="2"/>
    <s v="Oui"/>
    <x v="7"/>
    <s v="Changement assez important"/>
    <s v="Aucun changement"/>
    <s v="Changement plus ou moins important"/>
    <s v="Changement plus ou moins important"/>
    <s v="Changement assez important"/>
    <s v="Changement assez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Meilleure gestion du dossier patient"/>
    <s v="ND"/>
    <s v="ND"/>
    <s v="Internet faible débit"/>
    <s v="Personnel non qualifié"/>
    <s v="Equipements vétustes"/>
    <s v="Non adhésion des acteurs"/>
    <s v="ND"/>
    <s v="Internet haut débit"/>
    <s v="Formation du personnel"/>
    <s v="Fournir des équipements"/>
    <s v="Sensibilisation "/>
    <s v="ND"/>
  </r>
  <r>
    <n v="191"/>
    <d v="2018-05-25T00:00:00"/>
    <x v="6"/>
    <s v="ABANGA-BIGNE"/>
    <s v="Centre de Santé BIFOUN"/>
    <s v="Centre médical"/>
    <s v="Public civil"/>
    <n v="16"/>
    <s v="Bifoun"/>
    <m/>
    <m/>
    <m/>
    <d v="2009-12-01T00:00:00"/>
    <n v="1000"/>
    <n v="10"/>
    <n v="15"/>
    <n v="71"/>
    <s v="CHUL"/>
    <s v="MEWE OBIANG"/>
    <s v="CLAUDIE"/>
    <n v="42"/>
    <x v="3"/>
    <x v="5"/>
    <x v="0"/>
    <s v="INFASS"/>
    <s v="13mois"/>
    <x v="8"/>
    <n v="5"/>
    <n v="10"/>
    <n v="2"/>
    <n v="10"/>
    <n v="5"/>
    <s v="Suivi des patients"/>
    <s v="Collecte des données"/>
    <s v="Suivi et efficacité pour les rapports d'activités"/>
    <x v="2"/>
    <x v="3"/>
    <x v="0"/>
    <x v="7"/>
    <s v="Perte de données"/>
    <s v="Personnel sous formé"/>
    <s v="Réseau à faible débit"/>
    <s v="Stockage des données"/>
    <s v="Formation au personnel"/>
    <s v="Etendre  la couverture internet"/>
    <x v="3"/>
    <x v="3"/>
    <x v="3"/>
    <x v="4"/>
    <x v="4"/>
    <x v="0"/>
    <x v="0"/>
    <s v="Ls SIS sera la bienvenue pour une évaluation optimale"/>
    <x v="11"/>
    <x v="11"/>
    <x v="2"/>
    <x v="5"/>
    <x v="5"/>
    <n v="10"/>
    <n v="5"/>
    <n v="10"/>
    <n v="10"/>
    <n v="9"/>
    <n v="7"/>
    <n v="9"/>
    <x v="6"/>
    <s v="Oui"/>
    <x v="7"/>
    <s v="Changement assez important"/>
    <s v="Changement très important"/>
    <s v="Changement plus ou moins important"/>
    <s v="Changement très important"/>
    <s v="Changement très important"/>
    <s v="Changement plus ou moins important"/>
    <s v="Changement assez important"/>
    <s v="Nécessité une bonne formation au personnel"/>
    <s v="Je suis prêt à beaucoup changer"/>
    <s v="Je suis prêt à beaucoup changer"/>
    <s v="Je suis prêt à beaucoup changer"/>
    <s v="Je suis prêt à beaucoup changer"/>
    <s v="Je suis prêt à changer assez"/>
    <s v="Je suis prêt à beaucoup changer"/>
    <s v="Je suis prêt à beaucoup changer"/>
    <s v="ND"/>
    <s v="Projet national"/>
    <s v="Facilité d'utilisation"/>
    <s v="Applicable à tous les niveaux"/>
    <s v="Fuite des codes/données"/>
    <s v="Réticence de la population"/>
    <s v="Personnel non qualifié"/>
    <s v="ND"/>
    <s v="ND"/>
    <s v="Sécurisation des données des patients"/>
    <s v="Sensibilisation et éducation de la communauté"/>
    <s v="Formation du personnel"/>
    <s v="ND"/>
    <s v="ND"/>
  </r>
  <r>
    <n v="192"/>
    <d v="2018-05-25T00:00:00"/>
    <x v="6"/>
    <s v="ABANGA-BIGNE"/>
    <s v="Centre de Santé BIFOUN"/>
    <s v="Centre médical"/>
    <s v="Public civil"/>
    <n v="16"/>
    <s v="Bifoun"/>
    <m/>
    <m/>
    <m/>
    <d v="2009-12-01T00:00:00"/>
    <n v="1000"/>
    <n v="10"/>
    <n v="15"/>
    <n v="71"/>
    <s v="CHUL"/>
    <s v="DHOU-ENGANDZAS"/>
    <s v="MOZOUANY-EDOUARD"/>
    <n v="40"/>
    <x v="0"/>
    <x v="2"/>
    <x v="72"/>
    <s v="Ecole de conduite"/>
    <n v="7"/>
    <x v="8"/>
    <n v="3"/>
    <n v="10"/>
    <n v="4"/>
    <n v="10"/>
    <n v="5"/>
    <s v="Meilleur suivi des patients"/>
    <s v="Facilité dans la collecte des données"/>
    <s v="Rentabilité"/>
    <x v="4"/>
    <x v="2"/>
    <x v="10"/>
    <x v="3"/>
    <s v="Pas de couverture électrique"/>
    <s v="Personnel non qualifié"/>
    <s v="Réseau à faible débit"/>
    <s v="Electrification de tous le pays "/>
    <s v="Formation des agents"/>
    <s v="Internet à haut débit dans tous le pays"/>
    <x v="0"/>
    <x v="0"/>
    <x v="3"/>
    <x v="3"/>
    <x v="3"/>
    <x v="4"/>
    <x v="0"/>
    <s v="ND"/>
    <x v="11"/>
    <x v="11"/>
    <x v="2"/>
    <x v="4"/>
    <x v="6"/>
    <n v="3"/>
    <n v="9"/>
    <n v="8"/>
    <n v="10"/>
    <n v="8"/>
    <n v="3"/>
    <n v="5"/>
    <x v="13"/>
    <s v="Oui"/>
    <x v="0"/>
    <s v="Changement très important"/>
    <s v="Changement très important"/>
    <s v="Changement assez important"/>
    <s v="Changement assez important"/>
    <s v="Changement plus ou moins important"/>
    <s v="Changement assez important"/>
    <s v="Changement très important"/>
    <s v="ND"/>
    <s v="Je suis prêt à changer assez"/>
    <s v="Je suis prêt à beaucoup changer"/>
    <s v="Je suis prêt à beaucoup changer"/>
    <s v="Je suis prêt à beaucoup changer"/>
    <s v="Je suis prêt à changer assez"/>
    <s v="Je suis prêt à beaucoup changer"/>
    <s v="Je suis prêt à changer assez"/>
    <s v="ND"/>
    <s v="Amélioration du système de santé"/>
    <s v="Structures de santé equipées"/>
    <s v="Suivi technique"/>
    <s v="Manque d'outils"/>
    <s v="Personnel non qualifié"/>
    <s v="Manque de moyens financiers"/>
    <s v="ND"/>
    <s v="ND"/>
    <s v="Equiper les structrures"/>
    <s v="Former le personnel"/>
    <s v="Aide au financement du projet"/>
    <s v="ND"/>
    <s v="ND"/>
  </r>
  <r>
    <n v="193"/>
    <d v="2018-05-25T00:00:00"/>
    <x v="6"/>
    <s v="ABANGA-BIGNE"/>
    <s v="Centre de Santé BIFOUN"/>
    <s v="Centre médical"/>
    <s v="Public civil"/>
    <n v="16"/>
    <s v="Bifoun"/>
    <m/>
    <m/>
    <m/>
    <d v="2009-12-01T00:00:00"/>
    <n v="1000"/>
    <n v="10"/>
    <n v="15"/>
    <n v="71"/>
    <s v="CHUL"/>
    <s v="YOULA"/>
    <s v="SERGE ALAIN"/>
    <n v="45"/>
    <x v="0"/>
    <x v="3"/>
    <x v="0"/>
    <s v="EPCA (Ecole de Préparation aux Carrières Administratives)"/>
    <s v="8mois"/>
    <x v="8"/>
    <n v="5"/>
    <n v="10"/>
    <n v="1"/>
    <n v="10"/>
    <n v="5"/>
    <s v="Suivi permanent des malades"/>
    <s v="Données de santé fiables"/>
    <s v="Interconnexion entre structures de santé"/>
    <x v="4"/>
    <x v="3"/>
    <x v="0"/>
    <x v="5"/>
    <s v="Pertubation réseau"/>
    <s v="Pas d'outils informatiques"/>
    <s v="La pratique"/>
    <s v="Internet haut débit"/>
    <s v="Fournir l'équipement"/>
    <s v="Formation sur l'utilisation de l'outil informatique"/>
    <x v="3"/>
    <x v="3"/>
    <x v="0"/>
    <x v="4"/>
    <x v="4"/>
    <x v="0"/>
    <x v="0"/>
    <s v="ND"/>
    <x v="11"/>
    <x v="11"/>
    <x v="2"/>
    <x v="9"/>
    <x v="4"/>
    <n v="5"/>
    <n v="8"/>
    <n v="9"/>
    <n v="6"/>
    <n v="9"/>
    <n v="7"/>
    <n v="7"/>
    <x v="13"/>
    <s v="Oui"/>
    <x v="4"/>
    <s v="Changement très important"/>
    <s v="Changement assez important"/>
    <s v="Changement assez important"/>
    <s v="Changement assez important"/>
    <s v="Changement assez important"/>
    <s v="Changement très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Meilleur suivi des patients"/>
    <s v="Identifiant permanent"/>
    <s v="Historique du malade"/>
    <s v="Pas de connexion internet "/>
    <s v="Détournement des fonds"/>
    <s v="Projet inachevé"/>
    <s v="ND"/>
    <s v="ND"/>
    <s v="Installer une fibre optique"/>
    <s v="Meilleur gestion des biens publics"/>
    <s v="Aboutissement du projet"/>
    <s v="ND"/>
    <s v="ND"/>
  </r>
  <r>
    <n v="194"/>
    <d v="2018-05-25T00:00:00"/>
    <x v="6"/>
    <s v="ABANGA-BIGNE"/>
    <s v="Centre de Santé BIFOUN"/>
    <s v="Centre médical"/>
    <s v="Public civil"/>
    <n v="16"/>
    <s v="Bifoun"/>
    <m/>
    <m/>
    <m/>
    <d v="2009-12-01T00:00:00"/>
    <n v="1000"/>
    <n v="10"/>
    <n v="15"/>
    <n v="71"/>
    <s v="CHUL"/>
    <s v="NGOMA"/>
    <s v="JOSEPHINE PASCALINE"/>
    <n v="60"/>
    <x v="0"/>
    <x v="3"/>
    <x v="0"/>
    <s v="Formé par un Médecin"/>
    <n v="8"/>
    <x v="10"/>
    <n v="7"/>
    <n v="9"/>
    <n v="9"/>
    <n v="10"/>
    <n v="4"/>
    <s v="Meilleur suivi des patients"/>
    <s v="ND"/>
    <s v="ND"/>
    <x v="3"/>
    <x v="5"/>
    <x v="12"/>
    <x v="2"/>
    <s v="ND"/>
    <s v="ND"/>
    <s v="ND"/>
    <s v="ND"/>
    <s v="ND"/>
    <s v="ND"/>
    <x v="0"/>
    <x v="2"/>
    <x v="2"/>
    <x v="3"/>
    <x v="4"/>
    <x v="0"/>
    <x v="0"/>
    <s v="ND"/>
    <x v="11"/>
    <x v="11"/>
    <x v="2"/>
    <x v="0"/>
    <x v="7"/>
    <n v="6"/>
    <n v="5"/>
    <n v="5"/>
    <n v="7"/>
    <n v="9"/>
    <n v="8"/>
    <n v="10"/>
    <x v="2"/>
    <s v="Oui"/>
    <x v="4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Meilleure collaboration entre collegue"/>
    <s v="Une meilleure prise en charge"/>
    <s v="Meilleur accueil du patient "/>
    <s v="ND"/>
    <s v="ND"/>
    <s v="ND"/>
    <s v="ND"/>
    <s v="ND"/>
    <s v="ND"/>
    <s v="ND"/>
    <s v="ND"/>
    <s v="ND"/>
    <s v="ND"/>
  </r>
  <r>
    <n v="195"/>
    <d v="2018-05-25T00:00:00"/>
    <x v="6"/>
    <s v="ABANGA-BIGNE"/>
    <s v="Centre de Santé BIFOUN"/>
    <s v="Centre médical"/>
    <s v="Public civil"/>
    <n v="16"/>
    <s v="Bifoun"/>
    <m/>
    <m/>
    <m/>
    <d v="2009-12-01T00:00:00"/>
    <n v="1000"/>
    <n v="10"/>
    <n v="15"/>
    <n v="71"/>
    <s v="CHUL"/>
    <s v="MOUSSAVOU MOUSSAVOU"/>
    <s v="MARIE PAULE"/>
    <n v="29"/>
    <x v="3"/>
    <x v="2"/>
    <x v="21"/>
    <s v="USS"/>
    <s v="1mois"/>
    <x v="6"/>
    <n v="2"/>
    <n v="10"/>
    <n v="3"/>
    <n v="10"/>
    <n v="3"/>
    <s v="Meilleure collaboration entre collègues"/>
    <s v="Meilleur suivi du patient"/>
    <s v="Données statistiques fiables"/>
    <x v="2"/>
    <x v="5"/>
    <x v="2"/>
    <x v="12"/>
    <s v="Incompréhension"/>
    <s v="Négligence"/>
    <s v="Suivi"/>
    <s v="Sensibilisation"/>
    <s v="Motivation "/>
    <s v="Suivi régulier"/>
    <x v="5"/>
    <x v="3"/>
    <x v="2"/>
    <x v="0"/>
    <x v="4"/>
    <x v="0"/>
    <x v="4"/>
    <s v="ND"/>
    <x v="11"/>
    <x v="11"/>
    <x v="2"/>
    <x v="3"/>
    <x v="2"/>
    <n v="8"/>
    <n v="9"/>
    <n v="10"/>
    <n v="10"/>
    <n v="9"/>
    <n v="10"/>
    <n v="10"/>
    <x v="2"/>
    <s v="Oui"/>
    <x v="4"/>
    <s v="Changement très important"/>
    <s v="Changement plus ou moins important"/>
    <s v="Changement très important"/>
    <s v="Changement assez important"/>
    <s v="Changement assez important"/>
    <s v="Changement assez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e la qualité du travail"/>
    <s v="Meilleure prise en charge des patients"/>
    <s v="Collaboration entre collègues"/>
    <s v="Problème de connexion"/>
    <s v="Maintenance"/>
    <s v="ND"/>
    <s v="ND"/>
    <s v="ND"/>
    <s v="Internet haut débit"/>
    <s v="Equipe de surveillance et entretien du matériel"/>
    <s v="ND"/>
    <s v="ND"/>
    <s v="ND"/>
  </r>
  <r>
    <n v="196"/>
    <d v="2018-05-25T00:00:00"/>
    <x v="6"/>
    <s v="ABANGA-BIGNE"/>
    <s v="Centre de Santé BIFOUN"/>
    <s v="Centre médical"/>
    <s v="Public civil"/>
    <n v="16"/>
    <s v="Bifoun"/>
    <m/>
    <m/>
    <m/>
    <d v="2009-12-01T00:00:00"/>
    <n v="1000"/>
    <n v="10"/>
    <n v="15"/>
    <n v="71"/>
    <s v="CHUL"/>
    <s v="RAWIRI"/>
    <s v="CHAUELIE"/>
    <n v="28"/>
    <x v="3"/>
    <x v="5"/>
    <x v="0"/>
    <s v="USS"/>
    <s v="3mois"/>
    <x v="6"/>
    <n v="6"/>
    <n v="10"/>
    <n v="5"/>
    <n v="5"/>
    <n v="5"/>
    <s v="Meilleur suivi des patients"/>
    <s v="ND"/>
    <s v="ND"/>
    <x v="4"/>
    <x v="5"/>
    <x v="2"/>
    <x v="4"/>
    <s v="Pas d'internet en province"/>
    <s v="ND"/>
    <s v="ND"/>
    <s v="Couverture réseau fluide et nationale"/>
    <s v="ND"/>
    <s v="ND"/>
    <x v="3"/>
    <x v="0"/>
    <x v="0"/>
    <x v="0"/>
    <x v="4"/>
    <x v="0"/>
    <x v="0"/>
    <s v="ND"/>
    <x v="11"/>
    <x v="11"/>
    <x v="2"/>
    <x v="4"/>
    <x v="3"/>
    <n v="8"/>
    <n v="10"/>
    <n v="10"/>
    <n v="10"/>
    <n v="3"/>
    <n v="7"/>
    <n v="5"/>
    <x v="13"/>
    <s v="Oui"/>
    <x v="4"/>
    <s v="Changement plus ou moins important"/>
    <s v="Changement très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changer assez"/>
    <s v="Je suis prêt à beaucoup changer"/>
    <s v="Je suis prêt à beaucoup changer"/>
    <s v="Je suis prêt à changer assez"/>
    <s v="Je suis prêt à beaucoup changer"/>
    <s v="Je suis prêt à changer assez"/>
    <s v="ND"/>
    <s v="Couverture réseau nationale"/>
    <s v="Formation du personnel"/>
    <s v="Interconnexion entre agents de santé"/>
    <s v="Non respect du secret professionnel"/>
    <s v="Pas réseau internet "/>
    <s v="Personnel non qualifié"/>
    <s v="ND"/>
    <s v="ND"/>
    <s v="Lois de protections des patients"/>
    <s v="Installer la fibre optique"/>
    <s v="Formation du personnel"/>
    <s v="ND"/>
    <s v="ND"/>
  </r>
  <r>
    <n v="197"/>
    <d v="2018-05-25T00:00:00"/>
    <x v="6"/>
    <s v="ABANGA-BIGNE"/>
    <s v="Centre de Santé BIFOUN"/>
    <s v="Centre médical"/>
    <s v="Public civil"/>
    <n v="16"/>
    <s v="Bifoun"/>
    <m/>
    <m/>
    <m/>
    <d v="2009-12-01T00:00:00"/>
    <n v="1000"/>
    <n v="10"/>
    <n v="15"/>
    <n v="71"/>
    <s v="CHUL"/>
    <s v="NZANG OBIANG"/>
    <s v="CLEMENCIA"/>
    <n v="29"/>
    <x v="0"/>
    <x v="3"/>
    <x v="0"/>
    <s v="Formé par un Médecin"/>
    <n v="9"/>
    <x v="6"/>
    <n v="1"/>
    <n v="10"/>
    <n v="3"/>
    <n v="10"/>
    <n v="5"/>
    <s v="Prise en charge rapide des patients"/>
    <s v="Meilleur suivi du patient"/>
    <s v="Meilleure qualité des soins"/>
    <x v="4"/>
    <x v="3"/>
    <x v="12"/>
    <x v="11"/>
    <s v="Pas de mise en œuvre "/>
    <s v="Lenteur de mise en œuvre du projet"/>
    <s v="ND"/>
    <s v="Mise en œuvre effective"/>
    <s v="Installation du SIS dans tout le pays"/>
    <s v="ND"/>
    <x v="0"/>
    <x v="3"/>
    <x v="3"/>
    <x v="3"/>
    <x v="3"/>
    <x v="0"/>
    <x v="0"/>
    <s v="ND"/>
    <x v="11"/>
    <x v="11"/>
    <x v="2"/>
    <x v="9"/>
    <x v="4"/>
    <n v="7"/>
    <n v="8"/>
    <n v="8"/>
    <n v="5"/>
    <n v="7"/>
    <n v="8"/>
    <n v="5"/>
    <x v="6"/>
    <s v="Oui"/>
    <x v="4"/>
    <s v="Changement assez important"/>
    <s v="Changement assez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Meilleure prise en charge des patients"/>
    <s v="Bonne gestion des données"/>
    <s v="Meilleurs soins"/>
    <s v="Pas de connexion internet "/>
    <s v="Manque de moyens financiers"/>
    <s v="Projet abandonné"/>
    <s v="ND"/>
    <s v="ND"/>
    <s v="Couverture internet "/>
    <s v="Aide au financement"/>
    <s v="Suivi du projet jusqu'à la mise en œuvre totale "/>
    <s v="ND"/>
    <s v="ND"/>
  </r>
  <r>
    <n v="198"/>
    <d v="2018-05-25T00:00:00"/>
    <x v="6"/>
    <s v="ABANGA-BIGNE"/>
    <s v="Centre de Santé BIFOUN"/>
    <s v="Centre médical"/>
    <s v="Public civil"/>
    <n v="16"/>
    <s v="Bifoun"/>
    <m/>
    <m/>
    <m/>
    <d v="2009-12-01T00:00:00"/>
    <n v="1000"/>
    <n v="10"/>
    <n v="15"/>
    <n v="71"/>
    <s v="CHUL"/>
    <s v="MAROUNDOU BOULINGUI"/>
    <s v="ANNA JULDYS"/>
    <n v="25"/>
    <x v="3"/>
    <x v="6"/>
    <x v="0"/>
    <s v="CIIN (Centre Ikapi Iwangou Noel)"/>
    <s v="3semaines"/>
    <x v="6"/>
    <n v="1"/>
    <n v="10"/>
    <n v="5"/>
    <n v="10"/>
    <n v="3"/>
    <s v="Bon fonctionnement du centre"/>
    <s v="Meilleur suivi du patient"/>
    <s v="Historique du patient"/>
    <x v="4"/>
    <x v="7"/>
    <x v="11"/>
    <x v="6"/>
    <s v="Manque de moyens financiers"/>
    <s v="Manque de matériels "/>
    <s v="Pas suivi du projet"/>
    <s v="Aide au financement"/>
    <s v="Fournir l'équipement"/>
    <s v="Suivi et contrôle dans la mise en œuvre "/>
    <x v="3"/>
    <x v="3"/>
    <x v="3"/>
    <x v="4"/>
    <x v="4"/>
    <x v="0"/>
    <x v="0"/>
    <s v="ND"/>
    <x v="11"/>
    <x v="11"/>
    <x v="2"/>
    <x v="3"/>
    <x v="4"/>
    <n v="7"/>
    <n v="8"/>
    <n v="7"/>
    <n v="8"/>
    <n v="8"/>
    <n v="8"/>
    <n v="7"/>
    <x v="2"/>
    <s v="Oui"/>
    <x v="4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plus ou moins changer"/>
    <s v="Je suis prêt à changer assez"/>
    <s v="Je suis prêt à beaucoup changer"/>
    <s v="Je suis prêt à beaucoup changer"/>
    <s v="Je suis prêt à beaucoup changer"/>
    <s v="Je suis prêt à changer assez"/>
    <s v="Je suis prêt à changer assez"/>
    <s v="ND"/>
    <s v="Projet national"/>
    <s v="Amélioration de la qualité des soins"/>
    <s v="Meilleure prise en charge des patients"/>
    <s v="Réseau peu fiable"/>
    <s v="Personnel non qualifié"/>
    <s v="Zone sans électricité"/>
    <s v="ND"/>
    <s v="ND"/>
    <s v="Internet haut débit"/>
    <s v="Formation continue "/>
    <s v="Electrifier tout le pays"/>
    <s v="ND"/>
    <s v="ND"/>
  </r>
  <r>
    <n v="199"/>
    <d v="2018-05-29T00:00:00"/>
    <x v="7"/>
    <s v="Lémonbi-Leyou"/>
    <s v="Centre médical de Moanda"/>
    <s v="Centre médical"/>
    <s v="Public civil"/>
    <n v="107"/>
    <s v="Moanda"/>
    <m/>
    <m/>
    <m/>
    <d v="1977-01-01T00:00:00"/>
    <n v="69577"/>
    <n v="52"/>
    <n v="15"/>
    <n v="60"/>
    <s v="Hôpital AMISSA BONGO"/>
    <s v="BATSAKA epse OGU"/>
    <s v="MARIANNE"/>
    <n v="50"/>
    <x v="6"/>
    <x v="2"/>
    <x v="0"/>
    <s v="EPCA"/>
    <n v="18"/>
    <x v="6"/>
    <n v="5"/>
    <n v="9"/>
    <n v="4"/>
    <n v="9"/>
    <n v="6"/>
    <s v="Malades indentifiés"/>
    <s v="Améloration du système de Santé gabonais"/>
    <s v="ND"/>
    <x v="2"/>
    <x v="0"/>
    <x v="2"/>
    <x v="8"/>
    <s v="Manque de volonté"/>
    <s v="Manque de structures adéquates "/>
    <s v="Manque d'outils informatiques"/>
    <s v="Aboutissement du projet et sensibilisation"/>
    <s v="Construction d'hôpitaux modernes sur le plan national"/>
    <s v="Informatiser toutes les structures "/>
    <x v="0"/>
    <x v="0"/>
    <x v="2"/>
    <x v="3"/>
    <x v="2"/>
    <x v="2"/>
    <x v="4"/>
    <s v="ND"/>
    <x v="11"/>
    <x v="5"/>
    <x v="2"/>
    <x v="4"/>
    <x v="4"/>
    <n v="8"/>
    <n v="8"/>
    <n v="8"/>
    <n v="8"/>
    <n v="8"/>
    <n v="7"/>
    <n v="9"/>
    <x v="6"/>
    <s v="Oui"/>
    <x v="5"/>
    <s v="Changement assez important"/>
    <s v="Changement plus ou moins important"/>
    <s v="Changement assez important"/>
    <s v="Changement assez important"/>
    <s v="Changement plus ou moins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plus ou moins changer"/>
    <s v="Je suis prêt à changer assez"/>
    <s v="Je suis prêt à plus ou moins changer"/>
    <s v="ND"/>
    <s v="Meilleur accueil du malade "/>
    <s v="Rentabilité"/>
    <s v="Meilleures conditions de travail"/>
    <s v="Manque de locaux"/>
    <s v="Manque d'outils informatiques"/>
    <s v="Manque de personnel compétents"/>
    <s v="Manque de volonté pour changer de comportement"/>
    <s v="Manque de transparence"/>
    <s v="Livraison de l'hôpital départemental en construction"/>
    <s v="Equiper les structures de matériels informatiques"/>
    <s v="Former le personnel"/>
    <s v="Sensibilisation au changement"/>
    <s v="Meilleur système de contrôle"/>
  </r>
  <r>
    <n v="200"/>
    <d v="2018-05-29T00:00:00"/>
    <x v="7"/>
    <s v="Lémonbi-Leyou"/>
    <s v="Centre médical de Moanda"/>
    <s v="Centre médical"/>
    <s v="Public civil"/>
    <n v="107"/>
    <s v="Moanda"/>
    <m/>
    <m/>
    <m/>
    <d v="1977-01-01T00:00:00"/>
    <n v="69577"/>
    <n v="52"/>
    <n v="15"/>
    <n v="60"/>
    <s v="Hôpital AMISSA BONGO"/>
    <s v="TSAVO "/>
    <s v="ROSE"/>
    <n v="53"/>
    <x v="3"/>
    <x v="5"/>
    <x v="0"/>
    <s v="USS"/>
    <n v="15"/>
    <x v="6"/>
    <n v="1"/>
    <n v="8"/>
    <n v="2"/>
    <n v="10"/>
    <n v="10"/>
    <s v="Meilleure prise en charge des patients"/>
    <s v="Meilleure collaboration entre praticiens"/>
    <s v="Moins de perte en vie humaine"/>
    <x v="4"/>
    <x v="5"/>
    <x v="2"/>
    <x v="15"/>
    <s v="Peu d'adhésion des praticiens"/>
    <s v="Faible compréhension du projet"/>
    <s v="ND"/>
    <s v="Sensibilisation"/>
    <s v="Communication approfondie sur le projet"/>
    <s v="ND"/>
    <x v="3"/>
    <x v="3"/>
    <x v="0"/>
    <x v="3"/>
    <x v="2"/>
    <x v="4"/>
    <x v="2"/>
    <s v="ND"/>
    <x v="11"/>
    <x v="5"/>
    <x v="2"/>
    <x v="5"/>
    <x v="3"/>
    <n v="9"/>
    <n v="10"/>
    <n v="10"/>
    <n v="8"/>
    <n v="10"/>
    <n v="10"/>
    <n v="10"/>
    <x v="2"/>
    <s v="Oui"/>
    <x v="4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Possibilité de communiquer avec des spécialistes"/>
    <s v="Amélioration des compétences"/>
    <s v="Amélioration de la prise en charge des patients"/>
    <s v="Ne plus avoir des étudiants en spécialité"/>
    <s v="Complexe de supériorité"/>
    <s v="Difficulté des patients à s'adapter"/>
    <s v="ND"/>
    <s v="ND"/>
    <s v="Motivation et structuration"/>
    <s v="Objectivité"/>
    <s v="Former les patients à l'utilisation des NTIC"/>
    <s v="ND"/>
    <s v="ND"/>
  </r>
  <r>
    <n v="201"/>
    <d v="2018-05-29T00:00:00"/>
    <x v="7"/>
    <s v="Lémonbi-Leyou"/>
    <s v="Centre médical de Moanda"/>
    <s v="Centre médical"/>
    <s v="Public civil"/>
    <n v="107"/>
    <s v="Moanda"/>
    <m/>
    <m/>
    <m/>
    <d v="1977-01-01T00:00:00"/>
    <n v="69577"/>
    <n v="52"/>
    <n v="15"/>
    <n v="60"/>
    <s v="Hôpital AMISSA BONGO"/>
    <s v="NGOYO epse MAPESSI"/>
    <s v="CLARISSE"/>
    <n v="49"/>
    <x v="0"/>
    <x v="3"/>
    <x v="65"/>
    <s v="ADS DE L'INIFAS"/>
    <n v="17"/>
    <x v="5"/>
    <n v="5"/>
    <n v="7"/>
    <n v="1"/>
    <n v="7"/>
    <n v="7"/>
    <s v="Identification du patient au niveau national"/>
    <s v="Amélioration du système sanitaire"/>
    <s v="ND"/>
    <x v="3"/>
    <x v="5"/>
    <x v="3"/>
    <x v="4"/>
    <s v="Réseau Internet peu fiable"/>
    <s v="Moyens financiers"/>
    <s v="Personnel non qualifié"/>
    <s v="Internet haut débit"/>
    <s v="Prévoir le financement nécessaire"/>
    <s v="Formation du personnel"/>
    <x v="0"/>
    <x v="3"/>
    <x v="0"/>
    <x v="3"/>
    <x v="2"/>
    <x v="3"/>
    <x v="4"/>
    <s v="ND"/>
    <x v="11"/>
    <x v="5"/>
    <x v="2"/>
    <x v="3"/>
    <x v="6"/>
    <n v="7"/>
    <n v="6"/>
    <n v="7"/>
    <n v="7"/>
    <n v="7"/>
    <n v="5"/>
    <n v="5"/>
    <x v="11"/>
    <s v="Oui"/>
    <x v="5"/>
    <s v="Changement très important"/>
    <s v="Changement très important"/>
    <s v="Changement très important"/>
    <s v="Changement assez important"/>
    <s v="Changement assez important"/>
    <s v="Changement assez important"/>
    <s v="Changement assez important"/>
    <s v="ND"/>
    <s v="Je suis prêt à changer assez"/>
    <s v="Je suis prêt à beaucoup changer"/>
    <s v="Je suis prêt à beaucoup changer"/>
    <s v="Je suis prêt à beaucoup changer"/>
    <s v="Je suis prêt à beaucoup changer"/>
    <s v="Je suis prêt à changer assez"/>
    <s v="Je suis prêt à changer assez"/>
    <s v="ND"/>
    <s v="La mise en œuvre du projet"/>
    <s v="La formation du personnel"/>
    <s v="Equipements dans toutes les structures"/>
    <s v="Inaboutissement du projet"/>
    <s v="Détournements de fonds"/>
    <s v="Manque de volonté de l'Etat"/>
    <s v="Personnel peu qualifié"/>
    <s v="Pas de technologie de pointe"/>
    <s v="Suivre le projet jusqu'à son terme"/>
    <s v="Contrôle régulier des fonds"/>
    <s v="Booster l'Etat"/>
    <s v="Former les futurs utilisateurs"/>
    <s v="Equipements adéquats"/>
  </r>
  <r>
    <n v="202"/>
    <d v="2018-05-29T00:00:00"/>
    <x v="7"/>
    <s v="Lémonbi-Leyou"/>
    <s v="Centre médical de Moanda"/>
    <s v="Centre médical"/>
    <s v="Public civil"/>
    <n v="107"/>
    <s v="Moanda"/>
    <m/>
    <m/>
    <m/>
    <d v="1977-01-01T00:00:00"/>
    <n v="69577"/>
    <n v="52"/>
    <n v="15"/>
    <n v="60"/>
    <s v="Hôpital AMISSA BONGO"/>
    <s v="NGOMATEKA"/>
    <s v="SYLVIE"/>
    <n v="44"/>
    <x v="0"/>
    <x v="3"/>
    <x v="0"/>
    <s v="INIFAS"/>
    <n v="9"/>
    <x v="5"/>
    <n v="5"/>
    <n v="7"/>
    <n v="1"/>
    <n v="10"/>
    <n v="7"/>
    <s v="Meilleur identification des patients"/>
    <s v="Archives numériques"/>
    <s v="Modernisation des structures sanitaires"/>
    <x v="3"/>
    <x v="3"/>
    <x v="11"/>
    <x v="3"/>
    <s v="Moyens financiers"/>
    <s v="Manque d'outils informatiques"/>
    <s v="Personnel peu habitué aux NTIC"/>
    <s v="Financement et aboutissement du projet"/>
    <s v="Installation des équipements et formation du personnel"/>
    <s v="Formation du personnel"/>
    <x v="0"/>
    <x v="3"/>
    <x v="2"/>
    <x v="3"/>
    <x v="2"/>
    <x v="2"/>
    <x v="2"/>
    <s v="Pas d'outils informatiques dans notre structure"/>
    <x v="11"/>
    <x v="5"/>
    <x v="2"/>
    <x v="2"/>
    <x v="4"/>
    <n v="9"/>
    <n v="8"/>
    <n v="8"/>
    <n v="9"/>
    <n v="8"/>
    <n v="8"/>
    <n v="9"/>
    <x v="11"/>
    <s v="Oui"/>
    <x v="5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Une adaptation rapide est nécessaire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Réalisation effective du projet"/>
    <s v="Installation immédiate de SIS"/>
    <s v="Déploiement du projet"/>
    <s v="Inaboutissement du projet"/>
    <s v="Moyens financiers insuffisants"/>
    <s v="Technologie insuffisante"/>
    <s v="Personnel peu qualifié"/>
    <s v="Manque de volonté de l'Etat"/>
    <s v="Réussite du projet"/>
    <s v="Financements externes "/>
    <s v="Installer une technologie de pointe "/>
    <s v="Formation du personnel"/>
    <s v="Sensibilisation et motivation"/>
  </r>
  <r>
    <n v="203"/>
    <d v="2018-05-29T00:00:00"/>
    <x v="7"/>
    <s v="Lémonbi-Leyou"/>
    <s v="Centre médical de Moanda"/>
    <s v="Centre médical"/>
    <s v="Public civil"/>
    <n v="107"/>
    <s v="Moanda"/>
    <m/>
    <m/>
    <m/>
    <d v="1977-01-01T00:00:00"/>
    <n v="69577"/>
    <n v="52"/>
    <n v="15"/>
    <n v="60"/>
    <s v="Hôpital AMISSA BONGO"/>
    <s v="MOULONGOU"/>
    <s v="MARTINE"/>
    <n v="53"/>
    <x v="3"/>
    <x v="6"/>
    <x v="0"/>
    <s v="ENASS"/>
    <n v="7"/>
    <x v="6"/>
    <n v="5"/>
    <n v="8"/>
    <n v="4"/>
    <n v="5"/>
    <n v="6"/>
    <s v="Changement d'habitudes"/>
    <s v="Facilité de la collecte de données"/>
    <s v="Interconnexion entre structures de santé"/>
    <x v="8"/>
    <x v="3"/>
    <x v="3"/>
    <x v="8"/>
    <s v="Personnel peu qualifié"/>
    <s v="ND"/>
    <s v="ND"/>
    <s v="Formation du personnel"/>
    <s v="ND"/>
    <s v="ND"/>
    <x v="5"/>
    <x v="0"/>
    <x v="3"/>
    <x v="0"/>
    <x v="3"/>
    <x v="3"/>
    <x v="0"/>
    <s v="Tout est médiocre"/>
    <x v="11"/>
    <x v="5"/>
    <x v="2"/>
    <x v="3"/>
    <x v="9"/>
    <n v="5"/>
    <n v="8"/>
    <n v="8"/>
    <n v="7"/>
    <n v="7"/>
    <n v="5"/>
    <n v="9"/>
    <x v="11"/>
    <s v="Oui"/>
    <x v="4"/>
    <s v="Changement assez important"/>
    <s v="Changement assez important"/>
    <s v="Aucun changement"/>
    <s v="Changement très important"/>
    <s v="Changement faible"/>
    <s v="Changement plus ou moins important"/>
    <s v="Aucun changement"/>
    <s v="Très bon projet"/>
    <s v="Je suis prêt à beaucoup changer"/>
    <s v="Je suis prêt à beaucoup changer"/>
    <s v="Je suis prêt à plus ou moins changer"/>
    <s v="Je suis un peu prêt à changer"/>
    <s v="Je suis prêt à beaucoup changer"/>
    <s v="Je suis prêt à beaucoup changer"/>
    <s v="Je suis prêt à beaucoup changer"/>
    <s v="ND"/>
    <s v="La mise en œuvre du projet"/>
    <s v="ND"/>
    <s v="ND"/>
    <s v="Détournement de fonds"/>
    <s v="Personnel peu qualifié"/>
    <s v="ND"/>
    <s v="ND"/>
    <s v="ND"/>
    <s v="Suivi et contrôle permanent"/>
    <s v="Formation du personnel"/>
    <s v="ND"/>
    <s v="ND"/>
    <s v="ND"/>
  </r>
  <r>
    <n v="204"/>
    <d v="2018-05-29T00:00:00"/>
    <x v="7"/>
    <s v="Lémonbi-Leyou"/>
    <s v="Centre médical de Moanda"/>
    <s v="Centre médical"/>
    <s v="Public civil"/>
    <n v="107"/>
    <s v="Moanda"/>
    <m/>
    <m/>
    <m/>
    <d v="1977-01-01T00:00:00"/>
    <n v="69577"/>
    <n v="52"/>
    <n v="15"/>
    <n v="60"/>
    <s v="Hôpital AMISSA BONGO"/>
    <s v="LEYIKA"/>
    <s v="DAMIEN"/>
    <n v="41"/>
    <x v="3"/>
    <x v="6"/>
    <x v="0"/>
    <s v="ENASS"/>
    <n v="2"/>
    <x v="6"/>
    <n v="5"/>
    <n v="8"/>
    <n v="4"/>
    <n v="5"/>
    <n v="4"/>
    <s v="Meilleur suivi des patients"/>
    <s v="Formation du personnel"/>
    <s v="Equipements adéquats"/>
    <x v="0"/>
    <x v="0"/>
    <x v="7"/>
    <x v="12"/>
    <s v="Données non sécurisées"/>
    <s v="Médecins trop agés pour utilisation des outils informatiques"/>
    <s v="ND"/>
    <s v="Sécurisation des données des patients"/>
    <s v="Recruter les jeunes médecins pour assister les anciens"/>
    <s v="ND"/>
    <x v="2"/>
    <x v="0"/>
    <x v="0"/>
    <x v="2"/>
    <x v="2"/>
    <x v="3"/>
    <x v="0"/>
    <s v="Médiocre dans l'ensemble"/>
    <x v="11"/>
    <x v="5"/>
    <x v="2"/>
    <x v="4"/>
    <x v="5"/>
    <n v="5"/>
    <n v="8"/>
    <n v="9"/>
    <n v="5"/>
    <n v="7"/>
    <n v="8"/>
    <n v="4"/>
    <x v="11"/>
    <s v="Oui"/>
    <x v="4"/>
    <s v="Changement plus ou moins important"/>
    <s v="Changement assez important"/>
    <s v="Changement faible"/>
    <s v="Changement assez important"/>
    <s v="Changement plus ou moins important"/>
    <s v="Changement assez important"/>
    <s v="Changement plus ou moins important"/>
    <s v="ND"/>
    <s v="Je suis prêt à changer assez"/>
    <s v="Je suis prêt à changer assez"/>
    <s v="Je suis prêt à plus ou moins changer"/>
    <s v="Je suis prêt à changer assez"/>
    <s v="Je suis prêt à changer assez"/>
    <s v="Je suis prêt à changer assez"/>
    <s v="Je suis prêt à plus ou moins changer"/>
    <s v="Réalisation du projet"/>
    <s v="Amélioration des conditions de travail"/>
    <s v="Formation du personnel"/>
    <s v="La mise en œuvre effective du projet"/>
    <s v="Personnel peu qualifié"/>
    <s v="Non respect du secret professionnel"/>
    <s v="Vieillesse "/>
    <s v="ND"/>
    <s v="ND"/>
    <s v="Formation du personnel"/>
    <s v="Prévoir un code d'accès"/>
    <s v="Recruter les jeunes professionnels"/>
    <s v="ND"/>
    <s v="ND"/>
  </r>
  <r>
    <n v="205"/>
    <d v="2018-05-29T00:00:00"/>
    <x v="7"/>
    <s v="Lémonbi-Leyou"/>
    <s v="Centre médical de Moanda"/>
    <s v="Centre médical"/>
    <s v="Public civil"/>
    <n v="107"/>
    <s v="Moanda"/>
    <m/>
    <m/>
    <m/>
    <d v="1977-01-01T00:00:00"/>
    <n v="69577"/>
    <n v="52"/>
    <n v="15"/>
    <n v="60"/>
    <s v="Hôpital AMISSA BONGO"/>
    <s v="DIANGA MOUKAMA"/>
    <s v="VIVIEN"/>
    <n v="41"/>
    <x v="3"/>
    <x v="6"/>
    <x v="0"/>
    <s v="ENASS"/>
    <n v="2"/>
    <x v="2"/>
    <n v="6"/>
    <n v="10"/>
    <n v="7"/>
    <n v="9"/>
    <n v="6"/>
    <s v="Meilleur suivi des patients"/>
    <s v="Echange avec d'autres professionnels de santé "/>
    <s v="ND"/>
    <x v="6"/>
    <x v="9"/>
    <x v="4"/>
    <x v="3"/>
    <s v="Manque de matériels appropriés"/>
    <s v="Personnel peu qualifié"/>
    <s v="Manque de ressources humaines"/>
    <s v="Equipements "/>
    <s v="Formation du personnel "/>
    <s v="Recruter les professionnels de santé"/>
    <x v="5"/>
    <x v="3"/>
    <x v="0"/>
    <x v="0"/>
    <x v="0"/>
    <x v="4"/>
    <x v="0"/>
    <s v="ND"/>
    <x v="11"/>
    <x v="5"/>
    <x v="2"/>
    <x v="9"/>
    <x v="5"/>
    <n v="6"/>
    <n v="8"/>
    <n v="9"/>
    <n v="5"/>
    <n v="9"/>
    <n v="9"/>
    <n v="7"/>
    <x v="2"/>
    <s v="Oui"/>
    <x v="5"/>
    <s v="Changement plus ou moins important"/>
    <s v="Changement assez important"/>
    <s v="Changement très important"/>
    <s v="Changement très important"/>
    <s v="Changement très important"/>
    <s v="Changement très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plus ou moins changer"/>
    <s v="ND"/>
    <s v="Echange de données rapide "/>
    <s v="Amélioration du suivi des patients"/>
    <s v="Bonne relation à distance avec des spécialistes "/>
    <s v="Manque de matériels"/>
    <s v="Personnel peu qualifié"/>
    <s v="Données divulguées"/>
    <s v="ND"/>
    <s v="ND"/>
    <s v="Equiper les structures "/>
    <s v="Formation du personnel"/>
    <s v="Sécurisation des données des patients"/>
    <s v="ND"/>
    <s v="ND"/>
  </r>
  <r>
    <n v="206"/>
    <d v="2018-05-29T00:00:00"/>
    <x v="7"/>
    <s v="Lémonbi-Leyou"/>
    <s v="Centre médical de Moanda"/>
    <s v="Centre médical"/>
    <s v="Public civil"/>
    <n v="107"/>
    <s v="Moanda"/>
    <m/>
    <m/>
    <m/>
    <d v="1977-01-01T00:00:00"/>
    <n v="69577"/>
    <n v="52"/>
    <n v="15"/>
    <n v="60"/>
    <s v="Hôpital AMISSA BONGO"/>
    <s v="OBIANG OBAME"/>
    <s v="JULIA- NADIA"/>
    <n v="28"/>
    <x v="3"/>
    <x v="5"/>
    <x v="0"/>
    <s v="Institut des haut études de management/ secteur santé"/>
    <s v="4mois"/>
    <x v="6"/>
    <n v="5"/>
    <n v="4"/>
    <n v="2"/>
    <n v="8"/>
    <n v="5"/>
    <s v="L'utilisation de l'outil informatique"/>
    <s v="Archives numériques"/>
    <s v="Interconnexion entre structures de santé"/>
    <x v="2"/>
    <x v="0"/>
    <x v="0"/>
    <x v="10"/>
    <s v="Personnel peu qualifié"/>
    <s v="Structures sanitaires inadéquates"/>
    <s v="Pas de matériels de travail pour accueillir le SIS"/>
    <s v="Formation du personnel"/>
    <s v="Restaurer les structures de santé "/>
    <s v="Equiper les structures"/>
    <x v="3"/>
    <x v="3"/>
    <x v="3"/>
    <x v="4"/>
    <x v="4"/>
    <x v="0"/>
    <x v="0"/>
    <s v="ND"/>
    <x v="11"/>
    <x v="5"/>
    <x v="2"/>
    <x v="3"/>
    <x v="2"/>
    <n v="8"/>
    <n v="7"/>
    <n v="7"/>
    <n v="8"/>
    <n v="10"/>
    <n v="10"/>
    <n v="10"/>
    <x v="2"/>
    <s v="Oui"/>
    <x v="5"/>
    <s v="Changement assez important"/>
    <s v="Changement très important"/>
    <s v="Changement assez important"/>
    <s v="Changement très important"/>
    <s v="Changement assez important"/>
    <s v="Changement assez important"/>
    <s v="Changement très important"/>
    <s v="ND"/>
    <s v="Je suis un peu prêt à changer"/>
    <s v="Je suis prêt à plus ou moins changer"/>
    <s v="Je suis un peu prêt à changer"/>
    <s v="Je suis prêt à changer assez"/>
    <s v="Je suis prêt à plus ou moins changer"/>
    <s v="Je suis prêt à plus ou moins changer"/>
    <s v="Je suis prêt à plus ou moins changer"/>
    <s v="ND"/>
    <s v="Aboutissement du projet"/>
    <s v="Disponibilité du personnel qualifié et spécialisé"/>
    <s v="Interconnexion entre agents de santé"/>
    <s v="Moyens financiers insuffisants"/>
    <s v="Personnel peu qualifié"/>
    <s v="ND"/>
    <s v="ND"/>
    <s v="ND"/>
    <s v="Financement total du projet"/>
    <s v="Formation du personnel"/>
    <s v="ND"/>
    <s v="ND"/>
    <s v="ND"/>
  </r>
  <r>
    <n v="207"/>
    <d v="2018-05-29T00:00:00"/>
    <x v="7"/>
    <s v="Lémonbi-Leyou"/>
    <s v="Centre médical de Moanda"/>
    <s v="Centre médical"/>
    <s v="Public civil"/>
    <n v="107"/>
    <s v="Moanda"/>
    <m/>
    <m/>
    <m/>
    <d v="1977-01-01T00:00:00"/>
    <n v="69577"/>
    <n v="52"/>
    <n v="15"/>
    <n v="60"/>
    <s v="Hôpital AMISSA BONGO"/>
    <s v="KOUMBA"/>
    <s v="JEAN"/>
    <n v="35"/>
    <x v="3"/>
    <x v="6"/>
    <x v="0"/>
    <s v="INFASS"/>
    <n v="4"/>
    <x v="4"/>
    <n v="5"/>
    <n v="10"/>
    <n v="5"/>
    <n v="8"/>
    <n v="5"/>
    <s v="Meilleure collaboration entre collègues"/>
    <s v="Amélioration de la technique et de la pratique"/>
    <s v="Amélioration et évolution des professions"/>
    <x v="4"/>
    <x v="3"/>
    <x v="0"/>
    <x v="8"/>
    <s v="Financement insuffisant"/>
    <s v="Manque de personnel qualifié"/>
    <s v="Réseau à faible débit"/>
    <s v="Financement total du projet"/>
    <s v="Formation à l'utilisation des NTIC"/>
    <s v="Internet à haut débit dans tous le pays"/>
    <x v="3"/>
    <x v="3"/>
    <x v="3"/>
    <x v="4"/>
    <x v="4"/>
    <x v="0"/>
    <x v="3"/>
    <s v="ND"/>
    <x v="11"/>
    <x v="5"/>
    <x v="2"/>
    <x v="5"/>
    <x v="4"/>
    <n v="8"/>
    <n v="10"/>
    <n v="7"/>
    <n v="7"/>
    <n v="9"/>
    <n v="7"/>
    <n v="7"/>
    <x v="6"/>
    <s v="Oui"/>
    <x v="4"/>
    <s v="Changement assez important"/>
    <s v="Changement très important"/>
    <s v="Changement très important"/>
    <s v="Changement très important"/>
    <s v="Changement plus ou moins important"/>
    <s v="Changement assez important"/>
    <s v="Changement faible"/>
    <s v="Sous-projet bénéfique pour tous "/>
    <s v="Je suis prêt à changer assez"/>
    <s v="Je suis prêt à beaucoup changer"/>
    <s v="Je suis prêt à beaucoup changer"/>
    <s v="Je suis prêt à changer assez"/>
    <s v="Je suis prêt à changer assez"/>
    <s v="Je suis prêt à plus ou moins changer"/>
    <s v="Je suis prêt à plus ou moins changer"/>
    <s v="Sous-projet très bénéfique"/>
    <s v="Amélioration de la prise en charge des patients"/>
    <s v="Acquérir une connaissance efficace de l'informatique"/>
    <s v="Gain de temps"/>
    <s v="Piratage du système"/>
    <s v="Manque d'implication"/>
    <s v="Insuffisance de moyens financiers"/>
    <s v="Utilisation du réseau à d'autres fins "/>
    <s v="Personnel peu qualifié"/>
    <s v="Sécuriser le réseau"/>
    <s v="Motivation"/>
    <s v="Equiper les structures de santé"/>
    <s v="Réglémentation de l'utilisation du réseau "/>
    <s v="Formation du personnel"/>
  </r>
  <r>
    <n v="208"/>
    <d v="2018-05-29T00:00:00"/>
    <x v="7"/>
    <s v="Lémonbi-Leyou"/>
    <s v="Centre médical de Moanda"/>
    <s v="Centre médical"/>
    <s v="Public civil"/>
    <n v="107"/>
    <s v="Moanda"/>
    <m/>
    <m/>
    <m/>
    <d v="1977-01-01T00:00:00"/>
    <n v="69577"/>
    <n v="52"/>
    <n v="15"/>
    <n v="60"/>
    <s v="Hôpital AMISSA BONGO"/>
    <s v="MVOU"/>
    <s v="JOSEPH "/>
    <n v="46"/>
    <x v="6"/>
    <x v="2"/>
    <x v="73"/>
    <s v="INFASS"/>
    <n v="3"/>
    <x v="6"/>
    <n v="5"/>
    <n v="10"/>
    <n v="5"/>
    <n v="5"/>
    <n v="3"/>
    <s v="Amélioration de la situation sanitaire au gabon"/>
    <s v="Système sanitaire performant"/>
    <s v="Amélioration des conditions de travail"/>
    <x v="9"/>
    <x v="5"/>
    <x v="14"/>
    <x v="2"/>
    <s v="Données non sécurisées"/>
    <s v="ND"/>
    <s v="ND"/>
    <s v="Sécuriser les données du patient"/>
    <s v="ND"/>
    <s v="ND"/>
    <x v="0"/>
    <x v="2"/>
    <x v="2"/>
    <x v="6"/>
    <x v="2"/>
    <x v="2"/>
    <x v="0"/>
    <s v="L a performance actuelle est passable "/>
    <x v="11"/>
    <x v="5"/>
    <x v="2"/>
    <x v="3"/>
    <x v="10"/>
    <n v="6"/>
    <n v="1"/>
    <n v="3"/>
    <n v="5"/>
    <n v="6"/>
    <n v="7"/>
    <n v="7"/>
    <x v="2"/>
    <s v="Oui"/>
    <x v="4"/>
    <s v="Changement assez important"/>
    <s v="Changement très important"/>
    <s v="Changement plus ou moins important"/>
    <s v="Changement plus ou moins important"/>
    <s v="Changement plus ou moins important"/>
    <s v="Changement plus ou moins important"/>
    <s v="Changement faible"/>
    <s v="changement concret"/>
    <s v="Je suis prêt à changer assez"/>
    <s v="Je suis prêt à changer assez"/>
    <s v="Je suis prêt à changer assez"/>
    <s v="Je suis prêt à changer assez"/>
    <s v="Je suis prêt à beaucoup changer"/>
    <s v="Je suis prêt à beaucoup changer"/>
    <s v="Je suis prêt à plus ou moins changer"/>
    <s v="Prêt à changer assez"/>
    <s v="Amélioration du système de santé"/>
    <s v="Amélioration de la collecte des données"/>
    <s v="Amélioration de la performance des agents"/>
    <s v="Piratage du système"/>
    <s v="Paresse des agents"/>
    <s v="ND"/>
    <s v="ND"/>
    <s v="ND"/>
    <s v="Sécuriser les données des patients"/>
    <s v="Motivation"/>
    <s v="ND"/>
    <s v="ND"/>
    <s v="ND"/>
  </r>
  <r>
    <n v="209"/>
    <d v="2018-05-29T00:00:00"/>
    <x v="7"/>
    <s v="Lémonbi-Leyou"/>
    <s v="Centre médical de Moanda"/>
    <s v="Centre médical"/>
    <s v="Public civil"/>
    <n v="107"/>
    <s v="Moanda"/>
    <m/>
    <m/>
    <m/>
    <d v="1977-01-01T00:00:00"/>
    <n v="69577"/>
    <n v="52"/>
    <n v="15"/>
    <n v="60"/>
    <s v="Hôpital AMISSA BONGO"/>
    <s v="SONOKOUNBA "/>
    <s v="CECILE"/>
    <n v="57"/>
    <x v="0"/>
    <x v="3"/>
    <x v="0"/>
    <s v="ENASS"/>
    <n v="7"/>
    <x v="6"/>
    <n v="6"/>
    <n v="9"/>
    <n v="5"/>
    <n v="9"/>
    <n v="8"/>
    <s v="Projet opérationnel "/>
    <s v="Etendre au plan national"/>
    <s v="Installation du SIS définitivement"/>
    <x v="3"/>
    <x v="3"/>
    <x v="12"/>
    <x v="6"/>
    <s v="Manque de sérieux de l'Etat gabonais "/>
    <s v="Pas de suivi"/>
    <s v="Respect des délais"/>
    <s v="Changement des habitudes"/>
    <s v="Suivi et contrôle "/>
    <s v="Respect des délais "/>
    <x v="0"/>
    <x v="3"/>
    <x v="0"/>
    <x v="3"/>
    <x v="3"/>
    <x v="3"/>
    <x v="0"/>
    <s v="ND"/>
    <x v="11"/>
    <x v="5"/>
    <x v="2"/>
    <x v="2"/>
    <x v="9"/>
    <n v="6"/>
    <n v="5"/>
    <n v="8"/>
    <n v="7"/>
    <n v="7"/>
    <n v="8"/>
    <n v="8"/>
    <x v="2"/>
    <s v="Oui"/>
    <x v="2"/>
    <s v="Changement assez important"/>
    <s v="Changement très important"/>
    <s v="Changement assez important"/>
    <s v="Changement assez important"/>
    <s v="Changement plus ou moins important"/>
    <s v="Changement assez important"/>
    <s v="Changement plus ou moins important"/>
    <s v="ND"/>
    <s v="Je suis prêt à beaucoup changer"/>
    <s v="Je suis prêt à changer assez"/>
    <s v="Je suis prêt à changer assez"/>
    <s v="Je suis prêt à beaucoup changer"/>
    <s v="Je suis prêt à changer assez"/>
    <s v="Je suis prêt à beaucoup changer"/>
    <s v="Je suis prêt à changer assez"/>
    <s v="ND"/>
    <s v="Meilleurs résultats"/>
    <s v="Amélioration des compétences"/>
    <s v="Meilleure prise en charge des patients"/>
    <s v="Manque d'outils informatique"/>
    <s v="Manque de moyens financiers pour la formation du personnel "/>
    <s v="Pas de personnel de maintenance "/>
    <s v="ND"/>
    <s v="ND"/>
    <s v="Equipements dans toutes les structures "/>
    <s v="Formation du personnel"/>
    <s v="Equipe de maintenance formée"/>
    <s v="ND"/>
    <s v="ND"/>
  </r>
  <r>
    <n v="210"/>
    <d v="2018-05-29T00:00:00"/>
    <x v="7"/>
    <s v="Lémonbi-Leyou"/>
    <s v="Centre médical de Moanda"/>
    <s v="Centre médical"/>
    <s v="Public civil"/>
    <n v="107"/>
    <s v="Moanda"/>
    <m/>
    <m/>
    <m/>
    <d v="1977-01-01T00:00:00"/>
    <n v="69577"/>
    <n v="52"/>
    <n v="15"/>
    <n v="60"/>
    <s v="Hôpital AMISSA BONGO"/>
    <s v="OSSINDJIN"/>
    <s v="EMELINE"/>
    <n v="41"/>
    <x v="3"/>
    <x v="6"/>
    <x v="0"/>
    <s v="ENASS"/>
    <n v="7"/>
    <x v="4"/>
    <n v="2"/>
    <n v="8"/>
    <n v="2"/>
    <n v="10"/>
    <n v="3"/>
    <s v="Rapidité dans la prise en charge des patients"/>
    <s v="Amélioration de la qualité des soins"/>
    <s v="Meilleures conditions de travail"/>
    <x v="3"/>
    <x v="0"/>
    <x v="0"/>
    <x v="10"/>
    <s v="Personnel peu qualifié"/>
    <s v="Piratage de la base de données"/>
    <s v="Défaillance d'internet"/>
    <s v="Formation du personnel en NTIC "/>
    <s v="Sécuriser le système"/>
    <s v="Installer un wifi haut débit"/>
    <x v="3"/>
    <x v="3"/>
    <x v="0"/>
    <x v="0"/>
    <x v="3"/>
    <x v="0"/>
    <x v="3"/>
    <s v="SIS inexistant "/>
    <x v="11"/>
    <x v="5"/>
    <x v="2"/>
    <x v="6"/>
    <x v="5"/>
    <n v="8"/>
    <n v="9"/>
    <n v="9"/>
    <n v="9"/>
    <n v="9"/>
    <n v="8"/>
    <n v="8"/>
    <x v="11"/>
    <s v="Oui"/>
    <x v="5"/>
    <s v="Changement assez important"/>
    <s v="Changement plus ou moins important"/>
    <s v="Changement assez important"/>
    <s v="Changement assez important"/>
    <s v="Changement assez important"/>
    <s v="Changement assez important"/>
    <s v="Changement plus ou moins important"/>
    <s v="ND"/>
    <s v="Je suis prêt à changer assez"/>
    <s v="Je suis prêt à plus ou moins changer"/>
    <s v="Je suis prêt à changer assez"/>
    <s v="Je suis prêt à changer assez"/>
    <s v="Je suis prêt à changer assez"/>
    <s v="Je suis prêt à changer assez"/>
    <s v="Je suis prêt à plus ou moins changer"/>
    <s v="ND"/>
    <s v="Meilleure productivité"/>
    <s v="Continuité des services"/>
    <s v="Amélioration de la prise en charge des patients"/>
    <s v="Personnel peu qualifié"/>
    <s v="Peu d'outils informatiques "/>
    <s v="Données patient divulguées"/>
    <s v="ND"/>
    <s v="ND"/>
    <s v="Formation du personnel"/>
    <s v="Equiper les structures"/>
    <s v="Sécurisation des données des patients"/>
    <s v="ND"/>
    <s v="ND"/>
  </r>
  <r>
    <n v="211"/>
    <d v="2018-05-29T00:00:00"/>
    <x v="7"/>
    <s v="Lémonbi-Leyou"/>
    <s v="Centre médical de Moanda"/>
    <s v="Centre médical"/>
    <s v="Public civil"/>
    <n v="107"/>
    <s v="Moanda"/>
    <m/>
    <m/>
    <m/>
    <d v="1977-01-01T00:00:00"/>
    <n v="69577"/>
    <n v="52"/>
    <n v="15"/>
    <n v="60"/>
    <s v="Hôpital AMISSA BONGO"/>
    <s v="NGUEMA ONDO"/>
    <s v="GERALD"/>
    <n v="40"/>
    <x v="2"/>
    <x v="7"/>
    <x v="74"/>
    <s v="USS/UCAD IDAKOU"/>
    <n v="3"/>
    <x v="8"/>
    <n v="10"/>
    <n v="10"/>
    <n v="1"/>
    <n v="10"/>
    <n v="4"/>
    <s v="Acessibilité aux données patients"/>
    <s v="Amélioration de la prise en charge des patients"/>
    <s v="Meilleure prise de décision en santé publique"/>
    <x v="2"/>
    <x v="0"/>
    <x v="3"/>
    <x v="11"/>
    <s v="Peu d'adhésion des praticiens"/>
    <s v="Pas de financement au projet"/>
    <s v="Personnel peu habitué aux NTIC"/>
    <s v="Dissémination du projet"/>
    <s v="Plaidoyer "/>
    <s v="Formation des professionnels"/>
    <x v="0"/>
    <x v="0"/>
    <x v="0"/>
    <x v="3"/>
    <x v="3"/>
    <x v="0"/>
    <x v="0"/>
    <s v="ND"/>
    <x v="11"/>
    <x v="5"/>
    <x v="2"/>
    <x v="5"/>
    <x v="3"/>
    <n v="10"/>
    <n v="10"/>
    <n v="10"/>
    <n v="10"/>
    <n v="10"/>
    <n v="10"/>
    <n v="10"/>
    <x v="2"/>
    <s v="Oui"/>
    <x v="4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Amélioration de la qualité de la pratique"/>
    <s v="Amélioration de la qualité de la prise en charge"/>
    <s v="Interconnexion entre agents de santé"/>
    <s v="Peu d'adhésion"/>
    <s v="Connexion internet faible débit"/>
    <s v="ND"/>
    <s v="ND"/>
    <s v="ND"/>
    <s v="Dissémination du sous-projet"/>
    <s v="Installer la fibre optique"/>
    <s v="ND"/>
    <s v="ND"/>
    <s v="ND"/>
  </r>
  <r>
    <n v="212"/>
    <d v="2018-05-29T00:00:00"/>
    <x v="7"/>
    <s v="Lémonbi-Leyou"/>
    <s v="Centre médical de Moanda"/>
    <s v="Centre médical"/>
    <s v="Public civil"/>
    <n v="107"/>
    <s v="Moanda"/>
    <m/>
    <m/>
    <m/>
    <d v="1977-01-01T00:00:00"/>
    <n v="69577"/>
    <n v="52"/>
    <n v="15"/>
    <n v="60"/>
    <s v="Hôpital AMISSA BONGO"/>
    <s v="MAMBANDY"/>
    <s v="OPASSI"/>
    <n v="29"/>
    <x v="3"/>
    <x v="6"/>
    <x v="9"/>
    <s v="FMSS"/>
    <s v="2mois"/>
    <x v="6"/>
    <n v="1"/>
    <n v="10"/>
    <n v="1"/>
    <n v="8"/>
    <n v="4"/>
    <s v="Amélioration de la collecte des données"/>
    <s v="Suivi du dossier patient"/>
    <s v="Amélioration des données des patients"/>
    <x v="3"/>
    <x v="0"/>
    <x v="2"/>
    <x v="11"/>
    <s v="Manque de moyens financiers"/>
    <s v="Manque de matériels informatiques"/>
    <s v="Personnel peu habitué aux NTIC"/>
    <s v="Financement extérieur"/>
    <s v="Equipements dans les structures"/>
    <s v="Formation du personnel"/>
    <x v="3"/>
    <x v="3"/>
    <x v="0"/>
    <x v="3"/>
    <x v="3"/>
    <x v="4"/>
    <x v="3"/>
    <s v="ND"/>
    <x v="11"/>
    <x v="5"/>
    <x v="2"/>
    <x v="3"/>
    <x v="2"/>
    <n v="6"/>
    <n v="6"/>
    <n v="6"/>
    <n v="6"/>
    <n v="6"/>
    <n v="6"/>
    <n v="6"/>
    <x v="2"/>
    <s v="Oui"/>
    <x v="2"/>
    <s v="Changement plus ou moins important"/>
    <s v="Changement assez important"/>
    <s v="Changement assez important"/>
    <s v="Changement assez important"/>
    <s v="Changement plus ou moins important"/>
    <s v="Changement assez important"/>
    <s v="Changement faible"/>
    <s v="ND"/>
    <s v="Je suis prêt à changer assez"/>
    <s v="Je suis prêt à changer assez"/>
    <s v="Je suis prêt à changer assez"/>
    <s v="Je suis prêt à changer assez"/>
    <s v="Je suis prêt à plus ou moins changer"/>
    <s v="Je suis prêt à changer assez"/>
    <s v="Je suis prêt à changer assez"/>
    <s v="ND"/>
    <s v="Améliorer les conditions de santé des gabonais"/>
    <s v="Accès aux données à distance"/>
    <s v="Amélioration de la prise en charge des patients"/>
    <s v="ND"/>
    <s v="Pannes électriques"/>
    <s v="Manque d'outils informatiques"/>
    <s v="Manque de spécialistes"/>
    <s v="ND"/>
    <s v="ND"/>
    <s v="Equiper les structures"/>
    <s v="Formation de spécialistes au gabon"/>
    <m/>
    <s v="ND"/>
  </r>
  <r>
    <n v="213"/>
    <d v="2018-05-29T00:00:00"/>
    <x v="7"/>
    <s v="Lémonbi-Leyou"/>
    <s v="Centre médical de Moanda"/>
    <s v="Centre médical"/>
    <s v="Public civil"/>
    <n v="107"/>
    <s v="Moanda"/>
    <m/>
    <m/>
    <m/>
    <d v="1977-01-01T00:00:00"/>
    <n v="69577"/>
    <n v="52"/>
    <n v="15"/>
    <n v="60"/>
    <s v="Hôpital AMISSA BONGO"/>
    <s v="OKAMDONERO"/>
    <s v="AMBROISE EDME"/>
    <n v="43"/>
    <x v="2"/>
    <x v="4"/>
    <x v="0"/>
    <s v="FMSS"/>
    <n v="6"/>
    <x v="8"/>
    <n v="7"/>
    <n v="10"/>
    <n v="4"/>
    <n v="10"/>
    <n v="7"/>
    <s v="Identifiant unique au patient"/>
    <s v="Informations disponibles sur la vie sanitaire du patient"/>
    <s v="Echange entre professionnels de la santé"/>
    <x v="3"/>
    <x v="0"/>
    <x v="2"/>
    <x v="11"/>
    <s v="Faible taux d'adhésion des professionnels de santé"/>
    <s v="Données divulguées"/>
    <s v="Défaut de financement par l'Etat gabonais"/>
    <s v="Formation à l'utilisation des NTIC"/>
    <s v="Sécurisation des données"/>
    <s v="Financement avec une aide extérieure"/>
    <x v="2"/>
    <x v="5"/>
    <x v="2"/>
    <x v="2"/>
    <x v="6"/>
    <x v="3"/>
    <x v="6"/>
    <s v="ND"/>
    <x v="5"/>
    <x v="11"/>
    <x v="4"/>
    <x v="5"/>
    <x v="5"/>
    <n v="9"/>
    <n v="10"/>
    <n v="10"/>
    <n v="10"/>
    <n v="10"/>
    <n v="7"/>
    <n v="8"/>
    <x v="13"/>
    <s v="Oui"/>
    <x v="7"/>
    <s v="Changement assez important"/>
    <s v="Changement très important"/>
    <s v="Changement assez important"/>
    <s v="Changement assez important"/>
    <s v="Changement très important"/>
    <s v="Changement très important"/>
    <s v="Changement assez important"/>
    <s v="ND"/>
    <s v="Je suis prêt à changer assez"/>
    <s v="Je suis prêt à beaucoup changer"/>
    <s v="Je suis prêt à changer assez"/>
    <s v="Je suis prêt à changer assez"/>
    <s v="Je suis prêt à changer assez"/>
    <s v="Je suis prêt à changer assez"/>
    <s v="Je suis prêt à changer assez"/>
    <s v="ND"/>
    <s v="Communication facile avec mes collègues"/>
    <s v="Facilité l'identification des patients"/>
    <s v="ND"/>
    <s v="Manque de volonté"/>
    <s v="Difficulté d'harmonisation entre opérateurs de santé"/>
    <s v="ND"/>
    <s v="ND"/>
    <s v="ND"/>
    <s v="Sensibilisation et motivation"/>
    <s v="Sensibilisation continue"/>
    <s v="ND"/>
    <s v="ND"/>
    <s v="ND"/>
  </r>
  <r>
    <n v="214"/>
    <d v="2018-05-29T00:00:00"/>
    <x v="7"/>
    <s v="Lémonbi-Leyou"/>
    <s v="Centre médical de Moanda"/>
    <s v="Centre médical"/>
    <s v="Public civil"/>
    <n v="107"/>
    <s v="Moanda"/>
    <m/>
    <m/>
    <m/>
    <d v="1977-01-01T00:00:00"/>
    <n v="69577"/>
    <n v="52"/>
    <n v="15"/>
    <n v="60"/>
    <s v="Hôpital AMISSA BONGO"/>
    <s v="DEDANGOYI"/>
    <s v="DEDA"/>
    <n v="43"/>
    <x v="3"/>
    <x v="2"/>
    <x v="75"/>
    <s v="Institut des sciences de la santé"/>
    <n v="10"/>
    <x v="10"/>
    <n v="3"/>
    <n v="6"/>
    <n v="2"/>
    <n v="8"/>
    <n v="3"/>
    <s v="Télémédecine"/>
    <s v="Suivi des patients très fiable"/>
    <s v="Bonne prise en charge du patient"/>
    <x v="6"/>
    <x v="0"/>
    <x v="5"/>
    <x v="6"/>
    <s v="Manque de volonté de l'Etat"/>
    <s v="Logistique"/>
    <s v="Moyens financiers"/>
    <s v="Echanges et accords"/>
    <s v="Equipe pour la logistique"/>
    <s v="Financement extérieur"/>
    <x v="2"/>
    <x v="2"/>
    <x v="2"/>
    <x v="3"/>
    <x v="3"/>
    <x v="2"/>
    <x v="2"/>
    <s v="ND"/>
    <x v="5"/>
    <x v="11"/>
    <x v="4"/>
    <x v="4"/>
    <x v="6"/>
    <n v="7"/>
    <n v="8"/>
    <n v="5"/>
    <n v="7"/>
    <n v="8"/>
    <n v="5"/>
    <n v="7"/>
    <x v="13"/>
    <s v="Oui"/>
    <x v="5"/>
    <s v="Changement faible"/>
    <s v="Changement très important"/>
    <s v="Changement assez important"/>
    <s v="Changement plus ou moins important"/>
    <s v="Changement faible"/>
    <s v="Changement assez important"/>
    <s v="Aucun changeme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ne suis pas du tout prêt à changer"/>
    <s v="ND"/>
    <s v="Meilleure prise en charge"/>
    <s v="Faire des dépenses rationnelles "/>
    <s v="ND"/>
    <s v="Manque de volonté de l'Etat"/>
    <s v="Logistique"/>
    <s v="Moyens financiers énormes"/>
    <s v="ND"/>
    <s v="ND"/>
    <s v="Echange et accords de partenariat"/>
    <s v="Equipe de logistique"/>
    <s v="Financement extérieur"/>
    <s v="ND"/>
    <s v="ND"/>
  </r>
  <r>
    <n v="215"/>
    <d v="2018-05-29T00:00:00"/>
    <x v="7"/>
    <s v="Lémonbi-Leyou"/>
    <s v="Hôpital Marcel Abéké"/>
    <s v="Hôpital"/>
    <s v="Privé"/>
    <n v="59"/>
    <s v="Moanda"/>
    <m/>
    <m/>
    <m/>
    <n v="1962"/>
    <n v="69577"/>
    <n v="100"/>
    <n v="20"/>
    <n v="60"/>
    <s v="Hôpital AMISSA BONGO"/>
    <s v="M'POUHO-APOUBA"/>
    <s v="LAMBERT"/>
    <n v="61"/>
    <x v="2"/>
    <x v="7"/>
    <x v="25"/>
    <s v="CUSS/LBV"/>
    <n v="22"/>
    <x v="5"/>
    <n v="7"/>
    <n v="7"/>
    <n v="5"/>
    <n v="6"/>
    <n v="5"/>
    <s v="Amélioration de la qualité des soins"/>
    <s v="Amélioration de la qualité des infrastructures"/>
    <s v="Apports multifactoriels"/>
    <x v="0"/>
    <x v="0"/>
    <x v="0"/>
    <x v="0"/>
    <s v="Moyens"/>
    <s v="Moyens financiers"/>
    <s v="Moyens humains"/>
    <s v="Responsabilités et acquisitions"/>
    <s v="Financement extérieur"/>
    <s v="Formation"/>
    <x v="2"/>
    <x v="2"/>
    <x v="2"/>
    <x v="3"/>
    <x v="2"/>
    <x v="2"/>
    <x v="3"/>
    <s v="ND"/>
    <x v="5"/>
    <x v="11"/>
    <x v="4"/>
    <x v="2"/>
    <x v="6"/>
    <n v="4"/>
    <n v="5"/>
    <n v="5"/>
    <n v="4"/>
    <n v="5"/>
    <n v="5"/>
    <n v="5"/>
    <x v="9"/>
    <s v="Oui"/>
    <x v="7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changer assez"/>
    <s v="Je suis prêt à changer assez"/>
    <s v="Je suis prêt à beaucoup changer"/>
    <s v="Je suis prêt à changer assez"/>
    <s v="Je suis prêt à beaucoup changer"/>
    <s v="Je suis prêt à beaucoup changer"/>
    <s v="Le changement me parait essentiel"/>
    <s v="Amélioration"/>
    <s v="Changement"/>
    <s v="Moyens"/>
    <s v="Changement de comportement est difficile"/>
    <s v="Manque de moyens"/>
    <s v="ND"/>
    <s v="ND"/>
    <s v="ND"/>
    <s v="Efforts énormes à faire"/>
    <s v="Acompagnement aux financements"/>
    <s v="ND"/>
    <s v="ND"/>
    <s v="ND"/>
  </r>
  <r>
    <n v="216"/>
    <d v="2018-05-29T00:00:00"/>
    <x v="7"/>
    <s v="Lémonbi-Leyou"/>
    <s v="Hôpital Marcel Abéké"/>
    <s v="Hôpital"/>
    <s v="Privé"/>
    <n v="59"/>
    <s v="Moanda"/>
    <m/>
    <m/>
    <m/>
    <n v="1962"/>
    <n v="69577"/>
    <n v="100"/>
    <n v="20"/>
    <n v="60"/>
    <s v="Hôpital AMISSA BONGO"/>
    <s v="ANANA"/>
    <s v="TATIANA"/>
    <n v="44"/>
    <x v="3"/>
    <x v="6"/>
    <x v="0"/>
    <s v="ENASS"/>
    <n v="10"/>
    <x v="2"/>
    <n v="5"/>
    <n v="5"/>
    <n v="5"/>
    <n v="4"/>
    <n v="5"/>
    <s v="Améliorer les statistiques"/>
    <s v="Meilleur suivi du patient"/>
    <s v="Meilleur contrôle des patients"/>
    <x v="0"/>
    <x v="0"/>
    <x v="0"/>
    <x v="0"/>
    <s v="Main d'œuvre insuffisant "/>
    <s v="Personnel  peu qualifié"/>
    <s v="ND"/>
    <s v="Recruter du personnel "/>
    <s v="Formation"/>
    <s v="ND"/>
    <x v="2"/>
    <x v="2"/>
    <x v="2"/>
    <x v="6"/>
    <x v="3"/>
    <x v="2"/>
    <x v="2"/>
    <s v="ND"/>
    <x v="5"/>
    <x v="11"/>
    <x v="4"/>
    <x v="9"/>
    <x v="5"/>
    <n v="7"/>
    <n v="6"/>
    <n v="6"/>
    <n v="5"/>
    <n v="4"/>
    <n v="5"/>
    <n v="3"/>
    <x v="9"/>
    <s v="Oui"/>
    <x v="7"/>
    <s v="Changement plus ou moins important"/>
    <s v="Changement assez important"/>
    <s v="Changement assez important"/>
    <s v="Changement assez important"/>
    <s v="Changement plus ou moins important"/>
    <s v="Changement assez important"/>
    <s v="Changement plus ou moins important"/>
    <s v="ND"/>
    <s v="Je suis prêt à beaucoup changer"/>
    <s v="Je suis prêt à plus ou moins changer"/>
    <s v="Je suis prêt à changer assez"/>
    <s v="Je suis prêt à changer assez"/>
    <s v="Je suis prêt à changer assez"/>
    <s v="Je suis prêt à changer assez"/>
    <s v="Je suis prêt à plus ou moins changer"/>
    <s v="ND"/>
    <s v="Suivi des patients à distance"/>
    <s v="Avoir une bonne compétence en informatique "/>
    <s v="Meilleur management"/>
    <s v="Manque de personnel qualifié"/>
    <s v="ND"/>
    <s v="ND"/>
    <s v="ND"/>
    <s v="ND"/>
    <s v="Recrutement de personnel"/>
    <s v="ND"/>
    <s v="ND"/>
    <s v="ND"/>
    <s v="ND"/>
  </r>
  <r>
    <n v="217"/>
    <d v="2018-05-29T00:00:00"/>
    <x v="7"/>
    <s v="Lémonbi-Leyou"/>
    <s v="Hôpital Marcel Abéké"/>
    <s v="Hôpital"/>
    <s v="Privé"/>
    <n v="59"/>
    <s v="Moanda"/>
    <m/>
    <m/>
    <m/>
    <n v="1962"/>
    <n v="69577"/>
    <n v="100"/>
    <n v="20"/>
    <n v="60"/>
    <s v="Hôpital AMISSA BONGO"/>
    <s v="NGABIMA "/>
    <s v="EUGENIE"/>
    <n v="53"/>
    <x v="3"/>
    <x v="5"/>
    <x v="0"/>
    <s v="FMSS"/>
    <n v="20"/>
    <x v="3"/>
    <n v="5"/>
    <n v="5"/>
    <n v="5"/>
    <n v="7"/>
    <n v="5"/>
    <s v="Statistiques sur les différentes pathologies"/>
    <s v="Amélioration de la prise en charge des patients"/>
    <s v="ND"/>
    <x v="0"/>
    <x v="5"/>
    <x v="14"/>
    <x v="3"/>
    <s v="Manque de suivi du projet"/>
    <s v="Détournement de fonds"/>
    <s v="Manque de personnel qualifié"/>
    <s v="Suivi et contrôle régulier"/>
    <s v="Rigueur dans le contrôle des dépenses "/>
    <s v="Recruter les professionnels de santé"/>
    <x v="2"/>
    <x v="5"/>
    <x v="2"/>
    <x v="2"/>
    <x v="3"/>
    <x v="2"/>
    <x v="2"/>
    <s v="ND"/>
    <x v="5"/>
    <x v="11"/>
    <x v="4"/>
    <x v="9"/>
    <x v="9"/>
    <n v="6"/>
    <n v="6"/>
    <n v="4"/>
    <n v="4"/>
    <n v="5"/>
    <n v="4"/>
    <n v="4"/>
    <x v="9"/>
    <s v="Oui"/>
    <x v="2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ND"/>
    <s v="Meilleur accueil du malade "/>
    <s v="Meilleure prise en charge des patients"/>
    <s v="Meilleure analyse d'information"/>
    <s v="Manque de personnel qualifié"/>
    <s v="Panne du système"/>
    <s v="ND"/>
    <s v="ND"/>
    <s v="ND"/>
    <s v="Recrutement"/>
    <s v="Prévoir un système de secours "/>
    <s v="ND"/>
    <s v="ND"/>
    <s v="ND"/>
  </r>
  <r>
    <n v="218"/>
    <d v="2018-05-29T00:00:00"/>
    <x v="7"/>
    <s v="Lémonbi-Leyou"/>
    <s v="Hôpital Marcel Abéké"/>
    <s v="Hôpital"/>
    <s v="Privé"/>
    <n v="59"/>
    <s v="Moanda"/>
    <m/>
    <m/>
    <m/>
    <n v="1962"/>
    <n v="69577"/>
    <n v="100"/>
    <n v="20"/>
    <n v="60"/>
    <s v="Hôpital AMISSA BONGO"/>
    <s v="LETEKOU NGARI"/>
    <s v="DELPHINE"/>
    <n v="60"/>
    <x v="0"/>
    <x v="3"/>
    <x v="0"/>
    <s v="IFCS Bordeaux/ France"/>
    <n v="15"/>
    <x v="4"/>
    <n v="6"/>
    <n v="9"/>
    <n v="3"/>
    <n v="9"/>
    <n v="6"/>
    <s v="Rapidité PEC patient"/>
    <s v="Informations disponibles sur la vie sanitaire du patient"/>
    <s v="Echange entre professionnels de la santé"/>
    <x v="4"/>
    <x v="0"/>
    <x v="2"/>
    <x v="12"/>
    <s v="Réseaux peu fiables"/>
    <s v="Manque de moyens de financement du projet"/>
    <s v="Manque de volonté des praticiens"/>
    <s v="Réseaux fiables"/>
    <s v="Financement extérieur"/>
    <s v="Sensibilisation et motivation"/>
    <x v="2"/>
    <x v="2"/>
    <x v="0"/>
    <x v="3"/>
    <x v="3"/>
    <x v="4"/>
    <x v="2"/>
    <s v="ND"/>
    <x v="5"/>
    <x v="11"/>
    <x v="4"/>
    <x v="6"/>
    <x v="5"/>
    <n v="9"/>
    <n v="8"/>
    <n v="8"/>
    <n v="8"/>
    <n v="8"/>
    <n v="8"/>
    <n v="8"/>
    <x v="9"/>
    <s v="Oui"/>
    <x v="4"/>
    <s v="Changement assez important"/>
    <s v="Changement assez important"/>
    <s v="Changement assez important"/>
    <s v="Changement assez important"/>
    <s v="Changement très important"/>
    <s v="Changement très important"/>
    <s v="Changement assez important"/>
    <s v="Informations fluides"/>
    <s v="Je suis prêt à beaucoup changer"/>
    <s v="Je suis prêt à beaucoup changer"/>
    <s v="Je suis prêt à changer assez"/>
    <s v="Je suis prêt à changer assez"/>
    <s v="Je suis prêt à changer assez"/>
    <s v="Je suis prêt à beaucoup changer"/>
    <s v="Je suis prêt à changer assez"/>
    <s v="ND"/>
    <s v="Amélioration de la prise en charge des patients"/>
    <s v="Communication facile"/>
    <s v="Accès et partage de données"/>
    <s v="Réseaux peu fiables"/>
    <s v="Réticence de la population"/>
    <s v="Financement insuffisant"/>
    <s v="ND"/>
    <s v="ND"/>
    <s v="Réseaux performants"/>
    <s v="Sensibilisation "/>
    <s v="Financement international "/>
    <s v="ND"/>
    <s v="ND"/>
  </r>
  <r>
    <n v="219"/>
    <d v="2018-05-29T00:00:00"/>
    <x v="7"/>
    <s v="Lémonbi-Leyou"/>
    <s v="Hôpital Marcel Abéké"/>
    <s v="Hôpital"/>
    <s v="Privé"/>
    <n v="59"/>
    <s v="Moanda"/>
    <m/>
    <m/>
    <m/>
    <n v="1962"/>
    <n v="69577"/>
    <n v="100"/>
    <n v="20"/>
    <n v="60"/>
    <s v="Hôpital AMISSA BONGO"/>
    <s v="RAMAROJAONA"/>
    <s v="SERGES"/>
    <n v="46"/>
    <x v="2"/>
    <x v="7"/>
    <x v="45"/>
    <s v="USS"/>
    <n v="3"/>
    <x v="10"/>
    <n v="3"/>
    <n v="5"/>
    <n v="3"/>
    <n v="5"/>
    <n v="5"/>
    <s v="Apport réel du projet sur le relationnel "/>
    <s v="Informations régulières sur l'épidémiologie et les pathologies en fonction de chaque région"/>
    <s v="ND"/>
    <x v="0"/>
    <x v="5"/>
    <x v="12"/>
    <x v="4"/>
    <s v="Inaboutissement"/>
    <s v="ND"/>
    <s v="ND"/>
    <s v="Mise en œuvre effective"/>
    <s v="ND"/>
    <s v="ND"/>
    <x v="3"/>
    <x v="0"/>
    <x v="0"/>
    <x v="0"/>
    <x v="3"/>
    <x v="2"/>
    <x v="2"/>
    <s v="ND"/>
    <x v="5"/>
    <x v="11"/>
    <x v="4"/>
    <x v="5"/>
    <x v="3"/>
    <n v="5"/>
    <n v="10"/>
    <n v="10"/>
    <n v="5"/>
    <n v="10"/>
    <n v="10"/>
    <n v="5"/>
    <x v="9"/>
    <s v="Oui"/>
    <x v="0"/>
    <s v="Changement plus ou moins important"/>
    <s v="Changement plus ou moins important"/>
    <s v="Changement plus ou moins important"/>
    <s v="Changement plus ou moins important"/>
    <s v="Changement plus ou moins important"/>
    <s v="Changement plus ou moins important"/>
    <s v="Changement plus ou moins important"/>
    <s v="ND"/>
    <s v="Je suis prêt à plus ou moins changer"/>
    <s v="Je suis prêt à plus ou moins changer"/>
    <s v="Je suis prêt à changer assez"/>
    <s v="Je suis prêt à plus ou moins changer"/>
    <s v="Je suis prêt à changer assez"/>
    <s v="Je suis prêt à plus ou moins changer"/>
    <s v="Je suis un peu prêt à changer"/>
    <s v="ND"/>
    <s v="Mise en place effective de ce projet"/>
    <s v="ND"/>
    <s v="ND"/>
    <s v="Pas de mise en effective"/>
    <s v="ND"/>
    <s v="ND"/>
    <s v="ND"/>
    <s v="ND"/>
    <s v="Aboutissement du projet sur le plan national"/>
    <s v="ND"/>
    <s v="ND"/>
    <s v="ND"/>
    <s v="ND"/>
  </r>
  <r>
    <n v="220"/>
    <d v="2018-05-29T00:00:00"/>
    <x v="7"/>
    <s v="Lémonbi-Leyou"/>
    <s v="Hôpital Marcel Abéké"/>
    <s v="Hôpital"/>
    <s v="Privé"/>
    <n v="59"/>
    <s v="Moanda"/>
    <m/>
    <m/>
    <m/>
    <n v="1962"/>
    <n v="69577"/>
    <n v="100"/>
    <n v="20"/>
    <n v="60"/>
    <s v="Hôpital AMISSA BONGO"/>
    <s v="OBANDJI"/>
    <s v="CLAUDINE"/>
    <n v="46"/>
    <x v="3"/>
    <x v="5"/>
    <x v="0"/>
    <s v="CUSS"/>
    <n v="19"/>
    <x v="5"/>
    <n v="7"/>
    <n v="8"/>
    <n v="6"/>
    <n v="8"/>
    <n v="7"/>
    <s v="Plus d'archives "/>
    <s v="Suivi des patients très fiable"/>
    <s v="Gain de temps"/>
    <x v="2"/>
    <x v="2"/>
    <x v="2"/>
    <x v="7"/>
    <s v="Moyens financiers"/>
    <s v="Ressources humaines"/>
    <s v="ND"/>
    <s v="Prévoir un budget suffisant pour le projet"/>
    <s v="Formation et recrutement"/>
    <s v="ND"/>
    <x v="2"/>
    <x v="2"/>
    <x v="4"/>
    <x v="2"/>
    <x v="2"/>
    <x v="2"/>
    <x v="2"/>
    <s v="ND"/>
    <x v="5"/>
    <x v="11"/>
    <x v="4"/>
    <x v="9"/>
    <x v="9"/>
    <n v="6"/>
    <n v="8"/>
    <n v="8"/>
    <n v="6"/>
    <n v="8"/>
    <n v="8"/>
    <n v="7"/>
    <x v="7"/>
    <s v="Oui"/>
    <x v="2"/>
    <s v="Aucun changement"/>
    <s v="Changement assez important"/>
    <s v="Changement très important"/>
    <s v="Changement très important"/>
    <s v="Changement assez important"/>
    <s v="Changement assez important"/>
    <s v="Changement plus ou moins important"/>
    <s v="ND"/>
    <s v="Je suis prêt à changer assez"/>
    <s v="Je suis prêt à plus ou moins changer"/>
    <s v="Je suis prêt à changer assez"/>
    <s v="Je suis prêt à changer assez"/>
    <s v="Je suis prêt à changer assez"/>
    <s v="Je suis prêt à changer assez"/>
    <s v="Je suis prêt à changer assez"/>
    <s v="ND"/>
    <s v="Informations sur le patient"/>
    <s v="Temps de consultation réduit"/>
    <s v="Echanges sur le cas d'un malade"/>
    <s v="Réseaux non fiables"/>
    <s v="ND"/>
    <s v="ND"/>
    <s v="ND"/>
    <s v="ND"/>
    <s v="Internet haut débit"/>
    <s v="ND"/>
    <s v="ND"/>
    <s v="ND"/>
    <s v="ND"/>
  </r>
  <r>
    <n v="221"/>
    <d v="2018-05-29T00:00:00"/>
    <x v="7"/>
    <s v="Lémonbi-Leyou"/>
    <s v="Hôpital Marcel Abéké"/>
    <s v="Hôpital"/>
    <s v="Privé"/>
    <n v="59"/>
    <s v="Moanda"/>
    <m/>
    <m/>
    <m/>
    <n v="1962"/>
    <n v="69577"/>
    <n v="100"/>
    <n v="20"/>
    <n v="60"/>
    <s v="Hôpital AMISSA BONGO"/>
    <s v="MASSEBA Epse LIMETE"/>
    <s v="ERNESTINE"/>
    <n v="54"/>
    <x v="3"/>
    <x v="6"/>
    <x v="0"/>
    <s v="ENSAS/Ecole d'infirmier de bloc de Marseille"/>
    <n v="4"/>
    <x v="2"/>
    <n v="1"/>
    <n v="6"/>
    <n v="3"/>
    <n v="8"/>
    <n v="5"/>
    <s v="Information rapide  sur le dossier médical"/>
    <s v="Suivi des patients très fiable"/>
    <s v="Amélioration des soins aux patients"/>
    <x v="6"/>
    <x v="5"/>
    <x v="7"/>
    <x v="2"/>
    <s v="Personnel peu qualifié"/>
    <s v="Manque de moyens financiers "/>
    <s v="Détournement du financement alloué au projet"/>
    <s v="Formation du personnel"/>
    <s v="Prévoir le financement suffisant au projet"/>
    <s v="Suivi et contrôle des dépenses effectuées "/>
    <x v="2"/>
    <x v="5"/>
    <x v="2"/>
    <x v="2"/>
    <x v="3"/>
    <x v="3"/>
    <x v="3"/>
    <s v="Formations pour accompagner le changement"/>
    <x v="5"/>
    <x v="11"/>
    <x v="4"/>
    <x v="3"/>
    <x v="2"/>
    <n v="7"/>
    <n v="8"/>
    <n v="7"/>
    <n v="6"/>
    <n v="4"/>
    <n v="6"/>
    <n v="7"/>
    <x v="13"/>
    <s v="Oui"/>
    <x v="2"/>
    <s v="Changement assez important"/>
    <s v="Changement plus ou moins important"/>
    <s v="Changement assez important"/>
    <s v="Changement assez important"/>
    <s v="Changement assez important"/>
    <s v="Changement assez important"/>
    <s v="Aucun changement"/>
    <s v="ND"/>
    <s v="Je suis prêt à beaucoup changer"/>
    <s v="Je suis prêt à beaucoup changer"/>
    <s v="Je suis prêt à beaucoup changer"/>
    <s v="Je suis prêt à changer assez"/>
    <s v="Je suis prêt à beaucoup changer"/>
    <s v="Je suis prêt à changer assez"/>
    <s v="Je ne suis pas du tout prêt à changer"/>
    <s v="ND"/>
    <s v="Mise en œuvre effective du projet dans tout le pays"/>
    <s v="Performance "/>
    <s v="Amélioration de la santé gabonaise"/>
    <s v="Financement insuffisant"/>
    <s v="Personnel peu qualifié"/>
    <s v="ND"/>
    <s v="ND"/>
    <s v="ND"/>
    <s v="Prévoir le financement total du projet"/>
    <s v="Formation des utilisateurs"/>
    <s v="ND"/>
    <s v="ND"/>
    <s v="ND"/>
  </r>
  <r>
    <n v="222"/>
    <d v="2018-05-29T00:00:00"/>
    <x v="7"/>
    <s v="Lémonbi-Leyou"/>
    <s v="Hôpital Marcel Abéké"/>
    <s v="Hôpital"/>
    <s v="Privé"/>
    <n v="59"/>
    <s v="Moanda"/>
    <m/>
    <m/>
    <m/>
    <n v="1962"/>
    <n v="69577"/>
    <n v="100"/>
    <n v="20"/>
    <n v="60"/>
    <s v="Hôpital AMISSA BONGO"/>
    <s v="AGNASSA OBEYI"/>
    <s v="ROSE"/>
    <n v="45"/>
    <x v="2"/>
    <x v="7"/>
    <x v="24"/>
    <s v="USS"/>
    <n v="2"/>
    <x v="6"/>
    <n v="1"/>
    <n v="5"/>
    <n v="1"/>
    <n v="10"/>
    <n v="5"/>
    <s v="Réduction de la charge de travail"/>
    <s v="Facilité le travail"/>
    <s v="Maitrise de l'état de santé des patients"/>
    <x v="3"/>
    <x v="3"/>
    <x v="3"/>
    <x v="11"/>
    <s v="Manque de spécialistes"/>
    <s v="Manque de moyens "/>
    <s v="Très peu d'engagement au changement"/>
    <s v="Recrutement de spécialistes"/>
    <s v="Prévoir tous les moyens nécessaires pour l'aboutissement du projet"/>
    <s v="Motiver les professionnels"/>
    <x v="2"/>
    <x v="5"/>
    <x v="2"/>
    <x v="2"/>
    <x v="3"/>
    <x v="2"/>
    <x v="2"/>
    <s v="ND"/>
    <x v="5"/>
    <x v="11"/>
    <x v="4"/>
    <x v="3"/>
    <x v="2"/>
    <n v="6"/>
    <n v="6"/>
    <n v="7"/>
    <n v="7"/>
    <n v="5"/>
    <n v="6"/>
    <n v="6"/>
    <x v="13"/>
    <s v="Oui"/>
    <x v="4"/>
    <s v="Changement assez important"/>
    <s v="Changement assez important"/>
    <s v="Changement assez important"/>
    <s v="Changement très important"/>
    <s v="Changement très important"/>
    <s v="Changement très important"/>
    <s v="Changement plus ou moins important"/>
    <s v="ND"/>
    <s v="Je suis prêt à changer assez"/>
    <s v="Je suis prêt à changer assez"/>
    <s v="Je suis prêt à changer assez"/>
    <s v="Je suis prêt à beaucoup changer"/>
    <s v="Je suis prêt à beaucoup changer"/>
    <s v="Je suis prêt à changer assez"/>
    <s v="Je suis prêt à plus ou moins changer"/>
    <s v="ND"/>
    <s v="Meilleure productivité"/>
    <s v="Facilité le travaill des agents de santé"/>
    <s v="Gain de temps"/>
    <s v="Manque de personnel qualifié"/>
    <s v="ND"/>
    <s v="ND"/>
    <s v="ND"/>
    <s v="ND"/>
    <s v="Recrutement et formation du personnel"/>
    <s v="ND"/>
    <s v="ND"/>
    <s v="ND"/>
    <s v="ND"/>
  </r>
  <r>
    <n v="223"/>
    <d v="2018-05-29T00:00:00"/>
    <x v="7"/>
    <s v="Lémonbi-Leyou"/>
    <s v="Hôpital Marcel Abéké"/>
    <s v="Hôpital"/>
    <s v="Privé"/>
    <n v="59"/>
    <s v="Moanda"/>
    <m/>
    <m/>
    <m/>
    <d v="1962-01-01T00:00:00"/>
    <n v="69577"/>
    <n v="150"/>
    <n v="20"/>
    <n v="60"/>
    <s v="Hôpital AMISSA BONGO"/>
    <s v="EFFA'A "/>
    <s v="MARCELLIN"/>
    <n v="44"/>
    <x v="2"/>
    <x v="2"/>
    <x v="76"/>
    <s v="FMSS"/>
    <n v="16"/>
    <x v="2"/>
    <n v="4"/>
    <n v="8"/>
    <n v="4"/>
    <n v="7"/>
    <n v="5"/>
    <s v="Bonne connaissance du système de santé"/>
    <s v="ND"/>
    <s v="ND"/>
    <x v="8"/>
    <x v="10"/>
    <x v="14"/>
    <x v="3"/>
    <s v="Inaboutissement du projet"/>
    <s v="Manque d'expertise"/>
    <s v="Détournement du financement alloué au projet"/>
    <s v="Aboutissement du projet et sensibilisation"/>
    <s v="Formation du personnel"/>
    <s v="Suivi et contrôle "/>
    <x v="0"/>
    <x v="5"/>
    <x v="2"/>
    <x v="2"/>
    <x v="3"/>
    <x v="3"/>
    <x v="3"/>
    <s v="Amélioration la formation continue"/>
    <x v="5"/>
    <x v="11"/>
    <x v="4"/>
    <x v="3"/>
    <x v="2"/>
    <n v="7"/>
    <n v="6"/>
    <n v="7"/>
    <n v="8"/>
    <n v="6"/>
    <n v="6"/>
    <n v="6"/>
    <x v="13"/>
    <s v="Oui"/>
    <x v="2"/>
    <s v="Changement plus ou moins important"/>
    <s v="Changement faible"/>
    <s v="Changement plus ou moins important"/>
    <s v="Changement assez important"/>
    <s v="Changement plus ou moins important"/>
    <s v="Changement assez important"/>
    <s v="Changement très important"/>
    <s v="ND"/>
    <s v="Je suis prêt à plus ou moins changer"/>
    <s v="Je suis prêt à changer assez"/>
    <s v="Je suis prêt à changer assez"/>
    <s v="Je suis prêt à changer assez"/>
    <s v="Je suis prêt à beaucoup changer"/>
    <s v="Je suis prêt à plus ou moins changer"/>
    <s v="Je suis un peu prêt à changer"/>
    <s v="ND"/>
    <s v="Mise en œuvre "/>
    <s v="Performance "/>
    <s v="Amélioration de la santé gabonaise"/>
    <s v="Inaboutissement du projet"/>
    <s v="Manque de financement"/>
    <s v="Personnel peu qualifié"/>
    <s v="ND"/>
    <s v="ND"/>
    <s v="Bonne étude du projet "/>
    <s v="Financement totale du projet"/>
    <s v="Formation continue"/>
    <s v="ND"/>
    <s v="ND"/>
  </r>
  <r>
    <n v="224"/>
    <d v="2018-05-29T00:00:00"/>
    <x v="7"/>
    <s v="Lémonbi-Leyou"/>
    <s v="HMA Comilog"/>
    <s v="Hôpital"/>
    <s v="Privé"/>
    <n v="60"/>
    <s v="Moanda"/>
    <m/>
    <m/>
    <m/>
    <d v="1962-01-02T00:00:00"/>
    <n v="69577"/>
    <n v="150"/>
    <n v="20"/>
    <n v="60"/>
    <s v="Hôpital AMISSA BONGO"/>
    <s v="FALAMBI"/>
    <s v="LUDOVIC"/>
    <s v="ND"/>
    <x v="2"/>
    <x v="7"/>
    <x v="25"/>
    <s v="France"/>
    <n v="18"/>
    <x v="4"/>
    <n v="6"/>
    <n v="8"/>
    <n v="3"/>
    <n v="9"/>
    <n v="8"/>
    <s v="Meilleure qualité de soins"/>
    <s v="Meilleure connaissance du personnel de santé "/>
    <s v="ND"/>
    <x v="3"/>
    <x v="7"/>
    <x v="12"/>
    <x v="3"/>
    <s v="Qualité réseaux médiocre"/>
    <s v="Peu d'adhésion des praticiens"/>
    <s v="ND"/>
    <s v="Maintenir le réseaux à haut débit"/>
    <s v="Sensibilisation et patience"/>
    <s v="ND"/>
    <x v="0"/>
    <x v="5"/>
    <x v="2"/>
    <x v="3"/>
    <x v="2"/>
    <x v="2"/>
    <x v="2"/>
    <s v="ND"/>
    <x v="5"/>
    <x v="11"/>
    <x v="4"/>
    <x v="4"/>
    <x v="5"/>
    <n v="8"/>
    <n v="7"/>
    <n v="8"/>
    <n v="7"/>
    <n v="8"/>
    <n v="7"/>
    <n v="8"/>
    <x v="6"/>
    <s v="Oui"/>
    <x v="7"/>
    <s v="Changement plus ou moins important"/>
    <s v="Changement plus ou moins important"/>
    <s v="Changement faible"/>
    <s v="Changement plus ou moins important"/>
    <s v="Changement faible"/>
    <s v="Changement assez important"/>
    <s v="Changement plus ou moins important"/>
    <s v="ND"/>
    <s v="Je suis prêt à plus ou moins changer"/>
    <s v="Je suis prêt à changer assez"/>
    <s v="Je suis prêt à plus ou moins changer"/>
    <s v="Je suis prêt à plus ou moins changer"/>
    <s v="Je suis prêt à plus ou moins changer"/>
    <s v="Je suis prêt à changer assez"/>
    <s v="Je suis prêt à plus ou moins changer"/>
    <s v="ND"/>
    <s v="Amélioration de la qualité des soins"/>
    <s v="Meilleure prise en charge des patients"/>
    <s v="ND"/>
    <s v="Incompréhension"/>
    <s v="Difficulté dans le changement d'habitude"/>
    <s v="Peu d'adhésion"/>
    <s v="ND"/>
    <s v="ND"/>
    <s v="Communication sur le projet"/>
    <s v="Sensibilisation "/>
    <s v="Accompagnement au changement"/>
    <s v="ND"/>
    <s v="ND"/>
  </r>
  <r>
    <n v="225"/>
    <d v="2018-05-30T00:00:00"/>
    <x v="7"/>
    <s v="Mpassa"/>
    <s v="CHR Amoussa Bongo"/>
    <s v="CHR"/>
    <s v="Public civil"/>
    <n v="354"/>
    <s v="Franceville"/>
    <m/>
    <m/>
    <m/>
    <d v="2004-05-08T00:00:00"/>
    <n v="250000"/>
    <n v="107"/>
    <n v="15"/>
    <n v="0"/>
    <s v="NA"/>
    <s v="MBOUYI"/>
    <s v="JOSIANE NINA"/>
    <n v="34"/>
    <x v="0"/>
    <x v="3"/>
    <x v="0"/>
    <s v="PIGE Côte d'Ivoire "/>
    <s v="8mois"/>
    <x v="5"/>
    <n v="5"/>
    <n v="9"/>
    <n v="1"/>
    <n v="9"/>
    <n v="4"/>
    <s v="Internet dans toute la structure"/>
    <s v="Equipements en outils informatiques"/>
    <s v="ND"/>
    <x v="3"/>
    <x v="0"/>
    <x v="2"/>
    <x v="11"/>
    <s v="Données non sécurisées"/>
    <s v="Non respect du secret professionnel"/>
    <s v="Internet non fiable"/>
    <s v="Sécurisation des données des patients"/>
    <s v="Engagement par des lois "/>
    <s v="Installer un wifi haut débit"/>
    <x v="0"/>
    <x v="2"/>
    <x v="4"/>
    <x v="2"/>
    <x v="3"/>
    <x v="2"/>
    <x v="2"/>
    <s v="ND"/>
    <x v="4"/>
    <x v="13"/>
    <x v="9"/>
    <x v="4"/>
    <x v="5"/>
    <n v="7"/>
    <n v="9"/>
    <n v="10"/>
    <n v="9"/>
    <n v="7"/>
    <n v="8"/>
    <n v="8"/>
    <x v="3"/>
    <s v="Oui"/>
    <x v="5"/>
    <s v="Changement assez important"/>
    <s v="Changement assez important"/>
    <s v="Changement plus ou moins important"/>
    <s v="Changement assez important"/>
    <s v="Changement plus ou moins important"/>
    <s v="Changement très important"/>
    <s v="Changement assez important"/>
    <s v="ND"/>
    <s v="Je suis prêt à beaucoup changer"/>
    <s v="Je suis prêt à changer assez"/>
    <s v="Je suis prêt à beaucoup changer"/>
    <s v="Je suis prêt à beaucoup changer"/>
    <s v="Je suis prêt à beaucoup changer"/>
    <s v="Je suis prêt à beaucoup changer"/>
    <s v="Je suis prêt à changer assez"/>
    <s v="ND"/>
    <s v="Une meilleure organisation"/>
    <s v="Outils efficaces de travail"/>
    <s v="Un bon système de contrôle "/>
    <s v="Pas de contrôle "/>
    <s v="Pas d'outils informatiques"/>
    <s v="Personnel peu qualifié"/>
    <s v="Mauvaise organisation"/>
    <s v="Non respect du secret professionnel"/>
    <s v="Suivi et contrôle permanent"/>
    <s v="Equiper les structures"/>
    <s v="Formation du personnel"/>
    <s v="Conduite du projet jusqu'à terme par des experts"/>
    <s v="Réglémentation par des lois"/>
  </r>
  <r>
    <n v="226"/>
    <d v="2018-05-30T00:00:00"/>
    <x v="7"/>
    <s v="Mpassa"/>
    <s v="CHR Amoussa Bongo"/>
    <s v="CHR"/>
    <s v="Public civil"/>
    <n v="354"/>
    <s v="Franceville"/>
    <m/>
    <m/>
    <m/>
    <d v="2004-05-08T00:00:00"/>
    <n v="250000"/>
    <n v="107"/>
    <n v="15"/>
    <n v="0"/>
    <s v="NA"/>
    <s v="KOUDEL IBRAHIM KOMBA "/>
    <s v="CORENTINE"/>
    <n v="34"/>
    <x v="2"/>
    <x v="7"/>
    <x v="77"/>
    <s v="Université Omar Bongo"/>
    <s v="6mois"/>
    <x v="2"/>
    <n v="6"/>
    <n v="5"/>
    <n v="6"/>
    <n v="6"/>
    <n v="5"/>
    <s v="Améliorer la prise en charge des patients"/>
    <s v="Améliorer la performance professionnelle "/>
    <s v="ND"/>
    <x v="6"/>
    <x v="0"/>
    <x v="0"/>
    <x v="5"/>
    <s v="Les mauvaises procédures"/>
    <s v="Personnel peu qualifié"/>
    <s v="Mauvais comportements"/>
    <s v="Suivi par les experts"/>
    <s v="Formation du personnel"/>
    <s v="Sensibilisation"/>
    <x v="0"/>
    <x v="2"/>
    <x v="2"/>
    <x v="2"/>
    <x v="2"/>
    <x v="2"/>
    <x v="6"/>
    <s v="ND"/>
    <x v="4"/>
    <x v="13"/>
    <x v="9"/>
    <x v="10"/>
    <x v="2"/>
    <n v="3"/>
    <n v="3"/>
    <n v="5"/>
    <n v="1"/>
    <n v="5"/>
    <n v="5"/>
    <n v="5"/>
    <x v="11"/>
    <s v="Oui"/>
    <x v="7"/>
    <s v="Changement plus ou moins important"/>
    <s v="Changement assez important"/>
    <s v="Changement assez important"/>
    <s v="Changement plus ou moins important"/>
    <s v="Changement très important"/>
    <s v="Changement très important"/>
    <s v="Changement très important"/>
    <s v="ND"/>
    <s v="Je suis prêt à plus ou moins changer"/>
    <s v="Je suis prêt à beaucoup changer"/>
    <s v="Je suis prêt à changer assez"/>
    <s v="Je suis prêt à beaucoup changer"/>
    <s v="Je suis prêt à changer assez"/>
    <s v="Je suis prêt à plus ou moins changer"/>
    <s v="Je suis prêt à beaucoup changer"/>
    <s v="ND"/>
    <s v="Améliorer les compétences"/>
    <s v="Bonne organisation du travail"/>
    <s v="Meilleur contrôle du système"/>
    <s v="Personnel peu qualifié"/>
    <s v="Données non sécurisées"/>
    <s v="ND"/>
    <s v="ND"/>
    <s v="ND"/>
    <s v="Formation du personnel"/>
    <s v="Sécurisation des données patients"/>
    <s v="ND"/>
    <s v="ND"/>
    <s v="ND"/>
  </r>
  <r>
    <n v="227"/>
    <d v="2018-05-30T00:00:00"/>
    <x v="7"/>
    <s v="Mpassa"/>
    <s v="CHR Amoussa Bongo"/>
    <s v="CHR"/>
    <s v="Public civil"/>
    <n v="354"/>
    <s v="Franceville"/>
    <m/>
    <m/>
    <m/>
    <d v="2004-05-08T00:00:00"/>
    <n v="250000"/>
    <n v="107"/>
    <n v="15"/>
    <n v="0"/>
    <s v="NA"/>
    <s v="GNAMA "/>
    <s v="JEAN CREPIN"/>
    <n v="50"/>
    <x v="0"/>
    <x v="3"/>
    <x v="16"/>
    <s v="HECI MAROC"/>
    <n v="13"/>
    <x v="4"/>
    <n v="3"/>
    <n v="8"/>
    <n v="2"/>
    <n v="8"/>
    <n v="3"/>
    <s v="Collecte des données à temps réel"/>
    <s v="Tableau de bord à temps réel"/>
    <s v="Outil d'aide à la prise de décision"/>
    <x v="2"/>
    <x v="4"/>
    <x v="7"/>
    <x v="4"/>
    <s v="Confidentialité des données des patients"/>
    <s v="Ressources insuffisantes"/>
    <s v="ND"/>
    <s v="Hiérarchiser l'accès aux données"/>
    <s v="Prévoir assez d'outils pour toutes les structures"/>
    <s v="ND"/>
    <x v="2"/>
    <x v="2"/>
    <x v="0"/>
    <x v="3"/>
    <x v="0"/>
    <x v="4"/>
    <x v="4"/>
    <s v="ND"/>
    <x v="4"/>
    <x v="13"/>
    <x v="9"/>
    <x v="6"/>
    <x v="4"/>
    <n v="8"/>
    <n v="8"/>
    <n v="7"/>
    <n v="8"/>
    <n v="8"/>
    <n v="7"/>
    <n v="7"/>
    <x v="4"/>
    <s v="Oui"/>
    <x v="5"/>
    <s v="Changement très important"/>
    <s v="Changement assez important"/>
    <s v="Changement plus ou moins important"/>
    <s v="Changement plus ou moins important"/>
    <s v="Changement assez important"/>
    <s v="Changement plus ou moins important"/>
    <s v="Changement plus ou moins important"/>
    <s v="ND"/>
    <s v="Je suis prêt à beaucoup changer"/>
    <s v="Je suis prêt à changer assez"/>
    <s v="Je suis prêt à changer assez"/>
    <s v="Je suis prêt à changer assez"/>
    <s v="Je suis prêt à plus ou moins changer"/>
    <s v="Je suis prêt à beaucoup changer"/>
    <s v="Je suis prêt à plus ou moins changer"/>
    <s v="ND"/>
    <s v="Implication de tous les acteurs"/>
    <s v="Outils de veille et d'aide à la décision "/>
    <s v="Mise en réseau des structures du pays"/>
    <s v="Personnel peu qualifié"/>
    <s v="Règles de gestion"/>
    <s v="ND"/>
    <s v="ND"/>
    <s v="ND"/>
    <s v="Formation du personnel"/>
    <s v="Harmoniser les règles de gestion dans les structures de santé"/>
    <s v="ND"/>
    <s v="ND"/>
    <s v="ND"/>
  </r>
  <r>
    <n v="228"/>
    <d v="2018-05-30T00:00:00"/>
    <x v="7"/>
    <s v="Mpassa"/>
    <s v="CHR Amoussa Bongo"/>
    <s v="CHR"/>
    <s v="Public civil"/>
    <n v="354"/>
    <s v="Franceville"/>
    <m/>
    <m/>
    <m/>
    <d v="2004-05-08T00:00:00"/>
    <n v="250000"/>
    <n v="107"/>
    <n v="15"/>
    <n v="0"/>
    <s v="NA"/>
    <s v="KASSA GATSIE"/>
    <s v="LAME"/>
    <n v="43"/>
    <x v="3"/>
    <x v="6"/>
    <x v="0"/>
    <s v="ENASS"/>
    <n v="13"/>
    <x v="8"/>
    <n v="1"/>
    <n v="10"/>
    <n v="5"/>
    <n v="5"/>
    <n v="1"/>
    <s v="Information sanitaire disponible "/>
    <s v="Amélioration de la prise en charge des patients"/>
    <s v="Planification gouvernementale"/>
    <x v="4"/>
    <x v="0"/>
    <x v="14"/>
    <x v="3"/>
    <s v="Données patients à disposition des personnes non assermentées "/>
    <s v="ND"/>
    <s v="ND"/>
    <s v="Sécurisation des données des patients"/>
    <s v="ND"/>
    <s v="ND"/>
    <x v="0"/>
    <x v="0"/>
    <x v="0"/>
    <x v="0"/>
    <x v="3"/>
    <x v="4"/>
    <x v="0"/>
    <s v="Mauvaise organisation nationale"/>
    <x v="4"/>
    <x v="13"/>
    <x v="9"/>
    <x v="3"/>
    <x v="6"/>
    <n v="5"/>
    <n v="10"/>
    <n v="10"/>
    <n v="5"/>
    <n v="7"/>
    <n v="10"/>
    <n v="5"/>
    <x v="3"/>
    <s v="Oui"/>
    <x v="0"/>
    <s v="Changement très important"/>
    <s v="Changement assez important"/>
    <s v="Changement très important"/>
    <s v="Changement très important"/>
    <s v="Changement plus ou moins important"/>
    <s v="Changement assez important"/>
    <s v="Changement très important"/>
    <s v="ND"/>
    <s v="Je suis prêt à beaucoup changer"/>
    <s v="Je suis prêt à beaucoup changer"/>
    <s v="Je suis prêt à changer assez"/>
    <s v="Je suis prêt à beaucoup changer"/>
    <s v="Je suis prêt à beaucoup changer"/>
    <s v="Je suis prêt à beaucoup changer"/>
    <s v="Je suis prêt à beaucoup changer"/>
    <s v="Une motivation facilitera l'adhésion"/>
    <s v="Identification de l'agent de santé au poste"/>
    <s v="Reconnaitre la compétence des agents"/>
    <s v="Recueillir la bonne information sanitaire"/>
    <s v="Non adhésion  du personnel vieillissant"/>
    <s v="Données non sécurisées"/>
    <s v="Internet faible débit"/>
    <s v="ND"/>
    <s v="ND"/>
    <s v="Former uniquement les jeunes professionnels de santé"/>
    <s v="Sécurisation des données patients"/>
    <s v="Installer la fibre optique"/>
    <s v="ND"/>
    <s v="ND"/>
  </r>
  <r>
    <n v="229"/>
    <d v="2018-05-30T00:00:00"/>
    <x v="7"/>
    <s v="Mpassa"/>
    <s v="CHR Amoussa Bongo"/>
    <s v="CHR"/>
    <s v="Public civil"/>
    <n v="354"/>
    <s v="Franceville"/>
    <m/>
    <m/>
    <m/>
    <d v="2004-05-08T00:00:00"/>
    <n v="250000"/>
    <n v="107"/>
    <n v="15"/>
    <n v="0"/>
    <s v="NA"/>
    <s v="KOUPANGOYE MBANGA"/>
    <s v="ANOUCHKA"/>
    <n v="34"/>
    <x v="3"/>
    <x v="6"/>
    <x v="0"/>
    <s v="CFETPM Moanda"/>
    <n v="4"/>
    <x v="4"/>
    <n v="1"/>
    <n v="10"/>
    <n v="5"/>
    <n v="10"/>
    <n v="10"/>
    <s v="Avoir des informations exactes sur la santé gabonaise"/>
    <s v="ND"/>
    <s v="ND"/>
    <x v="4"/>
    <x v="0"/>
    <x v="7"/>
    <x v="2"/>
    <s v="Données non sécurisées"/>
    <s v="Personnel peu qualifié"/>
    <s v="ND"/>
    <s v="Sécurisation des données des patients"/>
    <s v="Formation du personnel"/>
    <s v="ND"/>
    <x v="2"/>
    <x v="2"/>
    <x v="2"/>
    <x v="3"/>
    <x v="3"/>
    <x v="2"/>
    <x v="2"/>
    <s v="ND"/>
    <x v="4"/>
    <x v="13"/>
    <x v="9"/>
    <x v="4"/>
    <x v="5"/>
    <n v="10"/>
    <n v="8"/>
    <n v="9"/>
    <n v="10"/>
    <n v="7"/>
    <n v="9"/>
    <n v="9"/>
    <x v="4"/>
    <s v="Oui"/>
    <x v="4"/>
    <s v="Changement plus ou moins important"/>
    <s v="Changement assez important"/>
    <s v="Changement assez important"/>
    <s v="Changement assez important"/>
    <s v="Changement assez important"/>
    <s v="Changement très important"/>
    <s v="Changement très important"/>
    <s v="ND"/>
    <s v="Je suis prêt à changer assez"/>
    <s v="Je suis prêt à changer assez"/>
    <s v="Je suis prêt à plus ou moins changer"/>
    <s v="Je suis prêt à plus ou moins changer"/>
    <s v="Je suis prêt à beaucoup changer"/>
    <s v="Je suis prêt à beaucoup changer"/>
    <s v="Je suis prêt à changer assez"/>
    <s v="ND"/>
    <s v="Un SIS performant"/>
    <s v="ND"/>
    <s v="ND"/>
    <s v="Données non sécurisées"/>
    <s v="ND"/>
    <s v="ND"/>
    <s v="ND"/>
    <s v="ND"/>
    <s v="Sécurisation des données des patients"/>
    <s v="ND"/>
    <s v="ND"/>
    <s v="ND"/>
    <s v="ND"/>
  </r>
  <r>
    <n v="230"/>
    <d v="2018-05-30T00:00:00"/>
    <x v="7"/>
    <s v="Mpassa"/>
    <s v="CHR Amoussa Bongo"/>
    <s v="CHR"/>
    <s v="Public civil"/>
    <n v="354"/>
    <s v="Franceville"/>
    <m/>
    <m/>
    <m/>
    <d v="2004-05-08T00:00:00"/>
    <n v="250000"/>
    <n v="107"/>
    <n v="15"/>
    <n v="0"/>
    <s v="NA"/>
    <s v="BEHANG O'BYANG"/>
    <s v="BLANDINE WENDY"/>
    <n v="45"/>
    <x v="2"/>
    <x v="7"/>
    <x v="78"/>
    <s v="Université des sciences et techniques de WUHAN"/>
    <n v="1"/>
    <x v="4"/>
    <n v="5"/>
    <n v="8"/>
    <n v="5"/>
    <n v="9"/>
    <n v="6"/>
    <s v="Une meilleure connexion internet"/>
    <s v="Outils informatiques"/>
    <s v="Une équipe de maintenance disponible"/>
    <x v="2"/>
    <x v="0"/>
    <x v="10"/>
    <x v="3"/>
    <s v="Mauvaise connexion internet"/>
    <s v="Données divulguées"/>
    <s v="Reglements de compte entre collegues"/>
    <s v="Internet haut débit"/>
    <s v="Sécurisation des données"/>
    <s v="Respect de l'éthique"/>
    <x v="0"/>
    <x v="5"/>
    <x v="2"/>
    <x v="3"/>
    <x v="3"/>
    <x v="2"/>
    <x v="0"/>
    <s v="ND"/>
    <x v="4"/>
    <x v="13"/>
    <x v="9"/>
    <x v="4"/>
    <x v="4"/>
    <n v="8"/>
    <n v="8"/>
    <n v="8"/>
    <n v="8"/>
    <n v="8"/>
    <n v="8"/>
    <n v="8"/>
    <x v="4"/>
    <s v="Oui"/>
    <x v="5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Courage! 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un peu prêt à changer"/>
    <s v="ND"/>
    <s v="Une meilleure connexion internet"/>
    <s v="Accès à l'historique du patient"/>
    <s v="ND"/>
    <s v="Données non sécurisées"/>
    <s v="Brusque arrêt du projet"/>
    <s v="ND"/>
    <s v="ND"/>
    <s v="ND"/>
    <s v="Sécurisation des données des patients"/>
    <s v="Aboutissement du projet"/>
    <s v="ND"/>
    <s v="ND"/>
    <s v="ND"/>
  </r>
  <r>
    <n v="231"/>
    <d v="2018-05-30T00:00:00"/>
    <x v="7"/>
    <s v="Mpassa"/>
    <s v="CHR Amoussa Bongo"/>
    <s v="CHR"/>
    <s v="Public civil"/>
    <n v="354"/>
    <s v="Franceville"/>
    <m/>
    <m/>
    <m/>
    <d v="2004-05-08T00:00:00"/>
    <n v="250000"/>
    <n v="107"/>
    <n v="15"/>
    <n v="0"/>
    <s v="NA"/>
    <s v="NGAKANI OFFOBO"/>
    <s v="SILVERE"/>
    <n v="41"/>
    <x v="2"/>
    <x v="7"/>
    <x v="25"/>
    <s v="USS"/>
    <n v="3"/>
    <x v="6"/>
    <n v="1"/>
    <n v="10"/>
    <n v="1"/>
    <n v="10"/>
    <n v="5"/>
    <s v="Recueil d'information de santé "/>
    <s v="Coordination et reception des informations à temps réel"/>
    <s v="Echange d'informations entre hôpitaux"/>
    <x v="4"/>
    <x v="0"/>
    <x v="7"/>
    <x v="4"/>
    <s v="Pas assez de conscience professionnelle"/>
    <s v="Peu d'équipements informatiques"/>
    <s v="Pas de communication entre structures de santé "/>
    <s v="Sensibilisation et formation continue"/>
    <s v="Equiper les structures de santé"/>
    <s v="Changement de mentalité "/>
    <x v="5"/>
    <x v="0"/>
    <x v="2"/>
    <x v="3"/>
    <x v="0"/>
    <x v="2"/>
    <x v="2"/>
    <s v="ND"/>
    <x v="4"/>
    <x v="13"/>
    <x v="9"/>
    <x v="4"/>
    <x v="4"/>
    <n v="8"/>
    <n v="10"/>
    <n v="10"/>
    <n v="10"/>
    <n v="10"/>
    <n v="10"/>
    <n v="10"/>
    <x v="11"/>
    <s v="Oui"/>
    <x v="4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Collecte des données "/>
    <s v="Données numériques"/>
    <s v="Amélioration de la qualité du travail"/>
    <s v="Personnel peu qualifié"/>
    <s v="Communication insuffisante "/>
    <s v="Pas de suivi du personnel"/>
    <s v="ND"/>
    <s v="ND"/>
    <s v="Formation du personnel"/>
    <s v="Communication et formation continue"/>
    <s v="Suivi et contrôle "/>
    <s v="ND"/>
    <s v="ND"/>
  </r>
  <r>
    <n v="232"/>
    <d v="2018-05-30T00:00:00"/>
    <x v="7"/>
    <s v="Mpassa"/>
    <s v="CHR Amoussa Bongo"/>
    <s v="CHR"/>
    <s v="Public civil"/>
    <n v="354"/>
    <s v="Franceville"/>
    <m/>
    <m/>
    <m/>
    <d v="2004-05-08T00:00:00"/>
    <n v="250000"/>
    <n v="107"/>
    <n v="15"/>
    <n v="0"/>
    <s v="NA"/>
    <s v="NTASANUE NDONG"/>
    <s v="FLAVIENNE"/>
    <n v="55"/>
    <x v="2"/>
    <x v="7"/>
    <x v="0"/>
    <s v="INFAS Abidjan"/>
    <n v="14"/>
    <x v="10"/>
    <n v="5"/>
    <n v="7"/>
    <n v="3"/>
    <n v="7"/>
    <n v="7"/>
    <s v="Eviter les déplacements pour dépôt de courriers "/>
    <s v="Echange d'informations entre praticiens"/>
    <s v="ND"/>
    <x v="6"/>
    <x v="0"/>
    <x v="0"/>
    <x v="13"/>
    <s v="Personnel peu qualifié aux NTIC"/>
    <s v="ND"/>
    <s v="ND"/>
    <s v="Formation du personnel"/>
    <s v="ND"/>
    <s v="ND"/>
    <x v="0"/>
    <x v="2"/>
    <x v="2"/>
    <x v="2"/>
    <x v="2"/>
    <x v="2"/>
    <x v="4"/>
    <s v="ND"/>
    <x v="4"/>
    <x v="13"/>
    <x v="9"/>
    <x v="4"/>
    <x v="4"/>
    <n v="8"/>
    <n v="7"/>
    <n v="7"/>
    <n v="7"/>
    <n v="7"/>
    <n v="7"/>
    <n v="7"/>
    <x v="4"/>
    <s v="Oui"/>
    <x v="7"/>
    <s v="Changement très important"/>
    <s v="Changement très important"/>
    <s v="Changement très important"/>
    <s v="Changement très important"/>
    <s v="Changement très important"/>
    <s v="Changement très important"/>
    <s v="Changement assez important"/>
    <s v="ND"/>
    <s v="Je suis prêt à beaucoup changer"/>
    <s v="Je suis prêt à changer assez"/>
    <s v="Je suis prêt à changer assez"/>
    <s v="Je suis prêt à beaucoup changer"/>
    <s v="Je suis prêt à beaucoup changer"/>
    <s v="Je suis prêt à beaucoup changer"/>
    <s v="Je suis prêt à changer assez"/>
    <s v="ND"/>
    <s v="Amélioration de la qualité des soins"/>
    <s v="Information accessible"/>
    <s v="Statistiques fiables"/>
    <s v="Maintenance"/>
    <s v="Formation peu adéquat"/>
    <s v="Pas assez d'équipements informatiques"/>
    <s v="ND"/>
    <s v="ND"/>
    <s v="Equipe de maintenance à plein temps"/>
    <s v="Formation du personnel aux NTIC"/>
    <s v="Equiper les structures de santé"/>
    <s v="ND"/>
    <s v="ND"/>
  </r>
  <r>
    <n v="233"/>
    <d v="2018-05-30T00:00:00"/>
    <x v="7"/>
    <s v="Mpassa"/>
    <s v="CHR Amoussa Bongo"/>
    <s v="CHR"/>
    <s v="Public civil"/>
    <n v="354"/>
    <s v="Franceville"/>
    <m/>
    <m/>
    <m/>
    <d v="2004-05-08T00:00:00"/>
    <n v="250000"/>
    <n v="107"/>
    <n v="15"/>
    <n v="0"/>
    <s v="NA"/>
    <s v="MOUBENDE"/>
    <s v="JEAN-MARIE"/>
    <n v="47"/>
    <x v="0"/>
    <x v="3"/>
    <x v="79"/>
    <s v="Ecole de Santé"/>
    <n v="17"/>
    <x v="8"/>
    <n v="5"/>
    <n v="10"/>
    <n v="5"/>
    <n v="10"/>
    <n v="10"/>
    <s v="Amélioration de la prise en charge du patient"/>
    <s v="Gain de temps"/>
    <s v="Acessibilité aux données des patients"/>
    <x v="4"/>
    <x v="0"/>
    <x v="0"/>
    <x v="7"/>
    <s v="Problèmes énergétiques"/>
    <s v="Maintenance"/>
    <s v="ND"/>
    <s v="Régler les problèmes énergétiques avant le démmarage du projet"/>
    <s v="Prévoir une équipe de maintenance"/>
    <s v="ND"/>
    <x v="0"/>
    <x v="2"/>
    <x v="4"/>
    <x v="2"/>
    <x v="3"/>
    <x v="2"/>
    <x v="4"/>
    <s v="Les acteurs du SIS ne partage pas la même vision, surtout les infirmières "/>
    <x v="4"/>
    <x v="13"/>
    <x v="9"/>
    <x v="4"/>
    <x v="4"/>
    <n v="9"/>
    <n v="7"/>
    <n v="7"/>
    <n v="8"/>
    <n v="8"/>
    <n v="7"/>
    <n v="8"/>
    <x v="4"/>
    <s v="Oui"/>
    <x v="5"/>
    <s v="Changement assez important"/>
    <s v="Changement assez important"/>
    <s v="Changement très important"/>
    <s v="Changement très important"/>
    <s v="Changement assez important"/>
    <s v="Changement très important"/>
    <s v="Changement très important"/>
    <s v="ND"/>
    <s v="Je suis prêt à changer assez"/>
    <s v="Je suis prêt à changer assez"/>
    <s v="Je suis prêt à beaucoup changer"/>
    <s v="Je suis prêt à changer assez"/>
    <s v="Je suis prêt à beaucoup changer"/>
    <s v="Je suis prêt à beaucoup changer"/>
    <s v="Je suis prêt à beaucoup changer"/>
    <s v="ND"/>
    <s v="Equipements de collecte de données"/>
    <s v="Formation à la collecte des données"/>
    <s v="Fluidité du circuit de l'information"/>
    <s v="Outils difficiles à utiliser "/>
    <s v="ND"/>
    <s v="ND"/>
    <s v="ND"/>
    <s v="ND"/>
    <s v="Outils de collecte de données faciles à utiliser"/>
    <s v="ND"/>
    <s v="ND"/>
    <s v="ND"/>
    <s v="ND"/>
  </r>
  <r>
    <n v="234"/>
    <d v="2018-05-30T00:00:00"/>
    <x v="7"/>
    <s v="Mpassa"/>
    <s v="CHR Amoussa Bongo"/>
    <s v="CHR"/>
    <s v="Public civil"/>
    <n v="354"/>
    <s v="Franceville"/>
    <m/>
    <m/>
    <m/>
    <d v="2004-05-08T00:00:00"/>
    <n v="250000"/>
    <n v="107"/>
    <n v="15"/>
    <n v="0"/>
    <s v="NA"/>
    <s v="MBOUMBA KONBILA"/>
    <s v="DAN AUGUSTE"/>
    <n v="37"/>
    <x v="0"/>
    <x v="3"/>
    <x v="0"/>
    <s v="ENA"/>
    <n v="3"/>
    <x v="4"/>
    <n v="5"/>
    <n v="9"/>
    <n v="3"/>
    <n v="9"/>
    <n v="3"/>
    <s v="Amélioration de la prise de décision"/>
    <s v="Amélioration de la prise en charge des patients"/>
    <s v="Mise en réseau des structures sanitaires"/>
    <x v="6"/>
    <x v="0"/>
    <x v="3"/>
    <x v="5"/>
    <s v="Perte de données"/>
    <s v="Données divulguées"/>
    <s v="Mauvaise connexion internet"/>
    <s v="Renforcer la protection des ordinateurs"/>
    <s v="Sécurisation des données"/>
    <s v="Installer un wifi haut débit"/>
    <x v="0"/>
    <x v="2"/>
    <x v="0"/>
    <x v="0"/>
    <x v="0"/>
    <x v="4"/>
    <x v="2"/>
    <s v="ND"/>
    <x v="4"/>
    <x v="13"/>
    <x v="9"/>
    <x v="4"/>
    <x v="9"/>
    <n v="9"/>
    <n v="7"/>
    <n v="6"/>
    <n v="8"/>
    <n v="7"/>
    <n v="7"/>
    <n v="9"/>
    <x v="4"/>
    <s v="Oui"/>
    <x v="7"/>
    <s v="Changement assez important"/>
    <s v="Changement assez important"/>
    <s v="Changement très important"/>
    <s v="Changement très important"/>
    <s v="Changement assez important"/>
    <s v="Changement très important"/>
    <s v="Changement plus ou moins important"/>
    <s v="ND"/>
    <s v="Je suis prêt à beaucoup changer"/>
    <s v="Je suis prêt à changer assez"/>
    <s v="Je suis prêt à changer assez"/>
    <s v="Je suis prêt à changer assez"/>
    <s v="Je suis prêt à beaucoup changer"/>
    <s v="Je suis prêt à changer assez"/>
    <s v="Je suis prêt à changer assez"/>
    <s v="ND"/>
    <s v="Appropriation de l'outil informatique"/>
    <s v="Disponibilité de l'information à temps réel"/>
    <s v="Meilleure prise de décision"/>
    <s v="Incompréhension"/>
    <s v="ND"/>
    <s v="ND"/>
    <s v="ND"/>
    <s v="ND"/>
    <s v="Communication sur le projet"/>
    <s v="ND"/>
    <s v="ND"/>
    <s v="ND"/>
    <s v="ND"/>
  </r>
  <r>
    <n v="235"/>
    <d v="2018-05-30T00:00:00"/>
    <x v="7"/>
    <s v="Mpassa"/>
    <s v="CHR Amoussa Bongo"/>
    <s v="CHR"/>
    <s v="Public civil"/>
    <n v="354"/>
    <s v="Franceville"/>
    <m/>
    <m/>
    <m/>
    <d v="2004-05-08T00:00:00"/>
    <n v="250000"/>
    <n v="107"/>
    <n v="15"/>
    <n v="0"/>
    <s v="NA"/>
    <s v="NDILA MAVOULA"/>
    <s v="JUSTE-OPPORTUN"/>
    <s v="ND"/>
    <x v="0"/>
    <x v="2"/>
    <x v="80"/>
    <s v="Ecole supérieure ISSEC"/>
    <s v="7mois"/>
    <x v="3"/>
    <n v="5"/>
    <n v="10"/>
    <n v="3"/>
    <n v="8"/>
    <n v="7"/>
    <s v="Ordinateurs disponibles"/>
    <s v="Internet disponible"/>
    <s v="Accès aux informations sur la santé"/>
    <x v="3"/>
    <x v="0"/>
    <x v="6"/>
    <x v="7"/>
    <s v="Personnel peu qualifié"/>
    <s v="ND"/>
    <s v="ND"/>
    <s v="Formation du personnel"/>
    <s v="ND"/>
    <s v="ND"/>
    <x v="0"/>
    <x v="2"/>
    <x v="2"/>
    <x v="2"/>
    <x v="3"/>
    <x v="0"/>
    <x v="3"/>
    <s v="ND"/>
    <x v="4"/>
    <x v="13"/>
    <x v="9"/>
    <x v="4"/>
    <x v="4"/>
    <n v="10"/>
    <n v="7"/>
    <n v="8"/>
    <n v="9"/>
    <n v="8"/>
    <n v="9"/>
    <n v="9"/>
    <x v="4"/>
    <s v="Oui"/>
    <x v="5"/>
    <s v="Changement assez important"/>
    <s v="Changement assez important"/>
    <s v="Changement plus ou moins important"/>
    <s v="Changement plus ou moins important"/>
    <s v="Changement assez important"/>
    <s v="Changement très important"/>
    <s v="Changement plus ou moins important"/>
    <s v="ND"/>
    <s v="Je suis prêt à changer assez"/>
    <s v="Je suis prêt à plus ou moins changer"/>
    <s v="Je suis prêt à changer assez"/>
    <s v="Je suis prêt à plus ou moins changer"/>
    <s v="Je suis prêt à changer assez"/>
    <s v="Je suis prêt à beaucoup changer"/>
    <s v="Je suis prêt à plus ou moins changer"/>
    <s v="ND"/>
    <s v="Changement radical du système actuel"/>
    <s v="Bonne réactivité"/>
    <s v="Historique du malade"/>
    <s v="Changement difficile à cause de la culture"/>
    <s v="Personnel peu habitué aux NTIC"/>
    <s v="ND"/>
    <s v="ND"/>
    <s v="ND"/>
    <s v="Sensibilisation continue"/>
    <s v="Formation continue sur l'utilisation des NTIC"/>
    <s v="ND"/>
    <s v="ND"/>
    <s v="ND"/>
  </r>
  <r>
    <n v="236"/>
    <d v="2018-05-30T00:00:00"/>
    <x v="7"/>
    <s v="Mpassa"/>
    <s v="CHR Amoussa Bongo"/>
    <s v="CHR"/>
    <s v="Public civil"/>
    <n v="354"/>
    <s v="Franceville"/>
    <m/>
    <m/>
    <m/>
    <d v="2004-05-08T00:00:00"/>
    <n v="250000"/>
    <n v="107"/>
    <n v="15"/>
    <n v="0"/>
    <s v="NA"/>
    <s v="ADAME Epse MAMOUAKA"/>
    <s v="PERFIDE"/>
    <n v="42"/>
    <x v="3"/>
    <x v="5"/>
    <x v="0"/>
    <s v="FMSS"/>
    <n v="8"/>
    <x v="2"/>
    <n v="5"/>
    <n v="10"/>
    <n v="5"/>
    <n v="7"/>
    <n v="3"/>
    <s v="Harmonisation des prises en charge"/>
    <s v="Classification des pathologies"/>
    <s v="Fluidité du transfert de données"/>
    <x v="8"/>
    <x v="0"/>
    <x v="2"/>
    <x v="5"/>
    <s v="Données patients à disposition des personnes non assermentées "/>
    <s v="Pas de couverture électrique"/>
    <s v="Personnel peu habitué aux NTIC"/>
    <s v="Limiter l'accès aux données des patients"/>
    <s v="Panneaux solaires"/>
    <s v="Formation du personnel"/>
    <x v="0"/>
    <x v="2"/>
    <x v="0"/>
    <x v="0"/>
    <x v="3"/>
    <x v="2"/>
    <x v="3"/>
    <s v="ND"/>
    <x v="4"/>
    <x v="13"/>
    <x v="9"/>
    <x v="4"/>
    <x v="3"/>
    <n v="7"/>
    <n v="7"/>
    <n v="8"/>
    <n v="8"/>
    <n v="7"/>
    <n v="7"/>
    <n v="7"/>
    <x v="4"/>
    <s v="Oui"/>
    <x v="4"/>
    <s v="Changement plus ou moins important"/>
    <s v="Changement assez important"/>
    <s v="Changement assez important"/>
    <s v="Changement assez important"/>
    <s v="Changement assez important"/>
    <s v="Changement assez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Meilleur suivi des patients"/>
    <s v="Harmonisation des prises en charge des pathologies"/>
    <s v="ND"/>
    <s v="Personnel réfractaire"/>
    <s v="Données des patients divulguées"/>
    <s v="Matériels informatiques "/>
    <s v="Pas d'électricité dans les zones réculées"/>
    <s v="ND"/>
    <s v="Changement de mentalité avec une sensibilisation continue"/>
    <s v="Sécurisation des données patients"/>
    <s v="Equiper les structures de santé"/>
    <s v="Utilisation des panneaux solaires"/>
    <s v="ND"/>
  </r>
  <r>
    <n v="237"/>
    <d v="2018-05-30T00:00:00"/>
    <x v="7"/>
    <s v="Mpassa"/>
    <s v="CHR Amoussa Bongo"/>
    <s v="CHR"/>
    <s v="Public civil"/>
    <n v="354"/>
    <s v="Franceville"/>
    <m/>
    <m/>
    <m/>
    <d v="2004-05-08T00:00:00"/>
    <n v="250000"/>
    <n v="107"/>
    <n v="15"/>
    <n v="0"/>
    <s v="NA"/>
    <s v="MATTEYA "/>
    <s v="CHRISTIANE"/>
    <n v="53"/>
    <x v="3"/>
    <x v="2"/>
    <x v="44"/>
    <s v="FMSS"/>
    <n v="14"/>
    <x v="8"/>
    <n v="5"/>
    <n v="10"/>
    <n v="3"/>
    <n v="8"/>
    <n v="5"/>
    <s v="Meilleure gestion du dossier médical"/>
    <s v="Meilleur suivi du patient"/>
    <s v="Fonctionnement par réseau"/>
    <x v="0"/>
    <x v="0"/>
    <x v="2"/>
    <x v="9"/>
    <s v="Personnel peu qualifié"/>
    <s v="Non respect du secret professionnel"/>
    <s v="Matériels informatiques "/>
    <s v="Formation du personnel"/>
    <s v="Limiter les accès aux données des patients"/>
    <s v="Equiper les structures"/>
    <x v="2"/>
    <x v="2"/>
    <x v="2"/>
    <x v="3"/>
    <x v="3"/>
    <x v="3"/>
    <x v="0"/>
    <s v="ND"/>
    <x v="4"/>
    <x v="13"/>
    <x v="9"/>
    <x v="6"/>
    <x v="3"/>
    <n v="8"/>
    <n v="7"/>
    <n v="7"/>
    <n v="7"/>
    <n v="5"/>
    <n v="5"/>
    <n v="5"/>
    <x v="4"/>
    <s v="Oui"/>
    <x v="4"/>
    <s v="Changement plus ou moins important"/>
    <s v="Changement très important"/>
    <s v="Changement très important"/>
    <s v="Changement très important"/>
    <s v="Changement assez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Meilleure gestion du dossier patient"/>
    <s v="Possibilité d'avoir l'avis d'un expert"/>
    <s v="Fonctionnement par réseau"/>
    <s v="Non adhésion du personnel"/>
    <s v="Personnel peu qualifié"/>
    <s v="ND"/>
    <s v="ND"/>
    <s v="ND"/>
    <s v="Sensibilisation continue"/>
    <s v="Formation du personnel "/>
    <s v="ND"/>
    <s v="ND"/>
    <s v="ND"/>
  </r>
  <r>
    <n v="238"/>
    <d v="2018-05-30T00:00:00"/>
    <x v="7"/>
    <s v="Mpassa"/>
    <s v="CHR Amoussa Bongo"/>
    <s v="CHR"/>
    <s v="Public civil"/>
    <n v="354"/>
    <s v="Franceville"/>
    <m/>
    <m/>
    <m/>
    <d v="2004-05-08T00:00:00"/>
    <n v="250000"/>
    <n v="107"/>
    <n v="15"/>
    <n v="0"/>
    <s v="NA"/>
    <s v="KHOVILLA "/>
    <s v="DORCAS"/>
    <n v="32"/>
    <x v="0"/>
    <x v="3"/>
    <x v="81"/>
    <s v="CESAG Dakar"/>
    <s v="6mois"/>
    <x v="6"/>
    <n v="3"/>
    <n v="6"/>
    <n v="5"/>
    <n v="8"/>
    <n v="5"/>
    <s v="Suivi des données sanitaires"/>
    <s v="Préventions des pathologies"/>
    <s v="ND"/>
    <x v="6"/>
    <x v="4"/>
    <x v="14"/>
    <x v="11"/>
    <s v="Non maitrise des NTIC"/>
    <s v="Réseau internet peu fiable"/>
    <s v="Pas d'électricité dans les zones réculées"/>
    <s v="Simplifier au maximum les outils à utiliser "/>
    <s v="Internet haut débit dans tout le pays"/>
    <s v="Panneaux solaires"/>
    <x v="0"/>
    <x v="2"/>
    <x v="3"/>
    <x v="4"/>
    <x v="3"/>
    <x v="0"/>
    <x v="2"/>
    <s v="ND"/>
    <x v="4"/>
    <x v="13"/>
    <x v="9"/>
    <x v="9"/>
    <x v="9"/>
    <n v="7"/>
    <n v="6"/>
    <n v="5"/>
    <n v="5"/>
    <n v="5"/>
    <n v="5"/>
    <n v="4"/>
    <x v="4"/>
    <s v="Oui"/>
    <x v="2"/>
    <s v="Changement plus ou moins important"/>
    <s v="Changement assez important"/>
    <s v="Changement très important"/>
    <s v="Changement très important"/>
    <s v="Changement assez important"/>
    <s v="Changement assez important"/>
    <s v="Changement plus ou moins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Facilité d'accueil et de prise en charge des patients"/>
    <s v="Transparence dans la gestion fiancière"/>
    <s v="Facilité de la collecte des données sanitaires"/>
    <s v="Lenteur dans la transition"/>
    <s v="Internet non fiable"/>
    <s v="Personnel non habitué aux NTIC"/>
    <s v="ND"/>
    <s v="ND"/>
    <s v="Communication et formation continue "/>
    <s v="Internet haut débit"/>
    <s v="Formation du personnel"/>
    <s v="ND"/>
    <s v="ND"/>
  </r>
  <r>
    <n v="239"/>
    <d v="2018-05-30T00:00:00"/>
    <x v="7"/>
    <s v="Mpassa"/>
    <s v="CHR Amoussa Bongo"/>
    <s v="CHR"/>
    <s v="Public civil"/>
    <n v="354"/>
    <s v="Franceville"/>
    <m/>
    <m/>
    <m/>
    <d v="2004-05-08T00:00:00"/>
    <n v="250000"/>
    <n v="107"/>
    <n v="15"/>
    <n v="0"/>
    <s v="NA"/>
    <s v="OGOULA OBELEMBYA"/>
    <s v="HERMANI ARNAUD"/>
    <n v="37"/>
    <x v="2"/>
    <x v="7"/>
    <x v="67"/>
    <s v="Université du Sud Toulou Var de France"/>
    <n v="2"/>
    <x v="4"/>
    <n v="3"/>
    <n v="10"/>
    <n v="4"/>
    <n v="10"/>
    <n v="5"/>
    <s v="Suivi des patients dans tous le pays"/>
    <s v=" Statistiques médicales disponibles"/>
    <s v="Améliorer la prise en charge des patients"/>
    <x v="2"/>
    <x v="0"/>
    <x v="0"/>
    <x v="11"/>
    <s v="Personnel vieillissant"/>
    <s v="Pas de maitrise des NTIC"/>
    <s v="ND"/>
    <s v="Recruter des jeunes professionnels de santé"/>
    <s v="Formation continue"/>
    <s v="ND"/>
    <x v="0"/>
    <x v="0"/>
    <x v="2"/>
    <x v="3"/>
    <x v="3"/>
    <x v="2"/>
    <x v="2"/>
    <s v="ND"/>
    <x v="4"/>
    <x v="13"/>
    <x v="9"/>
    <x v="4"/>
    <x v="5"/>
    <n v="10"/>
    <n v="8"/>
    <n v="9"/>
    <n v="10"/>
    <n v="8"/>
    <n v="7"/>
    <n v="7"/>
    <x v="4"/>
    <s v="Oui"/>
    <x v="5"/>
    <s v="Changement assez important"/>
    <s v="Changement assez important"/>
    <s v="Changement assez important"/>
    <s v="Changement très important"/>
    <s v="Changement très important"/>
    <s v="Changement assez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e la prise en charge des patients"/>
    <s v="Meilleur recueil de statistiques de santé"/>
    <s v="Amélioration des conditions du travail"/>
    <s v="Moyens financiers insuffisants"/>
    <s v="Temps de mise en œuvre trop long"/>
    <s v="ND"/>
    <s v="ND"/>
    <s v="ND"/>
    <s v="Mettre assez de moyens financiers "/>
    <s v="Mise en œuvre rapide du projet"/>
    <s v="ND"/>
    <s v="ND"/>
    <s v="ND"/>
  </r>
  <r>
    <n v="240"/>
    <d v="2018-05-30T00:00:00"/>
    <x v="7"/>
    <s v="Mpassa"/>
    <s v="CHR Amoussa Bongo"/>
    <s v="CHR"/>
    <s v="Public civil"/>
    <n v="354"/>
    <s v="Franceville"/>
    <m/>
    <m/>
    <m/>
    <d v="2004-05-08T00:00:00"/>
    <n v="250000"/>
    <n v="107"/>
    <n v="15"/>
    <n v="0"/>
    <s v="NA"/>
    <s v="MAMBIMBI"/>
    <s v="ARCHILE"/>
    <n v="40"/>
    <x v="2"/>
    <x v="4"/>
    <x v="0"/>
    <s v="Université de Kinshasa"/>
    <n v="6"/>
    <x v="6"/>
    <n v="5"/>
    <n v="10"/>
    <n v="5"/>
    <n v="10"/>
    <n v="5"/>
    <s v="Données sanitaires fiables"/>
    <s v="Disponibilité de données à l'échelle nationale"/>
    <s v="ND"/>
    <x v="3"/>
    <x v="0"/>
    <x v="2"/>
    <x v="7"/>
    <s v="Mauvaise compréhension"/>
    <s v="Personnel peu qualifié"/>
    <s v="Moyens financiers"/>
    <s v="Sensibilisation et formation continue"/>
    <s v="Formation du personnel"/>
    <s v="Financement intégral du projet"/>
    <x v="5"/>
    <x v="0"/>
    <x v="2"/>
    <x v="3"/>
    <x v="2"/>
    <x v="2"/>
    <x v="2"/>
    <s v="ND"/>
    <x v="4"/>
    <x v="13"/>
    <x v="9"/>
    <x v="4"/>
    <x v="4"/>
    <n v="8"/>
    <n v="8"/>
    <n v="8"/>
    <n v="8"/>
    <n v="5"/>
    <n v="5"/>
    <n v="5"/>
    <x v="4"/>
    <s v="Oui"/>
    <x v="7"/>
    <s v="Changement plus ou moins important"/>
    <s v="Changement plus ou moins important"/>
    <s v="Changement très important"/>
    <s v="Changement très important"/>
    <s v="Changement très important"/>
    <s v="Changement très important"/>
    <s v="Changement plus ou moins important"/>
    <s v="ND"/>
    <s v="Je suis prêt à beaucoup changer"/>
    <s v="Je suis prêt à changer assez"/>
    <s v="Je suis prêt à changer assez"/>
    <s v="Je suis prêt à changer assez"/>
    <s v="Je suis prêt à plus ou moins changer"/>
    <s v="Je suis prêt à plus ou moins changer"/>
    <s v="Je suis prêt à plus ou moins changer"/>
    <s v="ND"/>
    <s v="Informations sanitaires accessibles"/>
    <s v="Amélioration de la prise en charge"/>
    <s v="Echange entre professionnels de santé"/>
    <s v="Données patients divulguées"/>
    <s v="Personnel peu habitué aux NTIC"/>
    <s v="Travail suppléméntaire"/>
    <s v="ND"/>
    <s v="ND"/>
    <s v="Limiter les accès aux données patients"/>
    <s v="Formation du personnel"/>
    <s v="Simplifier le logiciel de travail"/>
    <s v="ND"/>
    <s v="ND"/>
  </r>
  <r>
    <n v="241"/>
    <d v="2018-05-30T00:00:00"/>
    <x v="7"/>
    <s v="Mpassa"/>
    <s v="CHR Amoussa Bongo"/>
    <s v="CHR"/>
    <s v="Public civil"/>
    <n v="354"/>
    <s v="Franceville"/>
    <m/>
    <m/>
    <m/>
    <d v="2004-05-08T00:00:00"/>
    <n v="250000"/>
    <n v="107"/>
    <n v="15"/>
    <n v="0"/>
    <s v="NA"/>
    <s v="BIKEN QUENUM"/>
    <s v="MARGUERITE SERGE"/>
    <n v="37"/>
    <x v="2"/>
    <x v="7"/>
    <x v="82"/>
    <s v="Université cheikh anter diop UCAD"/>
    <n v="4"/>
    <x v="6"/>
    <n v="5"/>
    <n v="5"/>
    <n v="5"/>
    <n v="8"/>
    <n v="3"/>
    <s v="Echange facile entre spécialiste"/>
    <s v="Diminution des évacuations sanitaires"/>
    <s v="Accès rapide des malades aux soins spécialisés"/>
    <x v="3"/>
    <x v="4"/>
    <x v="10"/>
    <x v="3"/>
    <s v="Personnel peu habitué aux NTIC"/>
    <s v="Financement insuffisant"/>
    <s v="Donnés divulguées"/>
    <s v="Formation du personnel"/>
    <s v="Suivi des dépenses "/>
    <s v="Sécuriser les données"/>
    <x v="0"/>
    <x v="2"/>
    <x v="2"/>
    <x v="3"/>
    <x v="3"/>
    <x v="2"/>
    <x v="2"/>
    <s v="ND"/>
    <x v="4"/>
    <x v="13"/>
    <x v="9"/>
    <x v="9"/>
    <x v="4"/>
    <n v="5"/>
    <n v="8"/>
    <n v="7"/>
    <n v="6"/>
    <n v="4"/>
    <n v="5"/>
    <n v="6"/>
    <x v="3"/>
    <s v="Oui"/>
    <x v="8"/>
    <s v="Changement plus ou moins important"/>
    <s v="Changement faible"/>
    <s v="Changement assez important"/>
    <s v="Changement assez important"/>
    <s v="Changement très important"/>
    <s v="Changement très important"/>
    <s v="Changement très important"/>
    <s v="ND"/>
    <s v="Je suis prêt à plus ou moins changer"/>
    <s v="Je suis prêt à plus ou moins changer"/>
    <s v="Je suis prêt à beaucoup changer"/>
    <s v="Je suis prêt à beaucoup changer"/>
    <s v="Je suis prêt à beaucoup changer"/>
    <s v="Je suis prêt à beaucoup changer"/>
    <s v="Je suis prêt à beaucoup changer"/>
    <s v="ND"/>
    <s v="Sécurisation des professionnels de santé"/>
    <s v="Meilleurs échanges entre professionnel de santé"/>
    <s v="Vérification de diplômes de certains praticiens"/>
    <s v="Peu d'adhésion"/>
    <s v="Personnel peu qualifié"/>
    <s v="Négligence des praticiens"/>
    <s v="ND"/>
    <s v="ND"/>
    <s v="Sensibilisation et obligation des acteurs"/>
    <s v="Formation continue"/>
    <s v="Motiver les praticiens"/>
    <s v="ND"/>
    <s v="ND"/>
  </r>
  <r>
    <n v="242"/>
    <d v="2018-05-30T00:00:00"/>
    <x v="7"/>
    <s v="Passa"/>
    <s v="DRS Sud Est"/>
    <s v="Administration régionale de santé"/>
    <s v="Public civil"/>
    <n v="14"/>
    <s v="Franceville"/>
    <m/>
    <m/>
    <m/>
    <n v="2002"/>
    <n v="250000"/>
    <s v="NA"/>
    <s v="NA"/>
    <n v="0"/>
    <s v="NA"/>
    <s v="ANDIME ONPOURA"/>
    <s v="MIREILLE"/>
    <n v="45"/>
    <x v="0"/>
    <x v="3"/>
    <x v="83"/>
    <s v="Université des sciences techniques et industrielles"/>
    <n v="9"/>
    <x v="4"/>
    <n v="6"/>
    <n v="9"/>
    <n v="5"/>
    <n v="9"/>
    <n v="9"/>
    <s v="Améliorer le système informatique sanitaire"/>
    <s v="Améliorer le Si actuel"/>
    <s v="Formation continue des agents de santé"/>
    <x v="6"/>
    <x v="14"/>
    <x v="14"/>
    <x v="4"/>
    <s v="Manque de suivi du projet"/>
    <s v="Manque d'organisation"/>
    <s v="ND"/>
    <s v="Suivi et contrôle régulier"/>
    <s v="Prévoir les experts sur toute la durée du projet"/>
    <s v="ND"/>
    <x v="5"/>
    <x v="0"/>
    <x v="3"/>
    <x v="4"/>
    <x v="0"/>
    <x v="0"/>
    <x v="0"/>
    <s v="ND"/>
    <x v="0"/>
    <x v="2"/>
    <x v="7"/>
    <x v="9"/>
    <x v="5"/>
    <n v="4"/>
    <n v="8"/>
    <n v="6"/>
    <n v="5"/>
    <n v="9"/>
    <n v="8"/>
    <n v="8"/>
    <x v="10"/>
    <s v="Oui"/>
    <x v="5"/>
    <s v="Changement assez important"/>
    <s v="Changement plus ou moins important"/>
    <s v="Changement plus ou moins important"/>
    <s v="Changement assez important"/>
    <s v="Changement assez important"/>
    <s v="Changement assez important"/>
    <s v="Changement plus ou moins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Amélioration du système actuel"/>
    <s v="Formations"/>
    <s v="Renforcer le système de collecte de données"/>
    <s v="Mauvaise organisation"/>
    <s v="ND"/>
    <s v="ND"/>
    <s v="ND"/>
    <s v="ND"/>
    <s v="Suivi et contrôle permanent"/>
    <s v="ND"/>
    <s v="ND"/>
    <s v="ND"/>
    <s v="ND"/>
  </r>
  <r>
    <n v="243"/>
    <d v="2018-05-30T00:00:00"/>
    <x v="7"/>
    <s v="Passa"/>
    <s v="DRS Sud Est"/>
    <s v="Administration régionale de santé"/>
    <s v="Public civil"/>
    <n v="14"/>
    <s v="Franceville"/>
    <m/>
    <m/>
    <m/>
    <n v="2002"/>
    <n v="250000"/>
    <s v="NA"/>
    <s v="NA"/>
    <n v="0"/>
    <s v="NA"/>
    <s v="ONGOURA"/>
    <s v="PAULIN"/>
    <n v="58"/>
    <x v="0"/>
    <x v="3"/>
    <x v="0"/>
    <s v="EPCA de Libreville"/>
    <n v="8"/>
    <x v="4"/>
    <n v="3"/>
    <n v="10"/>
    <n v="5"/>
    <n v="10"/>
    <n v="9"/>
    <s v="Coordination des informations"/>
    <s v="Renforcer la collecte des données"/>
    <s v="Recueillir les informations sanitaires"/>
    <x v="2"/>
    <x v="5"/>
    <x v="2"/>
    <x v="9"/>
    <s v="Moyens financiers insuffisants"/>
    <s v="ND"/>
    <s v="ND"/>
    <s v="Budget conséquent pour la mise en place intégrale du projet"/>
    <s v="ND"/>
    <s v="ND"/>
    <x v="0"/>
    <x v="0"/>
    <x v="2"/>
    <x v="3"/>
    <x v="3"/>
    <x v="2"/>
    <x v="0"/>
    <s v="ND"/>
    <x v="0"/>
    <x v="2"/>
    <x v="7"/>
    <x v="4"/>
    <x v="4"/>
    <n v="8"/>
    <n v="8"/>
    <n v="8"/>
    <n v="9"/>
    <n v="8"/>
    <n v="8"/>
    <n v="9"/>
    <x v="10"/>
    <s v="Oui"/>
    <x v="5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Améliorer le SI"/>
    <s v="Je suis prêt à changer assez"/>
    <s v="Je suis prêt à beaucoup changer"/>
    <s v="Je suis prêt à changer assez"/>
    <s v="Je suis prêt à changer assez"/>
    <s v="Je suis prêt à plus ou moins changer"/>
    <s v="Je suis prêt à changer assez"/>
    <s v="Je suis prêt à changer assez"/>
    <s v="Mettre les moyens financiers conséquents pour le nouveau SI"/>
    <s v="Une base de données numérique"/>
    <s v="ND"/>
    <s v="ND"/>
    <s v="Peu d'adhésion des politiciens"/>
    <s v="ND"/>
    <s v="ND"/>
    <s v="ND"/>
    <s v="ND"/>
    <s v="Trouver des outils nécessaires pour avoir l'assentiment des décideurs"/>
    <s v="ND"/>
    <s v="ND"/>
    <s v="ND"/>
    <s v="ND"/>
  </r>
  <r>
    <n v="244"/>
    <d v="2018-05-30T00:00:00"/>
    <x v="7"/>
    <s v="Passa"/>
    <s v="DRS Sud Est"/>
    <s v="Administration régionale de santé"/>
    <s v="Public civil"/>
    <n v="14"/>
    <s v="Franceville"/>
    <m/>
    <m/>
    <m/>
    <n v="2002"/>
    <n v="250000"/>
    <s v="NA"/>
    <s v="NA"/>
    <n v="0"/>
    <s v="NA"/>
    <s v="ONGOUNDOU"/>
    <s v="ROSALIE"/>
    <n v="56"/>
    <x v="3"/>
    <x v="6"/>
    <x v="0"/>
    <s v="Ecole de santé de Franceville"/>
    <n v="22"/>
    <x v="6"/>
    <n v="5"/>
    <n v="5"/>
    <n v="5"/>
    <n v="5"/>
    <n v="5"/>
    <s v="Performance, efficacité dans le traitement des dossiers patients"/>
    <s v="ND"/>
    <s v="ND"/>
    <x v="6"/>
    <x v="5"/>
    <x v="3"/>
    <x v="2"/>
    <m/>
    <s v="Inaboutissement du projet"/>
    <s v="ND"/>
    <s v="Prioriser l'aboutissement du projet"/>
    <s v="ND"/>
    <s v="ND"/>
    <x v="2"/>
    <x v="2"/>
    <x v="2"/>
    <x v="3"/>
    <x v="3"/>
    <x v="0"/>
    <x v="4"/>
    <s v="ND"/>
    <x v="0"/>
    <x v="2"/>
    <x v="7"/>
    <x v="0"/>
    <x v="6"/>
    <n v="4"/>
    <n v="5"/>
    <n v="6"/>
    <n v="4"/>
    <n v="4"/>
    <n v="7"/>
    <n v="4"/>
    <x v="10"/>
    <s v="Oui"/>
    <x v="5"/>
    <s v="Changement très important"/>
    <s v="Aucun changement"/>
    <s v="Changement faible"/>
    <s v="Changement assez important"/>
    <s v="Changement assez important"/>
    <s v="Changement plus ou moins important"/>
    <s v="Changement plus ou moins important"/>
    <s v="ND"/>
    <s v="Je suis prêt à plus ou moins changer"/>
    <s v="Je ne suis pas du tout prêt à changer"/>
    <s v="Je ne suis pas du tout prêt à changer"/>
    <s v="Je suis prêt à plus ou moins changer"/>
    <s v="Je suis prêt à changer assez"/>
    <s v="Je suis prêt à beaucoup changer"/>
    <s v="Je suis prêt à plus ou moins changer"/>
    <s v="ND"/>
    <s v="Réalisation effective du projet"/>
    <s v="ND"/>
    <s v="ND"/>
    <s v="Système actuel est mauvais "/>
    <s v="ND"/>
    <s v="ND"/>
    <s v="ND"/>
    <s v="ND"/>
    <s v="Réalisation du projet le plus tôt possible et dans toutes les structures de santé"/>
    <s v="ND"/>
    <s v="ND"/>
    <s v="ND"/>
    <s v="ND"/>
  </r>
  <r>
    <n v="245"/>
    <d v="2018-05-30T00:00:00"/>
    <x v="7"/>
    <s v="Passa"/>
    <s v="DRS Sud Est"/>
    <s v="Administration régionale de santé"/>
    <s v="Public civil"/>
    <n v="14"/>
    <s v="Franceville"/>
    <m/>
    <m/>
    <m/>
    <n v="2002"/>
    <n v="250000"/>
    <s v="NA"/>
    <s v="NA"/>
    <n v="0"/>
    <s v="NA"/>
    <s v="ECKEMBE"/>
    <s v="MATHURNIN"/>
    <n v="56"/>
    <x v="0"/>
    <x v="3"/>
    <x v="0"/>
    <s v="Université Deliege de Belgique"/>
    <n v="13"/>
    <x v="7"/>
    <n v="2"/>
    <n v="8"/>
    <n v="5"/>
    <n v="8"/>
    <n v="6"/>
    <s v="Information disponible pour toute la hiérarchie"/>
    <s v="Outils informatiques"/>
    <s v="Stockage des données sanitaires"/>
    <x v="3"/>
    <x v="0"/>
    <x v="5"/>
    <x v="4"/>
    <s v="Utilisation de l'information à d'autres fins"/>
    <s v="Mauvaise interpretation"/>
    <s v="Mauvaise collecte des données"/>
    <s v="Sécuriser les données "/>
    <s v="Formation du personnel"/>
    <s v="Sensibilisation et motivation"/>
    <x v="0"/>
    <x v="2"/>
    <x v="0"/>
    <x v="0"/>
    <x v="0"/>
    <x v="2"/>
    <x v="0"/>
    <s v="ND"/>
    <x v="0"/>
    <x v="2"/>
    <x v="7"/>
    <x v="9"/>
    <x v="9"/>
    <n v="7"/>
    <n v="7"/>
    <n v="7"/>
    <n v="7"/>
    <n v="7"/>
    <n v="8"/>
    <n v="7"/>
    <x v="10"/>
    <s v="Oui"/>
    <x v="2"/>
    <s v="Changement plus ou moins important"/>
    <s v="Changement plus ou moins important"/>
    <s v="Changement plus ou moins important"/>
    <s v="Changement assez important"/>
    <s v="Changement plus ou moins important"/>
    <s v="Changement plus ou moins important"/>
    <s v="Changement faible"/>
    <s v="ND"/>
    <s v="Je suis prêt à changer assez"/>
    <s v="Je suis prêt à changer assez"/>
    <s v="Je suis prêt à changer assez"/>
    <s v="Je suis prêt à beaucoup changer"/>
    <s v="Je suis prêt à changer assez"/>
    <s v="Je suis prêt à changer assez"/>
    <s v="Je suis prêt à changer assez"/>
    <s v="ND"/>
    <s v="Meilleur système de collecte de données"/>
    <s v="Meilleur stockage de l'information"/>
    <s v="Facilité d'obtention d'information"/>
    <s v="Piratage du système"/>
    <s v="Faible adhésion"/>
    <s v="Réticence du personnel"/>
    <s v="Données divulguées"/>
    <s v="ND"/>
    <s v="Sécuriser le système"/>
    <s v="Sensibilisation continue"/>
    <s v="Expliquer l'importance du projet"/>
    <s v="Sensibiliser au respect du secret professionnel"/>
    <s v="ND"/>
  </r>
  <r>
    <n v="246"/>
    <d v="2018-05-30T00:00:00"/>
    <x v="7"/>
    <s v="Passa"/>
    <s v="Institut d'hygiène publique"/>
    <s v="Base d'hygiène"/>
    <s v="Public civil"/>
    <n v="26"/>
    <s v="Franceville"/>
    <m/>
    <m/>
    <m/>
    <s v="ND"/>
    <s v="ND"/>
    <s v="NA"/>
    <s v="NA"/>
    <s v="NA"/>
    <s v="NA"/>
    <s v="KOMBILA"/>
    <s v="DIEU-DONNE"/>
    <n v="46"/>
    <x v="0"/>
    <x v="3"/>
    <x v="0"/>
    <s v="INFAS"/>
    <n v="2"/>
    <x v="6"/>
    <n v="3"/>
    <n v="8"/>
    <n v="5"/>
    <n v="6"/>
    <n v="8"/>
    <s v="Collaboration intersectorielle"/>
    <s v="Disponibilité d'informations entre professionnel de la santé"/>
    <s v="Suivi des patients"/>
    <x v="3"/>
    <x v="0"/>
    <x v="0"/>
    <x v="12"/>
    <s v="Détournement des fonds et du matériels"/>
    <s v="Informations du patient divulguées"/>
    <s v="Rites et croyances"/>
    <s v="Mettre en place un système rigoureux de gestion"/>
    <s v="Limiter les accès aux données des patients"/>
    <s v="Considérer les rites et croyances du pays"/>
    <x v="0"/>
    <x v="2"/>
    <x v="2"/>
    <x v="3"/>
    <x v="0"/>
    <x v="0"/>
    <x v="0"/>
    <s v="ND"/>
    <x v="0"/>
    <x v="2"/>
    <x v="7"/>
    <x v="9"/>
    <x v="4"/>
    <n v="8"/>
    <n v="5"/>
    <n v="6"/>
    <n v="6"/>
    <n v="6"/>
    <n v="7"/>
    <n v="7"/>
    <x v="0"/>
    <s v="Oui"/>
    <x v="4"/>
    <s v="Changement assez important"/>
    <s v="Changement plus ou moins important"/>
    <s v="Changement assez important"/>
    <s v="Changement assez important"/>
    <s v="Changement assez important"/>
    <s v="Changement assez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Mise à niveau des collaborateurs"/>
    <s v="Réorganiser les services"/>
    <s v="Dotation de matériels adéquats"/>
    <s v="Pas d'adhésion du personnel"/>
    <s v="Personnel peu qualifié"/>
    <s v="ND"/>
    <s v="ND"/>
    <s v="ND"/>
    <s v="Sensibilisation du personnel"/>
    <s v="Recruter le personnel qualifié"/>
    <s v="ND"/>
    <s v="ND"/>
    <s v="ND"/>
  </r>
  <r>
    <n v="247"/>
    <d v="2018-05-30T00:00:00"/>
    <x v="7"/>
    <s v="Passa"/>
    <s v="Santé maternelle et infantile"/>
    <s v="SMI"/>
    <s v="Public civil"/>
    <n v="26"/>
    <s v="Franceville"/>
    <m/>
    <m/>
    <m/>
    <s v="ND"/>
    <n v="157000"/>
    <n v="30"/>
    <n v="15"/>
    <n v="7"/>
    <s v="ND"/>
    <s v="FOUEFOUE Epse SANDJOH"/>
    <s v="ELODIE DIANE"/>
    <n v="43"/>
    <x v="3"/>
    <x v="5"/>
    <x v="0"/>
    <s v="FMSS"/>
    <n v="9"/>
    <x v="8"/>
    <n v="5"/>
    <n v="10"/>
    <n v="6"/>
    <n v="10"/>
    <n v="6"/>
    <s v="Données à temps réel"/>
    <s v="Prise de décision optimale"/>
    <s v="Amélioration de la pratique"/>
    <x v="4"/>
    <x v="0"/>
    <x v="0"/>
    <x v="8"/>
    <s v="Mobilité du personnel"/>
    <s v="Outils informatiques "/>
    <s v="Matériels sans entretien"/>
    <s v="Eviter les affectations du personnel formé"/>
    <s v="Fournir l'équipement"/>
    <s v="Equipe de maintenance permanente"/>
    <x v="6"/>
    <x v="5"/>
    <x v="2"/>
    <x v="2"/>
    <x v="4"/>
    <x v="0"/>
    <x v="0"/>
    <s v="ND"/>
    <x v="0"/>
    <x v="2"/>
    <x v="7"/>
    <x v="6"/>
    <x v="5"/>
    <n v="9"/>
    <n v="9"/>
    <n v="9"/>
    <n v="9"/>
    <n v="7"/>
    <n v="7"/>
    <n v="7"/>
    <x v="0"/>
    <s v="Oui"/>
    <x v="5"/>
    <s v="Changement très important"/>
    <s v="Changement très important"/>
    <s v="Changement très important"/>
    <s v="Changement assez important"/>
    <s v="Changement assez important"/>
    <s v="Changement assez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Mise en œuvre effective du projet dans tout le pays"/>
    <s v="Renforcement des compétences"/>
    <s v="Mise à disposition d'outils informatiques"/>
    <s v="Inaboutissement du projet"/>
    <s v="Manque de moyens humains"/>
    <s v="Instabilité politique"/>
    <s v="ND"/>
    <s v="ND"/>
    <s v="Aboutissement du projet sur le plan national"/>
    <s v="Formation du personnel"/>
    <s v="Nécessité d'une stabilité politique dans le pays"/>
    <s v="ND"/>
    <s v="ND"/>
  </r>
  <r>
    <n v="248"/>
    <d v="2018-05-30T00:00:00"/>
    <x v="7"/>
    <s v="Passa"/>
    <s v="Centre de santé urbain de franceville"/>
    <s v="Centre Santé"/>
    <s v="Public civil"/>
    <n v="40"/>
    <s v="Franceville"/>
    <m/>
    <m/>
    <m/>
    <n v="2008"/>
    <n v="157000"/>
    <n v="30"/>
    <n v="20"/>
    <n v="7"/>
    <s v="ND"/>
    <s v="KASONGO WANTUMBA"/>
    <s v="JOSEPH"/>
    <n v="60"/>
    <x v="2"/>
    <x v="4"/>
    <x v="0"/>
    <s v="Université de Kinshasa"/>
    <n v="4"/>
    <x v="8"/>
    <n v="6"/>
    <n v="10"/>
    <n v="6"/>
    <n v="10"/>
    <n v="7"/>
    <s v="Informations sur l'état de santé de la population"/>
    <s v="Aide à la gestion du système de santé "/>
    <s v="Bonne gestion du personnel"/>
    <x v="4"/>
    <x v="4"/>
    <x v="7"/>
    <x v="4"/>
    <s v="Accès aux données personnelles"/>
    <s v="Augmentation de la charge de travail"/>
    <s v="ND"/>
    <s v="Sécuriser les données, accéder aux données avec le consentement des patients "/>
    <s v="Bonne organisation du travail"/>
    <s v="ND"/>
    <x v="0"/>
    <x v="2"/>
    <x v="2"/>
    <x v="3"/>
    <x v="3"/>
    <x v="4"/>
    <x v="3"/>
    <s v="ND"/>
    <x v="0"/>
    <x v="2"/>
    <x v="7"/>
    <x v="5"/>
    <x v="3"/>
    <n v="10"/>
    <n v="10"/>
    <n v="10"/>
    <n v="10"/>
    <n v="10"/>
    <n v="10"/>
    <n v="10"/>
    <x v="0"/>
    <s v="Oui"/>
    <x v="5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Plus de travail à faire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ccessibilité directe aux données patients"/>
    <s v="Opinion d'un expert à distance"/>
    <s v="Formation médicale continue à distance"/>
    <s v="Couverture électrique"/>
    <s v="Données des patients divulguées"/>
    <s v="Pas d'outils informatiques"/>
    <s v="ND"/>
    <s v="ND"/>
    <s v="Electricité dans tous les villages"/>
    <s v="Sécuriser les données des patients"/>
    <s v="Fournir les outils informatiques"/>
    <s v="ND"/>
    <s v="ND"/>
  </r>
  <r>
    <n v="249"/>
    <d v="2018-05-30T00:00:00"/>
    <x v="7"/>
    <s v="Mpassa"/>
    <s v="Centre de maternité"/>
    <s v="SMI"/>
    <s v="Public civil"/>
    <n v="26"/>
    <s v="Franceville"/>
    <m/>
    <m/>
    <m/>
    <s v="ND"/>
    <n v="157000"/>
    <n v="30"/>
    <s v="NA"/>
    <n v="7"/>
    <s v="ND"/>
    <s v="NDZENGUE WARY"/>
    <s v="GLADYS"/>
    <n v="39"/>
    <x v="0"/>
    <x v="3"/>
    <x v="0"/>
    <s v="ENAS/EPCA"/>
    <n v="11"/>
    <x v="5"/>
    <n v="5"/>
    <n v="10"/>
    <n v="1"/>
    <n v="9"/>
    <n v="5"/>
    <s v="Amélioration du système de santé des populations"/>
    <s v="Le bon suivi des patients"/>
    <s v="Amélioration de la situation sanitaire"/>
    <x v="2"/>
    <x v="0"/>
    <x v="0"/>
    <x v="9"/>
    <s v="Inaboutissement du projet"/>
    <s v="Manque de moyens financiers "/>
    <s v="ND"/>
    <s v="Aboutissement du projet et sensibilisation"/>
    <s v="Financement du personnel "/>
    <s v="ND"/>
    <x v="0"/>
    <x v="3"/>
    <x v="3"/>
    <x v="2"/>
    <x v="3"/>
    <x v="2"/>
    <x v="0"/>
    <s v="ND"/>
    <x v="0"/>
    <x v="2"/>
    <x v="7"/>
    <x v="3"/>
    <x v="6"/>
    <n v="5"/>
    <n v="5"/>
    <n v="5"/>
    <n v="5"/>
    <n v="5"/>
    <n v="5"/>
    <n v="5"/>
    <x v="0"/>
    <s v="Oui"/>
    <x v="4"/>
    <s v="Changement plus ou moins important"/>
    <s v="Changement faible"/>
    <s v="Aucun changement"/>
    <s v="Changement plus ou moins important"/>
    <s v="Changement faible"/>
    <s v="changement faible"/>
    <s v="Aucun changement"/>
    <s v="ND"/>
    <s v="Je suis prêt à beaucoup changer"/>
    <s v="Je suis prêt à plus ou moins changer"/>
    <s v="Je suis prêt à plus ou moins changer"/>
    <s v="Je suis un peu prêt à changer"/>
    <s v="Je suis un peu prêt à changer"/>
    <s v="Je suis un peu prêt à changer"/>
    <s v="Je ne suis pas du tout prêt à changer"/>
    <s v="ND"/>
    <s v="Amélioration du système de santé"/>
    <s v="Les compétences des agents améliorées"/>
    <s v="Système de contrôle fiable"/>
    <s v="Pas d'adhérence de la population"/>
    <s v="Manque de financement"/>
    <s v="ND"/>
    <s v="ND"/>
    <s v="ND"/>
    <s v="Communication continue sur le projet"/>
    <s v="Financement totale du projet"/>
    <s v="ND"/>
    <s v="ND"/>
    <s v="ND"/>
  </r>
  <r>
    <n v="250"/>
    <d v="2018-05-30T00:00:00"/>
    <x v="7"/>
    <s v="Mpassa"/>
    <s v="Centre Médical USTM"/>
    <s v="Centre médical"/>
    <s v="Public civil"/>
    <n v="20"/>
    <s v="Franceville"/>
    <m/>
    <m/>
    <m/>
    <s v="ND"/>
    <n v="157000"/>
    <n v="10"/>
    <n v="15"/>
    <n v="10"/>
    <s v="ND"/>
    <s v="KOUSSALOUBA"/>
    <s v="GILDAS ALEX"/>
    <n v="43"/>
    <x v="3"/>
    <x v="6"/>
    <x v="0"/>
    <s v="ENASS"/>
    <n v="13"/>
    <x v="4"/>
    <n v="5"/>
    <n v="10"/>
    <n v="6"/>
    <n v="9"/>
    <n v="8"/>
    <s v="La bonne collecte de l'information"/>
    <s v="Meilleur suivi du patient"/>
    <s v="ND"/>
    <x v="2"/>
    <x v="5"/>
    <x v="6"/>
    <x v="4"/>
    <s v="La fuite des données des patients"/>
    <s v="Piratage de la base de données"/>
    <s v="Les mises à jours"/>
    <s v="Respect du secret professionnel"/>
    <s v="Sécuriser les données"/>
    <s v="Faire régulièrement les mises à jour"/>
    <x v="0"/>
    <x v="2"/>
    <x v="4"/>
    <x v="3"/>
    <x v="3"/>
    <x v="3"/>
    <x v="0"/>
    <s v="ND"/>
    <x v="0"/>
    <x v="2"/>
    <x v="7"/>
    <x v="3"/>
    <x v="6"/>
    <n v="6"/>
    <n v="5"/>
    <n v="4"/>
    <n v="5"/>
    <n v="7"/>
    <n v="7"/>
    <n v="8"/>
    <x v="10"/>
    <s v="Oui"/>
    <x v="2"/>
    <s v="Changement plus ou moins important"/>
    <s v="Changement plus ou moins important"/>
    <s v="Changement assez important"/>
    <s v="Changement plus ou moins important"/>
    <s v="Changement plus ou moins important"/>
    <s v="Changement assez important"/>
    <s v="Aucun changement"/>
    <s v="Renforcer le Si actuel"/>
    <s v="Je suis prêt à changer assez"/>
    <s v="Je suis prêt à changer assez"/>
    <s v="Je suis prêt à changer assez"/>
    <s v="Je suis prêt à beaucoup changer"/>
    <s v="Je suis prêt à changer assez"/>
    <s v="Je suis prêt à changer assez"/>
    <s v="Je suis un peu prêt à changer"/>
    <s v="ND"/>
    <s v="Une collaboration entre médecins"/>
    <s v="Des rapports d'activités mensuels fiables"/>
    <s v="Dossier médical disponible"/>
    <s v="Pas de connexion internet "/>
    <s v="ND"/>
    <s v="ND"/>
    <s v="ND"/>
    <s v="ND"/>
    <s v="Installer la fibre optique"/>
    <s v="ND"/>
    <s v="ND"/>
    <s v="ND"/>
    <s v="ND"/>
  </r>
  <r>
    <n v="251"/>
    <d v="2018-05-30T00:00:00"/>
    <x v="7"/>
    <s v="Mpassa"/>
    <s v="OPN"/>
    <s v="Administration régionale de santé"/>
    <s v="Public civil"/>
    <n v="9"/>
    <s v="Franceville"/>
    <m/>
    <m/>
    <m/>
    <s v="ND"/>
    <n v="157000"/>
    <s v="NA"/>
    <s v="NA"/>
    <n v="7"/>
    <s v="ND"/>
    <s v="DJAMBOU"/>
    <s v="IROLICK DONALD"/>
    <n v="37"/>
    <x v="0"/>
    <x v="3"/>
    <x v="0"/>
    <s v="EPCA"/>
    <n v="7"/>
    <x v="10"/>
    <n v="2"/>
    <n v="7"/>
    <n v="5"/>
    <n v="8"/>
    <n v="6"/>
    <s v="Meilleure prise en charge du patient"/>
    <s v="Gain de temps"/>
    <s v="Amoindrir les coûts de soins"/>
    <x v="6"/>
    <x v="0"/>
    <x v="0"/>
    <x v="0"/>
    <s v="Réseau peu fiable"/>
    <s v="Sctockage des données"/>
    <s v="Données des patients divulguées"/>
    <s v="Bon réseau national"/>
    <s v="Centralisation des données"/>
    <s v="Limiter l'accès au données des patients"/>
    <x v="0"/>
    <x v="0"/>
    <x v="0"/>
    <x v="0"/>
    <x v="0"/>
    <x v="0"/>
    <x v="0"/>
    <s v="ND"/>
    <x v="0"/>
    <x v="2"/>
    <x v="7"/>
    <x v="2"/>
    <x v="4"/>
    <n v="8"/>
    <n v="7"/>
    <n v="7"/>
    <n v="8"/>
    <n v="7"/>
    <n v="8"/>
    <n v="8"/>
    <x v="10"/>
    <s v="Oui"/>
    <x v="7"/>
    <s v="Changement assez important"/>
    <s v="Changement assez important"/>
    <s v="Changement assez important"/>
    <s v="Changement assez important"/>
    <s v="Changement assez important"/>
    <s v="Changement assez important"/>
    <s v="Changement plus ou moins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plus ou moins changer"/>
    <s v="ND"/>
    <s v="Gain de temps"/>
    <s v="Disponibilité des données"/>
    <s v="Sécurité et fiabilité des données"/>
    <s v="Lenteur du système"/>
    <s v="Réseau non fiable"/>
    <s v="ND"/>
    <s v="ND"/>
    <s v="ND"/>
    <s v="Mise à jour régulière du système"/>
    <s v="Installer la fibre optique"/>
    <s v="ND"/>
    <s v="ND"/>
    <s v="ND"/>
  </r>
  <r>
    <n v="252"/>
    <d v="2018-05-30T00:00:00"/>
    <x v="7"/>
    <s v="Mpassa"/>
    <s v="Centre médical"/>
    <s v="Centre médical"/>
    <s v="Public civil"/>
    <n v="20"/>
    <s v="Franceville"/>
    <m/>
    <m/>
    <m/>
    <n v="2004"/>
    <n v="157000"/>
    <n v="30"/>
    <n v="25"/>
    <n v="7"/>
    <s v="ND"/>
    <s v="MOMBA"/>
    <s v="JEANNE"/>
    <n v="58"/>
    <x v="2"/>
    <x v="4"/>
    <x v="0"/>
    <s v="URSS"/>
    <n v="14"/>
    <x v="4"/>
    <n v="5"/>
    <n v="8"/>
    <n v="4"/>
    <n v="8"/>
    <n v="5"/>
    <s v="Amélioration du SNSI"/>
    <s v="Efficacité dans la collecte de données"/>
    <s v="Harmonisation du système"/>
    <x v="2"/>
    <x v="0"/>
    <x v="2"/>
    <x v="7"/>
    <s v="Faisabilité"/>
    <s v="Personnel peu qualifié"/>
    <s v="Discorde entre parties prenantes"/>
    <s v="Mettre assez de moyens et de ressources "/>
    <s v="Formation du personnel"/>
    <s v="Sensibilisation et conduite du changement "/>
    <x v="2"/>
    <x v="2"/>
    <x v="4"/>
    <x v="4"/>
    <x v="4"/>
    <x v="0"/>
    <x v="0"/>
    <s v="ND"/>
    <x v="0"/>
    <x v="2"/>
    <x v="7"/>
    <x v="4"/>
    <x v="4"/>
    <n v="9"/>
    <n v="8"/>
    <n v="8"/>
    <n v="8"/>
    <n v="7"/>
    <n v="9"/>
    <n v="8"/>
    <x v="0"/>
    <s v="Oui"/>
    <x v="4"/>
    <s v="Changement assez important"/>
    <s v="Changement assez important"/>
    <s v="Changement assez important"/>
    <s v="Changement très important"/>
    <s v="Changement assez important"/>
    <s v="Changement assez important"/>
    <s v="Aucun changement"/>
    <s v="ND"/>
    <s v="Je suis prêt à changer assez"/>
    <s v="Je suis prêt à beaucoup changer"/>
    <s v="Je suis prêt à changer assez"/>
    <s v="Je suis prêt à beaucoup changer"/>
    <s v="Je suis prêt à changer assez"/>
    <s v="Je suis prêt à changer assez"/>
    <s v="Je suis prêt à plus ou moins changer"/>
    <s v="ND"/>
    <s v="Acessibilité directe aux données des patients"/>
    <s v="Echange entre experts de santé"/>
    <s v="Gain de temps"/>
    <s v="Outils informatiques "/>
    <s v="Réseau peu fiable"/>
    <s v="Personnel peu qualifié"/>
    <s v="ND"/>
    <s v="ND"/>
    <s v="Equiper les structures d'outils informatiques"/>
    <s v="Internet haut débit"/>
    <s v="Formation du personnel"/>
    <s v="ND"/>
    <s v="ND"/>
  </r>
  <r>
    <n v="253"/>
    <d v="2018-05-30T00:00:00"/>
    <x v="7"/>
    <s v="BELE"/>
    <s v="BELE"/>
    <s v="BELE"/>
    <s v="Public civil"/>
    <n v="39"/>
    <s v="Franceville"/>
    <m/>
    <m/>
    <m/>
    <s v="ND"/>
    <n v="157000"/>
    <s v="NA"/>
    <s v="NA"/>
    <s v="NA"/>
    <s v="NA"/>
    <s v="ONFIA"/>
    <s v="LAURENT"/>
    <n v="57"/>
    <x v="0"/>
    <x v="3"/>
    <x v="0"/>
    <s v="EPCA"/>
    <n v="1"/>
    <x v="6"/>
    <n v="5"/>
    <n v="8"/>
    <n v="6"/>
    <n v="7"/>
    <n v="8"/>
    <s v="Rapidité d'obtention des résultats d'analyses"/>
    <s v="ND"/>
    <s v="ND"/>
    <x v="6"/>
    <x v="3"/>
    <x v="7"/>
    <x v="3"/>
    <s v="Manque de volonté de l'Etat"/>
    <s v="Manque de moyens financiers "/>
    <s v="Personnel peu habitué aux NTIC"/>
    <s v="Prendre à cœur le projet"/>
    <s v="Prévoir le financement total du projet"/>
    <s v="Formation du personnel"/>
    <x v="0"/>
    <x v="5"/>
    <x v="0"/>
    <x v="3"/>
    <x v="2"/>
    <x v="2"/>
    <x v="3"/>
    <s v="ND"/>
    <x v="0"/>
    <x v="2"/>
    <x v="7"/>
    <x v="9"/>
    <x v="4"/>
    <n v="5"/>
    <n v="8"/>
    <n v="8"/>
    <n v="4"/>
    <n v="6"/>
    <n v="9"/>
    <n v="5"/>
    <x v="10"/>
    <s v="Oui"/>
    <x v="2"/>
    <s v="Changement très important"/>
    <s v="Changement assez important"/>
    <s v="Changement plus ou moins important"/>
    <s v="Changement assez important"/>
    <s v="Changement assez important"/>
    <s v="Changement plus ou moins important"/>
    <s v="Aucun changement"/>
    <s v="Prévoir davantage d'échanges entre parties prenantes 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ne suis pas du tout prêt à changer"/>
    <s v="Meilleur rendement "/>
    <s v="Amélioration du suivi de la santé des patients"/>
    <s v="Pérénnité du projet"/>
    <s v="Démarrage rapide du projet"/>
    <s v="Personnel non habitué au NTIC"/>
    <s v="Manque de volonté de l'Etat"/>
    <s v="ND"/>
    <s v="ND"/>
    <s v="ND"/>
    <s v="Formation du personnel"/>
    <s v="Engagement du gouvernement à la réalisation effective du proje"/>
    <s v="ND"/>
    <s v="ND"/>
    <s v="ND"/>
  </r>
  <r>
    <n v="254"/>
    <d v="2018-05-30T00:00:00"/>
    <x v="7"/>
    <s v="Djouori Agnili"/>
    <s v="Centre Médical Bongoville"/>
    <s v="Centre médical"/>
    <s v="Public civil"/>
    <n v="12"/>
    <s v="Franceville"/>
    <m/>
    <m/>
    <m/>
    <n v="2012"/>
    <n v="5953"/>
    <n v="12"/>
    <n v="15"/>
    <n v="38"/>
    <s v="ND"/>
    <s v="LIMANDY"/>
    <s v="ARNOLD"/>
    <n v="40"/>
    <x v="3"/>
    <x v="6"/>
    <x v="84"/>
    <s v="ENASS"/>
    <n v="5"/>
    <x v="8"/>
    <n v="5"/>
    <n v="10"/>
    <n v="5"/>
    <n v="10"/>
    <n v="4"/>
    <s v="Données statistiques disponibles"/>
    <s v="Suivi des patients très fiable"/>
    <s v="Données statistiques fiables"/>
    <x v="4"/>
    <x v="5"/>
    <x v="10"/>
    <x v="4"/>
    <s v="Financement"/>
    <s v="Disponibilité du matériel"/>
    <s v="Réseau à faible débit"/>
    <s v="Mettre un comité de suivi des dépenses"/>
    <s v="Equiper les structures de santé"/>
    <s v="Connexion réseau haut débit"/>
    <x v="2"/>
    <x v="5"/>
    <x v="4"/>
    <x v="2"/>
    <x v="2"/>
    <x v="3"/>
    <x v="4"/>
    <s v="Organiser des séances de formations régulières"/>
    <x v="11"/>
    <x v="11"/>
    <x v="2"/>
    <x v="5"/>
    <x v="3"/>
    <n v="10"/>
    <n v="4"/>
    <n v="1"/>
    <n v="10"/>
    <n v="10"/>
    <n v="10"/>
    <n v="1"/>
    <x v="6"/>
    <s v="Oui"/>
    <x v="4"/>
    <s v="Changement assez important"/>
    <s v="Changement assez important"/>
    <s v="Changement assez important"/>
    <s v="Changement assez important"/>
    <s v="Changement très important"/>
    <s v="Changement très important"/>
    <s v="Changement plus ou moins important"/>
    <s v="Prévoir des séances de formations régulières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Prévoir le financement nécessaire au projet "/>
    <s v="La mise en œuvre du projet"/>
    <s v="ND"/>
    <s v="ND"/>
    <s v="Manque de moyens financiers"/>
    <s v="ND"/>
    <s v="ND"/>
    <s v="ND"/>
    <s v="ND"/>
    <s v="Prévoir le financement total du projet avec un comité de suivi"/>
    <s v="ND"/>
    <s v="ND"/>
    <s v="ND"/>
    <s v="ND"/>
  </r>
  <r>
    <n v="255"/>
    <d v="2018-05-30T00:00:00"/>
    <x v="7"/>
    <s v="Djouori Agnili"/>
    <s v="Centre Médical Bongoville"/>
    <s v="Centre médical"/>
    <s v="Public civil"/>
    <n v="12"/>
    <s v="Franceville"/>
    <m/>
    <m/>
    <m/>
    <n v="2012"/>
    <n v="5953"/>
    <n v="12"/>
    <n v="15"/>
    <n v="38"/>
    <s v="ND"/>
    <m/>
    <m/>
    <m/>
    <x v="1"/>
    <x v="1"/>
    <x v="0"/>
    <m/>
    <m/>
    <x v="11"/>
    <m/>
    <m/>
    <m/>
    <m/>
    <m/>
    <m/>
    <m/>
    <m/>
    <x v="1"/>
    <x v="1"/>
    <x v="1"/>
    <x v="1"/>
    <m/>
    <m/>
    <m/>
    <m/>
    <m/>
    <m/>
    <x v="1"/>
    <x v="1"/>
    <x v="1"/>
    <x v="1"/>
    <x v="1"/>
    <x v="1"/>
    <x v="1"/>
    <m/>
    <x v="1"/>
    <x v="1"/>
    <x v="1"/>
    <x v="1"/>
    <x v="1"/>
    <m/>
    <m/>
    <m/>
    <m/>
    <m/>
    <m/>
    <m/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56"/>
    <d v="2018-05-30T00:00:00"/>
    <x v="7"/>
    <s v="Djouori Agnili"/>
    <s v="Centre Médical Bongoville"/>
    <s v="Centre médical"/>
    <s v="Public civil"/>
    <n v="12"/>
    <s v="Franceville"/>
    <m/>
    <m/>
    <m/>
    <n v="2012"/>
    <n v="5953"/>
    <n v="12"/>
    <n v="15"/>
    <n v="38"/>
    <s v="ND"/>
    <m/>
    <m/>
    <m/>
    <x v="1"/>
    <x v="1"/>
    <x v="0"/>
    <m/>
    <m/>
    <x v="11"/>
    <m/>
    <m/>
    <m/>
    <m/>
    <m/>
    <m/>
    <m/>
    <m/>
    <x v="1"/>
    <x v="1"/>
    <x v="1"/>
    <x v="1"/>
    <m/>
    <m/>
    <m/>
    <m/>
    <m/>
    <m/>
    <x v="1"/>
    <x v="1"/>
    <x v="1"/>
    <x v="1"/>
    <x v="1"/>
    <x v="1"/>
    <x v="1"/>
    <m/>
    <x v="1"/>
    <x v="1"/>
    <x v="1"/>
    <x v="1"/>
    <x v="1"/>
    <m/>
    <m/>
    <m/>
    <m/>
    <m/>
    <m/>
    <m/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57"/>
    <d v="2018-05-30T00:00:00"/>
    <x v="7"/>
    <s v="Djouori Agnili"/>
    <s v="Centre Médical Bongoville"/>
    <s v="Centre médical"/>
    <s v="Public civil"/>
    <n v="12"/>
    <s v="Franceville"/>
    <m/>
    <m/>
    <m/>
    <n v="2012"/>
    <n v="5953"/>
    <n v="12"/>
    <n v="15"/>
    <n v="38"/>
    <s v="ND"/>
    <m/>
    <m/>
    <m/>
    <x v="1"/>
    <x v="1"/>
    <x v="0"/>
    <m/>
    <m/>
    <x v="11"/>
    <m/>
    <m/>
    <m/>
    <m/>
    <m/>
    <m/>
    <m/>
    <m/>
    <x v="1"/>
    <x v="1"/>
    <x v="1"/>
    <x v="1"/>
    <m/>
    <m/>
    <m/>
    <m/>
    <m/>
    <m/>
    <x v="1"/>
    <x v="1"/>
    <x v="1"/>
    <x v="1"/>
    <x v="1"/>
    <x v="1"/>
    <x v="1"/>
    <m/>
    <x v="1"/>
    <x v="1"/>
    <x v="1"/>
    <x v="1"/>
    <x v="1"/>
    <m/>
    <m/>
    <m/>
    <m/>
    <m/>
    <m/>
    <m/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58"/>
    <d v="2018-05-30T00:00:00"/>
    <x v="7"/>
    <s v="Djouori Agnili"/>
    <s v="Centre Médical Bongoville"/>
    <s v="Centre médical"/>
    <s v="Public civil"/>
    <n v="12"/>
    <s v="Franceville"/>
    <m/>
    <m/>
    <m/>
    <n v="2012"/>
    <n v="5953"/>
    <n v="12"/>
    <n v="15"/>
    <n v="38"/>
    <s v="ND"/>
    <m/>
    <m/>
    <m/>
    <x v="1"/>
    <x v="1"/>
    <x v="0"/>
    <m/>
    <m/>
    <x v="11"/>
    <m/>
    <m/>
    <m/>
    <m/>
    <m/>
    <m/>
    <m/>
    <m/>
    <x v="1"/>
    <x v="1"/>
    <x v="1"/>
    <x v="1"/>
    <m/>
    <m/>
    <m/>
    <m/>
    <m/>
    <m/>
    <x v="1"/>
    <x v="1"/>
    <x v="1"/>
    <x v="1"/>
    <x v="1"/>
    <x v="1"/>
    <x v="1"/>
    <m/>
    <x v="1"/>
    <x v="1"/>
    <x v="1"/>
    <x v="1"/>
    <x v="1"/>
    <m/>
    <m/>
    <m/>
    <m/>
    <m/>
    <m/>
    <m/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59"/>
    <d v="2018-05-30T00:00:00"/>
    <x v="7"/>
    <s v="Djouori Agnili"/>
    <s v="Centre Médical Bongoville"/>
    <s v="Centre médical"/>
    <s v="Public civil"/>
    <n v="12"/>
    <s v="Franceville"/>
    <m/>
    <m/>
    <m/>
    <n v="2012"/>
    <n v="5953"/>
    <n v="12"/>
    <n v="15"/>
    <n v="38"/>
    <s v="ND"/>
    <m/>
    <m/>
    <m/>
    <x v="1"/>
    <x v="1"/>
    <x v="0"/>
    <m/>
    <m/>
    <x v="11"/>
    <m/>
    <m/>
    <m/>
    <m/>
    <m/>
    <m/>
    <m/>
    <m/>
    <x v="1"/>
    <x v="1"/>
    <x v="1"/>
    <x v="1"/>
    <m/>
    <m/>
    <m/>
    <m/>
    <m/>
    <m/>
    <x v="1"/>
    <x v="1"/>
    <x v="1"/>
    <x v="1"/>
    <x v="1"/>
    <x v="1"/>
    <x v="1"/>
    <m/>
    <x v="1"/>
    <x v="1"/>
    <x v="1"/>
    <x v="1"/>
    <x v="1"/>
    <m/>
    <m/>
    <m/>
    <m/>
    <m/>
    <m/>
    <m/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60"/>
    <d v="2018-05-30T00:00:00"/>
    <x v="7"/>
    <s v="Djouori Agnili"/>
    <s v="Centre Médical Bongoville"/>
    <s v="Centre médical"/>
    <s v="Public civil"/>
    <n v="12"/>
    <s v="Franceville"/>
    <m/>
    <m/>
    <m/>
    <n v="2012"/>
    <n v="5953"/>
    <n v="12"/>
    <n v="15"/>
    <n v="38"/>
    <s v="ND"/>
    <m/>
    <m/>
    <m/>
    <x v="1"/>
    <x v="1"/>
    <x v="0"/>
    <m/>
    <m/>
    <x v="11"/>
    <m/>
    <m/>
    <m/>
    <m/>
    <m/>
    <m/>
    <m/>
    <m/>
    <x v="1"/>
    <x v="1"/>
    <x v="1"/>
    <x v="1"/>
    <m/>
    <m/>
    <m/>
    <m/>
    <m/>
    <m/>
    <x v="1"/>
    <x v="1"/>
    <x v="1"/>
    <x v="1"/>
    <x v="1"/>
    <x v="1"/>
    <x v="1"/>
    <m/>
    <x v="1"/>
    <x v="1"/>
    <x v="1"/>
    <x v="1"/>
    <x v="1"/>
    <m/>
    <m/>
    <m/>
    <m/>
    <m/>
    <m/>
    <m/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61"/>
    <d v="2018-05-30T00:00:00"/>
    <x v="7"/>
    <s v="Djouori Agnili"/>
    <s v="Centre Médical Bongoville"/>
    <s v="Centre médical"/>
    <s v="Public civil"/>
    <n v="12"/>
    <s v="Franceville"/>
    <m/>
    <m/>
    <m/>
    <n v="2012"/>
    <n v="5953"/>
    <n v="12"/>
    <n v="15"/>
    <n v="38"/>
    <s v="ND"/>
    <m/>
    <m/>
    <m/>
    <x v="1"/>
    <x v="1"/>
    <x v="0"/>
    <m/>
    <m/>
    <x v="11"/>
    <m/>
    <m/>
    <m/>
    <m/>
    <m/>
    <m/>
    <m/>
    <m/>
    <x v="1"/>
    <x v="1"/>
    <x v="1"/>
    <x v="1"/>
    <m/>
    <m/>
    <m/>
    <m/>
    <m/>
    <m/>
    <x v="1"/>
    <x v="1"/>
    <x v="1"/>
    <x v="1"/>
    <x v="1"/>
    <x v="1"/>
    <x v="1"/>
    <m/>
    <x v="1"/>
    <x v="1"/>
    <x v="1"/>
    <x v="1"/>
    <x v="1"/>
    <m/>
    <m/>
    <m/>
    <m/>
    <m/>
    <m/>
    <m/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62"/>
    <d v="2018-05-30T00:00:00"/>
    <x v="7"/>
    <s v="Djouori Agnili"/>
    <s v="Centre Médical Bongoville"/>
    <s v="Centre médical"/>
    <s v="Public civil"/>
    <n v="12"/>
    <s v="Franceville"/>
    <m/>
    <m/>
    <m/>
    <n v="2012"/>
    <n v="5953"/>
    <n v="12"/>
    <n v="15"/>
    <n v="38"/>
    <s v="ND"/>
    <m/>
    <m/>
    <m/>
    <x v="1"/>
    <x v="1"/>
    <x v="0"/>
    <m/>
    <m/>
    <x v="11"/>
    <m/>
    <m/>
    <m/>
    <m/>
    <m/>
    <m/>
    <m/>
    <m/>
    <x v="1"/>
    <x v="1"/>
    <x v="1"/>
    <x v="1"/>
    <m/>
    <m/>
    <m/>
    <m/>
    <m/>
    <m/>
    <x v="1"/>
    <x v="1"/>
    <x v="1"/>
    <x v="1"/>
    <x v="1"/>
    <x v="1"/>
    <x v="1"/>
    <m/>
    <x v="1"/>
    <x v="1"/>
    <x v="1"/>
    <x v="1"/>
    <x v="1"/>
    <m/>
    <m/>
    <m/>
    <m/>
    <m/>
    <m/>
    <m/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63"/>
    <d v="2018-05-30T00:00:00"/>
    <x v="7"/>
    <s v="Djouori Agnili"/>
    <s v="Centre Médical Bongoville"/>
    <s v="Centre médical"/>
    <s v="Public civil"/>
    <n v="12"/>
    <s v="Franceville"/>
    <m/>
    <m/>
    <m/>
    <n v="2012"/>
    <n v="5953"/>
    <n v="12"/>
    <n v="15"/>
    <n v="38"/>
    <s v="ND"/>
    <m/>
    <m/>
    <m/>
    <x v="1"/>
    <x v="1"/>
    <x v="0"/>
    <m/>
    <m/>
    <x v="11"/>
    <m/>
    <m/>
    <m/>
    <m/>
    <m/>
    <m/>
    <m/>
    <m/>
    <x v="1"/>
    <x v="1"/>
    <x v="1"/>
    <x v="1"/>
    <m/>
    <m/>
    <m/>
    <m/>
    <m/>
    <m/>
    <x v="1"/>
    <x v="1"/>
    <x v="1"/>
    <x v="1"/>
    <x v="1"/>
    <x v="1"/>
    <x v="1"/>
    <m/>
    <x v="1"/>
    <x v="1"/>
    <x v="1"/>
    <x v="1"/>
    <x v="1"/>
    <m/>
    <m/>
    <m/>
    <m/>
    <m/>
    <m/>
    <m/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64"/>
    <d v="2018-05-30T00:00:00"/>
    <x v="7"/>
    <s v="Djouori Agnili"/>
    <s v="Centre Médical Bongoville"/>
    <s v="Centre médical"/>
    <s v="Public civil"/>
    <n v="12"/>
    <s v="Franceville"/>
    <m/>
    <m/>
    <m/>
    <n v="2012"/>
    <n v="5953"/>
    <n v="12"/>
    <n v="15"/>
    <n v="38"/>
    <s v="ND"/>
    <m/>
    <m/>
    <m/>
    <x v="1"/>
    <x v="1"/>
    <x v="0"/>
    <m/>
    <m/>
    <x v="11"/>
    <m/>
    <m/>
    <m/>
    <m/>
    <m/>
    <m/>
    <m/>
    <m/>
    <x v="1"/>
    <x v="1"/>
    <x v="1"/>
    <x v="1"/>
    <m/>
    <m/>
    <m/>
    <m/>
    <m/>
    <m/>
    <x v="1"/>
    <x v="1"/>
    <x v="1"/>
    <x v="1"/>
    <x v="1"/>
    <x v="1"/>
    <x v="1"/>
    <m/>
    <x v="1"/>
    <x v="1"/>
    <x v="1"/>
    <x v="1"/>
    <x v="1"/>
    <m/>
    <m/>
    <m/>
    <m/>
    <m/>
    <m/>
    <m/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65"/>
    <m/>
    <x v="8"/>
    <m/>
    <m/>
    <m/>
    <m/>
    <m/>
    <m/>
    <m/>
    <m/>
    <m/>
    <m/>
    <m/>
    <m/>
    <m/>
    <m/>
    <m/>
    <m/>
    <m/>
    <m/>
    <x v="1"/>
    <x v="1"/>
    <x v="0"/>
    <m/>
    <m/>
    <x v="11"/>
    <m/>
    <m/>
    <m/>
    <m/>
    <m/>
    <m/>
    <m/>
    <m/>
    <x v="1"/>
    <x v="1"/>
    <x v="1"/>
    <x v="1"/>
    <m/>
    <m/>
    <m/>
    <m/>
    <m/>
    <m/>
    <x v="1"/>
    <x v="1"/>
    <x v="1"/>
    <x v="1"/>
    <x v="1"/>
    <x v="1"/>
    <x v="1"/>
    <m/>
    <x v="1"/>
    <x v="1"/>
    <x v="1"/>
    <x v="1"/>
    <x v="1"/>
    <m/>
    <m/>
    <m/>
    <m/>
    <m/>
    <m/>
    <m/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66"/>
    <m/>
    <x v="8"/>
    <m/>
    <m/>
    <m/>
    <m/>
    <m/>
    <m/>
    <m/>
    <m/>
    <m/>
    <m/>
    <m/>
    <m/>
    <m/>
    <m/>
    <m/>
    <m/>
    <m/>
    <m/>
    <x v="1"/>
    <x v="1"/>
    <x v="0"/>
    <m/>
    <m/>
    <x v="11"/>
    <m/>
    <m/>
    <m/>
    <m/>
    <m/>
    <m/>
    <m/>
    <m/>
    <x v="1"/>
    <x v="1"/>
    <x v="1"/>
    <x v="1"/>
    <m/>
    <m/>
    <m/>
    <m/>
    <m/>
    <m/>
    <x v="1"/>
    <x v="1"/>
    <x v="1"/>
    <x v="1"/>
    <x v="1"/>
    <x v="1"/>
    <x v="1"/>
    <m/>
    <x v="1"/>
    <x v="1"/>
    <x v="1"/>
    <x v="1"/>
    <x v="1"/>
    <m/>
    <m/>
    <m/>
    <m/>
    <m/>
    <m/>
    <m/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67"/>
    <m/>
    <x v="8"/>
    <m/>
    <m/>
    <m/>
    <m/>
    <m/>
    <m/>
    <m/>
    <m/>
    <m/>
    <m/>
    <m/>
    <m/>
    <m/>
    <m/>
    <m/>
    <m/>
    <m/>
    <m/>
    <x v="1"/>
    <x v="1"/>
    <x v="0"/>
    <m/>
    <m/>
    <x v="11"/>
    <m/>
    <m/>
    <m/>
    <m/>
    <m/>
    <m/>
    <m/>
    <m/>
    <x v="1"/>
    <x v="1"/>
    <x v="1"/>
    <x v="1"/>
    <m/>
    <m/>
    <m/>
    <m/>
    <m/>
    <m/>
    <x v="1"/>
    <x v="1"/>
    <x v="1"/>
    <x v="1"/>
    <x v="1"/>
    <x v="1"/>
    <x v="1"/>
    <m/>
    <x v="1"/>
    <x v="1"/>
    <x v="1"/>
    <x v="1"/>
    <x v="1"/>
    <m/>
    <m/>
    <m/>
    <m/>
    <m/>
    <m/>
    <m/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68"/>
    <m/>
    <x v="8"/>
    <m/>
    <m/>
    <m/>
    <m/>
    <m/>
    <m/>
    <m/>
    <m/>
    <m/>
    <m/>
    <m/>
    <m/>
    <m/>
    <m/>
    <m/>
    <m/>
    <m/>
    <m/>
    <x v="1"/>
    <x v="1"/>
    <x v="0"/>
    <m/>
    <m/>
    <x v="11"/>
    <m/>
    <m/>
    <m/>
    <m/>
    <m/>
    <m/>
    <m/>
    <m/>
    <x v="1"/>
    <x v="1"/>
    <x v="1"/>
    <x v="1"/>
    <m/>
    <m/>
    <m/>
    <m/>
    <m/>
    <m/>
    <x v="1"/>
    <x v="1"/>
    <x v="1"/>
    <x v="1"/>
    <x v="1"/>
    <x v="1"/>
    <x v="1"/>
    <m/>
    <x v="1"/>
    <x v="1"/>
    <x v="1"/>
    <x v="1"/>
    <x v="1"/>
    <m/>
    <m/>
    <m/>
    <m/>
    <m/>
    <m/>
    <m/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69"/>
    <m/>
    <x v="8"/>
    <m/>
    <m/>
    <m/>
    <m/>
    <m/>
    <m/>
    <m/>
    <m/>
    <m/>
    <m/>
    <m/>
    <m/>
    <m/>
    <m/>
    <m/>
    <m/>
    <m/>
    <m/>
    <x v="1"/>
    <x v="1"/>
    <x v="0"/>
    <m/>
    <m/>
    <x v="11"/>
    <m/>
    <m/>
    <m/>
    <m/>
    <m/>
    <m/>
    <m/>
    <m/>
    <x v="1"/>
    <x v="1"/>
    <x v="1"/>
    <x v="1"/>
    <m/>
    <m/>
    <m/>
    <m/>
    <m/>
    <m/>
    <x v="1"/>
    <x v="1"/>
    <x v="1"/>
    <x v="1"/>
    <x v="1"/>
    <x v="1"/>
    <x v="1"/>
    <m/>
    <x v="1"/>
    <x v="1"/>
    <x v="1"/>
    <x v="1"/>
    <x v="1"/>
    <m/>
    <m/>
    <m/>
    <m/>
    <m/>
    <m/>
    <m/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70"/>
    <m/>
    <x v="8"/>
    <m/>
    <m/>
    <m/>
    <m/>
    <m/>
    <m/>
    <m/>
    <m/>
    <m/>
    <m/>
    <m/>
    <m/>
    <m/>
    <m/>
    <m/>
    <m/>
    <m/>
    <m/>
    <x v="1"/>
    <x v="1"/>
    <x v="0"/>
    <m/>
    <m/>
    <x v="11"/>
    <m/>
    <m/>
    <m/>
    <m/>
    <m/>
    <m/>
    <m/>
    <m/>
    <x v="1"/>
    <x v="1"/>
    <x v="1"/>
    <x v="1"/>
    <m/>
    <m/>
    <m/>
    <m/>
    <m/>
    <m/>
    <x v="1"/>
    <x v="1"/>
    <x v="1"/>
    <x v="1"/>
    <x v="1"/>
    <x v="1"/>
    <x v="1"/>
    <m/>
    <x v="1"/>
    <x v="1"/>
    <x v="1"/>
    <x v="1"/>
    <x v="1"/>
    <m/>
    <m/>
    <m/>
    <m/>
    <m/>
    <m/>
    <m/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71"/>
    <m/>
    <x v="8"/>
    <m/>
    <m/>
    <m/>
    <m/>
    <m/>
    <m/>
    <m/>
    <m/>
    <m/>
    <m/>
    <m/>
    <m/>
    <m/>
    <m/>
    <m/>
    <m/>
    <m/>
    <m/>
    <x v="1"/>
    <x v="1"/>
    <x v="0"/>
    <m/>
    <m/>
    <x v="11"/>
    <m/>
    <m/>
    <m/>
    <m/>
    <m/>
    <m/>
    <m/>
    <m/>
    <x v="1"/>
    <x v="1"/>
    <x v="1"/>
    <x v="1"/>
    <m/>
    <m/>
    <m/>
    <m/>
    <m/>
    <m/>
    <x v="1"/>
    <x v="1"/>
    <x v="1"/>
    <x v="1"/>
    <x v="1"/>
    <x v="1"/>
    <x v="1"/>
    <m/>
    <x v="1"/>
    <x v="1"/>
    <x v="1"/>
    <x v="1"/>
    <x v="1"/>
    <m/>
    <m/>
    <m/>
    <m/>
    <m/>
    <m/>
    <m/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72"/>
    <m/>
    <x v="8"/>
    <m/>
    <m/>
    <m/>
    <m/>
    <m/>
    <m/>
    <m/>
    <m/>
    <m/>
    <m/>
    <m/>
    <m/>
    <m/>
    <m/>
    <m/>
    <m/>
    <m/>
    <m/>
    <x v="1"/>
    <x v="1"/>
    <x v="0"/>
    <m/>
    <m/>
    <x v="11"/>
    <m/>
    <m/>
    <m/>
    <m/>
    <m/>
    <m/>
    <m/>
    <m/>
    <x v="1"/>
    <x v="1"/>
    <x v="1"/>
    <x v="1"/>
    <m/>
    <m/>
    <m/>
    <m/>
    <m/>
    <m/>
    <x v="1"/>
    <x v="1"/>
    <x v="1"/>
    <x v="1"/>
    <x v="1"/>
    <x v="1"/>
    <x v="1"/>
    <m/>
    <x v="1"/>
    <x v="1"/>
    <x v="1"/>
    <x v="1"/>
    <x v="1"/>
    <m/>
    <m/>
    <m/>
    <m/>
    <m/>
    <m/>
    <m/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73"/>
    <m/>
    <x v="8"/>
    <m/>
    <m/>
    <m/>
    <m/>
    <m/>
    <m/>
    <m/>
    <m/>
    <m/>
    <m/>
    <m/>
    <m/>
    <m/>
    <m/>
    <m/>
    <m/>
    <m/>
    <m/>
    <x v="1"/>
    <x v="1"/>
    <x v="0"/>
    <m/>
    <m/>
    <x v="11"/>
    <m/>
    <m/>
    <m/>
    <m/>
    <m/>
    <m/>
    <m/>
    <m/>
    <x v="1"/>
    <x v="1"/>
    <x v="1"/>
    <x v="1"/>
    <m/>
    <m/>
    <m/>
    <m/>
    <m/>
    <m/>
    <x v="1"/>
    <x v="1"/>
    <x v="1"/>
    <x v="1"/>
    <x v="1"/>
    <x v="1"/>
    <x v="1"/>
    <m/>
    <x v="1"/>
    <x v="1"/>
    <x v="1"/>
    <x v="1"/>
    <x v="1"/>
    <m/>
    <m/>
    <m/>
    <m/>
    <m/>
    <m/>
    <m/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74"/>
    <m/>
    <x v="8"/>
    <m/>
    <m/>
    <m/>
    <m/>
    <m/>
    <m/>
    <m/>
    <m/>
    <m/>
    <m/>
    <m/>
    <m/>
    <m/>
    <m/>
    <m/>
    <m/>
    <m/>
    <m/>
    <x v="1"/>
    <x v="1"/>
    <x v="0"/>
    <m/>
    <m/>
    <x v="11"/>
    <m/>
    <m/>
    <m/>
    <m/>
    <m/>
    <m/>
    <m/>
    <m/>
    <x v="1"/>
    <x v="1"/>
    <x v="1"/>
    <x v="1"/>
    <m/>
    <m/>
    <m/>
    <m/>
    <m/>
    <m/>
    <x v="1"/>
    <x v="1"/>
    <x v="1"/>
    <x v="1"/>
    <x v="1"/>
    <x v="1"/>
    <x v="1"/>
    <m/>
    <x v="1"/>
    <x v="1"/>
    <x v="1"/>
    <x v="1"/>
    <x v="1"/>
    <m/>
    <m/>
    <m/>
    <m/>
    <m/>
    <m/>
    <m/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75"/>
    <m/>
    <x v="8"/>
    <m/>
    <m/>
    <m/>
    <m/>
    <m/>
    <m/>
    <m/>
    <m/>
    <m/>
    <m/>
    <m/>
    <m/>
    <m/>
    <m/>
    <m/>
    <m/>
    <m/>
    <m/>
    <x v="1"/>
    <x v="1"/>
    <x v="0"/>
    <m/>
    <m/>
    <x v="11"/>
    <m/>
    <m/>
    <m/>
    <m/>
    <m/>
    <m/>
    <m/>
    <m/>
    <x v="1"/>
    <x v="1"/>
    <x v="1"/>
    <x v="1"/>
    <m/>
    <m/>
    <m/>
    <m/>
    <m/>
    <m/>
    <x v="1"/>
    <x v="1"/>
    <x v="1"/>
    <x v="1"/>
    <x v="1"/>
    <x v="1"/>
    <x v="1"/>
    <m/>
    <x v="1"/>
    <x v="1"/>
    <x v="1"/>
    <x v="1"/>
    <x v="1"/>
    <m/>
    <m/>
    <m/>
    <m/>
    <m/>
    <m/>
    <m/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8"/>
    <m/>
    <m/>
    <m/>
    <m/>
    <m/>
    <m/>
    <m/>
    <m/>
    <m/>
    <m/>
    <m/>
    <m/>
    <m/>
    <m/>
    <m/>
    <m/>
    <m/>
    <m/>
    <x v="1"/>
    <x v="1"/>
    <x v="0"/>
    <m/>
    <m/>
    <x v="11"/>
    <m/>
    <m/>
    <m/>
    <m/>
    <m/>
    <m/>
    <m/>
    <m/>
    <x v="1"/>
    <x v="1"/>
    <x v="1"/>
    <x v="1"/>
    <m/>
    <m/>
    <m/>
    <m/>
    <m/>
    <m/>
    <x v="1"/>
    <x v="1"/>
    <x v="1"/>
    <x v="1"/>
    <x v="1"/>
    <x v="1"/>
    <x v="1"/>
    <m/>
    <x v="1"/>
    <x v="1"/>
    <x v="1"/>
    <x v="1"/>
    <x v="1"/>
    <m/>
    <m/>
    <m/>
    <m/>
    <m/>
    <m/>
    <m/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7">
  <r>
    <n v="1"/>
    <d v="2018-04-19T00:00:00"/>
    <s v="Estuaire"/>
    <s v="Komo- Mondah"/>
    <s v="DIRECTION REGIONALE DE LA SANTE OUEST"/>
    <s v="Administration régionale de santé"/>
    <s v="Public civil"/>
    <n v="25"/>
    <s v="Melen"/>
    <m/>
    <m/>
    <m/>
    <s v="ND"/>
    <n v="119629"/>
    <s v="NA"/>
    <s v="NA"/>
    <s v="NA"/>
    <m/>
    <s v="MEBIAME-ELLA"/>
    <s v="SERAPHIN"/>
    <n v="50"/>
    <x v="0"/>
    <x v="0"/>
    <m/>
    <s v="ENSAS"/>
    <n v="10"/>
    <s v="NA"/>
    <n v="5"/>
    <n v="5"/>
    <n v="5"/>
    <n v="5"/>
    <n v="1"/>
    <s v="ND"/>
    <s v="ND"/>
    <s v="ND"/>
    <n v="5"/>
    <s v="Accessibilité directe aux données du patient"/>
    <s v="Amélioration de la prise en charge du patient"/>
    <s v="Meilleures conditions de travail des agents"/>
    <s v="ND"/>
    <s v="ND"/>
    <s v="ND"/>
    <s v="ND"/>
    <s v="ND"/>
    <s v="ND"/>
    <s v="passable"/>
    <s v="médiocre"/>
    <s v="médiocre"/>
    <s v="médiocre"/>
    <s v="médiocre"/>
    <s v="Inexistant"/>
    <s v="Inexistant"/>
    <s v="ND"/>
    <s v="Portail de l'Espace Numérique de Santé du Gabon (ENSG) pour les professionnels de la santé et les patients"/>
    <s v="Télémédecine comme fonction déportée de l'hôpital et intégrée à tous les processus de prise en charge"/>
    <s v="Système de pilotage, des statistiques de la veille sanitaire de l’observatoire gabonais de santé"/>
    <n v="3"/>
    <s v="NA"/>
    <s v="NA"/>
    <n v="2"/>
    <s v="NA"/>
    <s v="NA"/>
    <n v="1"/>
    <s v="NA"/>
    <s v="NA"/>
    <x v="0"/>
    <s v="Oui"/>
    <n v="5"/>
    <s v="Changement plus ou moins important"/>
    <s v="Changement assez important"/>
    <s v="Changement assez important"/>
    <s v="Changement assez important"/>
    <s v="Changement très important"/>
    <s v="Changement très important"/>
    <s v="Aucun changement"/>
    <s v="ND"/>
    <s v="Je suis prêt à plus ou moins changer"/>
    <s v="Je suis prêt à changer assez"/>
    <s v="Je suis prêt à changer assez"/>
    <s v="Je suis prêt à beaucoup changer"/>
    <s v="Je suis prêt à beaucoup changer"/>
    <s v="Je suis prêt à beaucoup changer"/>
    <s v="Je suis prêt à beaucoup changer"/>
    <s v="ND"/>
    <s v="FORMATION"/>
    <s v="FORMATION"/>
    <s v="FORMATION"/>
    <s v="QUE LE PROJET NE SOIT PAS UN VŒU PIEUX"/>
    <s v="ND"/>
    <s v="ND"/>
    <s v="ND"/>
    <s v="ND"/>
    <s v="QUE CE QUI A ÉTÉ ENTREPRIS AILLE A SON TERME PARCE QUE NOUS RESTONS CONFIANTS POUR L'AMELIORATION DE BEAUCOUP"/>
    <s v="ND"/>
    <s v="ND"/>
    <s v="ND"/>
    <s v="ND"/>
  </r>
  <r>
    <m/>
    <m/>
    <s v="Nord"/>
    <m/>
    <m/>
    <m/>
    <m/>
    <m/>
    <m/>
    <m/>
    <m/>
    <m/>
    <m/>
    <m/>
    <m/>
    <m/>
    <m/>
    <m/>
    <m/>
    <m/>
    <m/>
    <x v="1"/>
    <x v="1"/>
    <m/>
    <m/>
    <m/>
    <n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n v="2"/>
    <d v="2018-04-19T00:00:00"/>
    <s v="Estuaire"/>
    <s v="Komo- Mondah"/>
    <s v="DIRECTION REGIONALE DE LA SANTE OUEST"/>
    <s v="Administration régionale de santé"/>
    <s v="Public civil"/>
    <n v="25"/>
    <s v="Melen"/>
    <m/>
    <m/>
    <m/>
    <s v="ND"/>
    <n v="119629"/>
    <s v="NA"/>
    <s v="NA"/>
    <s v="NA"/>
    <m/>
    <s v="NZANG NKIZOGO"/>
    <s v="OPHÉLIE"/>
    <n v="37"/>
    <x v="0"/>
    <x v="2"/>
    <s v="Assistante RH"/>
    <s v="ND"/>
    <s v="ND"/>
    <n v="4"/>
    <n v="5"/>
    <n v="7"/>
    <n v="5"/>
    <n v="8"/>
    <n v="5"/>
    <s v="Harmonisation et création d'un fichier patient au Gabon"/>
    <s v="Ordonnance numérique"/>
    <s v="Intéraction entre les différents pratiquants"/>
    <n v="9"/>
    <s v="Accessibilité directe aux données du patient"/>
    <s v="Possibilité d'avoir une seconde opinion par un expert à distance"/>
    <s v="Possibilité de partager ses expériences terrain avec les autres"/>
    <s v="Accès facile aux informations des patients"/>
    <s v="Mésentente entre les professionnels de santé"/>
    <s v="ND"/>
    <s v="ND"/>
    <s v="ND"/>
    <s v="ND"/>
    <s v="passable"/>
    <s v="passable"/>
    <s v="passable"/>
    <s v="Bien"/>
    <s v="Bien"/>
    <s v="passable"/>
    <s v="Inexistant"/>
    <s v="ND"/>
    <s v="Portail de l'Espace Numérique de Santé du Gabon (ENSG) pour les professionnels de la santé et les patients"/>
    <s v="Système de pilotage, des statistiques de la veille sanitaire de l’observatoire gabonais de santé"/>
    <s v="Télémédecine comme fonction déportée de l'hôpital et intégrée à tous les processus de prise en charge"/>
    <n v="6"/>
    <n v="6"/>
    <n v="6"/>
    <n v="3"/>
    <n v="3"/>
    <n v="4"/>
    <n v="5"/>
    <n v="5"/>
    <n v="7"/>
    <x v="0"/>
    <s v="Oui"/>
    <n v="7"/>
    <s v="Changement assez important"/>
    <s v="Changement assez important"/>
    <s v="Changement plus ou moins important"/>
    <s v="Changement assez important"/>
    <s v="Changement plus ou moins important"/>
    <s v="Changement assez important"/>
    <s v="Aucun changement"/>
    <s v="ND"/>
    <s v="Je suis prêt à changer assez"/>
    <s v="Je suis prêt à changer assez"/>
    <s v="Je suis prêt à changer assez"/>
    <s v="Je suis prêt à plus ou moins changer"/>
    <s v="Je suis prêt à changer assez"/>
    <s v="Je suis prêt à changer assez"/>
    <s v="Je ne suis pas du tout prêt à changer"/>
    <s v="ND"/>
    <s v="Communication facile avec mes collègues"/>
    <s v="Découverte à travers les expériences des uns et des autres"/>
    <s v="ND"/>
    <s v="Accès aux informations des patients"/>
    <s v="ND"/>
    <s v="ND"/>
    <s v="ND"/>
    <s v="ND"/>
    <s v="ND"/>
    <s v="ND"/>
    <s v="ND"/>
    <s v="ND"/>
    <s v="ND"/>
  </r>
  <r>
    <n v="3"/>
    <d v="2018-04-19T00:00:00"/>
    <s v="Estuaire"/>
    <s v="Komo- Mondah"/>
    <s v="DIRECTION REGIONALE DE LA SANTE OUEST"/>
    <s v="Administration régionale de santé"/>
    <s v="Public civil"/>
    <n v="25"/>
    <s v="Melen"/>
    <m/>
    <m/>
    <m/>
    <s v="ND"/>
    <n v="119629"/>
    <s v="NA"/>
    <s v="NA"/>
    <s v="NA"/>
    <m/>
    <s v="IGONDJO"/>
    <s v="MARC FRANCKY"/>
    <s v="ND"/>
    <x v="0"/>
    <x v="2"/>
    <s v="Adjoint d'Administration"/>
    <s v="EPCA"/>
    <n v="7"/>
    <n v="7"/>
    <n v="5"/>
    <n v="10"/>
    <n v="3"/>
    <n v="9"/>
    <n v="8"/>
    <s v="L'amélioration du système sanitaire"/>
    <s v="Une meilleure prise en charge du patient"/>
    <s v="De meilleures conditions de travail"/>
    <n v="9"/>
    <s v="Accessibilité directe aux données du patient"/>
    <s v="Meilleures conditions de travail des agents"/>
    <s v="Gestion des épidémies et veille épidémiologique"/>
    <s v="Ne pas être accepté par le plus grand nombre"/>
    <s v="Le suivi à long terme"/>
    <s v="Le refus de changement du personnel"/>
    <s v="ND"/>
    <s v="ND"/>
    <s v="ND"/>
    <s v="passable"/>
    <s v="passable"/>
    <s v="passable"/>
    <s v="passable"/>
    <s v="passable"/>
    <s v="Bien"/>
    <s v="Inexistant"/>
    <s v="ND"/>
    <s v="Portail de l'Espace Numérique de Santé du Gabon (ENSG) pour les professionnels de la santé et les patients"/>
    <s v="Système de pilotage, des statistiques de la veille sanitaire de l’observatoire gabonais de santé"/>
    <s v="Télémédecine comme fonction déportée de l'hôpital et intégrée à tous les processus de prise en charge"/>
    <n v="5"/>
    <n v="6"/>
    <n v="9"/>
    <n v="5"/>
    <n v="8"/>
    <n v="9"/>
    <n v="7"/>
    <n v="9"/>
    <n v="10"/>
    <x v="2"/>
    <s v="Oui"/>
    <n v="4"/>
    <s v="Changement très important"/>
    <s v="Changement assez important"/>
    <s v="Changement assez important"/>
    <s v="Changement assez important"/>
    <s v="Changement très important"/>
    <s v="Changement très important"/>
    <s v="NA"/>
    <s v="ND"/>
    <s v="Je suis prêt à beaucoup changer"/>
    <s v="Je suis prêt à beaucoup changer"/>
    <s v="Je suis prêt à changer assez"/>
    <s v="Je suis prêt à changer assez"/>
    <s v="Je suis prêt à beaucoup changer"/>
    <s v="Je suis prêt à beaucoup changer"/>
    <s v="NA"/>
    <s v="ND"/>
    <s v="Que le projet apporte des solutions plus rapides"/>
    <s v="ND"/>
    <s v="ND"/>
    <s v="Les ressources humaines"/>
    <s v="Le refus du changement"/>
    <s v="Les zones non couvertes par la technologie (internet, courant…)"/>
    <s v="ND"/>
    <s v="ND"/>
    <s v="La formation des volontaires"/>
    <s v="ND"/>
    <s v="ND"/>
    <s v="ND"/>
    <s v="ND"/>
  </r>
  <r>
    <n v="4"/>
    <d v="2018-04-19T00:00:00"/>
    <s v="Estuaire"/>
    <s v="Komo- Mondah"/>
    <s v="Base d'épidémiologie"/>
    <s v="BELE"/>
    <s v="Public civil"/>
    <n v="7"/>
    <s v="Melen"/>
    <m/>
    <m/>
    <m/>
    <s v="ND"/>
    <n v="119629"/>
    <s v="NA"/>
    <s v="NA"/>
    <s v="NA"/>
    <m/>
    <s v="NSOMO"/>
    <s v="JEAN NOEL"/>
    <n v="46"/>
    <x v="0"/>
    <x v="0"/>
    <s v="Ingénieur Statisticien"/>
    <s v="ND"/>
    <n v="3"/>
    <n v="8"/>
    <n v="6"/>
    <n v="9"/>
    <n v="5"/>
    <n v="10"/>
    <n v="1"/>
    <s v="Une base de données"/>
    <s v="Un système de santé performant"/>
    <s v="Outils de collecte harmonisée"/>
    <n v="8"/>
    <s v="Accessibilité directe aux données du patient"/>
    <s v="Collecte et remontée d'informations sanitaires"/>
    <s v="Gestion des épidémies et veille épidémiologique"/>
    <s v="La politisation du projet"/>
    <s v="Détournement de fonds"/>
    <s v="Le non respect des étapes du projet"/>
    <s v="La gestion du projet par les techniciens"/>
    <s v="Respecter les objectifs fixés"/>
    <s v="Rester fidèle aux étapes"/>
    <s v="bien"/>
    <s v="passable"/>
    <s v="passable"/>
    <s v="passable"/>
    <s v="médiocre"/>
    <s v="passable"/>
    <s v="Inexistant"/>
    <s v="ND"/>
    <s v="Portail de l'Espace Numérique de Santé du Gabon (ENSG) pour les professionnels de la santé et les patients"/>
    <s v="Système de pilotage, des statistiques de la veille sanitaire de l’observatoire gabonais de santé"/>
    <s v="Télémédecine comme fonction déportée de l'hôpital et intégrée à tous les processus de prise en charge"/>
    <n v="8"/>
    <n v="10"/>
    <n v="8"/>
    <n v="8"/>
    <n v="7"/>
    <n v="7"/>
    <n v="8"/>
    <n v="7"/>
    <n v="5"/>
    <x v="0"/>
    <s v="Oui"/>
    <n v="10"/>
    <s v="Changement très important"/>
    <s v="Changement assez important"/>
    <s v="Changement assez important"/>
    <s v="Changement assez important"/>
    <s v="Changement plus ou moins important"/>
    <s v="Changement plus ou moins important"/>
    <s v="Changement plus ou moins important"/>
    <s v="ND"/>
    <s v="Je suis prêt à beaucoup changer"/>
    <s v="Je suis prêt à changer assez"/>
    <s v="Je suis prêt à changer assez"/>
    <s v="Je suis prêt à changer assez"/>
    <s v="Je suis prêt à beaucoup changer"/>
    <s v="Je suis prêt à changer assez"/>
    <s v="Je suis prêt à plus ou moins changer"/>
    <s v="ND"/>
    <s v="Acquérir de nouvelles compétences"/>
    <s v="Avoir de nouveaux outils de collecte de données"/>
    <s v="ND"/>
    <s v="Personnel non disponible"/>
    <s v="Personnel non qualifié"/>
    <s v="Les outils du SI"/>
    <s v="ND"/>
    <s v="ND"/>
    <s v="Motiver le personnel"/>
    <s v="Former le personnel aux TIC"/>
    <s v="Mettre à disposition les  outils"/>
    <s v="ND"/>
    <s v="ND"/>
  </r>
  <r>
    <n v="5"/>
    <d v="2018-04-19T00:00:00"/>
    <s v="Estuaire"/>
    <s v="Komo- Mondah"/>
    <s v="DIRECTION REGIONALE DE LA SANTE OUEST"/>
    <s v="Administration régionale de santé"/>
    <s v="Public civil"/>
    <n v="25"/>
    <s v="Melen"/>
    <m/>
    <m/>
    <m/>
    <s v="ND"/>
    <n v="119629"/>
    <s v="NA"/>
    <s v="NA"/>
    <s v="NA"/>
    <m/>
    <s v="MBENG MBA epse ENGONE"/>
    <s v="FÉLICITÉ"/>
    <s v="ND"/>
    <x v="0"/>
    <x v="3"/>
    <m/>
    <s v="ENA"/>
    <n v="2"/>
    <n v="6"/>
    <n v="6"/>
    <s v="NA"/>
    <n v="5"/>
    <n v="9"/>
    <n v="5"/>
    <s v="Formation des acteurs impliqués"/>
    <s v="Dissémination des outils"/>
    <s v="Implication (Adhésion des bénéficiaires)"/>
    <n v="9"/>
    <s v="Meilleures conditions de travail des agents"/>
    <s v="Interaction renforcée entre structures sanitaires et administrations de santé"/>
    <s v="Collecte et remontée d'informations sanitaires"/>
    <s v="Manque de vulgarisation du projet"/>
    <s v="Manque de moyens"/>
    <s v="ND"/>
    <s v="Expliquer/ informer à toutes les catégories d'acteurs (le personnel)"/>
    <s v="Maximiser tous les moyens"/>
    <s v="ND"/>
    <s v="passable"/>
    <s v="passable"/>
    <s v="passable"/>
    <s v="médiocre"/>
    <s v="médiocre"/>
    <s v="passable"/>
    <s v="Inexistant"/>
    <s v="ND"/>
    <s v="Portail de l'Espace Numérique de Santé du Gabon (ENSG) pour les professionnels de la santé et les patients"/>
    <s v="Système de pilotage, des statistiques de la veille sanitaire de l’observatoire gabonais de santé"/>
    <s v="Télémédecine comme fonction déportée de l'hôpital et intégrée à tous les processus de prise en charge"/>
    <n v="5"/>
    <n v="8"/>
    <n v="8"/>
    <n v="7"/>
    <n v="8"/>
    <n v="8"/>
    <n v="8"/>
    <n v="8"/>
    <n v="8"/>
    <x v="2"/>
    <s v="Oui"/>
    <n v="10"/>
    <s v="Changement assez important"/>
    <s v="Changement plus ou moins important"/>
    <s v="Changement plus ou moins important"/>
    <s v="Changement assez important"/>
    <s v="Changement assez important"/>
    <s v="Changement assez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er ma vision de la télémédecine"/>
    <s v="ND"/>
    <s v="ND"/>
    <s v="Risque de connexion"/>
    <s v="Faiblesse dans l'intensité du courant électrique"/>
    <s v="Coupures intempestives d'électricité"/>
    <s v="Non adhésion des acteurs"/>
    <s v="Disponiblité permanente des moyens financiers"/>
    <s v="Avoir un sytème de relais"/>
    <s v="ND"/>
    <s v="ND"/>
    <s v="ND"/>
    <s v="ND"/>
  </r>
  <r>
    <n v="6"/>
    <d v="2018-04-19T00:00:00"/>
    <s v="Estuaire"/>
    <s v="Komo- Mondah"/>
    <s v="CHREMelen"/>
    <s v="CHR"/>
    <s v="Public civil"/>
    <n v="591"/>
    <s v="Melen"/>
    <m/>
    <m/>
    <m/>
    <n v="1975"/>
    <n v="119629"/>
    <s v="ND"/>
    <s v="ND"/>
    <s v="2,5"/>
    <s v="HIAOBO"/>
    <s v="N'DONGO"/>
    <s v="GILDAS GUY"/>
    <n v="40"/>
    <x v="0"/>
    <x v="2"/>
    <s v="Manager des projets"/>
    <s v="ND"/>
    <n v="2"/>
    <n v="5"/>
    <n v="1"/>
    <n v="10"/>
    <n v="1"/>
    <n v="10"/>
    <n v="5"/>
    <s v="Amélioration de la  qualité des services"/>
    <s v="Amélioration de la qualité des soins"/>
    <s v="Amélioration de la communication entre structures"/>
    <n v="10"/>
    <s v="Une meilleure productivité des agents de santé"/>
    <s v="Amélioration de la prise en charge du patient"/>
    <s v="Interaction renforcée entre structures sanitaires et administrations de santé"/>
    <s v="Fuite des données"/>
    <s v="Intrusion des cybercriminels"/>
    <s v="Course à la rentabilité"/>
    <s v="Mieux protéger les données"/>
    <s v="Mieux protéger le serveur"/>
    <s v="Mieux canaliser le projet"/>
    <s v="Inexistant"/>
    <s v="Inexistant"/>
    <s v="Inexistant"/>
    <s v="Inexistant"/>
    <s v="Inexistant"/>
    <s v="Inexistant"/>
    <s v="Inexistant"/>
    <s v="ND"/>
    <s v="Référentiel - Identification des professionnels et des structures"/>
    <s v="Systèmes d’Information Hospitaliers (SIH)"/>
    <s v="Télémédecine comme fonction déportée de l'hôpital et intégrée à tous les processus de prise en charge"/>
    <n v="10"/>
    <n v="10"/>
    <n v="5"/>
    <n v="8"/>
    <n v="10"/>
    <n v="5"/>
    <n v="5"/>
    <n v="10"/>
    <n v="5"/>
    <x v="3"/>
    <s v="Oui"/>
    <n v="10"/>
    <s v="Aucun changement"/>
    <s v="Changement très important"/>
    <s v="Changement très important"/>
    <s v="Changement assez important"/>
    <s v="Changement assez important"/>
    <s v="Changement très important"/>
    <s v="Changement assez important"/>
    <s v="Le référentiel des professionnels sera un canevas pour le management à appliquer"/>
    <s v="Je suis prêt à changer assez"/>
    <s v="Je suis prêt à changer assez"/>
    <s v="Je suis prêt à beaucoup changer"/>
    <s v="Je suis prêt à changer assez"/>
    <s v="Je suis prêt à beaucoup changer"/>
    <s v="Je suis prêt à beaucoup changer"/>
    <s v="Je suis prêt à changer assez"/>
    <s v="ND"/>
    <s v="Amélioration de l'information"/>
    <s v="Améliration de la productivité"/>
    <s v="Amélioration de la relation Médecins- Administration"/>
    <s v="Dualisme"/>
    <s v="Conflits"/>
    <s v="ND"/>
    <s v="ND"/>
    <s v="ND"/>
    <s v="Intensifier la communication"/>
    <s v="Mettre à la disposition de tous"/>
    <s v="Formation du personnel"/>
    <s v="ND"/>
    <s v="ND"/>
  </r>
  <r>
    <n v="7"/>
    <d v="2018-04-19T00:00:00"/>
    <s v="Estuaire"/>
    <s v="Komo- Mondah"/>
    <s v="CHREMelen"/>
    <s v="CHR"/>
    <s v="Public civil"/>
    <n v="591"/>
    <s v="Melen"/>
    <m/>
    <m/>
    <m/>
    <n v="1975"/>
    <n v="119629"/>
    <s v="ND"/>
    <s v="20 min +"/>
    <s v="2,5"/>
    <s v="HIAOBO"/>
    <s v="MBEGA MVOMO"/>
    <s v="JEAN PIERRE"/>
    <s v="ND"/>
    <x v="2"/>
    <x v="4"/>
    <m/>
    <s v="FMSS de Libreville"/>
    <n v="2"/>
    <n v="9"/>
    <n v="5"/>
    <n v="10"/>
    <n v="4"/>
    <n v="10"/>
    <n v="5"/>
    <s v="La disponibilité de l'information"/>
    <s v="La possibilité de partager l'information en temps réel par action"/>
    <s v="La victoire sur la distance"/>
    <n v="9"/>
    <s v="Accessibilité directe aux données du patient"/>
    <s v="Rapidité d'accès à des ressources spécialisées"/>
    <s v="Gestion des épidémies et veille épidémiologique"/>
    <s v="Sécurisation des patients"/>
    <s v="Sécurisation des informations"/>
    <s v="Entretien et maintenance des équipements"/>
    <s v="Patients bien identifiés"/>
    <s v="Information gérée par du personnel qualifié/ formation du personnel"/>
    <s v="Equipements régulièrements entretenus"/>
    <s v="passable"/>
    <s v="médiocre"/>
    <s v="médiocre"/>
    <s v="médiocre"/>
    <s v="passable"/>
    <s v="médiocre"/>
    <s v="passable"/>
    <s v="ND"/>
    <s v="Référentiel - Identification des professionnels et des structures"/>
    <s v="Systèmes d’Information Hospitaliers (SIH)"/>
    <s v="Télémédecine comme fonction déportée de l'hôpital et intégrée à tous les processus de prise en charge"/>
    <n v="9"/>
    <n v="9"/>
    <n v="6"/>
    <n v="9"/>
    <n v="9"/>
    <n v="6"/>
    <n v="9"/>
    <n v="9"/>
    <n v="9"/>
    <x v="2"/>
    <s v="Oui"/>
    <n v="10"/>
    <s v="Changement très important"/>
    <s v="Changement assez important"/>
    <s v="Changement plus ou moins important"/>
    <s v="Changement très important"/>
    <s v="Changement très important"/>
    <s v="Changement très important"/>
    <s v="Changement plus ou moins important"/>
    <s v="Permet de s'arrimer aux autres, d'établir les normes et les contrôles"/>
    <s v="Je suis prêt à beaucoup changer"/>
    <s v="Je suis prêt à beaucoup changer"/>
    <s v="Je suis prêt à plus ou moins changer"/>
    <s v="Je suis prêt à plus ou moins changer"/>
    <s v="Je suis prêt à beaucoup changer"/>
    <s v="Je suis prêt à beaucoup changer"/>
    <s v="Je suis prêt à beaucoup changer"/>
    <s v="Valorisation des compétences"/>
    <s v="FORMATION"/>
    <s v="Equipement"/>
    <s v="Contrôles réguliers"/>
    <s v="Mauvaise utilisation ou sur-utilisation"/>
    <s v="Utilisation limitée par le niveau des structures"/>
    <s v="Orienter les demandes"/>
    <s v="ND"/>
    <s v="ND"/>
    <s v="Limiter l'utilisation aux personnes indiquées"/>
    <s v="Il faut qu'il existe des niveaux de comptétence pour solliciter des services"/>
    <s v="ND"/>
    <s v="ND"/>
    <s v="ND"/>
  </r>
  <r>
    <n v="8"/>
    <d v="2018-04-19T00:00:00"/>
    <s v="Estuaire"/>
    <s v="Komo- Mondah"/>
    <s v="CHREMelen"/>
    <s v="CHR"/>
    <s v="Public civil"/>
    <n v="591"/>
    <s v="Melen"/>
    <m/>
    <m/>
    <m/>
    <n v="1975"/>
    <n v="119629"/>
    <s v="ND"/>
    <s v="ND"/>
    <s v="2,5"/>
    <s v="HIAOBO"/>
    <s v="MOUSSODOU"/>
    <s v="CHRISTIAN"/>
    <n v="43"/>
    <x v="0"/>
    <x v="0"/>
    <s v="Ingénieur de travaux statistiques et informatique appliquée"/>
    <s v="INEFSAGEP (Sénégal)"/>
    <s v="1an et 2 mois"/>
    <n v="10"/>
    <n v="5"/>
    <n v="10"/>
    <n v="1"/>
    <n v="10"/>
    <n v="5"/>
    <s v="Faciliter la collecte de l'information"/>
    <s v="Faciliter la prise en charge du patient"/>
    <s v="La collaboration entre praticiens"/>
    <n v="10"/>
    <s v="Une meilleure productivité des agents de santé"/>
    <s v="Amélioration de la prise en charge du patient"/>
    <s v="Collecte et remontée d'informations sanitaires"/>
    <s v="Les mauvais comportements des personnes impliquées dans le projet"/>
    <s v="Le détournement des fonds alloués au projet"/>
    <s v="ND"/>
    <s v="Mettre la personne qu'il faut à la place qu'il faut"/>
    <s v="Mettre les garde-fous"/>
    <s v="ND"/>
    <s v="bien"/>
    <s v="passable"/>
    <s v="passable"/>
    <s v="passable"/>
    <s v="médiocre"/>
    <s v="passable"/>
    <s v="Inexistant"/>
    <s v="ND"/>
    <s v="Référentiel - Identification des professionnels et des structures"/>
    <s v="Systèmes d’Information Hospitaliers (SIH)"/>
    <s v="Télémédecine comme fonction déportée de l'hôpital et intégrée à tous les processus de prise en charge"/>
    <n v="10"/>
    <n v="10"/>
    <n v="10"/>
    <n v="10"/>
    <n v="10"/>
    <n v="10"/>
    <n v="10"/>
    <n v="10"/>
    <n v="10"/>
    <x v="4"/>
    <s v="Oui"/>
    <n v="10"/>
    <s v="Changement très important"/>
    <s v="Changement assez important"/>
    <s v="Changement très important"/>
    <s v="Changement très important"/>
    <s v="Changement assez important"/>
    <s v="Changement très important"/>
    <s v="Aucun changement"/>
    <s v="ND"/>
    <s v="Je suis prêt à beaucoup changer"/>
    <s v="Je suis prêt à changer assez"/>
    <s v="Je suis prêt à beaucoup changer"/>
    <s v="Je suis prêt à changer assez"/>
    <s v="Je suis prêt à beaucoup changer"/>
    <s v="Je suis prêt à beaucoup changer"/>
    <s v="Je suis prêt à beaucoup changer"/>
    <s v="ND"/>
    <s v="Que les choses se passent désormais bien"/>
    <s v="Accès facile aux données statistiques"/>
    <s v="Vulgarisation de l'information au sein de la structure"/>
    <s v="ND"/>
    <s v="La non adhésion au projet par les praticiens"/>
    <s v="Les mauvais comportements"/>
    <s v="ND"/>
    <s v="ND"/>
    <s v="ND"/>
    <s v="Il faut amener les praticiens à s'approprier le projet"/>
    <s v="Faire la sensibilisation aupres des concernés"/>
    <s v="ND"/>
    <s v="ND"/>
  </r>
  <r>
    <n v="9"/>
    <d v="2018-04-19T00:00:00"/>
    <s v="Estuaire"/>
    <s v="Komo- Mondah"/>
    <s v="CHREMelen"/>
    <s v="CHR"/>
    <s v="Public civil"/>
    <n v="591"/>
    <s v="Melen"/>
    <m/>
    <m/>
    <m/>
    <n v="1975"/>
    <n v="119629"/>
    <s v="ND"/>
    <s v="ND"/>
    <s v="2,5"/>
    <s v="HIAOBO"/>
    <s v="NSEGUE SIMA"/>
    <s v="MARTIALE IRENE"/>
    <n v="44"/>
    <x v="0"/>
    <x v="3"/>
    <m/>
    <s v="Valencienne/ France"/>
    <n v="8"/>
    <n v="5"/>
    <n v="1"/>
    <n v="10"/>
    <n v="5"/>
    <n v="10"/>
    <n v="5"/>
    <s v="Cela pourrait apporter un plus sur le système informatique sur la santé au Gabon"/>
    <s v="ND"/>
    <s v="ND"/>
    <n v="10"/>
    <s v="Possibilité d'avoir une seconde opinion par un expert à distance"/>
    <s v="Accessibilité à la formation médicale continue à distance"/>
    <s v="Possibilité de promouvoir le centre de santé"/>
    <s v="Sur la sécurité des dossiers des patients"/>
    <s v="Que le projet ne soit pas entre de mauvaises mains"/>
    <s v="ND"/>
    <s v="Confidentialité des dossiers"/>
    <s v="Soyez discret pour la bonne gestion du système"/>
    <s v="ND"/>
    <s v="bien"/>
    <s v="passable"/>
    <s v="passable"/>
    <s v="Bien"/>
    <s v="passable"/>
    <s v="NA"/>
    <s v="Inexistant"/>
    <s v="ND"/>
    <s v="Référentiel - Identification des professionnels et des structures"/>
    <s v="Systèmes d’Information Hospitaliers (SIH)"/>
    <s v="Télémédecine comme fonction déportée de l'hôpital et intégrée à tous les processus de prise en charge"/>
    <n v="5"/>
    <n v="5"/>
    <n v="6"/>
    <n v="8"/>
    <n v="7"/>
    <n v="9"/>
    <n v="5"/>
    <n v="8"/>
    <n v="7"/>
    <x v="4"/>
    <s v="Oui"/>
    <n v="10"/>
    <s v="Changement assez important"/>
    <s v="Changement très important"/>
    <s v="Changement plus ou moins important"/>
    <s v="Changement assez important"/>
    <s v="Changement très important"/>
    <s v="Changement très important"/>
    <s v="Aucun changement"/>
    <s v="ND"/>
    <s v="Je suis prêt à beaucoup changer"/>
    <s v="Je suis prêt à beaucoup changer"/>
    <s v="Je suis prêt à beaucoup changer"/>
    <s v="Je suis prêt à changer assez"/>
    <s v="Je suis prêt à beaucoup changer"/>
    <s v="Je suis prêt à plus ou moins changer"/>
    <s v="Je ne suis pas du tout prêt à changer"/>
    <s v="ND"/>
    <s v="Nous souhaitons que ce projet reussise pour le bien être des gabonais"/>
    <s v="Meilleur système de gestion"/>
    <s v="ND"/>
    <s v="gestion de l'outil informatique"/>
    <s v="ND"/>
    <s v="ND"/>
    <s v="ND"/>
    <s v="ND"/>
    <s v="Confidentialité des données"/>
    <s v="Ne pas divulguer le secret professionnel"/>
    <s v="ND"/>
    <s v="ND"/>
    <s v="ND"/>
  </r>
  <r>
    <n v="10"/>
    <d v="2018-04-19T00:00:00"/>
    <s v="Estuaire"/>
    <s v="Komo- Mondah"/>
    <s v="CHREMelen"/>
    <s v="CHR"/>
    <s v="Public civil"/>
    <n v="591"/>
    <s v="Melen"/>
    <m/>
    <m/>
    <m/>
    <n v="1975"/>
    <n v="119629"/>
    <s v="ND"/>
    <s v="ND"/>
    <s v="2,5"/>
    <s v="HIAOBO"/>
    <s v="YOUNGUI"/>
    <s v="GERTRUDE"/>
    <n v="44"/>
    <x v="0"/>
    <x v="5"/>
    <m/>
    <s v="FMSS de Libreville"/>
    <n v="15"/>
    <n v="10"/>
    <n v="5"/>
    <n v="10"/>
    <n v="5"/>
    <n v="10"/>
    <n v="5"/>
    <s v="Meilleure traçabilité du suivi des patients"/>
    <s v="Prise en charge rapide et de qualité"/>
    <s v="Interéchanges et meilleur partage des connaissances entre praticiens"/>
    <n v="10"/>
    <s v="Accessibilité directe aux données du patient"/>
    <s v="Possibilité d'avoir une seconde opinion par un expert à distance"/>
    <s v="Accessibilité à la formation médicale continue à distance"/>
    <s v="Vol des matériaux"/>
    <s v="La mauvaise foi à partager"/>
    <s v="Mésentente des praticiens"/>
    <s v="Sensibiliser sur la sociabilité"/>
    <s v="Eduquer à l'humanisme"/>
    <s v="Déceler les freins et sanctionner"/>
    <s v="NA"/>
    <s v="passable"/>
    <s v="médiocre"/>
    <s v="NA"/>
    <s v="passable"/>
    <s v="Inexistant"/>
    <s v="Inexistant"/>
    <s v="ND"/>
    <s v="Référentiel - Identification des professionnels et des structures"/>
    <s v="Systèmes d’Information Hospitaliers (SIH)"/>
    <s v="Télémédecine comme fonction déportée de l'hôpital et intégrée à tous les processus de prise en charge"/>
    <n v="1"/>
    <n v="5"/>
    <n v="7"/>
    <n v="6"/>
    <n v="8"/>
    <n v="10"/>
    <n v="10"/>
    <n v="10"/>
    <n v="10"/>
    <x v="2"/>
    <s v="Oui"/>
    <n v="10"/>
    <s v="Changement assez important"/>
    <s v="Changement très important"/>
    <s v="Changement très important"/>
    <s v="Changement assez important"/>
    <s v="Changement assez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Nouvelles connaissances / Amélioration du savoir"/>
    <s v="Formation continue et permanente"/>
    <s v="Maîtrise des outils et pérenisation"/>
    <s v="Implication des politiques"/>
    <s v="Détournement du projet"/>
    <s v="Problèmes d'énergie"/>
    <s v="Accessibilité des structures"/>
    <s v="Mauvais usages"/>
    <s v="Eviter les parrainages"/>
    <s v="Ne pas se laisser distraire"/>
    <s v="Régler les problèmes liés à l'électricité"/>
    <s v="Veiller au bon entretien des outils"/>
    <s v="Bien former et responsabiliser"/>
  </r>
  <r>
    <n v="11"/>
    <d v="2018-04-19T00:00:00"/>
    <s v="Estuaire"/>
    <s v="Komo- Mondah"/>
    <s v="CHREMelen"/>
    <s v="CHR"/>
    <s v="Public civil"/>
    <n v="591"/>
    <s v="Melen"/>
    <m/>
    <m/>
    <m/>
    <n v="1975"/>
    <n v="119629"/>
    <n v="15"/>
    <n v="15"/>
    <s v="2,5"/>
    <s v="HIAOBO"/>
    <s v="ANGOUE MVE"/>
    <s v="ELVIS"/>
    <n v="39"/>
    <x v="0"/>
    <x v="6"/>
    <m/>
    <s v="INFASS"/>
    <n v="10"/>
    <n v="1"/>
    <n v="1"/>
    <n v="10"/>
    <n v="1"/>
    <n v="10"/>
    <n v="1"/>
    <s v="Amélioration de la prise en charge du patient"/>
    <s v="Une identification du patient en amont"/>
    <s v="ND"/>
    <n v="10"/>
    <s v="Amélioration de la prise en charge du patient"/>
    <s v="Meilleures conditions de travail des agents"/>
    <s v="Amélioration de la qualité de la pratique"/>
    <s v="Fuite des données"/>
    <s v="Informations Obsolètes"/>
    <s v="Indisponibilité des outils informatiques"/>
    <s v="Sécurité obligatoire des données"/>
    <s v="Mise à jour obligatoire des informations"/>
    <s v="Equiper toutes les structures des mêmes outils pour éviter les fuites"/>
    <s v="Inexistant"/>
    <s v="médiocre"/>
    <s v="médiocre"/>
    <s v="médiocre"/>
    <s v="passable"/>
    <s v="Inexistant"/>
    <s v="Inexistant"/>
    <s v="ND"/>
    <s v="Référentiel - Identification des professionnels et des structures"/>
    <s v="Systèmes d’Information Hospitaliers (SIH)"/>
    <s v="Télémédecine comme fonction déportée de l'hôpital et intégrée à tous les processus de prise en charge"/>
    <n v="2"/>
    <n v="5"/>
    <n v="6"/>
    <n v="5"/>
    <n v="6"/>
    <n v="7"/>
    <n v="10"/>
    <n v="10"/>
    <n v="10"/>
    <x v="2"/>
    <s v="Oui"/>
    <n v="10"/>
    <s v="Changement très important"/>
    <s v="Changement assez important"/>
    <s v="Changement assez important"/>
    <s v="Changement plus ou moins important"/>
    <s v="Changement très important"/>
    <s v="changement faible"/>
    <s v="Aucun changeme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Je ne suis pas du tout prêt à changer"/>
    <s v="ND"/>
    <s v="Amélioration des performances"/>
    <s v="Une réalisation du projet"/>
    <s v="Bonne compréhension du SI"/>
    <s v="Indisponibilité des médecins et autres"/>
    <s v="Fiabilité du réseau téléphonique"/>
    <s v="l'outil informatique"/>
    <s v="Le suivi du projet"/>
    <s v="la formation"/>
    <s v="Mettre tout en place pour les médecins"/>
    <s v="Sécurisation des réseaux internet"/>
    <s v="Mettre en place un SI fiable"/>
    <s v="Bon suivi du projet"/>
    <s v="Formation des differents acteurs"/>
  </r>
  <r>
    <n v="12"/>
    <d v="2018-04-19T00:00:00"/>
    <s v="Estuaire"/>
    <s v="Komo- Mondah"/>
    <s v="CHREMelen"/>
    <s v="CHR"/>
    <s v="Public civil"/>
    <n v="591"/>
    <s v="Melen"/>
    <m/>
    <m/>
    <m/>
    <n v="1975"/>
    <n v="119629"/>
    <s v="ND"/>
    <s v="ND"/>
    <s v="2,5"/>
    <s v="HIAOBO"/>
    <s v="MENGUE MEGNE ep. MVE NKOGHE"/>
    <s v="LEONIE"/>
    <n v="53"/>
    <x v="0"/>
    <x v="3"/>
    <m/>
    <s v="ENA"/>
    <n v="3"/>
    <n v="5"/>
    <n v="1"/>
    <n v="10"/>
    <n v="5"/>
    <n v="10"/>
    <n v="5"/>
    <s v="Le partage de l'information"/>
    <s v="L'amélioration de la qualité des soins"/>
    <s v="L'accès direct aux professionnels de santé pour une information sanitaire"/>
    <n v="10"/>
    <s v="Une meilleure productivité des agents de santé"/>
    <s v="Possibilité d'avoir une seconde opinion par un expert à distance"/>
    <s v="Rapidité d'accès à des ressources spécialisées"/>
    <s v="Blocage ou non aboutissement dû aux autorités"/>
    <s v="Non adhésion de certains professionnels de santé"/>
    <s v="Non accessibilité de l'outil à tous les secteurs de santé"/>
    <s v="Protéger et suivre le projet jusqu'au bout"/>
    <s v="Bien expliquer le projet"/>
    <s v="Prendre soin de vulgariser l'outil informatique"/>
    <s v="passable"/>
    <s v="NA"/>
    <s v="Inexistant"/>
    <s v="Inexistant"/>
    <s v="passable"/>
    <s v="Inexistant"/>
    <s v="passable"/>
    <s v="Mettre à la disposition des personnes ciblés les outils"/>
    <s v="Référentiel - Identification des professionnels et des structures"/>
    <s v="Systèmes d’Information Hospitaliers (SIH)"/>
    <s v="Télémédecine comme fonction déportée de l'hôpital et intégrée à tous les processus de prise en charge"/>
    <n v="5"/>
    <n v="10"/>
    <n v="5"/>
    <n v="5"/>
    <n v="10"/>
    <n v="5"/>
    <n v="10"/>
    <n v="10"/>
    <n v="10"/>
    <x v="2"/>
    <s v="Oui"/>
    <n v="10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plus ou moins changer"/>
    <s v="Je ne suis pas du tout prêt à changer"/>
    <s v="ND"/>
    <s v="Aboutissement du projet"/>
    <s v="Implication des personnes ciblées"/>
    <s v="Nationaliser le réseau même dans les structures les plus reculées du pays"/>
    <s v="Non adhésion de certaines autorités"/>
    <s v="Mauvaise utilisation des outils"/>
    <s v="Incompréhension de l'outil"/>
    <s v="ND"/>
    <s v="ND"/>
    <s v="Bien expliquer l'utilité CAD les avantages du projet"/>
    <s v="Formation des utilisateurs"/>
    <s v="Bien former pour éviter les pertes et incompréhensions"/>
    <s v="ND"/>
    <s v="ND"/>
  </r>
  <r>
    <n v="13"/>
    <d v="2018-04-20T00:00:00"/>
    <s v="Estuaire"/>
    <s v="Komo- Mondah"/>
    <s v="Dispensaire de Malibé"/>
    <s v="Dispensaire"/>
    <s v="Public civil"/>
    <n v="9"/>
    <s v="Malibe"/>
    <m/>
    <m/>
    <m/>
    <n v="1972"/>
    <n v="8000"/>
    <n v="10"/>
    <n v="15"/>
    <n v="14"/>
    <s v="CHUAngondje"/>
    <s v="KASSA"/>
    <s v="FLEURE INES"/>
    <n v="41"/>
    <x v="3"/>
    <x v="6"/>
    <m/>
    <s v="ENAS"/>
    <n v="5"/>
    <n v="10"/>
    <n v="7"/>
    <n v="10"/>
    <n v="7"/>
    <n v="10"/>
    <n v="10"/>
    <s v="Suivi du projet"/>
    <s v="Gestion des fonds du projet par la banque mondiale"/>
    <s v="ND"/>
    <n v="10"/>
    <s v="Une meilleure productivité des agents de santé"/>
    <s v="Possibilité d'avoir une seconde opinion par un expert à distance"/>
    <s v="Accessibilité à la formation médicale continue à distance"/>
    <s v="Manque de suivi"/>
    <s v="ND"/>
    <s v="ND"/>
    <s v="Faire un suivi permanent du projet et garder les experts qui maitrisent le projet à la base"/>
    <s v="ND"/>
    <s v="ND"/>
    <s v="passable"/>
    <s v="Inexistant"/>
    <s v="passable"/>
    <s v="passable"/>
    <s v="passable"/>
    <s v="passable"/>
    <s v="médiocre"/>
    <s v="Le système demande une aide extérieure"/>
    <s v="Référentiel - Identification des professionnels et des structures"/>
    <s v="Système d'information des soins de santé de premier niveau"/>
    <s v="Outils innovant pour la prévention et la promotion de la santé"/>
    <n v="10"/>
    <n v="10"/>
    <n v="10"/>
    <n v="8"/>
    <n v="10"/>
    <n v="10"/>
    <n v="10"/>
    <n v="10"/>
    <n v="10"/>
    <x v="5"/>
    <s v="Oui"/>
    <n v="10"/>
    <s v="Changement très important"/>
    <s v="Changement assez important"/>
    <s v="Changement très important"/>
    <s v="Changement très important"/>
    <s v="Changement très important"/>
    <s v="Changement très important"/>
    <s v="Changement assez important"/>
    <s v="La plupart d'entre nous ne croyons plus aux cultures et rites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Veux voir l'amélioration d'une meilleure prise en charge du patient au Gabon"/>
    <s v="Amélioration d'une très bonne prise en charge des patients"/>
    <s v="Eviter aux patients de faire de longues distances pour des soins de qualité"/>
    <s v="ND"/>
    <s v="Les réfractaires au changement"/>
    <s v="La mauvaise compréhension"/>
    <s v="ND"/>
    <s v="ND"/>
    <s v="ND"/>
    <s v="Inculquer, insister et expliquer"/>
    <s v="Enseigner et être patient"/>
    <s v="ND"/>
    <s v="ND"/>
    <s v="ND"/>
  </r>
  <r>
    <n v="14"/>
    <d v="2018-04-20T00:00:00"/>
    <s v="Estuaire"/>
    <s v="Komo- Mondah"/>
    <s v="Centre de santé du Cap Esterias"/>
    <s v="Centre Santé"/>
    <s v="Public civil"/>
    <n v="9"/>
    <s v="Cap Esterias"/>
    <m/>
    <m/>
    <m/>
    <n v="1972"/>
    <n v="8000"/>
    <n v="10"/>
    <n v="15"/>
    <n v="14"/>
    <s v="CHUAngondje"/>
    <s v="LAMA"/>
    <s v="ROLAND"/>
    <n v="55"/>
    <x v="2"/>
    <x v="7"/>
    <s v="Chirurgie"/>
    <s v="UNIV de la Havane (CUBA)"/>
    <n v="2"/>
    <n v="9"/>
    <n v="5"/>
    <n v="10"/>
    <n v="1"/>
    <n v="10"/>
    <n v="10"/>
    <s v="Amélioration de la qualité de l'information"/>
    <s v="Amélioration de la formation continue"/>
    <s v="Amélioration de la qualité de soin"/>
    <n v="10"/>
    <s v="Amélioration de la prise en charge du patient"/>
    <s v="Accessibilité à la formation médicale continue à distance"/>
    <s v="Amélioration de la qualité de la pratique"/>
    <s v="Non adhésion des acteurs"/>
    <s v="Obstacles liés au numérique/ électricité/ fibre optique"/>
    <s v="Obstacles à l'extérieur"/>
    <s v="Information suffisante =&gt; motivation"/>
    <s v="Assurer de manière pérenne l'énergie et le numérique"/>
    <s v="ND"/>
    <s v="passable"/>
    <s v="passable"/>
    <s v="passable"/>
    <s v="passable"/>
    <s v="médiocre"/>
    <s v="médiocre"/>
    <s v="passable"/>
    <s v="Un système à revoir"/>
    <s v="Référentiel - Identification des professionnels et des structures"/>
    <s v="Système d'information des soins de santé de premier niveau"/>
    <s v="Outils innovant pour la prévention et la promotion de la santé"/>
    <n v="10"/>
    <n v="10"/>
    <n v="10"/>
    <n v="10"/>
    <n v="10"/>
    <n v="10"/>
    <n v="10"/>
    <n v="10"/>
    <n v="10"/>
    <x v="5"/>
    <s v="Oui"/>
    <n v="9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On s'y lance déjà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Meilleure gestion du temps et de la relation patient"/>
    <s v="Meilleurs inter-échanges professionnels"/>
    <s v="Meilleure qualité des soins"/>
    <s v="Outils inadaptés"/>
    <s v="Formation limitée"/>
    <s v="Obstacles liés au numérique"/>
    <s v="ND"/>
    <s v="ND"/>
    <s v="Rigueur à la mise en place"/>
    <s v="Assurer la formation"/>
    <s v="Sources d'énergie et extension de la fibre optique"/>
    <s v="ND"/>
    <s v="ND"/>
  </r>
  <r>
    <n v="15"/>
    <d v="2018-04-20T00:00:00"/>
    <s v="Estuaire"/>
    <s v="Komo- Mondah"/>
    <s v="Centre de santé du Cap Esterias"/>
    <s v="Centre Santé"/>
    <s v="Public civil"/>
    <n v="9"/>
    <s v="Cap Esterias"/>
    <m/>
    <m/>
    <m/>
    <n v="1972"/>
    <n v="8000"/>
    <n v="10"/>
    <n v="15"/>
    <n v="14"/>
    <s v="CHUAngondje"/>
    <s v="MBABA"/>
    <s v="SERGE-EDOUARD"/>
    <n v="49"/>
    <x v="3"/>
    <x v="6"/>
    <m/>
    <s v="ENASS Franceville"/>
    <n v="5"/>
    <n v="8"/>
    <n v="6"/>
    <n v="9"/>
    <n v="3"/>
    <n v="9"/>
    <n v="9"/>
    <s v="Une meilleure prise en charge des malades"/>
    <s v="Meilleur renforcement des capacités"/>
    <s v="ND"/>
    <n v="9"/>
    <s v="Amélioration de la prise en charge du patient"/>
    <s v="Possibilité d'avoir une seconde opinion par un expert à distance"/>
    <s v="Amélioration de la qualité de la pratique"/>
    <s v="Absence de personnel formé"/>
    <s v="ND"/>
    <s v="ND"/>
    <s v="Formation du personnel"/>
    <s v="ND"/>
    <s v="ND"/>
    <s v="passable"/>
    <s v="passable"/>
    <s v="médiocre"/>
    <s v="passable"/>
    <s v="passable"/>
    <s v="médiocre"/>
    <s v="Inexistant"/>
    <s v="ND"/>
    <s v="Référentiel - Identification des professionnels et des structures"/>
    <s v="Système d'information des soins de santé de premier niveau"/>
    <s v="Outils innovant pour la prévention et la promotion de la santé"/>
    <n v="7"/>
    <n v="9"/>
    <n v="9"/>
    <n v="8"/>
    <n v="9"/>
    <n v="9"/>
    <n v="7"/>
    <n v="8"/>
    <n v="9"/>
    <x v="6"/>
    <s v="Oui"/>
    <n v="9"/>
    <s v="Changement très important"/>
    <s v="Changement assez important"/>
    <s v="Changement très important"/>
    <s v="Changement très important"/>
    <s v="Changement très important"/>
    <s v="Changement très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ne suis pas du tout prêt à changer"/>
    <s v="ND"/>
    <s v="Une formation de qualité"/>
    <s v="Equipements et matériels de travail"/>
    <s v="ND"/>
    <s v="ND"/>
    <s v="ND"/>
    <s v="ND"/>
    <s v="ND"/>
    <s v="ND"/>
    <s v="ND"/>
    <s v="ND"/>
    <s v="ND"/>
    <s v="ND"/>
    <s v="ND"/>
  </r>
  <r>
    <n v="16"/>
    <d v="2018-04-20T00:00:00"/>
    <s v="Estuaire"/>
    <s v="Komo- Mondah"/>
    <s v="Centre de santé du Cap Esterias"/>
    <s v="Centre Santé"/>
    <s v="Public civil"/>
    <n v="9"/>
    <s v="Cap Esterias"/>
    <m/>
    <m/>
    <m/>
    <n v="1972"/>
    <n v="8000"/>
    <n v="10"/>
    <n v="15"/>
    <n v="14"/>
    <s v="CHUAngondje"/>
    <s v="NKORI MFOUROU"/>
    <s v="LUCRECE STEINHE"/>
    <n v="31"/>
    <x v="3"/>
    <x v="6"/>
    <m/>
    <s v="CEMEF Libreville"/>
    <s v="8 mois"/>
    <n v="1"/>
    <n v="5"/>
    <n v="10"/>
    <n v="5"/>
    <n v="5"/>
    <n v="10"/>
    <s v="Que le projet continue dans cet élan"/>
    <s v="Meilleure qualité des soins et plus performant"/>
    <s v="Satisfaction des populations"/>
    <n v="10"/>
    <s v="Amélioration de la prise en charge du patient"/>
    <s v="Rapidité d'accès à des ressources spécialisées"/>
    <s v="Gestion des épidémies et veille épidémiologique"/>
    <s v="Qu'il n'aille pas jusqu'au bout du projet"/>
    <s v="ND"/>
    <s v="ND"/>
    <s v="Continuez dans cet élan"/>
    <s v="ND"/>
    <s v="ND"/>
    <s v="passable"/>
    <s v="NA"/>
    <s v="passable"/>
    <s v="médiocre"/>
    <s v="passable"/>
    <s v="Inexistant"/>
    <s v="Inexistant"/>
    <s v="JE NE VOIS PAS L'IMPORTANCE"/>
    <s v="Référentiel - Identification des professionnels et des structures"/>
    <s v="Système d'information des soins de santé de premier niveau"/>
    <s v="Outils innovant pour la prévention et la promotion de la santé"/>
    <n v="5"/>
    <n v="4"/>
    <n v="5"/>
    <n v="6"/>
    <n v="4"/>
    <n v="5"/>
    <n v="3"/>
    <n v="6"/>
    <n v="4"/>
    <x v="6"/>
    <s v="Oui"/>
    <n v="5"/>
    <s v="Changement assez important"/>
    <s v="Changement plus ou moins important"/>
    <s v="Changement plus ou moins important"/>
    <s v="Changement faible"/>
    <s v="Changement plus ou moins important"/>
    <s v="Changement plus ou moins important"/>
    <s v="Changement plus ou moins important"/>
    <s v="changement concret"/>
    <s v="Je suis prêt à changer assez"/>
    <s v="Je suis prêt à plus ou moins changer"/>
    <s v="Je suis prêt à plus ou moins changer"/>
    <s v="Je suis prêt à changer assez"/>
    <s v="Je suis prêt à changer assez"/>
    <s v="Je suis prêt à changer assez"/>
    <s v="Je suis un peu prêt à changer"/>
    <s v="que le projet continue sur cet élan"/>
    <s v="Continuité du SI dans les structures de 1er niveau"/>
    <s v="ND"/>
    <s v="ND"/>
    <s v="Que le projet voit le jour"/>
    <s v="ND"/>
    <s v="ND"/>
    <s v="ND"/>
    <s v="ND"/>
    <s v="Toujours faire face"/>
    <s v="ND"/>
    <s v="ND"/>
    <s v="ND"/>
    <s v="ND"/>
  </r>
  <r>
    <n v="17"/>
    <d v="2018-04-20T00:00:00"/>
    <s v="Estuaire"/>
    <s v="Komo- Mondah"/>
    <s v="Centre de santé du Cap Esterias"/>
    <s v="Centre Santé"/>
    <s v="Public civil"/>
    <n v="9"/>
    <s v="Cap Esterias"/>
    <m/>
    <m/>
    <m/>
    <n v="1972"/>
    <n v="8000"/>
    <n v="10"/>
    <n v="15"/>
    <n v="14"/>
    <s v="CHUAngondje"/>
    <s v="MBONQUET"/>
    <s v="GASTON"/>
    <n v="50"/>
    <x v="3"/>
    <x v="6"/>
    <m/>
    <s v="Ecole supérieur"/>
    <n v="23"/>
    <n v="1"/>
    <n v="5"/>
    <s v="NA"/>
    <n v="8"/>
    <n v="10"/>
    <n v="5"/>
    <s v="ND"/>
    <s v="ND"/>
    <s v="ND"/>
    <n v="1"/>
    <s v="Une meilleure productivité des agents de santé"/>
    <s v="Accessibilité directe aux données du patient"/>
    <s v="Amélioration de la qualité de la pratique"/>
    <s v="ND"/>
    <s v="ND"/>
    <s v="ND"/>
    <s v="Volonté du Gouvernement"/>
    <s v="ND"/>
    <s v="ND"/>
    <s v="médiocre"/>
    <s v="bien"/>
    <s v="passable"/>
    <s v="médiocre"/>
    <s v="Bien"/>
    <s v="passable"/>
    <s v="bien"/>
    <s v="ND"/>
    <s v="Référentiel - Identification des professionnels et des structures"/>
    <s v="Système d'information des soins de santé de premier niveau"/>
    <s v="Outils innovant pour la prévention et la promotion de la santé"/>
    <n v="4"/>
    <n v="2"/>
    <n v="3"/>
    <n v="4"/>
    <n v="3"/>
    <n v="2"/>
    <n v="1"/>
    <n v="3"/>
    <n v="6"/>
    <x v="5"/>
    <s v="Oui"/>
    <s v="NA"/>
    <s v="Aucun changement"/>
    <s v="NA"/>
    <s v="Changement plus ou moins important"/>
    <s v="Aucun changement"/>
    <s v="NA"/>
    <s v="NA"/>
    <s v="NA"/>
    <s v="ND"/>
    <s v="Je ne suis pas du tout prêt à changer"/>
    <s v="Je suis prêt à plus ou moins changer"/>
    <s v="NA"/>
    <s v="Je suis un peu prêt à changer"/>
    <s v="NA"/>
    <s v="NA"/>
    <s v="Je suis prêt à beaucoup changer"/>
    <s v="Je veux bien que ca change"/>
    <s v="ND"/>
    <s v="ND"/>
    <s v="ND"/>
    <s v="ND"/>
    <s v="ND"/>
    <s v="ND"/>
    <s v="ND"/>
    <s v="ND"/>
    <s v="ND"/>
    <s v="ND"/>
    <s v="ND"/>
    <s v="ND"/>
    <s v="ND"/>
  </r>
  <r>
    <n v="18"/>
    <d v="2018-04-20T00:00:00"/>
    <s v="Estuaire"/>
    <s v="Komo- Mondah"/>
    <s v="Dispensaire de Malibé"/>
    <s v="Dispensaire"/>
    <s v="Public civil"/>
    <n v="9"/>
    <s v="Malibe"/>
    <m/>
    <m/>
    <m/>
    <n v="1972"/>
    <n v="8000"/>
    <n v="10"/>
    <n v="10"/>
    <n v="14"/>
    <s v="CHUAngondje"/>
    <s v="OYONO MINTSA"/>
    <s v="VITALISSE"/>
    <n v="42"/>
    <x v="3"/>
    <x v="6"/>
    <m/>
    <s v="Ecole interprofessionnelle de santé de Makokou"/>
    <n v="3"/>
    <n v="7"/>
    <n v="5"/>
    <n v="10"/>
    <n v="5"/>
    <n v="10"/>
    <n v="5"/>
    <s v="Meilleure prise en charge"/>
    <s v="Soin de qualité"/>
    <s v="être en marge du système de soin de pointe"/>
    <n v="10"/>
    <s v="Amélioration de la prise en charge du patient"/>
    <s v="Possibilité d'avoir une seconde opinion par un expert à distance"/>
    <s v="Collecte et remontée d'informations sanitaires"/>
    <s v="Manque de finance"/>
    <s v="Manque de suivi"/>
    <s v="Personnel non qualifié"/>
    <s v="Rigueur dans la gestion"/>
    <s v="Un suivi continu"/>
    <s v="Un recyclage permanent des agents"/>
    <s v="médiocre"/>
    <s v="passable"/>
    <s v="médiocre"/>
    <s v="médiocre"/>
    <s v="passable"/>
    <s v="passable"/>
    <s v="passable"/>
    <s v="ND"/>
    <s v="Référentiel - Identification des professionnels et des structures"/>
    <s v="Système d'information des soins de santé de premier niveau"/>
    <s v="Outils innovant pour la prévention et la promotion de la santé"/>
    <n v="7"/>
    <n v="5"/>
    <n v="5"/>
    <n v="5"/>
    <n v="6"/>
    <n v="10"/>
    <n v="10"/>
    <n v="5"/>
    <n v="10"/>
    <x v="5"/>
    <s v="Oui"/>
    <n v="10"/>
    <s v="Changement assez important"/>
    <s v="Changement très important"/>
    <s v="Changement assez important"/>
    <s v="Changement très important"/>
    <s v="Changement très important"/>
    <s v="Changement très important"/>
    <s v="Changement assez important"/>
    <s v="ND"/>
    <s v="Je suis prêt à changer assez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ND"/>
    <s v="Améliorer les conditions de travail"/>
    <s v="Acquérir une connaissance efficace de l'informatique"/>
    <s v="Meilleure prise en charge des patients"/>
    <s v="Pas assez de matériel"/>
    <s v="Matériel non disponible"/>
    <s v="Performance du matériel disponible"/>
    <s v="Mauvaise utilisation du matériel disponible"/>
    <s v="ND"/>
    <s v="Disponibilité du matériel"/>
    <s v="Personnel bien formé"/>
    <s v="ND"/>
    <s v="ND"/>
    <s v="ND"/>
  </r>
  <r>
    <n v="19"/>
    <d v="2018-04-25T00:00:00"/>
    <s v="Estuaire"/>
    <s v="Komo- Mondah"/>
    <s v="CTA/CHUL"/>
    <s v="CTA"/>
    <s v="Public civil"/>
    <n v="33"/>
    <s v="Libreville"/>
    <s v="3eme"/>
    <m/>
    <m/>
    <n v="2001"/>
    <n v="908048"/>
    <n v="20"/>
    <n v="30"/>
    <n v="0"/>
    <s v="CHUL"/>
    <s v="NSI"/>
    <s v="ALEXANDRINE"/>
    <n v="46"/>
    <x v="2"/>
    <x v="4"/>
    <s v="DU VIH/SIDA"/>
    <s v="FAC de Médecine (LBV)/ DU @ Fournier/ Paris"/>
    <n v="16"/>
    <n v="5"/>
    <n v="2"/>
    <n v="7"/>
    <n v="5"/>
    <n v="8"/>
    <n v="6"/>
    <s v="Limiter les doublons"/>
    <s v="Maîtrise de la &quot;file active&quot;"/>
    <s v="Harmoniser les pratiques"/>
    <n v="7"/>
    <s v="Accessibilité directe aux données du patient"/>
    <s v="Accessibilité à la formation médicale continue à distance"/>
    <s v="Collecte et remontée d'informations sanitaires"/>
    <s v="Fourniture internet"/>
    <s v="Manque de confidentialité"/>
    <s v="Formation des utilisateurs"/>
    <s v="Couverture réseau fluide et nationale"/>
    <s v="Donner des identifiants patients"/>
    <s v="Formation des utilisateurs"/>
    <s v="passable"/>
    <s v="passable"/>
    <s v="Bien"/>
    <s v="passable"/>
    <s v="passable"/>
    <s v="médiocre"/>
    <s v="Inexistant"/>
    <s v="La performance actuelle doit être améliorée"/>
    <s v="Référentiel - Identification des professionnels et des structures"/>
    <s v="Référentiel - Référentiels sémantiques métiers"/>
    <s v="Messagerie sécurisée de santé"/>
    <n v="8"/>
    <n v="7"/>
    <n v="5"/>
    <n v="8"/>
    <n v="6"/>
    <n v="7"/>
    <n v="6"/>
    <n v="5"/>
    <n v="6"/>
    <x v="3"/>
    <s v="Oui"/>
    <n v="7"/>
    <s v="Changement plus ou moins important"/>
    <s v="Changement faible"/>
    <s v="Changement plus ou moins important"/>
    <s v="Changement plus ou moins important"/>
    <s v="Changement plus ou moins important"/>
    <s v="NA"/>
    <s v="Aucun changement"/>
    <s v="ND"/>
    <s v="Je suis prêt à plus ou moins changer"/>
    <s v="Je suis prêt à plus ou moins changer"/>
    <s v="Je suis prêt à plus ou moins changer"/>
    <s v="Je suis prêt à changer assez"/>
    <s v="Je suis prêt à changer assez"/>
    <s v="Je suis prêt à changer assez"/>
    <s v="Je ne suis pas du tout prêt à changer"/>
    <s v="ND"/>
    <s v="Connexion entre les CTA"/>
    <s v="Maîtrise des files actives"/>
    <s v="ND"/>
    <s v="Manque de formation"/>
    <s v="Fourniture internet"/>
    <s v="Fourniture du matériel informatique"/>
    <s v="Manque de financement"/>
    <s v="Risques de délaisser certaines zones"/>
    <s v="Formation des professionnels de santé"/>
    <s v="Assumer la fourniture internet"/>
    <s v="Assurer le matériel informatique"/>
    <s v="Le financement doit être présent"/>
    <s v="Veillez à atteindre toutes les zones"/>
  </r>
  <r>
    <n v="20"/>
    <d v="2018-04-26T00:00:00"/>
    <s v="Estuaire"/>
    <s v="Komo- Mondah"/>
    <s v="CHUL"/>
    <s v="CHU"/>
    <s v="Public civil"/>
    <n v="1500"/>
    <s v="Libreville"/>
    <s v="3eme"/>
    <m/>
    <m/>
    <s v="ND"/>
    <n v="908048"/>
    <s v="ND"/>
    <s v="ND"/>
    <n v="0"/>
    <s v="CHUL"/>
    <s v="RENOMBO"/>
    <s v="RITA"/>
    <n v="54"/>
    <x v="3"/>
    <x v="5"/>
    <m/>
    <s v="CUSS"/>
    <n v="28"/>
    <n v="5"/>
    <n v="5"/>
    <n v="10"/>
    <n v="5"/>
    <n v="10"/>
    <n v="8"/>
    <s v="Des informations sanitaires plus fiables"/>
    <s v="La mise en réseau des différents services au sein du CHUL"/>
    <s v="La mise en réseau des différents hôpitaux et structures sanitaires de la région"/>
    <n v="8"/>
    <s v="Collecte et remontée d'informations sanitaires"/>
    <s v="Possibilité de partager ses expériences terrain avec les autres"/>
    <s v="Amélioration de la qualité de la pratique"/>
    <s v="Que le projet n'arrive pas à terme"/>
    <s v="Mauvaise exploitation des données"/>
    <s v="Manque de maitrise de l'outil informatique"/>
    <s v="Renforcer par des formations régulières les différents acteurs de santé"/>
    <s v="Mettre à disposition du personnel qualifié"/>
    <s v="Mettre tout en oeuvre pour que les objectifs soient atteints par des évaluations court/ moyen et long terme"/>
    <s v="passable"/>
    <s v="passable"/>
    <s v="passable"/>
    <s v="passable"/>
    <s v="passable"/>
    <s v="passable"/>
    <s v="passable"/>
    <s v="ND"/>
    <s v="Référentiel - Identification des professionnels et des structures"/>
    <s v="Systèmes d’Information Hospitaliers (SIH)"/>
    <s v="Télémédecine comme fonction déportée de l'hôpital et intégrée à tous les processus de prise en charge"/>
    <n v="7"/>
    <n v="7"/>
    <n v="9"/>
    <n v="7"/>
    <n v="7"/>
    <n v="8"/>
    <n v="7"/>
    <n v="7"/>
    <n v="7"/>
    <x v="3"/>
    <s v="Oui"/>
    <n v="9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er la récolte de données des patients"/>
    <s v="Avoir une meilleure lecture de l'activité dans le service"/>
    <s v="Mieux me servir de l'outil informatique"/>
    <s v="Mauvaise utilisation des informations"/>
    <s v="Que le projet ne s'affirme pas dans le temps"/>
    <s v="ND"/>
    <s v="ND"/>
    <s v="ND"/>
    <s v="En cas de problème refaire les formations"/>
    <s v="Système qui doit perdurer et le perfectionner dans le temps"/>
    <s v="ND"/>
    <s v="ND"/>
    <s v="ND"/>
  </r>
  <r>
    <n v="21"/>
    <d v="2018-04-26T00:00:00"/>
    <s v="Estuaire"/>
    <s v="Komo- Mondah"/>
    <s v="CHUL"/>
    <s v="CHU"/>
    <s v="Public civil"/>
    <n v="1500"/>
    <s v="Libreville"/>
    <s v="3eme"/>
    <m/>
    <m/>
    <s v="ND"/>
    <n v="908048"/>
    <s v="ND"/>
    <s v="ND"/>
    <n v="0"/>
    <s v="CHUL"/>
    <s v="MABITY- TSOUCKANI_x000a_"/>
    <s v="GATIEN"/>
    <n v="42"/>
    <x v="0"/>
    <x v="0"/>
    <s v="Ingénieur Statisticien"/>
    <s v="ENASS/INEFSAGEP (Sénégal)"/>
    <s v="ND"/>
    <n v="1"/>
    <n v="1"/>
    <n v="6"/>
    <n v="9"/>
    <n v="8"/>
    <n v="5"/>
    <s v="ND"/>
    <s v="ND"/>
    <s v="ND"/>
    <n v="8"/>
    <s v="Amélioration de la prise en charge du patient"/>
    <s v="Meilleures conditions de travail des agents"/>
    <s v="Collecte et remontée d'informations sanitaires"/>
    <s v="Personnel qualifé pour traitement et analyse des données"/>
    <s v="ND"/>
    <s v="ND"/>
    <s v="Former des agents"/>
    <s v="ND"/>
    <s v="ND"/>
    <s v="Inexistant"/>
    <s v="Inexistant"/>
    <s v="Inexistant"/>
    <s v="Inexistant"/>
    <s v="Inexistant"/>
    <s v="Inexistant"/>
    <s v="Inexistant"/>
    <s v="ND"/>
    <s v="Référentiel - Identification des professionnels et des structures"/>
    <s v="Systèmes d’Information Hospitaliers (SIH)"/>
    <s v="Télémédecine comme fonction déportée de l'hôpital et intégrée à tous les processus de prise en charge"/>
    <n v="7"/>
    <n v="7"/>
    <n v="5"/>
    <n v="8"/>
    <n v="8"/>
    <n v="6"/>
    <n v="6"/>
    <n v="7"/>
    <n v="5"/>
    <x v="4"/>
    <s v="Oui"/>
    <n v="7"/>
    <s v="Changement plus ou moins important"/>
    <s v="Changement plus ou moins important"/>
    <s v="Changement assez important"/>
    <s v="Changement assez important"/>
    <s v="Changement plus ou moins important"/>
    <s v="Changement très important"/>
    <s v="Changement plus ou moins important"/>
    <s v="ND"/>
    <s v="Je suis prêt à changer assez"/>
    <s v="Je suis prêt à changer assez"/>
    <s v="Je suis prêt à plus ou moins changer"/>
    <s v="Je suis prêt à plus ou moins changer"/>
    <s v="Je suis prêt à changer assez"/>
    <s v="Je suis prêt à changer assez"/>
    <s v="Je ne suis pas du tout prêt à changer"/>
    <s v="ND"/>
    <s v="Réduire le temps de travail"/>
    <s v="Amélioration de la collecte des données"/>
    <s v="ND"/>
    <s v="Manque d'adhésion"/>
    <s v="ND"/>
    <s v="ND"/>
    <s v="ND"/>
    <s v="ND"/>
    <s v="Formation des professionnels de santé"/>
    <s v="Sensibilisation des professionnels de santé"/>
    <s v="ND"/>
    <s v="ND"/>
    <s v="ND"/>
  </r>
  <r>
    <n v="22"/>
    <d v="2018-04-26T00:00:00"/>
    <s v="Estuaire"/>
    <s v="Komo- Mondah"/>
    <s v="CHUL"/>
    <s v="CHU"/>
    <s v="Public civil"/>
    <n v="1500"/>
    <s v="Libreville"/>
    <s v="3eme"/>
    <m/>
    <m/>
    <s v="ND"/>
    <n v="908048"/>
    <s v="ND"/>
    <s v="ND"/>
    <n v="0"/>
    <s v="CHUL"/>
    <s v="NGOSSANA"/>
    <s v="RUFIN"/>
    <n v="50"/>
    <x v="0"/>
    <x v="3"/>
    <s v="Ingénieur Informaticien"/>
    <s v="Institut Sup du Génie Appliqué (IGA/ Casablanca)"/>
    <n v="9"/>
    <n v="10"/>
    <n v="5"/>
    <n v="10"/>
    <n v="5"/>
    <n v="10"/>
    <n v="10"/>
    <s v="Suivi des statistiques administratives et hospitalières"/>
    <s v="Avoir un SIH performant"/>
    <s v="Se connecter où que l'on soit"/>
    <n v="10"/>
    <s v="Une meilleure productivité des agents de santé"/>
    <s v="Accessibilité directe aux données du patient"/>
    <s v="Meilleures conditions de travail des agents"/>
    <s v="Non adhésion des personnels au projet"/>
    <s v="Equipements non renouvellés à temps"/>
    <s v="Formation des utilisateurs"/>
    <s v="Procéder à la conduite du changement"/>
    <s v="Procéder au remplacement des équipements"/>
    <s v="Formation du personnel"/>
    <s v="bien"/>
    <s v="passable"/>
    <s v="passable"/>
    <s v="passable"/>
    <s v="passable"/>
    <s v="passable"/>
    <s v="médiocre"/>
    <s v="ND"/>
    <s v="Référentiel - Identification des professionnels et des structures"/>
    <s v="Systèmes d’Information Hospitaliers (SIH)"/>
    <s v="Télémédecine comme fonction déportée de l'hôpital et intégrée à tous les processus de prise en charge"/>
    <n v="10"/>
    <n v="10"/>
    <n v="5"/>
    <n v="10"/>
    <n v="10"/>
    <n v="10"/>
    <n v="10"/>
    <n v="5"/>
    <n v="5"/>
    <x v="4"/>
    <s v="Oui"/>
    <n v="10"/>
    <s v="Changement assez important"/>
    <s v="Changement très important"/>
    <s v="Changement très important"/>
    <s v="Changement assez important"/>
    <s v="Changement assez important"/>
    <s v="Changement très important"/>
    <s v="Changement assez important"/>
    <s v="ND"/>
    <s v="Je suis prêt à changer assez"/>
    <s v="Je suis prêt à beaucoup changer"/>
    <s v="Je suis prêt à beaucoup changer"/>
    <s v="Je suis prêt à changer assez"/>
    <s v="Je suis prêt à changer assez"/>
    <s v="Je suis prêt à changer assez"/>
    <s v="Je suis prêt à changer assez"/>
    <s v="ND"/>
    <s v="De meilleures conditions de travail des agents"/>
    <s v="Accès en temps réel aux données et à l'information"/>
    <s v="Meilleure prise en charge des patients (éviter de longues files d'attente)"/>
    <s v="Personnes réfractaires au projet_x000a_"/>
    <s v="Les équipements"/>
    <s v="ND"/>
    <s v="ND"/>
    <s v="ND"/>
    <s v="Procéder à la conduite du changement"/>
    <s v="Equiper les structures en équipement"/>
    <s v="ND"/>
    <s v="ND"/>
    <s v="ND"/>
  </r>
  <r>
    <n v="23"/>
    <d v="2018-04-26T00:00:00"/>
    <s v="Estuaire"/>
    <s v="Komo- Mondah"/>
    <s v="CHUL"/>
    <s v="CHU"/>
    <s v="Public civil"/>
    <n v="1500"/>
    <s v="Libreville"/>
    <s v="3eme"/>
    <m/>
    <m/>
    <s v="ND"/>
    <n v="908048"/>
    <n v="600"/>
    <n v="15"/>
    <n v="0"/>
    <s v="CHUL"/>
    <s v="OBORI BOURDETTE"/>
    <s v="PAULE ERNESTINE"/>
    <n v="38"/>
    <x v="3"/>
    <x v="2"/>
    <s v="TS Biologie Medicale"/>
    <s v="USS"/>
    <n v="10"/>
    <n v="5"/>
    <n v="1"/>
    <n v="8"/>
    <n v="2"/>
    <n v="10"/>
    <n v="9"/>
    <s v="Accès rapide aux données"/>
    <s v="Meilleure prise en charge"/>
    <s v="Bonne productivité des agents"/>
    <n v="10"/>
    <s v="Une meilleure productivité des agents de santé"/>
    <s v="Amélioration de la prise en charge du patient"/>
    <s v="Possibilité d'avoir une seconde opinion par un expert à distance"/>
    <s v="Que le projet n'aboutisse pas"/>
    <s v="Que le projet soit mal compris"/>
    <s v="ND"/>
    <s v="Donner plus d'informations"/>
    <s v="ND"/>
    <s v="ND"/>
    <s v="passable"/>
    <s v="passable"/>
    <s v="médiocre"/>
    <s v="passable"/>
    <s v="médiocre"/>
    <s v="médiocre"/>
    <s v="Inexistant"/>
    <s v="ND"/>
    <s v="Référentiel - Identification des professionnels et des structures"/>
    <s v="Systèmes d’Information Hospitaliers (SIH)"/>
    <s v="Télémédecine comme fonction déportée de l'hôpital et intégrée à tous les processus de prise en charge"/>
    <n v="7"/>
    <n v="5"/>
    <n v="5"/>
    <n v="8"/>
    <n v="5"/>
    <n v="4"/>
    <n v="8"/>
    <n v="3"/>
    <n v="3"/>
    <x v="4"/>
    <s v="Oui"/>
    <n v="10"/>
    <s v="Changement très important"/>
    <s v="Changement très important"/>
    <s v="Changement assez important"/>
    <s v="Changement assez important"/>
    <s v="Changement très important"/>
    <s v="Changement très important"/>
    <s v="Changement assez important"/>
    <s v="ND"/>
    <s v="Je suis prêt à beaucoup changer"/>
    <s v="Je suis prêt à changer assez"/>
    <s v="Je suis prêt à beaucoup changer"/>
    <s v="Je suis prêt à beaucoup changer"/>
    <s v="Je suis prêt à beaucoup changer"/>
    <s v="Je suis prêt à beaucoup changer"/>
    <s v="Je suis prêt à changer assez"/>
    <s v="ND"/>
    <s v="Amélioration de la prise en charge"/>
    <s v="Amélioration des conditions de travail"/>
    <s v="ND"/>
    <s v="Mauvaise compréhension du sous- projet"/>
    <s v="ND"/>
    <s v="ND"/>
    <s v="ND"/>
    <s v="ND"/>
    <s v="Donner une meilleure explication en précisant les avantages"/>
    <s v="ND"/>
    <s v="ND"/>
    <s v="ND"/>
    <s v="ND"/>
  </r>
  <r>
    <n v="24"/>
    <d v="2018-04-26T00:00:00"/>
    <s v="Estuaire"/>
    <s v="Komo- Mondah"/>
    <s v="CHUL"/>
    <s v="CHU"/>
    <s v="Public civil"/>
    <n v="1500"/>
    <s v="Libreville"/>
    <s v="3eme"/>
    <m/>
    <m/>
    <s v="ND"/>
    <n v="908048"/>
    <n v="600"/>
    <n v="15"/>
    <n v="0"/>
    <s v="CHUL"/>
    <s v="NTO'O"/>
    <s v="SONIA"/>
    <n v="39"/>
    <x v="3"/>
    <x v="2"/>
    <s v="Biologie Medicale"/>
    <s v="USS"/>
    <n v="10"/>
    <n v="9"/>
    <n v="9"/>
    <n v="10"/>
    <n v="1"/>
    <n v="9"/>
    <n v="5"/>
    <s v="Identification du patient au niveau national"/>
    <s v="Harmonisation des résultats"/>
    <s v="Bonne prise en charge du patient"/>
    <n v="7"/>
    <s v="Possibilité d'avoir une seconde opinion par un expert à distance"/>
    <s v="Continuité des services"/>
    <s v="Archivage numérique des informations médicales"/>
    <s v="Perte de confidentialité"/>
    <s v="Manipulation des données"/>
    <s v="Paresse"/>
    <s v="Former les agents au secret professionel"/>
    <s v="Culture de l'informatique"/>
    <s v="Confronter les résultats"/>
    <s v="NA"/>
    <s v="passable"/>
    <s v="NA"/>
    <s v="passable"/>
    <s v="NA"/>
    <s v="Inexistant"/>
    <s v="NA"/>
    <s v="ND"/>
    <s v="Référentiel - Identification des professionnels et des structures"/>
    <s v="Systèmes d’Information Hospitaliers (SIH)"/>
    <s v="Télémédecine comme fonction déportée de l'hôpital et intégrée à tous les processus de prise en charge"/>
    <n v="4"/>
    <n v="6"/>
    <n v="4"/>
    <n v="6"/>
    <n v="6"/>
    <n v="8"/>
    <n v="5"/>
    <n v="7"/>
    <n v="4"/>
    <x v="4"/>
    <s v="Oui"/>
    <n v="8"/>
    <s v="Changement plus ou moins important"/>
    <s v="Changement plus ou moins important"/>
    <s v="Changement plus ou moins important"/>
    <s v="Changement plus ou moins important"/>
    <s v="Changement assez important"/>
    <s v="Changement assez important"/>
    <s v="Changement plus ou moins important"/>
    <s v="ND"/>
    <s v="Je suis prêt à changer assez"/>
    <s v="Je suis prêt à changer assez"/>
    <s v="Je suis prêt à changer assez"/>
    <s v="Je suis prêt à changer assez"/>
    <s v="Je suis prêt à beaucoup changer"/>
    <s v="Je suis prêt à beaucoup changer"/>
    <s v="Je suis prêt à changer assez"/>
    <s v="ND"/>
    <s v="Poser un bon diagnostic"/>
    <s v="Gagner du temps"/>
    <s v="Complémentarité"/>
    <s v="Passer sur certains points"/>
    <s v="Limiter les recherches"/>
    <s v="ND"/>
    <s v="ND"/>
    <s v="ND"/>
    <s v="Remettre toujours en question"/>
    <s v="Elargir les recherches"/>
    <s v="ND"/>
    <s v="ND"/>
    <s v="ND"/>
  </r>
  <r>
    <n v="25"/>
    <d v="2018-04-26T00:00:00"/>
    <s v="Estuaire"/>
    <s v="Komo- Mondah"/>
    <s v="CHUL"/>
    <s v="CHU"/>
    <s v="Public civil"/>
    <n v="1500"/>
    <s v="Libreville"/>
    <s v="3eme"/>
    <m/>
    <m/>
    <s v="ND"/>
    <n v="908048"/>
    <s v="ND"/>
    <s v="ND"/>
    <n v="0"/>
    <s v="CHUL"/>
    <s v="MBADINGA_x000a_"/>
    <s v="CHARLENE SYLVIANE"/>
    <n v="33"/>
    <x v="0"/>
    <x v="3"/>
    <m/>
    <s v="ENA"/>
    <s v="1 mois"/>
    <n v="5"/>
    <n v="4"/>
    <n v="10"/>
    <n v="5"/>
    <n v="10"/>
    <n v="5"/>
    <s v="Accès à l'information sanitaire pour tous"/>
    <s v="Un système performant afin de mieux travailler sur le terrain"/>
    <s v="Meilleur système d'information pour les usagers"/>
    <n v="10"/>
    <s v="Amélioration de la prise en charge du patient"/>
    <s v="Continuité des services"/>
    <s v="Archivage numérique des informations médicales"/>
    <s v="Chercher l'information à la source"/>
    <s v="Interaction entre les différents CHU de Libreville et Centre de santé"/>
    <s v="Informatiser/ NTIC les différents acteurs du service"/>
    <s v="Faire participer toutes les personnes et les structures hospitalières. "/>
    <s v="Faire ou organiser des séances de travail entre les différents CHU sur le SIS"/>
    <s v="Informatiser afin de mieux renseigner les infos à temps"/>
    <s v="passable"/>
    <s v="médiocre"/>
    <s v="passable"/>
    <s v="passable"/>
    <s v="Bien"/>
    <s v="médiocre"/>
    <s v="bien"/>
    <s v="ND"/>
    <s v="Référentiel - Identification des professionnels et des structures"/>
    <s v="Systèmes d’Information Hospitaliers (SIH)"/>
    <s v="Télémédecine comme fonction déportée de l'hôpital et intégrée à tous les processus de prise en charge"/>
    <n v="5"/>
    <n v="5"/>
    <n v="5"/>
    <n v="6"/>
    <n v="8"/>
    <n v="5"/>
    <n v="5"/>
    <n v="6"/>
    <n v="7"/>
    <x v="4"/>
    <s v="Oui"/>
    <n v="10"/>
    <s v="Changement très important"/>
    <s v="Changement très important"/>
    <s v="Changement très important"/>
    <s v="Changement très important"/>
    <s v="Changement très important"/>
    <s v="Changement très important"/>
    <s v="Changement assez important"/>
    <s v="Assez bon projet, la matérialisation est très attendue"/>
    <s v="Je suis prêt à changer assez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Gestion de l'information sanitaire à temps"/>
    <s v="Suivi au quotidien des données des patients"/>
    <s v="Information continue"/>
    <s v="Avoir la bonne information"/>
    <s v="Bien informer tous les patients"/>
    <s v="ND"/>
    <s v="ND"/>
    <s v="ND"/>
    <s v="S'adresser aux personnes concernées"/>
    <s v="Bonne info pour éviter des infos erronées"/>
    <s v="ND"/>
    <s v="ND"/>
    <s v="ND"/>
  </r>
  <r>
    <n v="26"/>
    <d v="2018-04-26T00:00:00"/>
    <s v="Estuaire"/>
    <s v="Komo- Mondah"/>
    <s v="CHUL"/>
    <s v="CHU"/>
    <s v="Public civil"/>
    <n v="1500"/>
    <s v="Libreville"/>
    <s v="3eme"/>
    <m/>
    <m/>
    <s v="ND"/>
    <n v="908048"/>
    <n v="15"/>
    <n v="15"/>
    <n v="0"/>
    <s v="CHUL"/>
    <s v="MOUANGUE"/>
    <s v="GERTRUDE"/>
    <n v="55"/>
    <x v="2"/>
    <x v="7"/>
    <s v="Neurologue et DAM"/>
    <s v="CUSS/ PARIS VI"/>
    <n v="20"/>
    <n v="9"/>
    <n v="9"/>
    <n v="10"/>
    <n v="6"/>
    <n v="8"/>
    <n v="5"/>
    <s v="Fichier patient à jour"/>
    <s v="Interconnexion"/>
    <s v="Informations épidémiologiques"/>
    <n v="8"/>
    <s v="Accessibilité directe aux données du patient"/>
    <s v="Possibilité d'avoir une seconde opinion par un expert à distance"/>
    <s v="Facilité de la recherche clinique grâce aux bases de données"/>
    <s v="ILLISIBLE"/>
    <s v="Utilisateurs non formés"/>
    <s v="Disponibilité des informations"/>
    <s v="Fournitures et maintenance informatique"/>
    <s v="Formation à l'outil"/>
    <s v="Protection des données médicales"/>
    <s v="bien"/>
    <s v="Inexistant"/>
    <s v="Inexistant"/>
    <s v="Inexistant"/>
    <s v="Inexistant"/>
    <s v="médiocre"/>
    <s v="Inexistant"/>
    <s v="ND"/>
    <s v="Référentiel - Identification des professionnels et des structures"/>
    <s v="Systèmes d’Information Hospitaliers (SIH)"/>
    <s v="Télémédecine comme fonction déportée de l'hôpital et intégrée à tous les processus de prise en charge"/>
    <n v="10"/>
    <n v="10"/>
    <n v="5"/>
    <n v="10"/>
    <n v="10"/>
    <n v="10"/>
    <n v="10"/>
    <n v="8"/>
    <n v="7"/>
    <x v="4"/>
    <s v="Oui"/>
    <n v="9"/>
    <s v="Changement plus ou moins important"/>
    <s v="Changement plus ou moins important"/>
    <s v="Changement assez important"/>
    <s v="Changement assez important"/>
    <s v="NA"/>
    <s v="Changement très important"/>
    <s v="Changement plus ou moins important"/>
    <s v="ND"/>
    <s v="Je suis prêt à changer assez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Organisation et mise en place"/>
    <s v="FORMATION"/>
    <s v="Fonctionnalité"/>
    <s v="Faible adhésion"/>
    <s v="ND"/>
    <s v="Absence de confidentialité"/>
    <s v="Pérennité"/>
    <s v="ND"/>
    <s v="Equiper au maximum chaque poste de travail"/>
    <s v="Protection/ Confidentialité des informations"/>
    <s v="Encadrer et suivre en permanence"/>
    <s v="ND"/>
    <s v="ND"/>
  </r>
  <r>
    <n v="27"/>
    <d v="2018-04-26T00:00:00"/>
    <s v="Estuaire"/>
    <s v="Komo- Mondah"/>
    <s v="CHUL"/>
    <s v="CHU"/>
    <s v="Public civil"/>
    <n v="1500"/>
    <s v="Libreville"/>
    <s v="3eme"/>
    <m/>
    <m/>
    <s v="ND"/>
    <n v="908048"/>
    <n v="150"/>
    <n v="20"/>
    <n v="0"/>
    <s v="CHUL"/>
    <s v="QUIST KUNSEVI"/>
    <s v="LAETITIA"/>
    <n v="30"/>
    <x v="3"/>
    <x v="2"/>
    <s v="Technicienne en radiologie"/>
    <s v="CEGEP AHUNTSIC/ MONTREAL"/>
    <n v="2"/>
    <n v="7"/>
    <n v="6"/>
    <n v="10"/>
    <n v="3"/>
    <n v="10"/>
    <n v="7"/>
    <s v="Meilleurs accès aux informations"/>
    <s v="Meilleure prise en charge des patients"/>
    <s v="Meilleurs échanges entre professionnels de santé"/>
    <n v="10"/>
    <s v="Accessibilité directe aux données du patient"/>
    <s v="Amélioration de la prise en charge du patient"/>
    <s v="Archivage numérique des informations médicales"/>
    <s v="Les agents ne comprennent pas l'utilité du projet"/>
    <s v="Mauvaise connaissance de l'outil informatique"/>
    <s v="Outil trop complexe"/>
    <s v="Bonne sensibilisation sur l'importance du projet aux agents_x000a_"/>
    <s v="Bonne formation"/>
    <s v="L'outil doit être facile à utiliser"/>
    <s v="médiocre"/>
    <s v="médiocre"/>
    <s v="médiocre"/>
    <s v="passable"/>
    <s v="médiocre"/>
    <s v="Inexistant"/>
    <s v="NA"/>
    <s v="ND"/>
    <s v="Référentiel - Identification des professionnels et des structures"/>
    <s v="Systèmes d’Information Hospitaliers (SIH)"/>
    <s v="Télémédecine comme fonction déportée de l'hôpital et intégrée à tous les processus de prise en charge"/>
    <n v="6"/>
    <n v="10"/>
    <n v="10"/>
    <n v="6"/>
    <n v="10"/>
    <n v="10"/>
    <n v="7"/>
    <n v="10"/>
    <n v="10"/>
    <x v="2"/>
    <s v="Oui"/>
    <n v="10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Eviter les erreurs médicales_x000a_"/>
    <s v="Agir rapidement et efficacement dans la prise en charge du malade"/>
    <s v="Outil qui aide à prendre des décisions"/>
    <s v="Peur du changement"/>
    <s v="ND"/>
    <s v="ND"/>
    <s v="ND"/>
    <s v="ND"/>
    <s v="Accès clair à l'information"/>
    <s v="ND"/>
    <s v="ND"/>
    <s v="ND"/>
    <s v="ND"/>
  </r>
  <r>
    <n v="28"/>
    <d v="2018-04-26T00:00:00"/>
    <s v="Estuaire"/>
    <s v="Komo- Mondah"/>
    <s v="CTA/ CASS GA"/>
    <s v="CTA"/>
    <s v="Public civil"/>
    <n v="25"/>
    <s v="Libreville"/>
    <s v="2eme"/>
    <m/>
    <m/>
    <d v="2018-04-09T00:00:00"/>
    <n v="147862"/>
    <n v="25"/>
    <n v="15"/>
    <n v="1"/>
    <s v="CHUL"/>
    <s v="KIKI ep. OBERDENO"/>
    <s v="FRANCISCA"/>
    <n v="40"/>
    <x v="2"/>
    <x v="7"/>
    <s v="Infectiologue_x000a_"/>
    <s v="USS Gabon/ UCAD Sénégal"/>
    <n v="4"/>
    <n v="10"/>
    <n v="5"/>
    <n v="10"/>
    <n v="5"/>
    <n v="10"/>
    <n v="10"/>
    <s v="Cartographie sanitaire"/>
    <s v="Performance des structures"/>
    <s v="Suivi des patients"/>
    <n v="10"/>
    <s v="Rapidité d'accès à des ressources spécialisées"/>
    <s v="Archivage numérique des informations médicales"/>
    <s v="Gestion des épidémies et veille épidémiologique"/>
    <s v="Abstinence du personnel de santé"/>
    <s v="Accessibilité aux données du patient"/>
    <s v="ND"/>
    <s v="Participation massive des agents de santé"/>
    <s v="Mettre en plus des mesures de confidentialité selon les palliers"/>
    <s v="ND"/>
    <s v="passable"/>
    <s v="passable"/>
    <s v="Bien"/>
    <s v="passable"/>
    <s v="passable"/>
    <s v="Bien"/>
    <s v="passable"/>
    <s v="ND"/>
    <s v="Référentiel - Identification des professionnels et des structures"/>
    <s v="Référentiel - Référentiels sémantiques métiers"/>
    <s v="Messagerie sécurisée de santé"/>
    <n v="10"/>
    <n v="10"/>
    <n v="10"/>
    <n v="10"/>
    <n v="10"/>
    <n v="10"/>
    <n v="10"/>
    <n v="10"/>
    <n v="10"/>
    <x v="7"/>
    <s v="Non"/>
    <n v="10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Collaboration étroite avec les confrères"/>
    <s v="Prise en charge adéquate et rapide des patients"/>
    <s v="Maitrise de la cartographie des risques sanitaires"/>
    <s v="Non développement du réseau informatique"/>
    <s v="Formation continue inexistante"/>
    <s v="ND"/>
    <s v="ND"/>
    <s v="ND"/>
    <s v="Installation nationale de la fibre optique_x000a_"/>
    <s v="Formation du personnel sanitaire et administratif"/>
    <s v="ND"/>
    <s v="ND"/>
    <s v="ND"/>
  </r>
  <r>
    <n v="29"/>
    <d v="2018-04-27T00:00:00"/>
    <s v="Estuaire"/>
    <s v="Owendo"/>
    <s v="CHUO"/>
    <s v="CHU"/>
    <s v="Public civil"/>
    <n v="659"/>
    <s v="Owendo"/>
    <m/>
    <m/>
    <m/>
    <d v="2016-07-08T00:00:00"/>
    <n v="400000"/>
    <s v="ND"/>
    <s v="ND"/>
    <n v="0"/>
    <s v="CHUO"/>
    <s v="KOULIBALY"/>
    <s v="AISSETOU"/>
    <s v="ND"/>
    <x v="2"/>
    <x v="4"/>
    <m/>
    <s v="Université"/>
    <s v="1 an et demi"/>
    <n v="10"/>
    <n v="1"/>
    <n v="5"/>
    <n v="1"/>
    <n v="5"/>
    <n v="1"/>
    <s v="Informatisation du système de santé"/>
    <s v="Non adhésion au projet"/>
    <s v="Incompréhension"/>
    <n v="5"/>
    <s v="Accessibilité directe aux données du patient"/>
    <s v="Possibilité d'avoir une seconde opinion par un expert à distance"/>
    <s v="Archivage numérique des informations médicales"/>
    <s v="ND"/>
    <s v="ND"/>
    <s v="ND"/>
    <s v="ND"/>
    <s v="ND"/>
    <s v="ND"/>
    <s v="NA"/>
    <s v="NA"/>
    <s v="NA"/>
    <m/>
    <s v="NA"/>
    <s v="NA"/>
    <s v="NA"/>
    <s v="ND"/>
    <s v="NA"/>
    <s v="NA"/>
    <s v="NA"/>
    <s v="NA"/>
    <s v="NA"/>
    <s v="NA"/>
    <s v="NA"/>
    <s v="NA"/>
    <s v="NA"/>
    <s v="NA"/>
    <s v="NA"/>
    <s v="NA"/>
    <x v="8"/>
    <s v="NA"/>
    <s v="NA"/>
    <s v="NA"/>
    <s v="NA"/>
    <s v="NA"/>
    <s v="NA"/>
    <s v="NA"/>
    <s v="NA"/>
    <s v="NA"/>
    <s v="ND"/>
    <s v="NA"/>
    <s v="NA"/>
    <s v="NA"/>
    <s v="NA"/>
    <s v="NA"/>
    <s v="NA"/>
    <s v="NA"/>
    <s v="ND"/>
    <s v="ND"/>
    <s v="ND"/>
    <s v="ND"/>
    <s v="ND"/>
    <s v="ND"/>
    <s v="ND"/>
    <s v="ND"/>
    <s v="ND"/>
    <s v="ND"/>
    <s v="ND"/>
    <s v="ND"/>
    <s v="ND"/>
    <s v="ND"/>
  </r>
  <r>
    <n v="30"/>
    <d v="2018-04-27T00:00:00"/>
    <s v="Estuaire"/>
    <s v="Owendo"/>
    <s v="CHUO"/>
    <s v="CHU"/>
    <s v="Public civil"/>
    <n v="659"/>
    <s v="Owendo"/>
    <m/>
    <m/>
    <m/>
    <d v="2016-07-08T00:00:00"/>
    <n v="400000"/>
    <n v="50"/>
    <s v="ND"/>
    <n v="0"/>
    <s v="CHUO"/>
    <s v="AGAMBOUET"/>
    <s v="FRANK"/>
    <n v="43"/>
    <x v="3"/>
    <x v="2"/>
    <s v="Biologie Medicale"/>
    <s v="INFAS/ COTE D'IVOIRE"/>
    <n v="2"/>
    <n v="10"/>
    <n v="3"/>
    <n v="7"/>
    <n v="1"/>
    <n v="5"/>
    <n v="2"/>
    <s v="ND"/>
    <s v="ND"/>
    <s v="ND"/>
    <n v="7"/>
    <s v="Amélioration de la prise en charge du patient"/>
    <s v="Amélioration de la qualité de la pratique"/>
    <s v="Gestion des épidémies et veille épidémiologique"/>
    <s v="Incompétence du perosnnel"/>
    <s v="ND"/>
    <s v="ND"/>
    <s v="Formation du personnel"/>
    <s v="ND"/>
    <s v="ND"/>
    <s v="passable"/>
    <s v="passable"/>
    <s v="passable"/>
    <s v="passable"/>
    <s v="passable"/>
    <s v="passable"/>
    <s v="NA"/>
    <s v="ND"/>
    <s v="Systèmes d’Information Hospitaliers (SIH)"/>
    <s v="Messagerie sécurisée de santé"/>
    <s v="Télémédecine comme fonction déportée de l'hôpital et intégrée à tous les processus de prise en charge"/>
    <n v="10"/>
    <n v="10"/>
    <n v="3"/>
    <n v="10"/>
    <n v="8"/>
    <n v="1"/>
    <n v="10"/>
    <n v="10"/>
    <s v="NA"/>
    <x v="4"/>
    <s v="Oui"/>
    <n v="6"/>
    <s v="Aucun changement"/>
    <s v="NA"/>
    <s v="Aucun changement"/>
    <s v="Aucun changement"/>
    <s v="NA"/>
    <s v="NA"/>
    <s v="NA"/>
    <s v="ND"/>
    <s v="Je suis prêt à beaucoup changer"/>
    <s v="NA"/>
    <s v="Je suis prêt à beaucoup changer"/>
    <s v="Je suis prêt à beaucoup changer"/>
    <s v="Je suis prêt à beaucoup changer"/>
    <s v="NA"/>
    <s v="NA"/>
    <s v="ND"/>
    <s v="ND"/>
    <s v="ND"/>
    <s v="ND"/>
    <s v="Incompréhension"/>
    <s v="Manque de financement"/>
    <s v="ND"/>
    <s v="ND"/>
    <s v="ND"/>
    <s v="ND"/>
    <s v="ND"/>
    <s v="ND"/>
    <s v="ND"/>
    <s v="ND"/>
  </r>
  <r>
    <n v="31"/>
    <d v="2018-04-27T00:00:00"/>
    <s v="Estuaire"/>
    <s v="Owendo"/>
    <s v="CHUO"/>
    <s v="CHU"/>
    <s v="Public civil"/>
    <n v="659"/>
    <s v="Owendo"/>
    <m/>
    <m/>
    <m/>
    <d v="2016-07-08T00:00:00"/>
    <n v="400000"/>
    <n v="50"/>
    <s v="ND"/>
    <n v="0"/>
    <s v="CHUO"/>
    <s v="MOUENGOFOU KOUMBA"/>
    <s v="JEAN"/>
    <n v="54"/>
    <x v="3"/>
    <x v="2"/>
    <s v="Biologie Medicale"/>
    <s v="USS Gabon/ Faculté des sciences BAMAKO"/>
    <n v="20"/>
    <n v="5"/>
    <n v="5"/>
    <n v="5"/>
    <n v="5"/>
    <n v="9"/>
    <n v="6"/>
    <s v="Implication nulle des décideurs"/>
    <s v="Formation continue de tous les acteurs"/>
    <s v="Disponbilité des moyens techniques et financiers"/>
    <n v="5"/>
    <s v="Amélioration de la prise en charge du patient"/>
    <s v="Meilleures conditions de travail des agents"/>
    <s v="Facilité de la recherche clinique grâce aux bases de données"/>
    <s v="Absence de secret professionnel"/>
    <s v="Blocage de la chaine"/>
    <s v="Absence de confidentialité"/>
    <s v="ND"/>
    <s v="ND"/>
    <s v="ND"/>
    <s v="passable"/>
    <s v="passable"/>
    <s v="Inexistant"/>
    <s v="passable"/>
    <s v="passable"/>
    <s v="médiocre"/>
    <s v="passable"/>
    <s v="ND"/>
    <s v="Systèmes d’Information Hospitaliers (SIH)"/>
    <s v="Messagerie sécurisée de santé"/>
    <s v="Télémédecine comme fonction déportée de l'hôpital et intégrée à tous les processus de prise en charge"/>
    <n v="1"/>
    <n v="3"/>
    <n v="6"/>
    <n v="1"/>
    <n v="1"/>
    <n v="3"/>
    <n v="2"/>
    <n v="4"/>
    <n v="5"/>
    <x v="2"/>
    <s v="Oui"/>
    <n v="7"/>
    <s v="Changement plus ou moins important"/>
    <s v="Changement assez important"/>
    <s v="Changement assez important"/>
    <s v="Changement très important"/>
    <s v="Changement assez important"/>
    <s v="Changement très important"/>
    <s v="Changement plus ou moins important"/>
    <s v="ND"/>
    <s v="Je suis prêt à changer assez"/>
    <s v="Je suis prêt à changer assez"/>
    <s v="Je suis prêt à changer assez"/>
    <s v="Je suis prêt à plus ou moins changer"/>
    <s v="Je suis prêt à plus ou moins changer"/>
    <s v="Je suis prêt à plus ou moins changer"/>
    <s v="Je suis prêt à plus ou moins changer"/>
    <s v="ND"/>
    <s v="Amélioration de la prise en charge du patient"/>
    <s v="Gain de temps"/>
    <s v="Echange de connaissances"/>
    <s v="Maitrise de l'outil "/>
    <s v="Absence de personnel qualifié"/>
    <s v="Volonté politique"/>
    <s v="Incompréhension des populations"/>
    <s v="ND"/>
    <s v="Vulgarisation du syteme"/>
    <s v="ND"/>
    <s v="ND"/>
    <s v="ND"/>
    <s v="ND"/>
  </r>
  <r>
    <n v="32"/>
    <d v="2018-04-27T00:00:00"/>
    <s v="Estuaire"/>
    <s v="Owendo"/>
    <s v="CHUO"/>
    <s v="CHU"/>
    <s v="Public civil"/>
    <n v="659"/>
    <s v="Owendo"/>
    <m/>
    <m/>
    <m/>
    <d v="2016-07-08T00:00:00"/>
    <n v="400000"/>
    <s v="ND"/>
    <s v="ND"/>
    <n v="0"/>
    <s v="CHUO"/>
    <s v="LEBOUAKEGHAN DIYA"/>
    <s v="NICOLE"/>
    <n v="40"/>
    <x v="0"/>
    <x v="3"/>
    <s v="Gestionnaire des Hôpitaux"/>
    <s v="ENASS/IUGO"/>
    <n v="3"/>
    <n v="5"/>
    <n v="6"/>
    <n v="7"/>
    <n v="5"/>
    <n v="7"/>
    <n v="5"/>
    <s v="Archivage numérique des infos médicales"/>
    <s v="Intéraction entre structures sanitaires"/>
    <s v="Meilleure prise en charge des patients"/>
    <n v="10"/>
    <s v="Amélioration de la prise en charge du patient"/>
    <s v="Possibilité d'avoir une seconde opinion par un expert à distance"/>
    <s v="Continuité des services"/>
    <s v="Manque d'infos des utlisateurs"/>
    <s v="Un projet de plus qui n'aboutit pas_x000a_"/>
    <s v="Mauvaise utilisation par les praticiens"/>
    <s v="Séances d'information pour présenter le produit globalement_x000a_"/>
    <s v="Au Gabon, beaucoup de projet reste au stade de projet"/>
    <s v="Formation pour une bonne exploitation du système_x000a_"/>
    <s v="passable"/>
    <s v="bien"/>
    <s v="passable"/>
    <s v="passable"/>
    <s v="passable"/>
    <s v="passable"/>
    <s v="passable"/>
    <s v="ND"/>
    <s v="Systèmes d’Information Hospitaliers (SIH)"/>
    <s v="Messagerie sécurisée de santé"/>
    <s v="Télémédecine comme fonction déportée de l'hôpital et intégrée à tous les processus de prise en charge"/>
    <n v="6"/>
    <n v="6"/>
    <n v="6"/>
    <n v="5"/>
    <n v="6"/>
    <n v="6"/>
    <n v="5"/>
    <n v="5"/>
    <n v="5"/>
    <x v="4"/>
    <s v="Oui"/>
    <n v="10"/>
    <s v="Changement assez important"/>
    <s v="Changement plus ou moins important"/>
    <s v="Changement assez important"/>
    <s v="Changement très important"/>
    <s v="Changement assez important"/>
    <s v="Changement très important"/>
    <s v="Changement assez important"/>
    <s v="Ce système bien renseigné permettra de mieux organiser son travail avec des données disponibles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Il faut changer pour pouvoir s'adapter aux nouvelles méthodes de travail"/>
    <s v="Meilleure formation"/>
    <s v="Meilleure prise en charge des patients"/>
    <s v="Meilleure collecte et remontée des informations sanitaires"/>
    <s v="Sources de financement sécurisé"/>
    <s v="Formation du personnel du  CHUO"/>
    <s v="Entretien du matériel"/>
    <s v="Inciter l'intérêt des utilisateurs"/>
    <s v="Surcharger le système"/>
    <s v="Mieux préparer les budgets et disponibilité des finances"/>
    <s v="Bonne formation du personnel pour utilisation optimale du système"/>
    <s v="Mettre à la disposition du personnel les outils nécessaires"/>
    <s v="Expiquer le bien fondé du système"/>
    <s v="Simplifier le système pour une facilité d'utilisation"/>
  </r>
  <r>
    <n v="33"/>
    <d v="2018-04-27T00:00:00"/>
    <s v="Estuaire"/>
    <s v="Owendo"/>
    <s v="CHUO"/>
    <s v="CHU"/>
    <s v="Public civil"/>
    <n v="659"/>
    <s v="Owendo"/>
    <m/>
    <m/>
    <m/>
    <d v="2016-07-08T00:00:00"/>
    <n v="400000"/>
    <s v="ND"/>
    <s v="ND"/>
    <n v="0"/>
    <s v="CHUO"/>
    <s v="NDOUNGOU"/>
    <s v="CLAUDE GERALD"/>
    <n v="40"/>
    <x v="0"/>
    <x v="0"/>
    <m/>
    <s v="Institut d'études et de formation en statistique (DAKAR)"/>
    <n v="1"/>
    <n v="10"/>
    <s v="NA"/>
    <n v="9"/>
    <n v="6"/>
    <n v="10"/>
    <n v="5"/>
    <s v="Mise en place d'un système d'information hospitalière"/>
    <s v="Plateforme d'échange d'information (site web)"/>
    <s v="Formation des biostaticiens"/>
    <s v="NA"/>
    <s v="Accessibilité directe aux données du patient"/>
    <s v="Amélioration de la qualité de la pratique"/>
    <s v="Collecte et remontée d'informations sanitaires"/>
    <s v="Financement"/>
    <s v="Compétences informatiques"/>
    <s v="Internet"/>
    <s v="Sécuriser le financement"/>
    <s v="Formation du personnel"/>
    <s v="Améliorer l'accès à internet"/>
    <s v="bien"/>
    <s v="Excellent"/>
    <s v="Inexistant"/>
    <s v="passable"/>
    <s v="médiocre"/>
    <s v="passable"/>
    <s v="médiocre"/>
    <s v="ND"/>
    <s v="Systèmes d’Information Hospitaliers (SIH)"/>
    <s v="Messagerie sécurisée de santé"/>
    <s v="Télémédecine comme fonction déportée de l'hôpital et intégrée à tous les processus de prise en charge"/>
    <n v="10"/>
    <n v="10"/>
    <n v="10"/>
    <n v="10"/>
    <n v="10"/>
    <n v="10"/>
    <s v="NA"/>
    <s v="NA"/>
    <s v="NA"/>
    <x v="4"/>
    <s v="Oui"/>
    <n v="10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FORMATION"/>
    <s v="Mise en place de base de données pour la recherche"/>
    <s v="Stockage et sécurisation des données"/>
    <s v="Problème de financement"/>
    <s v="Formation ciblée"/>
    <s v="Problème de maintenance des outils de stockage (serveurs)"/>
    <s v="ND"/>
    <s v="ND"/>
    <s v="Sécuriser les financements"/>
    <s v="Renforcement de la capacité du personnel via les formations"/>
    <s v="Assurer une maintenance des serveurs et augmenter la capacité de stockage"/>
    <s v="ND"/>
    <s v="ND"/>
  </r>
  <r>
    <n v="34"/>
    <d v="2018-04-27T00:00:00"/>
    <s v="Estuaire"/>
    <s v="Owendo"/>
    <s v="CHUO"/>
    <s v="CHU"/>
    <s v="Public civil"/>
    <n v="659"/>
    <s v="Owendo"/>
    <m/>
    <m/>
    <m/>
    <d v="2016-07-08T00:00:00"/>
    <n v="400000"/>
    <s v="ND"/>
    <s v="ND"/>
    <n v="0"/>
    <s v="CHUO"/>
    <s v="OLOLO"/>
    <s v="HENRI"/>
    <n v="41"/>
    <x v="0"/>
    <x v="3"/>
    <m/>
    <s v="ENA/ GABON"/>
    <n v="4"/>
    <n v="3"/>
    <n v="3"/>
    <n v="3"/>
    <n v="4"/>
    <n v="10"/>
    <n v="5"/>
    <s v="Performance, efficacité dans le traitement des dossiers patients"/>
    <s v="Mise en réseau des données médicales sécurisées"/>
    <s v="Amélioration des activités des services du CHUO"/>
    <n v="5"/>
    <s v="Une meilleure productivité des agents de santé"/>
    <s v="Amélioration de la prise en charge du patient"/>
    <s v="Accessibilité à la formation médicale continue à distance"/>
    <s v="Probleme de confidentialité"/>
    <s v="Non aboutissement du projet"/>
    <s v="ND"/>
    <s v="Sécurisation du dossier patients"/>
    <s v="Mettre les garde fous pour ne pas tomber dans les mêmes erreurs que les projets antérieurs_x000a_"/>
    <s v="ND"/>
    <s v="médiocre"/>
    <s v="bien"/>
    <s v="Inexistant"/>
    <s v="médiocre"/>
    <s v="passable"/>
    <s v="médiocre"/>
    <s v="Inexistant"/>
    <s v="Non appropriation de la culture du changement. Non maitrise des outils informatiques par le plus grand nombre des utilisateurs (problème de formation)"/>
    <s v="Systèmes d’Information Hospitaliers (SIH)"/>
    <s v="Messagerie sécurisée de santé"/>
    <s v="Télémédecine comme fonction déportée de l'hôpital et intégrée à tous les processus de prise en charge"/>
    <n v="5"/>
    <n v="5"/>
    <n v="5"/>
    <n v="2"/>
    <n v="5"/>
    <n v="6"/>
    <n v="1"/>
    <n v="1"/>
    <n v="1"/>
    <x v="4"/>
    <s v="Oui"/>
    <n v="7"/>
    <s v="Changement plus ou moins important"/>
    <s v="Changement assez important"/>
    <s v="Changement plus ou moins important"/>
    <s v="Changement plus ou moins important"/>
    <s v="Changement plus ou moins important"/>
    <s v="Changement assez important"/>
    <s v="Changement plus ou moins important"/>
    <s v="Le projet retenu pourra changer des habitudes et booster le personnel à produire un travail de qualité avec un gain de temps"/>
    <s v="Je suis prêt à plus ou moins changer"/>
    <s v="Je suis prêt à changer assez"/>
    <s v="Je suis un peu prêt à changer"/>
    <s v="Je suis un peu prêt à changer"/>
    <s v="Je suis prêt à plus ou moins changer"/>
    <s v="Je suis prêt à plus ou moins changer"/>
    <s v="Je suis un peu prêt à changer"/>
    <s v="ND"/>
    <s v="Amélioration de la gestion des dossiers patients"/>
    <s v="Sécurisation des données"/>
    <s v="Mise en réseau des structures du pays"/>
    <s v="Problème de maitrise de l'outil"/>
    <s v="Problème d'adhésion"/>
    <s v="ND"/>
    <s v="ND"/>
    <s v="ND"/>
    <s v="Formation des professionnels de santé"/>
    <s v="Appropriation du projet"/>
    <s v="Conscientisation sur l'enjeu de mise en place du projet"/>
    <s v="ND"/>
    <s v="ND"/>
  </r>
  <r>
    <n v="35"/>
    <d v="2018-04-27T00:00:00"/>
    <s v="Estuaire"/>
    <s v="Owendo"/>
    <s v="CHUO"/>
    <s v="CHU"/>
    <s v="Public civil"/>
    <n v="659"/>
    <s v="Owendo"/>
    <m/>
    <m/>
    <m/>
    <d v="2016-07-08T00:00:00"/>
    <n v="400000"/>
    <s v="ND"/>
    <s v="ND"/>
    <n v="0"/>
    <s v="CHUO"/>
    <s v="LEDIANDZATIGUET"/>
    <s v="FABIEN"/>
    <n v="48"/>
    <x v="0"/>
    <x v="3"/>
    <s v="Economie et Finances"/>
    <s v="ENASS"/>
    <n v="3"/>
    <n v="5"/>
    <n v="5"/>
    <n v="10"/>
    <n v="1"/>
    <n v="10"/>
    <n v="1"/>
    <s v="ND"/>
    <s v="ND"/>
    <s v="ND"/>
    <n v="10"/>
    <s v="Accessibilité directe aux données du patient"/>
    <s v="Possibilité d'avoir une seconde opinion par un expert à distance"/>
    <s v="Accessibilité à la formation médicale continue à distance"/>
    <s v="Insuffisance de formation du personnel aux TIC"/>
    <s v="Insuffisance de l'énergie à l'intérieur du pays"/>
    <s v="ND"/>
    <s v="Formation du personnel aux TIC"/>
    <s v="Amélioration de la production énergétique"/>
    <s v="ND"/>
    <s v="passable"/>
    <s v="passable"/>
    <s v="passable"/>
    <s v="passable"/>
    <s v="passable"/>
    <s v="passable"/>
    <s v="passable"/>
    <s v="Apporter une amélioration au système actuel"/>
    <s v="Systèmes d’Information Hospitaliers (SIH)"/>
    <s v="Messagerie sécurisée de santé"/>
    <s v="Télémédecine comme fonction déportée de l'hôpital et intégrée à tous les processus de prise en charge"/>
    <n v="5"/>
    <n v="5"/>
    <n v="5"/>
    <n v="1"/>
    <n v="1"/>
    <n v="1"/>
    <n v="5"/>
    <n v="5"/>
    <n v="6"/>
    <x v="2"/>
    <s v="Oui"/>
    <n v="10"/>
    <s v="Changement assez important"/>
    <s v="Changement assez important"/>
    <s v="Changement plus ou moins important"/>
    <s v="Changement plus ou moins important"/>
    <s v="Changement plus ou moins important"/>
    <s v="Changement assez important"/>
    <s v="Changement plus ou moins important"/>
    <s v="ND"/>
    <s v="Je suis prêt à changer assez"/>
    <s v="Je suis prêt à changer assez"/>
    <s v="Je suis prêt à plus ou moins changer"/>
    <s v="Je suis prêt à changer assez"/>
    <s v="Je suis prêt à changer assez"/>
    <s v="Je suis prêt à changer assez"/>
    <s v="Je suis prêt à plus ou moins changer"/>
    <s v="ND"/>
    <s v="La réduction des évacuations sanitaires"/>
    <s v="Réduction des erreurs opératoires"/>
    <s v="Perfectionnement du personnel"/>
    <s v="Coupures d'électricité en cours d'opération"/>
    <s v="Non maitrise des outils par le personnel"/>
    <s v="Mauvaise interprétation ou incompréhensoin"/>
    <s v="Problème de maintenance"/>
    <s v="Approvisionnement des consommables"/>
    <s v="Prévoir des groupes de secours dans l'ensemble des CH"/>
    <s v="Formation du personnel"/>
    <s v="Former les techniciens afin d'assurer une maintenance permanente"/>
    <s v="ND"/>
    <s v="ND"/>
  </r>
  <r>
    <n v="36"/>
    <d v="2018-04-27T00:00:00"/>
    <s v="Estuaire"/>
    <s v="Owendo"/>
    <s v="CHUO"/>
    <s v="CHU"/>
    <s v="Public civil"/>
    <n v="659"/>
    <s v="Owendo"/>
    <m/>
    <m/>
    <m/>
    <d v="2016-07-08T00:00:00"/>
    <n v="400000"/>
    <s v="ND"/>
    <s v="ND"/>
    <n v="0"/>
    <s v="CHUO"/>
    <s v="DJIEMBI"/>
    <s v="HERMAN JOEL"/>
    <n v="38"/>
    <x v="0"/>
    <x v="2"/>
    <s v="Informaticien"/>
    <s v="TIME Université (TUNIS) "/>
    <n v="3"/>
    <n v="10"/>
    <n v="5"/>
    <n v="7"/>
    <n v="5"/>
    <n v="8"/>
    <n v="5"/>
    <s v="Avoir les données médicales du patient dans tout le Gabon"/>
    <s v="Faciliter les formations à distance"/>
    <s v="Faciliter les interventions à distance"/>
    <n v="7"/>
    <s v="Possibilité d'avoir une seconde opinion par un expert à distance"/>
    <s v="Archivage numérique des informations médicales"/>
    <s v="Gestion des épidémies et veille épidémiologique"/>
    <s v="Manque dans tout le pays"/>
    <s v="Manque de compétences"/>
    <s v="Probleme de gestion"/>
    <s v="Bonne couverture internet dans tout le pays_x000a_"/>
    <s v="Former les utilisateurs à l'outil informatique"/>
    <s v="Bonne gestion du projet"/>
    <s v="passable"/>
    <s v="passable"/>
    <s v="passable"/>
    <s v="passable"/>
    <s v="passable"/>
    <s v="passable"/>
    <s v="Inexistant"/>
    <s v="ND"/>
    <s v="Systèmes d’Information Hospitaliers (SIH)"/>
    <s v="Messagerie sécurisée de santé"/>
    <s v="Télémédecine comme fonction déportée de l'hôpital et intégrée à tous les processus de prise en charge"/>
    <n v="10"/>
    <n v="7"/>
    <n v="8"/>
    <n v="10"/>
    <n v="7"/>
    <n v="7"/>
    <n v="10"/>
    <n v="10"/>
    <n v="8"/>
    <x v="2"/>
    <s v="Oui"/>
    <n v="7"/>
    <s v="Changement assez important"/>
    <s v="NA"/>
    <s v="Changement plus ou moins important"/>
    <s v="Changement plus ou moins important"/>
    <s v="Changement assez important"/>
    <s v="Changement assez important"/>
    <s v="Aucun changement"/>
    <s v="ND"/>
    <s v="Je suis prêt à plus ou moins changer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Interventions à distance"/>
    <s v="Formation à distance"/>
    <s v="Echange de compétences"/>
    <s v="Faible adhésion du personnel"/>
    <s v="Faible couverture internet"/>
    <s v="Manque d'infrastructure"/>
    <s v="Manque de formation"/>
    <s v="Méconnaissance"/>
    <s v="Sensibiliser les utilisateurs"/>
    <s v="Couverture nationale d'internet"/>
    <s v="Renforcer les équipements informatiques"/>
    <s v="Former les futurs utilisateurs"/>
    <s v="Informer d'avantage"/>
  </r>
  <r>
    <n v="37"/>
    <d v="2018-04-27T00:00:00"/>
    <s v="Estuaire"/>
    <s v="Owendo"/>
    <s v="CHUO"/>
    <s v="CHU"/>
    <s v="Public civil"/>
    <n v="659"/>
    <s v="Owendo"/>
    <m/>
    <m/>
    <m/>
    <d v="2016-07-08T00:00:00"/>
    <n v="400000"/>
    <n v="20"/>
    <n v="20"/>
    <n v="0"/>
    <s v="CHUO"/>
    <s v="OGNALIGUI"/>
    <s v="EVELYNE"/>
    <n v="44"/>
    <x v="3"/>
    <x v="5"/>
    <m/>
    <s v="ENDSS (Dakar)_x000a_"/>
    <n v="2"/>
    <n v="1"/>
    <n v="1"/>
    <n v="5"/>
    <n v="1"/>
    <n v="5"/>
    <n v="1"/>
    <s v="ND"/>
    <s v="ND"/>
    <s v="ND"/>
    <n v="5"/>
    <s v="Une meilleure productivité des agents de santé"/>
    <s v="Possibilité d'avoir une seconde opinion par un expert à distance"/>
    <s v="Accessibilité à la formation médicale continue à distance"/>
    <s v="ND"/>
    <s v="ND"/>
    <s v="ND"/>
    <s v="ND"/>
    <s v="ND"/>
    <s v="ND"/>
    <s v="NA"/>
    <s v="NA"/>
    <s v="NA"/>
    <s v="NA"/>
    <s v="NA"/>
    <s v="NA"/>
    <s v="NA"/>
    <s v="ND"/>
    <s v="Systèmes d’Information Hospitaliers (SIH)"/>
    <s v="Messagerie sécurisée de santé"/>
    <s v="Télémédecine comme fonction déportée de l'hôpital et intégrée à tous les processus de prise en charge"/>
    <n v="5"/>
    <n v="1"/>
    <n v="1"/>
    <n v="5"/>
    <n v="1"/>
    <n v="1"/>
    <n v="1"/>
    <n v="1"/>
    <n v="1"/>
    <x v="8"/>
    <s v="Oui"/>
    <n v="10"/>
    <s v="NA"/>
    <s v="NA"/>
    <s v="NA"/>
    <s v="NA"/>
    <s v="NA"/>
    <s v="NA"/>
    <s v="NA"/>
    <s v="ND"/>
    <s v="NA"/>
    <s v="NA"/>
    <s v="NA"/>
    <s v="NA"/>
    <s v="NA"/>
    <s v="NA"/>
    <s v="NA"/>
    <s v="ND"/>
    <s v="ND"/>
    <s v="ND"/>
    <s v="ND"/>
    <s v="ND"/>
    <s v="ND"/>
    <s v="ND"/>
    <s v="ND"/>
    <s v="ND"/>
    <s v="ND"/>
    <s v="ND"/>
    <s v="ND"/>
    <s v="ND"/>
    <s v="ND"/>
  </r>
  <r>
    <n v="38"/>
    <d v="2018-04-27T00:00:00"/>
    <s v="Estuaire"/>
    <s v="Owendo"/>
    <s v="CHUO"/>
    <s v="CHU"/>
    <s v="Public civil"/>
    <n v="659"/>
    <s v="Owendo"/>
    <m/>
    <m/>
    <m/>
    <d v="2016-07-08T00:00:00"/>
    <n v="400000"/>
    <s v="ND"/>
    <s v="ND"/>
    <n v="0"/>
    <s v="CHUO"/>
    <s v="ZUE BIKORO"/>
    <s v="ADELAIDE"/>
    <n v="51"/>
    <x v="3"/>
    <x v="6"/>
    <m/>
    <s v="ENASS et INFASS"/>
    <n v="4"/>
    <n v="5"/>
    <n v="1"/>
    <n v="10"/>
    <n v="1"/>
    <n v="5"/>
    <n v="5"/>
    <s v="Gestion de la file d'attente (accueil)"/>
    <s v="Implantation du dossier de soins"/>
    <s v="Exploitation des données pour la recherche"/>
    <n v="5"/>
    <s v="Accessibilité directe aux données du patient"/>
    <s v="Continuité des services"/>
    <s v="Facilité de la recherche clinique grâce aux bases de données"/>
    <s v="Manque de financement"/>
    <s v="Manque de suivi"/>
    <s v="Désintéressement des professionnels"/>
    <s v="Eviter de grever le budget alloué"/>
    <s v="Faire confiance à l'équipe sollicitée"/>
    <s v="Motiver les professionnels"/>
    <s v="Inexistant"/>
    <s v="NA"/>
    <s v="médiocre"/>
    <s v="médiocre"/>
    <s v="médiocre"/>
    <s v="médiocre"/>
    <s v="médiocre"/>
    <s v="Systeme à changer"/>
    <s v="Systèmes d’Information Hospitaliers (SIH)"/>
    <s v="Messagerie sécurisée de santé"/>
    <s v="Télémédecine comme fonction déportée de l'hôpital et intégrée à tous les processus de prise en charge"/>
    <n v="10"/>
    <n v="10"/>
    <n v="10"/>
    <n v="10"/>
    <n v="5"/>
    <n v="5"/>
    <n v="10"/>
    <n v="10"/>
    <n v="5"/>
    <x v="4"/>
    <s v="Oui"/>
    <n v="10"/>
    <s v="Changement assez important"/>
    <s v="Changement plus ou moins important"/>
    <s v="Changement plus ou moins important"/>
    <s v="Changement assez important"/>
    <s v="Changement plus ou moins important"/>
    <s v="Changement plus ou moins important"/>
    <s v="Changement assez important"/>
    <s v="ND"/>
    <s v="Je suis prêt à changer assez"/>
    <s v="Je suis prêt à beaucoup changer"/>
    <s v="Je suis prêt à beaucoup changer"/>
    <s v="Je suis prêt à beaucoup changer"/>
    <s v="Je suis prêt à changer assez"/>
    <s v="Je suis prêt à changer assez"/>
    <s v="Je suis prêt à beaucoup changer"/>
    <s v="Le CHUO doit être performant"/>
    <s v="Réalisation du projet_x000a_"/>
    <s v="Avoir un système d'information dans la structure"/>
    <s v="Améliorer les compétences des professionnels"/>
    <s v="Le coût du projet"/>
    <s v="L'adhésion du personnel"/>
    <s v="ND"/>
    <s v="ND"/>
    <s v="ND"/>
    <s v="Aide de la tutelle au financement"/>
    <s v="Ateliers de formation"/>
    <s v="ND"/>
    <s v="ND"/>
    <s v="ND"/>
  </r>
  <r>
    <n v="39"/>
    <d v="2018-04-27T00:00:00"/>
    <s v="Estuaire"/>
    <s v="Owendo"/>
    <s v="CHUO"/>
    <s v="CHU"/>
    <s v="Public civil"/>
    <n v="659"/>
    <s v="Owendo"/>
    <m/>
    <m/>
    <m/>
    <d v="2016-07-08T00:00:00"/>
    <n v="400000"/>
    <n v="5"/>
    <n v="15"/>
    <n v="0"/>
    <s v="CHUO"/>
    <s v="NZENGUET MOUELE"/>
    <s v="PIERRE"/>
    <n v="52"/>
    <x v="2"/>
    <x v="4"/>
    <s v="DGA CHUO"/>
    <s v="USS/ CHU Dijon"/>
    <n v="3"/>
    <n v="4"/>
    <n v="2"/>
    <n v="3"/>
    <n v="3"/>
    <n v="3"/>
    <n v="2"/>
    <s v="Amélioration des compétences informatiques du personnel"/>
    <s v="Amélioration de la prise en charge des patients"/>
    <s v="Connexion informatique inter-hospitalière"/>
    <n v="6"/>
    <s v="Meilleures conditions de travail des agents"/>
    <s v="Possibilité d'avoir une seconde opinion par un expert à distance"/>
    <s v="Interaction renforcée entre structures sanitaires et administrations de santé"/>
    <s v="Adhésion insuffisante"/>
    <s v="Insuffisance des résultats"/>
    <s v="Projet coûteux"/>
    <s v="Vulgariser le projet"/>
    <s v="Formation informatique préalable"/>
    <s v="Utiliser les informaticiens locaux"/>
    <s v="médiocre"/>
    <s v="bien"/>
    <s v="médiocre"/>
    <s v="passable"/>
    <s v="médiocre"/>
    <s v="passable"/>
    <s v="Inexistant"/>
    <s v="ND"/>
    <s v="Systèmes d’Information Hospitaliers (SIH)"/>
    <s v="Messagerie sécurisée de santé"/>
    <s v="Télémédecine comme fonction déportée de l'hôpital et intégrée à tous les processus de prise en charge"/>
    <n v="5"/>
    <n v="6"/>
    <n v="4"/>
    <n v="6"/>
    <n v="6"/>
    <n v="5"/>
    <n v="6"/>
    <n v="5"/>
    <n v="6"/>
    <x v="7"/>
    <s v="Oui"/>
    <n v="6"/>
    <s v="Changement assez important"/>
    <s v="Changement assez important"/>
    <s v="Changement plus ou moins important"/>
    <s v="Changement plus ou moins important"/>
    <s v="Changement assez important"/>
    <s v="Changement plus ou moins important"/>
    <s v="Changement faible"/>
    <s v="ND"/>
    <s v="Je suis prêt à changer assez"/>
    <s v="Je suis prêt à plus ou moins changer"/>
    <s v="Je suis prêt à plus ou moins changer"/>
    <s v="Je suis prêt à changer assez"/>
    <s v="Je suis prêt à changer assez"/>
    <s v="Je suis prêt à plus ou moins changer"/>
    <s v="Je suis prêt à plus ou moins changer"/>
    <s v="ND"/>
    <s v="Grande adhésion"/>
    <s v="Amélioration de la prise en charge des malades"/>
    <s v="Réduction des coûts"/>
    <s v="Culture insuffisante"/>
    <s v="Compétences insuffisantes"/>
    <s v="Problèmes techniques"/>
    <s v="ND"/>
    <s v="ND"/>
    <s v="Sensibiliser les utilisateurs"/>
    <s v="Former le personnel aux TIC"/>
    <s v="Entretien de l'outil"/>
    <s v="ND"/>
    <s v="ND"/>
  </r>
  <r>
    <n v="40"/>
    <d v="2018-04-27T00:00:00"/>
    <s v="Estuaire"/>
    <s v="Komo- Mondah"/>
    <s v="LES LANTANA/ IPHAMETRA"/>
    <s v="Structure de médecine traditionnelle"/>
    <s v="Public civil"/>
    <n v="2"/>
    <s v="Libreville"/>
    <m/>
    <m/>
    <m/>
    <n v="2016"/>
    <s v="ND"/>
    <n v="2"/>
    <n v="30"/>
    <n v="3"/>
    <s v="HIAOBO"/>
    <s v="ANDAGUI BAGNIMA"/>
    <s v="LIDWINE"/>
    <n v="42"/>
    <x v="3"/>
    <x v="2"/>
    <s v="Technicienne de recherche"/>
    <s v="ND_x000a_"/>
    <n v="1"/>
    <n v="5"/>
    <n v="5"/>
    <n v="5"/>
    <n v="5"/>
    <n v="5"/>
    <n v="10"/>
    <s v="Avoir une bonne information sur les patients"/>
    <s v="ILLISIBLE"/>
    <s v="ND"/>
    <n v="10"/>
    <s v="Meilleure sécurité pour les patients"/>
    <s v="Accessibilité à la formation médicale continue à distance"/>
    <s v="Archivage numérique des informations médicales"/>
    <s v="Non aboutissement du projet"/>
    <s v="ND"/>
    <s v="ND"/>
    <s v="Faut de la détermination pour la réalisation du projet"/>
    <s v="ND"/>
    <s v="ND"/>
    <s v="bien"/>
    <s v="bien"/>
    <s v="Bien"/>
    <s v="NA"/>
    <s v="Excellent"/>
    <s v="passable"/>
    <s v="NA"/>
    <s v="ND"/>
    <s v="Référentiel - Identification des professionnels et des structures"/>
    <s v="Référentiel - Référentiels sémantiques métiers"/>
    <s v="Portail de l'Espace Numérique de Santé du Gabon (ENSG) pour les professionnels de la santé et les patients"/>
    <n v="1"/>
    <n v="1"/>
    <n v="5"/>
    <n v="1"/>
    <n v="5"/>
    <n v="1"/>
    <n v="5"/>
    <n v="5"/>
    <n v="5"/>
    <x v="0"/>
    <s v="Oui"/>
    <n v="10"/>
    <s v="Changement assez important"/>
    <s v="Changement assez important"/>
    <s v="Changement plus ou moins important"/>
    <s v="Changement assez important"/>
    <s v="Changement assez important"/>
    <s v="Changement assez important"/>
    <s v="Changement plus ou moins important"/>
    <s v="Très important pour l'enregistrement des données"/>
    <s v="Je suis prêt à changer assez"/>
    <s v="Je suis prêt à plus ou moins changer"/>
    <s v="NA"/>
    <s v="Je suis prêt à plus ou moins changer"/>
    <s v="Je suis prêt à plus ou moins changer"/>
    <s v="Je suis prêt à plus ou moins changer"/>
    <s v="NA"/>
    <s v="ND"/>
    <s v="Voir l'aboutissement du projet"/>
    <s v="ND"/>
    <s v="ND"/>
    <s v="Echec"/>
    <s v="ND"/>
    <s v="ND"/>
    <s v="ND"/>
    <s v="ND"/>
    <s v="Etre engagé"/>
    <s v="ND"/>
    <s v="ND"/>
    <s v="ND"/>
    <s v="ND"/>
  </r>
  <r>
    <n v="41"/>
    <d v="2018-04-27T00:00:00"/>
    <s v="Estuaire"/>
    <s v="Komo- Mondah"/>
    <s v="MHV2/IPHAMETRA"/>
    <s v="Structure de médecine traditionnelle"/>
    <s v="Public civil"/>
    <n v="4"/>
    <s v="Libreville"/>
    <m/>
    <m/>
    <m/>
    <n v="2010"/>
    <s v="ND"/>
    <n v="10"/>
    <n v="30"/>
    <n v="3"/>
    <s v="HIAOBO"/>
    <s v="MAPALA_x000a_"/>
    <s v="HENRICAISE"/>
    <n v="43"/>
    <x v="4"/>
    <x v="8"/>
    <m/>
    <s v="ND"/>
    <n v="8"/>
    <n v="5"/>
    <n v="6"/>
    <n v="7"/>
    <n v="4"/>
    <n v="6"/>
    <n v="5"/>
    <s v="Attente d'une amélioration"/>
    <s v="ND"/>
    <s v="ND"/>
    <n v="8"/>
    <s v="Amélioration de la prise en charge du patient"/>
    <s v="Meilleures conditions de travail des agents"/>
    <s v="Possibilité de promouvoir le centre de santé"/>
    <s v="ND"/>
    <s v="ND"/>
    <s v="ND"/>
    <s v="Meilleure prise en charge des malades_x000a_"/>
    <s v="ND"/>
    <s v="ND"/>
    <s v="Inexistant"/>
    <s v="NA"/>
    <s v="NA"/>
    <s v="NA"/>
    <s v="NA"/>
    <s v="NA"/>
    <s v="NA"/>
    <s v="ND"/>
    <s v="Référentiel - Identification des professionnels et des structures"/>
    <s v="Référentiel - Référentiels sémantiques métiers"/>
    <s v="Portail de l'Espace Numérique de Santé du Gabon (ENSG) pour les professionnels de la santé et les patients"/>
    <n v="5"/>
    <n v="8"/>
    <n v="8"/>
    <n v="4"/>
    <n v="7"/>
    <n v="6"/>
    <n v="6"/>
    <n v="7"/>
    <n v="5"/>
    <x v="3"/>
    <s v="Oui"/>
    <n v="9"/>
    <s v="Changement assez important"/>
    <s v="Changement plus ou moins important"/>
    <s v="Changement assez important"/>
    <s v="Changement assez important"/>
    <s v="Changement plus ou moins important"/>
    <s v="Changement assez important"/>
    <s v="Changement plus ou moins important"/>
    <s v="ND"/>
    <s v="Je suis prêt à changer assez"/>
    <s v="Je suis prêt à changer assez"/>
    <s v="Je suis prêt à plus ou moins changer"/>
    <s v="Je suis prêt à changer assez"/>
    <s v="Je suis prêt à changer assez"/>
    <s v="Je suis prêt à changer assez"/>
    <s v="Je suis prêt à plus ou moins changer"/>
    <s v="ND"/>
    <s v="J'attends pour changer notre manière de travailler et améliorer les conditions de nos structures"/>
    <s v="ND"/>
    <s v="ND"/>
    <s v="ND"/>
    <s v="ND"/>
    <s v="ND"/>
    <s v="ND"/>
    <s v="ND"/>
    <s v="ND"/>
    <s v="ND"/>
    <s v="ND"/>
    <s v="ND"/>
    <s v="ND"/>
  </r>
  <r>
    <n v="42"/>
    <d v="2018-04-27T00:00:00"/>
    <s v="Estuaire"/>
    <s v="Komo- Mondah"/>
    <s v="ONTSILA OKOUROU/ IPHAMETRA"/>
    <s v="Structure de médecine traditionnelle"/>
    <s v="Public civil"/>
    <n v="3"/>
    <s v="Libreville"/>
    <m/>
    <m/>
    <m/>
    <n v="2018"/>
    <s v="ND"/>
    <n v="2"/>
    <n v="30"/>
    <n v="3"/>
    <s v="HIAOBO"/>
    <s v="MAHAMAD"/>
    <s v="AMADOU"/>
    <n v="48"/>
    <x v="2"/>
    <x v="7"/>
    <s v="Phytothérapeute"/>
    <s v="ND"/>
    <n v="22"/>
    <n v="1"/>
    <n v="1"/>
    <n v="5"/>
    <n v="5"/>
    <n v="10"/>
    <n v="10"/>
    <s v="Amélioration de la santé de la population"/>
    <s v="ND"/>
    <s v="ND"/>
    <n v="10"/>
    <s v="Amélioration de la qualité de la pratique"/>
    <s v="Meilleure sécurité pour les patients"/>
    <s v="Possibilité de partager ses expériences terrain avec les autres"/>
    <s v="Mauvaise compréhension"/>
    <s v="Peur de ce qu'on ne connait pas"/>
    <s v="Pas trop d'information"/>
    <s v="Bien sensibiliser la population"/>
    <s v="Bien expliquer le but du projet"/>
    <s v="Bien informer la population"/>
    <s v="Inexistant"/>
    <s v="NA"/>
    <s v="NA"/>
    <s v="NA"/>
    <s v="NA"/>
    <s v="NA"/>
    <s v="NA"/>
    <s v="ND"/>
    <s v="Référentiel - Identification des professionnels et des structures"/>
    <s v="Référentiel - Référentiels sémantiques métiers"/>
    <s v="Portail de l'Espace Numérique de Santé du Gabon (ENSG) pour les professionnels de la santé et les patients"/>
    <n v="5"/>
    <n v="5"/>
    <n v="5"/>
    <n v="5"/>
    <n v="5"/>
    <n v="5"/>
    <n v="5"/>
    <n v="5"/>
    <n v="5"/>
    <x v="3"/>
    <s v="Oui"/>
    <n v="10"/>
    <s v="Changement très important"/>
    <s v="NA"/>
    <s v="NA"/>
    <s v="NA"/>
    <s v="NA"/>
    <s v="NA"/>
    <s v="NA"/>
    <s v="ND"/>
    <s v="Je suis prêt à beaucoup changer"/>
    <s v="NA"/>
    <s v="NA"/>
    <s v="NA"/>
    <s v="NA"/>
    <s v="NA"/>
    <s v="NA"/>
    <s v="ND"/>
    <s v="J'attends que ce projet améliore mon sytème de travail"/>
    <s v="ND"/>
    <s v="ND"/>
    <s v="ILLISIBLE"/>
    <s v="Mauvaise information"/>
    <s v="ND"/>
    <s v="ND"/>
    <s v="ND"/>
    <s v="Bien sensibiliser la population"/>
    <s v="Bien informer la population"/>
    <s v="ND"/>
    <s v="ND"/>
    <s v="ND"/>
  </r>
  <r>
    <n v="43"/>
    <d v="2018-04-27T00:00:00"/>
    <s v="Estuaire"/>
    <s v="Komo- Mondah"/>
    <s v="CABINET TABITA-DJAME/IPHAMETRA_x000a_"/>
    <s v="Structure de médecine traditionnelle"/>
    <s v="Public civil"/>
    <n v="3"/>
    <s v="Libreville"/>
    <m/>
    <m/>
    <m/>
    <n v="2015"/>
    <s v="ND"/>
    <n v="10"/>
    <s v="ND"/>
    <n v="3"/>
    <s v="HIAOBO"/>
    <s v="DIOP"/>
    <s v="ABDOULAYE"/>
    <n v="53"/>
    <x v="2"/>
    <x v="4"/>
    <s v="Médecin traditionnel"/>
    <s v="ND"/>
    <s v="ND"/>
    <n v="10"/>
    <n v="10"/>
    <n v="10"/>
    <n v="10"/>
    <n v="10"/>
    <s v="NA"/>
    <s v="ND"/>
    <s v="ND"/>
    <s v="ND"/>
    <s v="NA"/>
    <s v="Accessibilité à la formation médicale continue à distance"/>
    <s v="Facilité de la recherche clinique grâce aux bases de données"/>
    <s v="Archivage numérique des informations médicales"/>
    <s v="ND"/>
    <s v="ND"/>
    <s v="ND"/>
    <s v="ND"/>
    <s v="ND"/>
    <s v="ND"/>
    <s v="NA"/>
    <s v="Inexistant"/>
    <s v="NA"/>
    <s v="NA"/>
    <s v="Inexistant"/>
    <s v="NA"/>
    <s v="Inexistant"/>
    <s v="ND"/>
    <s v="Référentiel - Identification des professionnels et des structures"/>
    <s v="Référentiel - Référentiels sémantiques métiers"/>
    <s v="Portail de l'Espace Numérique de Santé du Gabon (ENSG) pour les professionnels de la santé et les patients"/>
    <n v="10"/>
    <n v="10"/>
    <n v="10"/>
    <n v="5"/>
    <n v="10"/>
    <n v="5"/>
    <n v="2"/>
    <n v="2"/>
    <n v="6"/>
    <x v="3"/>
    <s v="Oui"/>
    <n v="10"/>
    <s v="NA"/>
    <s v="Aucun changement"/>
    <s v="NA"/>
    <s v="Aucun changement"/>
    <s v="Aucun changement"/>
    <s v="Aucun changement"/>
    <s v="NA"/>
    <s v="ND"/>
    <s v="NA"/>
    <s v="Je suis prêt à beaucoup changer"/>
    <s v="NA"/>
    <s v="Je suis prêt à beaucoup changer"/>
    <s v="Je suis prêt à beaucoup changer"/>
    <s v="Je suis prêt à changer assez"/>
    <s v="Je suis prêt à beaucoup changer"/>
    <s v="ND"/>
    <s v="Mise en place effective de ce projet"/>
    <s v="ND"/>
    <s v="ND"/>
    <s v="ND"/>
    <s v="ND"/>
    <s v="ND"/>
    <s v="ND"/>
    <s v="ND"/>
    <s v="ND"/>
    <s v="ND"/>
    <s v="ND"/>
    <s v="ND"/>
    <s v="ND"/>
  </r>
  <r>
    <n v="44"/>
    <d v="2018-04-27T00:00:00"/>
    <s v="Estuaire"/>
    <s v="Komo- Mondah"/>
    <s v="CABINET KASSIMOU/ IPHAMETRA_x000a_"/>
    <s v="Structure de médecine traditionnelle"/>
    <s v="Public civil"/>
    <n v="2"/>
    <s v="Libreville"/>
    <m/>
    <m/>
    <m/>
    <n v="2013"/>
    <s v="ND"/>
    <n v="3"/>
    <n v="15"/>
    <n v="3"/>
    <s v="HIAOBO"/>
    <s v="FEWOU"/>
    <s v="KASSIMOU"/>
    <n v="49"/>
    <x v="2"/>
    <x v="9"/>
    <m/>
    <s v="ND"/>
    <s v="ND"/>
    <n v="10"/>
    <n v="10"/>
    <n v="10"/>
    <n v="1"/>
    <n v="10"/>
    <n v="10"/>
    <s v="Très important pour l'amélioration de la situation sanitaire du Gabon"/>
    <s v="ND"/>
    <s v="ND"/>
    <n v="10"/>
    <s v="Facilité de la recherche clinique grâce aux bases de données"/>
    <s v="Archivage numérique des informations médicales"/>
    <s v="Collecte et remontée d'informations sanitaires"/>
    <s v="Manque de bonne collaboration"/>
    <s v="Formation élémentaire"/>
    <s v="Communication"/>
    <s v="ILLISIBLE"/>
    <s v="Formation du personnel"/>
    <s v="Sensibilisation"/>
    <s v="Inexistant"/>
    <s v="Inexistant"/>
    <s v="Inexistant"/>
    <s v="Inexistant"/>
    <s v="Inexistant"/>
    <s v="Inexistant"/>
    <s v="Inexistant"/>
    <s v="ND"/>
    <s v="Référentiel - Identification des professionnels et des structures"/>
    <s v="Référentiel - Référentiels sémantiques métiers"/>
    <s v="Portail de l'Espace Numérique de Santé du Gabon (ENSG) pour les professionnels de la santé et les patients"/>
    <n v="10"/>
    <n v="10"/>
    <n v="10"/>
    <n v="5"/>
    <n v="10"/>
    <n v="5"/>
    <n v="5"/>
    <n v="10"/>
    <n v="5"/>
    <x v="3"/>
    <s v="Oui"/>
    <n v="10"/>
    <s v="Changement très important"/>
    <s v="Changement très important"/>
    <s v="NA"/>
    <s v="Changement assez important"/>
    <s v="Changement assez important"/>
    <s v="Changement plus ou moins important"/>
    <s v="Changement très important"/>
    <s v="ND"/>
    <s v="Je suis prêt à beaucoup changer"/>
    <s v="Je suis prêt à changer assez"/>
    <s v="Je suis prêt à changer assez"/>
    <s v="Je suis prêt à changer assez"/>
    <s v="Je suis prêt à beaucoup changer"/>
    <s v="Je suis prêt à beaucoup changer"/>
    <s v="Je suis prêt à beaucoup changer"/>
    <s v="ND"/>
    <s v="Amélioration de nos systèmes de santé"/>
    <s v="Equiper nos services pour les données attendues"/>
    <s v="Franche collaboration avec la médecine conventionnelle"/>
    <s v="Collecte d'effectifs d'hopitaux"/>
    <s v="Manque d'informations"/>
    <s v="Manque d'outils"/>
    <s v="ND"/>
    <s v="ND"/>
    <s v="Sensibiliser hôpitaux et médecins du Gabon"/>
    <s v="Information"/>
    <s v="Fournir les outils de collecte dans les cabinets"/>
    <s v="ND"/>
    <s v="ND"/>
  </r>
  <r>
    <n v="45"/>
    <d v="2018-04-27T00:00:00"/>
    <s v="Estuaire"/>
    <s v="Komo- Mondah"/>
    <s v="OK 56/ IPHAMETRA"/>
    <s v="Structure de médecine traditionnelle"/>
    <s v="Public civil"/>
    <n v="2"/>
    <s v="Libreville"/>
    <m/>
    <m/>
    <m/>
    <n v="2013"/>
    <s v="ND"/>
    <n v="3"/>
    <s v="90min"/>
    <n v="3"/>
    <s v="HIAOBO"/>
    <s v="OKOUMA_x000a_"/>
    <s v="PAUL"/>
    <n v="63"/>
    <x v="0"/>
    <x v="2"/>
    <s v="Biologiste"/>
    <s v="ND"/>
    <s v="&quot;jeune age&quot;"/>
    <n v="5"/>
    <n v="5"/>
    <s v="NA"/>
    <n v="1"/>
    <s v="NA"/>
    <s v="NA"/>
    <s v="Améliore le système"/>
    <s v="ND"/>
    <s v="ND"/>
    <n v="5"/>
    <s v="Amélioration de la qualité de la pratique"/>
    <s v="Possibilité de partager ses expériences terrain avec les autres"/>
    <s v="Meilleures conditions de travail des agents"/>
    <s v="Travailler en collaboration avec tout le monde"/>
    <s v="Manque d'information"/>
    <s v="ND"/>
    <s v="Suivi du projet"/>
    <s v="Information permanente"/>
    <s v="Sensibilisation"/>
    <s v="Inexistant"/>
    <s v="Inexistant"/>
    <s v="Inexistant"/>
    <s v="Inexistant"/>
    <s v="Inexistant"/>
    <s v="Inexistant"/>
    <s v="Inexistant"/>
    <s v="ND_x000a_"/>
    <s v="Référentiel - Identification des professionnels et des structures"/>
    <s v="Référentiel - Référentiels sémantiques métiers"/>
    <s v="Portail de l'Espace Numérique de Santé du Gabon (ENSG) pour les professionnels de la santé et les patients"/>
    <n v="5"/>
    <n v="6"/>
    <n v="3"/>
    <n v="7"/>
    <n v="3"/>
    <n v="1"/>
    <n v="4"/>
    <n v="5"/>
    <n v="3"/>
    <x v="3"/>
    <s v="Oui"/>
    <n v="10"/>
    <s v="Changement assez important"/>
    <s v="NA"/>
    <s v="NA"/>
    <s v="Aucun changement"/>
    <s v="Aucun changement"/>
    <s v="Aucun changement"/>
    <s v="NA"/>
    <s v="ND"/>
    <s v="NA"/>
    <s v="NA"/>
    <s v="NA"/>
    <s v="NA"/>
    <s v="NA"/>
    <s v="Je ne suis pas du tout prêt à changer"/>
    <s v="NA"/>
    <s v="Je suis pour le changement du système de santé au Gabon"/>
    <s v="Référentiel des professionnels de santé"/>
    <s v="Référentiel Métier"/>
    <s v="Portail Web de santé"/>
    <s v="Manque de collaboration entre les deux médecines"/>
    <s v="ND"/>
    <s v="ND"/>
    <s v="ND"/>
    <s v="ND"/>
    <s v="Réalisation du projet le plus tôt possible"/>
    <s v="ND"/>
    <s v="ND"/>
    <s v="ND"/>
    <s v="ND"/>
  </r>
  <r>
    <n v="46"/>
    <d v="2018-04-27T00:00:00"/>
    <s v="Estuaire"/>
    <s v="Komo- Mondah"/>
    <s v="META/ IPHAMETRA"/>
    <s v="Structure de médecine traditionnelle"/>
    <s v="Public civil"/>
    <n v="4"/>
    <s v="Libreville"/>
    <m/>
    <m/>
    <m/>
    <n v="2015"/>
    <s v="ND"/>
    <n v="3"/>
    <n v="45"/>
    <n v="3"/>
    <s v="HIAOBO"/>
    <s v="METANDOMIPO"/>
    <s v="BRUCE OSCAR"/>
    <n v="51"/>
    <x v="4"/>
    <x v="8"/>
    <m/>
    <s v="ND"/>
    <s v="ND"/>
    <n v="7"/>
    <n v="5"/>
    <n v="5"/>
    <n v="5"/>
    <n v="5"/>
    <n v="4"/>
    <s v="La performance"/>
    <s v="La disponibilité"/>
    <s v="Le respect"/>
    <n v="6"/>
    <s v="Amélioration de la prise en charge du patient"/>
    <s v="Continuité des services"/>
    <s v="Possibilité de partager ses expériences terrain avec les autres"/>
    <s v="Laisser la personne seule"/>
    <s v="La mort d'un patient"/>
    <s v="Ne pas négliger le patient"/>
    <s v="Prendre soin du patient"/>
    <s v="Garder les patients"/>
    <s v="Ecouter le patient"/>
    <s v="Inexistant"/>
    <s v="Inexistant"/>
    <s v="Inexistant"/>
    <s v="Inexistant"/>
    <s v="Inexistant"/>
    <s v="Inexistant"/>
    <s v="Inexistant"/>
    <s v="ND"/>
    <s v="Référentiel - Identification des professionnels et des structures"/>
    <s v="Référentiel - Référentiels sémantiques métiers"/>
    <s v="Portail de l'Espace Numérique de Santé du Gabon (ENSG) pour les professionnels de la santé et les patients"/>
    <n v="5"/>
    <n v="5"/>
    <n v="6"/>
    <n v="5"/>
    <n v="6"/>
    <n v="4"/>
    <n v="5"/>
    <n v="4"/>
    <n v="5"/>
    <x v="3"/>
    <s v="Oui"/>
    <n v="7"/>
    <s v="Changement assez important"/>
    <s v="Changement plus ou moins important"/>
    <s v="Changement plus ou moins important"/>
    <s v="Changement assez important"/>
    <s v="Changement assez important"/>
    <s v="Changement très important"/>
    <s v="Changement assez important"/>
    <s v="Projet très important pour la profession gabonaise"/>
    <s v="Je suis prêt à plus ou moins changer"/>
    <s v="Je suis un peu prêt à changer"/>
    <s v="Je suis prêt à changer assez"/>
    <s v="Je suis prêt à changer assez"/>
    <s v="Je suis prêt à plus ou moins changer"/>
    <s v="Je suis un peu prêt à changer"/>
    <s v="NA"/>
    <s v="Mettre en place une plateforme pour la dite formation"/>
    <s v="Amélioration du système"/>
    <s v="Changer les vieilles habitudes"/>
    <s v="Eviter les frustrations"/>
    <s v="Le non respect de l'autre"/>
    <s v="Ne pas s'en garder"/>
    <s v="ND"/>
    <s v="ND"/>
    <s v="ND"/>
    <s v="Respect d'autrui"/>
    <s v="Bien mettre en place des agents"/>
    <s v="Formation"/>
    <s v="ND"/>
    <s v="ND"/>
  </r>
  <r>
    <n v="47"/>
    <d v="2018-05-03T00:00:00"/>
    <s v="Ogoué - Maritime"/>
    <s v="Bendje"/>
    <s v="CMS TOTAL"/>
    <s v="Centre médical"/>
    <s v="Privé"/>
    <n v="30"/>
    <s v="Port Gentil"/>
    <m/>
    <m/>
    <m/>
    <n v="1978"/>
    <n v="5000"/>
    <n v="10"/>
    <s v="ND"/>
    <n v="5"/>
    <s v="CHR de Ntchengué"/>
    <s v="OBAM"/>
    <s v="DOMINIQUE"/>
    <n v="49"/>
    <x v="0"/>
    <x v="2"/>
    <s v="Laborantine"/>
    <s v="CUSS"/>
    <n v="22"/>
    <n v="5"/>
    <n v="3"/>
    <n v="5"/>
    <n v="2"/>
    <n v="5"/>
    <n v="4"/>
    <s v="Télémédecine"/>
    <s v="Web"/>
    <s v="Référentiel des patients et du personnel médical"/>
    <n v="6"/>
    <s v="Accessibilité directe aux données du patient"/>
    <s v="Amélioration de la prise en charge du patient"/>
    <s v="Collecte et remontée d'informations sanitaires"/>
    <s v="Usurpation d'identité"/>
    <s v="Patient inconscient"/>
    <s v="Information réseau"/>
    <s v="Sécuriser les identités"/>
    <s v="ND"/>
    <s v="ND"/>
    <s v="passable"/>
    <s v="passable"/>
    <s v="passable"/>
    <s v="passable"/>
    <s v="passable"/>
    <s v="passable"/>
    <s v="passable"/>
    <s v="ND"/>
    <s v="Système d'information des structures privées et praticiens libéraux"/>
    <s v="Messagerie sécurisée de santé"/>
    <s v="Portail de l'Espace Numérique de Santé du Gabon (ENSG) pour les professionnels de la santé et les patients"/>
    <s v="NA"/>
    <n v="8"/>
    <s v="NA"/>
    <n v="4"/>
    <s v="NA"/>
    <s v="NA"/>
    <s v="NA"/>
    <n v="6"/>
    <s v="NA"/>
    <x v="9"/>
    <s v="Oui"/>
    <n v="7"/>
    <s v="NA"/>
    <s v="Changement plus ou moins important"/>
    <s v="NA"/>
    <s v="Changement plus ou moins important"/>
    <s v="Changement plus ou moins important"/>
    <s v="changement faible"/>
    <s v="Aucun changement"/>
    <s v="ND"/>
    <s v="Je suis prêt à plus ou moins changer"/>
    <s v="Je suis prêt à plus ou moins changer"/>
    <s v="NA"/>
    <s v="Je suis prêt à changer assez"/>
    <s v="Je suis prêt à plus ou moins changer"/>
    <s v="Je suis prêt à changer assez"/>
    <s v="Je suis un peu prêt à changer"/>
    <s v="ND"/>
    <s v="Fiabilité"/>
    <s v="Pertinence"/>
    <s v="Durée"/>
    <s v="Usurpation"/>
    <s v="Incompétence"/>
    <s v="Mentalité"/>
    <s v="Culture/Rite"/>
    <s v="ND_x000a_"/>
    <s v="Données sécurisées"/>
    <s v="Formation"/>
    <s v="Sensibilisation"/>
    <s v="ND"/>
    <s v="ND"/>
  </r>
  <r>
    <n v="48"/>
    <d v="2018-05-03T00:00:00"/>
    <s v="Ogoué - Maritime"/>
    <s v="Bendje"/>
    <s v="CMS TOTAL"/>
    <s v="Centre médical"/>
    <s v="Privé"/>
    <n v="30"/>
    <s v="Port Gentil"/>
    <m/>
    <m/>
    <m/>
    <n v="1978"/>
    <n v="5000"/>
    <n v="5"/>
    <n v="10"/>
    <n v="5"/>
    <s v="CHR de Ntchengué"/>
    <s v="MOUTSINGA"/>
    <s v="PATRICIA"/>
    <n v="45"/>
    <x v="3"/>
    <x v="5"/>
    <m/>
    <s v="FMSS"/>
    <n v="2"/>
    <n v="1"/>
    <n v="1"/>
    <n v="2"/>
    <n v="1"/>
    <n v="5"/>
    <n v="1"/>
    <s v="ND"/>
    <s v="ND"/>
    <s v="ND"/>
    <n v="2"/>
    <s v="Archivage numérique des informations médicales"/>
    <s v="Gestion des épidémies et veille épidémiologique"/>
    <s v="Possibilité de promouvoir le centre de santé"/>
    <s v="ND"/>
    <s v="ND"/>
    <s v="ND"/>
    <s v="ND"/>
    <s v="ND"/>
    <s v="ND"/>
    <s v="Inexistant"/>
    <s v="médiocre"/>
    <s v="passable"/>
    <s v="passable"/>
    <s v="passable"/>
    <s v="Inexistant"/>
    <s v="Inexistant"/>
    <s v="ND"/>
    <s v="Système d'information des structures privées et praticiens libéraux"/>
    <s v="Messagerie sécurisée de santé"/>
    <s v="Portail de l'Espace Numérique de Santé du Gabon (ENSG) pour les professionnels de la santé et les patients"/>
    <n v="1"/>
    <n v="5"/>
    <n v="3"/>
    <n v="3"/>
    <n v="5"/>
    <n v="5"/>
    <n v="5"/>
    <n v="3"/>
    <n v="4"/>
    <x v="7"/>
    <s v="Oui"/>
    <n v="5"/>
    <s v="Changement faible"/>
    <s v="Changement plus ou moins important"/>
    <s v="Changement assez important"/>
    <s v="Changement assez important"/>
    <s v="Changement assez important"/>
    <s v="Changement assez important"/>
    <s v="Changement plus ou moins important"/>
    <s v="ND"/>
    <s v="Je suis prêt à plus ou moins changer"/>
    <s v="Je suis prêt à beaucoup changer"/>
    <s v="Je suis prêt à beaucoup changer"/>
    <s v="Je suis prêt à beaucoup changer"/>
    <s v="Je suis prêt à changer assez"/>
    <s v="Je suis prêt à beaucoup changer"/>
    <s v="Je suis prêt à changer assez"/>
    <s v="ND"/>
    <s v="ND"/>
    <s v="ND"/>
    <s v="ND"/>
    <s v="ND"/>
    <s v="ND"/>
    <s v="ND"/>
    <s v="ND"/>
    <s v="ND"/>
    <s v="ND"/>
    <s v="ND"/>
    <s v="ND"/>
    <s v="ND"/>
    <s v="ND"/>
  </r>
  <r>
    <n v="49"/>
    <d v="2018-05-03T00:00:00"/>
    <s v="Ogoué - Maritime"/>
    <s v="Bendje"/>
    <s v="CMS TOTAL"/>
    <s v="Centre médical"/>
    <s v="Privé"/>
    <n v="30"/>
    <s v="Port Gentil"/>
    <m/>
    <m/>
    <m/>
    <n v="1978"/>
    <n v="5000"/>
    <n v="15"/>
    <n v="10"/>
    <n v="5"/>
    <s v="CHR de Ntchengué"/>
    <s v="ONDO"/>
    <s v="BORIS"/>
    <n v="43"/>
    <x v="2"/>
    <x v="4"/>
    <m/>
    <s v="USS"/>
    <n v="7"/>
    <n v="5"/>
    <n v="2"/>
    <n v="5"/>
    <n v="2"/>
    <n v="3"/>
    <n v="2"/>
    <s v="Fréquentation moyenne des consultations"/>
    <s v="Consultations multiples"/>
    <s v="Evaluation des coûts"/>
    <n v="5"/>
    <s v="Possibilité d'avoir une seconde opinion par un expert à distance"/>
    <s v="Continuité des services"/>
    <s v="Archivage numérique des informations médicales"/>
    <s v="Sur- coût"/>
    <s v="Couverture internet (connexion)"/>
    <s v="Milieux éloignés"/>
    <s v="Bonne formation du personnel"/>
    <s v="Réseau national internet effectif"/>
    <s v="ND"/>
    <s v="passable"/>
    <s v="passable"/>
    <s v="passable"/>
    <s v="Bien"/>
    <s v="passable"/>
    <s v="passable"/>
    <s v="médiocre"/>
    <s v="Système interne"/>
    <s v="Système d'information des structures privées et praticiens libéraux"/>
    <s v="Messagerie sécurisée de santé"/>
    <s v="Portail de l'Espace Numérique de Santé du Gabon (ENSG) pour les professionnels de la santé et les patients"/>
    <n v="5"/>
    <n v="5"/>
    <n v="5"/>
    <n v="8"/>
    <n v="5"/>
    <n v="5"/>
    <n v="3"/>
    <n v="3"/>
    <n v="5"/>
    <x v="7"/>
    <s v="Oui"/>
    <n v="5"/>
    <s v="Changement faible"/>
    <s v="Changement plus ou moins important"/>
    <s v="Changement plus ou moins important"/>
    <s v="Changement faible"/>
    <s v="Changement plus ou moins important"/>
    <s v="Changement plus ou moins important"/>
    <s v="Changement plus ou moins important"/>
    <s v="Très peu de changement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Messagerie sécurisée à consulter régulièrement"/>
    <s v="Recevoir données essentielles"/>
    <s v="Etre alerté à tout moment"/>
    <s v="Confidentialité"/>
    <s v="Réticence des personnels"/>
    <s v="Coût du projet"/>
    <s v="Couverture nationale"/>
    <s v="INformatisation du dossier"/>
    <s v="ND"/>
    <s v="Bonne communication"/>
    <s v="Harmonisation optimale"/>
    <s v="Voire les pouvoirs publics"/>
    <s v="Avoir les informaticiens"/>
    <s v="ND"/>
  </r>
  <r>
    <n v="50"/>
    <d v="2018-05-03T00:00:00"/>
    <s v="Ogoué - Maritime"/>
    <s v="Bendje"/>
    <s v="CMS TOTAL"/>
    <s v="Centre médical"/>
    <s v="Privé"/>
    <n v="30"/>
    <s v="Port Gentil"/>
    <m/>
    <m/>
    <m/>
    <n v="1978"/>
    <n v="5000"/>
    <s v="ND"/>
    <s v="ND"/>
    <n v="5"/>
    <s v="CHR de Ntchengué"/>
    <s v="LANGLOIS"/>
    <s v="DANIEL"/>
    <n v="59"/>
    <x v="2"/>
    <x v="7"/>
    <s v="Psychologue"/>
    <s v="Hopital des Armées de Ste Anne/ Toulon (France)"/>
    <n v="1"/>
    <n v="4"/>
    <n v="4"/>
    <n v="5"/>
    <n v="1"/>
    <n v="7"/>
    <n v="1"/>
    <s v="ND"/>
    <s v="ND"/>
    <s v="ND"/>
    <n v="5"/>
    <s v="NA"/>
    <s v="NA"/>
    <s v="NA"/>
    <s v="Coût"/>
    <s v="Disparition des moyens"/>
    <s v="Perte de motivation"/>
    <s v="ND"/>
    <s v="ND"/>
    <s v="ND"/>
    <s v="passable"/>
    <s v="bien"/>
    <s v="Bien"/>
    <s v="Bien"/>
    <s v="NA"/>
    <s v="passable"/>
    <s v="médiocre"/>
    <s v="ND"/>
    <s v="Système d'information des structures privées et praticiens libéraux"/>
    <s v="Messagerie sécurisée de santé"/>
    <s v="Portail de l'Espace Numérique de Santé du Gabon (ENSG) pour les professionnels de la santé et les patients"/>
    <n v="7"/>
    <n v="5"/>
    <n v="6"/>
    <n v="7"/>
    <n v="5"/>
    <n v="3"/>
    <n v="7"/>
    <n v="5"/>
    <n v="3"/>
    <x v="9"/>
    <s v="Oui"/>
    <n v="4"/>
    <s v="Changement faible"/>
    <s v="Changement faible"/>
    <s v="Aucun changement"/>
    <s v="Aucun changement"/>
    <s v="Changement faible"/>
    <s v="Aucun changement"/>
    <s v="Aucun changement"/>
    <s v="ND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ND"/>
    <s v="ND"/>
    <s v="ND"/>
    <s v="ND"/>
    <s v="Compétences"/>
    <s v="Intérêt"/>
    <s v="Motivation"/>
    <s v="Coût"/>
    <s v="ND"/>
    <s v="ND"/>
    <s v="ND"/>
    <s v="ND"/>
    <s v="ND"/>
    <s v="ND"/>
  </r>
  <r>
    <n v="51"/>
    <d v="2018-05-03T00:00:00"/>
    <s v="Ogoué - Maritime"/>
    <s v="Bendje"/>
    <s v="CMS TOTAL"/>
    <s v="Centre médical"/>
    <s v="Privé"/>
    <n v="30"/>
    <s v="Port Gentil"/>
    <m/>
    <m/>
    <m/>
    <n v="1978"/>
    <n v="5000"/>
    <s v="ND"/>
    <s v="ND"/>
    <n v="5"/>
    <s v="CHR de Ntchengué"/>
    <s v="JOUBERT"/>
    <s v="BRUNO"/>
    <n v="56"/>
    <x v="3"/>
    <x v="6"/>
    <s v="Anesthésiste"/>
    <s v="Santé Publique/ France"/>
    <s v="Remplaçant"/>
    <n v="3"/>
    <n v="5"/>
    <n v="5"/>
    <n v="3"/>
    <n v="2"/>
    <n v="1"/>
    <s v="ND"/>
    <s v="ND"/>
    <s v="ND"/>
    <n v="5"/>
    <s v="Accessibilité à la formation médicale continue à distance"/>
    <s v="Facilité de la recherche clinique grâce aux bases de données"/>
    <s v="Collecte et remontée d'informations sanitaires"/>
    <s v="Perte de temps"/>
    <s v="Gaspillage de moyens"/>
    <s v="Echec"/>
    <s v="ND"/>
    <s v="ND"/>
    <s v="ND"/>
    <s v="NA"/>
    <s v="médiocre"/>
    <s v="NA"/>
    <s v="NA"/>
    <s v="NA"/>
    <s v="NA"/>
    <s v="NA"/>
    <s v="ND"/>
    <s v="Système d'information des structures privées et praticiens libéraux"/>
    <s v="Messagerie sécurisée de santé"/>
    <s v="Portail de l'Espace Numérique de Santé du Gabon (ENSG) pour les professionnels de la santé et les patients"/>
    <n v="8"/>
    <n v="2"/>
    <n v="2"/>
    <n v="8"/>
    <n v="2"/>
    <n v="2"/>
    <n v="8"/>
    <n v="2"/>
    <n v="2"/>
    <x v="8"/>
    <s v="Oui"/>
    <n v="5"/>
    <s v="Changement faible"/>
    <s v="Changement faible"/>
    <s v="Changement faible"/>
    <s v="Changement faible"/>
    <s v="Changement faible"/>
    <s v="changement faible"/>
    <s v="Changement faible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ND"/>
    <s v="ND"/>
    <s v="ND"/>
    <s v="Echec de la mise en oeuvre"/>
    <s v="Echec de l'adhésion"/>
    <s v="ND"/>
    <s v="ND"/>
    <s v="ND"/>
    <s v="ND"/>
    <s v="ND"/>
    <s v="ND"/>
    <s v="ND"/>
    <s v="ND"/>
  </r>
  <r>
    <n v="52"/>
    <d v="2018-05-03T00:00:00"/>
    <s v="Ogoué - Maritime"/>
    <s v="Bendje"/>
    <s v="CMS TOTAL"/>
    <s v="Centre médical"/>
    <s v="Privé"/>
    <n v="30"/>
    <s v="Port Gentil"/>
    <m/>
    <m/>
    <m/>
    <n v="1978"/>
    <n v="5000"/>
    <n v="40"/>
    <n v="15"/>
    <n v="5"/>
    <s v="CHR de Ntchengué"/>
    <s v="DARREZOT"/>
    <s v="PATRICK"/>
    <n v="61"/>
    <x v="2"/>
    <x v="4"/>
    <m/>
    <s v="Université FRANCE"/>
    <n v="1"/>
    <n v="8"/>
    <n v="8"/>
    <n v="8"/>
    <n v="1"/>
    <n v="8"/>
    <n v="1"/>
    <s v="Amélioration performance système de santé"/>
    <s v="Economies"/>
    <s v="Désenclavement des régions"/>
    <n v="9"/>
    <s v="Amélioration de la prise en charge du patient"/>
    <s v="Possibilité d'avoir une seconde opinion par un expert à distance"/>
    <s v="Collecte et remontée d'informations sanitaires"/>
    <s v="Manque de moyens financiers"/>
    <s v="Manque de compétences"/>
    <s v="Manque de logistique"/>
    <s v="Verrouiller l'attribution des crédits"/>
    <s v="Former les utilisateurs à l'outil informatique"/>
    <s v="Planifier la maintenance"/>
    <s v="passable"/>
    <s v="passable"/>
    <s v="passable"/>
    <s v="Bien"/>
    <s v="passable"/>
    <s v="Bien"/>
    <s v="passable"/>
    <s v="ND"/>
    <s v="Système d'information des structures privées et praticiens libéraux"/>
    <s v="Messagerie sécurisée de santé"/>
    <s v="Portail de l'Espace Numérique de Santé du Gabon (ENSG) pour les professionnels de la santé et les patients"/>
    <n v="8"/>
    <n v="8"/>
    <n v="8"/>
    <n v="8"/>
    <n v="8"/>
    <n v="8"/>
    <n v="8"/>
    <n v="8"/>
    <n v="8"/>
    <x v="9"/>
    <s v="Oui"/>
    <n v="9"/>
    <s v="Aucun changement"/>
    <s v="Changement assez important"/>
    <s v="Changement assez important"/>
    <s v="Changement assez important"/>
    <s v="Changement assez important"/>
    <s v="Changement assez important"/>
    <s v="Changement très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Meilleure efficience"/>
    <s v="Gain de temps"/>
    <s v="Interopérabilité"/>
    <s v="Réseau informatique insuffisant"/>
    <s v="Manque de moyens financiers"/>
    <s v="Manque de personnel compétents"/>
    <s v="Manque de suivi logistique"/>
    <s v="Peur de la non confidentialité"/>
    <s v="Gestion du projet par des personnes habituées et contrôle de la gestion par un cabinet extérieur"/>
    <m/>
    <m/>
    <m/>
    <s v="Sécurisation garantie"/>
  </r>
  <r>
    <n v="53"/>
    <d v="2018-05-03T00:00:00"/>
    <s v="Ogoué - Maritime"/>
    <s v="Bendje"/>
    <s v="CMS TOTAL"/>
    <s v="Centre médical"/>
    <s v="Privé"/>
    <n v="30"/>
    <s v="Port Gentil"/>
    <m/>
    <m/>
    <m/>
    <n v="1978"/>
    <n v="5000"/>
    <n v="1"/>
    <n v="20"/>
    <n v="5"/>
    <s v="CHR de Ntchengué"/>
    <s v="JOURMA"/>
    <s v="REGIS"/>
    <n v="65"/>
    <x v="2"/>
    <x v="7"/>
    <s v="Chirurgien"/>
    <s v="CHU Lyon"/>
    <s v="Remplaçant"/>
    <n v="9"/>
    <n v="5"/>
    <n v="5"/>
    <n v="1"/>
    <n v="2"/>
    <n v="3"/>
    <s v="Dossier unique patient"/>
    <s v="Statistiques"/>
    <s v="Epidémiologie"/>
    <n v="5"/>
    <s v="Accessibilité directe aux données du patient"/>
    <s v="Amélioration de la prise en charge du patient"/>
    <s v="Gestion des épidémies et veille épidémiologique"/>
    <s v="Coût"/>
    <s v="Maintenance"/>
    <s v="ND"/>
    <s v="ND"/>
    <s v="ND"/>
    <s v="ND"/>
    <s v="médiocre"/>
    <s v="médiocre"/>
    <s v="médiocre"/>
    <s v="médiocre"/>
    <s v="médiocre"/>
    <s v="médiocre"/>
    <s v="médiocre"/>
    <s v="ND"/>
    <s v="Système d'information des structures privées et praticiens libéraux"/>
    <s v="Messagerie sécurisée de santé"/>
    <s v="Portail de l'Espace Numérique de Santé du Gabon (ENSG) pour les professionnels de la santé et les patients"/>
    <n v="9"/>
    <n v="8"/>
    <n v="2"/>
    <n v="9"/>
    <n v="8"/>
    <n v="2"/>
    <n v="9"/>
    <n v="8"/>
    <n v="2"/>
    <x v="9"/>
    <s v="Oui"/>
    <n v="7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Meilleur suivi patient"/>
    <s v="ND"/>
    <s v="ND"/>
    <s v="Coût"/>
    <s v="Maintenance"/>
    <s v="ND"/>
    <s v="ND"/>
    <s v="ND"/>
    <s v="ND"/>
    <s v="ND"/>
    <s v="ND"/>
    <s v="ND"/>
    <s v="ND"/>
    <s v="ND"/>
  </r>
  <r>
    <n v="54"/>
    <d v="2018-05-03T00:00:00"/>
    <s v="Ogoué - Maritime"/>
    <s v="Bendje"/>
    <s v="CMS TOTAL"/>
    <s v="Centre médical"/>
    <s v="Privé"/>
    <n v="30"/>
    <s v="Port Gentil"/>
    <m/>
    <m/>
    <m/>
    <n v="1978"/>
    <n v="5000"/>
    <n v="40"/>
    <n v="15"/>
    <n v="5"/>
    <s v="CHR de Ntchengué"/>
    <s v="MEYE"/>
    <s v="SYRILLE"/>
    <n v="42"/>
    <x v="2"/>
    <x v="4"/>
    <m/>
    <s v="FMSS/USS Libreville"/>
    <n v="12"/>
    <n v="5"/>
    <n v="4"/>
    <n v="6"/>
    <n v="4"/>
    <n v="5"/>
    <n v="4"/>
    <s v="Mettre en commun les données des médecins"/>
    <s v="Partage des dossiers médicaux"/>
    <s v="Meilleur suivi des patients"/>
    <n v="6"/>
    <s v="Accessibilité directe aux données du patient"/>
    <s v="Possibilité d'avoir une seconde opinion par un expert à distance"/>
    <s v="Continuité des services"/>
    <s v="Perte de la confidentialité_x000a_"/>
    <s v="ND"/>
    <s v="ND"/>
    <s v="Sécurisation des accès"/>
    <s v="ND"/>
    <s v="ND"/>
    <s v="bien"/>
    <s v="médiocre"/>
    <s v="passable"/>
    <s v="NA"/>
    <s v="NA"/>
    <s v="NA"/>
    <s v="NA"/>
    <s v="ND"/>
    <s v="Système d'information des structures privées et praticiens libéraux"/>
    <s v="Messagerie sécurisée de santé"/>
    <s v="Portail de l'Espace Numérique de Santé du Gabon (ENSG) pour les professionnels de la santé et les patients"/>
    <n v="5"/>
    <n v="6"/>
    <n v="5"/>
    <n v="6"/>
    <n v="5"/>
    <n v="4"/>
    <n v="7"/>
    <n v="6"/>
    <n v="4"/>
    <x v="0"/>
    <s v="Oui"/>
    <n v="5"/>
    <s v="Changement plus ou moins important"/>
    <s v="Changement plus ou moins important"/>
    <s v="Changement assez important"/>
    <s v="Changement assez important"/>
    <s v="Changement plus ou moins important"/>
    <s v="Changement très important"/>
    <s v="Changement plus ou moins important"/>
    <s v="ND"/>
    <s v="Je suis prêt à plus ou moins changer"/>
    <s v="Je suis un peu prêt à changer"/>
    <s v="Je suis prêt à plus ou moins changer"/>
    <s v="Je suis prêt à plus ou moins changer"/>
    <s v="Je suis un peu prêt à changer"/>
    <s v="Je suis prêt à changer assez"/>
    <s v="Je suis un peu prêt à changer"/>
    <s v="ND"/>
    <s v="ND"/>
    <s v="Confidentialité"/>
    <s v="ND"/>
    <s v="ND"/>
    <s v="Piratage"/>
    <s v="Hacker"/>
    <s v="ND"/>
    <s v="ND"/>
    <s v="ND"/>
    <s v="ND"/>
    <s v="ND"/>
    <s v="ND"/>
    <s v="ND"/>
  </r>
  <r>
    <n v="55"/>
    <d v="2018-05-04T00:00:00"/>
    <s v="Ogoué - Maritime"/>
    <s v="Bendje"/>
    <s v="POLYCLINIQUE BILIE_x000a_"/>
    <s v="Polyclinique"/>
    <s v="Privé"/>
    <n v="65"/>
    <s v="Port Gentil"/>
    <m/>
    <m/>
    <m/>
    <n v="1990"/>
    <n v="140000"/>
    <n v="80"/>
    <n v="15"/>
    <n v="8"/>
    <s v="CHR de Ntchengué"/>
    <s v="WOAMEKPO"/>
    <s v="Rita"/>
    <n v="62"/>
    <x v="3"/>
    <x v="6"/>
    <m/>
    <s v="ENAM/ TOGO"/>
    <n v="22"/>
    <s v="NA"/>
    <n v="2"/>
    <s v="NA"/>
    <n v="3"/>
    <n v="5"/>
    <n v="2"/>
    <s v="Aboutissement du projet"/>
    <s v="ND"/>
    <s v="ND"/>
    <n v="10"/>
    <s v="Amélioration de la prise en charge du patient"/>
    <s v="NA"/>
    <s v="NA"/>
    <s v="Mettre les personnes à la place qu'il faut"/>
    <s v="Contrôle systématique"/>
    <s v="ND"/>
    <s v="ND"/>
    <s v="ND"/>
    <s v="ND"/>
    <s v="NA"/>
    <s v="NA"/>
    <s v="NA"/>
    <s v="NA"/>
    <s v="NA"/>
    <s v="NA"/>
    <s v="NA"/>
    <s v="ND"/>
    <s v="Système d'information des structures privées et praticiens libéraux"/>
    <s v="Outils innovant pour la prévention et la promotion de la santé"/>
    <s v="Hébergement des données"/>
    <n v="4"/>
    <n v="8"/>
    <n v="8"/>
    <n v="4"/>
    <n v="8"/>
    <n v="8"/>
    <n v="4"/>
    <n v="8"/>
    <n v="8"/>
    <x v="5"/>
    <s v="Non"/>
    <n v="3"/>
    <s v="Changement plus ou moins important"/>
    <s v="Changement plus ou moins important"/>
    <s v="NA"/>
    <s v="Changement assez important"/>
    <s v="Changement assez important"/>
    <s v="Changement très important"/>
    <s v="Changement assez important"/>
    <s v="Projet bien acceuilli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u travail"/>
    <s v="ND"/>
    <s v="ND"/>
    <s v="Détournement"/>
    <s v="Abandon"/>
    <s v="Incompétence"/>
    <s v="ND"/>
    <s v="ND"/>
    <s v="Compétence"/>
    <s v="Surveillance"/>
    <s v="Bonne formation"/>
    <s v="ND"/>
    <s v="ND"/>
  </r>
  <r>
    <n v="56"/>
    <d v="2018-05-04T00:00:00"/>
    <s v="Ogoué - Maritime"/>
    <s v="Bendje"/>
    <s v="POLYCLINIQUE BILIE_x000a_"/>
    <s v="Polyclinique"/>
    <s v="Privé"/>
    <n v="65"/>
    <s v="Port Gentil"/>
    <m/>
    <m/>
    <m/>
    <n v="1990"/>
    <n v="140000"/>
    <n v="80"/>
    <n v="15"/>
    <n v="8"/>
    <s v="CHR de Ntchengué"/>
    <s v="ETOUGHE"/>
    <s v="JENIFER"/>
    <n v="45"/>
    <x v="3"/>
    <x v="6"/>
    <s v="Infirmiere  assistant"/>
    <s v="Ecole interprovinciale de santé de Mouila"/>
    <s v="2,8 "/>
    <n v="5"/>
    <n v="5"/>
    <s v="NA"/>
    <n v="4"/>
    <n v="9"/>
    <n v="6"/>
    <s v="ND"/>
    <s v="ND"/>
    <s v="Aboutissement du projet"/>
    <s v="NA"/>
    <s v="Une meilleure productivité des agents de santé"/>
    <s v="Meilleures conditions de travail des agents"/>
    <s v="NA"/>
    <s v="Détournement de fond_x000a_"/>
    <s v="ND"/>
    <s v="ND"/>
    <s v="ND"/>
    <s v="ND"/>
    <s v="ND"/>
    <s v="NA"/>
    <s v="passable"/>
    <s v="NA"/>
    <s v="NA"/>
    <s v="NA"/>
    <s v="NA"/>
    <s v="NA"/>
    <s v="ND"/>
    <s v="Système d'information des structures privées et praticiens libéraux"/>
    <s v="Outils innovant pour la prévention et la promotion de la santé"/>
    <s v="Hébergement des données"/>
    <n v="4"/>
    <n v="4"/>
    <n v="5"/>
    <n v="3"/>
    <n v="3"/>
    <n v="4"/>
    <n v="7"/>
    <n v="8"/>
    <n v="4"/>
    <x v="10"/>
    <s v="Oui"/>
    <n v="9"/>
    <s v="Changement plus ou moins important"/>
    <s v="Changement assez important"/>
    <s v="NA"/>
    <s v="Changement faible"/>
    <s v="Changement très important"/>
    <s v="Aucun changement"/>
    <s v="NA"/>
    <s v="ND"/>
    <s v="Je ne suis pas du tout prêt à changer"/>
    <s v="Je suis un peu prêt à changer"/>
    <s v="Je suis prêt à plus ou moins changer"/>
    <s v="Je suis prêt à changer assez"/>
    <s v="NA"/>
    <s v="Je suis prêt à beaucoup changer"/>
    <s v="NA"/>
    <s v="ND"/>
    <s v="ND"/>
    <s v="ND"/>
    <s v="Hébergement de données"/>
    <s v="ND"/>
    <s v="ND"/>
    <s v="ND"/>
    <s v="ND"/>
    <s v="ND"/>
    <s v="Cela facilitera beaucoup de changements"/>
    <s v="ND"/>
    <s v="ND"/>
    <s v="ND"/>
    <s v="ND"/>
  </r>
  <r>
    <n v="57"/>
    <d v="2018-05-04T00:00:00"/>
    <s v="Ogoué - Maritime"/>
    <s v="Bendje"/>
    <s v="POLYCLINIQUE BILIE_x000a_"/>
    <s v="Polyclinique"/>
    <s v="Privé"/>
    <n v="65"/>
    <s v="Port Gentil"/>
    <m/>
    <m/>
    <m/>
    <n v="1990"/>
    <n v="140000"/>
    <n v="80"/>
    <n v="15"/>
    <n v="8"/>
    <s v="CHR de Ntchengué"/>
    <s v="ALEM R."/>
    <s v="RUTH"/>
    <n v="58"/>
    <x v="3"/>
    <x v="6"/>
    <s v="Infirmiere/ Surveillante Générale"/>
    <s v="Ecole Nationale de santé du Gabon (INSAS)"/>
    <n v="3"/>
    <n v="10"/>
    <n v="5"/>
    <n v="8"/>
    <n v="3"/>
    <n v="5"/>
    <n v="4"/>
    <s v="Aboutissement du projet"/>
    <s v="Application dans les structures privées"/>
    <s v="ND"/>
    <n v="6"/>
    <s v="Une meilleure productivité des agents de santé"/>
    <s v="Amélioration de la prise en charge du patient"/>
    <s v="Amélioration de la qualité de la pratique"/>
    <s v="Mauvais suivi"/>
    <s v="Non aboutissement du projet"/>
    <s v="ND"/>
    <s v="Evaluation permanente"/>
    <s v="Vérification des fonds"/>
    <s v="ND"/>
    <s v="Inexistant"/>
    <s v="Inexistant"/>
    <s v="Inexistant"/>
    <s v="Inexistant"/>
    <s v="Inexistant"/>
    <s v="Inexistant"/>
    <s v="Inexistant"/>
    <s v="ND"/>
    <s v="Système d'information des structures privées et praticiens libéraux"/>
    <s v="Outils innovant pour la prévention et la promotion de la santé"/>
    <s v="Hébergement des données"/>
    <n v="6"/>
    <n v="5"/>
    <n v="7"/>
    <n v="6"/>
    <n v="6"/>
    <n v="6"/>
    <n v="6"/>
    <n v="6"/>
    <n v="5"/>
    <x v="9"/>
    <s v="Oui"/>
    <n v="8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u fonctionnement des outils"/>
    <s v="Meilleure traçabilité des activités"/>
    <s v="Bonne organisation du travail"/>
    <s v="Pas assez de moyens financiers de l'Etat et de la Banque Mondiale"/>
    <s v="Structures privées ne bénéficient pas du projet"/>
    <s v="Transparence financière"/>
    <s v="Entreprise fictive"/>
    <s v="ND"/>
    <s v="Avoir les ressources nécessaires_x000a_"/>
    <s v="Implication des responsables"/>
    <s v="Contrôle des travaux"/>
    <s v="Avoir des entreprises crédibles"/>
    <s v="ND"/>
  </r>
  <r>
    <n v="58"/>
    <d v="2018-05-04T00:00:00"/>
    <s v="Ogoué - Maritime"/>
    <s v="Bendje"/>
    <s v="POLYCLINIQUE BILIE_x000a_"/>
    <s v="Polyclinique"/>
    <s v="Privé"/>
    <n v="65"/>
    <s v="Port Gentil"/>
    <m/>
    <m/>
    <m/>
    <n v="1990"/>
    <n v="140000"/>
    <s v="ND"/>
    <s v="ND"/>
    <n v="8"/>
    <s v="CHR de Ntchengué"/>
    <s v="MOUSSAVOU "/>
    <s v="ORPHEE BRETT"/>
    <n v="42"/>
    <x v="0"/>
    <x v="3"/>
    <s v="DRH"/>
    <s v="M2 Management des E/ses/ Fondation MERCURE (BRUXELLES)"/>
    <n v="4"/>
    <n v="10"/>
    <n v="5"/>
    <n v="10"/>
    <n v="1"/>
    <n v="7"/>
    <n v="3"/>
    <s v="Dotations effectives du matériel de haute technologie"/>
    <s v="Installation gratuite des systèmes de réseau"/>
    <s v="Contrôle périodique des statistiques et à long terme"/>
    <n v="8"/>
    <s v="Une meilleure productivité des agents de santé"/>
    <s v="Amélioration de la prise en charge du patient"/>
    <s v="Possibilité d'avoir une seconde opinion par un expert à distance"/>
    <s v="Sécuriser les informations"/>
    <s v="Absence de maintenance"/>
    <s v="Suivi de statistiques"/>
    <s v="Accès et confidentialité stricte"/>
    <s v="Mise en place d'un technicien en statistique"/>
    <s v="Mise en place d'un ingénieur statistique"/>
    <s v="Inexistant"/>
    <s v="médiocre"/>
    <s v="passable"/>
    <s v="Inexistant"/>
    <s v="Inexistant"/>
    <s v="médiocre"/>
    <s v="Inexistant"/>
    <s v="En attente immédiate et urgente du sytème"/>
    <s v="Système d'information des structures privées et praticiens libéraux"/>
    <s v="Outils innovant pour la prévention et la promotion de la santé"/>
    <s v="Hébergement des données"/>
    <n v="10"/>
    <n v="7"/>
    <n v="5"/>
    <n v="8"/>
    <n v="5"/>
    <n v="3"/>
    <n v="10"/>
    <n v="10"/>
    <n v="8"/>
    <x v="10"/>
    <s v="Oui"/>
    <n v="10"/>
    <s v="Changement assez important"/>
    <s v="Changement très important"/>
    <s v="Changement très important"/>
    <s v="Changement assez important"/>
    <s v="Changement très important"/>
    <s v="Changement très important"/>
    <s v="Changement plus ou moins important"/>
    <s v="Urgence sur la mise en place et la dotation des outils"/>
    <s v="Je suis prêt à beaucoup changer"/>
    <s v="Je suis prêt à changer assez"/>
    <s v="Je suis prêt à changer assez"/>
    <s v="Je suis prêt à beaucoup changer"/>
    <s v="Je suis prêt à beaucoup changer"/>
    <s v="Je suis prêt à beaucoup changer"/>
    <s v="Je suis prêt à plus ou moins changer"/>
    <s v="Reste très inquiet sur la confidentialité des informations"/>
    <s v="Système de sécurité High Tech"/>
    <s v="Accent sur la confidentialité des données"/>
    <s v="Dotation d'in matériel haut de gamme"/>
    <s v="Sécurité des informations"/>
    <s v="Gestion de la confidentialité"/>
    <s v="Passage des fonds vers l'Etat"/>
    <s v="Formation par l'Etat"/>
    <s v="Maintenance et sytème de contrôle"/>
    <s v="Accès contrôlé et limité"/>
    <s v="Accès limité aux professionnels de santé"/>
    <s v="S'adresser directement aux structures"/>
    <s v="Choisir les personnes compétentes des structures"/>
    <s v="Formation des opérateurs directs"/>
  </r>
  <r>
    <n v="59"/>
    <d v="2018-05-04T00:00:00"/>
    <s v="Ogoué - Maritime"/>
    <s v="Bendje"/>
    <s v="POLYCLINIQUE BILIE_x000a_"/>
    <s v="Polyclinique"/>
    <s v="Privé"/>
    <n v="65"/>
    <s v="Port Gentil"/>
    <m/>
    <m/>
    <m/>
    <n v="1990"/>
    <n v="140000"/>
    <s v="ND"/>
    <s v="ND"/>
    <n v="8"/>
    <s v="CHR de Ntchengué"/>
    <s v="MAMFOUMBI"/>
    <s v="MARIELLE"/>
    <n v="38"/>
    <x v="0"/>
    <x v="3"/>
    <s v="Assistante RH"/>
    <s v="Management d'E/se"/>
    <s v="5,4"/>
    <n v="8"/>
    <n v="4"/>
    <s v="NA"/>
    <n v="5"/>
    <n v="7"/>
    <n v="10"/>
    <s v="Le projet contribuera à l'amélioration des enregistrements des données des patients afin de contribuer à la bonne gestion des informations des patients"/>
    <s v="Améliorer la prise en charge du patient"/>
    <s v="ND"/>
    <n v="10"/>
    <s v="Une meilleure productivité des agents de santé"/>
    <s v="Amélioration de la prise en charge du patient"/>
    <s v="Possibilité d'avoir une seconde opinion par un expert à distance"/>
    <s v="Manque de suivi"/>
    <s v="Manque d'organisation"/>
    <s v="Manque d'outils"/>
    <s v="Aller au terme"/>
    <s v="Mettre en place les mesures de contrôle"/>
    <s v="ND"/>
    <s v="bien"/>
    <s v="NA"/>
    <s v="Excellent"/>
    <s v="Bien"/>
    <s v="Bien"/>
    <s v="Excellent"/>
    <s v="Excellent"/>
    <s v="ND"/>
    <s v="Système d'information des structures privées et praticiens libéraux"/>
    <s v="Outils innovant pour la prévention et la promotion de la santé"/>
    <s v="Hébergement des données"/>
    <n v="5"/>
    <n v="4"/>
    <n v="1"/>
    <n v="6"/>
    <n v="7"/>
    <n v="7"/>
    <n v="6"/>
    <n v="5"/>
    <n v="5"/>
    <x v="5"/>
    <s v="Oui"/>
    <n v="10"/>
    <s v="NA"/>
    <s v="Changement assez important"/>
    <s v="Changement très important"/>
    <s v="Changement assez important"/>
    <s v="NA"/>
    <s v="Changement assez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es conditions de travail"/>
    <s v="Mettre en place un système de contrôle"/>
    <s v="Suivie et contrôle des données patients"/>
    <s v="Adhésion"/>
    <s v="Compréhension"/>
    <s v="ND"/>
    <s v="ND"/>
    <s v="ND"/>
    <s v="Sensibiliser"/>
    <s v="Former"/>
    <s v="ND"/>
    <s v="ND"/>
    <s v="ND"/>
  </r>
  <r>
    <n v="60"/>
    <d v="2018-05-04T00:00:00"/>
    <s v="Ogoué - Maritime"/>
    <s v="Bendje"/>
    <s v="POLYCLINIQUE BILIE_x000a_"/>
    <s v="Polyclinique"/>
    <s v="Privé"/>
    <n v="65"/>
    <s v="Port Gentil"/>
    <m/>
    <m/>
    <m/>
    <n v="1990"/>
    <n v="140000"/>
    <n v="89"/>
    <n v="10"/>
    <n v="8"/>
    <s v="CHR de Ntchengué"/>
    <s v="ONDO"/>
    <s v="CLAUDIA"/>
    <n v="44"/>
    <x v="3"/>
    <x v="6"/>
    <s v="Infirmiere Assistante/ Surveillante Générale Adjointe"/>
    <s v="ND"/>
    <n v="19"/>
    <n v="10"/>
    <n v="2"/>
    <n v="6"/>
    <n v="2"/>
    <n v="10"/>
    <n v="4"/>
    <s v="L'amélioration "/>
    <s v="ND"/>
    <s v="ND"/>
    <n v="9"/>
    <s v="Une meilleure productivité des agents de santé"/>
    <s v="Amélioration de la qualité de la pratique"/>
    <s v="Meilleure sécurité pour les patients"/>
    <s v="Manque de suivi"/>
    <s v="Détournement de fonds"/>
    <s v="Abandon"/>
    <s v="La réalisation"/>
    <s v="ND"/>
    <s v="ND"/>
    <s v="Inexistant"/>
    <s v="Inexistant"/>
    <s v="Inexistant"/>
    <s v="Inexistant"/>
    <s v="Inexistant"/>
    <s v="Inexistant"/>
    <s v="Inexistant"/>
    <s v="ND"/>
    <s v="Système d'information des structures privées et praticiens libéraux"/>
    <s v="Outils innovant pour la prévention et la promotion de la santé"/>
    <s v="Hébergement des données"/>
    <n v="4"/>
    <n v="4"/>
    <n v="4"/>
    <n v="3"/>
    <n v="6"/>
    <n v="7"/>
    <n v="2"/>
    <n v="6"/>
    <n v="7"/>
    <x v="5"/>
    <s v="Oui"/>
    <n v="9"/>
    <s v="Changement assez important"/>
    <s v="Changement plus ou moins important"/>
    <s v="Changement plus ou moins important"/>
    <s v="Changement très important"/>
    <s v="Changement assez important"/>
    <s v="Changement très important"/>
    <s v="Changement plus ou moins important"/>
    <s v="On veut de l'amélioration"/>
    <s v="Je suis prêt à changer assez"/>
    <s v="Je suis prêt à plus ou moins changer"/>
    <s v="NA"/>
    <s v="Je suis un peu prêt à changer"/>
    <s v="Je suis prêt à beaucoup changer"/>
    <s v="NA"/>
    <s v="Je suis prêt à changer assez"/>
    <s v="L'amélioration"/>
    <s v="Bon suivi du travail_x000a_"/>
    <s v="ND"/>
    <s v="ND"/>
    <s v="Manque de suivi"/>
    <s v="Détournement de fond"/>
    <s v="Incompétence"/>
    <s v="Abandon"/>
    <s v="ND"/>
    <s v="Réalisation"/>
    <s v="Compétence"/>
    <s v="Le sérieux"/>
    <s v="L'aboutissement"/>
    <s v="ND"/>
  </r>
  <r>
    <n v="61"/>
    <d v="2018-05-04T00:00:00"/>
    <s v="Ogoué - Maritime"/>
    <s v="Bendje"/>
    <s v="POLYCLINIQUE BILIE_x000a_"/>
    <s v="Polyclinique"/>
    <s v="Privé"/>
    <n v="65"/>
    <s v="Port Gentil"/>
    <m/>
    <m/>
    <m/>
    <n v="1990"/>
    <n v="140000"/>
    <n v="80"/>
    <n v="15"/>
    <n v="8"/>
    <s v="CHR de Ntchengué"/>
    <s v="DIA née GNINGME NKOGHE_x000a_"/>
    <s v="ARLETTE"/>
    <n v="55"/>
    <x v="3"/>
    <x v="6"/>
    <s v="Infirmiere/ Major de service"/>
    <s v="ENSAS"/>
    <n v="5"/>
    <n v="5"/>
    <n v="5"/>
    <n v="10"/>
    <n v="1"/>
    <n v="10"/>
    <n v="10"/>
    <s v="Améliorer les conditions de travail"/>
    <s v="Faire des formations au niveau supérieur"/>
    <s v="Donner les moyens aux structures privées"/>
    <n v="10"/>
    <s v="Une meilleure productivité des agents de santé"/>
    <s v="Meilleures conditions de travail des agents"/>
    <s v="Possibilité de partager ses expériences terrain avec les autres"/>
    <s v="Ne pas aboutir"/>
    <s v="Détournement de fonds"/>
    <s v="Manque de vigilance"/>
    <s v="Enlever toutes les immondices"/>
    <s v="Donner directement les fonds aux concernés"/>
    <s v="Vérifier toujours le projet à chaque dépense"/>
    <s v="bien"/>
    <s v="Excellent"/>
    <s v="Excellent"/>
    <s v="passable"/>
    <s v="passable"/>
    <s v="passable"/>
    <s v="passable"/>
    <s v="ND"/>
    <s v="Système d'information des structures privées et praticiens libéraux"/>
    <s v="Outils innovant pour la prévention et la promotion de la santé"/>
    <s v="Hébergement des données"/>
    <n v="5"/>
    <n v="7"/>
    <n v="8"/>
    <n v="4"/>
    <n v="7"/>
    <n v="4"/>
    <n v="6"/>
    <n v="8"/>
    <n v="8"/>
    <x v="10"/>
    <s v="Oui"/>
    <n v="9"/>
    <s v="Changement très important"/>
    <s v="Changement assez important"/>
    <s v="Changement assez important"/>
    <s v="Changement assez important"/>
    <s v="Changement très important"/>
    <s v="Changement très important"/>
    <s v="Changement plus ou moins important"/>
    <s v="ND"/>
    <s v="Je suis prêt à beaucoup changer"/>
    <s v="Je suis prêt à beaucoup changer"/>
    <s v="Je suis prêt à changer assez"/>
    <s v="Je suis prêt à beaucoup changer"/>
    <s v="Je suis prêt à beaucoup changer"/>
    <s v="Je suis prêt à beaucoup changer"/>
    <s v="Je suis prêt à changer assez"/>
    <s v="Meilleur suivi patient"/>
    <s v="Des formations"/>
    <s v="Un meilleur suivi patient"/>
    <s v="ND"/>
    <s v="Manque de suivi"/>
    <s v="Détournement de fond"/>
    <s v="Abandon du projet"/>
    <s v="Incompétence"/>
    <s v="ND"/>
    <s v="Suivre le projet jusqu'à son terme"/>
    <s v="Suivi des règles/ sanctions"/>
    <s v="ND"/>
    <s v="ND"/>
    <s v="ND"/>
  </r>
  <r>
    <n v="62"/>
    <d v="2018-05-04T00:00:00"/>
    <s v="Ogoué - Maritime"/>
    <s v="Bendje"/>
    <s v="CHR POG/ Ntchengué"/>
    <s v="CHR"/>
    <s v="Public civil"/>
    <n v="400"/>
    <s v="Port Gentil"/>
    <m/>
    <m/>
    <m/>
    <n v="2002"/>
    <n v="146000"/>
    <n v="5"/>
    <s v="60min"/>
    <n v="0"/>
    <s v="CHR de Ntchengué"/>
    <s v="MOUKAKI- ONDJOKOU"/>
    <s v="MERECE"/>
    <n v="41"/>
    <x v="2"/>
    <x v="7"/>
    <s v="Psychologue"/>
    <s v="UOB"/>
    <n v="3"/>
    <n v="6"/>
    <n v="4"/>
    <n v="8"/>
    <n v="3"/>
    <n v="8"/>
    <n v="5"/>
    <s v="Meilleur partage de l'information_x000a_"/>
    <s v="Rapidité de prise en charge"/>
    <s v="Meilleur identification des intervenants sur les mêmes  malades"/>
    <n v="8"/>
    <s v="Accessibilité directe aux données du patient"/>
    <s v="Amélioration de la qualité de la pratique"/>
    <s v="Collecte et remontée d'informations sanitaires"/>
    <s v="Surcharge de travail administratif"/>
    <s v="ND"/>
    <s v="ND"/>
    <s v="ND"/>
    <s v="ND"/>
    <s v="ND"/>
    <s v="Inexistant"/>
    <s v="Inexistant"/>
    <s v="Inexistant"/>
    <s v="Inexistant"/>
    <s v="Inexistant"/>
    <s v="Inexistant"/>
    <s v="Inexistant"/>
    <s v="ND"/>
    <s v="Systèmes d’Information Hospitaliers (SIH)"/>
    <s v="Hébergement des données"/>
    <s v="Outils innovant pour la prévention et la promotion de la santé"/>
    <n v="8"/>
    <n v="8"/>
    <n v="8"/>
    <n v="8"/>
    <n v="8"/>
    <n v="8"/>
    <n v="6"/>
    <n v="8"/>
    <n v="6"/>
    <x v="4"/>
    <s v="Oui"/>
    <n v="8"/>
    <s v="Changement assez important"/>
    <s v="Changement assez important"/>
    <s v="Changement assez important"/>
    <s v="Changement assez important"/>
    <s v="Changement plus ou moins important"/>
    <s v="Changement assez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changer assez"/>
    <s v="Je suis prêt à changer assez"/>
    <s v="Je suis prêt à changer assez"/>
    <s v="ND"/>
    <s v="Meilleure connaissance des patients"/>
    <s v="Meilleure collaboration entre personnel de santé"/>
    <s v="Meilleur séjour hospitalier des patients"/>
    <s v="Résistance au changement"/>
    <s v="Dépendance totale aux SIS"/>
    <s v="ND"/>
    <s v="ND"/>
    <s v="ND"/>
    <s v="Information et Formation"/>
    <s v="ND"/>
    <s v="ND"/>
    <s v="ND"/>
    <s v="ND"/>
  </r>
  <r>
    <n v="63"/>
    <d v="2018-05-04T00:00:00"/>
    <s v="Ogoué - Maritime"/>
    <s v="Bendje"/>
    <s v="CHR POG/ Ntchengué"/>
    <s v="CHR"/>
    <s v="Public civil"/>
    <n v="400"/>
    <s v="Port Gentil"/>
    <m/>
    <m/>
    <m/>
    <n v="2002"/>
    <n v="146000"/>
    <s v="ND"/>
    <n v="15"/>
    <n v="0"/>
    <s v="CHR de Ntchengué"/>
    <s v="N'GOTHANG EKOMI"/>
    <s v="MARIE JOSE"/>
    <n v="50"/>
    <x v="3"/>
    <x v="5"/>
    <s v="Surveillante générale"/>
    <s v="FMSS/GABON et Ecole des Cadres/ Dijon (FRANCE)"/>
    <n v="20"/>
    <n v="10"/>
    <n v="5"/>
    <n v="10"/>
    <n v="4"/>
    <n v="10"/>
    <n v="10"/>
    <s v="Amélioration de la qualité de la Relation CLient"/>
    <s v="Redressement du comportement du personnel"/>
    <s v="Renforcer la confidentialité entre soignants et soignés"/>
    <n v="10"/>
    <s v="Accessibilité directe aux données du patient"/>
    <s v="Meilleures conditions de travail des agents"/>
    <s v="Amélioration de la qualité de la pratique"/>
    <s v="La mauvaise utilisation des appareils"/>
    <s v="Accès non sécurisé à toutes les personnes"/>
    <s v="ND"/>
    <s v="Maintenir les appareils en bon état pour éviter un dysfonctionnement"/>
    <s v="Sécuriser les données"/>
    <s v="ND"/>
    <s v="bien"/>
    <s v="passable"/>
    <s v="passable"/>
    <s v="médiocre"/>
    <s v="médiocre"/>
    <s v="médiocre"/>
    <s v="médiocre"/>
    <s v="ND"/>
    <s v="Systèmes d’Information Hospitaliers (SIH)"/>
    <s v="Hébergement des données"/>
    <s v="Outils innovant pour la prévention et la promotion de la santé"/>
    <n v="10"/>
    <n v="10"/>
    <n v="10"/>
    <n v="10"/>
    <n v="10"/>
    <n v="10"/>
    <n v="10"/>
    <n v="5"/>
    <n v="5"/>
    <x v="4"/>
    <s v="Oui"/>
    <n v="10"/>
    <s v="Changement faible"/>
    <s v="Changement plus ou moins important"/>
    <s v="Changement faible"/>
    <s v="Changement très important"/>
    <s v="Changement très important"/>
    <s v="Changement assez important"/>
    <s v="Changement plus ou moins important"/>
    <s v="ND"/>
    <s v="Je ne suis pas du tout prêt à changer"/>
    <s v="Je suis un peu prêt à changer"/>
    <s v="Je suis un peu prêt à changer"/>
    <s v="Je suis prêt à plus ou moins changer"/>
    <s v="Je suis prêt à plus ou moins changer"/>
    <s v="Je suis prêt à beaucoup changer"/>
    <s v="Je ne suis pas du tout prêt à changer"/>
    <s v="ND"/>
    <s v="Que le projet aboutisse et nous évaluerons sur le terrain"/>
    <s v="ND"/>
    <s v="ND"/>
    <s v="Fuite des codes/données"/>
    <s v="Mauvaise utilisation des outils"/>
    <s v="Refus d'utilisation des outils par certains praticiens"/>
    <s v="ND"/>
    <s v="ND"/>
    <s v="Sécuriser les données/codes"/>
    <s v="Former les utilisateurs"/>
    <s v="ND"/>
    <s v="ND"/>
    <s v="ND"/>
  </r>
  <r>
    <n v="64"/>
    <d v="2018-05-04T00:00:00"/>
    <s v="Ogoué - Maritime"/>
    <s v="Bendje"/>
    <s v="CHR POG/ Ntchengué"/>
    <s v="CHR"/>
    <s v="Public civil"/>
    <n v="400"/>
    <s v="Port Gentil"/>
    <m/>
    <m/>
    <m/>
    <n v="2002"/>
    <n v="146000"/>
    <s v="ND"/>
    <n v="15"/>
    <n v="0"/>
    <s v="CHR de Ntchengué"/>
    <s v="NZAMBA APORO"/>
    <s v="ANNICK RACHEL"/>
    <n v="48"/>
    <x v="2"/>
    <x v="7"/>
    <s v="Dialyseur"/>
    <s v="CHU IBN SINA RABAT / MAROC"/>
    <n v="8"/>
    <n v="5"/>
    <n v="2"/>
    <n v="7"/>
    <n v="1"/>
    <n v="8"/>
    <n v="5"/>
    <s v="Meilleure connexion internet"/>
    <s v="Meilleure adhésion aux matériels informatiques"/>
    <s v="De meilleurs techniciens pour l'entretien du matériel informatique"/>
    <n v="8"/>
    <s v="Accessibilité directe aux données du patient"/>
    <s v="Meilleures conditions de travail des agents"/>
    <s v="Continuité des services"/>
    <s v="La non adhésion de certains collaborateurs"/>
    <s v="Manque d'entretien du matériel"/>
    <s v="Oublie de mise à jour de données par excès de travail"/>
    <s v="Sensibiliser d'avantage"/>
    <s v="Faut des techniciens accessibles en cas de panne"/>
    <s v="Limiter le nb de malades à  10 par jour et par médecin"/>
    <s v="Inexistant"/>
    <s v="Inexistant"/>
    <s v="Inexistant"/>
    <s v="médiocre"/>
    <s v="Inexistant"/>
    <s v="Inexistant"/>
    <s v="passable"/>
    <s v="quasiment inexistant"/>
    <s v="Systèmes d’Information Hospitaliers (SIH)"/>
    <s v="Hébergement des données"/>
    <s v="Outils innovant pour la prévention et la promotion de la santé"/>
    <n v="10"/>
    <n v="1"/>
    <n v="1"/>
    <n v="10"/>
    <n v="5"/>
    <n v="5"/>
    <n v="10"/>
    <n v="10"/>
    <n v="10"/>
    <x v="5"/>
    <s v="Oui"/>
    <n v="9"/>
    <s v="Changement très important"/>
    <s v="Changement très important"/>
    <s v="Changement assez important"/>
    <s v="Changement très important"/>
    <s v="Changement très important"/>
    <s v="Changement très important"/>
    <s v="NA"/>
    <s v="ND"/>
    <s v="Je suis prêt à beaucoup changer"/>
    <s v="Je suis prêt à beaucoup changer"/>
    <s v="Je suis prêt à plus ou moins changer"/>
    <s v="Je suis prêt à changer assez"/>
    <s v="Je suis prêt à changer assez"/>
    <s v="Je suis prêt à beaucoup changer"/>
    <s v="Je suis prêt à changer assez"/>
    <s v="ND"/>
    <s v="Amélioration dans la prise en charge du patient"/>
    <s v="Evolution des mentalités des agents et de la population"/>
    <s v="Meilleure connaissance en peu de temps du patient"/>
    <s v="Absence d'entretien du matériel"/>
    <s v="Non adhésion des collaborateurs"/>
    <s v="Disponibilité de l'énergie électrique"/>
    <s v="La crainte pour certains collaborateurs de voir qu'ils ne travaillent pas"/>
    <s v="La disponibilité du matériel informatique"/>
    <s v="Bons techniciens pour l'entretien"/>
    <s v="Formation continue des collaborateurs"/>
    <s v="Groupe électrogène performant"/>
    <s v="Ne pas mettre la pression en cas d'absence prolongée"/>
    <s v="Eviter les pannes, le système d'entretien du matériel doit être performant/ Ne pas attendre qu'il tombe en panne"/>
  </r>
  <r>
    <n v="65"/>
    <d v="2018-05-04T00:00:00"/>
    <s v="Ogoué - Maritime"/>
    <s v="Bendje"/>
    <s v="CHR POG/ Ntchengué"/>
    <s v="CHR"/>
    <s v="Public civil"/>
    <n v="400"/>
    <s v="Port Gentil"/>
    <m/>
    <m/>
    <m/>
    <n v="2002"/>
    <n v="146000"/>
    <s v="ND"/>
    <n v="15"/>
    <n v="0"/>
    <s v="CHR de Ntchengué"/>
    <s v="NGOUNDOU EP. MBINA M."/>
    <s v="CATHERINE"/>
    <n v="47"/>
    <x v="3"/>
    <x v="6"/>
    <s v="Surveillante Gnle Adjointe"/>
    <s v="ENASS/INFASS"/>
    <n v="18"/>
    <n v="5"/>
    <n v="4"/>
    <n v="9"/>
    <n v="6"/>
    <n v="10"/>
    <n v="8"/>
    <s v="Formation du personnel"/>
    <s v="Rendre disponible le matériel"/>
    <s v="Maintenir le projet pour l'amélioration des conditions de santé"/>
    <n v="10"/>
    <s v="Amélioration de la prise en charge du patient"/>
    <s v="Rapidité d'accès à des ressources spécialisées"/>
    <s v="Possibilité de partager ses expériences terrain avec les autres"/>
    <s v="Accessibilité du matériel dans les départements"/>
    <s v="Personnel soignant"/>
    <s v="Système de contrôle du projet"/>
    <s v="Disponibiliser les outils de travail de tous les hôpitaux"/>
    <s v="Formation du personnel médical et para-médical"/>
    <s v="Contrôle sur l'application du projet"/>
    <s v="passable"/>
    <s v="médiocre"/>
    <s v="passable"/>
    <s v="passable"/>
    <s v="passable"/>
    <s v="passable"/>
    <s v="médiocre"/>
    <s v="ND_x000a_"/>
    <s v="Systèmes d’Information Hospitaliers (SIH)"/>
    <s v="Hébergement des données"/>
    <s v="Outils innovant pour la prévention et la promotion de la santé"/>
    <n v="8"/>
    <n v="10"/>
    <n v="8"/>
    <n v="6"/>
    <n v="10"/>
    <n v="7"/>
    <n v="7"/>
    <n v="10"/>
    <n v="8"/>
    <x v="4"/>
    <s v="Oui"/>
    <n v="10"/>
    <s v="Changement assez important"/>
    <s v="Changement très important"/>
    <s v="Changement très important"/>
    <s v="Changement très important"/>
    <s v="Changement assez important"/>
    <s v="Changement très important"/>
    <s v="Changement assez important"/>
    <s v="ND"/>
    <s v="Je suis prêt à changer assez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Lancement du projet"/>
    <s v="Formation du personnel"/>
    <s v="Mise en place d'un système de contrôle"/>
    <s v="Pbs liés au financement du projet"/>
    <s v="Disponibilité du matériel"/>
    <s v="Sensibilisation de la population"/>
    <s v="Formation continue"/>
    <s v="ND"/>
    <s v="S'assurer de l'efficacité du projet_x000a_"/>
    <s v="Mettre en oeuvre un système de contrôle des bases de données"/>
    <s v="Mettre en oeuvre des moyens de sensibilisation des populations"/>
    <s v="ND"/>
    <s v="ND"/>
  </r>
  <r>
    <n v="66"/>
    <d v="2018-05-04T00:00:00"/>
    <s v="Ogoué - Maritime"/>
    <s v="Bendje"/>
    <s v="DRS"/>
    <s v="Administration régionale de santé"/>
    <s v="Public militaire"/>
    <n v="10"/>
    <s v="Port Gentil"/>
    <m/>
    <m/>
    <m/>
    <m/>
    <n v="146000"/>
    <s v="ND"/>
    <s v="ND"/>
    <n v="8"/>
    <s v="CHR de Ntchengué"/>
    <s v="OVONO EDZO"/>
    <s v="CLET"/>
    <s v="ND"/>
    <x v="2"/>
    <x v="7"/>
    <s v="Epidémiologiste"/>
    <s v="Univ ABOMEY / Cotonou"/>
    <n v="1"/>
    <n v="10"/>
    <n v="2"/>
    <n v="10"/>
    <n v="1"/>
    <n v="10"/>
    <n v="9"/>
    <s v="Information sanitaire disponible à temps"/>
    <s v="Indépendance totale du personnel pour la collecte des données"/>
    <s v="Possibililté d'actions envers les structures reculées"/>
    <n v="7"/>
    <s v="Accessibilité directe aux données du patient"/>
    <s v="Collecte et remontée d'informations sanitaires"/>
    <s v="Gestion des épidémies et veille épidémiologique"/>
    <s v="Connexion internet"/>
    <s v="Disponibilité du courant"/>
    <s v="Maintenance des équipements informatiques"/>
    <s v="Assurer la disponibilité internet"/>
    <s v="Garantir le courant des villes"/>
    <s v="Prévoir un service après vente pour la maintenance"/>
    <s v="passable"/>
    <s v="Inexistant"/>
    <s v="passable"/>
    <s v="médiocre"/>
    <s v="médiocre"/>
    <s v="Inexistant"/>
    <s v="médiocre"/>
    <s v="ND_x000a_"/>
    <s v="Système de pilotage, des statistiques de la veille sanitaire de l’observatoire gabonais de santé"/>
    <s v="Hébergement des données"/>
    <s v="Portail de l'Espace Numérique de Santé du Gabon (ENSG) pour les professionnels de la santé et les patients"/>
    <n v="8"/>
    <n v="10"/>
    <n v="10"/>
    <n v="10"/>
    <n v="10"/>
    <n v="10"/>
    <n v="8"/>
    <n v="10"/>
    <n v="10"/>
    <x v="10"/>
    <s v="Oui"/>
    <n v="10"/>
    <s v="Changement assez important"/>
    <s v="Changement très important"/>
    <s v="Changement très important"/>
    <s v="Changement très important"/>
    <s v="Changement assez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Formation"/>
    <s v="Matériel informatique"/>
    <s v="Ligne internet garantie"/>
    <s v="Entretien et renouvellement de l'équipement"/>
    <s v="Non disponibilité de la connexion internet"/>
    <s v="Sécurité des données"/>
    <s v="ND"/>
    <s v="ND"/>
    <s v="Prévoir des sources financières et , techniciens locaux"/>
    <s v="Garantir la pérennité de la ligne"/>
    <s v="Le code doit être renouvellable en cas de changement de manipulateur"/>
    <m/>
    <m/>
  </r>
  <r>
    <n v="67"/>
    <d v="2018-05-17T00:00:00"/>
    <s v="Nord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NGUEMA ZUE"/>
    <s v="JEAN RENE"/>
    <n v="48"/>
    <x v="0"/>
    <x v="3"/>
    <m/>
    <s v="EPCA"/>
    <n v="2"/>
    <n v="9"/>
    <n v="6"/>
    <n v="8"/>
    <n v="4"/>
    <n v="8"/>
    <n v="6"/>
    <s v="Améliorer les conditions de travail"/>
    <s v="Valoriser les données sanitaires"/>
    <s v="Améliorer la qualité des données sanitaires "/>
    <n v="9"/>
    <s v="Une meilleure productivité des agents de santé"/>
    <s v="Amélioration de la prise en charge du patient"/>
    <m/>
    <s v="Personnel réticents"/>
    <s v="Conditions de travail inadéquates"/>
    <s v="Manque d'outils"/>
    <s v="sensibilisation du personnel"/>
    <s v="Mettre des outils perfomants à dispositions "/>
    <s v="Fournir les outils essentiels au projet  "/>
    <s v="médiocre"/>
    <s v="passable"/>
    <s v="médiocre"/>
    <s v="médiocre"/>
    <s v="passable"/>
    <s v="Inexistant"/>
    <s v="passable"/>
    <s v="ND"/>
    <s v="Référentiel - Référentiels sémantiques métiers"/>
    <s v="Système d'information des soins de santé de premier niveau"/>
    <s v="Télémédecine comme fonction déportée de l'hôpital et intégrée à tous les processus de prise en charge"/>
    <n v="9"/>
    <n v="4"/>
    <n v="7"/>
    <n v="8"/>
    <n v="3"/>
    <n v="8"/>
    <n v="9"/>
    <n v="4"/>
    <n v="6"/>
    <x v="11"/>
    <s v="Oui"/>
    <n v="5"/>
    <s v="Changement très important"/>
    <s v="Changement plus ou moins important"/>
    <s v="Changement très important"/>
    <s v="Changement très important"/>
    <s v="Changement assez important"/>
    <s v="Changement très important"/>
    <s v="Changement faible"/>
    <s v="ND"/>
    <s v="Je suis prêt à plus ou moins changer"/>
    <s v="Je suis prêt à beaucoup changer"/>
    <s v="Je suis prêt à beaucoup changer"/>
    <s v="Je suis prêt à beaucoup changer"/>
    <s v="Je suis prêt à changer assez"/>
    <s v="Je suis prêt à beaucoup changer"/>
    <s v="Je suis prêt à plus ou moins changer"/>
    <s v="ND"/>
    <s v="Formation"/>
    <s v="ND"/>
    <s v="ND"/>
    <s v="Mauvaises conditions de travail"/>
    <s v="Manque de personnel qualifiés"/>
    <s v="ND"/>
    <s v="ND "/>
    <s v="ND"/>
    <s v="Fournir des équipements à tous le personnel"/>
    <s v="Formation du personnel"/>
    <s v="ND"/>
    <s v="ND"/>
    <s v="ND"/>
  </r>
  <r>
    <n v="68"/>
    <d v="2018-05-17T00:00:00"/>
    <s v="Nord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MOUPIGA "/>
    <s v="ARMANDE"/>
    <n v="45"/>
    <x v="3"/>
    <x v="6"/>
    <m/>
    <s v="Ecole de Santé de Mouillor"/>
    <n v="10"/>
    <n v="5"/>
    <n v="5"/>
    <n v="8"/>
    <n v="5"/>
    <n v="8"/>
    <n v="8"/>
    <s v="Améliorer la situation sanitaire au gabon"/>
    <s v="Réussite effective du projet"/>
    <s v="ND"/>
    <n v="8"/>
    <s v="Une meilleure productivité des agents de santé"/>
    <s v="Accessibilité directe aux données du patient"/>
    <s v="Amélioration de la prise en charge du patient"/>
    <s v="Non aboutissement du projet"/>
    <s v="Mauvaise performance du SI actuel"/>
    <s v="ND"/>
    <s v="Mettre tout en œuvre pour l'aboutissement du projet"/>
    <s v="Installer un SI perfomant"/>
    <s v="ND"/>
    <s v="médiocre"/>
    <s v="médiocre"/>
    <s v="passable"/>
    <s v="passable"/>
    <s v="passable"/>
    <s v="passable"/>
    <s v="Inexistant"/>
    <s v="ND"/>
    <s v="Référentiel - Référentiels sémantiques métiers"/>
    <s v="Système d'information des soins de santé de premier niveau"/>
    <s v="Télémédecine comme fonction déportée de l'hôpital et intégrée à tous les processus de prise en charge"/>
    <n v="8"/>
    <n v="8"/>
    <n v="5"/>
    <n v="7"/>
    <n v="7"/>
    <n v="5"/>
    <n v="10"/>
    <n v="10"/>
    <n v="10"/>
    <x v="2"/>
    <s v="Oui"/>
    <n v="8"/>
    <s v="Changement très important"/>
    <s v="Changement très important"/>
    <s v="Changement très important"/>
    <s v="Changement assez important"/>
    <s v="Changement assez important"/>
    <s v="Changement assez important"/>
    <s v="Aucun changeme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Le référentiel métier"/>
    <s v="Le système de l'information au premier niveau"/>
    <s v="La télémedecine"/>
    <s v="ND"/>
    <s v="Le manque d'information"/>
    <s v="le manque des outils"/>
    <s v="Le manque de communication"/>
    <s v="le système de contrôle "/>
    <s v="Le manque d'organisation"/>
    <s v="Installer le SIS_x000a_"/>
    <s v="Mettre en place les outils "/>
    <s v="Mettre en place le système d'information"/>
    <s v="Mettre en place le système de contrôle "/>
    <s v="Mise en place d'une bonne organisation"/>
  </r>
  <r>
    <n v="69"/>
    <d v="2018-05-17T00:00:00"/>
    <s v="Nord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BENIDIO "/>
    <s v="ROMARIC DAVY"/>
    <n v="35"/>
    <x v="3"/>
    <x v="6"/>
    <m/>
    <s v="Ecole interprovinciale de santé de Franceville"/>
    <n v="11"/>
    <n v="5"/>
    <n v="5"/>
    <n v="10"/>
    <n v="8"/>
    <n v="9"/>
    <n v="10"/>
    <s v="La télémedecine"/>
    <s v="L'archivage numérique"/>
    <s v="Technologie de l'information sanitaire"/>
    <n v="10"/>
    <s v="Possibilité d'avoir une seconde opinion par un expert à distance"/>
    <s v="Gestion des épidémies et veille épidémiologique"/>
    <s v="Possibilité de partager ses expériences terrain avec les autres"/>
    <s v="L'accès directe aux données du patient"/>
    <s v="Manque de personnel qualifié"/>
    <s v="ND"/>
    <s v="Prendre en compte les personnes handicpées"/>
    <s v="favoriver la facilité d'accès au réseau"/>
    <s v="ND"/>
    <s v="Inexistant"/>
    <s v="Inexistant"/>
    <s v="médiocre"/>
    <s v="Inexistant"/>
    <s v="Inexistant"/>
    <s v="Inexistant"/>
    <s v="médiocre"/>
    <s v="Veuillez installer le SIS dans notre centre medical "/>
    <s v="Référentiel - Référentiels sémantiques métiers"/>
    <s v="Système d'information des soins de santé de premier niveau"/>
    <s v="Télémédecine comme fonction déportée de l'hôpital et intégrée à tous les processus de prise en charge"/>
    <n v="3"/>
    <n v="3"/>
    <n v="3"/>
    <n v="5"/>
    <n v="5"/>
    <n v="8"/>
    <n v="8"/>
    <n v="5"/>
    <n v="5"/>
    <x v="2"/>
    <s v="Oui"/>
    <n v="10"/>
    <s v="Changement assez important"/>
    <s v="Changement plus ou moins important"/>
    <s v="Changement assez important"/>
    <s v="Changement plus ou moins important"/>
    <s v="Changement très important"/>
    <s v="Changement très important"/>
    <s v="Changement assez important"/>
    <s v="Dans l'immédiat installer les outils SIS "/>
    <s v="Je suis prêt à plus ou moins changer"/>
    <s v="Je suis prêt à beaucoup changer"/>
    <s v="Je suis prêt à beaucoup changer"/>
    <s v="Je suis prêt à beaucoup changer"/>
    <s v="Je suis prêt à beaucoup changer"/>
    <s v="Je suis prêt à changer assez"/>
    <s v="Je suis prêt à changer assez"/>
    <s v="je souhaite que ce projet voit le jour très rapidement"/>
    <s v="Avoir les outils informatique du SIS "/>
    <s v="Eviter les évacuations sanitaires vers les CHU"/>
    <s v="Avoir le meilleur rendement des supérieurs  "/>
    <s v="Manque de volonté"/>
    <s v="le manque de moyens financiers"/>
    <s v="le manque d'outils informatiques"/>
    <s v="manque de personnel"/>
    <s v="ND"/>
    <s v="Motiver le personnel"/>
    <s v="suivre le financement du projet"/>
    <s v="fournir les équipements"/>
    <s v="Recruter et Former les futurs utilisateurs"/>
    <m/>
  </r>
  <r>
    <n v="70"/>
    <d v="2018-05-17T00:00:00"/>
    <s v="Nord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EDOU NDEMEZOGO"/>
    <s v="ARSENE"/>
    <n v="47"/>
    <x v="0"/>
    <x v="3"/>
    <m/>
    <s v="Ecole Nationale d'action Sanitaire et Sociale"/>
    <n v="3"/>
    <n v="4"/>
    <n v="4"/>
    <n v="7"/>
    <n v="3"/>
    <n v="8"/>
    <n v="5"/>
    <s v="Renforcement en outils informatiques"/>
    <s v="création des centres de gestion des SI"/>
    <s v="Amélioration de la qualité des soins"/>
    <n v="8"/>
    <s v="Possibilité d'avoir une seconde opinion par un expert à distance"/>
    <s v="Interaction renforcée entre structures sanitaires et administrations de santé"/>
    <s v="Possibilité de partager ses expériences terrain avec les autres"/>
    <s v="Mis en jeu de la sécurité du patient "/>
    <s v="gestion des ressources humaines"/>
    <s v="Absences des outils adaptés"/>
    <s v="Protéger les informations du patient"/>
    <s v="Ne pas affecter le personnel en charges des SIS"/>
    <s v="Allouer les outils informatiques"/>
    <s v="Inexistant"/>
    <s v="Inexistant"/>
    <s v="médiocre"/>
    <s v="Inexistant"/>
    <s v="passable"/>
    <s v="passable"/>
    <s v="Inexistant"/>
    <s v="ND"/>
    <s v="Référentiel - Référentiels sémantiques métiers"/>
    <s v="Système d'information des soins de santé de premier niveau"/>
    <s v="Télémédecine comme fonction déportée de l'hôpital et intégrée à tous les processus de prise en charge"/>
    <n v="6"/>
    <n v="6"/>
    <n v="8"/>
    <n v="6"/>
    <n v="6"/>
    <n v="8"/>
    <n v="8"/>
    <n v="8"/>
    <n v="8"/>
    <x v="2"/>
    <s v="Oui"/>
    <n v="8"/>
    <s v="Changement plus ou moins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"/>
    <s v="Prendre des décisions à distance"/>
    <s v="Partage des données des patients"/>
    <s v="consultation à distance"/>
    <s v="Absence des outils"/>
    <s v="Absence de moyens"/>
    <s v="Absence de matériels"/>
    <s v="Gestions des ressources humaines"/>
    <s v="Formation"/>
    <s v="Renforcer les outils "/>
    <s v="Fournir des moyens financiers"/>
    <s v="Mettre à disposition les  outils"/>
    <s v="Prendre l'avis du personnel dans le processus de prise de décisions"/>
    <s v="Renforcer la formation continue"/>
  </r>
  <r>
    <n v="71"/>
    <d v="2018-05-17T00:00:00"/>
    <s v="Nord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NSOUROU OVONO"/>
    <s v="CHRISTELLE"/>
    <n v="43"/>
    <x v="3"/>
    <x v="2"/>
    <s v="TS Biologie Medicale"/>
    <s v="USS"/>
    <n v="5"/>
    <n v="9"/>
    <n v="5"/>
    <n v="10"/>
    <n v="5"/>
    <n v="10"/>
    <n v="5"/>
    <s v="Améliorer la prise en charge des patients"/>
    <s v="un bel approche statistique"/>
    <s v="Meilleur prévention des épidémies"/>
    <n v="10"/>
    <s v="Amélioration de la prise en charge du patient"/>
    <s v="Possibilité d'avoir une seconde opinion par un expert à distance"/>
    <s v="Gestion des épidémies et veille épidémiologique"/>
    <s v="Manque de matériels appropriés"/>
    <s v="Mauvaise gestion des données"/>
    <s v="ND"/>
    <s v="Fournir le matériel aux structures dans le besoin"/>
    <s v="Former le personnel"/>
    <s v="ND"/>
    <s v="passable"/>
    <s v="Inexistant"/>
    <s v="Inexistant"/>
    <s v="Inexistant"/>
    <s v="Inexistant"/>
    <s v="Inexistant"/>
    <s v="Inexistant"/>
    <s v="Le système d'information actuel est rudimentaire"/>
    <s v="Référentiel - Référentiels sémantiques métiers"/>
    <s v="Système d'information des soins de santé de premier niveau"/>
    <s v="Télémédecine comme fonction déportée de l'hôpital et intégrée à tous les processus de prise en charge"/>
    <n v="10"/>
    <n v="10"/>
    <n v="8"/>
    <n v="10"/>
    <n v="10"/>
    <n v="10"/>
    <n v="10"/>
    <n v="10"/>
    <n v="10"/>
    <x v="2"/>
    <s v="Oui"/>
    <n v="10"/>
    <s v="Changement très important"/>
    <s v="Changement très important"/>
    <s v="Changement assez important"/>
    <s v="Changement plus ou moins important"/>
    <s v="Changement assez important"/>
    <s v="Changement plus ou moins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Ce sous-projet me sera très utile"/>
    <s v="Bénéficier des compétences de mes collègues_x000a_"/>
    <s v="Améliorer la pratique"/>
    <s v="Améliorer les compétences "/>
    <s v="Pas de financement suffisant pour couvrir le projet"/>
    <s v="Absence de personnel pour la maintenance des outils"/>
    <s v="Connexion internet non disponible"/>
    <s v="Manque de coopération des agents"/>
    <s v="ND"/>
    <s v="Rassembler le financement necéssaire "/>
    <s v="Assurer la maintenance des équipements"/>
    <s v="Une connexion internet haut débit"/>
    <s v="Sensibilisation du personnel"/>
    <s v="ND"/>
  </r>
  <r>
    <n v="72"/>
    <d v="2018-05-17T00:00:00"/>
    <s v="Nord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BILOGO OBIANY"/>
    <s v="BRIGITTE"/>
    <n v="52"/>
    <x v="3"/>
    <x v="5"/>
    <m/>
    <s v="Faculté de médecine, science de la santé"/>
    <s v="6mois"/>
    <n v="8"/>
    <n v="7"/>
    <n v="8"/>
    <n v="6"/>
    <n v="9"/>
    <n v="8"/>
    <s v="Réussite du projet"/>
    <s v="Changement Positif"/>
    <s v="La rapidité dans le travail"/>
    <n v="8"/>
    <s v="Une meilleure productivité des agents de santé"/>
    <s v="Accessibilité directe aux données du patient"/>
    <s v="Amélioration de la prise en charge du patient"/>
    <s v="Les financements"/>
    <s v="Ne pas installer le SIS dans les zones reculées"/>
    <s v="ND"/>
    <s v="Réussir l'étude et disposer du financement"/>
    <s v="Améliorer l'état des routes"/>
    <s v="ND"/>
    <s v="Inexistant"/>
    <s v="Inexistant"/>
    <s v="médiocre"/>
    <s v="passable"/>
    <s v="passable"/>
    <s v="passable"/>
    <s v="passable"/>
    <s v="ND"/>
    <s v="Référentiel - Référentiels sémantiques métiers"/>
    <s v="Système d'information des soins de santé de premier niveau"/>
    <s v="Télémédecine comme fonction déportée de l'hôpital et intégrée à tous les processus de prise en charge"/>
    <n v="8"/>
    <n v="8"/>
    <n v="6"/>
    <n v="6"/>
    <n v="8"/>
    <n v="6"/>
    <n v="8"/>
    <n v="8"/>
    <n v="8"/>
    <x v="2"/>
    <s v="Oui"/>
    <n v="9"/>
    <s v="Changement assez important"/>
    <s v="Changement plus ou moins important"/>
    <s v="Changement faible"/>
    <s v="Changement très important"/>
    <s v="Changement assez important"/>
    <s v="Changement très important"/>
    <s v="Changement plus ou moins important"/>
    <s v="ND"/>
    <s v="Je suis prêt à beaucoup changer"/>
    <s v="Je suis prêt à beaucoup changer"/>
    <s v="Je suis prêt à plus ou moins changer"/>
    <s v="Je suis prêt à beaucoup changer"/>
    <s v="Je suis prêt à beaucoup changer"/>
    <s v="Je suis prêt à changer assez"/>
    <s v="Je suis prêt à changer assez"/>
    <s v="ND"/>
    <s v="La rapidité"/>
    <s v="Le travail en commun"/>
    <s v="Moins de réflexion personnel"/>
    <s v="L'entretien des équipements"/>
    <s v="Réseau non disponible"/>
    <s v="Internet faible débit"/>
    <s v="ND"/>
    <s v="ND"/>
    <s v="Formations des techniciens"/>
    <s v="Installer la fibre optique"/>
    <s v="Internet haut débit"/>
    <s v="ND"/>
    <s v="ND"/>
  </r>
  <r>
    <n v="73"/>
    <d v="2018-05-17T00:00:00"/>
    <s v="Nord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NIKUI"/>
    <s v="MEZUI"/>
    <n v="33"/>
    <x v="3"/>
    <x v="6"/>
    <m/>
    <s v="INFASS"/>
    <n v="1"/>
    <n v="5"/>
    <n v="5"/>
    <n v="1"/>
    <n v="5"/>
    <n v="1"/>
    <n v="5"/>
    <s v="Améliorer la qualité des soins"/>
    <s v="Améliorer les conditions de travail"/>
    <s v="Améliorer la collaboration"/>
    <n v="5"/>
    <s v="Amélioration de la prise en charge du patient"/>
    <s v="Possibilité d'avoir une seconde opinion par un expert à distance"/>
    <s v="Amélioration de la qualité de la pratique"/>
    <s v="Divulgation des informations des patients_x000a_"/>
    <s v="Limitation du réseau"/>
    <s v="Manque de compétences"/>
    <s v="Sensibilisation dans le circuit professionnel"/>
    <s v="Installer un réseau informatique performant"/>
    <s v="Formantion sur les TIC aux personnel"/>
    <s v="bien"/>
    <s v="bien"/>
    <s v="Bien"/>
    <s v="Bien"/>
    <s v="Bien"/>
    <s v="Bien"/>
    <s v="bien"/>
    <s v="Bonne gestion de l'information"/>
    <s v="Référentiel - Référentiels sémantiques métiers"/>
    <s v="Système d'information des soins de santé de premier niveau"/>
    <s v="Télémédecine comme fonction déportée de l'hôpital et intégrée à tous les processus de prise en charge"/>
    <n v="7"/>
    <n v="5"/>
    <n v="5"/>
    <n v="7"/>
    <n v="7"/>
    <n v="6"/>
    <n v="7"/>
    <n v="7"/>
    <n v="7"/>
    <x v="2"/>
    <s v="Oui"/>
    <n v="8"/>
    <s v="Changement assez important"/>
    <s v="Changement plus ou moins important"/>
    <s v="Changement assez important"/>
    <s v="Changement assez important"/>
    <s v="Changement assez important"/>
    <s v="Changement assez important"/>
    <s v="Changement assez important"/>
    <s v="Amélioration de la prise en charge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Changement des habitudes"/>
    <s v="Amélioration de la qualité des soins"/>
    <s v="Satisfaction des patients"/>
    <s v="Améliorer les habitudes"/>
    <s v="Absence de réseau "/>
    <s v="Fournir peu d'effort"/>
    <s v="Formations des agents"/>
    <s v="ND"/>
    <s v="ND"/>
    <s v="Mettre en place un réseau"/>
    <s v="Sensibilisation des professionnels de santé"/>
    <s v="Renforcement des compétences"/>
    <s v="ND"/>
    <s v="ND"/>
  </r>
  <r>
    <n v="74"/>
    <d v="2018-05-17T00:00:00"/>
    <s v="Nord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LEZEDE"/>
    <s v="CHRISTIAN"/>
    <n v="46"/>
    <x v="3"/>
    <x v="6"/>
    <m/>
    <s v="ENASS"/>
    <n v="4"/>
    <n v="10"/>
    <n v="5"/>
    <n v="10"/>
    <n v="5"/>
    <n v="10"/>
    <n v="9"/>
    <s v="Archivage numérique des infos médicales"/>
    <s v="Interconnection des professionnels dans la prise en charge"/>
    <s v="Maitrise des programmes des épidémies"/>
    <n v="10"/>
    <s v="Accessibilité directe aux données du patient"/>
    <s v="Interaction renforcée entre structures sanitaires et administrations de santé"/>
    <s v="Archivage numérique des informations médicales"/>
    <s v="Non implication du pouvoir public"/>
    <s v="Non respect du secret professionnel"/>
    <s v="Manque de compétences des professionnels sur le terrain"/>
    <s v="Adoption d'une politique réelle dans la mise en place, l'exécution et l'évaluation"/>
    <s v="Mettre en place un cadre juridique"/>
    <s v="Formation selon les normes internationnales"/>
    <s v="passable"/>
    <s v="médiocre"/>
    <s v="médiocre"/>
    <s v="passable"/>
    <s v="passable"/>
    <s v="médiocre"/>
    <s v="médiocre"/>
    <s v="Le troisième millénaire est l'air des technologies"/>
    <s v="Référentiel - Référentiels sémantiques métiers"/>
    <s v="Système d'information des soins de santé de premier niveau"/>
    <s v="Télémédecine comme fonction déportée de l'hôpital et intégrée à tous les processus de prise en charge"/>
    <n v="8"/>
    <n v="8"/>
    <n v="10"/>
    <n v="8"/>
    <n v="8"/>
    <n v="10"/>
    <n v="7"/>
    <n v="10"/>
    <n v="10"/>
    <x v="2"/>
    <s v="Oui"/>
    <n v="9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Le SIS est un élément essentiel pour l'amélioration de la qualité de la santé des populations source d'une nation forte et du dévelopement social 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Le changement du personnel de la santé va améliorer le bien être de la population "/>
    <s v="La mise en œuvre du projet"/>
    <s v="L'amélioration des compétences des professionnels"/>
    <s v="la rapidité dans la prise de décision"/>
    <s v="Le manque et le suivi des outils"/>
    <s v="Mauvaise organisation des agents"/>
    <s v="Infirmières en retard de récyclage"/>
    <s v="ND"/>
    <s v="ND"/>
    <s v="Equiper, former et faire le suivi"/>
    <s v="Insérer l'informatique dans les universités, instituts et écoles de santé"/>
    <s v="Instaurer la rigueur dans le travail"/>
    <s v="ND"/>
    <s v="ND"/>
  </r>
  <r>
    <n v="75"/>
    <d v="2018-05-17T00:00:00"/>
    <s v="Nord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MENIE NGUEINE"/>
    <s v="ANDRE"/>
    <n v="47"/>
    <x v="3"/>
    <x v="6"/>
    <m/>
    <s v="Ecole Provinciale de Morkokou"/>
    <n v="4"/>
    <n v="3"/>
    <n v="6"/>
    <n v="9"/>
    <n v="7"/>
    <n v="8"/>
    <n v="7"/>
    <s v="Amélioration du SI "/>
    <s v="Equipements performants"/>
    <s v="conduite du projet à long terme "/>
    <n v="9"/>
    <s v="Amélioration de la prise en charge du patient"/>
    <s v="Meilleures conditions de travail des agents"/>
    <s v="Amélioration de la qualité de la pratique"/>
    <s v="Mauvaise gestion"/>
    <s v="Manque de suivi"/>
    <s v="Absence de personnel qualifié"/>
    <s v="Personnel compétente au poste"/>
    <s v="Les acteurs du projet doivent être du système"/>
    <s v="Formation des agents"/>
    <s v="bien"/>
    <s v="passable"/>
    <s v="passable"/>
    <s v="médiocre"/>
    <s v="passable"/>
    <s v="passable"/>
    <s v="médiocre"/>
    <s v="ND"/>
    <s v="Référentiel - Référentiels sémantiques métiers"/>
    <s v="Système d'information des soins de santé de premier niveau"/>
    <s v="Télémédecine comme fonction déportée de l'hôpital et intégrée à tous les processus de prise en charge"/>
    <n v="4"/>
    <n v="6"/>
    <n v="9"/>
    <n v="6"/>
    <n v="5"/>
    <n v="6"/>
    <n v="7"/>
    <n v="6"/>
    <n v="5"/>
    <x v="11"/>
    <s v="Oui"/>
    <n v="10"/>
    <s v="Changement très important"/>
    <s v="Changement assez important"/>
    <s v="Changement très important"/>
    <s v="Changement très important"/>
    <s v="Changement assez important"/>
    <s v="Changement assez important"/>
    <s v="Changement très important"/>
    <s v=" ND"/>
    <s v="Je suis prêt à beaucoup changer"/>
    <s v="Je suis prêt à changer assez"/>
    <s v="Je suis prêt à beaucoup changer"/>
    <s v="Je suis prêt à beaucoup changer"/>
    <s v="Je suis prêt à beaucoup changer"/>
    <s v="Je suis prêt à beaucoup changer"/>
    <s v="Je suis prêt à changer assez"/>
    <s v="ND"/>
    <s v="Bonne prise en charge des patients_x000a_"/>
    <s v="Amélioration des soins"/>
    <s v="Bonne référence des données"/>
    <s v="Manque de personnel qualifié"/>
    <s v="Mauvaise gestion du système"/>
    <s v="Manque d'outils"/>
    <s v="Absence de communication"/>
    <s v="Surfacturation des soins"/>
    <s v="Recrutement de personnel"/>
    <s v="Surveillance du système"/>
    <s v="Outiller la structure"/>
    <s v="Sensibilisation du personnel"/>
    <s v="Prendre en compte le niveau de vie des populations"/>
  </r>
  <r>
    <n v="76"/>
    <d v="2018-05-17T00:00:00"/>
    <s v="Nord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MBANG MVE"/>
    <s v="NATALIE"/>
    <n v="39"/>
    <x v="0"/>
    <x v="3"/>
    <s v="Secrétaire de Santé"/>
    <s v="IUSSO"/>
    <n v="4"/>
    <n v="8"/>
    <n v="5"/>
    <n v="5"/>
    <n v="6"/>
    <n v="8"/>
    <n v="5"/>
    <s v="Télémédecine"/>
    <s v="Ordinateurs portables ou téléphones aux agents "/>
    <s v="wifi disponible"/>
    <n v="8"/>
    <s v="Meilleures conditions de travail des agents"/>
    <s v="Possibilité d'avoir une seconde opinion par un expert à distance"/>
    <s v="Rapidité d'accès à des ressources spécialisées"/>
    <s v="Pas de réseau wifi disponible"/>
    <s v="ND"/>
    <s v="ND"/>
    <s v="Couvrir la zone de réseau wifi "/>
    <s v="ND"/>
    <s v="ND"/>
    <s v="passable"/>
    <s v="médiocre"/>
    <s v="passable"/>
    <s v="Bien"/>
    <s v="passable"/>
    <s v="passable"/>
    <s v="bien"/>
    <s v="ND"/>
    <s v="Référentiel - Référentiels sémantiques métiers"/>
    <s v="Système d'information des soins de santé de premier niveau"/>
    <s v="Télémédecine comme fonction déportée de l'hôpital et intégrée à tous les processus de prise en charge"/>
    <n v="6"/>
    <n v="3"/>
    <n v="5"/>
    <n v="8"/>
    <n v="4"/>
    <n v="6"/>
    <n v="4"/>
    <n v="5"/>
    <n v="8"/>
    <x v="6"/>
    <s v="Oui"/>
    <n v="8"/>
    <s v="Changement assez important"/>
    <s v="Changement plus ou moins important"/>
    <s v="Changement faible"/>
    <s v="Changement assez important"/>
    <s v="Changement très important"/>
    <s v="Changement plus ou moins important"/>
    <s v="Changement très important"/>
    <s v="ND"/>
    <s v="Je suis prêt à changer assez"/>
    <s v="Je suis prêt à beaucoup changer"/>
    <s v="Je suis un peu prêt à changer"/>
    <s v="Je suis prêt à plus ou moins changer"/>
    <s v="Je suis prêt à changer assez"/>
    <s v="Je suis prêt à plus ou moins changer"/>
    <s v="Je suis prêt à beaucoup changer"/>
    <s v="ND"/>
    <s v="Améliorer le SIS"/>
    <s v="Couvrir toute l'étendue des réseaux téléphoniques"/>
    <s v="ND"/>
    <s v="Manque de réseau"/>
    <s v="Accès dificile d'internet"/>
    <s v="Manque d'unités"/>
    <s v="Pas d'électricité dans toute la zone"/>
    <s v="ND"/>
    <s v="Couvrir la région de réseau "/>
    <s v="Rendre internet disponible"/>
    <s v="Fournir des unités"/>
    <s v="Accès à l'éléctricité"/>
    <s v="ND"/>
  </r>
  <r>
    <n v="77"/>
    <d v="2018-05-17T00:00:00"/>
    <s v="Nord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AKOMA-NDONG ZITA"/>
    <s v="LAURE"/>
    <n v="30"/>
    <x v="3"/>
    <x v="1"/>
    <m/>
    <s v="ETTB"/>
    <s v="3mois"/>
    <n v="7"/>
    <n v="7"/>
    <n v="8"/>
    <n v="9"/>
    <n v="6"/>
    <n v="8"/>
    <s v="Améliorer la situation sanitaire au gabon"/>
    <s v="ND"/>
    <s v="ND"/>
    <n v="8"/>
    <s v="Une meilleure productivité des agents de santé"/>
    <s v="Accessibilité directe aux données du patient"/>
    <s v="Possibilité d'avoir une seconde opinion par un expert à distance"/>
    <s v="Les financements"/>
    <s v="Manque d'électricité"/>
    <s v="Equipements"/>
    <s v="L'Etat doit participer à l'investissement dans le projet"/>
    <s v="L'Etat doit accompagner les structures concernées"/>
    <s v="Mettre des équipements dans toutes les structures "/>
    <s v="médiocre"/>
    <s v="médiocre"/>
    <s v="passable"/>
    <s v="passable"/>
    <s v="Bien"/>
    <s v="passable"/>
    <s v="passable"/>
    <s v="ND"/>
    <s v="Référentiel - Référentiels sémantiques métiers"/>
    <s v="Système d'information des soins de santé de premier niveau"/>
    <s v="Télémédecine comme fonction déportée de l'hôpital et intégrée à tous les processus de prise en charge"/>
    <n v="8"/>
    <n v="8"/>
    <n v="8"/>
    <n v="6"/>
    <n v="7"/>
    <n v="8"/>
    <n v="8"/>
    <n v="9"/>
    <n v="9"/>
    <x v="2"/>
    <s v="Oui"/>
    <n v="8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Améliorer nos connaissances "/>
    <s v="Améliorer le travail au quotidien"/>
    <s v="ND"/>
    <s v="Problème de connexion"/>
    <s v="Financement"/>
    <s v="ND"/>
    <s v="ND"/>
    <s v="ND"/>
    <s v="Installer un bon réseau _x000a_"/>
    <s v="Associer l'Etat sur le projet"/>
    <s v="ND"/>
    <s v="ND"/>
    <s v="ND"/>
  </r>
  <r>
    <n v="78"/>
    <d v="2018-05-17T00:00:00"/>
    <s v="Nord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BOULINGUI B."/>
    <s v="LUDGER"/>
    <n v="44"/>
    <x v="2"/>
    <x v="1"/>
    <m/>
    <s v="FMSS"/>
    <n v="1"/>
    <n v="5"/>
    <n v="1"/>
    <n v="10"/>
    <n v="5"/>
    <n v="5"/>
    <n v="10"/>
    <s v="Amélioration de la qualité de la prise en charge"/>
    <s v="Renforcer les capacités"/>
    <s v="Avoir un diagnostic précoce"/>
    <n v="8"/>
    <s v="Amélioration de la prise en charge du patient"/>
    <s v="Accessibilité à la formation médicale continue à distance"/>
    <s v="Gestion des épidémies et veille épidémiologique"/>
    <s v="Réseau internet insuffisant"/>
    <s v="Déficit de réseau routier"/>
    <s v="Manque de structures adéquates"/>
    <s v="Améliorer le réseau internet"/>
    <s v="Améliorer le réseau routier"/>
    <s v="Améliorer les structures sanitaires"/>
    <s v="passable"/>
    <s v="passable"/>
    <s v="passable"/>
    <s v="médiocre"/>
    <s v="médiocre"/>
    <s v="passable"/>
    <s v="passable"/>
    <s v="ND"/>
    <s v="Référentiel - Référentiels sémantiques métiers"/>
    <s v="Système d'information des soins de santé de premier niveau"/>
    <s v="Télémédecine comme fonction déportée de l'hôpital et intégrée à tous les processus de prise en charge"/>
    <n v="5"/>
    <n v="5"/>
    <n v="5"/>
    <n v="5"/>
    <n v="5"/>
    <n v="5"/>
    <n v="10"/>
    <n v="10"/>
    <n v="10"/>
    <x v="2"/>
    <s v="Oui"/>
    <n v="8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La mise en œuvre de ce projet va améliorer notre système de santé"/>
    <s v="Amélioration des échanges entre agents de santé"/>
    <s v="Amélioration de la prise en charge des malades"/>
    <s v="Renforcement des capacités du personnel"/>
    <s v="La politique"/>
    <s v="Manque de matériels informatiques"/>
    <s v="ND"/>
    <s v="ND"/>
    <s v="ND"/>
    <s v="Volonté du pouvoir en place"/>
    <s v="Appport de matériels informatiques"/>
    <s v="ND"/>
    <s v="ND"/>
    <s v="ND"/>
  </r>
  <r>
    <n v="79"/>
    <d v="2018-05-17T00:00:00"/>
    <s v="Nord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MENAUE M'ONDO"/>
    <s v="EMMANUELLE CAROLE"/>
    <n v="50"/>
    <x v="0"/>
    <x v="3"/>
    <s v="Gestionnaire comptable"/>
    <s v="ENSAS FCV"/>
    <n v="23"/>
    <n v="6"/>
    <n v="10"/>
    <n v="6"/>
    <n v="3"/>
    <n v="8"/>
    <n v="9"/>
    <s v="Projet ambitieux"/>
    <s v="Soins de qualité"/>
    <s v="ND"/>
    <n v="3"/>
    <s v="Une meilleure productivité des agents de santé"/>
    <s v="Rapidité d'accès à des ressources spécialisées"/>
    <s v="Meilleure sécurité pour les patients"/>
    <s v="Sécurité des données du patient"/>
    <s v="ND"/>
    <s v="ND"/>
    <s v="Réalisation et continuité du projet "/>
    <s v="ND"/>
    <s v="ND"/>
    <s v="passable"/>
    <s v="Inexistant"/>
    <s v="passable"/>
    <s v="passable"/>
    <s v="passable"/>
    <s v="Bien"/>
    <s v="Inexistant"/>
    <s v="ND"/>
    <s v="Référentiel - Référentiels sémantiques métiers"/>
    <s v="Système d'information des soins de santé de premier niveau"/>
    <s v="Télémédecine comme fonction déportée de l'hôpital et intégrée à tous les processus de prise en charge"/>
    <n v="6"/>
    <n v="6"/>
    <n v="8"/>
    <n v="6"/>
    <n v="6"/>
    <n v="8"/>
    <n v="6"/>
    <n v="5"/>
    <n v="10"/>
    <x v="2"/>
    <s v="Oui"/>
    <n v="8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e à changer"/>
    <s v="Des outils adéquats"/>
    <s v="ND"/>
    <s v="ND"/>
    <s v="Manque d'outils"/>
    <s v="Manque de moyens financiers"/>
    <s v="Manque de soutien au projet par le pouvoir public"/>
    <s v="ND"/>
    <s v="ND"/>
    <s v="Equiper les structures "/>
    <s v="Apport de moyens financiers"/>
    <s v="Associer le gouvernement à la mise en œuvre "/>
    <s v="ND"/>
    <s v="ND"/>
  </r>
  <r>
    <n v="80"/>
    <d v="2018-05-17T00:00:00"/>
    <s v="Nord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NYAUGOUE EMAW"/>
    <s v="ELISABETH"/>
    <n v="48"/>
    <x v="3"/>
    <x v="1"/>
    <m/>
    <s v="Faculté de médecine, science de la santé"/>
    <n v="14"/>
    <n v="7"/>
    <n v="6"/>
    <n v="8"/>
    <n v="5"/>
    <n v="7"/>
    <n v="7"/>
    <s v="Amélioration de la prise en charge du patient"/>
    <s v="Renforcement du SI existant"/>
    <s v="Réduction des évacuations"/>
    <n v="8"/>
    <s v="Une meilleure productivité des agents de santé"/>
    <s v="Accessibilité directe aux données du patient"/>
    <s v="Possibilité d'avoir une seconde opinion par un expert à distance"/>
    <s v="Le financement total du projet"/>
    <s v="Manque d'équipements"/>
    <s v="ND"/>
    <s v="L'Etat doit participer à l'investissement dans le projet"/>
    <s v="Mettre les équipements dans toutes les structures"/>
    <s v="ND"/>
    <s v="médiocre"/>
    <s v="médiocre"/>
    <s v="passable"/>
    <s v="passable"/>
    <s v="médiocre"/>
    <s v="médiocre"/>
    <s v="Inexistant"/>
    <s v="ND"/>
    <s v="Référentiel - Référentiels sémantiques métiers"/>
    <s v="Système d'information des soins de santé de premier niveau"/>
    <s v="Télémédecine comme fonction déportée de l'hôpital et intégrée à tous les processus de prise en charge"/>
    <n v="8"/>
    <n v="8"/>
    <n v="8"/>
    <n v="8"/>
    <n v="8"/>
    <n v="8"/>
    <n v="9"/>
    <n v="9"/>
    <n v="9"/>
    <x v="2"/>
    <s v="Oui"/>
    <n v="8"/>
    <s v="Changement assez important"/>
    <s v="Changement assez important"/>
    <s v="Changement assez important"/>
    <s v="Changement plus ou moins important"/>
    <s v="Changement plus ou moins important"/>
    <s v="Changement plus ou moins important"/>
    <s v="Changement plus ou moins important"/>
    <s v="ND"/>
    <s v="Je suis prêt à changer assez"/>
    <s v="Je suis prêt à changer assez"/>
    <s v="Je suis prêt à changer assez"/>
    <s v="Je suis prêt à changer assez"/>
    <s v="Je suis prêt à beaucoup changer"/>
    <s v="Je suis prêt à changer assez"/>
    <s v="Je suis prêt à plus ou moins changer"/>
    <s v="ND"/>
    <s v="Améliorer la prise en charge"/>
    <s v="Limiter les évacuations"/>
    <s v="Meilleure productivité des agents de la santé"/>
    <s v="Défaut de maintenance des équipements"/>
    <s v="Personnel non formé"/>
    <s v="Problème d'électricité"/>
    <s v="ND"/>
    <s v="ND"/>
    <s v="Mettre en place des équipes de maintenance préalablement formées"/>
    <s v="Formation coninue du personnel"/>
    <s v="Avoir un groupe électrogène "/>
    <s v="ND"/>
    <s v="ND"/>
  </r>
  <r>
    <n v="81"/>
    <d v="2018-05-17T00:00:00"/>
    <s v="Nord"/>
    <s v="Ntem"/>
    <s v="CM de BITAM"/>
    <s v="Centre médical"/>
    <s v="Public civil"/>
    <n v="90"/>
    <s v="Bitam"/>
    <m/>
    <m/>
    <m/>
    <d v="1950-01-01T00:00:00"/>
    <n v="52717"/>
    <n v="40"/>
    <n v="30"/>
    <n v="75"/>
    <s v="NA"/>
    <s v="LEDAGA"/>
    <s v="AUMAR SEVERIN"/>
    <n v="36"/>
    <x v="0"/>
    <x v="3"/>
    <s v="ADS"/>
    <s v="EPCA"/>
    <n v="1"/>
    <n v="9"/>
    <n v="9"/>
    <n v="9"/>
    <n v="5"/>
    <n v="9"/>
    <n v="7"/>
    <s v="Une meilleure prise en charge des malades"/>
    <s v="Avoir les informations à temps réel"/>
    <s v="Réduire les évacuations"/>
    <n v="9"/>
    <s v="Une meilleure productivité des agents de santé"/>
    <s v="Amélioration de la prise en charge du patient"/>
    <s v="Rapidité d'accès à des ressources spécialisées"/>
    <s v="Mauvaise gestion du SIS"/>
    <s v="Manques de moyens financiers"/>
    <s v="Détournement du financement alloué au projet"/>
    <s v="Créer une caisse au projet"/>
    <s v="Sécuriser le financement"/>
    <s v="Formation des agents"/>
    <s v="passable"/>
    <s v="Inexistant"/>
    <s v="Inexistant"/>
    <s v="médiocre"/>
    <s v="médiocre"/>
    <s v="Inexistant"/>
    <s v="médiocre"/>
    <s v="ND"/>
    <s v="Référentiel - Référentiels sémantiques métiers"/>
    <s v="Système d'information des soins de santé de premier niveau"/>
    <s v="Télémédecine comme fonction déportée de l'hôpital et intégrée à tous les processus de prise en charge"/>
    <n v="9"/>
    <n v="9"/>
    <n v="9"/>
    <n v="6"/>
    <n v="7"/>
    <n v="5"/>
    <n v="8"/>
    <n v="10"/>
    <n v="10"/>
    <x v="2"/>
    <s v="Oui"/>
    <n v="10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Mise en œuvre effective du projet dans tout le pays"/>
    <s v="Toute la population gabonaise bénéfice du projet"/>
    <s v="Facilité l'utilisation du SIS"/>
    <s v="Mauvaise connexion internet"/>
    <s v="Manque de moyens financiers"/>
    <s v="Problème d'électricité"/>
    <s v="Eviter les équipeements de marque chinoise"/>
    <s v="Ne pas augmenter le coût des soins "/>
    <s v="Accès à un wifi haut débit"/>
    <s v="Créer une caisse pour la mise en œuvre du projet"/>
    <s v="Electrifier tout le pays"/>
    <s v="Acheter des équipements de bonne qualité"/>
    <s v="Prévoir une prise en charge"/>
  </r>
  <r>
    <n v="82"/>
    <d v="2018-05-17T00:00:00"/>
    <s v="Nord"/>
    <s v="Woleu"/>
    <s v="Base 09"/>
    <s v="BELE"/>
    <s v="Public civil"/>
    <n v="28"/>
    <s v="Oyem 1er arrondissement"/>
    <m/>
    <m/>
    <m/>
    <s v="ND"/>
    <s v="ND"/>
    <s v="ND"/>
    <s v="ND"/>
    <n v="4"/>
    <s v="NA"/>
    <s v="ABESSOLO ASSOUMOU"/>
    <s v="HENRI BERTIN"/>
    <n v="48"/>
    <x v="3"/>
    <x v="1"/>
    <m/>
    <s v="ENASS de Makokou"/>
    <n v="2"/>
    <n v="3"/>
    <n v="4"/>
    <n v="10"/>
    <n v="5"/>
    <n v="10"/>
    <n v="10"/>
    <s v="Faciliter la communication entre personnel"/>
    <s v="Faciliter la consultation à distance"/>
    <s v="Faciliter un meilleur suivi des patients"/>
    <n v="10"/>
    <s v="Meilleures conditions de travail des agents"/>
    <s v="Amélioration de la qualité de la pratique"/>
    <s v="Accessibilité à la formation médicale continue à distance"/>
    <s v="ND"/>
    <s v="Accès aux équipements"/>
    <s v="L'entretien des équipements"/>
    <s v="ND"/>
    <s v="Rendre les équipements accessible à toutes les structures"/>
    <s v="Formation des agents pour la maintenance des équipements"/>
    <s v="bien"/>
    <s v="bien"/>
    <s v="passable"/>
    <s v="passable"/>
    <s v="passable"/>
    <s v="passable"/>
    <s v="passable"/>
    <s v="La performance actuelle doit être améliorée"/>
    <s v="Portail de l'Espace Numérique de Santé du Gabon (ENSG) pour les professionnels de la santé et les patients"/>
    <s v="Hébergement des données"/>
    <s v="Système de pilotage, des statistiques de la veille sanitaire de l’observatoire gabonais de santé"/>
    <n v="5"/>
    <n v="7"/>
    <n v="4"/>
    <n v="8"/>
    <n v="8"/>
    <n v="6"/>
    <n v="8"/>
    <n v="9"/>
    <n v="10"/>
    <x v="12"/>
    <s v="Oui"/>
    <n v="10"/>
    <s v="Changement assez important"/>
    <s v="Changement assez important"/>
    <s v="Changement assez important"/>
    <s v="Changement assez important"/>
    <s v="Changement plus ou moins important"/>
    <s v="Changement plus ou moins important"/>
    <s v="Changement plus ou moins important"/>
    <s v="ND"/>
    <s v="Je suis prêt à plus ou moins changer"/>
    <s v="Je suis prêt à changer assez"/>
    <s v="Je suis prêt à plus ou moins changer"/>
    <s v="Je suis prêt à plus ou moins changer"/>
    <s v="Je suis prêt à plus ou moins changer"/>
    <s v="Je suis prêt à changer assez"/>
    <s v="Je suis prêt à plus ou moins changer"/>
    <s v="Contrôle régulier pour la conduite du changement"/>
    <s v="Améliorer la performance des agents"/>
    <s v="Changement des habitudes"/>
    <s v="ND"/>
    <s v="Problème de réseau wifi"/>
    <s v="ND"/>
    <s v="ND"/>
    <s v="ND"/>
    <s v="ND"/>
    <s v="Accès à un wifi haut débit"/>
    <s v="ND"/>
    <s v="ND"/>
    <s v="ND"/>
    <s v="ND"/>
  </r>
  <r>
    <n v="83"/>
    <d v="2018-05-17T00:00:00"/>
    <s v="Nord"/>
    <s v="Woleu"/>
    <s v="Base 09"/>
    <s v="BELE"/>
    <s v="Public civil"/>
    <n v="28"/>
    <s v="Oyem 1er arrondissement"/>
    <m/>
    <m/>
    <m/>
    <s v="ND"/>
    <s v="ND"/>
    <s v="ND"/>
    <s v="ND"/>
    <n v="4"/>
    <s v="NA"/>
    <s v="MOUPINDA"/>
    <s v="Mirabelle"/>
    <n v="38"/>
    <x v="3"/>
    <x v="1"/>
    <m/>
    <s v="Ecole de santé de Franville"/>
    <n v="3"/>
    <n v="6"/>
    <n v="4"/>
    <n v="10"/>
    <n v="3"/>
    <n v="10"/>
    <n v="3"/>
    <s v="Péréniser le SIS"/>
    <s v="Une équipe de pilotage sérieuse"/>
    <s v="ND"/>
    <n v="8"/>
    <s v="Accessibilité directe aux données du patient"/>
    <s v="Amélioration de la prise en charge du patient"/>
    <s v="Meilleure sécurité pour les patients"/>
    <s v="Risque d'échec du projet"/>
    <s v="Divulguer les données du patient"/>
    <s v="Pas d'accès au réseau wifi"/>
    <s v="Confier le projet aux experts du domaine"/>
    <s v="Accès limité aux données du patient"/>
    <s v="Installer un wifi haut débit"/>
    <s v="passable"/>
    <s v="passable"/>
    <s v="passable"/>
    <s v="passable"/>
    <s v="passable"/>
    <s v="passable"/>
    <s v="passable"/>
    <s v="ND"/>
    <s v="Portail de l'Espace Numérique de Santé du Gabon (ENSG) pour les professionnels de la santé et les patients"/>
    <s v="Hébergement des données"/>
    <s v="Système de pilotage, des statistiques de la veille sanitaire de l’observatoire gabonais de santé"/>
    <n v="7"/>
    <n v="4"/>
    <n v="10"/>
    <n v="8"/>
    <n v="2"/>
    <n v="5"/>
    <n v="10"/>
    <n v="8"/>
    <n v="3"/>
    <x v="12"/>
    <s v="Oui"/>
    <n v="10"/>
    <s v="Changement très important"/>
    <s v="Changement très important"/>
    <s v="Changement assez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Le projet changera nos vieilles habitudes"/>
    <s v="Amélioration de la qualité de service"/>
    <s v="Prévention des risques de propagation des épidémies"/>
    <s v="Suivi du patient"/>
    <s v="Risque de connexion"/>
    <s v="ND"/>
    <s v="ND"/>
    <s v="ND"/>
    <s v="ND"/>
    <s v="Installer lune fibre optique"/>
    <s v="ND"/>
    <s v="ND"/>
    <s v="ND"/>
    <s v="ND"/>
  </r>
  <r>
    <n v="84"/>
    <d v="2018-05-17T00:00:00"/>
    <s v="Nord"/>
    <s v="Woleu"/>
    <s v="DRS"/>
    <s v="Administration régionale de santé"/>
    <s v="Public civil"/>
    <n v="760"/>
    <s v="Oyem 2ème arrondissment"/>
    <m/>
    <m/>
    <m/>
    <s v="ND"/>
    <n v="181609"/>
    <s v="ND"/>
    <s v="ND"/>
    <n v="3"/>
    <s v="NA"/>
    <s v="EBE"/>
    <s v="CHARLEMANGNE"/>
    <n v="55"/>
    <x v="0"/>
    <x v="3"/>
    <s v="DRS"/>
    <s v="USS Gabon"/>
    <n v="15"/>
    <n v="10"/>
    <n v="5"/>
    <n v="10"/>
    <n v="5"/>
    <n v="5"/>
    <n v="5"/>
    <s v="Améliorer la qualité des soins"/>
    <s v="Assurer une formation sanitaire nationale"/>
    <s v="Renforcer les capacités des agents"/>
    <n v="10"/>
    <s v="Amélioration de la qualité de la pratique"/>
    <s v="Facilité de la recherche clinique grâce aux bases de données"/>
    <s v="Gestion des épidémies et veille épidémiologique"/>
    <s v="Divulguer les informations sanitaires_x000a_"/>
    <s v="Paresse du personnel paramédical"/>
    <s v="ND"/>
    <s v="Sécuriser les informations sanitaires"/>
    <s v="Accorder des primes aux meilleurs"/>
    <s v="ND"/>
    <s v="passable"/>
    <s v="médiocre"/>
    <s v="passable"/>
    <s v="médiocre"/>
    <s v="Inexistant"/>
    <s v="médiocre"/>
    <s v="médiocre"/>
    <s v="Le SNIS actuel n'est pas approprié"/>
    <s v="Référentiel - Référentiels sémantiques métiers"/>
    <s v="Systèmes d’Information Hospitaliers (SIH)"/>
    <s v="Télémédecine comme fonction déportée de l'hôpital et intégrée à tous les processus de prise en charge"/>
    <n v="4"/>
    <n v="4"/>
    <n v="2"/>
    <n v="2"/>
    <n v="4"/>
    <n v="2"/>
    <n v="1"/>
    <n v="2"/>
    <n v="3"/>
    <x v="11"/>
    <s v="Oui"/>
    <n v="10"/>
    <s v="Changement assez important"/>
    <s v="Changement assez important"/>
    <s v="Changement assez important"/>
    <s v="Changement assez important"/>
    <s v="Changement assez important"/>
    <s v="Changement plus ou moins important"/>
    <s v="Changement assez important"/>
    <s v="L'apport et la maitrise de nouveaux outils peuvent permettre un changement important si les utilisateurs comprennent le bien fondé du projet"/>
    <s v="Je suis prêt à beaucoup changer"/>
    <s v="Je suis prêt à changer assez"/>
    <s v="Je suis prêt à changer assez"/>
    <s v="Je suis prêt à beaucoup changer"/>
    <s v="Je suis prêt à changer assez"/>
    <s v="Je suis prêt à changer assez"/>
    <s v="Je suis prêt à changer assez"/>
    <s v="J'adhère pleinement au projet et je vais m'investir à bien le comprendre et à l'utiliser"/>
    <s v="Partage des informations en temps réel"/>
    <s v="Collecte en temps réel des informations sanitaires "/>
    <s v="ND"/>
    <s v="Abandon du projet en plein déploiement"/>
    <s v="Manque de moyens financiers"/>
    <s v="Non adhésion du personnel"/>
    <s v="NB"/>
    <s v="ND"/>
    <s v="Faire aboutir le projet"/>
    <s v="Financer correctement le projet"/>
    <s v="Encourager les utilisateurs"/>
    <s v="ND"/>
    <s v="ND"/>
  </r>
  <r>
    <n v="85"/>
    <d v="2018-05-17T00:00:00"/>
    <s v="Nord"/>
    <s v="Woleu"/>
    <s v="OPN"/>
    <s v="Pharmacie"/>
    <s v="Public civil"/>
    <n v="9"/>
    <s v="Oyem 2ème arrondissment"/>
    <m/>
    <m/>
    <m/>
    <s v="ND"/>
    <n v="181609"/>
    <s v="ND"/>
    <s v="ND"/>
    <n v="4"/>
    <s v="NA"/>
    <s v="MINKO M'ONGOUA"/>
    <s v="FORTUNE"/>
    <n v="34"/>
    <x v="0"/>
    <x v="2"/>
    <s v="Magasinier"/>
    <s v="ND"/>
    <n v="7"/>
    <n v="3"/>
    <n v="4"/>
    <n v="7"/>
    <n v="1"/>
    <n v="7"/>
    <n v="7"/>
    <s v="Le SIS est un outil très important pour améliorer la situation sanitaire au gabon"/>
    <s v="ND"/>
    <s v="ND"/>
    <n v="10"/>
    <s v="Amélioration de la prise en charge du patient"/>
    <s v="Meilleure sécurité pour les patients"/>
    <s v="Gestion des épidémies et veille épidémiologique"/>
    <s v="La mauvaise utilisation des appareils"/>
    <s v="ND"/>
    <s v="ND"/>
    <s v="Formation des utilisateurs"/>
    <s v="ND"/>
    <s v="ND"/>
    <s v="Inexistant"/>
    <s v="bien"/>
    <s v="Inexistant"/>
    <s v="Excellent"/>
    <s v="Bien"/>
    <s v="Excellent"/>
    <s v="Inexistant"/>
    <s v="ND"/>
    <s v="Portail de l'Espace Numérique de Santé du Gabon (ENSG) pour les professionnels de la santé et les patients"/>
    <s v="Hébergement des données"/>
    <s v="Système de pilotage, des statistiques de la veille sanitaire de l’observatoire gabonais de santé"/>
    <n v="3"/>
    <n v="6"/>
    <n v="6"/>
    <n v="3"/>
    <n v="3"/>
    <n v="6"/>
    <n v="3"/>
    <n v="3"/>
    <n v="3"/>
    <x v="0"/>
    <s v="Oui"/>
    <n v="7"/>
    <s v="Changement très important"/>
    <s v="Changement assez important"/>
    <s v="Changement assez important"/>
    <s v="Changement assez important"/>
    <s v="Changement très important"/>
    <s v="Changement très important"/>
    <s v="Changement faible"/>
    <s v="ND"/>
    <s v="Je suis prêt à plus ou moins changer"/>
    <s v="Je suis prêt à changer assez"/>
    <s v="Je suis prêt à changer assez"/>
    <s v="Je suis prêt à beaucoup changer"/>
    <s v="Je suis prêt à beaucoup changer"/>
    <s v="Je suis prêt à beaucoup changer"/>
    <s v="Je suis prêt à plus ou moins changer"/>
    <s v="ND"/>
    <s v="Formation du personnel"/>
    <s v="Des outils fiables pour le bon fonctionnement"/>
    <s v="Bonne organisation du travail"/>
    <s v="Attention aux piratages de données"/>
    <s v="ND"/>
    <s v="ND"/>
    <s v="ND"/>
    <s v="ND"/>
    <s v="Sécuriser les SIS"/>
    <s v="ND"/>
    <s v="ND"/>
    <s v="ND"/>
    <s v="ND"/>
  </r>
  <r>
    <n v="86"/>
    <d v="2018-05-17T00:00:00"/>
    <s v="Nord"/>
    <s v="Woleu"/>
    <s v="DRSN"/>
    <s v="Administration régionale de santé"/>
    <s v="Public civil"/>
    <n v="6"/>
    <s v="Oyem 2ème arrondissment"/>
    <m/>
    <m/>
    <m/>
    <s v="ND"/>
    <n v="181609"/>
    <s v="ND"/>
    <s v="ND"/>
    <n v="4"/>
    <s v="NA"/>
    <s v="ELLANKOUNA"/>
    <s v="HENRI"/>
    <n v="46"/>
    <x v="0"/>
    <x v="3"/>
    <m/>
    <s v="ENASS"/>
    <s v="5mois"/>
    <n v="8"/>
    <n v="6"/>
    <n v="8"/>
    <n v="3"/>
    <n v="8"/>
    <n v="3"/>
    <s v="La bonne prise en charge des patients"/>
    <s v="La collaboration entre le personnel de la santé"/>
    <s v="La mise en place de l'outil informatique"/>
    <n v="8"/>
    <s v="Amélioration de la prise en charge du patient"/>
    <s v="Possibilité d'avoir une seconde opinion par un expert à distance"/>
    <s v="Possibilité de partager ses expériences terrain avec les autres"/>
    <s v="La mauvaise collaboration"/>
    <s v="Problème financier"/>
    <s v="Problème de communication"/>
    <s v="Instaurer une bonne collaboration entre le personnel de santé"/>
    <s v="Payement régulier des salaires"/>
    <s v="Mise en place d'un bon réseau"/>
    <s v="passable"/>
    <s v="passable"/>
    <s v="passable"/>
    <s v="médiocre"/>
    <s v="passable"/>
    <s v="passable"/>
    <s v="passable"/>
    <s v="ND"/>
    <s v="Portail de l'Espace Numérique de Santé du Gabon (ENSG) pour les professionnels de la santé et les patients"/>
    <s v="Hébergement des données"/>
    <s v="Système de pilotage, des statistiques de la veille sanitaire de l’observatoire gabonais de santé"/>
    <n v="5"/>
    <n v="5"/>
    <n v="5"/>
    <n v="8"/>
    <n v="8"/>
    <n v="8"/>
    <n v="5"/>
    <n v="5"/>
    <n v="5"/>
    <x v="10"/>
    <s v="Oui"/>
    <n v="8"/>
    <s v="Changement assez important"/>
    <s v="Changement très important"/>
    <s v="Changement assez important"/>
    <s v="Changement assez important"/>
    <s v="Changement assez important"/>
    <s v="Changement assez important"/>
    <s v="Changement plus ou moins important"/>
    <s v="ND"/>
    <s v="Je suis prêt à beaucoup changer"/>
    <s v="Je suis prêt à changer assez"/>
    <s v="Je suis prêt à beaucoup changer"/>
    <s v="Je suis prêt à changer assez"/>
    <s v="Je suis prêt à beaucoup changer"/>
    <s v="Je suis prêt à changer assez"/>
    <s v="Je suis prêt à changer assez"/>
    <s v="ND"/>
    <s v="Nous souhaitons que ce projet soit realisé pour le bien des patients"/>
    <s v="ND"/>
    <s v="ND"/>
    <s v="La divulgation du secret professionnel"/>
    <s v="Le désinteressement du patient"/>
    <s v="Données eronnées"/>
    <s v="ND"/>
    <s v="ND"/>
    <s v="Sécuriser les données/codes"/>
    <s v="Sensibilisation des patients"/>
    <s v="Rigueur pendant l'enrégistrement des données des patients"/>
    <s v="ND"/>
    <s v="ND"/>
  </r>
  <r>
    <n v="87"/>
    <d v="2018-05-17T00:00:00"/>
    <s v="Nord"/>
    <s v="Woleu"/>
    <s v="DRS"/>
    <s v="Administration régionale de santé"/>
    <s v="Public civil"/>
    <n v="6"/>
    <s v="Oyem 2ème arrondissement"/>
    <m/>
    <m/>
    <m/>
    <s v="ND"/>
    <n v="181609"/>
    <s v="ND"/>
    <s v="ND"/>
    <n v="4"/>
    <s v="NA"/>
    <s v="GNINGOME"/>
    <s v="CADY"/>
    <n v="42"/>
    <x v="0"/>
    <x v="3"/>
    <s v="Secrétaire de Santé"/>
    <s v="EPCA"/>
    <n v="4"/>
    <n v="8"/>
    <n v="8"/>
    <n v="6"/>
    <n v="6"/>
    <n v="6"/>
    <n v="3"/>
    <s v="Confidentialité des données"/>
    <s v="ND"/>
    <s v="ND"/>
    <n v="8"/>
    <s v="Accessibilité directe aux données du patient"/>
    <s v="Amélioration de la prise en charge du patient"/>
    <s v="Continuité des services"/>
    <s v="L'arret du projet pendant le déploiement"/>
    <s v="ND"/>
    <s v="ND"/>
    <s v="Bien évaluer le coût du projet"/>
    <s v="ND"/>
    <s v="ND"/>
    <s v="bien"/>
    <s v="passable"/>
    <s v="passable"/>
    <s v="passable"/>
    <s v="passable"/>
    <s v="passable"/>
    <s v="Inexistant"/>
    <s v="ND"/>
    <s v="Portail de l'Espace Numérique de Santé du Gabon (ENSG) pour les professionnels de la santé et les patients"/>
    <s v="Hébergement des données"/>
    <s v="Système de pilotage, des statistiques de la veille sanitaire de l’observatoire gabonais de santé"/>
    <n v="4"/>
    <n v="6"/>
    <n v="7"/>
    <n v="5"/>
    <n v="5"/>
    <n v="7"/>
    <n v="5"/>
    <n v="5"/>
    <n v="6"/>
    <x v="0"/>
    <s v="Oui"/>
    <n v="8"/>
    <s v="Changement plus ou moins important"/>
    <s v="Changement assez important"/>
    <s v="Changement assez important"/>
    <s v="Changement très important"/>
    <s v="Changement assez important"/>
    <s v="Changement assez important"/>
    <s v="Changement faible"/>
    <s v="ND"/>
    <s v="Je suis prêt à beaucoup changer"/>
    <s v="Je suis prêt à beaucoup changer"/>
    <s v="Je suis prêt à changer assez"/>
    <s v="Je suis prêt à plus ou moins changer"/>
    <s v="Je suis prêt à changer assez"/>
    <s v="Je suis prêt à plus ou moins changer"/>
    <s v="Je suis prêt à changer assez"/>
    <s v="ND"/>
    <s v="Prise en charge rapide du patient"/>
    <s v="Bonne collaboration entre les structures"/>
    <s v="ND"/>
    <s v="Défaillance technique"/>
    <s v="ND"/>
    <s v="ND"/>
    <s v="ND"/>
    <s v="ND"/>
    <s v="Assurer une bonne maintenance"/>
    <s v="ND"/>
    <s v="ND"/>
    <s v="ND"/>
    <s v="ND"/>
  </r>
  <r>
    <n v="88"/>
    <d v="2018-05-17T00:00:00"/>
    <s v="Nord"/>
    <s v="Woleu"/>
    <s v="Service Régional de SMI Oyem"/>
    <s v="SMI"/>
    <s v="Public civil"/>
    <n v="22"/>
    <s v="Oyem 1er arrondissement"/>
    <m/>
    <m/>
    <m/>
    <n v="2014"/>
    <n v="181609"/>
    <s v="ND"/>
    <s v="ND"/>
    <n v="5"/>
    <s v="NA"/>
    <s v="NZAMBA BOULINGUI"/>
    <s v="ANTOINE SNYDER"/>
    <n v="28"/>
    <x v="0"/>
    <x v="2"/>
    <s v="TS Biologie Medicale"/>
    <s v="USS"/>
    <n v="4"/>
    <n v="8"/>
    <n v="5"/>
    <n v="7"/>
    <n v="6"/>
    <n v="8"/>
    <n v="3"/>
    <s v="Voir les médecin à leur poste"/>
    <s v="Plus de retard de payement par le CNAMGS"/>
    <s v="ND"/>
    <n v="7"/>
    <s v="Une meilleure productivité des agents de santé"/>
    <s v="Meilleures conditions de travail des agents"/>
    <s v="Facilité de la recherche clinique grâce aux bases de données"/>
    <s v="Ne plus avoir la confidentialité des données"/>
    <s v="ND"/>
    <s v="ND"/>
    <s v="Mise en garde des agents sur la confidentialité des données "/>
    <s v="ND"/>
    <s v="ND"/>
    <s v="passable"/>
    <s v="passable"/>
    <s v="passable"/>
    <s v="Bien"/>
    <s v="passable"/>
    <s v="passable"/>
    <s v="médiocre"/>
    <s v="ND"/>
    <s v="Portail de l'Espace Numérique de Santé du Gabon (ENSG) pour les professionnels de la santé et les patients"/>
    <s v="Hébergement des données"/>
    <s v="Système de pilotage, des statistiques de la veille sanitaire de l’observatoire gabonais de santé"/>
    <n v="8"/>
    <n v="4"/>
    <n v="7"/>
    <n v="7"/>
    <n v="5"/>
    <n v="7"/>
    <n v="7"/>
    <n v="3"/>
    <n v="8"/>
    <x v="0"/>
    <s v="Oui"/>
    <n v="7"/>
    <s v="Changement plus ou moins important"/>
    <s v="Changement assez important"/>
    <s v="Changement plus ou moins important"/>
    <s v="Changement plus ou moins important"/>
    <s v="Changement assez important"/>
    <s v="Changement assez important"/>
    <s v="Changement plus ou moins important"/>
    <s v="ND"/>
    <s v="Je suis prêt à beaucoup changer"/>
    <s v="Je suis prêt à changer assez"/>
    <s v="Je suis prêt à changer assez"/>
    <s v="Je suis prêt à beaucoup changer"/>
    <s v="Je suis prêt à beaucoup changer"/>
    <s v="Je suis prêt à beaucoup changer"/>
    <s v="Je suis prêt à plus ou moins changer"/>
    <s v="ND"/>
    <s v="Avoir accès au mobile"/>
    <s v="ND"/>
    <s v="ND"/>
    <s v="Connexion internet est lente"/>
    <s v="ND"/>
    <s v="ND"/>
    <s v="ND"/>
    <s v="ND"/>
    <s v="Améliorer le débit internet"/>
    <s v="ND"/>
    <s v="ND"/>
    <s v="ND"/>
    <s v="ND"/>
  </r>
  <r>
    <n v="89"/>
    <d v="2018-05-17T00:00:00"/>
    <s v="Nord"/>
    <s v="Woleu"/>
    <s v="Base 09"/>
    <s v="BELE"/>
    <s v="Public civil"/>
    <n v="28"/>
    <s v="Oyem 1er arrondissement"/>
    <m/>
    <m/>
    <m/>
    <s v="ND"/>
    <n v="181609"/>
    <s v="ND"/>
    <s v="ND"/>
    <n v="4"/>
    <s v="NA"/>
    <s v="MINTSA"/>
    <s v="CHARLES"/>
    <n v="43"/>
    <x v="0"/>
    <x v="2"/>
    <s v="Agent Santé Publique"/>
    <s v="Université des sciences de la santé Ebolowa du Cameroun"/>
    <n v="2"/>
    <n v="8"/>
    <n v="5"/>
    <n v="9"/>
    <n v="6"/>
    <n v="10"/>
    <n v="7"/>
    <s v="Un SIS effectif"/>
    <s v="Un SIS actif et non passif"/>
    <s v="Un SIS aves suivi-évaluation"/>
    <n v="8"/>
    <s v="Facilité de la recherche clinique grâce aux bases de données"/>
    <s v="Archivage numérique des informations médicales"/>
    <s v="Gestion des épidémies et veille épidémiologique"/>
    <s v="Manque de suivi"/>
    <s v="Pas de réseau téléphonique"/>
    <s v="Moyens financiers"/>
    <s v="Suivi-évaluation"/>
    <s v="Etendre le réseau dans tout le pays"/>
    <s v="Evaluer le coût du projet et de sa mise en œuvre "/>
    <s v="passable"/>
    <s v="bien"/>
    <s v="Bien"/>
    <s v="passable"/>
    <s v="passable"/>
    <s v="passable"/>
    <s v="passable"/>
    <s v="Donner de l'importance au SIS"/>
    <s v="Portail de l'Espace Numérique de Santé du Gabon (ENSG) pour les professionnels de la santé et les patients"/>
    <s v="Hébergement des données"/>
    <s v="Système de pilotage, des statistiques de la veille sanitaire de l’observatoire gabonais de santé"/>
    <n v="3"/>
    <n v="5"/>
    <n v="5"/>
    <n v="4"/>
    <n v="5"/>
    <n v="5"/>
    <n v="3"/>
    <n v="4"/>
    <n v="5"/>
    <x v="10"/>
    <s v="Oui"/>
    <n v="9"/>
    <s v="Changement assez important"/>
    <s v="Changement assez important"/>
    <s v="Changement très important"/>
    <s v="Changement très important"/>
    <s v="Changement très important"/>
    <s v="Changement très important"/>
    <s v="Changement très important"/>
    <s v="Les données exhaustives favorisent une bonne prise de décision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Un changement positif est synonyme d'amélioration"/>
    <s v="Un SIS actif avec hébergement de données"/>
    <s v="ND"/>
    <s v="ND"/>
    <s v="Collecte d'effectifs d'hopitaux"/>
    <s v="Le circuit "/>
    <s v="Les acteurs"/>
    <s v="ND"/>
    <s v="ND"/>
    <s v="Responsabiliser les acteurs"/>
    <s v="Définir un bon circuit"/>
    <s v="Outiller les acteurs"/>
    <s v="ND"/>
    <s v="ND"/>
  </r>
  <r>
    <n v="90"/>
    <d v="2018-05-17T00:00:00"/>
    <s v="Nord"/>
    <s v="Woleu"/>
    <s v="SMI"/>
    <s v="SMI"/>
    <s v="Public civil"/>
    <n v="22"/>
    <s v="Oyem 1er arrondissement"/>
    <m/>
    <m/>
    <m/>
    <n v="2014"/>
    <n v="181609"/>
    <n v="10"/>
    <n v="30"/>
    <n v="4"/>
    <s v="NA"/>
    <s v="BIYIE EBO' O"/>
    <s v="FLORE"/>
    <n v="33"/>
    <x v="2"/>
    <x v="7"/>
    <s v="Psychologue"/>
    <s v="Université Omar Bongo"/>
    <n v="3"/>
    <n v="7"/>
    <n v="5"/>
    <n v="7"/>
    <n v="5"/>
    <n v="6"/>
    <n v="6"/>
    <s v="Amélioration de la gestion des données des patients"/>
    <s v="Améliorer la situation sanitaire des gabonais"/>
    <s v="Réduire les évacuations"/>
    <n v="7"/>
    <s v="Accessibilité directe aux données du patient"/>
    <s v="Amélioration de la prise en charge du patient"/>
    <s v="Interaction renforcée entre structures sanitaires et administrations de santé"/>
    <s v="Données non sécurisées"/>
    <s v="ND"/>
    <s v="ND"/>
    <s v="Sécuriser les données des patients"/>
    <s v="ND"/>
    <s v="ND"/>
    <s v="bien"/>
    <s v="passable"/>
    <s v="passable"/>
    <s v="Bien"/>
    <s v="Bien"/>
    <s v="Inexistant"/>
    <s v="passable"/>
    <s v="ND"/>
    <s v="Portail de l'Espace Numérique de Santé du Gabon (ENSG) pour les professionnels de la santé et les patients"/>
    <s v="Hébergement des données"/>
    <s v="Système de pilotage, des statistiques de la veille sanitaire de l’observatoire gabonais de santé"/>
    <n v="7"/>
    <n v="6"/>
    <n v="7"/>
    <n v="7"/>
    <n v="6"/>
    <n v="6"/>
    <n v="6"/>
    <n v="6"/>
    <n v="6"/>
    <x v="10"/>
    <s v="Oui"/>
    <n v="7"/>
    <s v="Changement assez important"/>
    <s v="Changement assez important"/>
    <s v="Changement assez important"/>
    <s v="Changement assez important"/>
    <s v="Changement plus ou moins important"/>
    <s v="Changement plus ou moins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Former premièrement les utilisateurs"/>
    <s v="Rendre disponible les outils de travail"/>
    <s v="ND"/>
    <s v="Manque de personnel qualifié"/>
    <s v="Problème de réalisation du projet"/>
    <s v="Pas de connexion internet dans certaines zones"/>
    <s v="ND"/>
    <s v="ND"/>
    <s v="Former les utilisateurs"/>
    <s v="Bonne organisation"/>
    <s v="Internet haut débit"/>
    <s v="ND"/>
    <s v="ND"/>
  </r>
  <r>
    <n v="91"/>
    <d v="2018-05-17T00:00:00"/>
    <s v="Nord"/>
    <s v="Woleu"/>
    <s v="SMI"/>
    <s v="SMI"/>
    <s v="Public civil"/>
    <n v="22"/>
    <s v="Oyem 1er arrondissement"/>
    <m/>
    <m/>
    <m/>
    <n v="2014"/>
    <n v="181609"/>
    <s v="ND"/>
    <s v="ND"/>
    <n v="4"/>
    <s v="NA"/>
    <s v="IBOUTI"/>
    <s v="NICOLE"/>
    <n v="48"/>
    <x v="0"/>
    <x v="3"/>
    <s v="Cadre en santé publique"/>
    <s v="INFASS"/>
    <n v="2"/>
    <n v="7"/>
    <n v="5"/>
    <n v="7"/>
    <n v="6"/>
    <n v="9"/>
    <n v="6"/>
    <s v="Facilité l'accès aux soins"/>
    <s v="Améliorer la prise en charge du patient"/>
    <s v="Réduire les rendez-vous"/>
    <n v="7"/>
    <s v="Amélioration de la prise en charge du patient"/>
    <s v="Possibilité d'avoir une seconde opinion par un expert à distance"/>
    <s v="Collecte et remontée d'informations sanitaires"/>
    <s v="La pérénisation"/>
    <s v="Manque de communication "/>
    <s v="ND"/>
    <s v="Former plus d'agents"/>
    <s v="Réseau national internet effectif"/>
    <s v="ND"/>
    <s v="passable"/>
    <s v="bien"/>
    <s v="passable"/>
    <s v="passable"/>
    <s v="passable"/>
    <s v="Inexistant"/>
    <s v="Inexistant"/>
    <s v="ND"/>
    <s v="Portail de l'Espace Numérique de Santé du Gabon (ENSG) pour les professionnels de la santé et les patients"/>
    <s v="Hébergement des données"/>
    <s v="Système de pilotage, des statistiques de la veille sanitaire de l’observatoire gabonais de santé"/>
    <n v="7"/>
    <n v="6"/>
    <n v="5"/>
    <n v="8"/>
    <n v="7"/>
    <n v="8"/>
    <n v="8"/>
    <n v="6"/>
    <n v="6"/>
    <x v="12"/>
    <s v="Oui"/>
    <n v="8"/>
    <s v="Changement assez important"/>
    <s v="Changement plus ou moins important"/>
    <s v="Changement plus ou moins important"/>
    <s v="Changement plus ou moins important"/>
    <s v="Changement plus ou moins important"/>
    <s v="Changement assez important"/>
    <s v="Changement faible"/>
    <s v="ND"/>
    <s v="Je suis prêt à beaucoup changer"/>
    <s v="Je suis prêt à changer assez"/>
    <s v="Je suis prêt à changer assez"/>
    <s v="Je suis prêt à beaucoup changer"/>
    <s v="Je suis prêt à beaucoup changer"/>
    <s v="Je suis prêt à changer assez"/>
    <s v="Je suis prêt à changer assez"/>
    <s v="ND"/>
    <s v="Améliorer les compétences"/>
    <s v="Améliorer l'archivage"/>
    <s v="Conservation des données"/>
    <s v="Problème d'archivage"/>
    <s v="Manque d'outils informatiques"/>
    <s v="ND"/>
    <s v="ND"/>
    <s v="ND"/>
    <s v="Bien faire l'enrégistrement des données"/>
    <s v="Mettre en place un bon système d'information"/>
    <s v="ND"/>
    <s v="ND"/>
    <s v="ND"/>
  </r>
  <r>
    <n v="92"/>
    <d v="2018-05-17T00:00:00"/>
    <s v="Nord"/>
    <s v="Woleu"/>
    <s v="DRS "/>
    <s v="Administration régionale de santé"/>
    <s v="Public civil"/>
    <n v="6"/>
    <s v="Oyem 2ème arrondissement"/>
    <m/>
    <m/>
    <m/>
    <s v="ND"/>
    <n v="181609"/>
    <s v="ND"/>
    <s v="ND"/>
    <n v="4"/>
    <s v="NA"/>
    <s v="MINTSA OBIANG"/>
    <s v="NESTOR"/>
    <n v="47"/>
    <x v="5"/>
    <x v="3"/>
    <s v="Cadre en santé publique"/>
    <s v="Institut privée Elat de Cameroun"/>
    <s v="2mois"/>
    <n v="5"/>
    <n v="5"/>
    <n v="10"/>
    <n v="5"/>
    <n v="10"/>
    <n v="1"/>
    <s v="Communication entre personnel de santé"/>
    <s v="Revoir une information à temps"/>
    <s v="Adhésion de la population"/>
    <n v="10"/>
    <s v="Une meilleure productivité des agents de santé"/>
    <s v="Accessibilité directe aux données du patient"/>
    <s v="Interaction renforcée entre structures sanitaires et administrations de santé"/>
    <s v="Divulguer les données du patient_x000a_"/>
    <s v="Problème d'archivage"/>
    <s v="ND"/>
    <s v="Sécuriser les données des patients"/>
    <s v="Sécuriser les archives"/>
    <s v="ND"/>
    <s v="bien"/>
    <s v="bien"/>
    <s v="passable"/>
    <s v="passable"/>
    <s v="passable"/>
    <s v="passable"/>
    <s v="bien"/>
    <s v="Limite au niveau du matériel, difficulté d'accès à la connexion internet"/>
    <s v="Portail de l'Espace Numérique de Santé du Gabon (ENSG) pour les professionnels de la santé et les patients"/>
    <s v="Hébergement des données"/>
    <s v="Système de pilotage, des statistiques de la veille sanitaire de l’observatoire gabonais de santé"/>
    <n v="6"/>
    <n v="5"/>
    <n v="5"/>
    <n v="7"/>
    <n v="7"/>
    <n v="5"/>
    <n v="4"/>
    <n v="3"/>
    <n v="2"/>
    <x v="10"/>
    <s v="Oui"/>
    <n v="8"/>
    <s v="Changement assez important"/>
    <s v="Changement très important"/>
    <s v="Changement très important"/>
    <s v="Changement très important"/>
    <s v="Changement très important"/>
    <s v="Changement très important"/>
    <s v="Changement plus ou moins important"/>
    <s v="Pourvu qu'on ne rencontre pas de problème de connexion"/>
    <s v="Je suis prêt à beaucoup changer"/>
    <s v="Je suis prêt à changer assez"/>
    <s v="Je suis prêt à beaucoup changer"/>
    <s v="Je suis prêt à beaucoup changer"/>
    <s v="Je suis prêt à beaucoup changer"/>
    <s v="Je suis prêt à changer assez"/>
    <s v="Je suis prêt à plus ou moins changer"/>
    <s v="Totale adhésion au projet"/>
    <s v="Disponibilité des outils informatiques"/>
    <s v="Disponibilité des kits de connexion"/>
    <s v="Réseau internet fiable"/>
    <s v="mauvaise Maintenance "/>
    <s v="zone non couverte de reseau "/>
    <s v="ND"/>
    <s v="ND"/>
    <s v="ND"/>
    <s v="Former une équipe pour la maintenance"/>
    <s v="Identifier les zones non couvertes"/>
    <s v="ND"/>
    <s v="ND"/>
    <s v="ND"/>
  </r>
  <r>
    <n v="93"/>
    <d v="2018-05-17T00:00:00"/>
    <s v="Nord"/>
    <s v="Woleu"/>
    <s v="DRS"/>
    <s v="Administration régionale de santé"/>
    <s v="Public civil"/>
    <n v="6"/>
    <s v="Oyem 2ème arrondissement"/>
    <m/>
    <m/>
    <m/>
    <s v="ND"/>
    <n v="181609"/>
    <s v="ND"/>
    <s v="ND"/>
    <n v="4"/>
    <s v="NA"/>
    <s v="EKOUA BEYEME"/>
    <s v="REMY THEOPHANE"/>
    <n v="34"/>
    <x v="2"/>
    <x v="2"/>
    <s v="Vacinemètre"/>
    <s v="Université cheikh anter diop UCAD"/>
    <s v="5mois"/>
    <n v="1"/>
    <n v="2"/>
    <n v="5"/>
    <n v="5"/>
    <n v="10"/>
    <n v="1"/>
    <s v="Améliorer la santé au gabon"/>
    <s v="Donner une nouvelle vision de la santé au gabon"/>
    <s v="Facilité le traitement des patients"/>
    <n v="8"/>
    <s v="Accessibilité directe aux données du patient"/>
    <s v="Amélioration de la qualité de la pratique"/>
    <s v="Gestion des épidémies et veille épidémiologique"/>
    <s v="Le refus de collaboration des agents"/>
    <s v="Difficulter de s'adapter"/>
    <s v="Faible débit de connexion internet"/>
    <s v="Imposer des formations aux agents"/>
    <s v="Expliquer le projet par étape"/>
    <s v="Internet à haut débit dans tous le pays"/>
    <s v="passable"/>
    <s v="Inexistant"/>
    <s v="passable"/>
    <s v="passable"/>
    <s v="passable"/>
    <s v="passable"/>
    <s v="passable"/>
    <s v="Formations pour accompagner le changement"/>
    <s v="Portail de l'Espace Numérique de Santé du Gabon (ENSG) pour les professionnels de la santé et les patients"/>
    <s v="Hébergement des données"/>
    <s v="Système de pilotage, des statistiques de la veille sanitaire de l’observatoire gabonais de santé"/>
    <n v="8"/>
    <n v="8"/>
    <n v="8"/>
    <n v="8"/>
    <n v="8"/>
    <n v="8"/>
    <n v="8"/>
    <n v="8"/>
    <n v="8"/>
    <x v="0"/>
    <s v="Oui"/>
    <n v="10"/>
    <s v="Changement assez important"/>
    <s v="Changement assez important"/>
    <s v="Changement plus ou moins important"/>
    <s v="Changement très important"/>
    <s v="Changement très important"/>
    <s v="Changement très important"/>
    <s v="Changement très important"/>
    <s v="ND"/>
    <s v="Je suis prêt à beaucoup changer"/>
    <s v="Je suis prêt à changer assez"/>
    <s v="Je suis prêt à changer assez"/>
    <s v="Je suis prêt à beaucoup changer"/>
    <s v="Je suis prêt à beaucoup changer"/>
    <s v="Je suis prêt à beaucoup changer"/>
    <s v="Je suis prêt à beaucoup changer"/>
    <s v="ND"/>
    <s v="Améliorer les conditions des patients"/>
    <s v="Facilité le travaill des agents de santé"/>
    <s v="Traiter facilement les épidémies dans les régions"/>
    <s v="Refus de coopérations des agents"/>
    <s v="Manque de suivi du projet"/>
    <s v="ND"/>
    <s v="ND"/>
    <s v="ND"/>
    <s v="Expliquer et sensibiliser les agents"/>
    <s v="Suivre le projet jusqu'à la mise en œuvre "/>
    <s v="ND"/>
    <s v="ND"/>
    <s v="ND"/>
  </r>
  <r>
    <n v="94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5"/>
    <s v="60min"/>
    <n v="0"/>
    <s v="NA"/>
    <s v="ZUE ESSOUE"/>
    <s v="GONTRAN"/>
    <n v="44"/>
    <x v="0"/>
    <x v="3"/>
    <s v="IA"/>
    <s v="ENASS de Makokou"/>
    <n v="9"/>
    <n v="6"/>
    <n v="6"/>
    <n v="8"/>
    <n v="4"/>
    <n v="8"/>
    <n v="8"/>
    <s v="Assurer un suivi des patients"/>
    <s v="Eviter les dépenses des patients"/>
    <s v="Mieux orienter les patients"/>
    <n v="9"/>
    <s v="Accessibilité directe aux données du patient"/>
    <s v="Meilleure sécurité pour les patients"/>
    <s v="Archivage numérique des informations médicales"/>
    <s v="Pas de prise en charge"/>
    <s v="Pas de structures"/>
    <s v="Personnel non qualifié"/>
    <s v="Instaurer la prise en charge"/>
    <s v="Construire les structures d'accueil du projet"/>
    <s v="Former le personnel"/>
    <s v="bien"/>
    <s v="bien"/>
    <s v="Bien"/>
    <s v="Bien"/>
    <s v="Bien"/>
    <s v="Bien"/>
    <s v="bien"/>
    <s v="ND"/>
    <s v="Référentiel - Identification des patients"/>
    <s v="Systèmes d’Information Hospitaliers (SIH)"/>
    <s v="Télémédecine comme fonction déportée de l'hôpital et intégrée à tous les processus de prise en charge"/>
    <n v="7"/>
    <n v="8"/>
    <n v="7"/>
    <n v="6"/>
    <n v="5"/>
    <n v="5"/>
    <n v="5"/>
    <n v="7"/>
    <n v="7"/>
    <x v="13"/>
    <s v="Oui"/>
    <n v="6"/>
    <s v="Changement plus ou moins important"/>
    <s v="Changement plus ou moins important"/>
    <s v="Changement plus ou moins important"/>
    <s v="Changement plus ou moins important"/>
    <s v="Changement plus ou moins important"/>
    <s v="Changement plus ou moins important"/>
    <s v="Changement plus ou moins important"/>
    <s v="ND"/>
    <s v="Je suis prêt à plus ou moins changer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Améliorer l'état de santé des patients"/>
    <s v="ND"/>
    <s v="ND"/>
    <s v="Pas de prise en charge"/>
    <s v="Pas de moyens pour la mise en œuvre du projet"/>
    <s v="Pas de collaboration entre agents"/>
    <s v="Pas de suivi du projet"/>
    <s v="ND"/>
    <s v="Instaurer la prise en charge"/>
    <s v="Mettre assez de financement sur le projet"/>
    <s v="Sensibilisation des agents"/>
    <s v="Faire un suivi correcte"/>
    <s v="ND"/>
  </r>
  <r>
    <n v="95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10"/>
    <n v="10"/>
    <n v="0"/>
    <s v="NA"/>
    <s v="EKADAKE "/>
    <s v="OBIANG"/>
    <n v="53"/>
    <x v="2"/>
    <x v="7"/>
    <s v="Chirurgien"/>
    <s v="FMSS Libreville"/>
    <n v="21"/>
    <n v="8"/>
    <n v="8"/>
    <n v="10"/>
    <n v="3"/>
    <n v="10"/>
    <n v="6"/>
    <s v="Améliorer la prise en charge des patients"/>
    <s v="Rentre plus dynamique de système santé"/>
    <s v="Collaboration en praticiens"/>
    <n v="9"/>
    <s v="Une meilleure productivité des agents de santé"/>
    <s v="Amélioration de la prise en charge du patient"/>
    <s v="Amélioration de la qualité de la pratique"/>
    <s v="Divulguer le secret patient"/>
    <s v="Pas d'internet"/>
    <s v="ND"/>
    <s v="Sécurisation des accès"/>
    <s v="Installer internet haut débit"/>
    <s v="ND"/>
    <s v="Inexistant"/>
    <s v="médiocre"/>
    <s v="Inexistant"/>
    <s v="médiocre"/>
    <s v="passable"/>
    <s v="Inexistant"/>
    <s v="Inexistant"/>
    <s v="Tout est à refaire"/>
    <s v="Référentiel - Identification des patients"/>
    <s v="Systèmes d’Information Hospitaliers (SIH)"/>
    <s v="Télémédecine comme fonction déportée de l'hôpital et intégrée à tous les processus de prise en charge"/>
    <n v="8"/>
    <n v="8"/>
    <n v="8"/>
    <n v="8"/>
    <n v="8"/>
    <n v="8"/>
    <n v="5"/>
    <n v="7"/>
    <n v="5"/>
    <x v="13"/>
    <s v="Oui"/>
    <n v="10"/>
    <s v="Changement très important"/>
    <s v="Changement assez important"/>
    <s v="Changement assez important"/>
    <s v="Changement très important"/>
    <s v="Changement très important"/>
    <s v="Changement assez important"/>
    <s v="Changement assez important"/>
    <s v="Connaissance du patient et bonne prise en charge 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Prise en charge améliorer des patients"/>
    <s v="Améliorer le système de santé actuel"/>
    <s v="ND"/>
    <s v="ND"/>
    <s v="Dossier patient connu par assez de personnes"/>
    <s v="ND"/>
    <s v="ND"/>
    <s v="ND"/>
    <s v="ND"/>
    <s v="Sécuriser les informations du patients"/>
    <s v="ND"/>
    <s v="ND"/>
    <s v="ND"/>
    <s v="ND"/>
  </r>
  <r>
    <n v="96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20"/>
    <n v="15"/>
    <n v="0"/>
    <s v="NA"/>
    <s v="MVE"/>
    <s v="NKA"/>
    <n v="44"/>
    <x v="3"/>
    <x v="6"/>
    <m/>
    <s v="ENASS"/>
    <n v="10"/>
    <n v="5"/>
    <n v="5"/>
    <n v="10"/>
    <n v="5"/>
    <n v="10"/>
    <n v="10"/>
    <s v="Créer la motivation des agents"/>
    <s v="Meilleure productivité"/>
    <s v="Meilleur suivi des patients"/>
    <n v="10"/>
    <s v="Possibilité d'avoir une seconde opinion par un expert à distance"/>
    <s v="Accessibilité directe aux données du patient"/>
    <s v="Gestion des épidémies et veille épidémiologique"/>
    <s v="Financement"/>
    <s v="Aquisition des équipements"/>
    <s v="Disponibilité des agents"/>
    <s v="Chercher un bon financement"/>
    <s v="Commencer par en parler aux concernés"/>
    <s v="Prendre en compte les doléances des agents"/>
    <s v="Inexistant"/>
    <s v="passable"/>
    <s v="Inexistant"/>
    <s v="passable"/>
    <s v="médiocre"/>
    <s v="Inexistant"/>
    <s v="Inexistant"/>
    <s v="ND"/>
    <s v="Référentiel - Identification des patients"/>
    <s v="Systèmes d’Information Hospitaliers (SIH)"/>
    <s v="Télémédecine comme fonction déportée de l'hôpital et intégrée à tous les processus de prise en charge"/>
    <n v="6"/>
    <n v="10"/>
    <n v="8"/>
    <n v="7"/>
    <n v="10"/>
    <n v="9"/>
    <n v="7"/>
    <n v="10"/>
    <n v="9"/>
    <x v="2"/>
    <s v="Oui"/>
    <n v="10"/>
    <s v="Changement très important"/>
    <s v="Changement très important"/>
    <s v="Changement assez important"/>
    <s v="Changement très important"/>
    <s v="Changement très important"/>
    <s v="Changement assez important"/>
    <s v="Changement assez important"/>
    <s v="ND"/>
    <s v="Je suis prêt à beaucoup changer"/>
    <s v="Je suis prêt à beaucoup changer"/>
    <s v="Je suis prêt à beaucoup changer"/>
    <s v="Je suis prêt à changer assez"/>
    <s v="Je suis prêt à changer assez"/>
    <s v="Je suis prêt à beaucoup changer"/>
    <s v="Je suis prêt à beaucoup changer"/>
    <s v="ND"/>
    <s v="Meilleur répartition  des taches "/>
    <s v="Traçabilité des actes"/>
    <s v="Meilleur prise en charge"/>
    <s v="Heures supplémentaires au travail"/>
    <s v="Renouvellement des équipements"/>
    <s v="Moyens financiers énormes"/>
    <s v="ND"/>
    <s v="ND"/>
    <s v="Faire plusieurs séances de formation et d'éducation"/>
    <s v="Mettre en place une bonne politique et signer des conventions pour l'acquisition des équipements"/>
    <s v="Faire une bonne politique de gestion des finances "/>
    <s v="ND"/>
    <s v="ND"/>
  </r>
  <r>
    <n v="97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5"/>
    <n v="45"/>
    <n v="0"/>
    <s v="NA"/>
    <s v="NGATSALA"/>
    <s v="ARMAND"/>
    <n v="44"/>
    <x v="3"/>
    <x v="6"/>
    <m/>
    <s v="USS"/>
    <n v="8"/>
    <n v="8"/>
    <n v="7"/>
    <n v="10"/>
    <n v="5"/>
    <n v="6"/>
    <n v="5"/>
    <s v="Meilleur prise en charge des patients"/>
    <s v="Une amélioataion du plateau technique"/>
    <s v="Un meilleur suivi des patients"/>
    <n v="10"/>
    <s v="Une meilleure productivité des agents de santé"/>
    <s v="Accessibilité directe aux données du patient"/>
    <s v="Amélioration de la prise en charge du patient"/>
    <s v="Risque d'échec du projet"/>
    <s v="Manque de ressources financières"/>
    <s v="ND"/>
    <s v="Faire un suivi régulier du projet"/>
    <s v="Mobiliser assez de ressources "/>
    <s v="ND"/>
    <s v="Inexistant"/>
    <s v="Inexistant"/>
    <s v="Inexistant"/>
    <s v="Inexistant"/>
    <s v="Inexistant"/>
    <s v="Inexistant"/>
    <s v="Inexistant"/>
    <s v="ND"/>
    <s v="Référentiel - Identification des patients"/>
    <s v="Systèmes d’Information Hospitaliers (SIH)"/>
    <s v="Télémédecine comme fonction déportée de l'hôpital et intégrée à tous les processus de prise en charge"/>
    <n v="8"/>
    <n v="8"/>
    <n v="8"/>
    <n v="7"/>
    <n v="7"/>
    <n v="7"/>
    <n v="8"/>
    <n v="5"/>
    <n v="5"/>
    <x v="13"/>
    <s v="Oui"/>
    <n v="10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Le SIS permettra un meilleur suivi des patients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La réalisation immédiate du projet"/>
    <s v="Le déploiement du projet dans tout le pays"/>
    <s v="Formation du personnel"/>
    <s v="Manque de ressources humaines "/>
    <s v="ND"/>
    <s v="ND"/>
    <s v="ND"/>
    <s v="ND"/>
    <s v="Recruter et former le personnel "/>
    <s v="ND"/>
    <s v="ND"/>
    <s v="ND"/>
    <s v="ND"/>
  </r>
  <r>
    <n v="98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6"/>
    <s v="ND"/>
    <n v="0"/>
    <s v="NA"/>
    <s v="MBAMBANDJA"/>
    <s v="PIERRE"/>
    <n v="46"/>
    <x v="0"/>
    <x v="3"/>
    <m/>
    <s v="ENASS"/>
    <n v="8"/>
    <n v="7"/>
    <n v="7"/>
    <n v="9"/>
    <n v="5"/>
    <n v="8"/>
    <n v="7"/>
    <s v="Amélioration de la prise en charge du patient"/>
    <s v="ND"/>
    <s v="ND"/>
    <n v="8"/>
    <s v="Une meilleure productivité des agents de santé"/>
    <s v="Possibilité d'avoir une seconde opinion par un expert à distance"/>
    <s v="Meilleure sécurité pour les patients"/>
    <s v="La viabilité du projet"/>
    <s v="ND"/>
    <s v="ND"/>
    <s v="Un réel suivi, une coordination et contrôle permanent "/>
    <s v="ND"/>
    <s v="ND"/>
    <s v="médiocre"/>
    <s v="Inexistant"/>
    <s v="médiocre"/>
    <s v="médiocre"/>
    <s v="passable"/>
    <s v="médiocre"/>
    <s v="passable"/>
    <s v="ND"/>
    <s v="Référentiel - Identification des patients"/>
    <s v="Systèmes d’Information Hospitaliers (SIH)"/>
    <s v="Télémédecine comme fonction déportée de l'hôpital et intégrée à tous les processus de prise en charge"/>
    <n v="4"/>
    <n v="5"/>
    <n v="5"/>
    <n v="4"/>
    <n v="6"/>
    <n v="5"/>
    <n v="4"/>
    <n v="5"/>
    <n v="4"/>
    <x v="4"/>
    <s v="Oui"/>
    <n v="8"/>
    <s v="Changement assez important"/>
    <s v="Changement plus ou moins important"/>
    <s v="Changement assez important"/>
    <s v="Changement très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La mise en œuvre de ce projet va améliorer notre système de santé"/>
    <s v="Bonne prise en charge des patients_x000a_"/>
    <s v="ND"/>
    <s v="ND"/>
    <s v="Le manque d'outils"/>
    <s v="ND"/>
    <s v="ND"/>
    <s v="ND"/>
    <s v="ND"/>
    <s v="Prévoir des agents sur place pour la maintenance"/>
    <s v="ND"/>
    <s v="ND"/>
    <s v="ND"/>
    <s v="ND"/>
  </r>
  <r>
    <n v="99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30"/>
    <n v="20"/>
    <n v="0"/>
    <s v="NA"/>
    <s v="ONDO "/>
    <s v="DARY"/>
    <n v="41"/>
    <x v="2"/>
    <x v="4"/>
    <m/>
    <s v="FMSS Libreville"/>
    <n v="5"/>
    <n v="4"/>
    <n v="1"/>
    <n v="8"/>
    <n v="3"/>
    <n v="8"/>
    <n v="4"/>
    <s v="Efficacité"/>
    <s v="Rapidité"/>
    <s v="Acessibilité"/>
    <n v="8"/>
    <s v="Une meilleure productivité des agents de santé"/>
    <s v="Possibilité d'avoir une seconde opinion par un expert à distance"/>
    <s v="Accessibilité à la formation médicale continue à distance"/>
    <s v="Incompréhension"/>
    <s v="Non adhésion de certains professionnels de santé"/>
    <s v="Non réalisation"/>
    <s v="Sensibilisation"/>
    <s v="Séance de travail"/>
    <s v="Mise en œuvre effective"/>
    <s v="Inexistant"/>
    <s v="Inexistant"/>
    <s v="Inexistant"/>
    <s v="médiocre"/>
    <s v="médiocre"/>
    <s v="Inexistant"/>
    <s v="médiocre"/>
    <s v="ND"/>
    <s v="Référentiel - Identification des patients"/>
    <s v="Systèmes d’Information Hospitaliers (SIH)"/>
    <s v="Télémédecine comme fonction déportée de l'hôpital et intégrée à tous les processus de prise en charge"/>
    <n v="2"/>
    <n v="4"/>
    <n v="4"/>
    <n v="7"/>
    <n v="5"/>
    <n v="7"/>
    <n v="3"/>
    <n v="3"/>
    <n v="3"/>
    <x v="4"/>
    <s v="Oui"/>
    <n v="8"/>
    <s v="Changement assez important"/>
    <s v="Changement assez important"/>
    <s v="Changement assez important"/>
    <s v="Changement très important"/>
    <s v="Changement très important"/>
    <s v="Changement très important"/>
    <s v="Changement plus ou moins important"/>
    <s v="ND"/>
    <s v="Je suis prêt à changer assez"/>
    <s v="Je suis prêt à changer assez"/>
    <s v="Je suis prêt à changer assez"/>
    <s v="Je suis prêt à beaucoup changer"/>
    <s v="Je suis prêt à beaucoup changer"/>
    <s v="Je suis prêt à beaucoup changer"/>
    <s v="Je suis prêt à beaucoup changer"/>
    <s v="ND"/>
    <s v="Disponibilité des informations"/>
    <s v="Efficacité"/>
    <s v="Adhésion de tous"/>
    <s v="Incompréhension"/>
    <s v="Non adhésion des collaborateurs"/>
    <s v="Indisponibilité"/>
    <s v="ND"/>
    <s v="ND"/>
    <s v="Sensibilisation"/>
    <s v="Séances de travail "/>
    <s v="Accès simplifié"/>
    <s v="ND"/>
    <s v="ND"/>
  </r>
  <r>
    <n v="100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30"/>
    <n v="20"/>
    <n v="0"/>
    <s v="NA"/>
    <s v="TOUNG ONDO"/>
    <s v="GERMAIN"/>
    <n v="40"/>
    <x v="3"/>
    <x v="6"/>
    <m/>
    <s v="ENASS"/>
    <n v="10"/>
    <n v="6"/>
    <n v="2"/>
    <n v="10"/>
    <n v="10"/>
    <n v="9"/>
    <n v="6"/>
    <s v="En avance sur les autres pays de la sous-région"/>
    <s v="ND"/>
    <s v="ND"/>
    <n v="6"/>
    <s v="Une meilleure productivité des agents de santé"/>
    <s v="Facilité de la recherche clinique grâce aux bases de données"/>
    <s v="Collecte et remontée d'informations sanitaires"/>
    <s v="Une mauvaise gestion"/>
    <s v="ND "/>
    <s v="ND"/>
    <s v="Suivi du projet"/>
    <s v="ND"/>
    <s v="ND"/>
    <s v="médiocre"/>
    <s v="passable"/>
    <s v="médiocre"/>
    <s v="médiocre"/>
    <s v="passable"/>
    <s v="passable"/>
    <s v="passable"/>
    <s v="ND"/>
    <s v="Référentiel - Identification des patients"/>
    <s v="Systèmes d’Information Hospitaliers (SIH)"/>
    <s v="Télémédecine comme fonction déportée de l'hôpital et intégrée à tous les processus de prise en charge"/>
    <n v="3"/>
    <n v="5"/>
    <n v="5"/>
    <n v="5"/>
    <n v="5"/>
    <n v="5"/>
    <n v="4"/>
    <n v="5"/>
    <n v="3"/>
    <x v="4"/>
    <s v="Oui"/>
    <n v="9"/>
    <s v="Changement plus ou moins important"/>
    <s v="Changement faible"/>
    <s v="Changement plus ou moins important"/>
    <s v="Changement plus ou moins important"/>
    <s v="Changement plus ou moins important"/>
    <s v="Changement plus ou moins important"/>
    <s v="Changement assez important"/>
    <s v="ND"/>
    <s v="Je suis prêt à plus ou moins changer"/>
    <s v="Je suis un peu prêt à changer"/>
    <s v="Je suis un peu prêt à changer"/>
    <s v="Je suis prêt à plus ou moins changer"/>
    <s v="Je suis prêt à plus ou moins changer"/>
    <s v="Je suis prêt à plus ou moins changer"/>
    <s v="Je suis prêt à changer assez"/>
    <s v="Améliorer le système de santé conformément au projet"/>
    <s v="La réussite au niveau national"/>
    <s v="ND"/>
    <s v="ND"/>
    <s v="Non applicabilité"/>
    <s v="Pas de suivi"/>
    <s v="ND"/>
    <s v="ND"/>
    <s v="ND"/>
    <s v="Mise en  œuvre effective sur le plan national "/>
    <s v="Associer l'Etat sur le projet"/>
    <s v="ND"/>
    <s v="ND"/>
    <s v="ND"/>
  </r>
  <r>
    <n v="101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20"/>
    <n v="15"/>
    <n v="0"/>
    <s v="NA"/>
    <s v="ONGONE"/>
    <s v="GUY-BERTRAN"/>
    <n v="50"/>
    <x v="3"/>
    <x v="6"/>
    <m/>
    <s v="INFASS"/>
    <n v="10"/>
    <n v="7"/>
    <n v="5"/>
    <n v="8"/>
    <n v="5"/>
    <n v="7"/>
    <n v="5"/>
    <s v="Amélioration de la qualité des soins"/>
    <s v="Meilleure productivité des agents de santé"/>
    <s v="Meilleure sécurité pour les patients"/>
    <n v="7"/>
    <s v="Une meilleure productivité des agents de santé"/>
    <s v="Amélioration de la qualité de la pratique"/>
    <s v="Meilleure sécurité pour les patients"/>
    <s v="Non réalisation du projet"/>
    <s v="ND"/>
    <s v="ND"/>
    <s v="Associer le gouvernement à la mise œuvre "/>
    <s v="ND"/>
    <s v="ND"/>
    <s v="médiocre"/>
    <s v="Inexistant"/>
    <s v="médiocre"/>
    <s v="médiocre"/>
    <s v="médiocre"/>
    <s v="médiocre"/>
    <s v="passable"/>
    <s v="ND"/>
    <s v="Référentiel - Identification des patients"/>
    <s v="Systèmes d’Information Hospitaliers (SIH)"/>
    <s v="Télémédecine comme fonction déportée de l'hôpital et intégrée à tous les processus de prise en charge"/>
    <n v="1"/>
    <n v="10"/>
    <n v="10"/>
    <n v="6"/>
    <n v="9"/>
    <n v="9"/>
    <n v="5"/>
    <n v="10"/>
    <n v="8"/>
    <x v="4"/>
    <s v="Oui"/>
    <n v="10"/>
    <s v="Changement assez important"/>
    <s v="Changement assez important"/>
    <s v="Changement assez important"/>
    <s v="Changement plus ou moins important"/>
    <s v="Changement plus ou moins important"/>
    <s v="Changement assez important"/>
    <s v="Changement faible"/>
    <s v="ND"/>
    <s v="Je suis prêt à beaucoup changer"/>
    <s v="Je ne suis pas du tout prêt à changer"/>
    <s v="Je suis prêt à plus ou moins changer"/>
    <s v="Je suis prêt à changer assez"/>
    <s v="Je suis prêt à changer assez"/>
    <s v="Je suis prêt à changer assez"/>
    <s v="Je ne suis pas du tout prêt à changer"/>
    <s v="Même si l'adhésion et le changement sont parfois difficile, je suis prêt à changer "/>
    <s v="Meilleure traçabilité et suivi des patients"/>
    <s v="ND"/>
    <s v="ND"/>
    <s v="Absence d'internet"/>
    <s v="Manque de maintenance"/>
    <s v="Manque de compétence"/>
    <s v="ND"/>
    <s v="ND"/>
    <s v="Internet en permanence"/>
    <s v="Prévoir une équipe de maintenance"/>
    <s v="Formation et outils adaptés"/>
    <s v="ND"/>
    <s v="ND"/>
  </r>
  <r>
    <n v="102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20"/>
    <n v="15"/>
    <n v="0"/>
    <s v="NA"/>
    <s v="NSOUROU NZE"/>
    <s v="JUSTINE"/>
    <n v="58"/>
    <x v="3"/>
    <x v="6"/>
    <m/>
    <s v="INFASS"/>
    <n v="15"/>
    <n v="5"/>
    <n v="5"/>
    <n v="10"/>
    <n v="5"/>
    <n v="8"/>
    <n v="8"/>
    <s v="Archivage numérique des infos médicales"/>
    <s v="Permettre de transmettre le résultat du malade à distance pour la CTA (cliché radio)"/>
    <s v="Meilleure sécurité pour les patients"/>
    <n v="9"/>
    <s v="Une meilleure productivité des agents de santé"/>
    <s v="Accessibilité directe aux données du patient"/>
    <s v="Possibilité d'avoir une seconde opinion par un expert à distance"/>
    <s v="Personnel non qualifié"/>
    <s v="Vétusté des outils exitants "/>
    <s v="ND"/>
    <s v="Recruter ou former le personnel existant"/>
    <s v="Installer des outils adéquats"/>
    <s v="ND"/>
    <s v="passable"/>
    <s v="Inexistant"/>
    <s v="Inexistant"/>
    <s v="Inexistant"/>
    <s v="Inexistant"/>
    <s v="Inexistant"/>
    <s v="Inexistant"/>
    <s v="ND"/>
    <s v="Référentiel - Identification des patients"/>
    <s v="Systèmes d’Information Hospitaliers (SIH)"/>
    <s v="Télémédecine comme fonction déportée de l'hôpital et intégrée à tous les processus de prise en charge"/>
    <n v="2"/>
    <n v="7"/>
    <n v="4"/>
    <n v="3"/>
    <n v="6"/>
    <n v="5"/>
    <n v="6"/>
    <n v="8"/>
    <n v="7"/>
    <x v="2"/>
    <s v="Oui"/>
    <n v="8"/>
    <s v="Aucun changement"/>
    <s v="Changement plus ou moins important"/>
    <s v="Changement faible"/>
    <s v="Changement assez important"/>
    <s v="Changement assez important"/>
    <s v="Changement assez important"/>
    <s v="Changement plus ou moins important"/>
    <s v="ND"/>
    <s v="Je suis prêt à changer assez"/>
    <s v="Je suis prêt à plus ou moins changer"/>
    <s v="Je suis prêt à changer assez"/>
    <s v="Je suis prêt à changer assez"/>
    <s v="Je suis prêt à plus ou moins changer"/>
    <s v="Je suis prêt à changer assez"/>
    <s v="Je suis prêt à changer assez"/>
    <s v="ND"/>
    <s v="Renouvellement des outils:données exactes"/>
    <s v="Formation continue : bon rendement"/>
    <s v="Suivi-évaluation: meilleure perfomance"/>
    <s v="Défaillance technique"/>
    <s v="Personnel non qualifié"/>
    <s v="ND"/>
    <s v="ND"/>
    <s v="ND"/>
    <s v="Dotation de matériels"/>
    <s v="Formation du personnel"/>
    <s v="ND"/>
    <s v="ND"/>
    <s v="ND"/>
  </r>
  <r>
    <n v="103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5"/>
    <s v="60min"/>
    <n v="0"/>
    <s v="NA"/>
    <s v="ZUE NKOU"/>
    <s v="PROSPER"/>
    <n v="42"/>
    <x v="3"/>
    <x v="6"/>
    <m/>
    <s v="Ecole Makokou  de Libreville"/>
    <n v="5"/>
    <n v="5"/>
    <n v="5"/>
    <n v="8"/>
    <n v="4"/>
    <n v="9"/>
    <n v="7"/>
    <s v="Permettre d'avoir l'information en temps réel"/>
    <s v="Discuter avec d'autres professionnels sur les actualités "/>
    <s v="Réduire les évacuations"/>
    <n v="9"/>
    <s v="Amélioration de la prise en charge du patient"/>
    <s v="Possibilité d'avoir une seconde opinion par un expert à distance"/>
    <s v="Collecte et remontée d'informations sanitaires"/>
    <s v="Personnel non qualifié"/>
    <s v="Non adhésion de certaines autorités"/>
    <s v="Non adhésion des professionnels de la santé"/>
    <s v="Formation"/>
    <s v="Engagement signé par les autorités"/>
    <s v="Sensibilisation des professionnels"/>
    <s v="Inexistant"/>
    <s v="Inexistant"/>
    <s v="Inexistant"/>
    <s v="Inexistant"/>
    <s v="Inexistant"/>
    <s v="Inexistant"/>
    <s v="Inexistant"/>
    <s v="Pas de SIS au CHR"/>
    <s v="Référentiel - Identification des patients"/>
    <s v="Systèmes d’Information Hospitaliers (SIH)"/>
    <s v="Outils innovant pour la prévention et la promotion de la santé"/>
    <n v="6"/>
    <n v="8"/>
    <n v="8"/>
    <n v="7"/>
    <n v="8"/>
    <n v="6"/>
    <n v="8"/>
    <n v="9"/>
    <n v="9"/>
    <x v="2"/>
    <s v="Oui"/>
    <n v="9"/>
    <s v="Changement assez important"/>
    <s v="Changement très important"/>
    <s v="Changement très important"/>
    <s v="Changement très important"/>
    <s v="Changement très important"/>
    <s v="Changement très important"/>
    <s v="Changement plus ou moins important"/>
    <s v="Amélioration de la prise en charge des patients"/>
    <s v="Je suis prêt à changer assez"/>
    <s v="Je suis prêt à changer assez"/>
    <s v="Je suis prêt à changer assez"/>
    <s v="Je suis prêt à beaucoup changer"/>
    <s v="Je suis prêt à beaucoup changer"/>
    <s v="Je suis prêt à beaucoup changer"/>
    <s v="Je suis prêt à changer assez"/>
    <s v="Ce système est performant et évaluatif"/>
    <s v="Affluence des patients au CHR"/>
    <s v="Suivi au quotidien des données des patients"/>
    <s v="Information à temps réel sur le patient"/>
    <s v="Manque d'outils"/>
    <s v="Manque de techniciens"/>
    <s v="Personnel non qualifié"/>
    <s v="Adhésion de tous"/>
    <s v="Pas d'accord favorable réel et de coopération des autorités"/>
    <s v="Mise à disposition du CHR d'outils de travail"/>
    <s v="Prévoir une équipe de maintenance"/>
    <s v="Formation des acteurs du projet"/>
    <s v="Faire adhérer les professionnels"/>
    <s v="Obtenir l'avis favorable et un engagement écrit des aurorités"/>
  </r>
  <r>
    <n v="104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6"/>
    <n v="15"/>
    <n v="0"/>
    <s v="NA"/>
    <s v="BAWOUCHI"/>
    <s v="LARISSA PRUDENCE"/>
    <n v="36"/>
    <x v="3"/>
    <x v="6"/>
    <m/>
    <s v="INFASS"/>
    <n v="2"/>
    <n v="5"/>
    <n v="2"/>
    <n v="6"/>
    <n v="1"/>
    <n v="9"/>
    <n v="5"/>
    <s v="Amélioration de la qualité des soins"/>
    <s v="Suivi du patient"/>
    <s v="Avoir accès aux données sur le patient"/>
    <n v="9"/>
    <s v="Une meilleure productivité des agents de santé"/>
    <s v="Accessibilité directe aux données du patient"/>
    <s v="Possibilité d'avoir une seconde opinion par un expert à distance"/>
    <s v="Personnel non qualifié"/>
    <s v="Connexion reséau non fiable"/>
    <s v="ND"/>
    <s v="Formation du personnel"/>
    <s v="Connexion haut débit en permanence"/>
    <s v="ND"/>
    <s v="Inexistant"/>
    <s v="Inexistant"/>
    <s v="Inexistant"/>
    <s v="Inexistant"/>
    <s v="Inexistant"/>
    <s v="Inexistant"/>
    <s v="Inexistant"/>
    <s v="Le SIS n'est pas au CHR"/>
    <s v="Référentiel - Identification des patients"/>
    <s v="Systèmes d’Information Hospitaliers (SIH)"/>
    <s v="Télémédecine comme fonction déportée de l'hôpital et intégrée à tous les processus de prise en charge"/>
    <n v="8"/>
    <n v="9"/>
    <n v="8"/>
    <n v="4"/>
    <n v="5"/>
    <n v="5"/>
    <n v="3"/>
    <n v="4"/>
    <n v="6"/>
    <x v="13"/>
    <s v="Oui"/>
    <n v="9"/>
    <s v="Changement assez important"/>
    <s v="Changement assez important"/>
    <s v="Changement assez important"/>
    <s v="Changement très important"/>
    <s v="Changement assez important"/>
    <s v="Changement très important"/>
    <s v="Changement assez important"/>
    <s v="ND"/>
    <s v="Je suis prêt à beaucoup changer"/>
    <s v="Je suis prêt à changer assez"/>
    <s v="Je suis prêt à beaucoup changer"/>
    <s v="Je suis prêt à beaucoup changer"/>
    <s v="Je suis prêt à beaucoup changer"/>
    <s v="Je suis prêt à changer assez"/>
    <s v="Je suis prêt à changer assez"/>
    <s v="La mise en œuvre de ce sous-projet est la bienvenue"/>
    <s v="Prise en charge rapide du patient"/>
    <s v="ND"/>
    <s v="ND"/>
    <s v="Sécurité des informations"/>
    <s v="Non respect du secret professionnel"/>
    <s v="ND"/>
    <s v="ND"/>
    <s v="ND"/>
    <s v="Protéger les données,des patients"/>
    <s v="Cadre juridique pour protéger le patient"/>
    <s v="ND"/>
    <s v="ND"/>
    <s v="ND"/>
  </r>
  <r>
    <n v="105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20"/>
    <n v="10"/>
    <n v="0"/>
    <s v="NA"/>
    <s v="MENGUE M'EYA"/>
    <s v="ALEXANDRINE"/>
    <n v="43"/>
    <x v="3"/>
    <x v="5"/>
    <m/>
    <s v="USS de Libreville"/>
    <n v="6"/>
    <n v="5"/>
    <n v="3"/>
    <n v="6"/>
    <n v="1"/>
    <n v="10"/>
    <n v="8"/>
    <s v="Amélioration de la qualité des soins"/>
    <s v="Maitrise du fichier"/>
    <s v="Identification des malades"/>
    <n v="10"/>
    <s v="Amélioration de la prise en charge du patient"/>
    <s v="Rapidité d'accès à des ressources spécialisées"/>
    <s v="Collecte et remontée d'informations sanitaires"/>
    <s v="Incompréhension"/>
    <s v="Manque d'outils"/>
    <s v="Manque de formation"/>
    <s v="Sensibilisation"/>
    <s v="Prévoir assez d'outils pour toutes les structures"/>
    <s v="Formation des agents"/>
    <s v="Inexistant"/>
    <s v="Inexistant"/>
    <s v="Inexistant"/>
    <s v="médiocre"/>
    <s v="médiocre"/>
    <s v="médiocre"/>
    <s v="passable"/>
    <s v="ND"/>
    <s v="Référentiel - Identification des patients"/>
    <s v="Systèmes d’Information Hospitaliers (SIH)"/>
    <s v="Outils innovant pour la prévention et la promotion de la santé"/>
    <n v="5"/>
    <n v="9"/>
    <n v="9"/>
    <n v="5"/>
    <n v="10"/>
    <n v="10"/>
    <n v="5"/>
    <n v="10"/>
    <n v="6"/>
    <x v="4"/>
    <s v="Oui"/>
    <n v="8"/>
    <s v="Changement assez important"/>
    <s v="Changement assez important"/>
    <s v="Changement très important"/>
    <s v="Changement assez important"/>
    <s v="Changement plus ou moins important"/>
    <s v="Changement plus ou moins important"/>
    <s v="Changement plus ou moins important"/>
    <s v="Instaler le SIH au CHR"/>
    <s v="Je suis prêt à plus ou moins changer"/>
    <s v="Je suis prêt à beaucoup changer"/>
    <s v="Je suis prêt à beaucoup changer"/>
    <s v="Je suis prêt à beaucoup changer"/>
    <s v="Je suis prêt à changer assez"/>
    <s v="Je suis prêt à changer assez"/>
    <s v="Je suis prêt à changer assez"/>
    <s v="ND"/>
    <s v="Identification des patients"/>
    <s v="Amélioration des statistiques"/>
    <s v="ND"/>
    <s v="Manque d'outils"/>
    <s v="Pas de connexion internet"/>
    <s v="Non maitrise de l'outil informatique"/>
    <s v="ND"/>
    <s v="ND"/>
    <s v="Prévoir des ordinateurs pour tous"/>
    <s v="Améliorer le réseau internet"/>
    <s v="Formation des agents"/>
    <s v="ND"/>
    <s v="ND"/>
  </r>
  <r>
    <n v="106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5"/>
    <n v="45"/>
    <n v="0"/>
    <s v="NA"/>
    <s v="ABESSOLA BITEGUE"/>
    <s v="FORTUNE TRESOR"/>
    <n v="35"/>
    <x v="2"/>
    <x v="7"/>
    <s v="Psychologue"/>
    <s v="Université Omar BONGO/Ecole Normale Supérieure "/>
    <n v="3"/>
    <n v="8"/>
    <n v="5"/>
    <n v="10"/>
    <n v="2"/>
    <n v="10"/>
    <n v="8"/>
    <s v="Interconnexion des structures de santé"/>
    <s v="Suivi du patient"/>
    <s v="Favoriser le suivi des patients"/>
    <n v="9"/>
    <s v="Accessibilité directe aux données du patient"/>
    <s v="Facilité de la recherche clinique grâce aux bases de données"/>
    <s v="Possibilité de partager ses expériences terrain avec les autres"/>
    <s v="Adaptation des agents"/>
    <s v="Limitation du réseau"/>
    <s v="Indisponibilité des outils informatiques"/>
    <s v="Faire des formations continues "/>
    <s v="Installer un véritable réseau informatique"/>
    <s v="Pourvoyer les structures de santé d'ordinateurs"/>
    <s v="Inexistant"/>
    <s v="Inexistant"/>
    <s v="Inexistant"/>
    <s v="Inexistant"/>
    <s v="Inexistant"/>
    <s v="Inexistant"/>
    <s v="Inexistant"/>
    <s v="Pas de SIS au CHR"/>
    <s v="Référentiel - Identification des patients"/>
    <s v="Systèmes d’Information Hospitaliers (SIH)"/>
    <s v="Télémédecine comme fonction déportée de l'hôpital et intégrée à tous les processus de prise en charge"/>
    <n v="8"/>
    <n v="10"/>
    <n v="10"/>
    <n v="10"/>
    <n v="10"/>
    <n v="10"/>
    <n v="6"/>
    <n v="9"/>
    <n v="7"/>
    <x v="4"/>
    <s v="Oui"/>
    <n v="9"/>
    <s v="Changement assez important"/>
    <s v="Changement assez important"/>
    <s v="Changement très important"/>
    <s v="Changement très important"/>
    <s v="Changement très important"/>
    <s v="Changement très important"/>
    <s v="Changement assez important"/>
    <s v="Le SIS permettra l'appropriation des NTIC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Le suivi des patients est indispensable pour moi"/>
    <s v="Permettre un meilleur suivi des patients"/>
    <s v="Etre au même niveau d'information que les autres structures"/>
    <s v="Avoir une véritable base de données des patients"/>
    <s v="Manque de moyens de mise en œuvre"/>
    <s v="Contraintes sociales"/>
    <s v="Entretien du matériel"/>
    <s v="Formation continue"/>
    <s v="Refus d'adhésion"/>
    <s v="Un financement suffisant"/>
    <s v="Sensibilisation de la population et des acteurs"/>
    <s v="Equipe de maintenance formée"/>
    <s v="Prévoir des formations régulières"/>
    <s v="Sensibilisation "/>
  </r>
  <r>
    <n v="107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10"/>
    <n v="15"/>
    <n v="0"/>
    <s v="NA"/>
    <s v="MEZUI NGOUH"/>
    <s v="BLAISE"/>
    <n v="34"/>
    <x v="3"/>
    <x v="6"/>
    <m/>
    <s v="INFASS"/>
    <n v="2"/>
    <n v="7"/>
    <n v="5"/>
    <n v="10"/>
    <n v="2"/>
    <n v="5"/>
    <n v="1"/>
    <s v="Informatisation du système de santé"/>
    <s v="Amélioration de la prise en charge des patients"/>
    <s v="Meilleure gestion des épidémies"/>
    <n v="7"/>
    <s v="Accessibilité directe aux données du patient"/>
    <s v="Facilité de la recherche clinique grâce aux bases de données"/>
    <s v="Collecte et remontée d'informations sanitaires"/>
    <s v="Manque de formation du personnel"/>
    <s v="Système informatique du pays non fiable"/>
    <s v="Manque d'outils informatiques"/>
    <s v="Former le personnel"/>
    <s v="Renforcer le réseau informatique du pays"/>
    <s v="Dotation en outils informatiques"/>
    <s v="médiocre"/>
    <s v="médiocre"/>
    <s v="médiocre"/>
    <s v="Inexistant"/>
    <s v="Inexistant"/>
    <s v="Inexistant"/>
    <s v="médiocre"/>
    <s v="Le SIS est pratiquement inexistant dans notre structure"/>
    <s v="Référentiel - Identification des patients"/>
    <s v="Systèmes d’Information Hospitaliers (SIH)"/>
    <s v="Télémédecine comme fonction déportée de l'hôpital et intégrée à tous les processus de prise en charge"/>
    <n v="9"/>
    <n v="10"/>
    <n v="10"/>
    <n v="6"/>
    <n v="8"/>
    <n v="7"/>
    <n v="8"/>
    <n v="10"/>
    <n v="9"/>
    <x v="13"/>
    <s v="Oui"/>
    <n v="10"/>
    <s v="Changement très important"/>
    <s v="Changement très important"/>
    <s v="Changement assez important"/>
    <s v="Changement assez important"/>
    <s v="Changement très important"/>
    <s v="Changement très important"/>
    <s v="Changement plus ou moins important"/>
    <s v="Le sous-projet va permettre la patrique et la prise en charge des patients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plus ou moins changer"/>
    <s v="En tant que Bantu je suis prète à tout changer afin d'améliorer la pratique hormis ma culture et mes rites"/>
    <s v="Améliorer les conditions de travail"/>
    <s v="Améliorer la prise en charge des patients"/>
    <s v="Renforcer le système de santé du pays"/>
    <s v="La vulgarisation des données des patients"/>
    <s v="ND"/>
    <s v="ND"/>
    <s v="ND"/>
    <s v="ND"/>
    <s v="Sécuriser les données des patients"/>
    <s v="ND"/>
    <s v="ND"/>
    <s v="ND"/>
    <s v="ND"/>
  </r>
  <r>
    <n v="108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10"/>
    <n v="15"/>
    <n v="0"/>
    <s v="NA"/>
    <s v="OKANE"/>
    <s v="LEONIE"/>
    <n v="56"/>
    <x v="2"/>
    <x v="7"/>
    <s v="Puéricultrice"/>
    <s v="ENSAS"/>
    <n v="14"/>
    <n v="1"/>
    <n v="5"/>
    <n v="5"/>
    <n v="1"/>
    <n v="6"/>
    <n v="5"/>
    <s v="Apporter des équipements de l'extérieur"/>
    <s v="La compétence"/>
    <s v="La perfection"/>
    <n v="6"/>
    <s v="Amélioration de la prise en charge du patient"/>
    <s v="Possibilité d'avoir une seconde opinion par un expert à distance"/>
    <s v="Rapidité d'accès à des ressources spécialisées"/>
    <s v="Mentalité des gabonais"/>
    <s v="Lenteur de mise en œuvre du projet"/>
    <s v="Non adhésion des professionnels de la santé"/>
    <s v="Expliquer/ informer tous les gabonaisl)"/>
    <s v="Ne pas trainer pour la mise en œuvre du projet"/>
    <s v="Sensibilisation des gabonais"/>
    <s v="Inexistant"/>
    <s v="Inexistant"/>
    <s v="Inexistant"/>
    <s v="Inexistant"/>
    <s v="passable"/>
    <s v="Inexistant"/>
    <s v="Inexistant"/>
    <s v="ND"/>
    <s v="Référentiel - Identification des patients"/>
    <s v="Systèmes d’Information Hospitaliers (SIH)"/>
    <s v="Télémédecine comme fonction déportée de l'hôpital et intégrée à tous les processus de prise en charge"/>
    <n v="3"/>
    <n v="5"/>
    <n v="10"/>
    <n v="5"/>
    <n v="5"/>
    <n v="5"/>
    <n v="6"/>
    <n v="5"/>
    <n v="10"/>
    <x v="2"/>
    <s v="Oui"/>
    <n v="9"/>
    <s v="Changement plus ou moins important"/>
    <s v="Changement assez important"/>
    <s v="Changement assez important"/>
    <s v="Changement plus ou moins important"/>
    <s v="Changement assez important"/>
    <s v="Changement assez important"/>
    <s v="Aucun changement"/>
    <s v="ND"/>
    <s v="Je suis prêt à changer assez"/>
    <s v="Je suis prêt à plus ou moins changer"/>
    <s v="Je suis prêt à changer assez"/>
    <s v="Je suis prêt à changer assez"/>
    <s v="Je suis prêt à changer assez"/>
    <s v="Je suis prêt à beaucoup changer"/>
    <s v="Je suis prêt à changer assez"/>
    <s v="ND"/>
    <s v="Déploiement"/>
    <s v="Formation du personnel"/>
    <s v="ND"/>
    <s v="Manque d'outils"/>
    <s v="Lenteur des autorités pour la mise en œuvre "/>
    <s v="ND"/>
    <s v="ND"/>
    <s v="ND"/>
    <s v="Prévoir le maximum d'équipements"/>
    <s v="Installation rapide du SIS en mettant la pression aux autorités"/>
    <s v="ND"/>
    <s v="ND"/>
    <s v="ND"/>
  </r>
  <r>
    <n v="109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5"/>
    <n v="10"/>
    <n v="0"/>
    <s v="NA"/>
    <s v="OBAME ONDO"/>
    <s v="MICHEL"/>
    <n v="59"/>
    <x v="3"/>
    <x v="6"/>
    <m/>
    <s v="INFASS"/>
    <n v="5"/>
    <n v="10"/>
    <n v="5"/>
    <n v="10"/>
    <n v="5"/>
    <n v="10"/>
    <n v="10"/>
    <s v="Un système de santé performant"/>
    <s v="Amélioration du SI"/>
    <s v="Meilleur suivi des patients"/>
    <n v="10"/>
    <s v="Une meilleure productivité des agents de santé"/>
    <s v="Archivage numérique des informations médicales"/>
    <s v="Possibilité de partager ses expériences terrain avec les autres"/>
    <s v="Non aboutissement du projet"/>
    <s v="ND"/>
    <s v="ND"/>
    <s v="Sensibilisation des agents de santé "/>
    <s v="ND"/>
    <s v="ND"/>
    <s v="passable"/>
    <s v="passable"/>
    <s v="passable"/>
    <s v="passable"/>
    <s v="passable"/>
    <s v="passable"/>
    <s v="passable"/>
    <s v="ND"/>
    <s v="Référentiel - Identification des patients"/>
    <s v="Systèmes d’Information Hospitaliers (SIH)"/>
    <s v="Télémédecine comme fonction déportée de l'hôpital et intégrée à tous les processus de prise en charge"/>
    <n v="7"/>
    <n v="9"/>
    <n v="10"/>
    <n v="10"/>
    <n v="10"/>
    <n v="10"/>
    <n v="10"/>
    <n v="9"/>
    <n v="10"/>
    <x v="4"/>
    <s v="Oui"/>
    <n v="10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La réalisation immédiate du projet"/>
    <s v="Attente d'une meilleure organisation"/>
    <s v="ND"/>
    <s v="Sécurité des informations"/>
    <s v="Non aboutissement"/>
    <s v="ND"/>
    <s v="ND"/>
    <s v="ND"/>
    <s v="Sécuriser les données des patients"/>
    <s v="Réussir la réalisation du projet"/>
    <s v="ND"/>
    <s v="ND"/>
    <s v="ND"/>
  </r>
  <r>
    <n v="110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s v="NA"/>
    <n v="10"/>
    <n v="0"/>
    <s v="NA"/>
    <s v="MPIGA LOURY"/>
    <s v="REMY PATRICK"/>
    <n v="39"/>
    <x v="0"/>
    <x v="3"/>
    <m/>
    <s v="ENA"/>
    <n v="2"/>
    <n v="5"/>
    <n v="5"/>
    <n v="10"/>
    <n v="1"/>
    <n v="10"/>
    <n v="5"/>
    <s v="ND"/>
    <s v="ND"/>
    <s v="ND"/>
    <n v="10"/>
    <s v="Accessibilité directe aux données du patient"/>
    <s v="Possibilité d'avoir une seconde opinion par un expert à distance"/>
    <s v="Collecte et remontée d'informations sanitaires"/>
    <s v="Echec du projet"/>
    <s v="Manque de moyens financiers "/>
    <s v="Partenaires non fiables"/>
    <s v="Sensibilisation "/>
    <s v="Adhésion du gouvernement"/>
    <s v="Choix d'un bon partenaire"/>
    <s v="Inexistant"/>
    <s v="Inexistant"/>
    <s v="Inexistant"/>
    <s v="Inexistant"/>
    <s v="Inexistant"/>
    <s v="Inexistant"/>
    <s v="Inexistant"/>
    <s v="Manque de communication"/>
    <s v="Référentiel - Identification des patients"/>
    <s v="Systèmes d’Information Hospitaliers (SIH)"/>
    <s v="Télémédecine comme fonction déportée de l'hôpital et intégrée à tous les processus de prise en charge"/>
    <n v="5"/>
    <n v="5"/>
    <n v="8"/>
    <n v="5"/>
    <n v="6"/>
    <n v="8"/>
    <n v="3"/>
    <n v="5"/>
    <n v="5"/>
    <x v="4"/>
    <s v="Oui"/>
    <n v="10"/>
    <s v="Changement assez important"/>
    <s v="Changement faible"/>
    <s v="Changement plus ou moins important"/>
    <s v="Changement faible"/>
    <s v="Changement plus ou moins important"/>
    <s v="changement faible"/>
    <s v="Changement faible"/>
    <s v="Amélioration des données des patients"/>
    <s v="Je suis prêt à changer assez"/>
    <s v="Je suis prêt à changer assez"/>
    <s v="Je suis prêt à changer assez"/>
    <s v="Je suis prêt à beaucoup changer"/>
    <s v="Je suis prêt à changer assez"/>
    <s v="Je suis un peu prêt à changer"/>
    <s v="Je suis prêt à plus ou moins changer"/>
    <s v="Améliorer la collecte des informations des patients"/>
    <s v="Plus d'informations"/>
    <s v="Plus d'adhésion"/>
    <s v="Plus de sensibilisation"/>
    <s v="Manque de collaborations"/>
    <s v="Manque d'outils informatiques"/>
    <s v="Manque de personnel compétents"/>
    <s v="ND"/>
    <s v="ND"/>
    <s v="Sensibilisation patient et personnel de santé"/>
    <s v="outillage du CHR"/>
    <s v="Recruter les agents"/>
    <s v="ND"/>
    <s v="ND"/>
  </r>
  <r>
    <n v="111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15"/>
    <n v="10"/>
    <n v="0"/>
    <s v="NA"/>
    <s v="MENGUE MBOMEYO"/>
    <s v="ROSE"/>
    <n v="57"/>
    <x v="0"/>
    <x v="3"/>
    <m/>
    <s v="ENSAS"/>
    <n v="15"/>
    <n v="1"/>
    <n v="2"/>
    <n v="5"/>
    <n v="5"/>
    <n v="9"/>
    <n v="9"/>
    <s v="Le goût du travail retrouvé"/>
    <s v="Réussite effective du projet"/>
    <s v="Bonne organisation"/>
    <n v="7"/>
    <s v="Amélioration de la prise en charge du patient"/>
    <s v="Rapidité d'accès à des ressources spécialisées"/>
    <s v="Facilité de la recherche clinique grâce aux bases de données"/>
    <s v="Manque de personnel"/>
    <s v="Manque d'appareils"/>
    <s v="Structures non fiables"/>
    <s v="Recruter ou former le personnel existant"/>
    <s v="Fournir l'équipement"/>
    <s v="Revoir toutes les structures existantes"/>
    <s v="passable"/>
    <s v="Inexistant"/>
    <s v="médiocre"/>
    <s v="passable"/>
    <s v="passable"/>
    <s v="Inexistant"/>
    <s v="passable"/>
    <s v="Pas d'assistant en informatique"/>
    <s v="Référentiel - Identification des patients"/>
    <s v="Systèmes d’Information Hospitaliers (SIH)"/>
    <s v="Télémédecine comme fonction déportée de l'hôpital et intégrée à tous les processus de prise en charge"/>
    <n v="2"/>
    <n v="4"/>
    <n v="4"/>
    <n v="6"/>
    <n v="8"/>
    <n v="5"/>
    <n v="10"/>
    <n v="9"/>
    <n v="9"/>
    <x v="2"/>
    <s v="Oui"/>
    <n v="9"/>
    <s v="Changement plus ou moins important"/>
    <s v="Changement assez important"/>
    <s v="Changement assez important"/>
    <s v="Changement très important"/>
    <s v="Changement plus ou moins important"/>
    <s v="Changement plus ou moins important"/>
    <s v="Changement faible"/>
    <s v="Le projet va améliorer la prise en charge des patients"/>
    <s v="Je suis un peu prêt à changer"/>
    <s v="Je suis prêt à changer assez"/>
    <s v="Je suis prêt à changer assez"/>
    <s v="Je suis prêt à beaucoup changer"/>
    <s v="Je suis prêt à changer assez"/>
    <s v="Je suis prêt à plus ou moins changer"/>
    <s v="Je suis prêt à plus ou moins changer"/>
    <s v="Selon mes capacités, je ferai de mon mieux"/>
    <s v="Améliorer le SIS"/>
    <s v="Possibilité d'avoir un bon suivi des patients"/>
    <s v="Réduire les évacuations sanitaires"/>
    <s v="Les absences aux postes"/>
    <s v="Appareils mal réglés"/>
    <s v="Comportements du patient"/>
    <s v="Entretien des outils"/>
    <s v="Manque d'informations "/>
    <s v="Assiduité au travail"/>
    <s v="Veille maintenance"/>
    <s v="Sensibiliser le patient"/>
    <s v="Assurer la maintenance des appareils"/>
    <s v="Se mettre à jour sur les données du patient"/>
  </r>
  <r>
    <n v="112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s v="NA"/>
    <s v="NA"/>
    <n v="0"/>
    <s v="NA"/>
    <s v="NTEME NDONG"/>
    <s v="GUY-RAYMOND"/>
    <n v="50"/>
    <x v="0"/>
    <x v="3"/>
    <m/>
    <s v="ENASS"/>
    <n v="4"/>
    <n v="10"/>
    <n v="7"/>
    <n v="10"/>
    <n v="5"/>
    <n v="10"/>
    <n v="10"/>
    <s v="Améliorer la qualité des soins"/>
    <s v="Mieux organiser le déploiement du personnel de la santé"/>
    <s v="ND"/>
    <n v="9"/>
    <s v="Accessibilité directe aux données du patient"/>
    <s v="Archivage numérique des informations médicales"/>
    <s v="Collecte et remontée d'informations sanitaires"/>
    <s v="Le financement total du projet"/>
    <s v="La sécurisation des données des patients"/>
    <s v="Faire attention à l'équipe en charge du projet"/>
    <s v="Disposer de moyens suffisants"/>
    <s v="Sécuriser les données"/>
    <s v="Contrôle sur l'application du projet"/>
    <s v="Inexistant"/>
    <s v="Inexistant"/>
    <s v="Inexistant"/>
    <s v="Inexistant"/>
    <s v="Inexistant"/>
    <s v="Inexistant"/>
    <s v="Inexistant"/>
    <s v="ND"/>
    <s v="Référentiel - Identification des patients"/>
    <s v="Systèmes d’Information Hospitaliers (SIH)"/>
    <s v="Télémédecine comme fonction déportée de l'hôpital et intégrée à tous les processus de prise en charge"/>
    <n v="10"/>
    <n v="10"/>
    <n v="10"/>
    <n v="10"/>
    <n v="10"/>
    <n v="10"/>
    <n v="10"/>
    <n v="6"/>
    <n v="6"/>
    <x v="4"/>
    <s v="Oui"/>
    <n v="10"/>
    <s v="Changement très important"/>
    <s v="Changement très important"/>
    <s v="Changement assez important"/>
    <s v="Changement très important"/>
    <s v="Changement assez important"/>
    <s v="Changement très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Le changement permet d'améliorer les conditions de travail"/>
    <s v="Permettre de changer les comportements"/>
    <s v="Améliorer la gestion des données et des finances"/>
    <s v="Améliorer la fluidité des informations"/>
    <s v="Mauvaise utilisation des outils"/>
    <s v="Manque de personnel qualifié"/>
    <s v="ND"/>
    <s v="ND"/>
    <s v="ND"/>
    <s v="Contrôle des outils régulier"/>
    <s v="Formation du personnel"/>
    <s v="ND"/>
    <s v="ND"/>
    <s v="ND"/>
  </r>
  <r>
    <n v="113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s v="NA"/>
    <s v="NA"/>
    <n v="0"/>
    <s v="NA"/>
    <s v="ELLA ONA"/>
    <s v="CLEMENT"/>
    <n v="51"/>
    <x v="0"/>
    <x v="3"/>
    <m/>
    <s v="Université Catholique d'Afrique Centrale (UACC)"/>
    <s v="ND"/>
    <n v="7"/>
    <n v="4"/>
    <n v="10"/>
    <n v="5"/>
    <n v="10"/>
    <n v="8"/>
    <s v="Rapidité du traitement de l'information sanitaire"/>
    <s v="Télémédecine"/>
    <s v="Réduction des coût de santé"/>
    <n v="8"/>
    <s v="Possibilité d'avoir une seconde opinion par un expert à distance"/>
    <s v="Interaction renforcée entre structures sanitaires et administrations de santé"/>
    <s v="Gestion des épidémies et veille épidémiologique"/>
    <s v="Pas d'accès à internet"/>
    <s v="Manque d'outils informatiques"/>
    <s v="La non maitrise de l'outil informatique"/>
    <s v="Installer un réseau wifi"/>
    <s v="Fournir l'équipement"/>
    <s v="Formation du personnel"/>
    <s v="passable"/>
    <s v="médiocre"/>
    <s v="Inexistant"/>
    <s v="médiocre"/>
    <s v="médiocre"/>
    <s v="médiocre"/>
    <s v="passable"/>
    <s v="ND"/>
    <s v="Référentiel - Identification des patients"/>
    <s v="Systèmes d’Information Hospitaliers (SIH)"/>
    <s v="Télémédecine comme fonction déportée de l'hôpital et intégrée à tous les processus de prise en charge"/>
    <n v="8"/>
    <n v="8"/>
    <n v="9"/>
    <n v="8"/>
    <n v="8"/>
    <n v="8"/>
    <n v="5"/>
    <n v="5"/>
    <n v="5"/>
    <x v="13"/>
    <s v="Oui"/>
    <n v="10"/>
    <s v="Changement assez important"/>
    <s v="Changement plus ou moins important"/>
    <s v="Changement assez important"/>
    <s v="Changement assez important"/>
    <s v="Changement assez important"/>
    <s v="Changement plus ou moins important"/>
    <s v="Changement assez important"/>
    <s v="Meilleur suivi des patients et transparence dans la gestion financière"/>
    <s v="Je suis prêt à beaucoup changer"/>
    <s v="Je suis prêt à changer assez"/>
    <s v="Je suis prêt à beaucoup changer"/>
    <s v="Je suis prêt à beaucoup changer"/>
    <s v="Je suis prêt à beaucoup changer"/>
    <s v="Je suis prêt à changer assez"/>
    <s v="Je suis prêt à changer assez"/>
    <s v="Meilleur suivi patient"/>
    <s v="Meilleure prise en charge"/>
    <s v="Contrôle des patients"/>
    <s v="Meilleur suivi des patients"/>
    <s v="Risques liés aux coupures d'électricité"/>
    <s v="Réseau non disponible"/>
    <s v="Vol du matériel informatique"/>
    <s v="Manque de moyens financiers"/>
    <s v="Lenteur administrative"/>
    <s v="Groupe électrogène"/>
    <s v="Internet haut débit"/>
    <s v="Prévoir des agents de sécurité"/>
    <s v="Doter les hôpitaux de moyens financiers "/>
    <s v="Implication du gouvernement"/>
  </r>
  <r>
    <n v="114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13"/>
    <n v="30"/>
    <n v="0"/>
    <s v="NA"/>
    <s v="MIAGHE ESSONE"/>
    <s v="BERTHE"/>
    <n v="46"/>
    <x v="3"/>
    <x v="6"/>
    <m/>
    <s v="ENASS"/>
    <n v="14"/>
    <n v="5"/>
    <n v="5"/>
    <n v="5"/>
    <n v="5"/>
    <n v="5"/>
    <n v="5"/>
    <s v="Information sur le patient sans tracasserie"/>
    <s v="Meilleur suivi du patient"/>
    <s v="Plus de connaissances"/>
    <n v="10"/>
    <s v="Une meilleure productivité des agents de santé"/>
    <s v="Amélioration de la prise en charge du patient"/>
    <s v="Amélioration de la qualité de la pratique"/>
    <s v="ND"/>
    <s v="ND"/>
    <s v="ND"/>
    <s v="ND"/>
    <s v="ND"/>
    <s v="ND"/>
    <s v="Inexistant"/>
    <s v="Inexistant"/>
    <s v="Inexistant"/>
    <s v="Inexistant"/>
    <s v="Inexistant"/>
    <s v="médiocre"/>
    <s v="Inexistant"/>
    <s v="ND"/>
    <s v="Référentiel - Identification des patients"/>
    <s v="Systèmes d’Information Hospitaliers (SIH)"/>
    <s v="Télémédecine comme fonction déportée de l'hôpital et intégrée à tous les processus de prise en charge"/>
    <n v="5"/>
    <n v="5"/>
    <n v="1"/>
    <n v="10"/>
    <n v="10"/>
    <n v="1"/>
    <n v="5"/>
    <n v="5"/>
    <n v="10"/>
    <x v="2"/>
    <s v="Oui"/>
    <n v="10"/>
    <s v="Changement plus ou moins important"/>
    <s v="Changement plus ou moins important"/>
    <s v="Changement plus ou moins important"/>
    <s v="Changement plus ou moins important"/>
    <s v="Changement assez important"/>
    <s v="Changement assez important"/>
    <s v="Changement assez important"/>
    <s v="Le sous-projet va permettre la patrique et la prise en charge des patients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changer assez"/>
    <s v="ND"/>
    <s v="Mise en place du matériel nécessaire "/>
    <s v="Formation pour permettre l'utilisation des outils"/>
    <s v="ND"/>
    <s v="Mauvaise utilisation du SIS par le patient"/>
    <s v="Perte du matériel"/>
    <s v="ND"/>
    <s v="ND"/>
    <s v="ND"/>
    <s v="Formation du patient"/>
    <s v="Surveillance des équipements"/>
    <s v="ND"/>
    <s v="ND"/>
    <s v="ND"/>
  </r>
  <r>
    <n v="115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22"/>
    <n v="20"/>
    <n v="0"/>
    <s v="NA"/>
    <s v="EYA BEKALE"/>
    <s v="ARSENE"/>
    <n v="41"/>
    <x v="3"/>
    <x v="6"/>
    <m/>
    <s v="ENASS"/>
    <n v="4"/>
    <n v="8"/>
    <n v="5"/>
    <n v="10"/>
    <n v="3"/>
    <n v="10"/>
    <n v="10"/>
    <s v="Fichier sanitaire fiable et de bonne qualité"/>
    <s v="Bonne prise en charge du patient"/>
    <s v="Suivi des patients"/>
    <n v="10"/>
    <s v="Accessibilité directe aux données du patient"/>
    <s v="Amélioration de la prise en charge du patient"/>
    <s v="Possibilité d'avoir une seconde opinion par un expert à distance"/>
    <s v="La crédibilité"/>
    <s v="Les ressources"/>
    <s v="La pratique"/>
    <s v="Sensibiliser tout le monde"/>
    <s v="Mettre tous les ressources à disposition des structures"/>
    <s v="Formation"/>
    <s v="médiocre"/>
    <s v="passable"/>
    <s v="passable"/>
    <s v="médiocre"/>
    <s v="médiocre"/>
    <s v="passable"/>
    <s v="Inexistant"/>
    <s v="Le SIS au CHU est déplorable"/>
    <s v="Référentiel - Identification des patients"/>
    <s v="Systèmes d’Information Hospitaliers (SIH)"/>
    <s v="Télémédecine comme fonction déportée de l'hôpital et intégrée à tous les processus de prise en charge"/>
    <n v="10"/>
    <n v="10"/>
    <n v="10"/>
    <n v="10"/>
    <n v="10"/>
    <n v="10"/>
    <n v="10"/>
    <n v="10"/>
    <n v="8"/>
    <x v="4"/>
    <s v="Oui"/>
    <n v="10"/>
    <s v="Changement très important"/>
    <s v="Changement assez important"/>
    <s v="Changement très important"/>
    <s v="Changement très important"/>
    <s v="Changement très important"/>
    <s v="Changement très important"/>
    <s v="Changement assez important"/>
    <s v="Il sera d'un apport très important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très ouvert au changement"/>
    <s v="Changement de comportement"/>
    <s v="Efiicacité et bon rendement"/>
    <s v="Bonne gestion"/>
    <s v="L'opposition de certains acteurs"/>
    <s v="Les ressources"/>
    <s v="Les moyens financiers "/>
    <s v="ND"/>
    <s v="ND"/>
    <s v="Sensibilisation"/>
    <s v="Formation du personnel"/>
    <s v="Prévoir les moyens financiers suffisants"/>
    <s v="ND"/>
    <s v="ND"/>
  </r>
  <r>
    <n v="116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20"/>
    <n v="15"/>
    <n v="0"/>
    <s v="NA"/>
    <s v="NOVEMA MENIE"/>
    <s v="HORTENSE"/>
    <n v="56"/>
    <x v="2"/>
    <x v="7"/>
    <m/>
    <s v="Université Montpellier 1er "/>
    <n v="15"/>
    <n v="10"/>
    <n v="4"/>
    <n v="10"/>
    <n v="4"/>
    <n v="10"/>
    <n v="7"/>
    <s v="Disponibilité de statistiques fiables"/>
    <s v="Dossier patient unique consultable"/>
    <s v="Télémédecine"/>
    <n v="9"/>
    <s v="Rapidité d'accès à des ressources spécialisées"/>
    <s v="Facilité de la recherche clinique grâce aux bases de données"/>
    <s v="Gestion des épidémies et veille épidémiologique"/>
    <s v="Résistance aux changements"/>
    <s v="Sites pilotes"/>
    <s v="Disponibilité des outils informatiques dans les centres de santé"/>
    <s v="Sensibilisation"/>
    <s v="Mettre en œuvre le projet partout au même moment"/>
    <s v="Mettre une application utilisable sur smartphones"/>
    <s v="Inexistant"/>
    <s v="passable"/>
    <s v="médiocre"/>
    <s v="passable"/>
    <s v="médiocre"/>
    <s v="médiocre"/>
    <s v="passable"/>
    <s v="Pas de statisticien au CRH Oyem depuis deux ans"/>
    <s v="Référentiel - Identification des patients"/>
    <s v="Systèmes d’Information Hospitaliers (SIH)"/>
    <s v="Télémédecine comme fonction déportée de l'hôpital et intégrée à tous les processus de prise en charge"/>
    <n v="10"/>
    <n v="9"/>
    <n v="10"/>
    <n v="10"/>
    <n v="10"/>
    <n v="10"/>
    <n v="10"/>
    <n v="10"/>
    <n v="9"/>
    <x v="4"/>
    <s v="Oui"/>
    <n v="10"/>
    <s v="Changement assez important"/>
    <s v="Changement assez important"/>
    <s v="Changement assez important"/>
    <s v="Changement assez important"/>
    <s v="Changement plus ou moins important"/>
    <s v="Changement assez important"/>
    <s v="Changement très important"/>
    <s v="La transparence dans la gestion financière rétablira la confiance entre la direction générale et le personnel 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C'est un projet, pourvu qu'il dure"/>
    <s v="Information fiable et rapide"/>
    <s v="Traçabilité des actes"/>
    <s v="Climat de confiance"/>
    <s v="Résistance au changement"/>
    <s v="Insuffisance de matériels informatiques"/>
    <s v="Pas de logiciel disponible"/>
    <s v="ND"/>
    <s v="ND"/>
    <s v="Sensibilisation"/>
    <s v="Fournir des équipements partout au même moment"/>
    <s v="Installer des logiciels "/>
    <s v="ND"/>
    <s v="ND"/>
  </r>
  <r>
    <n v="117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15"/>
    <n v="20"/>
    <n v="0"/>
    <s v="NA"/>
    <s v="INFANTE T."/>
    <s v="LESBIA"/>
    <n v="50"/>
    <x v="2"/>
    <x v="7"/>
    <s v="Pédiatre"/>
    <s v="Institut supérieur de science de médecine de CUBA"/>
    <n v="2"/>
    <n v="10"/>
    <n v="10"/>
    <n v="10"/>
    <n v="1"/>
    <n v="10"/>
    <n v="10"/>
    <s v="Informatisation de la santé"/>
    <s v="Amélioration de la situation sanitaire"/>
    <s v="Obtention rapide d'informations sur la santé"/>
    <n v="10"/>
    <s v="Meilleures conditions de travail des agents"/>
    <s v="Rapidité d'accès à des ressources spécialisées"/>
    <s v="Accessibilité à la formation médicale continue à distance"/>
    <s v="Absence de ressources"/>
    <s v="Mauvaise prospection"/>
    <s v="ND"/>
    <s v="Formation du personnel"/>
    <s v="Bien faire l'étude"/>
    <s v="ND"/>
    <s v="Inexistant"/>
    <s v="Inexistant"/>
    <s v="Inexistant"/>
    <s v="Inexistant"/>
    <s v="Inexistant"/>
    <s v="Inexistant"/>
    <s v="Inexistant"/>
    <s v="ND"/>
    <s v="Référentiel - Identification des patients"/>
    <s v="Systèmes d’Information Hospitaliers (SIH)"/>
    <s v="Télémédecine comme fonction déportée de l'hôpital et intégrée à tous les processus de prise en charge"/>
    <n v="5"/>
    <n v="10"/>
    <n v="10"/>
    <n v="10"/>
    <n v="10"/>
    <n v="10"/>
    <n v="10"/>
    <n v="10"/>
    <n v="10"/>
    <x v="2"/>
    <s v="Oui"/>
    <n v="10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Projet excellent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e la santé"/>
    <s v="Information accessible"/>
    <s v="ND"/>
    <s v="Personnel non disponible"/>
    <s v="ND"/>
    <s v="ND"/>
    <s v="ND"/>
    <s v="ND"/>
    <s v="Formation du personnel nécessaire"/>
    <s v="ND"/>
    <s v="ND"/>
    <s v="ND"/>
    <s v="ND"/>
  </r>
  <r>
    <n v="118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4"/>
    <n v="20"/>
    <n v="0"/>
    <s v="NA"/>
    <s v="DOMINGUEZ DINZA"/>
    <s v="RAFAEL"/>
    <n v="55"/>
    <x v="2"/>
    <x v="7"/>
    <s v="Cardiologue"/>
    <s v="Université des Sciences Médicales de Santiago de CUBA"/>
    <s v="2mois"/>
    <n v="10"/>
    <n v="10"/>
    <n v="10"/>
    <n v="1"/>
    <n v="10"/>
    <n v="10"/>
    <s v="Informatisation de la santé"/>
    <s v="Amélioration de la situation sanitaire"/>
    <s v="ND"/>
    <n v="10"/>
    <s v="Une meilleure productivité des agents de santé"/>
    <s v="Accessibilité directe aux données du patient"/>
    <s v="Possibilité d'avoir une seconde opinion par un expert à distance"/>
    <s v="Manque de ressources financières"/>
    <s v="Manque de personnel qualifié"/>
    <s v="ND"/>
    <s v="Mettre suffisamment de ressoures financières pour l'aboutissement du projet"/>
    <s v="Formation du personnel"/>
    <s v="ND"/>
    <s v="Inexistant"/>
    <s v="Inexistant"/>
    <s v="Inexistant"/>
    <s v="Inexistant"/>
    <s v="Inexistant"/>
    <s v="Inexistant"/>
    <s v="Inexistant"/>
    <s v="ND"/>
    <s v="Référentiel - Identification des patients"/>
    <s v="Systèmes d’Information Hospitaliers (SIH)"/>
    <s v="Télémédecine comme fonction déportée de l'hôpital et intégrée à tous les processus de prise en charge"/>
    <n v="5"/>
    <n v="10"/>
    <n v="10"/>
    <n v="10"/>
    <n v="10"/>
    <n v="10"/>
    <n v="10"/>
    <n v="10"/>
    <n v="10"/>
    <x v="4"/>
    <s v="Oui"/>
    <n v="10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e la santé"/>
    <s v="Information accessible"/>
    <s v="ND"/>
    <s v="Mauvaise préparation du personnel"/>
    <s v="Pas d'internet"/>
    <s v="ND"/>
    <s v="ND"/>
    <s v="ND"/>
    <s v="Sensibiliser le personnel de la santé sur le projet"/>
    <s v="Installer la fibre optique"/>
    <s v="ND"/>
    <s v="ND"/>
    <s v="ND"/>
  </r>
  <r>
    <n v="119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s v="NA"/>
    <s v="NA"/>
    <n v="0"/>
    <s v="NA"/>
    <s v="EYANG BIBANG "/>
    <s v="RANCE-DELPHINE"/>
    <n v="47"/>
    <x v="0"/>
    <x v="10"/>
    <m/>
    <s v="ENASS"/>
    <n v="9"/>
    <n v="5"/>
    <n v="1"/>
    <n v="10"/>
    <n v="1"/>
    <n v="10"/>
    <n v="7"/>
    <s v="Avoir des informations exactes sur la santé gabonaise"/>
    <s v="Améliorer la santé des gabonais avec un meilleur suivi"/>
    <s v="Exercer son métier avec des outils performants"/>
    <n v="10"/>
    <s v="Une meilleure productivité des agents de santé"/>
    <s v="Possibilité d'avoir une seconde opinion par un expert à distance"/>
    <s v="Facilité de la recherche clinique grâce aux bases de données"/>
    <s v="Le non respect du secret professionnel"/>
    <s v="Le suivi su projet par l'Etat"/>
    <s v="ND"/>
    <s v="Sensibiliser le personnel"/>
    <s v="Engagement de l'Etat pour la réussite du projet"/>
    <s v="ND"/>
    <s v="Inexistant"/>
    <s v="Inexistant"/>
    <s v="Inexistant"/>
    <s v="Inexistant"/>
    <s v="Inexistant"/>
    <s v="Inexistant"/>
    <s v="Inexistant"/>
    <s v="ND"/>
    <s v="Référentiel - Identification des patients"/>
    <s v="Systèmes d’Information Hospitaliers (SIH)"/>
    <s v="Télémédecine comme fonction déportée de l'hôpital et intégrée à tous les processus de prise en charge"/>
    <n v="8"/>
    <n v="10"/>
    <n v="9"/>
    <n v="7"/>
    <n v="9"/>
    <n v="9"/>
    <n v="8"/>
    <n v="10"/>
    <n v="9"/>
    <x v="2"/>
    <s v="Oui"/>
    <n v="8"/>
    <s v="Changement très important"/>
    <s v="Changement assez important"/>
    <s v="Changement assez important"/>
    <s v="Changement assez important"/>
    <s v="Changement très important"/>
    <s v="Changement très important"/>
    <s v="Changement très important"/>
    <s v="ND"/>
    <s v="Je suis prêt à changer assez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ND"/>
    <s v="Approfondir mes connaissances dans les soins "/>
    <s v="Avoir des informations sur la santé médicale"/>
    <s v="ND"/>
    <s v="Non aboutissement du projet"/>
    <s v="Détournement du financement alloué au projet"/>
    <s v="ND"/>
    <s v="ND"/>
    <s v="ND"/>
    <s v="Suvi du projet par les experts"/>
    <s v="Contrôle financier régulier"/>
    <s v="ND"/>
    <s v="ND"/>
    <s v="ND"/>
  </r>
  <r>
    <n v="120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3"/>
    <n v="20"/>
    <n v="0"/>
    <s v="NA"/>
    <s v="NGOUA "/>
    <s v="MARIE-JOSEE"/>
    <n v="56"/>
    <x v="2"/>
    <x v="7"/>
    <s v="Puéricultrice"/>
    <s v="INFAS/ COTE D'IVOIRE"/>
    <n v="15"/>
    <n v="5"/>
    <n v="5"/>
    <n v="7"/>
    <n v="5"/>
    <n v="5"/>
    <n v="6"/>
    <s v="Amélioaration de l'acceuil"/>
    <s v="Formation de personnel"/>
    <s v="Le récyclage du personnel"/>
    <n v="8"/>
    <s v="Amélioration de la prise en charge du patient"/>
    <s v="Meilleures conditions de travail des agents"/>
    <s v="Gestion des épidémies et veille épidémiologique"/>
    <s v="Manque d'informations des utlisateurs"/>
    <s v="Personnel non qualifié"/>
    <s v="Manque d'équipements"/>
    <s v="Faire assez de communication"/>
    <s v="Former le personnel"/>
    <s v="Equiper les structures"/>
    <s v="passable"/>
    <s v="Inexistant"/>
    <s v="médiocre"/>
    <s v="médiocre"/>
    <s v="médiocre"/>
    <s v="passable"/>
    <s v="passable"/>
    <s v="Pas de statisticien au CRH Oyem depuis deux ans"/>
    <s v="Référentiel - Identification des patients"/>
    <s v="Systèmes d’Information Hospitaliers (SIH)"/>
    <s v="Télémédecine comme fonction déportée de l'hôpital et intégrée à tous les processus de prise en charge"/>
    <n v="5"/>
    <n v="5"/>
    <n v="5"/>
    <n v="6"/>
    <n v="7"/>
    <n v="6"/>
    <n v="6"/>
    <n v="6"/>
    <n v="6"/>
    <x v="4"/>
    <s v="Oui"/>
    <n v="10"/>
    <s v="Changement assez important"/>
    <s v="Changement assez important"/>
    <s v="Changement plus ou moins important"/>
    <s v="Changement plus ou moins important"/>
    <s v="Changement assez important"/>
    <s v="Changement assez important"/>
    <s v="Changement plus ou moins important"/>
    <s v="Le changement va améliorer le comportement des agents"/>
    <s v="Je suis prêt à changer assez"/>
    <s v="Je suis prêt à changer assez"/>
    <s v="Je suis prêt à plus ou moins changer"/>
    <s v="Je suis prêt à plus ou moins changer"/>
    <s v="Je suis prêt à plus ou moins changer"/>
    <s v="Je suis prêt à changer assez"/>
    <s v="Je suis prêt à changer assez"/>
    <s v="Ce sous-projet me sera très utile"/>
    <s v="Une gestion transparente"/>
    <s v="ND"/>
    <s v="ND"/>
    <s v="Changement de comportement est difficile"/>
    <s v="Agressivité"/>
    <s v="Absentéisme"/>
    <s v="ND"/>
    <s v="ND"/>
    <s v="Mettre sur le terrain des agents déjà formés"/>
    <s v="Savoir recevoir les patients avec calme et patience"/>
    <s v="La DRH doit faire son travail correctement"/>
    <s v="ND"/>
    <s v="ND"/>
  </r>
  <r>
    <n v="121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35"/>
    <n v="30"/>
    <n v="0"/>
    <s v="NA"/>
    <s v="OWONO OKEMVELE"/>
    <s v="KEVIN-ARISTIDE"/>
    <n v="40"/>
    <x v="0"/>
    <x v="3"/>
    <s v="Technicien laboratoire"/>
    <s v="ENASS"/>
    <n v="8"/>
    <n v="9"/>
    <n v="8"/>
    <n v="10"/>
    <n v="2"/>
    <n v="10"/>
    <n v="4"/>
    <s v="Un meilleur suivi du dossier patient"/>
    <s v="Une gestion transparente des recettes"/>
    <s v="Un SIS qui permettra une bonne gestion des stocks"/>
    <n v="7"/>
    <s v="Accessibilité directe aux données du patient"/>
    <s v="Amélioration de la prise en charge du patient"/>
    <s v="Archivage numérique des informations médicales"/>
    <s v="Absence de financement"/>
    <s v="Scepticisme par rapport au respect des procédures"/>
    <s v="ND"/>
    <s v="Bien évaluer le coût du projet"/>
    <s v="Mettre en œuvre le projet "/>
    <s v="ND"/>
    <s v="Inexistant"/>
    <s v="Inexistant"/>
    <s v="médiocre"/>
    <s v="Inexistant"/>
    <s v="Inexistant"/>
    <s v="Inexistant"/>
    <s v="passable"/>
    <s v="ND"/>
    <s v="Référentiel - Identification des patients"/>
    <s v="Systèmes d’Information Hospitaliers (SIH)"/>
    <s v="Télémédecine comme fonction déportée de l'hôpital et intégrée à tous les processus de prise en charge"/>
    <n v="10"/>
    <n v="10"/>
    <n v="10"/>
    <n v="10"/>
    <n v="10"/>
    <n v="10"/>
    <n v="3"/>
    <n v="5"/>
    <n v="5"/>
    <x v="4"/>
    <s v="Oui"/>
    <n v="9"/>
    <s v="Changement assez important"/>
    <s v="Changement très important"/>
    <s v="Changement assez important"/>
    <s v="Changement plus ou moins important"/>
    <s v="Changement assez important"/>
    <s v="Changement plus ou moins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ND"/>
    <s v="Mise en œuvre du sous-projet"/>
    <s v="Facilité la gestion du CRH"/>
    <s v="ND"/>
    <s v="Manque de personnel qualifié"/>
    <s v="Pas de matériels de travail"/>
    <s v="Pas d'entretien du matériel"/>
    <s v="ND"/>
    <s v="ND"/>
    <s v="Recruter et former le personnel "/>
    <s v="Fournir le matériel"/>
    <s v="Une équipe pour la maintenance"/>
    <s v="ND"/>
    <s v="ND"/>
  </r>
  <r>
    <n v="122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35"/>
    <n v="30"/>
    <n v="0"/>
    <s v="NA"/>
    <s v="MENGUE ME NZUE"/>
    <s v="LARISSA"/>
    <n v="37"/>
    <x v="3"/>
    <x v="6"/>
    <m/>
    <s v="ENASS"/>
    <n v="13"/>
    <n v="5"/>
    <n v="5"/>
    <n v="10"/>
    <n v="5"/>
    <n v="10"/>
    <n v="3"/>
    <s v="Meilleur prise en charge des patients"/>
    <s v="Recruter des statisticiens"/>
    <s v="Echange d'informations entre hôpitaux"/>
    <n v="8"/>
    <s v="Amélioration de la prise en charge du patient"/>
    <s v="Possibilité d'avoir une seconde opinion par un expert à distance"/>
    <s v="Archivage numérique des informations médicales"/>
    <s v="Pas de suivi du projet"/>
    <s v="Manque de moyens financiers "/>
    <s v="Ignorer le projet"/>
    <s v="Mettre des personnes aptes sur le projet"/>
    <s v="Accorder un financement"/>
    <s v="Sensibilisation"/>
    <s v="Inexistant"/>
    <s v="Inexistant"/>
    <s v="Inexistant"/>
    <s v="médiocre"/>
    <s v="passable"/>
    <s v="Inexistant"/>
    <s v="passable"/>
    <s v="Installer d'abord un SI"/>
    <s v="Référentiel - Identification des patients"/>
    <s v="Systèmes d’Information Hospitaliers (SIH)"/>
    <s v="Télémédecine comme fonction déportée de l'hôpital et intégrée à tous les processus de prise en charge"/>
    <n v="6"/>
    <n v="9"/>
    <n v="10"/>
    <n v="10"/>
    <n v="10"/>
    <n v="10"/>
    <n v="10"/>
    <n v="10"/>
    <n v="10"/>
    <x v="2"/>
    <s v="Oui"/>
    <n v="10"/>
    <s v="Changement assez important"/>
    <s v="Changement très important"/>
    <s v="Changement assez important"/>
    <s v="Changement très important"/>
    <s v="Changement très important"/>
    <s v="Changement assez important"/>
    <s v="Aucun changement"/>
    <s v="Un meilleur suivi des villageois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ne suis pas du tout prêt à changer"/>
    <s v="Je suis prête à changer pour l'amélioration et la prise en charge des patients "/>
    <s v="Bonne relation entre patients et agents"/>
    <s v="Meilleur suivi des patients"/>
    <s v="Meilleur prise en charge"/>
    <s v="Manque de moyens de transport"/>
    <s v="Manque de matériels informatiques"/>
    <s v="Manque de communication"/>
    <s v="Manque de suivi "/>
    <s v="ND"/>
    <s v="Dotation de moyens de transport"/>
    <s v="Equiper les structures "/>
    <s v="Sensibilisation des agents et avoir un outil de communication"/>
    <s v="Suivre les autorités"/>
    <s v="ND"/>
  </r>
  <r>
    <n v="123"/>
    <d v="2018-05-17T00:00:00"/>
    <s v="Nord"/>
    <s v="Woleu"/>
    <s v="Centre hospitalier régional de Oyem"/>
    <s v="CHR"/>
    <s v="Public civil"/>
    <n v="320"/>
    <s v="Oyem 2ème arrondissement"/>
    <m/>
    <m/>
    <m/>
    <n v="2003"/>
    <n v="181609"/>
    <n v="35"/>
    <n v="30"/>
    <n v="0"/>
    <s v="NA"/>
    <s v="NERNADDEC PALAND"/>
    <s v="MARTA ELENA"/>
    <n v="54"/>
    <x v="2"/>
    <x v="7"/>
    <m/>
    <s v="Institut supérieur de science de médecine de CUBA"/>
    <n v="3"/>
    <n v="10"/>
    <n v="10"/>
    <n v="10"/>
    <n v="1"/>
    <n v="10"/>
    <n v="5"/>
    <s v="Contrôle épidémiologique du gabon"/>
    <s v="ND"/>
    <s v="ND"/>
    <n v="9"/>
    <s v="Amélioration de la prise en charge du patient"/>
    <s v="Accessibilité à la formation médicale continue à distance"/>
    <s v="Gestion des épidémies et veille épidémiologique"/>
    <s v="Pas de conscience professionnel"/>
    <s v="ND"/>
    <s v="ND"/>
    <s v="Formation et sensibilisation du personnel"/>
    <s v="ND"/>
    <s v="ND"/>
    <s v="Inexistant"/>
    <s v="médiocre"/>
    <s v="médiocre"/>
    <s v="médiocre"/>
    <s v="médiocre"/>
    <s v="passable"/>
    <s v="Inexistant"/>
    <s v="Mise en œuvre immédiate du projet"/>
    <s v="Référentiel - Identification des patients"/>
    <s v="Systèmes d’Information Hospitaliers (SIH)"/>
    <s v="Télémédecine comme fonction déportée de l'hôpital et intégrée à tous les processus de prise en charge"/>
    <n v="8"/>
    <n v="10"/>
    <n v="10"/>
    <n v="10"/>
    <n v="10"/>
    <n v="10"/>
    <n v="10"/>
    <n v="10"/>
    <n v="10"/>
    <x v="4"/>
    <s v="Oui"/>
    <n v="9"/>
    <s v="Changement assez important"/>
    <s v="Changement très important"/>
    <s v="Changement très important"/>
    <s v="Changement très important"/>
    <s v="Changement très important"/>
    <s v="Changement très important"/>
    <s v="Changement très important"/>
    <s v="Ce sous-projet est très important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C'est très important pour pallier aux problèmes existants"/>
    <s v="ND"/>
    <s v="ND"/>
    <s v="ND"/>
    <s v="ND"/>
    <s v="ND"/>
    <s v="ND"/>
    <s v="ND"/>
    <s v="ND"/>
    <s v="ND"/>
    <s v="ND"/>
    <s v="ND"/>
    <s v="ND"/>
    <s v="ND"/>
  </r>
  <r>
    <n v="124"/>
    <d v="2018-05-22T00:00:00"/>
    <s v="Moyen Ogoué"/>
    <s v="Ogoué et Lac"/>
    <s v="CERMEL"/>
    <s v="Centre de recherche"/>
    <s v="Privé"/>
    <n v="200"/>
    <s v="Lambaréné"/>
    <m/>
    <m/>
    <m/>
    <d v="1981-04-04T00:00:00"/>
    <s v="Gabon"/>
    <n v="60"/>
    <s v="60min"/>
    <n v="10"/>
    <s v="ND"/>
    <s v="MANOUANA"/>
    <s v="PRINCE"/>
    <n v="28"/>
    <x v="2"/>
    <x v="2"/>
    <s v="Biologiste"/>
    <s v="Université des sciences et techniques de Masuku"/>
    <n v="3"/>
    <n v="7"/>
    <n v="3"/>
    <n v="7"/>
    <n v="2"/>
    <n v="10"/>
    <n v="5"/>
    <s v="Extension sur le territoire gabonais"/>
    <s v="Impliquer tous les acteurs de la formation"/>
    <s v="Poursuivre le projet à long terme "/>
    <n v="7"/>
    <s v="Amélioration de la prise en charge du patient"/>
    <s v="Interaction renforcée entre structures sanitaires et administrations de santé"/>
    <s v="Gestion des épidémies et veille épidémiologique"/>
    <s v="Manque de communication"/>
    <s v="Manque de moyens financiers "/>
    <s v="ND"/>
    <s v="Recueillir l'opinion des acteurs de la santé et des écoles"/>
    <s v="Mettre à disposition tous les outils"/>
    <s v="ND"/>
    <s v="bien"/>
    <s v="bien"/>
    <s v="Bien"/>
    <s v="Bien"/>
    <s v="Bien"/>
    <s v="Bien"/>
    <s v="Excellent"/>
    <s v="ND"/>
    <s v="Système de pilotage, des statistiques de la veille sanitaire de l’observatoire gabonais de santé"/>
    <s v="Portail de l'Espace Numérique de Santé du Gabon (ENSG) pour les professionnels de la santé et les patients"/>
    <s v="Télémédecine comme fonction déportée de l'hôpital et intégrée à tous les processus de prise en charge"/>
    <n v="5"/>
    <n v="1"/>
    <n v="5"/>
    <n v="1"/>
    <n v="1"/>
    <n v="5"/>
    <n v="5"/>
    <n v="10"/>
    <n v="5"/>
    <x v="2"/>
    <s v="Oui"/>
    <n v="7"/>
    <s v="Changement assez important"/>
    <s v="Aucun changement"/>
    <s v="Aucun changement"/>
    <s v="Changement assez important"/>
    <s v="Changement plus ou moins important"/>
    <s v="changement faible"/>
    <s v="Changement assez important"/>
    <s v="ND"/>
    <s v="Je suis prêt à plus ou moins changer"/>
    <s v="Je suis un peu prêt à changer"/>
    <s v="Je suis un peu prêt à changer"/>
    <s v="Je suis prêt à plus ou moins changer"/>
    <s v="Je suis un peu prêt à changer"/>
    <s v="Je suis un peu prêt à changer"/>
    <s v="Je ne suis pas du tout prêt à changer"/>
    <s v="ND"/>
    <s v="Informer le personnel de santé qu'il s'agit d'une alternative"/>
    <s v="ND"/>
    <s v="ND"/>
    <s v="Moyens de communication nécessaire"/>
    <s v="Matériels numérique"/>
    <s v="ND"/>
    <s v="ND"/>
    <s v="ND"/>
    <s v="Initier l'utilisation du numérique"/>
    <s v="Mettre à disposition le matériel "/>
    <s v="ND"/>
    <s v="ND"/>
    <s v="ND"/>
  </r>
  <r>
    <n v="125"/>
    <d v="2018-05-22T00:00:00"/>
    <s v="Moyen Ogoué"/>
    <s v="Ogoué et Lac"/>
    <s v="CERMEL"/>
    <s v="Centre de recherche"/>
    <s v="Privé"/>
    <n v="200"/>
    <s v="Lambaréné"/>
    <m/>
    <m/>
    <m/>
    <d v="1981-04-04T00:00:00"/>
    <s v="Gabon"/>
    <n v="60"/>
    <s v="60min"/>
    <n v="10"/>
    <s v="ND"/>
    <s v="ADEGNIKA"/>
    <s v="AYOCA AKIM"/>
    <n v="44"/>
    <x v="2"/>
    <x v="7"/>
    <s v="Immuno-épidémiologie"/>
    <s v="FMSS-UBO"/>
    <n v="17"/>
    <n v="7"/>
    <n v="4"/>
    <n v="9"/>
    <n v="1"/>
    <n v="10"/>
    <n v="5"/>
    <s v="Mise en place du système de communication sanitaire"/>
    <s v="Fluidité de communication entre le personnel sanitaire"/>
    <s v="Base de données fiable pour les malades endémique dans le pays"/>
    <n v="6"/>
    <s v="Accessibilité directe aux données du patient"/>
    <s v="Rapidité d'accès à des ressources spécialisées"/>
    <s v="Gestion des épidémies et veille épidémiologique"/>
    <s v="Non adhésion"/>
    <s v="Manque de financement"/>
    <s v="Manque de personnel qualifié"/>
    <s v="Implication de tous"/>
    <s v="Mise à disposition de fond propre"/>
    <s v="Formation continue"/>
    <s v="bien"/>
    <s v="Excellent"/>
    <s v="Excellent"/>
    <s v="Bien"/>
    <s v="Bien"/>
    <s v="passable"/>
    <s v="passable"/>
    <s v="ND"/>
    <s v="Système de pilotage, des statistiques de la veille sanitaire de l’observatoire gabonais de santé"/>
    <s v="Portail de l'Espace Numérique de Santé du Gabon (ENSG) pour les professionnels de la santé et les patients"/>
    <s v="Télémédecine comme fonction déportée de l'hôpital et intégrée à tous les processus de prise en charge"/>
    <n v="6"/>
    <n v="7"/>
    <n v="8"/>
    <n v="8"/>
    <n v="8"/>
    <n v="8"/>
    <n v="9"/>
    <n v="9"/>
    <n v="9"/>
    <x v="2"/>
    <s v="Non"/>
    <n v="5"/>
    <s v="Changement très important"/>
    <s v="Changement assez important"/>
    <s v="Changement plus ou moins important"/>
    <s v="Changement assez important"/>
    <s v="Changement assez important"/>
    <s v="Changement très important"/>
    <s v="Changement très important"/>
    <s v="ND"/>
    <s v="Je suis un peu prêt à changer"/>
    <s v="Je suis prêt à plus ou moins changer"/>
    <s v="Je suis prêt à plus ou moins changer"/>
    <s v="Je suis un peu prêt à changer"/>
    <s v="Je suis un peu prêt à changer"/>
    <s v="Je suis prêt à changer assez"/>
    <s v="Je suis prêt à plus ou moins changer"/>
    <s v="ND"/>
    <s v="Gouvernement à s'appropier du projet"/>
    <s v="Moyens de travail à disposition"/>
    <s v="ND"/>
    <s v="Débit internet faible"/>
    <s v="Manque d'outils informatiques"/>
    <s v="Outils de travail"/>
    <s v="Formation"/>
    <s v="ND"/>
    <s v="Internet haut débit"/>
    <s v="Achat d'outils informatiques"/>
    <s v="Moyens pour la logistique"/>
    <s v="Former les futurs utilisateurs"/>
    <s v="ND"/>
  </r>
  <r>
    <n v="126"/>
    <d v="2018-05-22T00:00:00"/>
    <s v="Moyen Ogoué"/>
    <s v="Ogoué et Lac"/>
    <s v="CERMEL"/>
    <s v="Centre de recherche"/>
    <s v="Privé"/>
    <n v="200"/>
    <s v="Lambaréné"/>
    <m/>
    <m/>
    <m/>
    <d v="1981-04-04T00:00:00"/>
    <s v="Gabon"/>
    <n v="60"/>
    <s v="60min"/>
    <n v="10"/>
    <s v="ND"/>
    <s v="ACHIMI"/>
    <s v="PACôME "/>
    <n v="29"/>
    <x v="2"/>
    <x v="2"/>
    <s v="Biologiste"/>
    <s v="Université des sciences et techniques de Masuku"/>
    <n v="3"/>
    <n v="4"/>
    <n v="7"/>
    <n v="9"/>
    <n v="4"/>
    <n v="8"/>
    <n v="5"/>
    <s v="Amélioration du système sanitaire"/>
    <s v="Meilleure gestion des données sanitaires"/>
    <s v="Formation sur les outils de l'information sanitaire"/>
    <n v="8"/>
    <s v="Accessibilité directe aux données du patient"/>
    <s v="Facilité de la recherche clinique grâce aux bases de données"/>
    <s v="Collecte et remontée d'informations sanitaires"/>
    <s v="Non adhésion des politiciens"/>
    <s v="Manque de formation"/>
    <s v="Manque de moyens financiers"/>
    <s v="Séances d'échange pour la sensibilisation_x000a_"/>
    <s v="Revoir les modules de formations universitaires"/>
    <s v="Contrôle strict du budget alloué au projet"/>
    <s v="bien"/>
    <s v="Excellent"/>
    <s v="Excellent"/>
    <s v="Excellent"/>
    <s v="Bien"/>
    <s v="passable"/>
    <s v="Excellent"/>
    <s v="ND"/>
    <s v="Système de pilotage, des statistiques de la veille sanitaire de l’observatoire gabonais de santé"/>
    <s v="Portail de l'Espace Numérique de Santé du Gabon (ENSG) pour les professionnels de la santé et les patients"/>
    <s v="Télémédecine comme fonction déportée de l'hôpital et intégrée à tous les processus de prise en charge"/>
    <n v="7"/>
    <n v="6"/>
    <n v="8"/>
    <n v="5"/>
    <n v="5"/>
    <n v="5"/>
    <n v="7"/>
    <n v="6"/>
    <n v="6"/>
    <x v="12"/>
    <s v="Oui"/>
    <n v="6"/>
    <s v="Changement assez important"/>
    <s v="Changement plus ou moins important"/>
    <s v="Changement plus ou moins important"/>
    <s v="Changement plus ou moins important"/>
    <s v="Changement assez important"/>
    <s v="Changement assez important"/>
    <s v="Changement assez important"/>
    <s v="ND"/>
    <s v="Je suis prêt à plus ou moins changer"/>
    <s v="Je suis un peu prêt à changer"/>
    <s v="Je suis prêt à plus ou moins changer"/>
    <s v="Je suis prêt à plus ou moins changer"/>
    <s v="Je ne suis pas du tout prêt à changer"/>
    <s v="Je suis prêt à changer assez"/>
    <s v="Je ne suis pas du tout prêt à changer"/>
    <s v="ND"/>
    <s v="Mise en place d'une base de données globale"/>
    <s v="Gestion efficace des données sanitaires"/>
    <s v="ND"/>
    <s v="Information incomplète "/>
    <s v="Pas assez d'adhésion"/>
    <s v="ND"/>
    <s v="ND"/>
    <s v="ND"/>
    <s v="Formation sur la collecte et la saisie"/>
    <s v="Séminaire sur l'importance de ses données"/>
    <s v="ND"/>
    <s v="ND"/>
    <s v="ND"/>
  </r>
  <r>
    <n v="127"/>
    <d v="2018-05-22T00:00:00"/>
    <s v="Moyen Ogoué"/>
    <s v="Ogoué et Lac"/>
    <s v="CERMEL"/>
    <s v="Centre de recherche"/>
    <s v="Privé"/>
    <n v="200"/>
    <s v="Lambaréné"/>
    <m/>
    <m/>
    <m/>
    <d v="1981-04-04T00:00:00"/>
    <s v="Gabon"/>
    <n v="60"/>
    <s v="60min"/>
    <n v="10"/>
    <s v="ND"/>
    <s v="MANGABOULA"/>
    <s v="ANCE"/>
    <n v="30"/>
    <x v="0"/>
    <x v="2"/>
    <s v="Ingénieur en informatique"/>
    <s v="Institut Africain d'informatique"/>
    <n v="2"/>
    <n v="8"/>
    <n v="5"/>
    <n v="10"/>
    <n v="3"/>
    <n v="9"/>
    <n v="4"/>
    <s v="Utilisation d'une base de données centralisée"/>
    <s v="Facilité le traitement de l'information dans les hôpitaux"/>
    <s v="Formation continue des agents de santé"/>
    <n v="9"/>
    <s v="Possibilité d'avoir une seconde opinion par un expert à distance"/>
    <s v="Meilleure sécurité pour les patients"/>
    <s v="Facilité de la recherche clinique grâce aux bases de données"/>
    <s v="Détournement de fond"/>
    <s v="Piratage de la base de données"/>
    <s v="Formation des utilisateurs"/>
    <s v="Contrôle du budget alloué"/>
    <s v="Sécuriser le système"/>
    <s v="Instituer les formations continues pour une meilleure utilisation du système"/>
    <s v="Excellent"/>
    <s v="Excellent"/>
    <s v="Bien"/>
    <s v="Bien"/>
    <s v="Bien"/>
    <s v="Excellent"/>
    <s v="bien"/>
    <s v="ND"/>
    <s v="Système de pilotage, des statistiques de la veille sanitaire de l’observatoire gabonais de santé"/>
    <s v="Portail de l'Espace Numérique de Santé du Gabon (ENSG) pour les professionnels de la santé et les patients"/>
    <s v="Télémédecine comme fonction déportée de l'hôpital et intégrée à tous les processus de prise en charge"/>
    <n v="7"/>
    <n v="6"/>
    <n v="7"/>
    <n v="7"/>
    <n v="7"/>
    <n v="7"/>
    <n v="5"/>
    <n v="5"/>
    <n v="7"/>
    <x v="0"/>
    <s v="Oui"/>
    <n v="5"/>
    <s v="Changement faible"/>
    <s v="Aucun changement"/>
    <s v="Changement faible"/>
    <s v="Aucun changement"/>
    <s v="Aucun changement"/>
    <s v="Aucun changement"/>
    <s v="Changement faible"/>
    <s v="ND"/>
    <s v="Je suis prêt à changer assez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Sécurisation des conversations"/>
    <s v="Accès aux agents des zones reculées"/>
    <s v="Echange rapide pour une prise en charge du patient"/>
    <s v="Sécurité des informations"/>
    <s v="Formation"/>
    <s v="ND"/>
    <s v="ND"/>
    <s v="ND"/>
    <s v="Sécuriser au maximum les données"/>
    <s v="Faire des formations continues"/>
    <s v="ND"/>
    <s v="ND"/>
    <s v="ND"/>
  </r>
  <r>
    <n v="128"/>
    <d v="2018-05-22T00:00:00"/>
    <s v="Moyen Ogoué"/>
    <s v="Ogoué et Lac"/>
    <s v="CERMEL"/>
    <s v="Centre de recherche"/>
    <s v="Privé"/>
    <n v="200"/>
    <s v="Lambaréné"/>
    <m/>
    <m/>
    <m/>
    <d v="1981-04-04T00:00:00"/>
    <s v="Gabon"/>
    <n v="60"/>
    <s v="60min"/>
    <n v="10"/>
    <s v="ND"/>
    <s v="LOTOLA MOUGENI"/>
    <s v="FABRICE"/>
    <n v="26"/>
    <x v="0"/>
    <x v="0"/>
    <m/>
    <s v="Université des sciences et techniques de Masuku"/>
    <s v="ND"/>
    <n v="8"/>
    <n v="6"/>
    <n v="9"/>
    <n v="3"/>
    <n v="9"/>
    <n v="5"/>
    <s v="Amélioration du système d'information entre hôpitaux"/>
    <s v="La capacité d'accès facile aux soins malgré la distance"/>
    <s v="Utilisation d'outils informatiques performants"/>
    <n v="9"/>
    <s v="Amélioration de la prise en charge du patient"/>
    <s v="Interaction renforcée entre structures sanitaires et administrations de santé"/>
    <s v="Archivage numérique des informations médicales"/>
    <s v="La mauvaise gestion des bases de données"/>
    <s v="Mauvaise gestion des fonds"/>
    <s v="ND"/>
    <s v="Standardisation de base de donnéess"/>
    <s v="Suivi des dépenses "/>
    <s v="ND"/>
    <s v="Excellent"/>
    <s v="Excellent"/>
    <s v="Bien"/>
    <s v="Bien"/>
    <s v="Excellent"/>
    <s v="passable"/>
    <s v="passable"/>
    <s v="ND"/>
    <s v="Système de pilotage, des statistiques de la veille sanitaire de l’observatoire gabonais de santé"/>
    <s v="Portail de l'Espace Numérique de Santé du Gabon (ENSG) pour les professionnels de la santé et les patients"/>
    <s v="Télémédecine comme fonction déportée de l'hôpital et intégrée à tous les processus de prise en charge"/>
    <n v="6"/>
    <n v="8"/>
    <n v="8"/>
    <n v="7"/>
    <n v="7"/>
    <n v="7"/>
    <n v="7"/>
    <n v="8"/>
    <n v="8"/>
    <x v="2"/>
    <s v="Oui"/>
    <n v="5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changer assez"/>
    <s v="Je suis prêt à beaucoup changer"/>
    <s v="Je suis prêt à beaucoup changer"/>
    <s v="Je suis prêt à beaucoup changer"/>
    <s v="Je suis prêt à beaucoup changer"/>
    <s v="Je suis prêt à changer assez"/>
    <s v="Je suis prêt à changer assez"/>
    <s v="ND"/>
    <s v="Facilité du diagnostic et du traitement"/>
    <s v="ND"/>
    <s v="ND"/>
    <s v="Donnée non fiable"/>
    <s v="ND"/>
    <s v="ND"/>
    <s v="ND"/>
    <s v="ND"/>
    <s v="Consulter le médecin"/>
    <s v="ND"/>
    <s v="ND"/>
    <s v="ND"/>
    <s v="ND"/>
  </r>
  <r>
    <n v="129"/>
    <d v="2018-05-22T00:00:00"/>
    <s v="Moyen Ogoué"/>
    <s v="Ogoué et Lac"/>
    <s v="Centre de Recherche Médical de Lambaréné"/>
    <s v="Centre de recherche"/>
    <s v="Privé"/>
    <n v="200"/>
    <s v="Lambaréné"/>
    <m/>
    <m/>
    <m/>
    <d v="1981-04-04T00:00:00"/>
    <s v="Gabon"/>
    <n v="60"/>
    <s v="60min"/>
    <n v="10"/>
    <s v="ND"/>
    <s v="NDONG ENGUENG"/>
    <s v="JEAN-THIERRY"/>
    <n v="34"/>
    <x v="2"/>
    <x v="2"/>
    <s v="Biologiste"/>
    <s v="Université des sciences et techniques de Masuku"/>
    <n v="3"/>
    <n v="4"/>
    <n v="7"/>
    <n v="8"/>
    <n v="3"/>
    <n v="8"/>
    <n v="6"/>
    <s v="Mise en place du projet"/>
    <s v="Suivi et développement"/>
    <s v="Pérennisation du projet et formation des acteurs"/>
    <n v="5"/>
    <s v="Accessibilité directe aux données du patient"/>
    <s v="Rapidité d'accès à des ressources spécialisées"/>
    <s v="Facilité de la recherche clinique grâce aux bases de données"/>
    <s v="Abandon des participants"/>
    <s v="Détournement de fonds"/>
    <s v="Absence d'information"/>
    <s v="Mettre en place un système d'information fiable"/>
    <s v="Eviter de confier la gestion du projet à un seul individu"/>
    <s v="Améliorer le système d'information"/>
    <s v="passable"/>
    <s v="Excellent"/>
    <s v="passable"/>
    <s v="Bien"/>
    <s v="Bien"/>
    <s v="Bien"/>
    <s v="passable"/>
    <s v="ND"/>
    <s v="Système de pilotage, des statistiques de la veille sanitaire de l’observatoire gabonais de santé"/>
    <s v="Portail de l'Espace Numérique de Santé du Gabon (ENSG) pour les professionnels de la santé et les patients"/>
    <s v="Télémédecine comme fonction déportée de l'hôpital et intégrée à tous les processus de prise en charge"/>
    <n v="5"/>
    <n v="5"/>
    <n v="6"/>
    <n v="3"/>
    <n v="5"/>
    <n v="3"/>
    <n v="6"/>
    <n v="4"/>
    <n v="5"/>
    <x v="0"/>
    <s v="Oui"/>
    <n v="6"/>
    <s v="Changement faible"/>
    <s v="Changement plus ou moins important"/>
    <s v="Changement plus ou moins important"/>
    <s v="Changement assez important"/>
    <s v="Changement assez important"/>
    <s v="Changement plus ou moins important"/>
    <s v="Changement plus ou moins important"/>
    <s v="ND"/>
    <s v="Je suis un peu prêt à changer"/>
    <s v="Je suis prêt à plus ou moins changer"/>
    <s v="Je suis prêt à plus ou moins changer"/>
    <s v="Je suis un peu prêt à changer"/>
    <s v="Je suis un peu prêt à changer"/>
    <s v="Je suis un peu prêt à changer"/>
    <s v="Je suis prêt à plus ou moins changer"/>
    <s v="ND"/>
    <s v="Bonne gestion du sous-projet"/>
    <s v="Formation des acteurs"/>
    <s v="ND"/>
    <s v="Mauvaise gestion"/>
    <s v="ND"/>
    <s v="ND"/>
    <s v="ND"/>
    <s v="ND"/>
    <s v="Formation des agents"/>
    <s v="ND"/>
    <s v="ND"/>
    <s v="ND"/>
    <s v="ND"/>
  </r>
  <r>
    <n v="130"/>
    <d v="2018-05-22T00:00:00"/>
    <s v="Moyen Ogoué"/>
    <s v="Passa"/>
    <s v="CIRMF"/>
    <s v="Centre de recherche"/>
    <s v="Parapublic"/>
    <n v="120"/>
    <s v="Franceville"/>
    <m/>
    <m/>
    <m/>
    <n v="1979"/>
    <s v="Bassin sud-est"/>
    <n v="50"/>
    <n v="10"/>
    <n v="10"/>
    <s v="ND"/>
    <s v="KASSA KASSA"/>
    <s v="ROLAND FABRICE"/>
    <n v="39"/>
    <x v="2"/>
    <x v="4"/>
    <m/>
    <s v="Faculté de médecine de Libreville"/>
    <n v="6"/>
    <n v="8"/>
    <n v="8"/>
    <n v="10"/>
    <n v="1"/>
    <n v="10"/>
    <n v="6"/>
    <s v="Améliorer les conditions de santé des gabonais"/>
    <s v="Harmoniser et avoir des données de santé en temps réel"/>
    <s v="Permettre aux acteurs de santé de prévenir les problèmes de santé"/>
    <n v="9"/>
    <s v="Accessibilité directe aux données du patient"/>
    <s v="Amélioration de la prise en charge du patient"/>
    <s v="Collecte et remontée d'informations sanitaires"/>
    <s v="Non aboutissement du projet"/>
    <s v="Pérennisation"/>
    <s v="Conflits d'interêt "/>
    <s v="Participation massive des agents de santé"/>
    <s v="Anticiper le retrait des partenaires extérieurs"/>
    <s v="Objectivité"/>
    <s v="bien"/>
    <s v="passable"/>
    <s v="Bien"/>
    <s v="passable"/>
    <s v="Bien"/>
    <s v="passable"/>
    <s v="médiocre"/>
    <s v="ND"/>
    <s v="Système de pilotage, des statistiques de la veille sanitaire de l’observatoire gabonais de santé"/>
    <s v="Portail de l'Espace Numérique de Santé du Gabon (ENSG) pour les professionnels de la santé et les patients"/>
    <s v="Télémédecine comme fonction déportée de l'hôpital et intégrée à tous les processus de prise en charge"/>
    <n v="6"/>
    <n v="8"/>
    <n v="9"/>
    <n v="6"/>
    <n v="8"/>
    <n v="7"/>
    <n v="7"/>
    <n v="7"/>
    <n v="7"/>
    <x v="12"/>
    <s v="Oui"/>
    <n v="8"/>
    <s v="Changement très important"/>
    <s v="Changement assez important"/>
    <s v="Changement très important"/>
    <s v="Changement très important"/>
    <s v="Changement assez important"/>
    <s v="Changement très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ccès aux données des patients pour une action ultérieure rapide"/>
    <s v="Outil de veille sanitaire "/>
    <s v="Archivage des données de santé"/>
    <s v="Système non fiable"/>
    <s v="Insuffisance de ressources humaines"/>
    <s v="Manque de logistique"/>
    <s v="ND"/>
    <s v="ND"/>
    <s v="Sécurisation"/>
    <s v="Mobilisation des ressources humaines"/>
    <s v="Moyens pour la logistique"/>
    <s v="ND"/>
    <s v="ND"/>
  </r>
  <r>
    <n v="131"/>
    <d v="2018-05-22T00:00:00"/>
    <s v="Moyen Ogoué"/>
    <s v="Passa"/>
    <s v="Ecole doctorale régionale"/>
    <s v="Ecole de formation en infestiologie tropicale"/>
    <s v="Public civil"/>
    <s v="ND"/>
    <s v="Franceville"/>
    <m/>
    <m/>
    <m/>
    <d v="2005-02-11T00:00:00"/>
    <s v="ND"/>
    <s v="ND"/>
    <s v="ND"/>
    <n v="10"/>
    <s v="ND"/>
    <s v="OYEGUE LIABAGUI"/>
    <s v="SANDRINE LYDIE"/>
    <n v="38"/>
    <x v="4"/>
    <x v="2"/>
    <s v="Enseignant-chercheur"/>
    <s v="Université de Marseille"/>
    <n v="6"/>
    <n v="9"/>
    <n v="7"/>
    <n v="9"/>
    <n v="1"/>
    <n v="10"/>
    <n v="8"/>
    <s v="Réorganisation du SIS au gabon"/>
    <s v="Identifiant patient"/>
    <s v="Apport dans le domaine de la formation en informatique médicale"/>
    <n v="10"/>
    <s v="Accessibilité directe aux données du patient"/>
    <s v="Amélioration de la prise en charge du patient"/>
    <s v="Archivage numérique des informations médicales"/>
    <s v="Réticence des professionnels de la santé"/>
    <s v="Pas de réseau fiable"/>
    <s v="Pérénnisation du projet"/>
    <s v="Sensibilisation des agents de santé "/>
    <s v="Renforcer le réseau informatique du pays"/>
    <s v="Mesure d'accompagnement et de formation"/>
    <s v="bien"/>
    <s v="bien"/>
    <s v="Bien"/>
    <s v="Bien"/>
    <s v="Bien"/>
    <s v="passable"/>
    <s v="médiocre"/>
    <s v="Bon système internet"/>
    <s v="Système de pilotage, des statistiques de la veille sanitaire de l’observatoire gabonais de santé"/>
    <s v="Portail de l'Espace Numérique de Santé du Gabon (ENSG) pour les professionnels de la santé et les patients"/>
    <s v="Télémédecine comme fonction déportée de l'hôpital et intégrée à tous les processus de prise en charge"/>
    <n v="10"/>
    <n v="10"/>
    <n v="10"/>
    <n v="10"/>
    <n v="10"/>
    <n v="10"/>
    <n v="10"/>
    <n v="10"/>
    <n v="10"/>
    <x v="2"/>
    <s v="Oui"/>
    <n v="8"/>
    <s v="Changement assez important"/>
    <s v="Changement plus ou moins important"/>
    <s v="Changement assez important"/>
    <s v="Changement assez important"/>
    <s v="Changement plus ou moins important"/>
    <s v="changement faible"/>
    <s v="Changement faible"/>
    <s v="Le sous-projet va améliorer l'interaction santé&amp;recherche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Ouverture au changement dans le but d'améliorer l'utilisation des SI"/>
    <s v="Centralisation des données"/>
    <s v="Accessibilité des données aux chercheurs"/>
    <s v="Numérisation des données"/>
    <s v="Outils informatiques obsolètes"/>
    <s v="Réseau internet médiocre"/>
    <s v="ND"/>
    <s v="ND"/>
    <s v="ND"/>
    <s v="Aménagement et équipement des structures en matériels informatiques"/>
    <s v="Mettre en place un réseau fiable"/>
    <s v="ND"/>
    <s v="ND"/>
    <s v="ND"/>
  </r>
  <r>
    <n v="132"/>
    <d v="2018-05-22T00:00:00"/>
    <s v="Estuaire"/>
    <s v="Libreville"/>
    <s v="Institut Africain d'Informatique"/>
    <s v="Ecole de formation en Informatique"/>
    <s v="Organisation internationale"/>
    <n v="46"/>
    <s v="Libreville"/>
    <m/>
    <m/>
    <m/>
    <n v="1971"/>
    <s v="NA"/>
    <s v="NA"/>
    <s v="NA"/>
    <s v="ND"/>
    <s v="ND"/>
    <s v="KONFE"/>
    <s v="BALIRA OUSMANE"/>
    <n v="44"/>
    <x v="4"/>
    <x v="2"/>
    <s v="Enseignant-chercheur"/>
    <s v="Paris 6"/>
    <n v="10"/>
    <n v="9"/>
    <n v="8"/>
    <n v="10"/>
    <n v="4"/>
    <n v="8"/>
    <n v="6"/>
    <s v="Efficience du SIS "/>
    <s v="Veille sanitaire"/>
    <s v="Transparence dans la gestion du système"/>
    <n v="8"/>
    <s v="Amélioration de la prise en charge du patient"/>
    <s v="Rapidité d'accès à des ressources spécialisées"/>
    <s v="Gestion des épidémies et veille épidémiologique"/>
    <s v="Pérénnisation"/>
    <s v="Manque ressources humaines"/>
    <s v="Maintenance des équipements informatiques"/>
    <s v="Définir la stratégie de pérénnisation dès le départ"/>
    <s v="Renforcer les capacités des acteurs"/>
    <s v="Suivi et contrôle des équipements"/>
    <s v="bien"/>
    <s v="passable"/>
    <s v="médiocre"/>
    <s v="médiocre"/>
    <s v="médiocre"/>
    <s v="médiocre"/>
    <s v="médiocre"/>
    <s v="ND"/>
    <s v="Système de pilotage, des statistiques de la veille sanitaire de l’observatoire gabonais de santé"/>
    <s v="Portail de l'Espace Numérique de Santé du Gabon (ENSG) pour les professionnels de la santé et les patients"/>
    <s v="Télémédecine comme fonction déportée de l'hôpital et intégrée à tous les processus de prise en charge"/>
    <n v="8"/>
    <n v="10"/>
    <n v="10"/>
    <n v="9"/>
    <n v="10"/>
    <n v="10"/>
    <n v="9"/>
    <n v="10"/>
    <n v="8"/>
    <x v="0"/>
    <s v="Non"/>
    <s v="NA"/>
    <s v="Changement assez important"/>
    <s v="Changement plus ou moins important"/>
    <s v="Changement assez important"/>
    <s v="Changement assez important"/>
    <s v="Changement très important"/>
    <s v="Changement assez important"/>
    <s v="Changement très important"/>
    <s v="ND"/>
    <s v="Je suis prêt à beaucoup changer"/>
    <s v="Je suis prêt à changer assez"/>
    <s v="Je suis prêt à changer assez"/>
    <s v="Je suis prêt à changer assez"/>
    <s v="Je suis prêt à beaucoup changer"/>
    <s v="Je suis prêt à changer assez"/>
    <s v="Je suis prêt à plus ou moins changer"/>
    <s v="Impossible de changer sa culture et ses rites"/>
    <s v="Meilleure communication"/>
    <s v="Amélioration des prestations sanitaires"/>
    <s v="ND"/>
    <s v="Ressources Humaines limitées"/>
    <s v="Non respect des délais "/>
    <s v="ND"/>
    <s v="ND"/>
    <s v="ND"/>
    <s v="Formation des agents"/>
    <s v="Bonne organisation"/>
    <s v="ND"/>
    <s v="ND"/>
    <s v="ND"/>
  </r>
  <r>
    <n v="133"/>
    <d v="2018-05-22T00:00:00"/>
    <s v="Estuaire"/>
    <s v="Libreville"/>
    <s v="Centre National de l'ordre des médecins (CNOM) "/>
    <s v="Institution"/>
    <s v="Public civil"/>
    <n v="68"/>
    <s v="NA"/>
    <m/>
    <m/>
    <m/>
    <d v="1975-06-18T00:00:00"/>
    <s v="NA"/>
    <s v="ND"/>
    <s v="ND"/>
    <s v="ND"/>
    <s v="ND"/>
    <s v="OGANDAGA"/>
    <s v="EMMANUEL"/>
    <n v="68"/>
    <x v="2"/>
    <x v="7"/>
    <m/>
    <s v="Université de Lille II"/>
    <n v="17"/>
    <n v="10"/>
    <n v="5"/>
    <n v="10"/>
    <n v="3"/>
    <n v="10"/>
    <n v="8"/>
    <s v="Meilleur accès aux soins"/>
    <s v="Meilleur planification de la politique de santé"/>
    <s v="ND"/>
    <n v="10"/>
    <s v="Accessibilité directe aux données du patient"/>
    <s v="Amélioration de la prise en charge du patient"/>
    <s v="Collecte et remontée d'informations sanitaires"/>
    <s v="Non aboutissement du projet"/>
    <s v="ND"/>
    <s v="ND"/>
    <s v="Présence effective des acteurs de la Banque Mondiale"/>
    <s v="ND"/>
    <s v="ND"/>
    <s v="ND"/>
    <s v="Excellent"/>
    <s v="Bien"/>
    <s v="Bien"/>
    <s v="Bien"/>
    <s v="Bien"/>
    <s v="bien"/>
    <s v="ND"/>
    <s v="Système de pilotage, des statistiques de la veille sanitaire de l’observatoire gabonais de santé"/>
    <s v="Portail de l'Espace Numérique de Santé du Gabon (ENSG) pour les professionnels de la santé et les patients"/>
    <s v="Télémédecine comme fonction déportée de l'hôpital et intégrée à tous les processus de prise en charge"/>
    <n v="10"/>
    <n v="10"/>
    <n v="5"/>
    <n v="10"/>
    <n v="10"/>
    <n v="6"/>
    <n v="10"/>
    <n v="10"/>
    <n v="8"/>
    <x v="5"/>
    <s v="Oui"/>
    <n v="10"/>
    <s v="Changement très important"/>
    <s v="Changement assez important"/>
    <s v="Changement très important"/>
    <s v="Changement très important"/>
    <s v="Changement très important"/>
    <s v="Changement très important"/>
    <s v="Changement assez important"/>
    <s v="ND"/>
    <s v="Je suis prêt à beaucoup changer"/>
    <s v="Je suis prêt à beaucoup changer"/>
    <s v="Je suis prêt à changer assez"/>
    <s v="Je suis prêt à changer assez"/>
    <s v="Je suis prêt à changer assez"/>
    <s v="Je suis prêt à changer assez"/>
    <s v="Je suis prêt à beaucoup changer"/>
    <s v="ND"/>
    <s v="Meilleure prise en charge"/>
    <s v="ND"/>
    <s v="ND"/>
    <s v="Absence de réseau "/>
    <s v="Non aboutissement"/>
    <s v="ND"/>
    <s v="ND"/>
    <s v="ND"/>
    <s v="Installer un bon réseau _x000a_"/>
    <s v="Suivi des règles/ sanctions"/>
    <s v="ND"/>
    <s v="ND"/>
    <s v="ND"/>
  </r>
  <r>
    <n v="134"/>
    <d v="2018-05-23T00:00:00"/>
    <s v="Estuaire"/>
    <s v="Owendo"/>
    <s v="INFASS"/>
    <s v="Ecole de formation en Santé"/>
    <s v="Public civil"/>
    <s v="ND"/>
    <s v="Libreville"/>
    <m/>
    <m/>
    <m/>
    <n v="1958"/>
    <s v="ND"/>
    <s v="ND"/>
    <s v="ND"/>
    <s v="ND"/>
    <s v="ND"/>
    <s v="BOUROBOU"/>
    <s v="EDITH "/>
    <n v="48"/>
    <x v="2"/>
    <x v="2"/>
    <s v="Biologiste"/>
    <s v="Faculté de Médecine"/>
    <n v="5"/>
    <n v="8"/>
    <n v="4"/>
    <n v="9"/>
    <n v="4"/>
    <n v="9"/>
    <n v="7"/>
    <s v="Amélioration de la prise en charge du patient"/>
    <s v="Formation du personnel"/>
    <s v="Efficacité et fiabilité"/>
    <n v="7"/>
    <s v="Accessibilité directe aux données du patient"/>
    <s v="Amélioration de la prise en charge du patient"/>
    <s v="Collecte et remontée d'informations sanitaires"/>
    <s v="Non adhésion des professionnels "/>
    <s v="Maintenance des équipements"/>
    <s v="Délai d'exécution inadéquat"/>
    <s v="Sensibilisation"/>
    <s v="Une maintenance active"/>
    <s v="Mise en œuvre dans les délais raisonnables"/>
    <s v="bien"/>
    <s v="bien"/>
    <s v="passable"/>
    <s v="Bien"/>
    <s v="passable"/>
    <s v="passable"/>
    <s v="bien"/>
    <s v="ND"/>
    <s v="Système de pilotage, des statistiques de la veille sanitaire de l’observatoire gabonais de santé"/>
    <s v="Portail de l'Espace Numérique de Santé du Gabon (ENSG) pour les professionnels de la santé et les patients"/>
    <s v="Outils innovant pour la prévention et la promotion de la santé"/>
    <n v="7"/>
    <n v="7"/>
    <n v="8"/>
    <n v="6"/>
    <n v="7"/>
    <n v="8"/>
    <n v="5"/>
    <n v="6"/>
    <n v="7"/>
    <x v="0"/>
    <s v="Oui"/>
    <n v="9"/>
    <s v="Changement assez important"/>
    <s v="Changement assez important"/>
    <s v="Changement assez important"/>
    <s v="Changement assez important"/>
    <s v="Changement plus ou moins important"/>
    <s v="Changement assez important"/>
    <s v="Changement assez important"/>
    <s v="ND"/>
    <s v="Je suis prêt à beaucoup changer"/>
    <s v="Je suis prêt à beaucoup changer"/>
    <s v="Je suis prêt à changer assez"/>
    <s v="Je suis prêt à changer assez"/>
    <s v="Je suis prêt à changer assez"/>
    <s v="Je suis prêt à changer assez"/>
    <s v="Je suis prêt à changer assez"/>
    <s v="ND"/>
    <s v="Acessibilité directe aux données"/>
    <s v="Amélioration de la prise en charge"/>
    <s v="Continuité des services"/>
    <s v="Réticence des personnels"/>
    <s v="Difficulté dans le suivi de projet"/>
    <s v="Non aboutissement du projet"/>
    <s v="Pas de formateurs"/>
    <s v="ND"/>
    <s v="Sensibilisation"/>
    <s v="Faire un suivi régulier et strict"/>
    <s v="Privilégier l'aboutissement du projet"/>
    <s v="Les experts forment les potentiels formateurs des agents"/>
    <s v="ND"/>
  </r>
  <r>
    <n v="135"/>
    <d v="2018-05-23T00:00:00"/>
    <s v="Estuaire"/>
    <s v="Owendo"/>
    <s v="INFASS"/>
    <s v="Ecole de formation en Santé"/>
    <s v="Public civil"/>
    <s v="ND"/>
    <s v="Libreville"/>
    <m/>
    <m/>
    <m/>
    <n v="1958"/>
    <s v="ND"/>
    <s v="NA"/>
    <s v="NA"/>
    <s v="NA"/>
    <s v="ND"/>
    <s v="AVONO OBAME"/>
    <s v="NOELLE"/>
    <n v="54"/>
    <x v="6"/>
    <x v="2"/>
    <s v="Enseignant-chercheur"/>
    <s v="USS/FMSS"/>
    <n v="5"/>
    <n v="8"/>
    <n v="6"/>
    <n v="10"/>
    <n v="5"/>
    <n v="9"/>
    <n v="9"/>
    <s v="Améliorer le SI au gabon"/>
    <s v="Formation des professionnels de la santé"/>
    <s v="Faciliter la prise en charge du patient"/>
    <n v="6"/>
    <s v="Amélioration de la prise en charge du patient"/>
    <s v="Archivage numérique des informations médicales"/>
    <s v="Collecte et remontée d'informations sanitaires"/>
    <s v="Insuffisance de ressources allouées au projet"/>
    <s v="Non adhésion totale de toutes les parties prenantes du projet"/>
    <s v="Pérénnisation du projet"/>
    <s v="Mobilisation des ressources suffisantes au projet"/>
    <s v="Sensibilisation"/>
    <s v="Assurer la pérénnité du projet "/>
    <s v="passable"/>
    <s v="médiocre"/>
    <s v="passable"/>
    <s v="passable"/>
    <s v="médiocre"/>
    <s v="Inexistant"/>
    <s v="passable"/>
    <s v="ND"/>
    <s v="Système de pilotage, des statistiques de la veille sanitaire de l’observatoire gabonais de santé"/>
    <s v="Portail de l'Espace Numérique de Santé du Gabon (ENSG) pour les professionnels de la santé et les patients"/>
    <s v="Outils innovant pour la prévention et la promotion de la santé"/>
    <n v="5"/>
    <n v="5"/>
    <n v="5"/>
    <n v="6"/>
    <n v="6"/>
    <n v="6"/>
    <n v="4"/>
    <n v="5"/>
    <n v="7"/>
    <x v="0"/>
    <s v="Oui"/>
    <n v="7"/>
    <s v="Changement assez important"/>
    <s v="Changement plus ou moins important"/>
    <s v="Changement plus ou moins important"/>
    <s v="Changement plus ou moins important"/>
    <s v="Changement plus ou moins important"/>
    <s v="Changement plus ou moins important"/>
    <s v="Changement plus ou moins important"/>
    <s v="ND"/>
    <s v="Je suis prêt à beaucoup changer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Présenter des données numériques des activités sanitaires"/>
    <s v="Facilité l'accès aux informations sanitaires"/>
    <s v="Servir de plateforme d'échange en santé"/>
    <s v="Mise en œuvre effective du projet"/>
    <s v="Pas de ressources matérielles"/>
    <s v="Pérennité du projet"/>
    <s v="Adhésion de tous"/>
    <s v="ND"/>
    <s v="Facilité la mise en œuvre "/>
    <s v="Fournir des ressources aux structures de santé"/>
    <s v="Assurer lla pérennité du projet par les experts en conduite du changement"/>
    <s v="Sensibilisation pour s'assurer de l'adhésion de tous"/>
    <s v="ND"/>
  </r>
  <r>
    <n v="136"/>
    <d v="2018-05-23T00:00:00"/>
    <s v="Estuaire"/>
    <s v="Owendo"/>
    <s v="USS"/>
    <s v="Ecole de formation en Santé"/>
    <s v="Public civil"/>
    <n v="4500"/>
    <s v="Owendo"/>
    <m/>
    <m/>
    <m/>
    <n v="1974"/>
    <s v="NA"/>
    <s v="NA"/>
    <s v="NA"/>
    <s v="ND"/>
    <s v="ND"/>
    <s v="BOUNGOUBRE"/>
    <s v="LEA ROSALIE"/>
    <n v="50"/>
    <x v="0"/>
    <x v="3"/>
    <s v="Administrateur"/>
    <s v="ENA"/>
    <s v="ND"/>
    <n v="10"/>
    <n v="2"/>
    <n v="10"/>
    <n v="5"/>
    <n v="10"/>
    <n v="7"/>
    <s v="Amélioration de la situation sanitaire au gabon"/>
    <s v="Formation des étudiants à l'utilisation du TIC"/>
    <s v="Amélioration de la prise en charge des patients"/>
    <n v="10"/>
    <s v="Une meilleure productivité des agents de santé"/>
    <s v="Amélioration de la prise en charge du patient"/>
    <s v="Meilleures conditions de travail des agents"/>
    <s v="Non aboutissement du projet"/>
    <s v="Mauvaise compréhension du projet"/>
    <s v="Désinteressement  des pouvoirs publics"/>
    <s v="Suivre rigoureusement l'évolution du projet"/>
    <s v="Faire assez de communication autour du sujet"/>
    <s v="Aider le gouvernement pour le financement total du projet"/>
    <s v="médiocre"/>
    <s v="médiocre"/>
    <s v="passable"/>
    <s v="passable"/>
    <s v="médiocre"/>
    <s v="médiocre"/>
    <s v="Inexistant"/>
    <s v="Le SIS est indispensable à USS"/>
    <s v="Système de pilotage, des statistiques de la veille sanitaire de l’observatoire gabonais de santé"/>
    <s v="Portail de l'Espace Numérique de Santé du Gabon (ENSG) pour les professionnels de la santé et les patients"/>
    <s v="Outils innovant pour la prévention et la promotion de la santé"/>
    <n v="5"/>
    <n v="5"/>
    <n v="5"/>
    <n v="1"/>
    <n v="5"/>
    <n v="5"/>
    <n v="5"/>
    <n v="5"/>
    <n v="5"/>
    <x v="5"/>
    <s v="Oui"/>
    <n v="10"/>
    <s v="Changement assez important"/>
    <s v="Changement très important"/>
    <s v="Changement assez important"/>
    <s v="Changement assez important"/>
    <s v="Changement très important"/>
    <s v="Changement assez important"/>
    <s v="Changement assez important"/>
    <s v="Ce sous-projet est à mettre en œuvre 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Ce sous-projet permettra de mieux s'investir dans le travail"/>
    <s v="La mise en œuvre du projet"/>
    <s v="ND"/>
    <s v="ND"/>
    <s v="Non aboutissement du projet"/>
    <s v="ND"/>
    <s v="ND"/>
    <s v="ND"/>
    <s v="ND"/>
    <s v="Encourager les pouvoirs publics à mettre le projet sur pied "/>
    <s v="ND"/>
    <s v="ND"/>
    <s v="ND"/>
    <s v="ND"/>
  </r>
  <r>
    <n v="137"/>
    <d v="2018-05-23T00:00:00"/>
    <s v="Estuaire"/>
    <s v="Owendo"/>
    <s v="USS"/>
    <s v="Ecole de formation en Santé"/>
    <s v="Public civil"/>
    <n v="4500"/>
    <s v="Owendo"/>
    <m/>
    <m/>
    <m/>
    <n v="1974"/>
    <s v="ND"/>
    <s v="ND"/>
    <s v="ND"/>
    <s v="ND"/>
    <s v="ND"/>
    <s v="MEYE"/>
    <s v="JEAN FRANCOIS"/>
    <n v="56"/>
    <x v="2"/>
    <x v="7"/>
    <s v="Gynécologue obstétricien"/>
    <s v="Faculté de Médecine et des sciences de la santé"/>
    <n v="22"/>
    <n v="10"/>
    <n v="1"/>
    <n v="10"/>
    <n v="1"/>
    <n v="10"/>
    <n v="5"/>
    <s v="Informations médicales fiables"/>
    <s v="Une bonne planification des ressources"/>
    <s v="Une meilleure gestion des structures de santé"/>
    <n v="10"/>
    <s v="Meilleures conditions de travail des agents"/>
    <s v="Amélioration de la qualité de la pratique"/>
    <s v="Facilité de la recherche clinique grâce aux bases de données"/>
    <s v="Appropriation par le Ministère de la santé"/>
    <s v="Manque de moyens de financement du projet"/>
    <s v="Non implication du personnel de la santé"/>
    <s v="Gestion du projet par la cellule de suivi/évaluation au cabinet du Ministre"/>
    <s v="Planifier les ressources propres du gabon"/>
    <s v="Sensibiliser l'ensemble du personnel de santé"/>
    <s v="passable"/>
    <s v="Inexistant"/>
    <s v="Inexistant"/>
    <s v="Inexistant"/>
    <s v="Inexistant"/>
    <s v="Inexistant"/>
    <s v="Inexistant"/>
    <s v="ND"/>
    <s v="Système de pilotage, des statistiques de la veille sanitaire de l’observatoire gabonais de santé"/>
    <s v="Portail de l'Espace Numérique de Santé du Gabon (ENSG) pour les professionnels de la santé et les patients"/>
    <s v="Outils innovant pour la prévention et la promotion de la santé"/>
    <n v="8"/>
    <n v="9"/>
    <n v="7"/>
    <n v="8"/>
    <n v="8"/>
    <n v="7"/>
    <n v="10"/>
    <n v="10"/>
    <n v="8"/>
    <x v="5"/>
    <s v="Oui"/>
    <n v="10"/>
    <s v="Changement assez important"/>
    <s v="Changement assez important"/>
    <s v="Changement assez important"/>
    <s v="Changement très important"/>
    <s v="Changement très important"/>
    <s v="Changement très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Implémenté le sous-projet"/>
    <s v="Suivi et évaluation"/>
    <s v="Etendre dans tous le pays"/>
    <s v="Implémentation difficile"/>
    <s v="Pas d'adhésion du personnel de la santé"/>
    <s v="Manque de moyens financiers"/>
    <s v="ND"/>
    <s v="ND"/>
    <s v="Grande volonté de l'autorité publique "/>
    <s v="Former le personnel de la santé"/>
    <s v="Avoir une ligne budgétaire"/>
    <s v="ND"/>
    <s v="ND"/>
  </r>
  <r>
    <n v="138"/>
    <d v="2018-05-23T00:00:00"/>
    <s v="Estuaire"/>
    <s v="Owendo"/>
    <s v="Santé Militaire "/>
    <s v="Ecole de formation en Santé"/>
    <s v="Public militaire"/>
    <n v="1600"/>
    <s v="Libreville"/>
    <m/>
    <m/>
    <m/>
    <n v="2005"/>
    <n v="15000"/>
    <n v="150"/>
    <n v="25"/>
    <n v="9"/>
    <s v="ND"/>
    <s v="ESSONO ENGUENG"/>
    <s v="JEANNOT"/>
    <n v="57"/>
    <x v="2"/>
    <x v="7"/>
    <s v="Santé publique"/>
    <s v="Université Santé et Développement de Dakar"/>
    <n v="10"/>
    <n v="10"/>
    <n v="8"/>
    <n v="10"/>
    <n v="2"/>
    <n v="10"/>
    <n v="8"/>
    <s v="Amélioration de la gouvernance"/>
    <s v="Elaboration d'une stratégie patient pour améliorer la santé des populations"/>
    <s v="Amélioration de la santé sanitaire"/>
    <n v="9"/>
    <s v="Amélioration de la prise en charge du patient"/>
    <s v="Rapidité d'accès à des ressources spécialisées"/>
    <s v="Facilité de la recherche clinique grâce aux bases de données"/>
    <s v="Faible taux d'adhésion des professionnels de santé"/>
    <s v="Manque de ressources humaines"/>
    <s v="Manque de ressources financières"/>
    <s v="Renforcer la communication sur le projet"/>
    <s v="Renforcer la capacité du personnel"/>
    <s v="Financement du projet avec la participation du gouvernement"/>
    <s v="passable"/>
    <s v="médiocre"/>
    <s v="passable"/>
    <s v="passable"/>
    <s v="passable"/>
    <s v="passable"/>
    <s v="passable"/>
    <s v="ND"/>
    <s v="Système de pilotage, des statistiques de la veille sanitaire de l’observatoire gabonais de santé"/>
    <s v="Portail de l'Espace Numérique de Santé du Gabon (ENSG) pour les professionnels de la santé et les patients"/>
    <s v="Outils innovant pour la prévention et la promotion de la santé"/>
    <n v="10"/>
    <n v="10"/>
    <n v="10"/>
    <n v="7"/>
    <n v="7"/>
    <n v="8"/>
    <n v="8"/>
    <n v="9"/>
    <n v="7"/>
    <x v="12"/>
    <s v="Oui"/>
    <n v="10"/>
    <s v="Changement assez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es compétences"/>
    <s v="Disponibilité des kits de connexion"/>
    <s v="Disponibilité de l'information médicale "/>
    <s v="Faible adhésion des utilisateurs"/>
    <s v="Difficulté dans le suivi de projet"/>
    <s v="ND"/>
    <s v="ND"/>
    <s v="ND"/>
    <s v="Sensibilisation"/>
    <s v="Prévoir une équipe de suivi "/>
    <s v="ND"/>
    <s v="ND"/>
    <s v="ND"/>
  </r>
  <r>
    <n v="139"/>
    <d v="2018-05-23T00:00:00"/>
    <s v="Estuaire Ouest"/>
    <s v="Melen"/>
    <s v="ENA"/>
    <s v="Ecole de formation en Santé"/>
    <s v="Public civil"/>
    <n v="80"/>
    <s v="Melen pk12"/>
    <m/>
    <m/>
    <m/>
    <n v="1968"/>
    <s v="ND"/>
    <s v="NA"/>
    <s v="NA"/>
    <n v="4"/>
    <s v="ND"/>
    <s v="GNANGUI"/>
    <s v="CARINE AUDREY"/>
    <n v="40"/>
    <x v="0"/>
    <x v="2"/>
    <s v="Administrateur civil"/>
    <s v="ND"/>
    <n v="8"/>
    <n v="7"/>
    <n v="8"/>
    <n v="9"/>
    <n v="3"/>
    <n v="7"/>
    <n v="5"/>
    <s v="Mise en place du SI"/>
    <s v="Accès à internet par tous"/>
    <s v="Concrétisation du projet"/>
    <n v="8"/>
    <s v="Amélioration de la prise en charge du patient"/>
    <s v="Interaction renforcée entre structures sanitaires et administrations de santé"/>
    <s v="Meilleure sécurité pour les patients"/>
    <s v="Non prise en compte des administrations"/>
    <s v="Grande ambition"/>
    <s v="Pas de partage d'informations "/>
    <s v="Insérer les administrations"/>
    <s v="Réduire le projet "/>
    <s v="Faire assez de communication"/>
    <s v="passable"/>
    <s v="passable"/>
    <s v="passable"/>
    <s v="passable"/>
    <s v="passable"/>
    <s v="passable"/>
    <s v="passable"/>
    <s v="ND"/>
    <s v="Système de pilotage, des statistiques de la veille sanitaire de l’observatoire gabonais de santé"/>
    <s v="Portail de l'Espace Numérique de Santé du Gabon (ENSG) pour les professionnels de la santé et les patients"/>
    <s v="Outils innovant pour la prévention et la promotion de la santé"/>
    <n v="10"/>
    <n v="10"/>
    <n v="10"/>
    <n v="5"/>
    <n v="8"/>
    <n v="8"/>
    <n v="5"/>
    <n v="3"/>
    <n v="3"/>
    <x v="12"/>
    <s v="Oui"/>
    <n v="7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ND"/>
    <s v="La mise en œuvre du projet"/>
    <s v="Formation à tous les niveaux de l'administration"/>
    <s v="Accès aux outils informatiques par tous"/>
    <s v="Pas d'internet"/>
    <s v="Pas déquipements"/>
    <s v="Manque de compétence"/>
    <s v="ND"/>
    <s v="ND"/>
    <s v="Permettre l'accès à internet"/>
    <s v="Fournir les équipements"/>
    <s v="Formation du personnel"/>
    <s v="ND"/>
    <s v="ND"/>
  </r>
  <r>
    <n v="140"/>
    <d v="2018-05-23T00:00:00"/>
    <s v="Estuaire"/>
    <s v="Libreville"/>
    <s v="INFASS"/>
    <s v="Ecole de formation en Santé"/>
    <s v="Public civil"/>
    <s v="ND"/>
    <s v="Libreville"/>
    <m/>
    <m/>
    <m/>
    <n v="1958"/>
    <s v="ND"/>
    <s v="NA"/>
    <s v="NA"/>
    <s v="ND"/>
    <s v="ND"/>
    <s v="MOULEKA LAVANGA"/>
    <s v="JEAN PIERRE"/>
    <n v="58"/>
    <x v="6"/>
    <x v="2"/>
    <s v="Ensaignant paramédical"/>
    <s v="INFASS"/>
    <n v="5"/>
    <n v="8"/>
    <n v="6"/>
    <n v="9"/>
    <n v="4"/>
    <n v="9"/>
    <n v="8"/>
    <s v="Le développement des capacités "/>
    <s v="La bonne gestion du SIS"/>
    <s v="ND"/>
    <n v="8"/>
    <s v="Accessibilité directe aux données du patient"/>
    <s v="Accessibilité directe aux données du patient"/>
    <s v="Archivage numérique des informations médicales"/>
    <s v="Pérénnisation du projet"/>
    <s v="Adhésion de tous les acteurs"/>
    <s v="ND"/>
    <s v="Mettre en place un système de suivi-évaluation"/>
    <s v="Intégration et motivation de tous"/>
    <s v="ND"/>
    <s v="bien"/>
    <s v="passable"/>
    <s v="passable"/>
    <s v="Bien"/>
    <s v="Bien"/>
    <s v="passable"/>
    <s v="médiocre"/>
    <s v="ND"/>
    <s v="Système de pilotage, des statistiques de la veille sanitaire de l’observatoire gabonais de santé"/>
    <s v="Portail de l'Espace Numérique de Santé du Gabon (ENSG) pour les professionnels de la santé et les patients"/>
    <s v="Outils innovant pour la prévention et la promotion de la santé"/>
    <n v="9"/>
    <n v="8"/>
    <n v="7"/>
    <n v="8"/>
    <n v="7"/>
    <n v="8"/>
    <n v="8"/>
    <n v="6"/>
    <n v="6"/>
    <x v="12"/>
    <s v="Oui"/>
    <n v="7"/>
    <s v="Changement assez important"/>
    <s v="Changement plus ou moins important"/>
    <s v="Changement assez important"/>
    <s v="Changement plus ou moins important"/>
    <s v="Changement plus ou moins important"/>
    <s v="Changement assez important"/>
    <s v="Changement plus ou moins important"/>
    <s v="ND"/>
    <s v="Je suis prêt à changer assez"/>
    <s v="Je suis prêt à plus ou moins changer"/>
    <s v="Je suis prêt à changer assez"/>
    <s v="Je suis prêt à changer assez"/>
    <s v="Je suis prêt à plus ou moins changer"/>
    <s v="Je suis prêt à changer assez"/>
    <s v="Je suis un peu prêt à changer"/>
    <s v="ND"/>
    <s v="Amélioration de la gestion du système de santé"/>
    <s v="Falicité dans le suivi des patients"/>
    <s v="Disponibilité de l'information médicale "/>
    <s v="Négligence dans la collecte des données "/>
    <s v="Mauvaise gestion des outils "/>
    <s v="ND"/>
    <s v="ND"/>
    <s v="ND"/>
    <s v="Motivation et suivi des acteurs"/>
    <s v="Contrôle régulier des outils"/>
    <s v="ND"/>
    <s v="ND"/>
    <s v="ND"/>
  </r>
  <r>
    <n v="141"/>
    <d v="2018-05-23T00:00:00"/>
    <s v="Melen "/>
    <s v="Ntoumé"/>
    <s v="CERMEL"/>
    <s v="Ecole de formation des agents de l'Etat"/>
    <s v="Public civil"/>
    <n v="68"/>
    <s v="Libreville"/>
    <m/>
    <m/>
    <m/>
    <d v="1978-11-09T00:00:00"/>
    <s v="ND"/>
    <s v="NA"/>
    <s v="NA"/>
    <s v="ND"/>
    <s v="ND"/>
    <s v="BINGUANA"/>
    <s v="GUY STEPHANE"/>
    <n v="45"/>
    <x v="0"/>
    <x v="2"/>
    <s v="Administrateur civil"/>
    <s v="ENA"/>
    <n v="10"/>
    <n v="10"/>
    <n v="9"/>
    <n v="10"/>
    <n v="1"/>
    <n v="10"/>
    <n v="5"/>
    <s v="La maitrise d'un système de santé"/>
    <s v="La modernisation du service"/>
    <s v="La maitrise de la communication au niveau des structures de santé"/>
    <n v="10"/>
    <s v="Accessibilité directe aux données du patient"/>
    <s v="Amélioration de la prise en charge du patient"/>
    <s v="Collecte et remontée d'informations sanitaires"/>
    <s v="Pas de financement suffisant"/>
    <s v="Manque de volonté politique"/>
    <s v="Faible adhésion des acteurs"/>
    <s v="Pérenniser le financement"/>
    <s v="Renforcer le dispositif légal et réglémentaire"/>
    <s v="Renforcer la communication interne"/>
    <s v="médiocre"/>
    <s v="Inexistant"/>
    <s v="médiocre"/>
    <s v="médiocre"/>
    <s v="Inexistant"/>
    <s v="passable"/>
    <s v="passable"/>
    <s v="ND"/>
    <s v="Système de pilotage, des statistiques de la veille sanitaire de l’observatoire gabonais de santé"/>
    <s v="Portail de l'Espace Numérique de Santé du Gabon (ENSG) pour les professionnels de la santé et les patients"/>
    <s v="Outils innovant pour la prévention et la promotion de la santé"/>
    <n v="1"/>
    <n v="3"/>
    <n v="5"/>
    <n v="8"/>
    <n v="10"/>
    <n v="10"/>
    <n v="10"/>
    <n v="10"/>
    <n v="10"/>
    <x v="5"/>
    <s v="Oui"/>
    <n v="10"/>
    <s v="Changement plus ou moins important"/>
    <s v="Changement assez important"/>
    <s v="Changement assez important"/>
    <s v="Changement très important"/>
    <s v="Changement assez important"/>
    <s v="Changement assez important"/>
    <s v="Changement plus ou moins important"/>
    <s v="ND"/>
    <s v="Je suis un peu prêt à changer"/>
    <s v="Je suis prêt à beaucoup changer"/>
    <s v="Je suis prêt à changer assez"/>
    <s v="Je suis prêt à changer assez"/>
    <s v="Je suis prêt à plus ou moins changer"/>
    <s v="Je suis prêt à changer assez"/>
    <s v="Je suis prêt à changer assez"/>
    <s v="ND"/>
    <s v="Accès facile aux données de travail"/>
    <s v="Communication facile"/>
    <s v="ND"/>
    <s v="Réticence des personnels"/>
    <s v="Manque de communication"/>
    <s v="ND"/>
    <s v="ND"/>
    <s v="ND"/>
    <s v="Sensibilisation"/>
    <s v="Renforcer la communication sur le projet"/>
    <s v="ND"/>
    <s v="ND"/>
    <s v="ND"/>
  </r>
  <r>
    <n v="142"/>
    <d v="2018-05-23T00:00:00"/>
    <s v="Moyen Ogoué"/>
    <s v="Ogoué et Lac"/>
    <s v="CERMEL"/>
    <s v="Centre de recherche"/>
    <s v="Privé"/>
    <n v="120"/>
    <s v="Lambaréné"/>
    <m/>
    <m/>
    <m/>
    <d v="1981-04-04T00:00:00"/>
    <s v="Gabon"/>
    <n v="60"/>
    <s v="NA"/>
    <n v="10"/>
    <s v="ND"/>
    <s v="MANAMOU ZOUO"/>
    <s v="CURLY"/>
    <n v="28"/>
    <x v="0"/>
    <x v="3"/>
    <s v="Gestionnaire des ressources humaines"/>
    <s v="Jamet Burrereau-Bordeaux"/>
    <n v="2"/>
    <n v="7"/>
    <n v="5"/>
    <n v="7"/>
    <n v="4"/>
    <n v="7"/>
    <n v="2"/>
    <s v="Historique du dossier Médical d'un patient"/>
    <s v="Synchronisation des données"/>
    <s v="Amélioration du système de santé publique"/>
    <n v="6"/>
    <s v="Amélioration de la prise en charge du patient"/>
    <s v="Interaction renforcée entre structures sanitaires et administrations de santé"/>
    <s v="Gestion des épidémies et veille épidémiologique"/>
    <s v="Mise en œuvre utopique "/>
    <s v="Synchronisation des données"/>
    <s v="Augmentation des frais médicaux"/>
    <s v="Régler les difficultés en amont et aval"/>
    <s v="Formation, veille, contrôle "/>
    <s v="Prise en charge sociale"/>
    <s v="bien"/>
    <s v="bien"/>
    <s v="passable"/>
    <s v="Bien"/>
    <s v="passable"/>
    <s v="passable"/>
    <s v="passable"/>
    <s v="ND"/>
    <s v="Système de pilotage, des statistiques de la veille sanitaire de l’observatoire gabonais de santé"/>
    <s v="Portail de l'Espace Numérique de Santé du Gabon (ENSG) pour les professionnels de la santé et les patients"/>
    <s v="Télémédecine comme fonction déportée de l'hôpital et intégrée à tous les processus de prise en charge"/>
    <n v="6"/>
    <n v="6"/>
    <n v="6"/>
    <n v="6"/>
    <n v="6"/>
    <n v="5"/>
    <n v="6"/>
    <n v="5"/>
    <n v="4"/>
    <x v="12"/>
    <s v="Oui"/>
    <n v="6"/>
    <s v="Changement plus ou moins important"/>
    <s v="Changement plus ou moins important"/>
    <s v="Changement assez important"/>
    <s v="Changement plus ou moins important"/>
    <s v="Changement assez important"/>
    <s v="Changement très important"/>
    <s v="Changement très important"/>
    <s v="ND"/>
    <s v="Je suis prêt à plus ou moins changer"/>
    <s v="Je suis prêt à changer assez"/>
    <s v="Je suis prêt à changer assez"/>
    <s v="Je suis prêt à beaucoup changer"/>
    <s v="Je suis prêt à beaucoup changer"/>
    <s v="Je suis prêt à beaucoup changer"/>
    <s v="Je suis prêt à changer assez"/>
    <s v="ND"/>
    <s v="Visibilité des statistiques"/>
    <s v="Plateforme des données permettant la recherche clinique"/>
    <s v="Modernisation du système de santé"/>
    <s v="Actualisation des données"/>
    <s v="Outils"/>
    <s v="Personnel non qualifié"/>
    <s v="ND"/>
    <s v="ND"/>
    <s v="Mise à jour régulière des données"/>
    <s v="Choix d'outils faciles à utiliser"/>
    <s v="Formation des agents"/>
    <s v="ND"/>
    <s v="ND"/>
  </r>
  <r>
    <n v="143"/>
    <d v="2018-05-23T00:00:00"/>
    <s v="Moyen Ogoué"/>
    <s v="Ogoué et Lac"/>
    <s v="CERMEL"/>
    <s v="Centre de recherche"/>
    <s v="Privé"/>
    <n v="120"/>
    <s v="Lambaréné"/>
    <m/>
    <m/>
    <m/>
    <d v="1981-04-04T00:00:00"/>
    <s v="Gabon"/>
    <n v="60"/>
    <s v="NA"/>
    <n v="10"/>
    <s v="ND"/>
    <s v="MBADINGA_x000a_"/>
    <s v="FALLOWNE"/>
    <n v="33"/>
    <x v="0"/>
    <x v="2"/>
    <s v="Coordinatrice"/>
    <s v="Midrand Graduate Institute"/>
    <s v="11mois"/>
    <n v="1"/>
    <n v="1"/>
    <n v="10"/>
    <n v="1"/>
    <n v="5"/>
    <n v="3"/>
    <s v="Données fiables sur l'épidémiologie"/>
    <s v="Contrôle et suivi des soins de chaque patient"/>
    <s v="Harmonisation dans la collecte des données"/>
    <n v="3"/>
    <s v="Amélioration de la prise en charge du patient"/>
    <s v="Rapidité d'accès à des ressources spécialisées"/>
    <s v="Gestion des épidémies et veille épidémiologique"/>
    <s v="Données non sécurisées"/>
    <s v="ND"/>
    <s v="ND"/>
    <s v="Protéger les informations du patient"/>
    <s v="ND"/>
    <s v="ND"/>
    <s v="bien"/>
    <s v="Inexistant"/>
    <s v="passable"/>
    <s v="passable"/>
    <s v="Excellent"/>
    <s v="passable"/>
    <s v="bien"/>
    <s v="ND"/>
    <s v="Système de pilotage, des statistiques de la veille sanitaire de l’observatoire gabonais de santé"/>
    <s v="Portail de l'Espace Numérique de Santé du Gabon (ENSG) pour les professionnels de la santé et les patients"/>
    <s v="Télémédecine comme fonction déportée de l'hôpital et intégrée à tous les processus de prise en charge"/>
    <n v="10"/>
    <n v="10"/>
    <n v="10"/>
    <n v="10"/>
    <n v="5"/>
    <n v="1"/>
    <n v="3"/>
    <n v="5"/>
    <n v="5"/>
    <x v="12"/>
    <s v="Oui"/>
    <n v="10"/>
    <s v="Changement plus ou moins important"/>
    <s v="Changement très important"/>
    <s v="Changement assez important"/>
    <s v="Changement très important"/>
    <s v="Changement plus ou moins important"/>
    <s v="Changement très important"/>
    <s v="Changement plus ou moins important"/>
    <s v="ND"/>
    <s v="Je suis prêt à plus ou moins changer"/>
    <s v="Je suis un peu prêt à changer"/>
    <s v="Je suis un peu prêt à changer"/>
    <s v="Je suis un peu prêt à changer"/>
    <s v="Je suis prêt à plus ou moins changer"/>
    <s v="Je suis prêt à changer assez"/>
    <s v="Je suis un peu prêt à changer"/>
    <s v="ND"/>
    <s v="Réduire les données accessibles "/>
    <s v="Meilleure gestion du temps"/>
    <s v="ND"/>
    <s v="Données non mise à jour"/>
    <s v="ND"/>
    <s v="ND"/>
    <s v="ND"/>
    <s v="ND"/>
    <s v="Mise à jour régulière des données"/>
    <s v="ND"/>
    <s v="ND"/>
    <s v="ND"/>
    <s v="ND"/>
  </r>
  <r>
    <n v="144"/>
    <d v="2018-05-23T00:00:00"/>
    <s v="Moyen Ogoué"/>
    <s v="Ogoué et Lac"/>
    <s v="CERMEL"/>
    <s v="Centre de recherche"/>
    <s v="Privé"/>
    <n v="120"/>
    <s v="Lambaréné"/>
    <m/>
    <m/>
    <m/>
    <d v="1981-04-04T00:00:00"/>
    <s v="Gabon"/>
    <n v="60"/>
    <s v="NA"/>
    <n v="10"/>
    <s v="ND"/>
    <s v="MAMBOUNDOU DOLET"/>
    <s v="NATACHA ANITA"/>
    <n v="32"/>
    <x v="0"/>
    <x v="3"/>
    <s v="Gestionnaire de stocks"/>
    <s v="UPIB-Formation de cotonou/Bénin"/>
    <n v="1"/>
    <n v="6"/>
    <n v="5"/>
    <n v="6"/>
    <n v="2"/>
    <n v="5"/>
    <n v="1"/>
    <s v="Collecte des données en temps réel"/>
    <s v="Réalisation effectif du projet"/>
    <s v="Mise en œuvre sur l'ensemble du territoire"/>
    <n v="9"/>
    <s v="Accessibilité directe aux données du patient"/>
    <s v="Possibilité d'avoir une seconde opinion par un expert à distance"/>
    <s v="Gestion des épidémies et veille épidémiologique"/>
    <s v="Manque d'informations des utlisateurs"/>
    <s v="Phase pilote très longue"/>
    <s v="ND"/>
    <s v="Communication sur le projet dans tout le pays"/>
    <s v="Réduire la durée de la phase pilote"/>
    <s v="ND"/>
    <s v="bien"/>
    <s v="passable"/>
    <s v="passable"/>
    <s v="passable"/>
    <s v="passable"/>
    <s v="passable"/>
    <s v="passable"/>
    <s v="ND"/>
    <s v="Système de pilotage, des statistiques de la veille sanitaire de l’observatoire gabonais de santé"/>
    <s v="Portail de l'Espace Numérique de Santé du Gabon (ENSG) pour les professionnels de la santé et les patients"/>
    <s v="Télémédecine comme fonction déportée de l'hôpital et intégrée à tous les processus de prise en charge"/>
    <n v="5"/>
    <n v="4"/>
    <n v="4"/>
    <n v="7"/>
    <n v="7"/>
    <n v="8"/>
    <n v="6"/>
    <n v="5"/>
    <n v="4"/>
    <x v="0"/>
    <s v="Oui"/>
    <n v="6"/>
    <s v="Changement plus ou moins important"/>
    <s v="Changement faible"/>
    <s v="Changement plus ou moins important"/>
    <s v="Changement assez important"/>
    <s v="Changement plus ou moins important"/>
    <s v="Changement plus ou moins important"/>
    <s v="Changement plus ou moins important"/>
    <s v="ND"/>
    <s v="Je suis un peu prêt à changer"/>
    <s v="Je suis prêt à plus ou moins changer"/>
    <s v="Je suis prêt à plus ou moins changer"/>
    <s v="Je suis prêt à plus ou moins changer"/>
    <s v="Je suis prêt à plus ou moins changer"/>
    <s v="Je suis prêt à beaucoup changer"/>
    <s v="Je suis prêt à plus ou moins changer"/>
    <s v="ND"/>
    <s v="Projet performant "/>
    <s v="ND"/>
    <s v="ND"/>
    <s v="ND"/>
    <s v="ND"/>
    <s v="ND"/>
    <s v="ND"/>
    <s v="ND"/>
    <s v="ND"/>
    <s v="ND"/>
    <s v="ND"/>
    <s v="ND"/>
    <s v="ND"/>
  </r>
  <r>
    <n v="145"/>
    <d v="2018-05-23T00:00:00"/>
    <s v="Moyen Ogoué"/>
    <s v="Ogoué et Lac"/>
    <s v="CERMEL"/>
    <s v="Centre de recherche"/>
    <s v="Privé"/>
    <n v="120"/>
    <s v="Lambaréné"/>
    <m/>
    <m/>
    <m/>
    <d v="1981-04-04T00:00:00"/>
    <s v="Gabon"/>
    <n v="60"/>
    <s v="NA"/>
    <n v="10"/>
    <s v="ND"/>
    <s v="BOUYEMI "/>
    <s v="NOELLE"/>
    <n v="36"/>
    <x v="0"/>
    <x v="3"/>
    <s v="Data entry"/>
    <s v="ND"/>
    <n v="6"/>
    <n v="5"/>
    <n v="2"/>
    <n v="9"/>
    <n v="3"/>
    <n v="8"/>
    <n v="8"/>
    <s v="ND"/>
    <s v="ND"/>
    <s v="ND"/>
    <n v="9"/>
    <s v="Amélioration de la prise en charge du patient"/>
    <s v="Amélioration de la qualité de la pratique"/>
    <s v="Facilité de la recherche clinique grâce aux bases de données"/>
    <s v="Conditions de travail "/>
    <s v="ND"/>
    <s v="ND"/>
    <s v="Améliorer les conditions de travail"/>
    <s v="ND"/>
    <s v="ND"/>
    <s v="bien"/>
    <s v="bien"/>
    <s v="Bien"/>
    <s v="Bien"/>
    <s v="Bien"/>
    <s v="Bien"/>
    <s v="bien"/>
    <s v="ND"/>
    <s v="Système de pilotage, des statistiques de la veille sanitaire de l’observatoire gabonais de santé"/>
    <s v="Portail de l'Espace Numérique de Santé du Gabon (ENSG) pour les professionnels de la santé et les patients"/>
    <s v="Télémédecine comme fonction déportée de l'hôpital et intégrée à tous les processus de prise en charge"/>
    <n v="7"/>
    <n v="7"/>
    <n v="7"/>
    <n v="8"/>
    <n v="8"/>
    <n v="7"/>
    <n v="8"/>
    <n v="8"/>
    <n v="9"/>
    <x v="2"/>
    <s v="Oui"/>
    <n v="9"/>
    <s v="Changement assez important"/>
    <s v="Changement assez important"/>
    <s v="Changement assez important"/>
    <s v="Changement plus ou moins important"/>
    <s v="Changement très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beaucoup changer"/>
    <s v="Je suis prêt à changer assez"/>
    <s v="Je suis prêt à changer assez"/>
    <s v="ND"/>
    <s v="La réalisation immédiate du projet"/>
    <s v="Informer la population"/>
    <s v="ND"/>
    <s v="Non aboutissement du projet"/>
    <s v="Manque d'informations"/>
    <s v="ND"/>
    <s v="ND"/>
    <s v="ND"/>
    <s v="Unité et harmonie"/>
    <s v="Faire assez de communication"/>
    <s v="ND"/>
    <s v="ND"/>
    <s v="ND"/>
  </r>
  <r>
    <n v="146"/>
    <d v="2018-05-23T00:00:00"/>
    <s v="Moyen Ogoué"/>
    <s v="Ogoué et Lac"/>
    <s v="CERMEL"/>
    <s v="Centre de recherche"/>
    <s v="Privé"/>
    <n v="120"/>
    <s v="Lambaréné"/>
    <m/>
    <m/>
    <m/>
    <d v="1981-04-04T00:00:00"/>
    <s v="Gabon"/>
    <n v="60"/>
    <s v="NA"/>
    <n v="10"/>
    <s v="ND"/>
    <s v="DELBRAH"/>
    <s v="SANDRINE JEANNE KANI"/>
    <n v="29"/>
    <x v="0"/>
    <x v="2"/>
    <s v="Comptable"/>
    <s v="INSG"/>
    <n v="4"/>
    <n v="5"/>
    <n v="1"/>
    <n v="6"/>
    <n v="1"/>
    <n v="10"/>
    <n v="5"/>
    <s v="Une base de données"/>
    <s v="Amélioration du système sanitaire"/>
    <s v="Acessibilité"/>
    <n v="6"/>
    <s v="Accessibilité directe aux données du patient"/>
    <s v="Possibilité d'avoir une seconde opinion par un expert à distance"/>
    <s v="Interaction renforcée entre structures sanitaires et administrations de santé"/>
    <s v="Accès facile aux informations des patients"/>
    <s v="Connexion reséau non fiable"/>
    <s v="Perte de données"/>
    <s v="Restreindre l'accès aux données"/>
    <s v="Bonne qualité du réseau"/>
    <s v="Prévoir des bock-up"/>
    <s v="passable"/>
    <s v="passable"/>
    <s v="passable"/>
    <s v="passable"/>
    <s v="passable"/>
    <s v="passable"/>
    <s v="passable"/>
    <s v="ND"/>
    <s v="Système de pilotage, des statistiques de la veille sanitaire de l’observatoire gabonais de santé"/>
    <s v="Portail de l'Espace Numérique de Santé du Gabon (ENSG) pour les professionnels de la santé et les patients"/>
    <s v="Télémédecine comme fonction déportée de l'hôpital et intégrée à tous les processus de prise en charge"/>
    <n v="6"/>
    <n v="8"/>
    <n v="8"/>
    <n v="8"/>
    <n v="8"/>
    <n v="8"/>
    <n v="8"/>
    <n v="8"/>
    <n v="8"/>
    <x v="0"/>
    <s v="Oui"/>
    <n v="5"/>
    <s v="Changement assez important"/>
    <s v="Changement assez important"/>
    <s v="Changement assez important"/>
    <s v="Changement assez important"/>
    <s v="Changement plus ou moins important"/>
    <s v="Changement plus ou moins important"/>
    <s v="Changement plus ou moins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Acessibilité directe aux données"/>
    <s v="ND"/>
    <s v="ND"/>
    <s v="Connexion internet est lente"/>
    <s v="Base de données non à jour"/>
    <s v="ND"/>
    <s v="ND"/>
    <s v="ND"/>
    <s v="wifi haut débit"/>
    <s v="Refaire la collecte des données"/>
    <s v="ND"/>
    <s v="ND"/>
    <s v="ND"/>
  </r>
  <r>
    <n v="147"/>
    <d v="2018-05-23T00:00:00"/>
    <s v="Moyen Ogoué"/>
    <s v="Ogoué et Lac"/>
    <s v="CERMEL"/>
    <s v="Centre de recherche"/>
    <s v="Privé"/>
    <n v="120"/>
    <s v="Lambaréné"/>
    <m/>
    <m/>
    <m/>
    <d v="1981-04-04T00:00:00"/>
    <s v="Gabon"/>
    <n v="60"/>
    <s v="NA"/>
    <n v="10"/>
    <s v="ND"/>
    <s v="BIKANGUI"/>
    <s v="RODRIGUE"/>
    <n v="35"/>
    <x v="7"/>
    <x v="2"/>
    <s v="Ingénieur de recherche"/>
    <s v="Université des sciences et techniques de Masuku"/>
    <n v="3"/>
    <n v="5"/>
    <n v="1"/>
    <n v="10"/>
    <n v="1"/>
    <n v="10"/>
    <n v="10"/>
    <s v="Améliorer la base de données des patients"/>
    <s v="Mieux gérer le plan de santé"/>
    <s v="Evaluer les pathologies les plus fréquentes"/>
    <n v="5"/>
    <s v="Accessibilité directe aux données du patient"/>
    <s v="Amélioration de la prise en charge du patient"/>
    <s v="Possibilité d'avoir une seconde opinion par un expert à distance"/>
    <s v="Assez de politiciens dans le gouvernment"/>
    <s v="Manque d'expert "/>
    <s v="Manque de structures adéquates"/>
    <s v="Un pouvoir pragmatique"/>
    <s v="Formation professionnels"/>
    <s v="Construction de centres médicaux dans les zones réculées"/>
    <s v="bien"/>
    <s v="bien"/>
    <s v="Bien"/>
    <s v="passable"/>
    <s v="Bien"/>
    <s v="passable"/>
    <s v="passable"/>
    <s v="ND"/>
    <s v="Système de pilotage, des statistiques de la veille sanitaire de l’observatoire gabonais de santé"/>
    <s v="Portail de l'Espace Numérique de Santé du Gabon (ENSG) pour les professionnels de la santé et les patients"/>
    <s v="Télémédecine comme fonction déportée de l'hôpital et intégrée à tous les processus de prise en charge"/>
    <n v="5"/>
    <n v="10"/>
    <n v="10"/>
    <n v="10"/>
    <n v="10"/>
    <n v="10"/>
    <n v="6"/>
    <n v="8"/>
    <n v="10"/>
    <x v="0"/>
    <s v="Oui"/>
    <n v="10"/>
    <s v="Changement plus ou moins important"/>
    <s v="Changement assez important"/>
    <s v="Changement assez important"/>
    <s v="Changement assez important"/>
    <s v="Changement assez important"/>
    <s v="Changement plus ou moins important"/>
    <s v="Changement plus ou moins important"/>
    <s v="ND"/>
    <s v="Je suis prêt à changer assez"/>
    <s v="Je suis prêt à beaucoup changer"/>
    <s v="Je suis prêt à beaucoup changer"/>
    <s v="Je suis prêt à changer assez"/>
    <s v="Je suis prêt à changer assez"/>
    <s v="Je suis prêt à beaucoup changer"/>
    <s v="Je suis prêt à changer assez"/>
    <s v="ND"/>
    <s v="Accès aux données des patients pour une action ultérieure rapide"/>
    <s v="Amélioration des relations entre professionnels de la santé"/>
    <s v="Accès aux statistiques de santé"/>
    <s v="Outils inadaptés"/>
    <s v="Actualisation des données"/>
    <s v="Accès au portail web "/>
    <s v="Fiabilité des données"/>
    <s v="ND"/>
    <s v="Fournir des équipements à tous le personnel"/>
    <s v="Elaboration d'un système de collecte efficace"/>
    <s v="Limiter les accès "/>
    <s v="Sécurisation des données"/>
    <s v="ND"/>
  </r>
  <r>
    <n v="148"/>
    <d v="2018-05-23T00:00:00"/>
    <s v="Moyen Ogoué"/>
    <s v="Ogoué et Lac"/>
    <s v="CERMEL"/>
    <s v="Centre de recherche"/>
    <s v="Privé"/>
    <n v="120"/>
    <s v="Lambaréné"/>
    <m/>
    <m/>
    <m/>
    <d v="1981-04-04T00:00:00"/>
    <s v="Gabon"/>
    <n v="60"/>
    <s v="NA"/>
    <n v="10"/>
    <s v="ND"/>
    <s v="GANZI SOUNDA"/>
    <s v="THIERRY"/>
    <n v="35"/>
    <x v="0"/>
    <x v="2"/>
    <s v="Gestionnaire qualité"/>
    <s v="Université des sciences et techniques de Masuku"/>
    <n v="2"/>
    <n v="5"/>
    <n v="1"/>
    <n v="10"/>
    <n v="5"/>
    <n v="10"/>
    <n v="1"/>
    <s v="Centralisation des données"/>
    <s v="Renforcement des capacités à tous les niveaux"/>
    <s v="Optimisation"/>
    <n v="10"/>
    <s v="Meilleures conditions de travail des agents"/>
    <s v="Rapidité d'accès à des ressources spécialisées"/>
    <s v="Facilité de la recherche clinique grâce aux bases de données"/>
    <s v="Accès aux informations des patients"/>
    <s v="Perte de la carte d'identification"/>
    <s v="ND"/>
    <s v="Améliorer la qualité du réseau"/>
    <s v="Prévoir un Back up en cas de perte"/>
    <s v="ND"/>
    <s v="bien"/>
    <s v="passable"/>
    <s v="Bien"/>
    <s v="passable"/>
    <s v="passable"/>
    <s v="passable"/>
    <s v="passable"/>
    <s v="ND"/>
    <s v="Système de pilotage, des statistiques de la veille sanitaire de l’observatoire gabonais de santé"/>
    <s v="Portail de l'Espace Numérique de Santé du Gabon (ENSG) pour les professionnels de la santé et les patients"/>
    <s v="Télémédecine comme fonction déportée de l'hôpital et intégrée à tous les processus de prise en charge"/>
    <n v="6"/>
    <n v="6"/>
    <n v="6"/>
    <n v="5"/>
    <n v="5"/>
    <n v="10"/>
    <n v="1"/>
    <n v="1"/>
    <n v="1"/>
    <x v="0"/>
    <s v="Oui"/>
    <n v="10"/>
    <s v="Changement très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Formation"/>
    <s v="Atelier d'échange"/>
    <s v="Plateforme d'échange"/>
    <s v="Pas d'accès internet"/>
    <s v="Non aboutissement"/>
    <s v="ND"/>
    <s v="ND"/>
    <s v="ND"/>
    <s v="Prévoir un réseau haut débit"/>
    <s v="Optimisation et sensibilisation"/>
    <s v="ND"/>
    <s v="ND"/>
    <s v="ND"/>
  </r>
  <r>
    <n v="149"/>
    <d v="2018-05-23T00:00:00"/>
    <s v="Moyen Ogoué"/>
    <s v="Ogoué et Lac"/>
    <s v="CERMEL"/>
    <s v="Centre de recherche"/>
    <s v="Privé"/>
    <n v="120"/>
    <s v="Lambaréné"/>
    <m/>
    <m/>
    <m/>
    <d v="1981-04-04T00:00:00"/>
    <s v="Gabon"/>
    <n v="60"/>
    <s v="NA"/>
    <n v="10"/>
    <s v="ND"/>
    <s v="BOUYO"/>
    <s v="ARDILE"/>
    <n v="39"/>
    <x v="0"/>
    <x v="2"/>
    <s v="Informaticien"/>
    <s v="ND"/>
    <n v="5"/>
    <n v="8"/>
    <n v="5"/>
    <n v="9"/>
    <n v="1"/>
    <n v="10"/>
    <n v="9"/>
    <s v="SIS fiable"/>
    <s v="SIS utile "/>
    <s v="ND"/>
    <n v="7"/>
    <s v="Amélioration de la prise en charge du patient"/>
    <s v="Interaction renforcée entre structures sanitaires et administrations de santé"/>
    <s v="Archivage numérique des informations médicales"/>
    <s v="Accès aux informations confidentielles des patients"/>
    <s v="Inutilisation du SIS"/>
    <s v="ND"/>
    <s v="Sécurisation des données des patients"/>
    <s v="Formation sur l'utilisation"/>
    <s v="ND"/>
    <s v="bien"/>
    <s v="bien"/>
    <s v="passable"/>
    <s v="passable"/>
    <s v="passable"/>
    <s v="passable"/>
    <s v="Inexistant"/>
    <s v="ND"/>
    <s v="Système de pilotage, des statistiques de la veille sanitaire de l’observatoire gabonais de santé"/>
    <s v="Portail de l'Espace Numérique de Santé du Gabon (ENSG) pour les professionnels de la santé et les patients"/>
    <s v="Télémédecine comme fonction déportée de l'hôpital et intégrée à tous les processus de prise en charge"/>
    <n v="10"/>
    <n v="10"/>
    <n v="10"/>
    <n v="10"/>
    <n v="10"/>
    <n v="5"/>
    <n v="5"/>
    <n v="5"/>
    <n v="5"/>
    <x v="0"/>
    <s v="Non"/>
    <n v="5"/>
    <s v="Changement plus ou moins important"/>
    <s v="Changement assez important"/>
    <s v="Changement très important"/>
    <s v="Changement assez important"/>
    <s v="Changement assez important"/>
    <s v="Changement très important"/>
    <s v="Aucun changeme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ne suis pas du tout prêt à changer"/>
    <s v="ND"/>
    <s v="Réaliste"/>
    <s v="Fiable"/>
    <s v="Utile"/>
    <s v="Pas d'implication des professionnels"/>
    <s v="Pas d'outils informatiques"/>
    <s v="Utilisation des outils"/>
    <s v="ND"/>
    <s v="ND"/>
    <s v="Sensibilisation "/>
    <s v="Fournir les équipements"/>
    <s v="Formation "/>
    <s v="ND"/>
    <s v="ND"/>
  </r>
  <r>
    <n v="150"/>
    <d v="2018-05-23T00:00:00"/>
    <s v="Moyen Ogoué"/>
    <s v="Ogoué et Lac"/>
    <s v="CERMEL"/>
    <s v="Centre de recherche"/>
    <s v="Privé"/>
    <n v="120"/>
    <s v="Lambaréné"/>
    <m/>
    <m/>
    <m/>
    <d v="1981-04-04T00:00:00"/>
    <s v="Gabon"/>
    <n v="60"/>
    <n v="30"/>
    <n v="10"/>
    <s v="ND"/>
    <s v="KABWENDE"/>
    <s v="LUMEKA"/>
    <n v="43"/>
    <x v="2"/>
    <x v="4"/>
    <m/>
    <s v="FMSS"/>
    <n v="7"/>
    <n v="1"/>
    <n v="1"/>
    <n v="10"/>
    <n v="1"/>
    <n v="10"/>
    <n v="8"/>
    <s v="Historique du dossier Médical d'un patient"/>
    <s v="Coordination dans la prise en charge du patient"/>
    <s v="ND"/>
    <n v="9"/>
    <s v="Accessibilité directe aux données du patient"/>
    <s v="Amélioration de la prise en charge du patient"/>
    <s v="Rapidité d'accès à des ressources spécialisées"/>
    <s v="Non respect du secret professionnel"/>
    <s v="Espionnage par les pharmacies "/>
    <s v="ND"/>
    <s v="Sécuriser les données des patients"/>
    <s v="Lois protectrices des données des patients"/>
    <s v="ND"/>
    <s v="bien"/>
    <s v="passable"/>
    <s v="Bien"/>
    <s v="Bien"/>
    <s v="Excellent"/>
    <s v="Bien"/>
    <s v="bien"/>
    <s v="ND"/>
    <s v="Système de pilotage, des statistiques de la veille sanitaire de l’observatoire gabonais de santé"/>
    <s v="Portail de l'Espace Numérique de Santé du Gabon (ENSG) pour les professionnels de la santé et les patients"/>
    <s v="Télémédecine comme fonction déportée de l'hôpital et intégrée à tous les processus de prise en charge"/>
    <n v="7"/>
    <n v="8"/>
    <n v="5"/>
    <n v="10"/>
    <n v="6"/>
    <n v="6"/>
    <n v="10"/>
    <n v="10"/>
    <n v="8"/>
    <x v="2"/>
    <s v="Oui"/>
    <n v="8"/>
    <s v="Changement très important"/>
    <s v="Changement très important"/>
    <s v="Changement plus ou moins important"/>
    <s v="Changement faible"/>
    <s v="Changement assez important"/>
    <s v="Changement assez important"/>
    <s v="Changement assez important"/>
    <s v="ND"/>
    <s v="Je suis prêt à beaucoup changer"/>
    <s v="Je suis prêt à changer assez"/>
    <s v="Je suis prêt à beaucoup changer"/>
    <s v="Je suis prêt à beaucoup changer"/>
    <s v="Je suis prêt à beaucoup changer"/>
    <s v="Je suis prêt à plus ou moins changer"/>
    <s v="Je suis prêt à beaucoup changer"/>
    <s v="ND"/>
    <s v="Meilleure prise en charge"/>
    <s v="Plateforme des professionnels de la santé"/>
    <s v="Avis d'un autre spécialiste"/>
    <s v="Réseau intenet non disponible"/>
    <s v="ND"/>
    <s v="ND"/>
    <s v="ND"/>
    <s v="ND"/>
    <s v="Connexion haut débit"/>
    <s v="ND"/>
    <s v="ND"/>
    <s v="ND"/>
    <s v="ND"/>
  </r>
  <r>
    <n v="151"/>
    <d v="2018-05-23T00:00:00"/>
    <s v="Moyen Ogoué"/>
    <s v="Ogoué et Lac"/>
    <s v="CERMEL"/>
    <s v="Centre de recherche"/>
    <s v="Privé"/>
    <n v="120"/>
    <s v="Lambaréné"/>
    <m/>
    <m/>
    <m/>
    <d v="1981-04-04T00:00:00"/>
    <s v="Gabon"/>
    <n v="60"/>
    <n v="15"/>
    <n v="10"/>
    <s v="ND"/>
    <s v="NONGO"/>
    <s v="ELODIE"/>
    <n v="33"/>
    <x v="3"/>
    <x v="6"/>
    <m/>
    <s v="Institut privé"/>
    <n v="9"/>
    <n v="1"/>
    <n v="1"/>
    <n v="5"/>
    <n v="5"/>
    <n v="5"/>
    <n v="5"/>
    <s v="Amélioration de la situation sanitaire au gabon"/>
    <s v="Changement de comportement"/>
    <s v="Performance"/>
    <n v="6"/>
    <s v="Accessibilité directe aux données du patient"/>
    <s v="Amélioration de la prise en charge du patient"/>
    <s v="Archivage numérique des informations médicales"/>
    <s v="Base de données non fiable"/>
    <s v="Aucune amélioration du système de santé"/>
    <s v="ND"/>
    <s v="Sécuriser les données des patients"/>
    <s v="Sensibilisation, suivi et évaluation"/>
    <s v="ND"/>
    <s v="bien"/>
    <s v="passable"/>
    <s v="passable"/>
    <s v="Bien"/>
    <s v="passable"/>
    <s v="Bien"/>
    <s v="bien"/>
    <s v="ND"/>
    <s v="Système de pilotage, des statistiques de la veille sanitaire de l’observatoire gabonais de santé"/>
    <s v="Portail de l'Espace Numérique de Santé du Gabon (ENSG) pour les professionnels de la santé et les patients"/>
    <s v="Télémédecine comme fonction déportée de l'hôpital et intégrée à tous les processus de prise en charge"/>
    <n v="5"/>
    <n v="5"/>
    <n v="5"/>
    <n v="6"/>
    <n v="6"/>
    <n v="6"/>
    <n v="3"/>
    <n v="2"/>
    <n v="5"/>
    <x v="0"/>
    <s v="Oui"/>
    <n v="8"/>
    <s v="Changement plus ou moins important"/>
    <s v="Changement faible"/>
    <s v="Changement plus ou moins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Amélioration des compétences"/>
    <s v="Bonne organisation"/>
    <s v="Changement de comportement"/>
    <s v="Manque de matériels"/>
    <s v="Personnel non qualifié"/>
    <s v="ND"/>
    <s v="ND"/>
    <s v="ND"/>
    <s v="Fournir des équipements à tous le personnel"/>
    <s v="Formation du personnel"/>
    <s v="ND"/>
    <s v="ND"/>
    <s v="ND"/>
  </r>
  <r>
    <n v="152"/>
    <d v="2018-05-23T00:00:00"/>
    <s v="Centre"/>
    <s v="Ogoué et Lac"/>
    <s v="DRSC"/>
    <s v="Administration régionale de santé"/>
    <s v="Public civil"/>
    <n v="9"/>
    <s v="Lambaréné"/>
    <m/>
    <m/>
    <m/>
    <s v="ND"/>
    <n v="75000"/>
    <s v="NA"/>
    <s v="NA"/>
    <n v="7"/>
    <s v="ND"/>
    <s v="MOUSSIROU MOUSSIROU"/>
    <s v="LUDGER"/>
    <n v="29"/>
    <x v="0"/>
    <x v="2"/>
    <s v="Informaticien"/>
    <s v="INPTIC (Institut national de la poste des technologies de l'information et de la communication)"/>
    <s v="9mois"/>
    <n v="5"/>
    <n v="1"/>
    <n v="10"/>
    <n v="6"/>
    <n v="10"/>
    <n v="7"/>
    <s v="Facilité de la collecte des données des structures éloignées"/>
    <s v="Facilité le partage de données"/>
    <s v="Suivre les statistiques de chaque région"/>
    <n v="10"/>
    <s v="Amélioration de la prise en charge du patient"/>
    <s v="Interaction renforcée entre structures sanitaires et administrations de santé"/>
    <s v="Facilité de la recherche clinique grâce aux bases de données"/>
    <s v="Population sans aucune information sur le projet "/>
    <s v="Pas de compétence sur les SI"/>
    <s v="ND"/>
    <s v="Informer les populations de chaque région en faisant des meeting "/>
    <s v="Formation du personnel"/>
    <s v="ND"/>
    <s v="bien"/>
    <s v="passable"/>
    <s v="Bien"/>
    <s v="passable"/>
    <s v="passable"/>
    <s v="passable"/>
    <s v="passable"/>
    <s v="Sensibilisation continue"/>
    <s v="Hébergement des données"/>
    <s v="Portail de l'Espace Numérique de Santé du Gabon (ENSG) pour les professionnels de la santé et les patients"/>
    <s v="Système de pilotage, des statistiques de la veille sanitaire de l’observatoire gabonais de santé"/>
    <n v="8"/>
    <n v="8"/>
    <n v="10"/>
    <n v="5"/>
    <n v="8"/>
    <n v="10"/>
    <n v="5"/>
    <n v="8"/>
    <n v="10"/>
    <x v="10"/>
    <s v="Oui"/>
    <n v="10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Sécurisation des données"/>
    <s v="Facilité d'accès aux données"/>
    <s v="Support réactif en cas de problème d'accès"/>
    <s v="Faible couverture des TIC"/>
    <s v="ND"/>
    <s v="ND"/>
    <s v="ND"/>
    <s v="ND"/>
    <s v="Doter les structures de connexion internet haut débit"/>
    <s v="ND"/>
    <s v="ND"/>
    <s v="ND"/>
    <s v="ND"/>
  </r>
  <r>
    <n v="153"/>
    <d v="2018-05-23T00:00:00"/>
    <s v="Centre"/>
    <s v="Ogoué et Lac"/>
    <s v="DRSC"/>
    <s v="Administration régionale de santé"/>
    <s v="Public civil"/>
    <n v="9"/>
    <s v="Lambaréné"/>
    <m/>
    <m/>
    <m/>
    <s v="ND"/>
    <n v="75000"/>
    <s v="NA"/>
    <s v="NA"/>
    <n v="7"/>
    <s v="ND"/>
    <s v="MABIKA "/>
    <s v="LANDRY"/>
    <n v="43"/>
    <x v="0"/>
    <x v="3"/>
    <s v="Attaché d'administration sanitaire "/>
    <s v="ENASS"/>
    <n v="5"/>
    <n v="5"/>
    <n v="2"/>
    <n v="10"/>
    <n v="5"/>
    <n v="10"/>
    <n v="5"/>
    <s v="Envoyer à temps réel les doléances aux supérieurs hiérarchiques"/>
    <s v="Avoir des résultats dans un délai raisonnable "/>
    <s v="Partage d'expériences entre collègue"/>
    <n v="9"/>
    <s v="Accessibilité directe aux données du patient"/>
    <s v="Amélioration de la prise en charge du patient"/>
    <s v="Possibilité de partager ses expériences terrain avec les autres"/>
    <s v="Problème d'électrification "/>
    <s v="Pas de matériels de travail"/>
    <s v="Données non fiables"/>
    <s v="Electrification de tous le pays "/>
    <s v="Fournir l'équipement"/>
    <s v="Sécuriser les données"/>
    <s v="passable"/>
    <s v="médiocre"/>
    <s v="médiocre"/>
    <s v="médiocre"/>
    <s v="médiocre"/>
    <s v="Inexistant"/>
    <s v="Inexistant"/>
    <s v="ND"/>
    <s v="Hébergement des données"/>
    <s v="Portail de l'Espace Numérique de Santé du Gabon (ENSG) pour les professionnels de la santé et les patients"/>
    <s v="Système de pilotage, des statistiques de la veille sanitaire de l’observatoire gabonais de santé"/>
    <n v="5"/>
    <n v="5"/>
    <n v="2"/>
    <n v="5"/>
    <n v="5"/>
    <n v="5"/>
    <n v="6"/>
    <n v="8"/>
    <n v="10"/>
    <x v="12"/>
    <s v="Oui"/>
    <n v="10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Disponible "/>
    <s v="Crédible"/>
    <s v="Sécurité"/>
    <s v="Personnel non qualifié"/>
    <s v="ND"/>
    <s v="ND"/>
    <s v="ND"/>
    <s v="ND"/>
    <s v="Formation du personnel "/>
    <s v="ND"/>
    <s v="ND"/>
    <s v="ND"/>
    <s v="ND"/>
  </r>
  <r>
    <n v="154"/>
    <d v="2018-05-23T00:00:00"/>
    <s v="Centre"/>
    <s v="Ogoué et Lac"/>
    <s v="DRSC"/>
    <s v="Administration régionale de santé"/>
    <s v="Public civil"/>
    <n v="9"/>
    <s v="Lambaréné"/>
    <m/>
    <m/>
    <m/>
    <s v="ND"/>
    <n v="75000"/>
    <s v="NA"/>
    <s v="NA"/>
    <n v="7"/>
    <s v="ND"/>
    <s v="OBOME MBA"/>
    <s v="HERMANCE"/>
    <n v="50"/>
    <x v="0"/>
    <x v="3"/>
    <m/>
    <s v="Université d' Ebolowa"/>
    <n v="2"/>
    <n v="5"/>
    <n v="1"/>
    <n v="8"/>
    <n v="6"/>
    <n v="9"/>
    <n v="6"/>
    <s v="Bonne gestion des données"/>
    <s v="Veille épidémiologique"/>
    <s v="Dotation d'outils informatiques"/>
    <n v="9"/>
    <s v="Possibilité d'avoir une seconde opinion par un expert à distance"/>
    <s v="Facilité de la recherche clinique grâce aux bases de données"/>
    <s v="Gestion des épidémies et veille épidémiologique"/>
    <s v="Confidentialité des données des patients"/>
    <s v="Personnel non qualifié"/>
    <s v="Pas d'outils informatiques"/>
    <s v="Sécuriser les données des patients"/>
    <s v="Formation des agents"/>
    <s v="Fournir les outils essentiels au projet  "/>
    <s v="passable"/>
    <s v="passable"/>
    <s v="passable"/>
    <s v="passable"/>
    <s v="passable"/>
    <s v="passable"/>
    <s v="passable"/>
    <s v="ND"/>
    <s v="Hébergement des données"/>
    <s v="Portail de l'Espace Numérique de Santé du Gabon (ENSG) pour les professionnels de la santé et les patients"/>
    <s v="Système de pilotage, des statistiques de la veille sanitaire de l’observatoire gabonais de santé"/>
    <n v="5"/>
    <n v="6"/>
    <n v="8"/>
    <n v="6"/>
    <n v="7"/>
    <n v="8"/>
    <n v="7"/>
    <n v="8"/>
    <n v="8"/>
    <x v="12"/>
    <s v="Oui"/>
    <n v="10"/>
    <s v="Changement plus ou moins important"/>
    <s v="Changement assez important"/>
    <s v="Changement assez important"/>
    <s v="Changement assez important"/>
    <s v="Changement assez important"/>
    <s v="Changement assez important"/>
    <s v="Changement plus ou moins important"/>
    <s v="ND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suis prêt à changer assez"/>
    <s v="ND"/>
    <s v="Données accessibles"/>
    <s v="Veille épidémiologique"/>
    <s v="ND"/>
    <s v="Connexion internet est lente"/>
    <s v="Confidentialité des données mis en jeu"/>
    <s v="ND"/>
    <s v="ND"/>
    <s v="ND"/>
    <s v="Internet haut débit"/>
    <s v="Limiter l'accès aux dossiers patients"/>
    <s v="ND"/>
    <s v="ND"/>
    <s v="ND"/>
  </r>
  <r>
    <n v="155"/>
    <d v="2018-05-23T00:00:00"/>
    <s v="Centre"/>
    <s v="Ogoué et Lac"/>
    <s v="DRSC"/>
    <s v="Administration régionale de santé"/>
    <s v="Public civil"/>
    <n v="9"/>
    <s v="Lambaréné"/>
    <m/>
    <m/>
    <m/>
    <s v="ND"/>
    <n v="75000"/>
    <n v="27"/>
    <n v="20"/>
    <n v="7"/>
    <s v="ND"/>
    <s v="NKENE NZOUGUE"/>
    <s v="ELIANE"/>
    <n v="45"/>
    <x v="3"/>
    <x v="5"/>
    <m/>
    <s v="USS"/>
    <n v="10"/>
    <n v="5"/>
    <n v="5"/>
    <n v="5"/>
    <n v="6"/>
    <n v="7"/>
    <n v="7"/>
    <s v="Améliorer le système de santé"/>
    <s v="Mise en œuvre effective du projet"/>
    <s v="ND"/>
    <n v="7"/>
    <s v="Accessibilité directe aux données du patient"/>
    <s v="Possibilité d'avoir une seconde opinion par un expert à distance"/>
    <s v="Archivage numérique des informations médicales"/>
    <s v="Incompréhension du projet"/>
    <s v="Manque de motivation"/>
    <s v="ND"/>
    <s v="Communication sur le projet dans tout le pays"/>
    <s v="Motivation "/>
    <s v="ND"/>
    <s v="passable"/>
    <s v="passable"/>
    <s v="passable"/>
    <s v="passable"/>
    <s v="passable"/>
    <s v="médiocre"/>
    <s v="Inexistant"/>
    <s v="ND"/>
    <s v="Hébergement des données"/>
    <s v="Portail de l'Espace Numérique de Santé du Gabon (ENSG) pour les professionnels de la santé et les patients"/>
    <s v="Système de pilotage, des statistiques de la veille sanitaire de l’observatoire gabonais de santé"/>
    <n v="6"/>
    <n v="6"/>
    <n v="6"/>
    <n v="6"/>
    <n v="5"/>
    <n v="5"/>
    <n v="5"/>
    <n v="5"/>
    <n v="5"/>
    <x v="10"/>
    <s v="Non"/>
    <n v="7"/>
    <s v="Changement assez important"/>
    <s v="Changement assez important"/>
    <s v="Changement assez important"/>
    <s v="Changement assez important"/>
    <s v="Changement assez important"/>
    <s v="Changement assez important"/>
    <s v="Changement plus ou moins important"/>
    <s v="ND"/>
    <s v="Je suis prêt à changer assez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ND"/>
    <s v="Accessibilité"/>
    <s v="Facilité d'utilisation"/>
    <s v="Disponibilité réseau internet"/>
    <s v="Réticence des personnels"/>
    <s v="Manque de matériels informatiques"/>
    <s v="ND"/>
    <s v="ND"/>
    <s v="ND"/>
    <s v="Sensibilisation "/>
    <s v="Fournir l'équipement "/>
    <s v="ND"/>
    <s v="ND"/>
    <s v="ND"/>
  </r>
  <r>
    <n v="156"/>
    <d v="2018-05-23T00:00:00"/>
    <s v="Centre"/>
    <s v="Ogoué et Lac"/>
    <s v="DRSC"/>
    <s v="Administration régionale de santé"/>
    <s v="Public civil"/>
    <n v="9"/>
    <s v="Lambaréné"/>
    <m/>
    <m/>
    <m/>
    <s v="ND"/>
    <n v="75000"/>
    <s v="NA"/>
    <s v="NA"/>
    <n v="7"/>
    <s v="ND"/>
    <s v="BALENDA "/>
    <s v="ANNIE FLORE"/>
    <n v="40"/>
    <x v="3"/>
    <x v="2"/>
    <s v="Technicienne en pharmacie"/>
    <s v="ENASS"/>
    <n v="8"/>
    <n v="5"/>
    <n v="1"/>
    <n v="5"/>
    <n v="5"/>
    <n v="8"/>
    <n v="5"/>
    <s v="Logiciel de gestion des stocks"/>
    <s v="ND"/>
    <s v="ND"/>
    <n v="8"/>
    <s v="Accessibilité directe aux données du patient"/>
    <s v="Amélioration de la prise en charge du patient"/>
    <s v="Possibilité d'avoir une seconde opinion par un expert à distance"/>
    <s v="Personnel non qualifié"/>
    <s v="Problème de réseau internet"/>
    <s v="Coupure d'électricité"/>
    <s v="Formation du personnel"/>
    <s v="Réseau national internet effectif"/>
    <s v="Prévoir des groupes électrogènes"/>
    <s v="bien"/>
    <s v="passable"/>
    <s v="passable"/>
    <s v="passable"/>
    <s v="passable"/>
    <s v="passable"/>
    <s v="passable"/>
    <s v="ND"/>
    <s v="Hébergement des données"/>
    <s v="Portail de l'Espace Numérique de Santé du Gabon (ENSG) pour les professionnels de la santé et les patients"/>
    <s v="Système de pilotage, des statistiques de la veille sanitaire de l’observatoire gabonais de santé"/>
    <n v="5"/>
    <n v="5"/>
    <n v="6"/>
    <n v="5"/>
    <n v="5"/>
    <n v="6"/>
    <n v="5"/>
    <n v="5"/>
    <n v="6"/>
    <x v="10"/>
    <s v="Oui"/>
    <n v="7"/>
    <s v="Changement assez important"/>
    <s v="Changement assez important"/>
    <s v="Changement assez important"/>
    <s v="Changement assez important"/>
    <s v="Changement assez important"/>
    <s v="Changement assez important"/>
    <s v="Changement assez important"/>
    <s v="ND"/>
    <s v="Je suis prêt à beaucoup changer"/>
    <s v="Je suis prêt à changer assez"/>
    <s v="Je suis prêt à beaucoup changer"/>
    <s v="Je suis prêt à changer assez"/>
    <s v="Je suis prêt à changer assez"/>
    <s v="Je suis prêt à changer assez"/>
    <s v="Je suis prêt à changer assez"/>
    <s v="ND"/>
    <s v="Bonne gestion des données"/>
    <s v="Accès aux informations de santé"/>
    <s v="ND"/>
    <s v="Piratage"/>
    <s v="ND"/>
    <s v="ND"/>
    <s v="ND"/>
    <s v="ND"/>
    <s v="Sécuriser le SIS"/>
    <s v="ND"/>
    <s v="ND"/>
    <s v="ND"/>
    <s v="ND"/>
  </r>
  <r>
    <n v="157"/>
    <d v="2018-05-23T00:00:00"/>
    <s v="Centre"/>
    <s v="Ogoué et Lac"/>
    <s v="DRSC"/>
    <s v="Administration régionale de santé"/>
    <s v="Public civil"/>
    <n v="9"/>
    <s v="Lambaréné"/>
    <m/>
    <m/>
    <m/>
    <s v="ND"/>
    <n v="75000"/>
    <n v="30"/>
    <n v="15"/>
    <n v="7"/>
    <s v="ND"/>
    <s v="EYANG ANGO"/>
    <s v="LILIANE"/>
    <n v="40"/>
    <x v="3"/>
    <x v="2"/>
    <s v="Biologiste"/>
    <s v="USS"/>
    <n v="8"/>
    <n v="5"/>
    <n v="3"/>
    <n v="6"/>
    <n v="4"/>
    <n v="7"/>
    <n v="5"/>
    <s v="Bonne gestion des données"/>
    <s v="Collaboration entre professionnels de santé"/>
    <s v="Collecte de données "/>
    <n v="7"/>
    <s v="Amélioration de la prise en charge du patient"/>
    <s v="Possibilité d'avoir une seconde opinion par un expert à distance"/>
    <s v="Facilité de la recherche clinique grâce aux bases de données"/>
    <s v="Internet non disponible "/>
    <s v="Pas d'électricité"/>
    <s v="Pas d'outils informatiques"/>
    <s v="Internet haut débit"/>
    <s v="Electrification dans tout le pays"/>
    <s v="Fournir les outils essentiels au projet  "/>
    <s v="passable"/>
    <s v="passable"/>
    <s v="passable"/>
    <s v="passable"/>
    <s v="passable"/>
    <s v="passable"/>
    <s v="médiocre"/>
    <s v="ND"/>
    <s v="Hébergement des données"/>
    <s v="Portail de l'Espace Numérique de Santé du Gabon (ENSG) pour les professionnels de la santé et les patients"/>
    <s v="Système d'information des soins de santé de premier niveau"/>
    <n v="7"/>
    <n v="7"/>
    <n v="6"/>
    <n v="6"/>
    <n v="7"/>
    <n v="6"/>
    <n v="6"/>
    <n v="7"/>
    <n v="6"/>
    <x v="10"/>
    <s v="Oui"/>
    <n v="7"/>
    <s v="Changement assez important"/>
    <s v="Changement assez important"/>
    <s v="Changement assez important"/>
    <s v="Changement assez important"/>
    <s v="Changement plus ou moins important"/>
    <s v="Changement assez important"/>
    <s v="Changement plus ou moins important"/>
    <s v="ND"/>
    <s v="Je suis prêt à changer assez"/>
    <s v="Je suis prêt à plus ou moins changer"/>
    <s v="Je suis prêt à changer assez"/>
    <s v="Je suis prêt à changer assez"/>
    <s v="Je suis prêt à changer assez"/>
    <s v="Je suis prêt à changer assez"/>
    <s v="Je suis prêt à plus ou moins changer"/>
    <s v="ND"/>
    <s v="Facilité l'accès au données"/>
    <s v="Veille épidémiologique"/>
    <s v="ND"/>
    <s v="Pas d'outils informatiques"/>
    <s v="Mauvaise couverture internet"/>
    <s v="Personnel non qualifié"/>
    <s v="ND"/>
    <s v="ND"/>
    <s v="Fournir des équipements à tous le personnel"/>
    <s v="Réseau internet haut débit"/>
    <s v="Formation du personnel"/>
    <s v="ND"/>
    <s v="ND"/>
  </r>
  <r>
    <n v="158"/>
    <d v="2018-05-23T00:00:00"/>
    <s v="Centre"/>
    <s v="Ogoué et Lac"/>
    <s v="DRSC"/>
    <s v="Administration régionale de santé"/>
    <s v="Public civil"/>
    <n v="9"/>
    <s v="Lambaréné"/>
    <m/>
    <m/>
    <m/>
    <s v="ND"/>
    <n v="75000"/>
    <n v="30"/>
    <n v="15"/>
    <n v="7"/>
    <s v="ND"/>
    <s v="FOUGAMA GUINBETI"/>
    <s v="ERMINE"/>
    <n v="36"/>
    <x v="0"/>
    <x v="2"/>
    <s v="Gestionnaire de données"/>
    <s v="USO"/>
    <n v="6"/>
    <n v="5"/>
    <n v="3"/>
    <n v="10"/>
    <n v="3"/>
    <n v="10"/>
    <n v="5"/>
    <s v="Gestion des données "/>
    <s v="Meilleure prise en charge"/>
    <s v="ND"/>
    <n v="8"/>
    <s v="Accessibilité directe aux données du patient"/>
    <s v="Meilleures conditions de travail des agents"/>
    <s v="Interaction renforcée entre structures sanitaires et administrations de santé"/>
    <s v="Manque d'outils informatiques"/>
    <s v="ND"/>
    <s v="ND"/>
    <s v="Prévoir des équipements"/>
    <s v="ND"/>
    <s v="ND"/>
    <s v="passable"/>
    <s v="passable"/>
    <s v="passable"/>
    <s v="passable"/>
    <s v="passable"/>
    <s v="passable"/>
    <s v="passable"/>
    <s v="ND"/>
    <s v="Hébergement des données"/>
    <s v="Portail de l'Espace Numérique de Santé du Gabon (ENSG) pour les professionnels de la santé et les patients"/>
    <s v="Système d'information des soins de santé de premier niveau"/>
    <n v="5"/>
    <n v="7"/>
    <n v="7"/>
    <n v="7"/>
    <n v="7"/>
    <n v="6"/>
    <n v="5"/>
    <n v="5"/>
    <n v="5"/>
    <x v="0"/>
    <s v="Oui"/>
    <n v="9"/>
    <s v="Changement très important"/>
    <s v="Changement très important"/>
    <s v="Changement assez important"/>
    <s v="Changement assez important"/>
    <s v="Changement assez important"/>
    <s v="Changement assez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Réalisation du sous-projet_x000a_"/>
    <s v="La confidentialité"/>
    <s v="Equipements dans toutes les structures"/>
    <s v="Non respect du secret professionnel"/>
    <s v="ND"/>
    <s v="ND"/>
    <s v="ND"/>
    <s v="ND"/>
    <s v="Sécuriser les données par les lois "/>
    <s v="ND"/>
    <s v="ND"/>
    <s v="ND"/>
    <s v="ND"/>
  </r>
  <r>
    <n v="159"/>
    <d v="2018-05-23T00:00:00"/>
    <s v="Centre"/>
    <s v="Ogoué et Lac"/>
    <s v="DRSC"/>
    <s v="Administration régionale de santé"/>
    <s v="Public civil"/>
    <n v="9"/>
    <s v="Lambaréné"/>
    <m/>
    <m/>
    <m/>
    <s v="ND"/>
    <n v="75000"/>
    <s v="NA"/>
    <s v="NA"/>
    <n v="7"/>
    <s v="ND"/>
    <s v="LANGHIS AMBELE"/>
    <s v="DELPHINE"/>
    <n v="42"/>
    <x v="3"/>
    <x v="6"/>
    <m/>
    <s v="ENFAS"/>
    <n v="1"/>
    <n v="5"/>
    <n v="3"/>
    <n v="5"/>
    <n v="5"/>
    <n v="10"/>
    <n v="5"/>
    <s v="Amélioration de la prise en charge du patient"/>
    <s v="Données de santé disponible"/>
    <s v="ND"/>
    <n v="10"/>
    <s v="Accessibilité directe aux données du patient"/>
    <s v="Amélioration de la prise en charge du patient"/>
    <s v="Gestion des épidémies et veille épidémiologique"/>
    <s v="Personnel non qualifié"/>
    <s v="ND"/>
    <s v="ND"/>
    <s v="Formations des professionnels de santé"/>
    <s v="ND"/>
    <s v="ND"/>
    <s v="médiocre"/>
    <s v="Inexistant"/>
    <s v="médiocre"/>
    <s v="Inexistant"/>
    <s v="Inexistant"/>
    <s v="médiocre"/>
    <s v="Inexistant"/>
    <s v="ND"/>
    <s v="Hébergement des données"/>
    <s v="Portail de l'Espace Numérique de Santé du Gabon (ENSG) pour les professionnels de la santé et les patients"/>
    <s v="Système d'information des soins de santé de premier niveau"/>
    <n v="5"/>
    <n v="4"/>
    <n v="3"/>
    <n v="3"/>
    <n v="5"/>
    <n v="1"/>
    <n v="5"/>
    <n v="5"/>
    <n v="5"/>
    <x v="6"/>
    <s v="Oui"/>
    <n v="7"/>
    <s v="Changement plus ou moins important"/>
    <s v="Changement assez important"/>
    <s v="Changement plus ou moins important"/>
    <s v="Changement plus ou moins important"/>
    <s v="Changement plus ou moins important"/>
    <s v="Changement plus ou moins important"/>
    <s v="Changement plus ou moins important"/>
    <s v="ND"/>
    <s v="Je suis prêt à plus ou moins changer"/>
    <s v="Je suis un peu prêt à changer"/>
    <s v="Je suis prêt à plus ou moins changer"/>
    <s v="Je suis prêt à beaucoup changer"/>
    <s v="Je suis prêt à beaucoup changer"/>
    <s v="Je suis prêt à beaucoup changer"/>
    <s v="Je suis prêt à beaucoup changer"/>
    <s v="ND"/>
    <s v="Amélioration définitive du système de santé"/>
    <s v="Projet fiable"/>
    <s v="Système de santé de premier niveau "/>
    <s v="Personnel non qualifié"/>
    <s v="Manque d'outils informatiques"/>
    <s v="ND"/>
    <s v="ND"/>
    <s v="ND"/>
    <s v="Formation du personnel"/>
    <s v="Equiper les structures de matériels informatiques"/>
    <s v="ND"/>
    <s v="ND"/>
    <s v="ND"/>
  </r>
  <r>
    <n v="160"/>
    <d v="2018-05-24T00:00:00"/>
    <s v="Centre"/>
    <s v="Ogoué et Lac"/>
    <s v="CHR-GRL"/>
    <s v="CHR"/>
    <s v="Public civil"/>
    <n v="217"/>
    <s v="Lambaréné"/>
    <m/>
    <m/>
    <m/>
    <d v="2009-12-15T00:00:00"/>
    <n v="76000"/>
    <n v="80"/>
    <n v="10"/>
    <n v="265"/>
    <s v="CHUL"/>
    <s v="ESSINGONE"/>
    <s v="JEAN HERVE"/>
    <n v="48"/>
    <x v="0"/>
    <x v="3"/>
    <m/>
    <s v="ENASS"/>
    <n v="7"/>
    <n v="5"/>
    <n v="1"/>
    <n v="4"/>
    <n v="1"/>
    <n v="5"/>
    <n v="2"/>
    <s v="Réseau internet dans toutes les structures"/>
    <s v="Des ordinateurs pour toutes les structures"/>
    <s v="Des formations continues"/>
    <n v="5"/>
    <s v="Accessibilité directe aux données du patient"/>
    <s v="Meilleure sécurité pour les patients"/>
    <s v="Collecte et remontée d'informations sanitaires"/>
    <s v="Données non sécurisées"/>
    <s v="Pas de financement au projet"/>
    <s v="ND"/>
    <s v="Sécurisation des données des patients"/>
    <s v="Trouver un financement pour tout le projet"/>
    <s v="ND"/>
    <s v="passable"/>
    <s v="Inexistant"/>
    <s v="médiocre"/>
    <s v="Bien"/>
    <s v="passable"/>
    <s v="médiocre"/>
    <s v="passable"/>
    <s v="ND"/>
    <s v="Systèmes d’Information Hospitaliers (SIH)"/>
    <s v="Référentiel - Identification des patients"/>
    <s v="Référentiel - Référentiels sémantiques métiers"/>
    <n v="7"/>
    <n v="5"/>
    <n v="8"/>
    <n v="5"/>
    <n v="5"/>
    <n v="7"/>
    <n v="5"/>
    <n v="5"/>
    <n v="7"/>
    <x v="4"/>
    <s v="Oui"/>
    <n v="10"/>
    <s v="Changement assez important"/>
    <s v="Changement assez important"/>
    <s v="Changement plus ou moins important"/>
    <s v="Changement assez important"/>
    <s v="Changement assez important"/>
    <s v="Changement assez important"/>
    <s v="Changement plus ou moins important"/>
    <s v="ND"/>
    <s v="Je suis prêt à changer assez"/>
    <s v="Je suis prêt à changer assez"/>
    <s v="Je suis prêt à plus ou moins changer"/>
    <s v="Je suis prêt à changer assez"/>
    <s v="Je suis prêt à changer assez"/>
    <s v="Je suis prêt à changer assez"/>
    <s v="Je suis prêt à plus ou moins changer"/>
    <s v="Je suis disposé à accompagner le projet"/>
    <s v="Amélioration de la collecte des données"/>
    <s v="Meilleur outil de prise de décision avec des statistiques fiables "/>
    <s v="Doter les services de santé du matériel informatique"/>
    <s v="Financement insuffisant"/>
    <s v="Manque de personnel qualifié"/>
    <s v="Manque d'outils informatiques"/>
    <s v="Désinteret vis-à-vis du SIS"/>
    <s v="ND"/>
    <s v="Financement total du projet"/>
    <s v="Formation continue des agents"/>
    <s v="Equipements informatiques dans toutes les structures "/>
    <s v="Sensibilisation continue"/>
    <s v="ND"/>
  </r>
  <r>
    <n v="161"/>
    <d v="2018-05-24T00:00:00"/>
    <s v="Centre"/>
    <s v="Ogoué et Lac"/>
    <s v="CHR-GRL"/>
    <s v="CHR"/>
    <s v="Public civil"/>
    <n v="217"/>
    <s v="Lambaréné"/>
    <m/>
    <m/>
    <m/>
    <d v="2009-12-15T00:00:00"/>
    <n v="76000"/>
    <n v="80"/>
    <n v="10"/>
    <n v="265"/>
    <s v="CHUL"/>
    <s v="EYAMAME"/>
    <s v="DIEUDONNE"/>
    <n v="58"/>
    <x v="2"/>
    <x v="7"/>
    <s v="Chirurgien"/>
    <s v="FMSS"/>
    <n v="8"/>
    <n v="9"/>
    <n v="6"/>
    <n v="9"/>
    <n v="4"/>
    <n v="10"/>
    <n v="6"/>
    <s v="Matériel informatique disponible"/>
    <s v="Interconnexion des structures"/>
    <s v="Viabilité du SIS"/>
    <n v="7"/>
    <s v="Une meilleure productivité des agents de santé"/>
    <s v="Amélioration de la prise en charge du patient"/>
    <s v="Possibilité de partager ses expériences terrain avec les autres"/>
    <s v="Accès aux données personnelles"/>
    <s v="Détournement de l'usage"/>
    <s v="ND"/>
    <s v="Améliorer la centralisation et limiter l'accès aux donneés"/>
    <s v="Améliorer les lois sur l'usage"/>
    <s v="ND"/>
    <s v="passable"/>
    <s v="Inexistant"/>
    <s v="passable"/>
    <s v="Inexistant"/>
    <s v="passable"/>
    <s v="Inexistant"/>
    <s v="médiocre"/>
    <s v="ND"/>
    <s v="Systèmes d’Information Hospitaliers (SIH)"/>
    <s v="Référentiel - Identification des patients"/>
    <s v="Référentiel - Référentiels sémantiques métiers"/>
    <n v="9"/>
    <n v="10"/>
    <n v="10"/>
    <n v="9"/>
    <n v="10"/>
    <n v="10"/>
    <n v="9"/>
    <n v="10"/>
    <n v="10"/>
    <x v="13"/>
    <s v="Oui"/>
    <n v="8"/>
    <s v="Changement assez important"/>
    <s v="Changement assez important"/>
    <s v="Changement assez important"/>
    <s v="Changement très important"/>
    <s v="Changement assez important"/>
    <s v="Changement plus ou moins important"/>
    <s v="Changement faible"/>
    <s v="Améliorer la prise en charge des patients de façcon horizontale et verticale"/>
    <s v="Je suis prêt à beaucoup changer"/>
    <s v="Je suis prêt à beaucoup changer"/>
    <s v="Je suis prêt à changer assez"/>
    <s v="Je suis prêt à changer assez"/>
    <s v="Je suis prêt à changer assez"/>
    <s v="Je suis prêt à changer assez"/>
    <s v="Je suis un peu prêt à changer"/>
    <s v="Sous-projet important pour le développement des moyens et méthodes de prise en charge"/>
    <s v="Prise en charge rapide du patient"/>
    <s v="Orientation plus évidente du diagnostic "/>
    <s v="Confidentialité"/>
    <s v="Non respect du secret professionnel"/>
    <s v="Perte du matériel"/>
    <s v="Personnel non qualifié"/>
    <s v="ND"/>
    <s v="ND"/>
    <s v="Accès aux données par niveau de responsabilité: Paramédical: diagnostic et soins; Médical : ensemble des données; Administratif: payement des soins et liste des patients"/>
    <s v="Equipe de surveillance et entretien du matériel"/>
    <s v="Formation du personnel"/>
    <s v="ND"/>
    <s v="ND"/>
  </r>
  <r>
    <n v="162"/>
    <d v="2018-05-24T00:00:00"/>
    <s v="Centre"/>
    <s v="Ogoué et Lac"/>
    <s v="CHR-GRL"/>
    <s v="CHR"/>
    <s v="Public civil"/>
    <n v="217"/>
    <s v="Lambaréné"/>
    <m/>
    <m/>
    <m/>
    <d v="2009-12-15T00:00:00"/>
    <n v="76000"/>
    <n v="80"/>
    <n v="10"/>
    <n v="265"/>
    <s v="CHUL"/>
    <s v="MAROUNDOU"/>
    <s v="RHONE PETRA"/>
    <n v="30"/>
    <x v="3"/>
    <x v="6"/>
    <m/>
    <s v="ENASS"/>
    <n v="2"/>
    <n v="5"/>
    <n v="7"/>
    <n v="8"/>
    <n v="6"/>
    <n v="10"/>
    <n v="8"/>
    <s v="SIS dans toutes les structures"/>
    <s v="Entretien des outils"/>
    <s v="Formation des agents"/>
    <n v="10"/>
    <s v="Une meilleure productivité des agents de santé"/>
    <s v="Amélioration de la prise en charge du patient"/>
    <s v="Possibilité de partager ses expériences terrain avec les autres"/>
    <s v="Financement nécessaire au projet"/>
    <s v="ND"/>
    <s v="ND"/>
    <s v="Solicité l'aide des bailleurs de fonds"/>
    <s v="ND"/>
    <s v="ND"/>
    <s v="passable"/>
    <s v="passable"/>
    <s v="passable"/>
    <s v="passable"/>
    <s v="Bien"/>
    <s v="passable"/>
    <s v="passable"/>
    <s v="Le projet améliorera les conditions de travail"/>
    <s v="Systèmes d’Information Hospitaliers (SIH)"/>
    <s v="Référentiel - Identification des patients"/>
    <s v="Référentiel - Référentiels sémantiques métiers"/>
    <n v="10"/>
    <n v="10"/>
    <n v="10"/>
    <n v="8"/>
    <n v="10"/>
    <n v="7"/>
    <n v="7"/>
    <n v="7"/>
    <n v="5"/>
    <x v="4"/>
    <s v="Oui"/>
    <n v="10"/>
    <s v="Changement très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Equipements performants"/>
    <s v="Formation du personnel"/>
    <s v="ND"/>
    <s v="Pas de suivi du projet"/>
    <s v="Données non sécurisées"/>
    <s v="Personnel non qualifié"/>
    <s v="Internet faible débit"/>
    <s v="Patient non informé"/>
    <s v="Prévoir un suivi par les experts"/>
    <s v="Sécurisation des données patients"/>
    <s v="Formation du personnel"/>
    <s v="Installer une fibre optique"/>
    <s v="Sensibiliser les patients"/>
  </r>
  <r>
    <n v="163"/>
    <d v="2018-05-24T00:00:00"/>
    <s v="Centre"/>
    <s v="Ogoué et Lac"/>
    <s v="CHR-GRL"/>
    <s v="CHR"/>
    <s v="Public civil"/>
    <n v="217"/>
    <s v="Lambaréné"/>
    <m/>
    <m/>
    <m/>
    <d v="2009-12-15T00:00:00"/>
    <n v="76000"/>
    <n v="80"/>
    <n v="10"/>
    <n v="265"/>
    <s v="CHUL"/>
    <s v="MEZUI "/>
    <s v="FABRICE"/>
    <n v="40"/>
    <x v="3"/>
    <x v="2"/>
    <s v="Biologiste"/>
    <s v="USS"/>
    <n v="9"/>
    <n v="5"/>
    <n v="1"/>
    <n v="10"/>
    <n v="1"/>
    <n v="10"/>
    <n v="10"/>
    <s v="Meilleure maitrise de l'outil informatique"/>
    <s v="Bonne gestion des données patients"/>
    <s v="Amélioration de la qualité des soins"/>
    <n v="10"/>
    <s v="Une meilleure productivité des agents de santé"/>
    <s v="Amélioration de la prise en charge du patient"/>
    <s v="Gestion des épidémies et veille épidémiologique"/>
    <s v="Projet très coûteux "/>
    <s v="Données divulguées"/>
    <s v="Perte de son identifiant"/>
    <s v="Financement extérieur"/>
    <s v="Sécuriser les données"/>
    <s v="Prévoir un back up"/>
    <s v="Inexistant"/>
    <s v="médiocre"/>
    <s v="passable"/>
    <s v="médiocre"/>
    <s v="médiocre"/>
    <s v="médiocre"/>
    <s v="médiocre"/>
    <s v="Une mise à niveau du personnel est nécessaire"/>
    <s v="Systèmes d’Information Hospitaliers (SIH)"/>
    <s v="Référentiel - Identification des patients"/>
    <s v="Référentiel - Référentiels sémantiques métiers"/>
    <n v="5"/>
    <n v="5"/>
    <n v="5"/>
    <n v="4"/>
    <n v="6"/>
    <n v="5"/>
    <n v="3"/>
    <n v="5"/>
    <n v="5"/>
    <x v="4"/>
    <s v="Oui"/>
    <n v="10"/>
    <s v="Changement plus ou moins important"/>
    <s v="Changement plus ou moins important"/>
    <s v="Changement plus ou moins important"/>
    <s v="Changement plus ou moins important"/>
    <s v="Changement plus ou moins important"/>
    <s v="Changement plus ou moins important"/>
    <s v="Changement plus ou moins important"/>
    <s v="Rapidité de la prise en charge des patients et résultats des analyses 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Je suis prêt à plus ou moins changer"/>
    <s v="Changement des habitudes"/>
    <s v="Prise en charge rapide du patient"/>
    <s v="Information accessible"/>
    <s v="Efficacité dans le traitement des patients"/>
    <s v="Données non sécurisées"/>
    <s v="Personnel non qualifié"/>
    <s v="Projet coûteux"/>
    <s v="ND"/>
    <s v="ND"/>
    <s v="Sécuriser les données des patients"/>
    <s v="Formation"/>
    <s v="Financement extérieur"/>
    <s v="ND"/>
    <s v="ND"/>
  </r>
  <r>
    <n v="164"/>
    <d v="2018-05-24T00:00:00"/>
    <s v="Centre"/>
    <s v="Ogoué et Lac"/>
    <s v="CHR-GRL"/>
    <s v="CHR"/>
    <s v="Public civil"/>
    <n v="217"/>
    <s v="Lambaréné"/>
    <m/>
    <m/>
    <m/>
    <d v="2009-12-15T00:00:00"/>
    <n v="76000"/>
    <s v="NA"/>
    <s v="NA"/>
    <n v="265"/>
    <s v="CHUL"/>
    <s v="ONANGA"/>
    <s v="ANTOINETTE"/>
    <n v="50"/>
    <x v="0"/>
    <x v="3"/>
    <s v="IDEP"/>
    <s v="INFASS"/>
    <n v="3"/>
    <n v="7"/>
    <n v="7"/>
    <n v="9"/>
    <n v="9"/>
    <n v="10"/>
    <n v="9"/>
    <s v="Fiabilité"/>
    <s v="Rapidité"/>
    <s v="Harmonisation et organisation"/>
    <n v="10"/>
    <s v="Accessibilité directe aux données du patient"/>
    <s v="Continuité des services"/>
    <s v="Collecte et remontée d'informations sanitaires"/>
    <s v="Internet non disponible "/>
    <s v="Matériels informatiques "/>
    <s v="Personnel non qualifié"/>
    <s v="Internet haut débit"/>
    <s v="Equipements dans les structures"/>
    <s v="Formation du personnel"/>
    <s v="passable"/>
    <s v="passable"/>
    <s v="passable"/>
    <s v="passable"/>
    <s v="passable"/>
    <s v="passable"/>
    <s v="médiocre"/>
    <s v="ND"/>
    <s v="Systèmes d’Information Hospitaliers (SIH)"/>
    <s v="Référentiel - Identification des patients"/>
    <s v="Référentiel - Référentiels sémantiques métiers"/>
    <n v="8"/>
    <n v="10"/>
    <n v="7"/>
    <n v="7"/>
    <n v="9"/>
    <n v="7"/>
    <n v="9"/>
    <n v="10"/>
    <n v="10"/>
    <x v="4"/>
    <s v="Oui"/>
    <n v="10"/>
    <s v="Changement très important"/>
    <s v="Changement très important"/>
    <s v="Changement très important"/>
    <s v="Changement très important"/>
    <s v="Changement très important"/>
    <s v="Changement très important"/>
    <s v="Aucun changement"/>
    <s v="ND"/>
    <s v="Je suis prêt à changer assez"/>
    <s v="Je suis prêt à changer assez"/>
    <s v="Je suis prêt à plus ou moins changer"/>
    <s v="Je suis prêt à plus ou moins changer"/>
    <s v="Je suis un peu prêt à changer"/>
    <s v="Je suis prêt à changer assez"/>
    <s v="Je ne suis pas du tout prêt à changer"/>
    <s v="ND"/>
    <s v="Une bonne supervision "/>
    <s v="Bonne référence patient"/>
    <s v="Equité sur la cotation des soins"/>
    <s v="Pas d'outils informatiques"/>
    <s v="Personnel non qualifié"/>
    <s v="ND"/>
    <s v="ND"/>
    <s v="ND"/>
    <s v="Equiper les structures "/>
    <s v="Formation du personnel"/>
    <s v="ND"/>
    <s v="ND"/>
    <s v="ND"/>
  </r>
  <r>
    <n v="165"/>
    <d v="2018-05-24T00:00:00"/>
    <s v="Centre"/>
    <s v="Ogoué et Lac"/>
    <s v="CHR-GRL"/>
    <s v="CHR"/>
    <s v="Public civil"/>
    <n v="217"/>
    <s v="Lambaréné"/>
    <m/>
    <m/>
    <m/>
    <d v="2009-12-15T00:00:00"/>
    <n v="76000"/>
    <s v="NA"/>
    <s v="NA"/>
    <n v="265"/>
    <s v="CHUL"/>
    <s v="APITY"/>
    <s v="PATRICE"/>
    <n v="50"/>
    <x v="0"/>
    <x v="3"/>
    <m/>
    <s v="Ecole de préparation aux carrieres administratives"/>
    <n v="2"/>
    <n v="4"/>
    <n v="1"/>
    <n v="10"/>
    <n v="1"/>
    <n v="9"/>
    <n v="7"/>
    <s v="ND"/>
    <s v="ND"/>
    <s v="ND"/>
    <n v="10"/>
    <s v="Accessibilité directe aux données du patient"/>
    <s v="Accessibilité à la formation médicale continue à distance"/>
    <s v="Archivage numérique des informations médicales"/>
    <s v="Problème de connexion"/>
    <s v="Résistance aux changements"/>
    <s v="Croyances et coutumes"/>
    <s v="Internet haut débit"/>
    <s v="Sensibilisation et  éducation continue"/>
    <s v="Briser les barrières"/>
    <s v="médiocre"/>
    <s v="passable"/>
    <s v="Inexistant"/>
    <s v="Inexistant"/>
    <s v="passable"/>
    <s v="passable"/>
    <s v="médiocre"/>
    <s v="Couverture Internet indispensable pour une bonne mise en place du SIS"/>
    <s v="Systèmes d’Information Hospitaliers (SIH)"/>
    <s v="Référentiel - Identification des patients"/>
    <s v="Référentiel - Référentiels sémantiques métiers"/>
    <n v="2"/>
    <n v="10"/>
    <n v="10"/>
    <n v="2"/>
    <n v="5"/>
    <n v="5"/>
    <n v="2"/>
    <n v="5"/>
    <n v="5"/>
    <x v="4"/>
    <s v="Oui"/>
    <n v="10"/>
    <s v="Changement très important"/>
    <s v="Changement assez important"/>
    <s v="Changement très important"/>
    <s v="Changement assez important"/>
    <s v="Changement assez important"/>
    <s v="Changement assez important"/>
    <s v="Changement assez important"/>
    <s v="ND"/>
    <s v="Je suis prêt à changer assez"/>
    <s v="Je suis prêt à changer assez"/>
    <s v="Je suis prêt à changer assez"/>
    <s v="Je suis prêt à changer assez"/>
    <s v="Je suis prêt à beaucoup changer"/>
    <s v="Je suis prêt à beaucoup changer"/>
    <s v="Je suis prêt à changer assez"/>
    <s v="ND"/>
    <s v="Bonne organisation des services"/>
    <s v="Suivi et évaluation"/>
    <s v="Meilleure gestion des patients"/>
    <s v="Incompréhension"/>
    <s v="Mauvaise volonté"/>
    <s v="Internet faible débit"/>
    <s v="ND"/>
    <s v="ND"/>
    <s v="Communication et sensibilisation continue"/>
    <s v="Eduquer et sensibiliser"/>
    <s v="Internet haut débit"/>
    <s v="ND"/>
    <s v="ND"/>
  </r>
  <r>
    <n v="166"/>
    <d v="2018-05-24T00:00:00"/>
    <s v="Centre"/>
    <s v="Ogoué et Lac"/>
    <s v="CHR-GRL"/>
    <s v="CHR"/>
    <s v="Public civil"/>
    <n v="217"/>
    <s v="Lambaréné"/>
    <m/>
    <m/>
    <m/>
    <d v="2009-12-15T00:00:00"/>
    <n v="76000"/>
    <s v="NA"/>
    <s v="NA"/>
    <n v="265"/>
    <s v="CHUL"/>
    <s v="ONDO ONDO"/>
    <s v="HUBERT"/>
    <n v="45"/>
    <x v="0"/>
    <x v="3"/>
    <m/>
    <s v="ENA"/>
    <s v="6mois"/>
    <n v="10"/>
    <n v="5"/>
    <n v="10"/>
    <n v="5"/>
    <n v="10"/>
    <n v="5"/>
    <s v="Amélioration de la gouvernance de la santé"/>
    <s v="Elaboration des politiques de santé spécifiques"/>
    <s v="Optimisation des ressources disponibles"/>
    <n v="10"/>
    <s v="Une meilleure productivité des agents de santé"/>
    <s v="Amélioration de la prise en charge du patient"/>
    <s v="Amélioration de la qualité de la pratique"/>
    <s v="Insuffisance des ressources financières"/>
    <s v="Non implication des personnels"/>
    <s v="Pas d'équipements "/>
    <s v="Financement durable"/>
    <s v="Améliorer la communication"/>
    <s v="Dotation en outils informatiques"/>
    <s v="passable"/>
    <s v="bien"/>
    <s v="Bien"/>
    <s v="Bien"/>
    <s v="passable"/>
    <s v="passable"/>
    <s v="passable"/>
    <s v="ND"/>
    <s v="Systèmes d’Information Hospitaliers (SIH)"/>
    <s v="Référentiel - Identification des patients"/>
    <s v="Référentiel - Référentiels sémantiques métiers"/>
    <n v="1"/>
    <n v="5"/>
    <n v="5"/>
    <n v="1"/>
    <n v="5"/>
    <n v="5"/>
    <n v="1"/>
    <n v="1"/>
    <n v="5"/>
    <x v="4"/>
    <s v="Oui"/>
    <n v="10"/>
    <s v="Changement assez important"/>
    <s v="Changement très important"/>
    <s v="Changement très important"/>
    <s v="Changement très important"/>
    <s v="Changement très important"/>
    <s v="Changement très important"/>
    <s v="Changement trè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Amélioration de la gouvernance du CHR"/>
    <s v="Rationalisation des ressources"/>
    <s v="Optimisation des ressources disponibles"/>
    <s v="Budget insuffisant "/>
    <s v="Manque d'équipements"/>
    <s v="Internet faible débit"/>
    <s v="Manque de RH"/>
    <s v="Plateau technique vétuste"/>
    <s v="Source de financement permanente"/>
    <s v="Dotation en équipements"/>
    <s v="Internet haut débit"/>
    <s v="Affecter les RH "/>
    <s v="Renouvellement du plateau technique"/>
  </r>
  <r>
    <n v="167"/>
    <d v="2018-05-24T00:00:00"/>
    <s v="Centre"/>
    <s v="Ogoué et Lac"/>
    <s v="CHR-GRL"/>
    <s v="CHR"/>
    <s v="Public civil"/>
    <n v="217"/>
    <s v="Lambaréné"/>
    <m/>
    <m/>
    <m/>
    <d v="2009-12-15T00:00:00"/>
    <n v="76000"/>
    <n v="80"/>
    <n v="10"/>
    <n v="265"/>
    <s v="CHUL"/>
    <s v="MOUSSAVOU SAGUILIBA"/>
    <s v="HILDA"/>
    <n v="29"/>
    <x v="3"/>
    <x v="6"/>
    <m/>
    <s v="Centre de formation"/>
    <n v="1"/>
    <n v="7"/>
    <n v="9"/>
    <n v="10"/>
    <n v="3"/>
    <n v="10"/>
    <n v="10"/>
    <s v="Des outils de travail"/>
    <s v="Facilité de la prise en charge des patients"/>
    <s v="Archivage numérique"/>
    <n v="10"/>
    <s v="Accessibilité directe aux données du patient"/>
    <s v="Meilleures conditions de travail des agents"/>
    <s v="Amélioration de la qualité de la pratique"/>
    <s v="Incomprehension du projet"/>
    <s v="Personnel non qualifié"/>
    <s v="ND"/>
    <s v="Communication sur le projet dans tout le pays"/>
    <s v="Formation du personnel"/>
    <s v="ND"/>
    <s v="bien"/>
    <s v="passable"/>
    <s v="passable"/>
    <s v="passable"/>
    <s v="passable"/>
    <s v="médiocre"/>
    <s v="bien"/>
    <s v="ND"/>
    <s v="Systèmes d’Information Hospitaliers (SIH)"/>
    <s v="Référentiel - Identification des patients"/>
    <s v="Référentiel - Référentiels sémantiques métiers"/>
    <n v="6"/>
    <n v="9"/>
    <n v="8"/>
    <n v="3"/>
    <n v="1"/>
    <n v="5"/>
    <n v="7"/>
    <n v="8"/>
    <n v="10"/>
    <x v="11"/>
    <s v="Oui"/>
    <n v="10"/>
    <s v="Changement plus ou moins important"/>
    <s v="Changement très important"/>
    <s v="Changement assez important"/>
    <s v="Changement très important"/>
    <s v="Changement assez important"/>
    <s v="Changement très important"/>
    <s v="Changement plus ou moins important"/>
    <s v="ND"/>
    <s v="Je suis prêt à plus ou moins changer"/>
    <s v="Je suis prêt à beaucoup changer"/>
    <s v="Je suis prêt à changer assez"/>
    <s v="Je suis prêt à beaucoup changer"/>
    <s v="Je suis prêt à changer assez"/>
    <s v="Je suis prêt à beaucoup changer"/>
    <s v="Je suis prêt à plus ou moins changer"/>
    <s v="ND"/>
    <s v="Mise en œuvre effective du projet dans tout le pays"/>
    <s v="Amélioration des conditions de travail"/>
    <s v="Outils de travail performants"/>
    <s v="Données patients non sécurisées"/>
    <s v="ND"/>
    <s v="ND"/>
    <s v="ND"/>
    <s v="ND"/>
    <s v="Sécurisation des données des patients"/>
    <s v="ND"/>
    <s v="ND"/>
    <s v="ND"/>
    <s v="ND"/>
  </r>
  <r>
    <n v="168"/>
    <d v="2018-05-24T00:00:00"/>
    <s v="Centre"/>
    <s v="Ogoué et Lac"/>
    <s v="CHR-GRL"/>
    <s v="CHR"/>
    <s v="Public civil"/>
    <n v="217"/>
    <s v="Lambaréné"/>
    <m/>
    <m/>
    <m/>
    <d v="2009-12-15T00:00:00"/>
    <n v="76000"/>
    <n v="80"/>
    <n v="10"/>
    <n v="265"/>
    <s v="CHUL"/>
    <s v="MINBILA"/>
    <s v="GERMAINE SYLVIE"/>
    <n v="45"/>
    <x v="3"/>
    <x v="6"/>
    <m/>
    <s v="ENASS"/>
    <n v="8"/>
    <n v="5"/>
    <n v="8"/>
    <n v="5"/>
    <n v="3"/>
    <n v="8"/>
    <n v="7"/>
    <s v="Information disponible"/>
    <s v="ND"/>
    <s v="ND"/>
    <n v="7"/>
    <s v="Accessibilité directe aux données du patient"/>
    <s v="Meilleures conditions de travail des agents"/>
    <s v="Accessibilité à la formation médicale continue à distance"/>
    <s v="Accès aux données personnelles"/>
    <s v="ND"/>
    <s v="ND"/>
    <s v="Limiter l'accès aux données des patients"/>
    <s v="ND"/>
    <s v="ND"/>
    <s v="Inexistant"/>
    <s v="médiocre"/>
    <s v="médiocre"/>
    <s v="passable"/>
    <s v="médiocre"/>
    <s v="médiocre"/>
    <s v="Inexistant"/>
    <s v="ND"/>
    <s v="Systèmes d’Information Hospitaliers (SIH)"/>
    <s v="Référentiel - Identification des patients"/>
    <s v="Référentiel - Référentiels sémantiques métiers"/>
    <n v="1"/>
    <n v="5"/>
    <n v="1"/>
    <n v="5"/>
    <n v="5"/>
    <n v="1"/>
    <n v="8"/>
    <n v="7"/>
    <n v="8"/>
    <x v="11"/>
    <s v="Oui"/>
    <n v="10"/>
    <s v="Changement plus ou moins important"/>
    <s v="Changement assez important"/>
    <s v="Changement plus ou moins important"/>
    <s v="Changement assez important"/>
    <s v="Changement assez important"/>
    <s v="Changement très important"/>
    <s v="Changement faible"/>
    <s v="ND"/>
    <s v="Je suis prêt à plus ou moins changer"/>
    <s v="Je suis un peu prêt à changer"/>
    <s v="Je suis prêt à changer assez"/>
    <s v="Je suis prêt à plus ou moins changer"/>
    <s v="Je suis prêt à beaucoup changer"/>
    <s v="Je suis un peu prêt à changer"/>
    <s v="Je suis un peu prêt à changer"/>
    <s v="ND"/>
    <s v="Outils performants"/>
    <s v="Formation des professionnels"/>
    <s v="Aboutissement du projet"/>
    <s v="Personnel non qualifié"/>
    <s v="Données non sécurisées"/>
    <s v="ND"/>
    <s v="ND"/>
    <s v="ND"/>
    <s v="Formation du personnel"/>
    <s v="Sécuriser les données des patients"/>
    <s v="ND"/>
    <s v="ND"/>
    <s v="ND"/>
  </r>
  <r>
    <n v="169"/>
    <d v="2018-05-24T00:00:00"/>
    <s v="Centre"/>
    <s v="Ogoué et Lac"/>
    <s v="CHR-GRL"/>
    <s v="CHR"/>
    <s v="Public civil"/>
    <n v="217"/>
    <s v="Lambaréné"/>
    <m/>
    <m/>
    <m/>
    <d v="2009-12-15T00:00:00"/>
    <n v="76000"/>
    <n v="80"/>
    <n v="10"/>
    <n v="265"/>
    <s v="CHUL"/>
    <s v="GUIVOLOU"/>
    <s v="PELAGIE"/>
    <n v="45"/>
    <x v="3"/>
    <x v="5"/>
    <m/>
    <s v="USS"/>
    <n v="9"/>
    <n v="7"/>
    <n v="8"/>
    <n v="9"/>
    <n v="6"/>
    <n v="9"/>
    <n v="7"/>
    <s v="Collecte des données fiables "/>
    <s v="SIS utilisable dans tous le pays "/>
    <s v="Acessibilité aux données des patients"/>
    <n v="9"/>
    <s v="Amélioration de la prise en charge du patient"/>
    <s v="Meilleures conditions de travail des agents"/>
    <s v="Facilité de la recherche clinique grâce aux bases de données"/>
    <s v="Echec du projet"/>
    <s v="Pas de couverture réseau"/>
    <s v="Mauvaise collecte des données"/>
    <s v="Réussite du projet "/>
    <s v="Réseau Internet de façon permanante"/>
    <s v="Equipements performants pour la collecte des données"/>
    <s v="bien"/>
    <s v="passable"/>
    <s v="passable"/>
    <s v="Bien"/>
    <s v="passable"/>
    <s v="passable"/>
    <s v="passable"/>
    <s v="ND"/>
    <s v="Systèmes d’Information Hospitaliers (SIH)"/>
    <s v="Référentiel - Identification des patients"/>
    <s v="Référentiel - Référentiels sémantiques métiers"/>
    <n v="6"/>
    <n v="5"/>
    <n v="7"/>
    <n v="6"/>
    <n v="6"/>
    <n v="8"/>
    <n v="8"/>
    <n v="7"/>
    <n v="7"/>
    <x v="11"/>
    <s v="Oui"/>
    <n v="9"/>
    <s v="Changement assez important"/>
    <s v="Changement très important"/>
    <s v="Changement assez important"/>
    <s v="Changement assez important"/>
    <s v="Changement très important"/>
    <s v="Changement très important"/>
    <s v="Changement assez important"/>
    <s v="ND"/>
    <s v="Je suis prêt à changer assez"/>
    <s v="Je suis prêt à beaucoup changer"/>
    <s v="Je suis prêt à changer assez"/>
    <s v="Je suis prêt à beaucoup changer"/>
    <s v="Je suis prêt à changer assez"/>
    <s v="Je suis prêt à changer assez"/>
    <s v="Je suis prêt à beaucoup changer"/>
    <s v="ND"/>
    <s v="Mise en œuvre effective du projet dans tout le pays"/>
    <s v="Formation continue de tous les professionnels"/>
    <s v="Doter toutes les structures d'outils informatiques"/>
    <s v="Mauvaise collecte de données"/>
    <s v="Personnel non formé"/>
    <s v="Manque d'outils informatiques"/>
    <s v="Réseau internet non fiable"/>
    <s v="Projet non pérenne "/>
    <s v="Formation à la collecte des données"/>
    <s v="Formation des utilisateurs"/>
    <s v="Equipements informatiques dans toutes les structures "/>
    <s v="Réseau haut débit"/>
    <s v="Pérenniser le projet"/>
  </r>
  <r>
    <n v="170"/>
    <d v="2018-05-24T00:00:00"/>
    <s v="Centre"/>
    <s v="Ogoué et Lac"/>
    <s v="CHR-GRL"/>
    <s v="CHR"/>
    <s v="Public civil"/>
    <n v="217"/>
    <s v="Lambaréné"/>
    <m/>
    <m/>
    <m/>
    <d v="2009-12-15T00:00:00"/>
    <n v="76000"/>
    <n v="80"/>
    <n v="10"/>
    <n v="265"/>
    <s v="CHUL"/>
    <s v="NKONO ALLOGO"/>
    <s v="DANY CARINE"/>
    <n v="34"/>
    <x v="3"/>
    <x v="6"/>
    <m/>
    <s v="Université Catholique d'Afrique Centrale (UACC)"/>
    <n v="4"/>
    <n v="5"/>
    <n v="8"/>
    <n v="10"/>
    <n v="5"/>
    <n v="10"/>
    <n v="10"/>
    <s v="Accès aux informations "/>
    <s v="Un SI dans toutes les structures"/>
    <s v="ND"/>
    <n v="10"/>
    <s v="Amélioration de la prise en charge du patient"/>
    <s v="Amélioration de la qualité de la pratique"/>
    <s v="Collecte et remontée d'informations sanitaires"/>
    <s v="Non respect du secret professionnel"/>
    <s v="ND"/>
    <s v="ND"/>
    <s v="Restreindre l'accès aux données"/>
    <s v="ND"/>
    <s v="ND"/>
    <s v="passable"/>
    <s v="passable"/>
    <s v="médiocre"/>
    <s v="passable"/>
    <s v="médiocre"/>
    <s v="médiocre"/>
    <s v="médiocre"/>
    <s v="ND"/>
    <s v="Systèmes d’Information Hospitaliers (SIH)"/>
    <s v="Référentiel - Identification des patients"/>
    <s v="Référentiel - Référentiels sémantiques métiers"/>
    <n v="4"/>
    <n v="8"/>
    <n v="9"/>
    <n v="3"/>
    <n v="6"/>
    <n v="7"/>
    <n v="5"/>
    <n v="9"/>
    <n v="9"/>
    <x v="11"/>
    <s v="Oui"/>
    <n v="8"/>
    <s v="Changement assez important"/>
    <s v="Changement plus ou moins important"/>
    <s v="Changement assez important"/>
    <s v="Changement très important"/>
    <s v="Changement assez important"/>
    <s v="Changement plus ou moins important"/>
    <s v="Changement assez important"/>
    <s v="ND"/>
    <s v="Je suis prêt à changer assez"/>
    <s v="Je suis prêt à plus ou moins changer"/>
    <s v="Je suis prêt à changer assez"/>
    <s v="Je suis prêt à changer assez"/>
    <s v="Je suis prêt à changer assez"/>
    <s v="Je suis prêt à plus ou moins changer"/>
    <s v="Je suis prêt à beaucoup changer"/>
    <s v="ND"/>
    <s v="Accès aux informations de santé"/>
    <s v="Recruter le personnel "/>
    <s v="ND"/>
    <s v="Données confidentielles divulguées"/>
    <s v="Données non fiables"/>
    <s v="Personnel non qualifié"/>
    <s v="ND"/>
    <s v="ND"/>
    <s v="Lois de protections des patients"/>
    <s v="Sécuriser les données"/>
    <s v="Former les futurs utilisateurs"/>
    <s v="ND"/>
    <s v="ND"/>
  </r>
  <r>
    <n v="171"/>
    <d v="2018-05-24T00:00:00"/>
    <s v="Centre"/>
    <s v="Ogoué et Lac"/>
    <s v="CHR-GRL"/>
    <s v="CHR"/>
    <s v="Public civil"/>
    <n v="217"/>
    <s v="Lambaréné"/>
    <m/>
    <m/>
    <m/>
    <d v="2009-12-15T00:00:00"/>
    <n v="76000"/>
    <n v="80"/>
    <n v="10"/>
    <n v="265"/>
    <s v="CHUL"/>
    <s v="ESSOMEYO"/>
    <s v="MARIE CLAIRE"/>
    <n v="45"/>
    <x v="3"/>
    <x v="6"/>
    <m/>
    <s v="ENASS"/>
    <n v="8"/>
    <n v="5"/>
    <n v="1"/>
    <n v="10"/>
    <n v="10"/>
    <n v="10"/>
    <n v="10"/>
    <s v="Projet international"/>
    <s v="Formation des agents"/>
    <s v="Un SIS dans chaque structure de santé"/>
    <n v="10"/>
    <s v="Une meilleure productivité des agents de santé"/>
    <s v="Amélioration de la prise en charge du patient"/>
    <s v="Possibilité de partager ses expériences terrain avec les autres"/>
    <s v="Fuite des données"/>
    <s v="Projet très coûteux"/>
    <s v="ND"/>
    <s v="Imposer le respect du secret professionnel par des lois "/>
    <s v="Financement extérieur"/>
    <s v="ND"/>
    <s v="passable"/>
    <s v="bien"/>
    <s v="passable"/>
    <s v="Excellent"/>
    <s v="Excellent"/>
    <s v="passable"/>
    <s v="passable"/>
    <s v="ND"/>
    <s v="Systèmes d’Information Hospitaliers (SIH)"/>
    <s v="Référentiel - Identification des patients"/>
    <s v="Référentiel - Référentiels sémantiques métiers"/>
    <n v="7"/>
    <n v="5"/>
    <n v="5"/>
    <n v="6"/>
    <n v="6"/>
    <n v="5"/>
    <n v="6"/>
    <n v="5"/>
    <n v="5"/>
    <x v="9"/>
    <s v="Oui"/>
    <n v="10"/>
    <s v="Changement plus ou moins important"/>
    <s v="Changement plus ou moins important"/>
    <s v="Changement plus ou moins important"/>
    <s v="Changement plus ou moins important"/>
    <s v="Changement plus ou moins important"/>
    <s v="Changement plus ou moins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changer assez"/>
    <s v="Je suis prêt à beaucoup changer"/>
    <s v="Je suis prêt à beaucoup changer"/>
    <s v="SIS apportera un grand changement au CHR"/>
    <s v="Un référentiel patient "/>
    <s v="ND"/>
    <s v="ND"/>
    <s v="Perte du ficher (historique non accessible dans le système) d'un patient"/>
    <s v="ND"/>
    <s v="ND"/>
    <s v="ND"/>
    <s v="ND"/>
    <s v="Bonne organisation du SIS"/>
    <s v="ND"/>
    <s v="ND"/>
    <s v="ND"/>
    <s v="ND"/>
  </r>
  <r>
    <n v="172"/>
    <d v="2018-05-24T00:00:00"/>
    <s v="Centre"/>
    <s v="Ogoué et Lac"/>
    <s v="CHR-GRL"/>
    <s v="CHR"/>
    <s v="Public civil"/>
    <n v="217"/>
    <s v="Lambaréné"/>
    <m/>
    <m/>
    <m/>
    <d v="2009-12-15T00:00:00"/>
    <n v="76000"/>
    <n v="80"/>
    <n v="10"/>
    <n v="265"/>
    <s v="CHUL"/>
    <s v="MOUELE"/>
    <s v="MODESTE"/>
    <n v="44"/>
    <x v="0"/>
    <x v="0"/>
    <m/>
    <s v="ENASS"/>
    <n v="8"/>
    <n v="10"/>
    <n v="5"/>
    <n v="10"/>
    <n v="1"/>
    <n v="10"/>
    <n v="1"/>
    <s v="Amélioration de la situation sanitaire au gabon"/>
    <s v="Données fiables"/>
    <s v="Amélioration de la qualité des soins"/>
    <n v="10"/>
    <s v="Accessibilité directe aux données du patient"/>
    <s v="Archivage numérique des informations médicales"/>
    <s v="Collecte et remontée d'informations sanitaires"/>
    <s v="Absence des NTIC"/>
    <s v="Absence de réseau internet"/>
    <s v="Personnel non formé"/>
    <s v="Equipements et formation du personnel"/>
    <s v="Internet haut débit dans tout le pays"/>
    <s v="Formation du personnel"/>
    <s v="passable"/>
    <s v="passable"/>
    <s v="médiocre"/>
    <s v="passable"/>
    <s v="médiocre"/>
    <s v="médiocre"/>
    <s v="passable"/>
    <s v="Pas d'interêt du personnel  accordé au SIS"/>
    <s v="Systèmes d’Information Hospitaliers (SIH)"/>
    <s v="Référentiel - Identification des patients"/>
    <s v="Référentiel - Référentiels sémantiques métiers"/>
    <n v="10"/>
    <n v="10"/>
    <n v="10"/>
    <n v="7"/>
    <n v="9"/>
    <n v="9"/>
    <n v="10"/>
    <n v="8"/>
    <n v="8"/>
    <x v="9"/>
    <s v="Oui"/>
    <n v="10"/>
    <s v="Changement très important"/>
    <s v="Changement très important"/>
    <s v="Changement très important"/>
    <s v="Changement très important"/>
    <s v="Changement assez important"/>
    <s v="Changement très important"/>
    <s v="Changement assez important"/>
    <s v="Ce sous-projet permettra une analyse rapide des données de la structure"/>
    <s v="Je suis prêt à beaucoup changer"/>
    <s v="Je suis prêt à beaucoup changer"/>
    <s v="Je suis prêt à beaucoup changer"/>
    <s v="Je suis prêt à beaucoup changer"/>
    <s v="Je suis prêt à beaucoup changer"/>
    <s v="Je suis prêt à changer assez"/>
    <s v="Je suis prêt à changer assez"/>
    <s v="Ce sous-projet va booster le changement de comportement du personnel soignant"/>
    <s v="Mettre en réseau les équipements"/>
    <s v="Installer le SIS dans tous les services"/>
    <s v="Formation du personnel à l'utilisation"/>
    <s v="Piratage du système"/>
    <s v="Pas d'outils informatiques"/>
    <s v="Personnel non qualifié"/>
    <s v="ND"/>
    <s v="ND"/>
    <s v="Sécuriser le SIS"/>
    <s v="Fournir les équipements"/>
    <s v="Formation du personnel"/>
    <s v="ND"/>
    <s v="ND"/>
  </r>
  <r>
    <n v="173"/>
    <d v="2018-05-24T00:00:00"/>
    <s v="Centre"/>
    <s v="Ogoué et Lac"/>
    <s v="Hôpital A. Schweitzer"/>
    <s v="Hôpital"/>
    <s v="Privé"/>
    <n v="240"/>
    <s v="Lambaréné"/>
    <m/>
    <m/>
    <m/>
    <n v="1913"/>
    <n v="76000"/>
    <n v="70"/>
    <n v="30"/>
    <n v="300"/>
    <s v="CHUL"/>
    <s v="HOUMBABE"/>
    <s v="ADANDE ABEL"/>
    <n v="45"/>
    <x v="3"/>
    <x v="2"/>
    <s v="Biologiste"/>
    <s v="USS"/>
    <n v="16"/>
    <n v="5"/>
    <n v="5"/>
    <n v="8"/>
    <n v="1"/>
    <n v="5"/>
    <n v="5"/>
    <s v="Optimiser la collecte des données"/>
    <s v="Meilleure prise en charge des patients"/>
    <s v="Facilité le travail aux professionnels de santé"/>
    <n v="7"/>
    <s v="Accessibilité directe aux données du patient"/>
    <s v="Meilleures conditions de travail des agents"/>
    <s v="Archivage numérique des informations médicales"/>
    <s v="Adaptation des agents"/>
    <s v="Difficulter de s'adapter"/>
    <s v="ND"/>
    <s v="Formation des utilisateurs"/>
    <s v="Sensibilisation"/>
    <s v="ND"/>
    <s v="passable"/>
    <s v="passable"/>
    <s v="passable"/>
    <s v="Inexistant"/>
    <s v="médiocre"/>
    <s v="médiocre"/>
    <s v="médiocre"/>
    <s v="Mise en œuvre immédiate du projet"/>
    <s v="Télémédecine comme fonction déportée de l'hôpital et intégrée à tous les processus de prise en charge"/>
    <s v="Système d'information des structures privées et praticiens libéraux"/>
    <s v="Référentiel - Identification des professionnels et des structures"/>
    <n v="8"/>
    <n v="10"/>
    <n v="10"/>
    <n v="7"/>
    <n v="7"/>
    <n v="7"/>
    <n v="7"/>
    <n v="7"/>
    <n v="7"/>
    <x v="2"/>
    <s v="Oui"/>
    <n v="7"/>
    <s v="Changement assez important"/>
    <s v="Changement assez important"/>
    <s v="Changement plus ou moins important"/>
    <s v="Changement assez important"/>
    <s v="Changement assez important"/>
    <s v="Changement assez important"/>
    <s v="Changement plus ou moins important"/>
    <s v="Echange entre professionnels de santé"/>
    <s v="Je suis prêt à beaucoup changer"/>
    <s v="Je suis prêt à beaucoup changer"/>
    <s v="Je suis prêt à changer assez"/>
    <s v="Je suis prêt à changer assez"/>
    <s v="Je suis prêt à changer assez"/>
    <s v="Je suis prêt à changer assez"/>
    <s v="Je suis prêt à plus ou moins changer"/>
    <s v="ND"/>
    <s v="Amélioration de compétence"/>
    <s v="ND"/>
    <s v="ND"/>
    <s v="ND"/>
    <s v="ND"/>
    <s v="ND"/>
    <s v="ND"/>
    <s v="ND"/>
    <s v="ND"/>
    <s v="ND"/>
    <s v="ND"/>
    <s v="ND"/>
    <s v="ND"/>
  </r>
  <r>
    <n v="174"/>
    <d v="2018-05-24T00:00:00"/>
    <s v="Centre"/>
    <s v="Ogoué et Lac"/>
    <s v="Hôpital A. Schweitzer"/>
    <s v="Hôpital"/>
    <s v="Privé"/>
    <n v="240"/>
    <s v="Lambaréné"/>
    <m/>
    <m/>
    <m/>
    <n v="1913"/>
    <n v="76000"/>
    <n v="70"/>
    <n v="30"/>
    <n v="300"/>
    <s v="CHUL"/>
    <s v="ONDO EDZANG"/>
    <s v="SIMON PIERRE"/>
    <n v="38"/>
    <x v="2"/>
    <x v="7"/>
    <s v="Chirurgien"/>
    <s v="USS"/>
    <s v="9mois"/>
    <n v="9"/>
    <n v="5"/>
    <n v="10"/>
    <n v="3"/>
    <n v="10"/>
    <n v="4"/>
    <s v="Connaissance sur l'outil informatique"/>
    <s v="Meilleur diagnostic"/>
    <s v="Partage rapide des informations"/>
    <m/>
    <s v="Une meilleure productivité des agents de santé"/>
    <s v="Meilleures conditions de travail des agents"/>
    <s v="Accessibilité à la formation médicale continue à distance"/>
    <s v="Faible taux d'adhésion des professionnels de santé"/>
    <s v="Connexion reséau non fiable"/>
    <s v="ND"/>
    <s v="Sensibilisation"/>
    <s v="Internet haut débit dans tout le pays"/>
    <s v="ND"/>
    <s v="médiocre"/>
    <s v="passable"/>
    <s v="passable"/>
    <s v="passable"/>
    <s v="médiocre"/>
    <s v="médiocre"/>
    <s v="bien"/>
    <s v="ND"/>
    <s v="Télémédecine comme fonction déportée de l'hôpital et intégrée à tous les processus de prise en charge"/>
    <s v="Système d'information des structures privées et praticiens libéraux"/>
    <s v="Référentiel - Identification des professionnels et des structures"/>
    <n v="10"/>
    <n v="10"/>
    <n v="4"/>
    <n v="9"/>
    <n v="9"/>
    <n v="6"/>
    <n v="5"/>
    <n v="6"/>
    <n v="5"/>
    <x v="2"/>
    <s v="Oui"/>
    <n v="9"/>
    <s v="Changement assez important"/>
    <s v="Changement plus ou moins important"/>
    <s v="Changement assez important"/>
    <s v="Changement plus ou moins important"/>
    <s v="Changement assez important"/>
    <s v="changement faible"/>
    <s v="Changement plus ou moins important"/>
    <s v="ND"/>
    <s v="Je suis prêt à changer assez"/>
    <s v="Je suis prêt à changer assez"/>
    <s v="Je suis prêt à changer assez"/>
    <s v="Je suis prêt à plus ou moins changer"/>
    <s v="Je suis prêt à plus ou moins changer"/>
    <s v="Je suis prêt à plus ou moins changer"/>
    <s v="Je suis prêt à plus ou moins changer"/>
    <s v="ND"/>
    <s v="Formation du personnel"/>
    <s v="ND"/>
    <s v="ND"/>
    <s v="Pas de réseau internet fiable"/>
    <s v="ND"/>
    <s v="ND"/>
    <s v="ND"/>
    <s v="ND"/>
    <s v="Internet haut débit"/>
    <s v="ND"/>
    <s v="ND"/>
    <s v="ND"/>
    <s v="ND"/>
  </r>
  <r>
    <n v="175"/>
    <d v="2018-05-24T00:00:00"/>
    <s v="Centre"/>
    <s v="Ogoué et Lac"/>
    <s v="Hôpital A. Schweitzer"/>
    <s v="Hôpital"/>
    <s v="Privé"/>
    <n v="240"/>
    <s v="Lambaréné"/>
    <m/>
    <m/>
    <m/>
    <n v="1913"/>
    <n v="76000"/>
    <n v="70"/>
    <n v="30"/>
    <n v="300"/>
    <s v="CHUL"/>
    <s v="BAYIBWILY B."/>
    <s v="GUILLAUME"/>
    <n v="39"/>
    <x v="3"/>
    <x v="2"/>
    <s v="Imagerie médicale"/>
    <s v="Institut Supérieur des Techniques Médicales de KINSHASA"/>
    <n v="8"/>
    <n v="10"/>
    <n v="8"/>
    <n v="8"/>
    <n v="8"/>
    <n v="7"/>
    <n v="7"/>
    <s v="Rapidité du traitement de l'information sanitaire"/>
    <s v="Confidentialité"/>
    <s v="Rentabilité"/>
    <n v="10"/>
    <s v="Possibilité d'avoir une seconde opinion par un expert à distance"/>
    <s v="Amélioration de la qualité de la pratique"/>
    <s v="Accessibilité à la formation médicale continue à distance"/>
    <s v="Piratage du SIS "/>
    <s v="ND"/>
    <s v="ND"/>
    <s v="Sécurisation du système"/>
    <s v="ND"/>
    <s v="ND"/>
    <s v="Excellent"/>
    <s v="bien"/>
    <s v="Bien"/>
    <s v="Bien"/>
    <s v="passable"/>
    <s v="passable"/>
    <s v="Excellent"/>
    <s v="Un système important"/>
    <s v="Télémédecine comme fonction déportée de l'hôpital et intégrée à tous les processus de prise en charge"/>
    <s v="Système d'information des structures privées et praticiens libéraux"/>
    <s v="Référentiel - Identification des professionnels et des structures"/>
    <n v="10"/>
    <n v="7"/>
    <n v="10"/>
    <n v="8"/>
    <n v="9"/>
    <n v="8"/>
    <n v="7"/>
    <n v="7"/>
    <n v="7"/>
    <x v="2"/>
    <s v="Oui"/>
    <n v="10"/>
    <s v="Changement assez important"/>
    <s v="Changement très important"/>
    <s v="Changement plus ou moins important"/>
    <s v="Changement faible"/>
    <s v="Changement très important"/>
    <s v="Changement très important"/>
    <s v="Changement faible"/>
    <s v="Bon sous-projet"/>
    <s v="Je suis prêt à changer assez"/>
    <s v="Je suis prêt à changer assez"/>
    <s v="Je suis prêt à changer assez"/>
    <s v="Je suis prêt à changer assez"/>
    <s v="Je suis prêt à changer assez"/>
    <s v="Je suis prêt à changer assez"/>
    <s v="Je ne suis pas du tout prêt à changer"/>
    <s v="ND"/>
    <s v="La fiabilité"/>
    <s v="La pérennisation"/>
    <s v="La protection des données"/>
    <s v="Les défaillances"/>
    <s v="Aboutissement du projet"/>
    <s v="Sécurité des données"/>
    <s v="ND"/>
    <s v="ND"/>
    <s v="Prévoir un système de secours"/>
    <s v="Aboutissement du projet"/>
    <s v="Sécurisation des données des patients"/>
    <s v="ND"/>
    <s v="ND"/>
  </r>
  <r>
    <n v="176"/>
    <d v="2018-05-24T00:00:00"/>
    <s v="Centre"/>
    <s v="Ogoué et Lac"/>
    <s v="Hôpital A. Schweitzer"/>
    <s v="Hôpital"/>
    <s v="Privé"/>
    <n v="240"/>
    <s v="Lambaréné"/>
    <m/>
    <m/>
    <m/>
    <n v="1913"/>
    <n v="76000"/>
    <n v="70"/>
    <n v="30"/>
    <n v="300"/>
    <s v="CHUL"/>
    <s v="ANVANE "/>
    <s v="PATRICK"/>
    <n v="59"/>
    <x v="2"/>
    <x v="7"/>
    <s v="Chirurgien"/>
    <s v="FMSS"/>
    <n v="19"/>
    <n v="10"/>
    <n v="5"/>
    <n v="10"/>
    <n v="1"/>
    <n v="10"/>
    <n v="6"/>
    <s v="Efficacité"/>
    <s v="Gain de temps"/>
    <s v="Fiabilité"/>
    <n v="10"/>
    <s v="Accessibilité directe aux données du patient"/>
    <s v="Meilleures conditions de travail des agents"/>
    <s v="Accessibilité à la formation médicale continue à distance"/>
    <s v="ND"/>
    <s v="ND"/>
    <s v="ND"/>
    <s v="ND"/>
    <s v="ND"/>
    <s v="ND"/>
    <s v="médiocre"/>
    <s v="médiocre"/>
    <s v="médiocre"/>
    <s v="passable"/>
    <s v="passable"/>
    <s v="Inexistant"/>
    <s v="bien"/>
    <s v="ND"/>
    <s v="Télémédecine comme fonction déportée de l'hôpital et intégrée à tous les processus de prise en charge"/>
    <s v="Système d'information des structures privées et praticiens libéraux"/>
    <s v="Référentiel - Identification des professionnels et des structures"/>
    <n v="9"/>
    <n v="9"/>
    <n v="9"/>
    <n v="10"/>
    <n v="10"/>
    <n v="10"/>
    <n v="10"/>
    <n v="10"/>
    <n v="10"/>
    <x v="3"/>
    <s v="Oui"/>
    <n v="10"/>
    <s v="Changement assez important"/>
    <s v="Changement assez important"/>
    <s v="Changement plus ou moins important"/>
    <s v="Changement plus ou moins important"/>
    <s v="Changement plus ou moins important"/>
    <s v="Changement très important"/>
    <s v="Changement plus ou moins important"/>
    <s v="ND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Je suis prêt à beaucoup changer"/>
    <s v="ND"/>
    <s v="Meilleur suivi des patients"/>
    <s v="ND"/>
    <s v="ND"/>
    <s v="Piratage du système"/>
    <s v="ND"/>
    <s v="ND"/>
    <s v="ND"/>
    <s v="ND"/>
    <s v="Sécuriser le système"/>
    <s v="ND"/>
    <s v="ND"/>
    <s v="ND"/>
    <s v="ND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8">
  <r>
    <x v="0"/>
    <n v="3"/>
    <s v="NA"/>
    <s v="NA"/>
    <m/>
    <m/>
    <m/>
    <m/>
    <m/>
    <m/>
  </r>
  <r>
    <x v="0"/>
    <n v="6"/>
    <n v="6"/>
    <n v="6"/>
    <m/>
    <m/>
    <m/>
    <m/>
    <m/>
    <m/>
  </r>
  <r>
    <x v="0"/>
    <n v="5"/>
    <n v="6"/>
    <n v="9"/>
    <m/>
    <m/>
    <m/>
    <m/>
    <m/>
    <m/>
  </r>
  <r>
    <x v="0"/>
    <n v="8"/>
    <n v="10"/>
    <n v="8"/>
    <m/>
    <m/>
    <m/>
    <m/>
    <m/>
    <m/>
  </r>
  <r>
    <x v="0"/>
    <n v="5"/>
    <n v="8"/>
    <n v="8"/>
    <m/>
    <m/>
    <m/>
    <m/>
    <m/>
    <m/>
  </r>
  <r>
    <x v="1"/>
    <n v="10"/>
    <n v="10"/>
    <n v="5"/>
    <m/>
    <m/>
    <m/>
    <m/>
    <m/>
    <m/>
  </r>
  <r>
    <x v="1"/>
    <n v="9"/>
    <n v="9"/>
    <n v="6"/>
    <m/>
    <m/>
    <m/>
    <m/>
    <m/>
    <m/>
  </r>
  <r>
    <x v="1"/>
    <n v="10"/>
    <n v="10"/>
    <n v="10"/>
    <m/>
    <m/>
    <m/>
    <m/>
    <m/>
    <m/>
  </r>
  <r>
    <x v="1"/>
    <n v="5"/>
    <n v="5"/>
    <n v="6"/>
    <m/>
    <m/>
    <m/>
    <m/>
    <m/>
    <m/>
  </r>
  <r>
    <x v="1"/>
    <n v="1"/>
    <n v="5"/>
    <n v="7"/>
    <m/>
    <m/>
    <m/>
    <m/>
    <m/>
    <m/>
  </r>
  <r>
    <x v="1"/>
    <n v="2"/>
    <n v="5"/>
    <n v="6"/>
    <m/>
    <m/>
    <m/>
    <m/>
    <m/>
    <m/>
  </r>
  <r>
    <x v="1"/>
    <n v="5"/>
    <n v="10"/>
    <n v="5"/>
    <m/>
    <m/>
    <m/>
    <m/>
    <m/>
    <m/>
  </r>
  <r>
    <x v="1"/>
    <n v="10"/>
    <n v="10"/>
    <n v="10"/>
    <m/>
    <m/>
    <m/>
    <m/>
    <m/>
    <m/>
  </r>
  <r>
    <x v="1"/>
    <n v="10"/>
    <n v="10"/>
    <n v="10"/>
    <m/>
    <m/>
    <m/>
    <m/>
    <m/>
    <m/>
  </r>
  <r>
    <x v="1"/>
    <n v="7"/>
    <n v="9"/>
    <n v="9"/>
    <m/>
    <m/>
    <m/>
    <m/>
    <m/>
    <m/>
  </r>
  <r>
    <x v="1"/>
    <n v="5"/>
    <n v="4"/>
    <n v="5"/>
    <m/>
    <m/>
    <m/>
    <m/>
    <m/>
    <m/>
  </r>
  <r>
    <x v="1"/>
    <n v="4"/>
    <n v="2"/>
    <n v="3"/>
    <m/>
    <m/>
    <m/>
    <m/>
    <m/>
    <m/>
  </r>
  <r>
    <x v="1"/>
    <n v="7"/>
    <n v="5"/>
    <n v="5"/>
    <m/>
    <m/>
    <m/>
    <m/>
    <m/>
    <m/>
  </r>
  <r>
    <x v="1"/>
    <n v="8"/>
    <n v="7"/>
    <n v="5"/>
    <m/>
    <m/>
    <m/>
    <m/>
    <m/>
    <m/>
  </r>
  <r>
    <x v="1"/>
    <n v="7"/>
    <n v="7"/>
    <n v="9"/>
    <m/>
    <m/>
    <m/>
    <m/>
    <m/>
    <m/>
  </r>
  <r>
    <x v="1"/>
    <n v="7"/>
    <n v="7"/>
    <n v="5"/>
    <m/>
    <m/>
    <m/>
    <m/>
    <m/>
    <m/>
  </r>
  <r>
    <x v="1"/>
    <n v="10"/>
    <n v="10"/>
    <n v="5"/>
    <m/>
    <m/>
    <m/>
    <m/>
    <m/>
    <m/>
  </r>
  <r>
    <x v="1"/>
    <n v="7"/>
    <n v="5"/>
    <n v="5"/>
    <m/>
    <m/>
    <m/>
    <m/>
    <m/>
    <m/>
  </r>
  <r>
    <x v="1"/>
    <n v="4"/>
    <n v="6"/>
    <n v="4"/>
    <m/>
    <m/>
    <m/>
    <m/>
    <m/>
    <m/>
  </r>
  <r>
    <x v="1"/>
    <n v="5"/>
    <n v="5"/>
    <n v="5"/>
    <m/>
    <m/>
    <m/>
    <m/>
    <m/>
    <m/>
  </r>
  <r>
    <x v="1"/>
    <n v="10"/>
    <n v="10"/>
    <n v="5"/>
    <m/>
    <m/>
    <m/>
    <m/>
    <m/>
    <m/>
  </r>
  <r>
    <x v="1"/>
    <n v="6"/>
    <n v="10"/>
    <n v="10"/>
    <m/>
    <m/>
    <m/>
    <m/>
    <m/>
    <m/>
  </r>
  <r>
    <x v="1"/>
    <n v="10"/>
    <n v="10"/>
    <n v="10"/>
    <m/>
    <m/>
    <m/>
    <m/>
    <m/>
    <m/>
  </r>
  <r>
    <x v="2"/>
    <s v="NA"/>
    <s v="NA"/>
    <s v="NA"/>
    <m/>
    <m/>
    <m/>
    <m/>
    <m/>
    <m/>
  </r>
  <r>
    <x v="3"/>
    <n v="10"/>
    <n v="10"/>
    <n v="3"/>
    <m/>
    <m/>
    <m/>
    <m/>
    <m/>
    <m/>
  </r>
  <r>
    <x v="3"/>
    <n v="1"/>
    <n v="3"/>
    <n v="6"/>
    <m/>
    <m/>
    <m/>
    <m/>
    <m/>
    <m/>
  </r>
  <r>
    <x v="3"/>
    <n v="6"/>
    <n v="6"/>
    <n v="6"/>
    <m/>
    <m/>
    <m/>
    <m/>
    <m/>
    <m/>
  </r>
  <r>
    <x v="3"/>
    <n v="10"/>
    <n v="10"/>
    <n v="10"/>
    <m/>
    <m/>
    <m/>
    <m/>
    <m/>
    <m/>
  </r>
  <r>
    <x v="3"/>
    <n v="5"/>
    <n v="5"/>
    <n v="5"/>
    <m/>
    <m/>
    <m/>
    <m/>
    <m/>
    <m/>
  </r>
  <r>
    <x v="3"/>
    <n v="5"/>
    <n v="5"/>
    <n v="5"/>
    <m/>
    <m/>
    <m/>
    <m/>
    <m/>
    <m/>
  </r>
  <r>
    <x v="3"/>
    <n v="10"/>
    <n v="7"/>
    <n v="8"/>
    <m/>
    <m/>
    <m/>
    <m/>
    <m/>
    <m/>
  </r>
  <r>
    <x v="3"/>
    <n v="5"/>
    <n v="1"/>
    <n v="1"/>
    <m/>
    <m/>
    <m/>
    <m/>
    <m/>
    <m/>
  </r>
  <r>
    <x v="3"/>
    <n v="10"/>
    <n v="10"/>
    <n v="10"/>
    <m/>
    <m/>
    <m/>
    <m/>
    <m/>
    <m/>
  </r>
  <r>
    <x v="3"/>
    <n v="5"/>
    <n v="6"/>
    <n v="4"/>
    <m/>
    <m/>
    <m/>
    <m/>
    <m/>
    <m/>
  </r>
  <r>
    <x v="1"/>
    <n v="1"/>
    <n v="1"/>
    <n v="5"/>
    <m/>
    <m/>
    <m/>
    <m/>
    <m/>
    <m/>
  </r>
  <r>
    <x v="1"/>
    <n v="5"/>
    <n v="8"/>
    <n v="8"/>
    <m/>
    <m/>
    <m/>
    <m/>
    <m/>
    <m/>
  </r>
  <r>
    <x v="1"/>
    <n v="5"/>
    <n v="5"/>
    <n v="5"/>
    <m/>
    <m/>
    <m/>
    <m/>
    <m/>
    <m/>
  </r>
  <r>
    <x v="1"/>
    <n v="10"/>
    <n v="10"/>
    <n v="10"/>
    <m/>
    <m/>
    <m/>
    <m/>
    <m/>
    <m/>
  </r>
  <r>
    <x v="1"/>
    <n v="10"/>
    <n v="10"/>
    <n v="10"/>
    <m/>
    <m/>
    <m/>
    <m/>
    <m/>
    <m/>
  </r>
  <r>
    <x v="1"/>
    <n v="5"/>
    <n v="6"/>
    <n v="3"/>
    <m/>
    <m/>
    <m/>
    <m/>
    <m/>
    <m/>
  </r>
  <r>
    <x v="1"/>
    <n v="5"/>
    <n v="5"/>
    <n v="6"/>
    <m/>
    <m/>
    <m/>
    <m/>
    <m/>
    <m/>
  </r>
  <r>
    <x v="4"/>
    <s v="NA"/>
    <n v="8"/>
    <s v="NA"/>
    <m/>
    <m/>
    <m/>
    <m/>
    <m/>
    <m/>
  </r>
  <r>
    <x v="4"/>
    <n v="1"/>
    <n v="5"/>
    <n v="3"/>
    <m/>
    <m/>
    <m/>
    <m/>
    <m/>
    <m/>
  </r>
  <r>
    <x v="4"/>
    <n v="5"/>
    <n v="5"/>
    <n v="5"/>
    <m/>
    <m/>
    <m/>
    <m/>
    <m/>
    <m/>
  </r>
  <r>
    <x v="4"/>
    <n v="7"/>
    <n v="5"/>
    <n v="6"/>
    <m/>
    <m/>
    <m/>
    <m/>
    <m/>
    <m/>
  </r>
  <r>
    <x v="4"/>
    <n v="8"/>
    <n v="2"/>
    <n v="2"/>
    <m/>
    <m/>
    <m/>
    <m/>
    <m/>
    <m/>
  </r>
  <r>
    <x v="4"/>
    <n v="8"/>
    <n v="8"/>
    <n v="8"/>
    <m/>
    <m/>
    <m/>
    <m/>
    <m/>
    <m/>
  </r>
  <r>
    <x v="4"/>
    <n v="9"/>
    <n v="8"/>
    <n v="2"/>
    <m/>
    <m/>
    <m/>
    <m/>
    <m/>
    <m/>
  </r>
  <r>
    <x v="4"/>
    <n v="5"/>
    <n v="6"/>
    <n v="5"/>
    <m/>
    <m/>
    <m/>
    <m/>
    <m/>
    <m/>
  </r>
  <r>
    <x v="4"/>
    <n v="4"/>
    <n v="8"/>
    <n v="8"/>
    <m/>
    <m/>
    <m/>
    <m/>
    <m/>
    <m/>
  </r>
  <r>
    <x v="4"/>
    <n v="4"/>
    <n v="4"/>
    <n v="5"/>
    <m/>
    <m/>
    <m/>
    <m/>
    <m/>
    <m/>
  </r>
  <r>
    <x v="4"/>
    <n v="6"/>
    <n v="5"/>
    <n v="7"/>
    <m/>
    <m/>
    <m/>
    <m/>
    <m/>
    <m/>
  </r>
  <r>
    <x v="4"/>
    <n v="10"/>
    <n v="7"/>
    <n v="5"/>
    <m/>
    <m/>
    <m/>
    <m/>
    <m/>
    <m/>
  </r>
  <r>
    <x v="4"/>
    <n v="5"/>
    <n v="4"/>
    <n v="1"/>
    <m/>
    <m/>
    <m/>
    <m/>
    <m/>
    <m/>
  </r>
  <r>
    <x v="4"/>
    <n v="4"/>
    <n v="4"/>
    <n v="4"/>
    <m/>
    <m/>
    <m/>
    <m/>
    <m/>
    <m/>
  </r>
  <r>
    <x v="4"/>
    <n v="5"/>
    <n v="7"/>
    <n v="8"/>
    <m/>
    <m/>
    <m/>
    <m/>
    <m/>
    <m/>
  </r>
  <r>
    <x v="3"/>
    <n v="8"/>
    <n v="8"/>
    <n v="8"/>
    <m/>
    <m/>
    <m/>
    <m/>
    <m/>
    <m/>
  </r>
  <r>
    <x v="3"/>
    <n v="10"/>
    <n v="10"/>
    <n v="10"/>
    <m/>
    <m/>
    <m/>
    <m/>
    <m/>
    <m/>
  </r>
  <r>
    <x v="3"/>
    <n v="10"/>
    <n v="1"/>
    <n v="1"/>
    <m/>
    <m/>
    <m/>
    <m/>
    <m/>
    <m/>
  </r>
  <r>
    <x v="3"/>
    <n v="8"/>
    <n v="10"/>
    <n v="8"/>
    <m/>
    <m/>
    <m/>
    <m/>
    <m/>
    <m/>
  </r>
  <r>
    <x v="5"/>
    <n v="8"/>
    <n v="10"/>
    <n v="10"/>
    <m/>
    <m/>
    <m/>
    <m/>
    <m/>
    <m/>
  </r>
  <r>
    <x v="6"/>
    <n v="2"/>
    <s v="NA"/>
    <s v="NA"/>
    <m/>
    <m/>
    <m/>
    <m/>
    <m/>
    <m/>
  </r>
  <r>
    <x v="5"/>
    <n v="3"/>
    <n v="3"/>
    <n v="4"/>
    <m/>
    <m/>
    <m/>
    <m/>
    <m/>
    <m/>
  </r>
  <r>
    <x v="5"/>
    <n v="5"/>
    <n v="8"/>
    <n v="9"/>
    <m/>
    <m/>
    <m/>
    <m/>
    <m/>
    <m/>
  </r>
  <r>
    <x v="5"/>
    <n v="8"/>
    <n v="7"/>
    <n v="7"/>
    <m/>
    <m/>
    <m/>
    <m/>
    <m/>
    <m/>
  </r>
  <r>
    <x v="5"/>
    <n v="7"/>
    <n v="8"/>
    <n v="8"/>
    <m/>
    <m/>
    <m/>
    <m/>
    <m/>
    <m/>
  </r>
  <r>
    <x v="3"/>
    <n v="8"/>
    <n v="10"/>
    <n v="5"/>
    <m/>
    <m/>
    <m/>
    <m/>
    <m/>
    <m/>
  </r>
  <r>
    <x v="3"/>
    <n v="9"/>
    <n v="9"/>
    <n v="6"/>
    <m/>
    <m/>
    <m/>
    <m/>
    <m/>
    <m/>
  </r>
  <r>
    <x v="3"/>
    <n v="10"/>
    <n v="10"/>
    <n v="10"/>
    <m/>
    <m/>
    <m/>
    <m/>
    <m/>
    <m/>
  </r>
  <r>
    <x v="3"/>
    <n v="8"/>
    <n v="7"/>
    <n v="9"/>
    <m/>
    <m/>
    <m/>
    <m/>
    <m/>
    <m/>
  </r>
  <r>
    <x v="3"/>
    <n v="6"/>
    <n v="8"/>
    <n v="10"/>
    <m/>
    <m/>
    <m/>
    <m/>
    <m/>
    <m/>
  </r>
  <r>
    <x v="3"/>
    <n v="5"/>
    <n v="6"/>
    <n v="7"/>
    <m/>
    <m/>
    <m/>
    <m/>
    <m/>
    <m/>
  </r>
  <r>
    <x v="3"/>
    <n v="5"/>
    <n v="10"/>
    <n v="5"/>
    <m/>
    <m/>
    <m/>
    <m/>
    <m/>
    <m/>
  </r>
  <r>
    <x v="7"/>
    <n v="8"/>
    <n v="10"/>
    <n v="10"/>
    <m/>
    <m/>
    <m/>
    <m/>
    <m/>
    <m/>
  </r>
  <r>
    <x v="7"/>
    <n v="10"/>
    <n v="10"/>
    <n v="10"/>
    <m/>
    <m/>
    <m/>
    <m/>
    <m/>
    <m/>
  </r>
  <r>
    <x v="7"/>
    <n v="8"/>
    <n v="9"/>
    <n v="9"/>
    <m/>
    <m/>
    <m/>
    <m/>
    <m/>
    <m/>
  </r>
  <r>
    <x v="7"/>
    <n v="6"/>
    <n v="4"/>
    <n v="5"/>
    <m/>
    <m/>
    <m/>
    <m/>
    <m/>
    <m/>
  </r>
  <r>
    <x v="7"/>
    <n v="4"/>
    <n v="3"/>
    <n v="2"/>
    <m/>
    <m/>
    <m/>
    <m/>
    <m/>
    <m/>
  </r>
  <r>
    <x v="7"/>
    <n v="5"/>
    <n v="6"/>
    <n v="10"/>
    <m/>
    <m/>
    <m/>
    <m/>
    <m/>
    <m/>
  </r>
  <r>
    <x v="8"/>
    <n v="8"/>
    <n v="6"/>
    <n v="7"/>
    <m/>
    <m/>
    <m/>
    <m/>
    <m/>
    <m/>
  </r>
  <r>
    <x v="3"/>
    <n v="7"/>
    <n v="7"/>
    <n v="8"/>
    <m/>
    <m/>
    <m/>
    <m/>
    <m/>
    <m/>
  </r>
  <r>
    <x v="3"/>
    <n v="8"/>
    <n v="8"/>
    <n v="6"/>
    <m/>
    <m/>
    <m/>
    <m/>
    <m/>
    <m/>
  </r>
  <r>
    <x v="3"/>
    <n v="10"/>
    <n v="10"/>
    <n v="10"/>
    <m/>
    <m/>
    <m/>
    <m/>
    <m/>
    <m/>
  </r>
  <r>
    <x v="3"/>
    <n v="8"/>
    <n v="5"/>
    <n v="4"/>
    <m/>
    <m/>
    <m/>
    <m/>
    <m/>
    <m/>
  </r>
  <r>
    <x v="3"/>
    <n v="6"/>
    <n v="6"/>
    <n v="8"/>
    <m/>
    <m/>
    <m/>
    <m/>
    <m/>
    <m/>
  </r>
  <r>
    <x v="3"/>
    <n v="6"/>
    <n v="8"/>
    <n v="5"/>
    <m/>
    <m/>
    <m/>
    <m/>
    <m/>
    <m/>
  </r>
  <r>
    <x v="3"/>
    <n v="10"/>
    <n v="10"/>
    <n v="10"/>
    <m/>
    <m/>
    <m/>
    <m/>
    <m/>
    <m/>
  </r>
  <r>
    <x v="3"/>
    <n v="6"/>
    <n v="10"/>
    <n v="10"/>
    <m/>
    <m/>
    <m/>
    <m/>
    <m/>
    <m/>
  </r>
  <r>
    <x v="8"/>
    <n v="10"/>
    <n v="10"/>
    <n v="10"/>
    <m/>
    <m/>
    <m/>
    <m/>
    <m/>
    <m/>
  </r>
  <r>
    <x v="2"/>
    <s v="NA"/>
    <s v="NA"/>
    <s v="NA"/>
    <m/>
    <m/>
    <m/>
    <m/>
    <m/>
    <m/>
  </r>
  <r>
    <x v="9"/>
    <n v="10"/>
    <n v="8"/>
    <n v="1"/>
    <m/>
    <m/>
    <m/>
    <m/>
    <m/>
    <m/>
  </r>
  <r>
    <x v="9"/>
    <n v="1"/>
    <n v="1"/>
    <n v="3"/>
    <m/>
    <m/>
    <m/>
    <m/>
    <m/>
    <m/>
  </r>
  <r>
    <x v="9"/>
    <n v="5"/>
    <n v="6"/>
    <n v="6"/>
    <m/>
    <m/>
    <m/>
    <m/>
    <m/>
    <m/>
  </r>
  <r>
    <x v="9"/>
    <n v="10"/>
    <n v="10"/>
    <n v="10"/>
    <m/>
    <m/>
    <m/>
    <m/>
    <m/>
    <m/>
  </r>
  <r>
    <x v="9"/>
    <n v="2"/>
    <n v="5"/>
    <n v="6"/>
    <m/>
    <m/>
    <m/>
    <m/>
    <m/>
    <m/>
  </r>
  <r>
    <x v="9"/>
    <n v="1"/>
    <n v="1"/>
    <n v="1"/>
    <m/>
    <m/>
    <m/>
    <m/>
    <m/>
    <m/>
  </r>
  <r>
    <x v="9"/>
    <n v="10"/>
    <n v="7"/>
    <n v="7"/>
    <m/>
    <m/>
    <m/>
    <m/>
    <m/>
    <m/>
  </r>
  <r>
    <x v="9"/>
    <n v="5"/>
    <n v="1"/>
    <n v="1"/>
    <m/>
    <m/>
    <m/>
    <m/>
    <m/>
    <m/>
  </r>
  <r>
    <x v="9"/>
    <n v="10"/>
    <n v="5"/>
    <n v="5"/>
    <m/>
    <m/>
    <m/>
    <m/>
    <m/>
    <m/>
  </r>
  <r>
    <x v="9"/>
    <n v="6"/>
    <n v="6"/>
    <n v="5"/>
    <m/>
    <m/>
    <m/>
    <m/>
    <m/>
    <m/>
  </r>
  <r>
    <x v="8"/>
    <n v="1"/>
    <n v="5"/>
    <n v="1"/>
    <m/>
    <m/>
    <m/>
    <m/>
    <m/>
    <m/>
  </r>
  <r>
    <x v="8"/>
    <n v="4"/>
    <n v="7"/>
    <n v="6"/>
    <m/>
    <m/>
    <m/>
    <m/>
    <m/>
    <m/>
  </r>
  <r>
    <x v="8"/>
    <n v="5"/>
    <n v="5"/>
    <n v="5"/>
    <m/>
    <m/>
    <m/>
    <m/>
    <m/>
    <m/>
  </r>
  <r>
    <x v="8"/>
    <n v="5"/>
    <n v="10"/>
    <n v="5"/>
    <m/>
    <m/>
    <m/>
    <m/>
    <m/>
    <m/>
  </r>
  <r>
    <x v="8"/>
    <n v="5"/>
    <n v="10"/>
    <n v="5"/>
    <m/>
    <m/>
    <m/>
    <m/>
    <m/>
    <m/>
  </r>
  <r>
    <x v="8"/>
    <n v="7"/>
    <n v="3"/>
    <n v="1"/>
    <m/>
    <m/>
    <m/>
    <m/>
    <m/>
    <m/>
  </r>
  <r>
    <x v="8"/>
    <n v="5"/>
    <n v="6"/>
    <n v="4"/>
    <m/>
    <m/>
    <m/>
    <m/>
    <m/>
    <m/>
  </r>
  <r>
    <x v="9"/>
    <n v="4"/>
    <s v="NA"/>
    <s v="NA"/>
    <m/>
    <m/>
    <m/>
    <m/>
    <m/>
    <m/>
  </r>
  <r>
    <x v="9"/>
    <n v="3"/>
    <n v="5"/>
    <n v="5"/>
    <m/>
    <m/>
    <m/>
    <m/>
    <m/>
    <m/>
  </r>
  <r>
    <x v="9"/>
    <n v="8"/>
    <n v="5"/>
    <n v="5"/>
    <m/>
    <m/>
    <m/>
    <m/>
    <m/>
    <m/>
  </r>
  <r>
    <x v="9"/>
    <n v="7"/>
    <n v="5"/>
    <n v="3"/>
    <m/>
    <m/>
    <m/>
    <m/>
    <m/>
    <m/>
  </r>
  <r>
    <x v="9"/>
    <n v="8"/>
    <n v="2"/>
    <n v="2"/>
    <m/>
    <m/>
    <m/>
    <m/>
    <m/>
    <m/>
  </r>
  <r>
    <x v="9"/>
    <n v="8"/>
    <n v="8"/>
    <n v="8"/>
    <m/>
    <m/>
    <m/>
    <m/>
    <m/>
    <m/>
  </r>
  <r>
    <x v="9"/>
    <n v="9"/>
    <n v="8"/>
    <n v="2"/>
    <m/>
    <m/>
    <m/>
    <m/>
    <m/>
    <m/>
  </r>
  <r>
    <x v="9"/>
    <n v="6"/>
    <n v="5"/>
    <n v="4"/>
    <m/>
    <m/>
    <m/>
    <m/>
    <m/>
    <m/>
  </r>
  <r>
    <x v="10"/>
    <n v="4"/>
    <n v="8"/>
    <n v="8"/>
    <m/>
    <m/>
    <m/>
    <m/>
    <m/>
    <m/>
  </r>
  <r>
    <x v="10"/>
    <n v="3"/>
    <n v="3"/>
    <n v="4"/>
    <m/>
    <m/>
    <m/>
    <m/>
    <m/>
    <m/>
  </r>
  <r>
    <x v="10"/>
    <n v="6"/>
    <n v="6"/>
    <n v="6"/>
    <m/>
    <m/>
    <m/>
    <m/>
    <m/>
    <m/>
  </r>
  <r>
    <x v="10"/>
    <n v="8"/>
    <n v="5"/>
    <n v="3"/>
    <m/>
    <m/>
    <m/>
    <m/>
    <m/>
    <m/>
  </r>
  <r>
    <x v="10"/>
    <n v="6"/>
    <n v="7"/>
    <n v="7"/>
    <m/>
    <m/>
    <m/>
    <m/>
    <m/>
    <m/>
  </r>
  <r>
    <x v="10"/>
    <n v="3"/>
    <n v="6"/>
    <n v="7"/>
    <m/>
    <m/>
    <m/>
    <m/>
    <m/>
    <m/>
  </r>
  <r>
    <x v="10"/>
    <n v="4"/>
    <n v="7"/>
    <n v="4"/>
    <m/>
    <m/>
    <m/>
    <m/>
    <m/>
    <m/>
  </r>
  <r>
    <x v="11"/>
    <n v="8"/>
    <n v="8"/>
    <n v="8"/>
    <m/>
    <m/>
    <m/>
    <m/>
    <m/>
    <m/>
  </r>
  <r>
    <x v="11"/>
    <n v="10"/>
    <n v="10"/>
    <n v="10"/>
    <m/>
    <m/>
    <m/>
    <m/>
    <m/>
    <m/>
  </r>
  <r>
    <x v="11"/>
    <n v="10"/>
    <n v="5"/>
    <n v="5"/>
    <m/>
    <m/>
    <m/>
    <m/>
    <m/>
    <m/>
  </r>
  <r>
    <x v="11"/>
    <n v="6"/>
    <n v="10"/>
    <n v="7"/>
    <m/>
    <m/>
    <m/>
    <m/>
    <m/>
    <m/>
  </r>
  <r>
    <x v="11"/>
    <n v="10"/>
    <n v="10"/>
    <n v="10"/>
    <m/>
    <m/>
    <m/>
    <m/>
    <m/>
    <m/>
  </r>
  <r>
    <x v="5"/>
    <n v="1"/>
    <s v="NA"/>
    <s v="NA"/>
    <m/>
    <m/>
    <m/>
    <m/>
    <m/>
    <m/>
  </r>
  <r>
    <x v="6"/>
    <n v="5"/>
    <n v="5"/>
    <n v="7"/>
    <m/>
    <m/>
    <m/>
    <m/>
    <m/>
    <m/>
  </r>
  <r>
    <x v="6"/>
    <n v="7"/>
    <n v="9"/>
    <n v="10"/>
    <m/>
    <m/>
    <m/>
    <m/>
    <m/>
    <m/>
  </r>
  <r>
    <x v="6"/>
    <n v="8"/>
    <n v="7"/>
    <n v="5"/>
    <m/>
    <m/>
    <m/>
    <m/>
    <m/>
    <m/>
  </r>
  <r>
    <x v="6"/>
    <n v="8"/>
    <n v="8"/>
    <n v="8"/>
    <m/>
    <m/>
    <m/>
    <m/>
    <m/>
    <m/>
  </r>
  <r>
    <x v="6"/>
    <n v="5"/>
    <n v="10"/>
    <n v="5"/>
    <m/>
    <m/>
    <m/>
    <m/>
    <m/>
    <m/>
  </r>
  <r>
    <x v="6"/>
    <n v="9"/>
    <n v="9"/>
    <n v="9"/>
    <m/>
    <m/>
    <m/>
    <m/>
    <m/>
    <m/>
  </r>
  <r>
    <x v="6"/>
    <n v="10"/>
    <n v="10"/>
    <n v="10"/>
    <m/>
    <m/>
    <m/>
    <m/>
    <m/>
    <m/>
  </r>
  <r>
    <x v="6"/>
    <n v="5"/>
    <n v="8"/>
    <n v="7"/>
    <m/>
    <m/>
    <m/>
    <m/>
    <m/>
    <m/>
  </r>
  <r>
    <x v="6"/>
    <n v="10"/>
    <n v="10"/>
    <n v="10"/>
    <m/>
    <m/>
    <m/>
    <m/>
    <m/>
    <m/>
  </r>
  <r>
    <x v="6"/>
    <n v="10"/>
    <n v="10"/>
    <n v="10"/>
    <m/>
    <m/>
    <m/>
    <m/>
    <m/>
    <m/>
  </r>
  <r>
    <x v="6"/>
    <n v="10"/>
    <n v="10"/>
    <n v="10"/>
    <m/>
    <m/>
    <m/>
    <m/>
    <m/>
    <m/>
  </r>
  <r>
    <x v="10"/>
    <n v="10"/>
    <n v="10"/>
    <n v="10"/>
    <m/>
    <m/>
    <m/>
    <m/>
    <m/>
    <m/>
  </r>
  <r>
    <x v="10"/>
    <n v="10"/>
    <n v="10"/>
    <n v="10"/>
    <m/>
    <m/>
    <m/>
    <m/>
    <m/>
    <m/>
  </r>
  <r>
    <x v="10"/>
    <n v="7"/>
    <n v="8"/>
    <n v="9"/>
    <m/>
    <m/>
    <m/>
    <m/>
    <m/>
    <m/>
  </r>
  <r>
    <x v="10"/>
    <n v="3"/>
    <n v="6"/>
    <n v="4"/>
    <m/>
    <m/>
    <m/>
    <m/>
    <m/>
    <m/>
  </r>
  <r>
    <x v="10"/>
    <n v="1"/>
    <n v="3"/>
    <n v="6"/>
    <m/>
    <m/>
    <m/>
    <m/>
    <m/>
    <m/>
  </r>
  <r>
    <x v="10"/>
    <n v="10"/>
    <n v="5"/>
    <n v="10"/>
    <m/>
    <m/>
    <m/>
    <m/>
    <m/>
    <m/>
  </r>
  <r>
    <x v="9"/>
    <n v="6"/>
    <n v="5"/>
    <n v="6"/>
    <m/>
    <m/>
    <m/>
    <m/>
    <m/>
    <m/>
  </r>
  <r>
    <x v="6"/>
    <n v="7"/>
    <n v="7"/>
    <n v="7"/>
    <m/>
    <m/>
    <m/>
    <m/>
    <m/>
    <m/>
  </r>
  <r>
    <x v="6"/>
    <n v="6"/>
    <n v="7"/>
    <n v="5"/>
    <m/>
    <m/>
    <m/>
    <m/>
    <m/>
    <m/>
  </r>
  <r>
    <x v="6"/>
    <n v="10"/>
    <n v="5"/>
    <n v="5"/>
    <m/>
    <m/>
    <m/>
    <m/>
    <m/>
    <m/>
  </r>
  <r>
    <x v="6"/>
    <n v="8"/>
    <n v="3"/>
    <n v="3"/>
    <m/>
    <m/>
    <m/>
    <m/>
    <m/>
    <m/>
  </r>
  <r>
    <x v="6"/>
    <n v="5"/>
    <n v="7"/>
    <n v="4"/>
    <m/>
    <m/>
    <m/>
    <m/>
    <m/>
    <m/>
  </r>
  <r>
    <x v="6"/>
    <n v="5"/>
    <n v="6"/>
    <n v="7"/>
    <m/>
    <m/>
    <m/>
    <m/>
    <m/>
    <m/>
  </r>
  <r>
    <x v="6"/>
    <n v="10"/>
    <n v="8"/>
    <n v="7"/>
    <m/>
    <m/>
    <m/>
    <m/>
    <m/>
    <m/>
  </r>
  <r>
    <x v="6"/>
    <n v="7"/>
    <n v="10"/>
    <n v="10"/>
    <m/>
    <m/>
    <m/>
    <m/>
    <m/>
    <m/>
  </r>
  <r>
    <x v="9"/>
    <n v="10"/>
    <n v="10"/>
    <n v="10"/>
    <m/>
    <m/>
    <m/>
    <m/>
    <m/>
    <m/>
  </r>
  <r>
    <x v="2"/>
    <s v="NA"/>
    <s v="NA"/>
    <s v="NA"/>
    <m/>
    <m/>
    <m/>
    <m/>
    <m/>
    <m/>
  </r>
  <r>
    <x v="6"/>
    <n v="10"/>
    <n v="10"/>
    <s v="NA"/>
    <m/>
    <m/>
    <m/>
    <m/>
    <m/>
    <m/>
  </r>
  <r>
    <x v="6"/>
    <n v="2"/>
    <n v="4"/>
    <n v="5"/>
    <m/>
    <m/>
    <m/>
    <m/>
    <m/>
    <m/>
  </r>
  <r>
    <x v="6"/>
    <n v="5"/>
    <n v="5"/>
    <n v="5"/>
    <m/>
    <m/>
    <m/>
    <m/>
    <m/>
    <m/>
  </r>
  <r>
    <x v="6"/>
    <s v="NA"/>
    <s v="NA"/>
    <s v="NA"/>
    <m/>
    <m/>
    <m/>
    <m/>
    <m/>
    <m/>
  </r>
  <r>
    <x v="6"/>
    <n v="1"/>
    <n v="1"/>
    <n v="1"/>
    <m/>
    <m/>
    <m/>
    <m/>
    <m/>
    <m/>
  </r>
  <r>
    <x v="6"/>
    <n v="5"/>
    <n v="5"/>
    <n v="6"/>
    <m/>
    <m/>
    <m/>
    <m/>
    <m/>
    <m/>
  </r>
  <r>
    <x v="6"/>
    <n v="10"/>
    <n v="10"/>
    <n v="8"/>
    <m/>
    <m/>
    <m/>
    <m/>
    <m/>
    <m/>
  </r>
  <r>
    <x v="6"/>
    <n v="1"/>
    <n v="1"/>
    <n v="1"/>
    <m/>
    <m/>
    <m/>
    <m/>
    <m/>
    <m/>
  </r>
  <r>
    <x v="6"/>
    <n v="10"/>
    <n v="10"/>
    <n v="5"/>
    <m/>
    <m/>
    <m/>
    <m/>
    <m/>
    <m/>
  </r>
  <r>
    <x v="6"/>
    <n v="6"/>
    <n v="5"/>
    <n v="6"/>
    <m/>
    <m/>
    <m/>
    <m/>
    <m/>
    <m/>
  </r>
  <r>
    <x v="0"/>
    <n v="5"/>
    <n v="5"/>
    <n v="5"/>
    <m/>
    <m/>
    <m/>
    <m/>
    <m/>
    <m/>
  </r>
  <r>
    <x v="0"/>
    <n v="6"/>
    <n v="7"/>
    <n v="5"/>
    <m/>
    <m/>
    <m/>
    <m/>
    <m/>
    <m/>
  </r>
  <r>
    <x v="0"/>
    <n v="5"/>
    <n v="5"/>
    <n v="5"/>
    <m/>
    <m/>
    <m/>
    <m/>
    <m/>
    <m/>
  </r>
  <r>
    <x v="0"/>
    <n v="2"/>
    <n v="2"/>
    <n v="6"/>
    <m/>
    <m/>
    <m/>
    <m/>
    <m/>
    <m/>
  </r>
  <r>
    <x v="0"/>
    <n v="5"/>
    <n v="10"/>
    <n v="5"/>
    <m/>
    <m/>
    <m/>
    <m/>
    <m/>
    <m/>
  </r>
  <r>
    <x v="0"/>
    <n v="4"/>
    <n v="5"/>
    <n v="3"/>
    <m/>
    <m/>
    <m/>
    <m/>
    <m/>
    <m/>
  </r>
  <r>
    <x v="0"/>
    <n v="5"/>
    <n v="4"/>
    <n v="5"/>
    <m/>
    <m/>
    <m/>
    <m/>
    <m/>
    <m/>
  </r>
  <r>
    <x v="0"/>
    <s v="NA"/>
    <n v="6"/>
    <s v="NA"/>
    <m/>
    <m/>
    <m/>
    <m/>
    <m/>
    <m/>
  </r>
  <r>
    <x v="0"/>
    <n v="5"/>
    <n v="3"/>
    <n v="4"/>
    <m/>
    <m/>
    <m/>
    <m/>
    <m/>
    <m/>
  </r>
  <r>
    <x v="0"/>
    <n v="3"/>
    <n v="3"/>
    <n v="5"/>
    <m/>
    <m/>
    <m/>
    <m/>
    <m/>
    <m/>
  </r>
  <r>
    <x v="0"/>
    <n v="7"/>
    <n v="5"/>
    <n v="3"/>
    <m/>
    <m/>
    <m/>
    <m/>
    <m/>
    <m/>
  </r>
  <r>
    <x v="0"/>
    <n v="8"/>
    <n v="2"/>
    <n v="2"/>
    <m/>
    <m/>
    <m/>
    <m/>
    <m/>
    <m/>
  </r>
  <r>
    <x v="0"/>
    <n v="8"/>
    <n v="8"/>
    <n v="8"/>
    <m/>
    <m/>
    <m/>
    <m/>
    <m/>
    <m/>
  </r>
  <r>
    <x v="0"/>
    <n v="9"/>
    <n v="8"/>
    <n v="2"/>
    <m/>
    <m/>
    <m/>
    <m/>
    <m/>
    <m/>
  </r>
  <r>
    <x v="0"/>
    <n v="7"/>
    <n v="6"/>
    <n v="4"/>
    <m/>
    <m/>
    <m/>
    <m/>
    <m/>
    <m/>
  </r>
  <r>
    <x v="11"/>
    <n v="4"/>
    <n v="8"/>
    <n v="8"/>
    <m/>
    <m/>
    <m/>
    <m/>
    <m/>
    <m/>
  </r>
  <r>
    <x v="11"/>
    <n v="7"/>
    <n v="8"/>
    <n v="4"/>
    <m/>
    <m/>
    <m/>
    <m/>
    <m/>
    <m/>
  </r>
  <r>
    <x v="11"/>
    <n v="6"/>
    <n v="6"/>
    <n v="5"/>
    <m/>
    <m/>
    <m/>
    <m/>
    <m/>
    <m/>
  </r>
  <r>
    <x v="11"/>
    <n v="10"/>
    <n v="10"/>
    <n v="8"/>
    <m/>
    <m/>
    <m/>
    <m/>
    <m/>
    <m/>
  </r>
  <r>
    <x v="11"/>
    <n v="6"/>
    <n v="5"/>
    <n v="5"/>
    <m/>
    <m/>
    <m/>
    <m/>
    <m/>
    <m/>
  </r>
  <r>
    <x v="11"/>
    <n v="2"/>
    <n v="6"/>
    <n v="7"/>
    <m/>
    <m/>
    <m/>
    <m/>
    <m/>
    <m/>
  </r>
  <r>
    <x v="11"/>
    <n v="6"/>
    <n v="8"/>
    <n v="8"/>
    <m/>
    <m/>
    <m/>
    <m/>
    <m/>
    <m/>
  </r>
  <r>
    <x v="10"/>
    <n v="6"/>
    <n v="8"/>
    <n v="6"/>
    <m/>
    <m/>
    <m/>
    <m/>
    <m/>
    <m/>
  </r>
  <r>
    <x v="10"/>
    <n v="10"/>
    <n v="5"/>
    <n v="5"/>
    <m/>
    <m/>
    <m/>
    <m/>
    <m/>
    <m/>
  </r>
  <r>
    <x v="10"/>
    <n v="10"/>
    <n v="10"/>
    <n v="10"/>
    <m/>
    <m/>
    <m/>
    <m/>
    <m/>
    <m/>
  </r>
  <r>
    <x v="10"/>
    <n v="7"/>
    <n v="10"/>
    <n v="8"/>
    <m/>
    <m/>
    <m/>
    <m/>
    <m/>
    <m/>
  </r>
  <r>
    <x v="0"/>
    <n v="8"/>
    <n v="10"/>
    <n v="10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B810B92-11C4-4B87-B483-30EC16C10818}" name="Tableau croisé dynamique1" cacheId="8" dataPosition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D15" firstHeaderRow="0" firstDataRow="1" firstDataCol="1"/>
  <pivotFields count="10">
    <pivotField axis="axisRow" showAll="0" sortType="ascending">
      <items count="13">
        <item x="11"/>
        <item x="9"/>
        <item h="1" x="2"/>
        <item x="10"/>
        <item x="0"/>
        <item x="1"/>
        <item x="8"/>
        <item x="5"/>
        <item x="7"/>
        <item x="4"/>
        <item x="3"/>
        <item x="6"/>
        <item t="default"/>
      </items>
      <autoSortScope>
        <pivotArea dataOnly="0" outline="0" fieldPosition="0">
          <references count="1">
            <reference field="4294967294" count="1" selected="0">
              <x v="2"/>
            </reference>
          </references>
        </pivotArea>
      </autoSortScope>
    </pivotField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12">
    <i>
      <x v="1"/>
    </i>
    <i>
      <x v="6"/>
    </i>
    <i>
      <x v="9"/>
    </i>
    <i>
      <x v="4"/>
    </i>
    <i>
      <x v="11"/>
    </i>
    <i>
      <x v="5"/>
    </i>
    <i>
      <x v="10"/>
    </i>
    <i>
      <x v="3"/>
    </i>
    <i>
      <x/>
    </i>
    <i>
      <x v="7"/>
    </i>
    <i>
      <x v="8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Adhésion" fld="2" subtotal="average" baseField="0" baseItem="2"/>
    <dataField name="Compréhension" fld="1" subtotal="average" baseField="0" baseItem="0"/>
    <dataField name="Impact" fld="3" subtotal="average" baseField="0" baseItem="3"/>
  </dataFields>
  <formats count="1">
    <format dxfId="50">
      <pivotArea outline="0" collapsedLevelsAreSubtotals="1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44BB01A-FE8A-41DA-AA77-8D2FECAE6AA2}" name="Tableau croisé dynamique9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Q5" firstHeaderRow="1" firstDataRow="2" firstDataCol="1"/>
  <pivotFields count="9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3">
        <item x="9"/>
        <item x="1"/>
        <item x="10"/>
        <item x="2"/>
        <item x="6"/>
        <item x="5"/>
        <item x="3"/>
        <item x="4"/>
        <item x="7"/>
        <item x="8"/>
        <item x="0"/>
        <item x="1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2">
        <item x="5"/>
        <item x="9"/>
        <item x="10"/>
        <item x="0"/>
        <item x="8"/>
        <item x="6"/>
        <item x="3"/>
        <item x="2"/>
        <item x="4"/>
        <item x="7"/>
        <item x="1"/>
        <item t="default"/>
      </items>
    </pivotField>
    <pivotField axis="axisCol" dataField="1" showAll="0">
      <items count="17">
        <item x="10"/>
        <item x="0"/>
        <item x="5"/>
        <item x="9"/>
        <item m="1" x="15"/>
        <item x="6"/>
        <item x="11"/>
        <item x="14"/>
        <item x="8"/>
        <item x="2"/>
        <item x="13"/>
        <item x="4"/>
        <item x="7"/>
        <item x="3"/>
        <item x="1"/>
        <item x="1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5">
        <item x="0"/>
        <item x="1"/>
        <item x="2"/>
        <item x="3"/>
        <item x="4"/>
      </items>
    </pivotField>
    <pivotField showAll="0" defaultSubtotal="0">
      <items count="6">
        <item x="0"/>
        <item x="1"/>
        <item x="2"/>
        <item x="3"/>
        <item x="4"/>
        <item x="5"/>
      </items>
    </pivotField>
  </pivotFields>
  <rowItems count="1">
    <i/>
  </rowItems>
  <colFields count="1">
    <field x="36"/>
  </colFields>
  <colItems count="16">
    <i>
      <x/>
    </i>
    <i>
      <x v="1"/>
    </i>
    <i>
      <x v="2"/>
    </i>
    <i>
      <x v="3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colItems>
  <dataFields count="1">
    <dataField name="Nombre de 9. 1 Selon vous, quels sont les 3 principaux impacts possibles du projet ?  Cochez 3 réponses maximum." fld="36" subtotal="count" baseField="0" baseItem="0"/>
  </dataFields>
  <formats count="14">
    <format dxfId="47">
      <pivotArea type="all" dataOnly="0" outline="0" fieldPosition="0"/>
    </format>
    <format dxfId="46">
      <pivotArea outline="0" collapsedLevelsAreSubtotals="1" fieldPosition="0"/>
    </format>
    <format dxfId="45">
      <pivotArea type="all" dataOnly="0" outline="0" fieldPosition="0"/>
    </format>
    <format dxfId="44">
      <pivotArea outline="0" collapsedLevelsAreSubtotals="1" fieldPosition="0"/>
    </format>
    <format dxfId="43">
      <pivotArea type="origin" dataOnly="0" labelOnly="1" outline="0" fieldPosition="0"/>
    </format>
    <format dxfId="42">
      <pivotArea dataOnly="0" labelOnly="1" outline="0" axis="axisValues" fieldPosition="0"/>
    </format>
    <format dxfId="41">
      <pivotArea field="36" type="button" dataOnly="0" labelOnly="1" outline="0" axis="axisCol" fieldPosition="0"/>
    </format>
    <format dxfId="40">
      <pivotArea type="topRight" dataOnly="0" labelOnly="1" outline="0" fieldPosition="0"/>
    </format>
    <format dxfId="39">
      <pivotArea type="all" dataOnly="0" outline="0" fieldPosition="0"/>
    </format>
    <format dxfId="38">
      <pivotArea outline="0" collapsedLevelsAreSubtotals="1" fieldPosition="0"/>
    </format>
    <format dxfId="37">
      <pivotArea type="origin" dataOnly="0" labelOnly="1" outline="0" fieldPosition="0"/>
    </format>
    <format dxfId="36">
      <pivotArea dataOnly="0" labelOnly="1" outline="0" axis="axisValues" fieldPosition="0"/>
    </format>
    <format dxfId="35">
      <pivotArea field="36" type="button" dataOnly="0" labelOnly="1" outline="0" axis="axisCol" fieldPosition="0"/>
    </format>
    <format dxfId="34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538B0EA-C342-4499-B3D2-1587BF8D23CF}" name="Tableau croisé dynamique1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4:S16" firstHeaderRow="1" firstDataRow="2" firstDataCol="1"/>
  <pivotFields count="9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3">
        <item x="9"/>
        <item x="1"/>
        <item x="10"/>
        <item x="2"/>
        <item x="6"/>
        <item x="5"/>
        <item x="3"/>
        <item x="4"/>
        <item x="7"/>
        <item x="8"/>
        <item x="0"/>
        <item x="1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2">
        <item x="5"/>
        <item x="9"/>
        <item x="10"/>
        <item x="0"/>
        <item x="8"/>
        <item x="6"/>
        <item x="3"/>
        <item x="2"/>
        <item x="4"/>
        <item x="7"/>
        <item x="1"/>
        <item t="default"/>
      </items>
    </pivotField>
    <pivotField showAll="0"/>
    <pivotField showAll="0"/>
    <pivotField axis="axisCol" dataField="1" showAll="0">
      <items count="19">
        <item x="7"/>
        <item x="16"/>
        <item x="8"/>
        <item m="1" x="17"/>
        <item x="11"/>
        <item x="4"/>
        <item x="13"/>
        <item x="12"/>
        <item x="3"/>
        <item x="5"/>
        <item x="15"/>
        <item x="0"/>
        <item x="14"/>
        <item x="10"/>
        <item x="2"/>
        <item x="6"/>
        <item x="9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5">
        <item x="0"/>
        <item x="1"/>
        <item x="2"/>
        <item x="3"/>
        <item x="4"/>
      </items>
    </pivotField>
    <pivotField showAll="0" defaultSubtotal="0">
      <items count="6">
        <item x="0"/>
        <item x="1"/>
        <item x="2"/>
        <item x="3"/>
        <item x="4"/>
        <item x="5"/>
      </items>
    </pivotField>
  </pivotFields>
  <rowItems count="1">
    <i/>
  </rowItems>
  <colFields count="1">
    <field x="38"/>
  </colFields>
  <colItems count="18">
    <i>
      <x/>
    </i>
    <i>
      <x v="1"/>
    </i>
    <i>
      <x v="2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colItems>
  <dataFields count="1">
    <dataField name="Nombre de 9. 3 Selon vous, quels sont les 3 principaux impacts possibles du projet ?  Cochez 3 réponses maximum." fld="38" subtotal="count" baseField="0" baseItem="0"/>
  </dataFields>
  <formats count="2">
    <format dxfId="49">
      <pivotArea outline="0" collapsedLevelsAreSubtotals="1" fieldPosition="0">
        <references count="1">
          <reference field="38" count="1" selected="0">
            <x v="17"/>
          </reference>
        </references>
      </pivotArea>
    </format>
    <format dxfId="48">
      <pivotArea outline="0" collapsedLevelsAreSubtotals="1" fieldPosition="0">
        <references count="1">
          <reference field="38" count="1" selected="0">
            <x v="1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8F0672F-11CE-45EF-B203-EECD8C9533D5}" name="Tableau croisé dynamique10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9:S11" firstHeaderRow="1" firstDataRow="2" firstDataCol="1"/>
  <pivotFields count="9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3">
        <item x="9"/>
        <item x="1"/>
        <item x="10"/>
        <item x="2"/>
        <item x="6"/>
        <item x="5"/>
        <item x="3"/>
        <item x="4"/>
        <item x="7"/>
        <item x="8"/>
        <item x="0"/>
        <item x="1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2">
        <item x="5"/>
        <item x="9"/>
        <item x="10"/>
        <item x="0"/>
        <item x="8"/>
        <item x="6"/>
        <item x="3"/>
        <item x="2"/>
        <item x="4"/>
        <item x="7"/>
        <item x="1"/>
        <item t="default"/>
      </items>
    </pivotField>
    <pivotField showAll="0"/>
    <pivotField axis="axisCol" dataField="1" showAll="0">
      <items count="19">
        <item x="7"/>
        <item x="8"/>
        <item x="0"/>
        <item x="12"/>
        <item x="11"/>
        <item m="1" x="17"/>
        <item x="4"/>
        <item x="10"/>
        <item x="14"/>
        <item x="15"/>
        <item x="5"/>
        <item x="13"/>
        <item x="3"/>
        <item x="16"/>
        <item x="2"/>
        <item x="9"/>
        <item x="6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5">
        <item x="0"/>
        <item x="1"/>
        <item x="2"/>
        <item x="3"/>
        <item x="4"/>
      </items>
    </pivotField>
    <pivotField showAll="0" defaultSubtotal="0">
      <items count="6">
        <item x="0"/>
        <item x="1"/>
        <item x="2"/>
        <item x="3"/>
        <item x="4"/>
        <item x="5"/>
      </items>
    </pivotField>
  </pivotFields>
  <rowItems count="1">
    <i/>
  </rowItems>
  <colFields count="1">
    <field x="37"/>
  </colFields>
  <colItems count="18">
    <i>
      <x/>
    </i>
    <i>
      <x v="1"/>
    </i>
    <i>
      <x v="2"/>
    </i>
    <i>
      <x v="3"/>
    </i>
    <i>
      <x v="4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colItems>
  <dataFields count="1">
    <dataField name="Nombre de 9. 2 Selon vous, quels sont les 3 principaux impacts possibles du projet ?  Cochez 3 réponses maximum." fld="3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6A39F79-277F-4B36-AFF7-FF101C12FCEB}" name="Tableau croisé dynamique10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A7" firstHeaderRow="1" firstDataRow="1" firstDataCol="1"/>
  <pivotFields count="97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9">
        <item x="2"/>
        <item h="1" x="4"/>
        <item x="5"/>
        <item x="3"/>
        <item h="1" x="1"/>
        <item h="1" x="0"/>
        <item h="1" x="6"/>
        <item h="1"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1"/>
  </rowFields>
  <rowItems count="4">
    <i>
      <x/>
    </i>
    <i>
      <x v="2"/>
    </i>
    <i>
      <x v="3"/>
    </i>
    <i t="grand">
      <x/>
    </i>
  </rowItems>
  <colItems count="1">
    <i/>
  </colItems>
  <formats count="7">
    <format dxfId="33">
      <pivotArea outline="0" collapsedLevelsAreSubtotals="1" fieldPosition="0"/>
    </format>
    <format dxfId="32">
      <pivotArea type="all" dataOnly="0" outline="0" fieldPosition="0"/>
    </format>
    <format dxfId="31">
      <pivotArea outline="0" collapsedLevelsAreSubtotals="1" fieldPosition="0"/>
    </format>
    <format dxfId="30">
      <pivotArea field="21" type="button" dataOnly="0" labelOnly="1" outline="0" axis="axisRow" fieldPosition="0"/>
    </format>
    <format dxfId="29">
      <pivotArea dataOnly="0" labelOnly="1" fieldPosition="0">
        <references count="1">
          <reference field="21" count="0"/>
        </references>
      </pivotArea>
    </format>
    <format dxfId="28">
      <pivotArea dataOnly="0" labelOnly="1" grandRow="1" outline="0" fieldPosition="0"/>
    </format>
    <format dxfId="27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B2B78F9-75CB-4B0E-B6EC-117A8A03F831}" name="Tableau croisé dynamique6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4">
  <location ref="A3:D4" firstHeaderRow="1" firstDataRow="2" firstDataCol="0"/>
  <pivotFields count="97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9">
        <item x="2"/>
        <item h="1" x="4"/>
        <item x="5"/>
        <item x="3"/>
        <item h="1" x="1"/>
        <item h="1" x="0"/>
        <item h="1" x="6"/>
        <item h="1"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Items count="1">
    <i/>
  </rowItems>
  <colFields count="1">
    <field x="21"/>
  </colFields>
  <colItems count="4">
    <i>
      <x/>
    </i>
    <i>
      <x v="2"/>
    </i>
    <i>
      <x v="3"/>
    </i>
    <i t="grand">
      <x/>
    </i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36EA98C-F0C7-4757-8E76-C670BACB3538}" name="Tableau croisé dynamique9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J8" firstHeaderRow="1" firstDataRow="2" firstDataCol="1"/>
  <pivotFields count="99">
    <pivotField showAll="0"/>
    <pivotField showAll="0"/>
    <pivotField axis="axisCol" showAll="0">
      <items count="12">
        <item x="0"/>
        <item x="4"/>
        <item x="2"/>
        <item x="8"/>
        <item x="1"/>
        <item m="1" x="9"/>
        <item m="1" x="10"/>
        <item x="3"/>
        <item x="5"/>
        <item x="6"/>
        <item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 sortType="ascending">
      <items count="13">
        <item x="9"/>
        <item x="1"/>
        <item x="10"/>
        <item x="2"/>
        <item x="6"/>
        <item x="5"/>
        <item x="3"/>
        <item x="4"/>
        <item x="7"/>
        <item x="8"/>
        <item h="1" x="0"/>
        <item h="1" x="1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2">
        <item x="5"/>
        <item x="9"/>
        <item x="0"/>
        <item x="8"/>
        <item x="6"/>
        <item x="3"/>
        <item x="2"/>
        <item x="4"/>
        <item x="7"/>
        <item x="1"/>
        <item x="1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6">
        <item n="De 1 à 3" sd="0" x="2"/>
        <item n="De 4 à 6" sd="0" x="3"/>
        <item n="De 7 à 10" sd="0" x="4"/>
        <item h="1" x="0"/>
        <item h="1" x="1"/>
        <item t="default"/>
      </items>
    </pivotField>
    <pivotField showAll="0">
      <items count="7">
        <item x="2"/>
        <item x="3"/>
        <item x="4"/>
        <item x="1"/>
        <item x="0"/>
        <item x="5"/>
        <item t="default"/>
      </items>
    </pivotField>
  </pivotFields>
  <rowFields count="2">
    <field x="97"/>
    <field x="26"/>
  </rowFields>
  <rowItems count="4">
    <i>
      <x/>
    </i>
    <i>
      <x v="1"/>
    </i>
    <i>
      <x v="2"/>
    </i>
    <i t="grand">
      <x/>
    </i>
  </rowItems>
  <colFields count="1">
    <field x="2"/>
  </colFields>
  <colItems count="9">
    <i>
      <x/>
    </i>
    <i>
      <x v="1"/>
    </i>
    <i>
      <x v="2"/>
    </i>
    <i>
      <x v="4"/>
    </i>
    <i>
      <x v="7"/>
    </i>
    <i>
      <x v="8"/>
    </i>
    <i>
      <x v="9"/>
    </i>
    <i>
      <x v="10"/>
    </i>
    <i t="grand">
      <x/>
    </i>
  </colItems>
  <dataFields count="1">
    <dataField name="Nombre de 1. De 1 à 10, comment évaluez-vous votre propre compréhension du projet SNIS ?" fld="26" subtotal="count" baseField="26" baseItem="0"/>
  </dataFields>
  <chartFormats count="11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8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4D8FF25-8C71-48CF-A5BC-B3D970DA8FD4}" name="Tableau croisé dynamique11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A12" firstHeaderRow="1" firstDataRow="1" firstDataCol="1"/>
  <pivotFields count="97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12">
        <item x="3"/>
        <item x="2"/>
        <item x="6"/>
        <item x="4"/>
        <item x="7"/>
        <item x="9"/>
        <item h="1" x="8"/>
        <item x="5"/>
        <item x="0"/>
        <item h="1" x="1"/>
        <item h="1" x="1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2"/>
  </rowFields>
  <rowItems count="9">
    <i>
      <x/>
    </i>
    <i>
      <x v="1"/>
    </i>
    <i>
      <x v="2"/>
    </i>
    <i>
      <x v="3"/>
    </i>
    <i>
      <x v="4"/>
    </i>
    <i>
      <x v="5"/>
    </i>
    <i>
      <x v="7"/>
    </i>
    <i>
      <x v="8"/>
    </i>
    <i t="grand">
      <x/>
    </i>
  </rowItems>
  <colItems count="1">
    <i/>
  </colItems>
  <formats count="2">
    <format dxfId="26">
      <pivotArea collapsedLevelsAreSubtotals="1" fieldPosition="0">
        <references count="1">
          <reference field="22" count="0"/>
        </references>
      </pivotArea>
    </format>
    <format dxfId="25">
      <pivotArea grandRow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1172A72-E14E-4EC8-B7DE-A670E8F5D6CC}" name="Tableau croisé dynamique12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2:A6" firstHeaderRow="1" firstDataRow="1" firstDataCol="1"/>
  <pivotFields count="97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9">
        <item x="2"/>
        <item h="1" x="4"/>
        <item x="5"/>
        <item x="3"/>
        <item h="1" x="1"/>
        <item h="1" x="0"/>
        <item h="1" x="6"/>
        <item h="1"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1"/>
  </rowFields>
  <rowItems count="4">
    <i>
      <x/>
    </i>
    <i>
      <x v="2"/>
    </i>
    <i>
      <x v="3"/>
    </i>
    <i t="grand">
      <x/>
    </i>
  </rowItems>
  <colItems count="1">
    <i/>
  </colItems>
  <formats count="1">
    <format dxfId="24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20CEBBF-3937-4E6E-9B1D-52E94CE2D79E}" name="Tableau croisé dynamique12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>
  <location ref="A2:A11" firstHeaderRow="1" firstDataRow="1" firstDataCol="1"/>
  <pivotFields count="97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12">
        <item x="3"/>
        <item x="2"/>
        <item x="6"/>
        <item x="4"/>
        <item x="7"/>
        <item x="9"/>
        <item h="1" x="8"/>
        <item x="5"/>
        <item x="0"/>
        <item h="1" x="1"/>
        <item h="1" x="1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2"/>
  </rowFields>
  <rowItems count="9">
    <i>
      <x/>
    </i>
    <i>
      <x v="1"/>
    </i>
    <i>
      <x v="2"/>
    </i>
    <i>
      <x v="3"/>
    </i>
    <i>
      <x v="4"/>
    </i>
    <i>
      <x v="5"/>
    </i>
    <i>
      <x v="7"/>
    </i>
    <i>
      <x v="8"/>
    </i>
    <i t="grand">
      <x/>
    </i>
  </rowItems>
  <colItems count="1">
    <i/>
  </colItems>
  <formats count="1">
    <format dxfId="23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619534A-E865-4395-94E6-068521E49DA1}" name="Tableau croisé dynamique8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1:C109" firstHeaderRow="0" firstDataRow="1" firstDataCol="1"/>
  <pivotFields count="9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12">
        <item x="3"/>
        <item x="2"/>
        <item x="6"/>
        <item x="4"/>
        <item x="7"/>
        <item x="9"/>
        <item h="1" x="8"/>
        <item x="5"/>
        <item x="0"/>
        <item h="1" x="1"/>
        <item h="1" x="10"/>
        <item t="default"/>
      </items>
    </pivotField>
    <pivotField axis="axisRow" showAll="0">
      <items count="86">
        <item x="2"/>
        <item x="24"/>
        <item x="1"/>
        <item x="10"/>
        <item x="21"/>
        <item x="6"/>
        <item x="25"/>
        <item x="17"/>
        <item x="32"/>
        <item x="28"/>
        <item x="7"/>
        <item x="15"/>
        <item x="34"/>
        <item x="14"/>
        <item x="13"/>
        <item x="26"/>
        <item x="29"/>
        <item x="30"/>
        <item x="27"/>
        <item x="16"/>
        <item x="5"/>
        <item x="8"/>
        <item x="3"/>
        <item x="22"/>
        <item x="4"/>
        <item x="20"/>
        <item x="11"/>
        <item x="19"/>
        <item x="23"/>
        <item x="35"/>
        <item x="31"/>
        <item x="33"/>
        <item x="18"/>
        <item x="12"/>
        <item x="9"/>
        <item x="0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t="default"/>
      </items>
    </pivotField>
    <pivotField showAll="0"/>
    <pivotField showAll="0"/>
    <pivotField dataField="1" showAll="0">
      <items count="13">
        <item x="9"/>
        <item x="1"/>
        <item x="10"/>
        <item x="2"/>
        <item x="6"/>
        <item x="5"/>
        <item x="3"/>
        <item x="4"/>
        <item x="7"/>
        <item x="8"/>
        <item x="0"/>
        <item x="11"/>
        <item t="default"/>
      </items>
    </pivotField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>
      <items count="12">
        <item x="5"/>
        <item x="9"/>
        <item x="0"/>
        <item x="8"/>
        <item x="6"/>
        <item x="3"/>
        <item x="2"/>
        <item x="4"/>
        <item x="7"/>
        <item x="1"/>
        <item x="1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5">
        <item x="0"/>
        <item x="1"/>
        <item x="2"/>
        <item x="3"/>
        <item x="4"/>
      </items>
    </pivotField>
    <pivotField showAll="0" defaultSubtotal="0">
      <items count="6">
        <item x="0"/>
        <item x="1"/>
        <item x="2"/>
        <item x="3"/>
        <item x="4"/>
        <item x="5"/>
      </items>
    </pivotField>
  </pivotFields>
  <rowFields count="2">
    <field x="22"/>
    <field x="23"/>
  </rowFields>
  <rowItems count="108">
    <i>
      <x/>
    </i>
    <i r="1">
      <x v="2"/>
    </i>
    <i r="1">
      <x v="9"/>
    </i>
    <i r="1">
      <x v="11"/>
    </i>
    <i r="1">
      <x v="13"/>
    </i>
    <i r="1">
      <x v="19"/>
    </i>
    <i r="1">
      <x v="21"/>
    </i>
    <i r="1">
      <x v="29"/>
    </i>
    <i r="1">
      <x v="35"/>
    </i>
    <i r="1">
      <x v="36"/>
    </i>
    <i r="1">
      <x v="37"/>
    </i>
    <i r="1">
      <x v="38"/>
    </i>
    <i r="1">
      <x v="41"/>
    </i>
    <i r="1">
      <x v="43"/>
    </i>
    <i r="1">
      <x v="47"/>
    </i>
    <i r="1">
      <x v="51"/>
    </i>
    <i r="1">
      <x v="56"/>
    </i>
    <i r="1">
      <x v="58"/>
    </i>
    <i r="1">
      <x v="59"/>
    </i>
    <i r="1">
      <x v="63"/>
    </i>
    <i r="1">
      <x v="65"/>
    </i>
    <i r="1">
      <x v="66"/>
    </i>
    <i r="1">
      <x v="79"/>
    </i>
    <i r="1">
      <x v="81"/>
    </i>
    <i r="1">
      <x v="83"/>
    </i>
    <i>
      <x v="1"/>
    </i>
    <i r="1">
      <x/>
    </i>
    <i r="1">
      <x v="2"/>
    </i>
    <i r="1">
      <x v="3"/>
    </i>
    <i r="1">
      <x v="4"/>
    </i>
    <i r="1">
      <x v="19"/>
    </i>
    <i r="1">
      <x v="23"/>
    </i>
    <i r="1">
      <x v="24"/>
    </i>
    <i r="1">
      <x v="32"/>
    </i>
    <i r="1">
      <x v="33"/>
    </i>
    <i r="1">
      <x v="34"/>
    </i>
    <i r="1">
      <x v="35"/>
    </i>
    <i r="1">
      <x v="39"/>
    </i>
    <i r="1">
      <x v="40"/>
    </i>
    <i r="1">
      <x v="42"/>
    </i>
    <i r="1">
      <x v="44"/>
    </i>
    <i r="1">
      <x v="49"/>
    </i>
    <i r="1">
      <x v="50"/>
    </i>
    <i r="1">
      <x v="54"/>
    </i>
    <i r="1">
      <x v="55"/>
    </i>
    <i r="1">
      <x v="57"/>
    </i>
    <i r="1">
      <x v="60"/>
    </i>
    <i r="1">
      <x v="61"/>
    </i>
    <i r="1">
      <x v="62"/>
    </i>
    <i r="1">
      <x v="64"/>
    </i>
    <i r="1">
      <x v="65"/>
    </i>
    <i r="1">
      <x v="67"/>
    </i>
    <i r="1">
      <x v="69"/>
    </i>
    <i r="1">
      <x v="70"/>
    </i>
    <i r="1">
      <x v="71"/>
    </i>
    <i r="1">
      <x v="72"/>
    </i>
    <i r="1">
      <x v="73"/>
    </i>
    <i r="1">
      <x v="75"/>
    </i>
    <i r="1">
      <x v="76"/>
    </i>
    <i r="1">
      <x v="80"/>
    </i>
    <i>
      <x v="2"/>
    </i>
    <i r="1">
      <x v="1"/>
    </i>
    <i r="1">
      <x v="15"/>
    </i>
    <i r="1">
      <x v="16"/>
    </i>
    <i r="1">
      <x v="17"/>
    </i>
    <i r="1">
      <x v="18"/>
    </i>
    <i r="1">
      <x v="31"/>
    </i>
    <i r="1">
      <x v="34"/>
    </i>
    <i r="1">
      <x v="35"/>
    </i>
    <i r="1">
      <x v="84"/>
    </i>
    <i>
      <x v="3"/>
    </i>
    <i r="1">
      <x v="7"/>
    </i>
    <i r="1">
      <x v="10"/>
    </i>
    <i r="1">
      <x v="25"/>
    </i>
    <i r="1">
      <x v="35"/>
    </i>
    <i>
      <x v="4"/>
    </i>
    <i r="1">
      <x v="1"/>
    </i>
    <i r="1">
      <x v="5"/>
    </i>
    <i r="1">
      <x v="6"/>
    </i>
    <i r="1">
      <x v="8"/>
    </i>
    <i r="1">
      <x v="12"/>
    </i>
    <i r="1">
      <x v="14"/>
    </i>
    <i r="1">
      <x v="26"/>
    </i>
    <i r="1">
      <x v="27"/>
    </i>
    <i r="1">
      <x v="28"/>
    </i>
    <i r="1">
      <x v="35"/>
    </i>
    <i r="1">
      <x v="44"/>
    </i>
    <i r="1">
      <x v="45"/>
    </i>
    <i r="1">
      <x v="46"/>
    </i>
    <i r="1">
      <x v="48"/>
    </i>
    <i r="1">
      <x v="52"/>
    </i>
    <i r="1">
      <x v="53"/>
    </i>
    <i r="1">
      <x v="67"/>
    </i>
    <i r="1">
      <x v="68"/>
    </i>
    <i r="1">
      <x v="74"/>
    </i>
    <i r="1">
      <x v="77"/>
    </i>
    <i r="1">
      <x v="78"/>
    </i>
    <i r="1">
      <x v="82"/>
    </i>
    <i>
      <x v="5"/>
    </i>
    <i r="1">
      <x v="35"/>
    </i>
    <i>
      <x v="7"/>
    </i>
    <i r="1">
      <x v="30"/>
    </i>
    <i r="1">
      <x v="35"/>
    </i>
    <i>
      <x v="8"/>
    </i>
    <i r="1">
      <x v="20"/>
    </i>
    <i r="1">
      <x v="22"/>
    </i>
    <i r="1">
      <x v="35"/>
    </i>
    <i t="grand">
      <x/>
    </i>
  </rowItems>
  <colFields count="1">
    <field x="-2"/>
  </colFields>
  <colItems count="2">
    <i>
      <x/>
    </i>
    <i i="1">
      <x v="1"/>
    </i>
  </colItems>
  <dataFields count="2">
    <dataField name="Moyenne de 1. De 1 à 10, comment évaluez-vous votre propre compréhension du projet SNIS ?" fld="26" subtotal="average" baseField="0" baseItem="1"/>
    <dataField name="Moyenne de 3. De 1 à 10, comment évaluez-vous votre adhésion au projet ?" fld="28" subtotal="average" baseField="0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E40F4E1-A771-4EFE-8367-8503F7DD24F6}" name="Tableau croisé dynamique15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2:A11" firstHeaderRow="1" firstDataRow="1" firstDataCol="1"/>
  <pivotFields count="97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12">
        <item x="3"/>
        <item h="1" x="2"/>
        <item x="6"/>
        <item x="4"/>
        <item x="7"/>
        <item x="9"/>
        <item x="8"/>
        <item x="5"/>
        <item x="0"/>
        <item h="1" x="1"/>
        <item h="1" x="1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2"/>
  </rowFields>
  <rowItems count="9">
    <i>
      <x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formats count="1">
    <format dxfId="22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89FC447-B780-4E09-9BF8-1ADF5E79DB87}" name="Tableau croisé dynamique22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C20" firstHeaderRow="1" firstDataRow="1" firstDataCol="0"/>
  <pivotFields count="97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formats count="5">
    <format dxfId="21">
      <pivotArea type="all" dataOnly="0" outline="0" fieldPosition="0"/>
    </format>
    <format dxfId="20">
      <pivotArea outline="0" collapsedLevelsAreSubtotals="1" fieldPosition="0"/>
    </format>
    <format dxfId="19">
      <pivotArea dataOnly="0" labelOnly="1" grandRow="1" outline="0" fieldPosition="0"/>
    </format>
    <format dxfId="18">
      <pivotArea dataOnly="0" labelOnly="1" outline="0" axis="axisValues" fieldPosition="0"/>
    </format>
    <format dxfId="17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E3216F1-B7D9-405C-A639-BA6075EBAC03}" name="Tableau croisé dynamique16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2:A11" firstHeaderRow="1" firstDataRow="1" firstDataCol="1"/>
  <pivotFields count="97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12">
        <item x="3"/>
        <item x="2"/>
        <item x="6"/>
        <item x="4"/>
        <item x="7"/>
        <item x="9"/>
        <item h="1" x="8"/>
        <item x="5"/>
        <item x="0"/>
        <item h="1" x="1"/>
        <item h="1" x="1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2"/>
  </rowFields>
  <rowItems count="9">
    <i>
      <x/>
    </i>
    <i>
      <x v="1"/>
    </i>
    <i>
      <x v="2"/>
    </i>
    <i>
      <x v="3"/>
    </i>
    <i>
      <x v="4"/>
    </i>
    <i>
      <x v="5"/>
    </i>
    <i>
      <x v="7"/>
    </i>
    <i>
      <x v="8"/>
    </i>
    <i t="grand">
      <x/>
    </i>
  </rowItems>
  <colItems count="1">
    <i/>
  </colItems>
  <formats count="2">
    <format dxfId="16">
      <pivotArea outline="0" collapsedLevelsAreSubtotals="1" fieldPosition="0"/>
    </format>
    <format dxfId="15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7E9830C-413A-4043-91B0-78D394CE3835}" name="Tableau croisé dynamique23" cacheId="7" dataOnRows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4">
  <location ref="A3:E4" firstHeaderRow="1" firstDataRow="2" firstDataCol="0"/>
  <pivotFields count="97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9">
        <item x="2"/>
        <item x="4"/>
        <item x="5"/>
        <item x="3"/>
        <item h="1" x="1"/>
        <item h="1" x="0"/>
        <item h="1" x="6"/>
        <item h="1"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Items count="1">
    <i/>
  </rowItems>
  <colFields count="1">
    <field x="21"/>
  </colFields>
  <colItems count="5">
    <i>
      <x/>
    </i>
    <i>
      <x v="1"/>
    </i>
    <i>
      <x v="2"/>
    </i>
    <i>
      <x v="3"/>
    </i>
    <i t="grand">
      <x/>
    </i>
  </colItems>
  <formats count="6">
    <format dxfId="14">
      <pivotArea type="all" dataOnly="0" outline="0" fieldPosition="0"/>
    </format>
    <format dxfId="13">
      <pivotArea outline="0" collapsedLevelsAreSubtotals="1" fieldPosition="0"/>
    </format>
    <format dxfId="12">
      <pivotArea field="21" type="button" dataOnly="0" labelOnly="1" outline="0" axis="axisCol" fieldPosition="0"/>
    </format>
    <format dxfId="11">
      <pivotArea dataOnly="0" labelOnly="1" fieldPosition="0">
        <references count="1">
          <reference field="21" count="0"/>
        </references>
      </pivotArea>
    </format>
    <format dxfId="10">
      <pivotArea dataOnly="0" labelOnly="1" grandRow="1" outline="0" fieldPosition="0"/>
    </format>
    <format dxfId="9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BEF71C0-96DD-4944-828C-087FD1C73E35}" name="Tableau croisé dynamique2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4">
  <location ref="A2:C6" firstHeaderRow="0" firstDataRow="1" firstDataCol="1"/>
  <pivotFields count="9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 sortType="ascending">
      <items count="9">
        <item x="2"/>
        <item h="1" x="4"/>
        <item x="5"/>
        <item x="3"/>
        <item h="1" x="1"/>
        <item h="1" x="0"/>
        <item h="1" x="6"/>
        <item h="1" x="7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showAll="0"/>
    <pivotField showAll="0"/>
    <pivotField showAll="0"/>
    <pivotField showAll="0"/>
    <pivotField showAll="0">
      <items count="13">
        <item x="9"/>
        <item x="1"/>
        <item x="10"/>
        <item x="2"/>
        <item x="6"/>
        <item x="5"/>
        <item x="3"/>
        <item x="4"/>
        <item x="7"/>
        <item x="8"/>
        <item x="0"/>
        <item x="11"/>
        <item t="default"/>
      </items>
    </pivotField>
    <pivotField showAll="0"/>
    <pivotField dataField="1" showAll="0"/>
    <pivotField showAll="0"/>
    <pivotField showAll="0"/>
    <pivotField dataField="1" showAll="0"/>
    <pivotField showAll="0"/>
    <pivotField showAll="0"/>
    <pivotField showAll="0"/>
    <pivotField showAll="0">
      <items count="12">
        <item x="5"/>
        <item x="9"/>
        <item x="0"/>
        <item x="8"/>
        <item x="6"/>
        <item x="3"/>
        <item x="2"/>
        <item x="4"/>
        <item x="7"/>
        <item x="1"/>
        <item x="1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5">
        <item x="0"/>
        <item x="1"/>
        <item x="2"/>
        <item x="3"/>
        <item x="4"/>
      </items>
    </pivotField>
    <pivotField showAll="0" defaultSubtotal="0">
      <items count="6">
        <item x="0"/>
        <item x="1"/>
        <item x="2"/>
        <item x="3"/>
        <item x="4"/>
        <item x="5"/>
      </items>
    </pivotField>
  </pivotFields>
  <rowFields count="1">
    <field x="21"/>
  </rowFields>
  <rowItems count="4">
    <i>
      <x v="3"/>
    </i>
    <i>
      <x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Moyenne de 6. De 1 à 10, comment évaluez-vous votre confiance dans la capacité du projet à être mis en œuvre ?" fld="31" subtotal="average" baseField="0" baseItem="1"/>
    <dataField name="Moyenne de 3. De 1 à 10, comment évaluez-vous votre adhésion au projet ?" fld="28" subtotal="average" baseField="31" baseItem="0"/>
  </dataFields>
  <formats count="6">
    <format dxfId="8">
      <pivotArea type="all" dataOnly="0" outline="0" fieldPosition="0"/>
    </format>
    <format dxfId="7">
      <pivotArea outline="0" collapsedLevelsAreSubtotals="1" fieldPosition="0"/>
    </format>
    <format dxfId="6">
      <pivotArea field="21" type="button" dataOnly="0" labelOnly="1" outline="0" axis="axisRow" fieldPosition="0"/>
    </format>
    <format dxfId="5">
      <pivotArea dataOnly="0" labelOnly="1" fieldPosition="0">
        <references count="1">
          <reference field="21" count="0"/>
        </references>
      </pivotArea>
    </format>
    <format dxfId="4">
      <pivotArea dataOnly="0" labelOnly="1" grandRow="1" outline="0" fieldPosition="0"/>
    </format>
    <format dxfId="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E3388E4-1D90-421A-83C2-660CB3F5EFA5}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6">
  <location ref="A3:B7" firstHeaderRow="1" firstDataRow="1" firstDataCol="1"/>
  <pivotFields count="9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3">
        <item x="9"/>
        <item x="1"/>
        <item x="10"/>
        <item x="2"/>
        <item x="6"/>
        <item x="5"/>
        <item x="3"/>
        <item x="4"/>
        <item x="7"/>
        <item x="8"/>
        <item x="0"/>
        <item x="1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12">
        <item x="5"/>
        <item x="9"/>
        <item x="0"/>
        <item x="8"/>
        <item x="6"/>
        <item x="3"/>
        <item x="2"/>
        <item x="4"/>
        <item h="1" x="7"/>
        <item h="1" x="1"/>
        <item h="1" x="1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5">
        <item x="0"/>
        <item x="1"/>
        <item x="2"/>
        <item x="3"/>
        <item x="4"/>
      </items>
    </pivotField>
    <pivotField axis="axisRow" showAll="0">
      <items count="7">
        <item n="Le projet pourrait détériorer les conditions sanitaires au Gabon" sd="0" x="2"/>
        <item n="Le projet n'aurait aucun impact sur les conditions sanitaires au Gabon" sd="0" x="3"/>
        <item n="Le projet pourrait améliorer les conditions sanitaires au Gabon" sd="0" x="4"/>
        <item x="1"/>
        <item x="0"/>
        <item x="5"/>
        <item t="default"/>
      </items>
    </pivotField>
  </pivotFields>
  <rowFields count="2">
    <field x="98"/>
    <field x="35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Moyenne de 8. De 1 à 10, dans quelle mesure selon vous le projet peut modifier les conditions de santé des Gabonais ?" fld="35" subtotal="average" baseField="35" baseItem="0" numFmtId="2"/>
  </dataFields>
  <formats count="1">
    <format dxfId="2">
      <pivotArea outline="0" collapsedLevelsAreSubtotals="1" fieldPosition="0"/>
    </format>
  </formats>
  <chartFormats count="4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>
      <pivotArea type="data" outline="0" fieldPosition="0">
        <references count="2">
          <reference field="4294967294" count="1" selected="0">
            <x v="0"/>
          </reference>
          <reference field="98" count="1" selected="0">
            <x v="0"/>
          </reference>
        </references>
      </pivotArea>
    </chartFormat>
    <chartFormat chart="1" format="2">
      <pivotArea type="data" outline="0" fieldPosition="0">
        <references count="2">
          <reference field="4294967294" count="1" selected="0">
            <x v="0"/>
          </reference>
          <reference field="98" count="1" selected="0">
            <x v="1"/>
          </reference>
        </references>
      </pivotArea>
    </chartFormat>
    <chartFormat chart="1" format="3">
      <pivotArea type="data" outline="0" fieldPosition="0">
        <references count="2">
          <reference field="4294967294" count="1" selected="0">
            <x v="0"/>
          </reference>
          <reference field="98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3D161CD-180C-4C15-B07D-C2626A50CCCE}" name="Tableau croisé dynamique4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8:H10" firstHeaderRow="1" firstDataRow="2" firstDataCol="1"/>
  <pivotFields count="9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3">
        <item x="9"/>
        <item x="1"/>
        <item x="10"/>
        <item x="2"/>
        <item x="6"/>
        <item x="5"/>
        <item x="3"/>
        <item x="4"/>
        <item x="7"/>
        <item x="8"/>
        <item x="0"/>
        <item x="1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2">
        <item x="5"/>
        <item x="9"/>
        <item x="0"/>
        <item x="8"/>
        <item x="6"/>
        <item x="3"/>
        <item x="2"/>
        <item x="4"/>
        <item x="7"/>
        <item x="1"/>
        <item x="1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dataField="1" showAll="0">
      <items count="8">
        <item x="3"/>
        <item x="0"/>
        <item x="2"/>
        <item x="5"/>
        <item x="6"/>
        <item x="4"/>
        <item h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5">
        <item x="0"/>
        <item x="1"/>
        <item x="2"/>
        <item x="3"/>
        <item x="4"/>
      </items>
    </pivotField>
    <pivotField showAll="0" defaultSubtotal="0">
      <items count="6">
        <item x="0"/>
        <item x="1"/>
        <item x="2"/>
        <item x="3"/>
        <item x="4"/>
        <item x="5"/>
      </items>
    </pivotField>
  </pivotFields>
  <rowItems count="1">
    <i/>
  </rowItems>
  <colFields count="1">
    <field x="46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ombre de 11. Outils et SI" fld="4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27C92D4-46C2-4326-B796-3D4684507231}" name="Tableau croisé dynamique6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6:H18" firstHeaderRow="1" firstDataRow="2" firstDataCol="1"/>
  <pivotFields count="9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3">
        <item x="9"/>
        <item x="1"/>
        <item x="10"/>
        <item x="2"/>
        <item x="6"/>
        <item x="5"/>
        <item x="3"/>
        <item x="4"/>
        <item x="7"/>
        <item x="8"/>
        <item x="0"/>
        <item x="1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2">
        <item x="5"/>
        <item x="9"/>
        <item x="0"/>
        <item x="8"/>
        <item x="6"/>
        <item x="3"/>
        <item x="2"/>
        <item x="4"/>
        <item x="7"/>
        <item x="1"/>
        <item x="1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dataField="1" showAll="0">
      <items count="8">
        <item x="4"/>
        <item x="0"/>
        <item x="3"/>
        <item x="2"/>
        <item x="6"/>
        <item x="5"/>
        <item h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5">
        <item x="0"/>
        <item x="1"/>
        <item x="2"/>
        <item x="3"/>
        <item x="4"/>
      </items>
    </pivotField>
    <pivotField showAll="0" defaultSubtotal="0">
      <items count="6">
        <item x="0"/>
        <item x="1"/>
        <item x="2"/>
        <item x="3"/>
        <item x="4"/>
        <item x="5"/>
      </items>
    </pivotField>
  </pivotFields>
  <rowItems count="1">
    <i/>
  </rowItems>
  <colFields count="1">
    <field x="48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ombre de 11.  Organisation" fld="48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6F655AA-8505-47A4-9F63-BC102189021F}" name="Tableau croisé dynamique8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24:H26" firstHeaderRow="1" firstDataRow="2" firstDataCol="1"/>
  <pivotFields count="9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3">
        <item x="9"/>
        <item x="1"/>
        <item x="10"/>
        <item x="2"/>
        <item x="6"/>
        <item x="5"/>
        <item x="3"/>
        <item x="4"/>
        <item x="7"/>
        <item x="8"/>
        <item x="0"/>
        <item x="1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2">
        <item x="5"/>
        <item x="9"/>
        <item x="0"/>
        <item x="8"/>
        <item x="6"/>
        <item x="3"/>
        <item x="2"/>
        <item x="4"/>
        <item x="7"/>
        <item x="1"/>
        <item x="1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dataField="1" showAll="0">
      <items count="8">
        <item x="0"/>
        <item x="4"/>
        <item x="2"/>
        <item x="3"/>
        <item x="6"/>
        <item x="5"/>
        <item h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5">
        <item x="0"/>
        <item x="1"/>
        <item x="2"/>
        <item x="3"/>
        <item x="4"/>
      </items>
    </pivotField>
    <pivotField showAll="0" defaultSubtotal="0">
      <items count="6">
        <item x="0"/>
        <item x="1"/>
        <item x="2"/>
        <item x="3"/>
        <item x="4"/>
        <item x="5"/>
      </items>
    </pivotField>
  </pivotFields>
  <rowItems count="1">
    <i/>
  </rowItems>
  <colFields count="1">
    <field x="50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ombre de 11. Système de contrôle" fld="5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556830F-02E9-41F6-8243-9A0B9347C70D}" name="Tableau croisé dynamique5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2:H14" firstHeaderRow="1" firstDataRow="2" firstDataCol="1"/>
  <pivotFields count="9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3">
        <item x="9"/>
        <item x="1"/>
        <item x="10"/>
        <item x="2"/>
        <item x="6"/>
        <item x="5"/>
        <item x="3"/>
        <item x="4"/>
        <item x="7"/>
        <item x="8"/>
        <item x="0"/>
        <item x="1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2">
        <item x="5"/>
        <item x="9"/>
        <item x="0"/>
        <item x="8"/>
        <item x="6"/>
        <item x="3"/>
        <item x="2"/>
        <item x="4"/>
        <item x="7"/>
        <item x="1"/>
        <item x="1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dataField="1" showAll="0">
      <items count="8">
        <item x="3"/>
        <item x="0"/>
        <item x="2"/>
        <item x="4"/>
        <item x="6"/>
        <item x="5"/>
        <item h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5">
        <item x="0"/>
        <item x="1"/>
        <item x="2"/>
        <item x="3"/>
        <item x="4"/>
      </items>
    </pivotField>
    <pivotField showAll="0" defaultSubtotal="0">
      <items count="6">
        <item x="0"/>
        <item x="1"/>
        <item x="2"/>
        <item x="3"/>
        <item x="4"/>
        <item x="5"/>
      </items>
    </pivotField>
  </pivotFields>
  <rowItems count="1">
    <i/>
  </rowItems>
  <colFields count="1">
    <field x="47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ombre de 11. Procédures" fld="4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9B30FDE-27EE-4D63-9B00-5CE313B77180}" name="Tableau croisé dynamique9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28:H30" firstHeaderRow="1" firstDataRow="2" firstDataCol="1"/>
  <pivotFields count="9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3">
        <item x="9"/>
        <item x="1"/>
        <item x="10"/>
        <item x="2"/>
        <item x="6"/>
        <item x="5"/>
        <item x="3"/>
        <item x="4"/>
        <item x="7"/>
        <item x="8"/>
        <item x="0"/>
        <item x="1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2">
        <item x="5"/>
        <item x="9"/>
        <item x="0"/>
        <item x="8"/>
        <item x="6"/>
        <item x="3"/>
        <item x="2"/>
        <item x="4"/>
        <item x="7"/>
        <item x="1"/>
        <item x="1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dataField="1" showAll="0">
      <items count="8">
        <item x="0"/>
        <item x="3"/>
        <item x="2"/>
        <item x="4"/>
        <item x="6"/>
        <item x="5"/>
        <item h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5">
        <item x="0"/>
        <item x="1"/>
        <item x="2"/>
        <item x="3"/>
        <item x="4"/>
      </items>
    </pivotField>
    <pivotField showAll="0" defaultSubtotal="0">
      <items count="6">
        <item x="0"/>
        <item x="1"/>
        <item x="2"/>
        <item x="3"/>
        <item x="4"/>
        <item x="5"/>
      </items>
    </pivotField>
  </pivotFields>
  <rowItems count="1">
    <i/>
  </rowItems>
  <colFields count="1">
    <field x="5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ombre de 11.  Culture et rites" fld="51" subtotal="count" baseField="0" baseItem="0"/>
  </dataFields>
  <formats count="2">
    <format dxfId="1">
      <pivotArea type="origin" dataOnly="0" labelOnly="1" outline="0" fieldPosition="0"/>
    </format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1365DE5-4A96-432E-992B-0FDFBB92AC7D}" name="Tableau croisé dynamique3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H6" firstHeaderRow="1" firstDataRow="2" firstDataCol="1"/>
  <pivotFields count="9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3">
        <item x="9"/>
        <item x="1"/>
        <item x="10"/>
        <item x="2"/>
        <item x="6"/>
        <item x="5"/>
        <item x="3"/>
        <item x="4"/>
        <item x="7"/>
        <item x="8"/>
        <item x="0"/>
        <item x="1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2">
        <item x="5"/>
        <item x="9"/>
        <item x="0"/>
        <item x="8"/>
        <item x="6"/>
        <item x="3"/>
        <item x="2"/>
        <item x="4"/>
        <item x="7"/>
        <item x="1"/>
        <item x="1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dataField="1" showAll="0">
      <items count="9">
        <item x="3"/>
        <item x="5"/>
        <item x="0"/>
        <item x="2"/>
        <item x="6"/>
        <item x="4"/>
        <item h="1" x="1"/>
        <item h="1"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5">
        <item x="0"/>
        <item x="1"/>
        <item x="2"/>
        <item x="3"/>
        <item x="4"/>
      </items>
    </pivotField>
    <pivotField showAll="0" defaultSubtotal="0">
      <items count="6">
        <item x="0"/>
        <item x="1"/>
        <item x="2"/>
        <item x="3"/>
        <item x="4"/>
        <item x="5"/>
      </items>
    </pivotField>
  </pivotFields>
  <rowItems count="1">
    <i/>
  </rowItems>
  <colFields count="1">
    <field x="45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ombre de 11. Compétences" fld="4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C026E92-EADA-418D-9704-537C2A9CB2E6}" name="Tableau croisé dynamique7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20:H22" firstHeaderRow="1" firstDataRow="2" firstDataCol="1"/>
  <pivotFields count="9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3">
        <item x="9"/>
        <item x="1"/>
        <item x="10"/>
        <item x="2"/>
        <item x="6"/>
        <item x="5"/>
        <item x="3"/>
        <item x="4"/>
        <item x="7"/>
        <item x="8"/>
        <item x="0"/>
        <item x="1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2">
        <item x="5"/>
        <item x="9"/>
        <item x="0"/>
        <item x="8"/>
        <item x="6"/>
        <item x="3"/>
        <item x="2"/>
        <item x="4"/>
        <item x="7"/>
        <item x="1"/>
        <item x="1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dataField="1" showAll="0">
      <items count="8">
        <item x="4"/>
        <item x="0"/>
        <item x="3"/>
        <item x="2"/>
        <item x="6"/>
        <item x="5"/>
        <item h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5">
        <item x="0"/>
        <item x="1"/>
        <item x="2"/>
        <item x="3"/>
        <item x="4"/>
      </items>
    </pivotField>
    <pivotField showAll="0" defaultSubtotal="0">
      <items count="6">
        <item x="0"/>
        <item x="1"/>
        <item x="2"/>
        <item x="3"/>
        <item x="4"/>
        <item x="5"/>
      </items>
    </pivotField>
  </pivotFields>
  <rowItems count="1">
    <i/>
  </rowItems>
  <colFields count="1">
    <field x="49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ombre de 11.  Comportements" fld="49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7DEE824-7F9B-4ED8-8FD5-BE0D709D9A81}" name="Tableau croisé dynamique4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13" firstHeaderRow="1" firstDataRow="1" firstDataCol="1"/>
  <pivotFields count="97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15">
        <item x="10"/>
        <item x="7"/>
        <item h="1" x="8"/>
        <item x="5"/>
        <item x="0"/>
        <item x="3"/>
        <item x="6"/>
        <item x="9"/>
        <item x="4"/>
        <item x="2"/>
        <item h="1" x="1"/>
        <item h="1" x="11"/>
        <item h="1" x="12"/>
        <item h="1"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65"/>
  </rowFields>
  <rowItems count="10">
    <i>
      <x/>
    </i>
    <i>
      <x v="1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dataFields count="1">
    <dataField name="Nombre de 14. Sous-projet sélectionné" fld="6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4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ivotTable" Target="../pivotTables/pivotTable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9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2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ivotTable" Target="../pivotTables/pivotTable13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ivotTable" Target="../pivotTables/pivotTable14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ivotTable" Target="../pivotTables/pivotTable15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ivotTable" Target="../pivotTables/pivotTable16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ivotTable" Target="../pivotTables/pivotTable17.xml"/></Relationships>
</file>

<file path=xl/worksheets/_rels/sheet18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5.xml"/><Relationship Id="rId3" Type="http://schemas.openxmlformats.org/officeDocument/2006/relationships/pivotTable" Target="../pivotTables/pivotTable20.xml"/><Relationship Id="rId7" Type="http://schemas.openxmlformats.org/officeDocument/2006/relationships/pivotTable" Target="../pivotTables/pivotTable24.xml"/><Relationship Id="rId2" Type="http://schemas.openxmlformats.org/officeDocument/2006/relationships/pivotTable" Target="../pivotTables/pivotTable19.xml"/><Relationship Id="rId1" Type="http://schemas.openxmlformats.org/officeDocument/2006/relationships/pivotTable" Target="../pivotTables/pivotTable18.xml"/><Relationship Id="rId6" Type="http://schemas.openxmlformats.org/officeDocument/2006/relationships/pivotTable" Target="../pivotTables/pivotTable23.xml"/><Relationship Id="rId5" Type="http://schemas.openxmlformats.org/officeDocument/2006/relationships/pivotTable" Target="../pivotTables/pivotTable22.xml"/><Relationship Id="rId4" Type="http://schemas.openxmlformats.org/officeDocument/2006/relationships/pivotTable" Target="../pivotTables/pivotTable21.x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ivotTable" Target="../pivotTables/pivotTable2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CE18"/>
  <sheetViews>
    <sheetView tabSelected="1" topLeftCell="C1" zoomScale="70" zoomScaleNormal="70" workbookViewId="0">
      <selection activeCell="C15" sqref="C15"/>
    </sheetView>
  </sheetViews>
  <sheetFormatPr baseColWidth="10" defaultColWidth="14.453125" defaultRowHeight="12.5" x14ac:dyDescent="0.25"/>
  <cols>
    <col min="1" max="1" width="14.08984375" style="11" customWidth="1"/>
    <col min="2" max="2" width="42.7265625" style="11" customWidth="1"/>
    <col min="3" max="3" width="48.90625" style="11" customWidth="1"/>
    <col min="4" max="4" width="43.26953125" style="11" customWidth="1"/>
    <col min="5" max="13" width="18.26953125" style="11" customWidth="1"/>
    <col min="14" max="14" width="33.6328125" style="11" customWidth="1"/>
    <col min="15" max="15" width="18.81640625" style="11" hidden="1" customWidth="1"/>
    <col min="16" max="16" width="18.6328125" style="11" hidden="1" customWidth="1"/>
    <col min="17" max="23" width="30.453125" style="11" hidden="1" customWidth="1"/>
    <col min="24" max="24" width="67.54296875" style="11" hidden="1" customWidth="1"/>
    <col min="25" max="27" width="30.7265625" style="11" hidden="1" customWidth="1"/>
    <col min="28" max="30" width="30.1796875" style="11" hidden="1" customWidth="1"/>
    <col min="31" max="31" width="30.7265625" style="11" hidden="1" customWidth="1"/>
    <col min="32" max="32" width="61.90625" style="11" hidden="1" customWidth="1"/>
    <col min="33" max="33" width="30.1796875" style="11" customWidth="1"/>
    <col min="34" max="34" width="50.08984375" style="11" customWidth="1"/>
    <col min="35" max="35" width="38.54296875" style="11" customWidth="1"/>
    <col min="36" max="36" width="28.36328125" style="11" customWidth="1"/>
    <col min="37" max="37" width="41.453125" style="11" customWidth="1"/>
    <col min="38" max="38" width="37.90625" style="11" customWidth="1"/>
    <col min="39" max="39" width="39.90625" style="11" customWidth="1"/>
    <col min="40" max="40" width="30.36328125" style="11" customWidth="1"/>
    <col min="41" max="41" width="29.7265625" style="11" customWidth="1"/>
    <col min="42" max="42" width="33.81640625" style="11" customWidth="1"/>
    <col min="43" max="43" width="39.81640625" style="11" customWidth="1"/>
    <col min="44" max="44" width="40.08984375" style="11" bestFit="1" customWidth="1"/>
    <col min="45" max="45" width="27" style="11" bestFit="1" customWidth="1"/>
    <col min="46" max="16384" width="14.453125" style="11"/>
  </cols>
  <sheetData>
    <row r="1" spans="1:45" s="2" customFormat="1" ht="100" x14ac:dyDescent="0.25">
      <c r="A1" s="3" t="s">
        <v>0</v>
      </c>
      <c r="B1" s="5" t="s">
        <v>353</v>
      </c>
      <c r="C1" s="5" t="s">
        <v>354</v>
      </c>
      <c r="D1" s="5" t="s">
        <v>355</v>
      </c>
      <c r="E1" s="5" t="s">
        <v>455</v>
      </c>
      <c r="F1" s="5" t="s">
        <v>457</v>
      </c>
      <c r="G1" s="5" t="s">
        <v>456</v>
      </c>
      <c r="H1" s="5" t="s">
        <v>458</v>
      </c>
      <c r="I1" s="5" t="s">
        <v>459</v>
      </c>
      <c r="J1" s="5" t="s">
        <v>460</v>
      </c>
      <c r="K1" s="5" t="s">
        <v>461</v>
      </c>
      <c r="L1" s="5" t="s">
        <v>462</v>
      </c>
      <c r="M1" s="5" t="s">
        <v>463</v>
      </c>
      <c r="N1" s="4" t="s">
        <v>36</v>
      </c>
      <c r="O1" s="4" t="s">
        <v>37</v>
      </c>
      <c r="P1" s="4" t="s">
        <v>38</v>
      </c>
      <c r="Q1" s="5" t="s">
        <v>356</v>
      </c>
      <c r="R1" s="5" t="s">
        <v>357</v>
      </c>
      <c r="S1" s="5" t="s">
        <v>358</v>
      </c>
      <c r="T1" s="5" t="s">
        <v>359</v>
      </c>
      <c r="U1" s="5" t="s">
        <v>360</v>
      </c>
      <c r="V1" s="5" t="s">
        <v>394</v>
      </c>
      <c r="W1" s="5" t="s">
        <v>361</v>
      </c>
      <c r="X1" s="4" t="s">
        <v>33</v>
      </c>
      <c r="Y1" s="5" t="s">
        <v>362</v>
      </c>
      <c r="Z1" s="5" t="s">
        <v>363</v>
      </c>
      <c r="AA1" s="5" t="s">
        <v>364</v>
      </c>
      <c r="AB1" s="5" t="s">
        <v>365</v>
      </c>
      <c r="AC1" s="5" t="s">
        <v>366</v>
      </c>
      <c r="AD1" s="5" t="s">
        <v>367</v>
      </c>
      <c r="AE1" s="5" t="s">
        <v>368</v>
      </c>
      <c r="AF1" s="4" t="s">
        <v>452</v>
      </c>
      <c r="AG1" s="5" t="s">
        <v>464</v>
      </c>
      <c r="AH1" s="5" t="s">
        <v>453</v>
      </c>
      <c r="AI1" s="5" t="s">
        <v>454</v>
      </c>
      <c r="AJ1" s="5" t="s">
        <v>465</v>
      </c>
      <c r="AK1" s="5" t="s">
        <v>466</v>
      </c>
      <c r="AL1" s="5" t="s">
        <v>467</v>
      </c>
      <c r="AM1" s="5" t="s">
        <v>468</v>
      </c>
      <c r="AN1" s="5" t="s">
        <v>469</v>
      </c>
      <c r="AO1" s="5" t="s">
        <v>470</v>
      </c>
      <c r="AP1" s="5" t="s">
        <v>471</v>
      </c>
      <c r="AQ1" s="5" t="s">
        <v>472</v>
      </c>
      <c r="AR1" s="5" t="s">
        <v>473</v>
      </c>
      <c r="AS1" s="5" t="s">
        <v>474</v>
      </c>
    </row>
    <row r="2" spans="1:45" ht="62.5" x14ac:dyDescent="0.25">
      <c r="A2" s="28">
        <v>1</v>
      </c>
      <c r="B2" s="28" t="s">
        <v>101</v>
      </c>
      <c r="C2" s="28" t="s">
        <v>102</v>
      </c>
      <c r="D2" s="28" t="s">
        <v>103</v>
      </c>
      <c r="E2" s="28">
        <v>3</v>
      </c>
      <c r="F2" s="28" t="s">
        <v>92</v>
      </c>
      <c r="G2" s="28" t="s">
        <v>92</v>
      </c>
      <c r="H2" s="28">
        <v>2</v>
      </c>
      <c r="I2" s="28" t="s">
        <v>92</v>
      </c>
      <c r="J2" s="28" t="s">
        <v>92</v>
      </c>
      <c r="K2" s="28">
        <v>1</v>
      </c>
      <c r="L2" s="28" t="s">
        <v>92</v>
      </c>
      <c r="M2" s="28" t="s">
        <v>92</v>
      </c>
      <c r="N2" s="28" t="s">
        <v>101</v>
      </c>
      <c r="O2" s="28" t="s">
        <v>104</v>
      </c>
      <c r="P2" s="28">
        <v>5</v>
      </c>
      <c r="Q2" s="28" t="s">
        <v>105</v>
      </c>
      <c r="R2" s="28" t="s">
        <v>106</v>
      </c>
      <c r="S2" s="28" t="s">
        <v>106</v>
      </c>
      <c r="T2" s="28" t="s">
        <v>106</v>
      </c>
      <c r="U2" s="28" t="s">
        <v>107</v>
      </c>
      <c r="V2" s="28" t="s">
        <v>107</v>
      </c>
      <c r="W2" s="28" t="s">
        <v>108</v>
      </c>
      <c r="X2" s="28" t="s">
        <v>91</v>
      </c>
      <c r="Y2" s="28" t="s">
        <v>109</v>
      </c>
      <c r="Z2" s="28" t="s">
        <v>110</v>
      </c>
      <c r="AA2" s="28" t="s">
        <v>110</v>
      </c>
      <c r="AB2" s="28" t="s">
        <v>111</v>
      </c>
      <c r="AC2" s="28" t="s">
        <v>111</v>
      </c>
      <c r="AD2" s="28" t="s">
        <v>111</v>
      </c>
      <c r="AE2" s="28" t="s">
        <v>111</v>
      </c>
      <c r="AF2" s="28" t="s">
        <v>91</v>
      </c>
      <c r="AG2" s="28" t="s">
        <v>112</v>
      </c>
      <c r="AH2" s="28" t="s">
        <v>112</v>
      </c>
      <c r="AI2" s="28" t="s">
        <v>112</v>
      </c>
      <c r="AJ2" s="28" t="s">
        <v>113</v>
      </c>
      <c r="AK2" s="28" t="s">
        <v>91</v>
      </c>
      <c r="AL2" s="28" t="s">
        <v>91</v>
      </c>
      <c r="AM2" s="28" t="s">
        <v>91</v>
      </c>
      <c r="AN2" s="28" t="s">
        <v>91</v>
      </c>
      <c r="AO2" s="28" t="s">
        <v>114</v>
      </c>
      <c r="AP2" s="28" t="s">
        <v>91</v>
      </c>
      <c r="AQ2" s="28" t="s">
        <v>91</v>
      </c>
      <c r="AR2" s="28" t="s">
        <v>91</v>
      </c>
      <c r="AS2" s="28" t="s">
        <v>91</v>
      </c>
    </row>
    <row r="3" spans="1:45" x14ac:dyDescent="0.25">
      <c r="A3" s="28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</row>
    <row r="4" spans="1:45" ht="50" x14ac:dyDescent="0.25">
      <c r="A4" s="28">
        <v>2</v>
      </c>
      <c r="B4" s="28" t="s">
        <v>101</v>
      </c>
      <c r="C4" s="28" t="s">
        <v>103</v>
      </c>
      <c r="D4" s="28" t="s">
        <v>102</v>
      </c>
      <c r="E4" s="28">
        <v>6</v>
      </c>
      <c r="F4" s="28">
        <v>6</v>
      </c>
      <c r="G4" s="28">
        <v>6</v>
      </c>
      <c r="H4" s="28">
        <v>3</v>
      </c>
      <c r="I4" s="28">
        <v>3</v>
      </c>
      <c r="J4" s="28">
        <v>4</v>
      </c>
      <c r="K4" s="28">
        <v>5</v>
      </c>
      <c r="L4" s="28">
        <v>5</v>
      </c>
      <c r="M4" s="28">
        <v>7</v>
      </c>
      <c r="N4" s="28" t="s">
        <v>101</v>
      </c>
      <c r="O4" s="28" t="s">
        <v>104</v>
      </c>
      <c r="P4" s="28">
        <v>7</v>
      </c>
      <c r="Q4" s="28" t="s">
        <v>106</v>
      </c>
      <c r="R4" s="28" t="s">
        <v>106</v>
      </c>
      <c r="S4" s="28" t="s">
        <v>105</v>
      </c>
      <c r="T4" s="28" t="s">
        <v>106</v>
      </c>
      <c r="U4" s="28" t="s">
        <v>105</v>
      </c>
      <c r="V4" s="28" t="s">
        <v>106</v>
      </c>
      <c r="W4" s="28" t="s">
        <v>108</v>
      </c>
      <c r="X4" s="28" t="s">
        <v>91</v>
      </c>
      <c r="Y4" s="28" t="s">
        <v>110</v>
      </c>
      <c r="Z4" s="28" t="s">
        <v>110</v>
      </c>
      <c r="AA4" s="28" t="s">
        <v>110</v>
      </c>
      <c r="AB4" s="28" t="s">
        <v>109</v>
      </c>
      <c r="AC4" s="28" t="s">
        <v>110</v>
      </c>
      <c r="AD4" s="28" t="s">
        <v>110</v>
      </c>
      <c r="AE4" s="28" t="s">
        <v>120</v>
      </c>
      <c r="AF4" s="28" t="s">
        <v>91</v>
      </c>
      <c r="AG4" s="28" t="s">
        <v>121</v>
      </c>
      <c r="AH4" s="28" t="s">
        <v>122</v>
      </c>
      <c r="AI4" s="28" t="s">
        <v>91</v>
      </c>
      <c r="AJ4" s="28" t="s">
        <v>123</v>
      </c>
      <c r="AK4" s="28" t="s">
        <v>91</v>
      </c>
      <c r="AL4" s="28" t="s">
        <v>91</v>
      </c>
      <c r="AM4" s="28" t="s">
        <v>91</v>
      </c>
      <c r="AN4" s="28" t="s">
        <v>91</v>
      </c>
      <c r="AO4" s="28" t="s">
        <v>91</v>
      </c>
      <c r="AP4" s="28" t="s">
        <v>91</v>
      </c>
      <c r="AQ4" s="28" t="s">
        <v>91</v>
      </c>
      <c r="AR4" s="28" t="s">
        <v>91</v>
      </c>
      <c r="AS4" s="28" t="s">
        <v>91</v>
      </c>
    </row>
    <row r="5" spans="1:45" ht="37.5" x14ac:dyDescent="0.25">
      <c r="A5" s="28">
        <v>3</v>
      </c>
      <c r="B5" s="28" t="s">
        <v>101</v>
      </c>
      <c r="C5" s="28" t="s">
        <v>103</v>
      </c>
      <c r="D5" s="28" t="s">
        <v>102</v>
      </c>
      <c r="E5" s="28">
        <v>5</v>
      </c>
      <c r="F5" s="28">
        <v>6</v>
      </c>
      <c r="G5" s="28">
        <v>9</v>
      </c>
      <c r="H5" s="28">
        <v>5</v>
      </c>
      <c r="I5" s="28">
        <v>8</v>
      </c>
      <c r="J5" s="28">
        <v>9</v>
      </c>
      <c r="K5" s="28">
        <v>7</v>
      </c>
      <c r="L5" s="28">
        <v>9</v>
      </c>
      <c r="M5" s="28">
        <v>10</v>
      </c>
      <c r="N5" s="28" t="s">
        <v>102</v>
      </c>
      <c r="O5" s="28" t="s">
        <v>104</v>
      </c>
      <c r="P5" s="28">
        <v>4</v>
      </c>
      <c r="Q5" s="28" t="s">
        <v>107</v>
      </c>
      <c r="R5" s="28" t="s">
        <v>106</v>
      </c>
      <c r="S5" s="28" t="s">
        <v>106</v>
      </c>
      <c r="T5" s="28" t="s">
        <v>106</v>
      </c>
      <c r="U5" s="28" t="s">
        <v>107</v>
      </c>
      <c r="V5" s="28" t="s">
        <v>107</v>
      </c>
      <c r="W5" s="28" t="s">
        <v>92</v>
      </c>
      <c r="X5" s="28" t="s">
        <v>91</v>
      </c>
      <c r="Y5" s="28" t="s">
        <v>111</v>
      </c>
      <c r="Z5" s="28" t="s">
        <v>111</v>
      </c>
      <c r="AA5" s="28" t="s">
        <v>110</v>
      </c>
      <c r="AB5" s="28" t="s">
        <v>110</v>
      </c>
      <c r="AC5" s="28" t="s">
        <v>111</v>
      </c>
      <c r="AD5" s="28" t="s">
        <v>111</v>
      </c>
      <c r="AE5" s="28" t="s">
        <v>92</v>
      </c>
      <c r="AF5" s="28" t="s">
        <v>91</v>
      </c>
      <c r="AG5" s="28" t="s">
        <v>126</v>
      </c>
      <c r="AH5" s="28" t="s">
        <v>91</v>
      </c>
      <c r="AI5" s="28" t="s">
        <v>91</v>
      </c>
      <c r="AJ5" s="28" t="s">
        <v>127</v>
      </c>
      <c r="AK5" s="28" t="s">
        <v>128</v>
      </c>
      <c r="AL5" s="28" t="s">
        <v>129</v>
      </c>
      <c r="AM5" s="28" t="s">
        <v>91</v>
      </c>
      <c r="AN5" s="28" t="s">
        <v>91</v>
      </c>
      <c r="AO5" s="28" t="s">
        <v>130</v>
      </c>
      <c r="AP5" s="28" t="s">
        <v>91</v>
      </c>
      <c r="AQ5" s="28" t="s">
        <v>91</v>
      </c>
      <c r="AR5" s="28" t="s">
        <v>91</v>
      </c>
      <c r="AS5" s="28" t="s">
        <v>91</v>
      </c>
    </row>
    <row r="6" spans="1:45" ht="50" x14ac:dyDescent="0.25">
      <c r="A6" s="28">
        <v>4</v>
      </c>
      <c r="B6" s="28" t="s">
        <v>101</v>
      </c>
      <c r="C6" s="28" t="s">
        <v>103</v>
      </c>
      <c r="D6" s="28" t="s">
        <v>102</v>
      </c>
      <c r="E6" s="28">
        <v>8</v>
      </c>
      <c r="F6" s="28">
        <v>10</v>
      </c>
      <c r="G6" s="28">
        <v>8</v>
      </c>
      <c r="H6" s="28">
        <v>8</v>
      </c>
      <c r="I6" s="28">
        <v>7</v>
      </c>
      <c r="J6" s="28">
        <v>7</v>
      </c>
      <c r="K6" s="28">
        <v>8</v>
      </c>
      <c r="L6" s="28">
        <v>7</v>
      </c>
      <c r="M6" s="28">
        <v>5</v>
      </c>
      <c r="N6" s="28" t="s">
        <v>101</v>
      </c>
      <c r="O6" s="28" t="s">
        <v>104</v>
      </c>
      <c r="P6" s="28">
        <v>10</v>
      </c>
      <c r="Q6" s="28" t="s">
        <v>107</v>
      </c>
      <c r="R6" s="28" t="s">
        <v>106</v>
      </c>
      <c r="S6" s="28" t="s">
        <v>106</v>
      </c>
      <c r="T6" s="28" t="s">
        <v>106</v>
      </c>
      <c r="U6" s="28" t="s">
        <v>105</v>
      </c>
      <c r="V6" s="28" t="s">
        <v>105</v>
      </c>
      <c r="W6" s="28" t="s">
        <v>105</v>
      </c>
      <c r="X6" s="28" t="s">
        <v>91</v>
      </c>
      <c r="Y6" s="28" t="s">
        <v>111</v>
      </c>
      <c r="Z6" s="28" t="s">
        <v>110</v>
      </c>
      <c r="AA6" s="28" t="s">
        <v>110</v>
      </c>
      <c r="AB6" s="28" t="s">
        <v>110</v>
      </c>
      <c r="AC6" s="28" t="s">
        <v>111</v>
      </c>
      <c r="AD6" s="28" t="s">
        <v>110</v>
      </c>
      <c r="AE6" s="28" t="s">
        <v>109</v>
      </c>
      <c r="AF6" s="28" t="s">
        <v>91</v>
      </c>
      <c r="AG6" s="28" t="s">
        <v>135</v>
      </c>
      <c r="AH6" s="28" t="s">
        <v>136</v>
      </c>
      <c r="AI6" s="28" t="s">
        <v>91</v>
      </c>
      <c r="AJ6" s="28" t="s">
        <v>137</v>
      </c>
      <c r="AK6" s="28" t="s">
        <v>138</v>
      </c>
      <c r="AL6" s="28" t="s">
        <v>139</v>
      </c>
      <c r="AM6" s="28" t="s">
        <v>91</v>
      </c>
      <c r="AN6" s="28" t="s">
        <v>91</v>
      </c>
      <c r="AO6" s="28" t="s">
        <v>140</v>
      </c>
      <c r="AP6" s="28" t="s">
        <v>141</v>
      </c>
      <c r="AQ6" s="28" t="s">
        <v>142</v>
      </c>
      <c r="AR6" s="28" t="s">
        <v>91</v>
      </c>
      <c r="AS6" s="28" t="s">
        <v>91</v>
      </c>
    </row>
    <row r="7" spans="1:45" ht="37.5" x14ac:dyDescent="0.25">
      <c r="A7" s="28">
        <v>5</v>
      </c>
      <c r="B7" s="28" t="s">
        <v>101</v>
      </c>
      <c r="C7" s="28" t="s">
        <v>103</v>
      </c>
      <c r="D7" s="28" t="s">
        <v>102</v>
      </c>
      <c r="E7" s="28">
        <v>5</v>
      </c>
      <c r="F7" s="28">
        <v>8</v>
      </c>
      <c r="G7" s="28">
        <v>8</v>
      </c>
      <c r="H7" s="28">
        <v>7</v>
      </c>
      <c r="I7" s="28">
        <v>8</v>
      </c>
      <c r="J7" s="28">
        <v>8</v>
      </c>
      <c r="K7" s="28">
        <v>8</v>
      </c>
      <c r="L7" s="28">
        <v>8</v>
      </c>
      <c r="M7" s="28">
        <v>8</v>
      </c>
      <c r="N7" s="28" t="s">
        <v>102</v>
      </c>
      <c r="O7" s="28" t="s">
        <v>145</v>
      </c>
      <c r="P7" s="28">
        <v>10</v>
      </c>
      <c r="Q7" s="28" t="s">
        <v>106</v>
      </c>
      <c r="R7" s="28" t="s">
        <v>105</v>
      </c>
      <c r="S7" s="28" t="s">
        <v>105</v>
      </c>
      <c r="T7" s="28" t="s">
        <v>106</v>
      </c>
      <c r="U7" s="28" t="s">
        <v>106</v>
      </c>
      <c r="V7" s="28" t="s">
        <v>106</v>
      </c>
      <c r="W7" s="28" t="s">
        <v>105</v>
      </c>
      <c r="X7" s="28" t="s">
        <v>91</v>
      </c>
      <c r="Y7" s="28" t="s">
        <v>111</v>
      </c>
      <c r="Z7" s="28" t="s">
        <v>111</v>
      </c>
      <c r="AA7" s="28" t="s">
        <v>111</v>
      </c>
      <c r="AB7" s="28" t="s">
        <v>111</v>
      </c>
      <c r="AC7" s="28" t="s">
        <v>111</v>
      </c>
      <c r="AD7" s="28" t="s">
        <v>111</v>
      </c>
      <c r="AE7" s="28" t="s">
        <v>111</v>
      </c>
      <c r="AF7" s="28" t="s">
        <v>91</v>
      </c>
      <c r="AG7" s="28" t="s">
        <v>146</v>
      </c>
      <c r="AH7" s="28" t="s">
        <v>91</v>
      </c>
      <c r="AI7" s="28" t="s">
        <v>91</v>
      </c>
      <c r="AJ7" s="28" t="s">
        <v>147</v>
      </c>
      <c r="AK7" s="28" t="s">
        <v>148</v>
      </c>
      <c r="AL7" s="28" t="s">
        <v>149</v>
      </c>
      <c r="AM7" s="28" t="s">
        <v>150</v>
      </c>
      <c r="AN7" s="28" t="s">
        <v>151</v>
      </c>
      <c r="AO7" s="28" t="s">
        <v>152</v>
      </c>
      <c r="AP7" s="28" t="s">
        <v>91</v>
      </c>
      <c r="AQ7" s="28" t="s">
        <v>91</v>
      </c>
      <c r="AR7" s="28" t="s">
        <v>91</v>
      </c>
      <c r="AS7" s="28" t="s">
        <v>91</v>
      </c>
    </row>
    <row r="8" spans="1:45" ht="25" x14ac:dyDescent="0.25">
      <c r="A8" s="28">
        <v>6</v>
      </c>
      <c r="B8" s="28" t="s">
        <v>156</v>
      </c>
      <c r="C8" s="28" t="s">
        <v>157</v>
      </c>
      <c r="D8" s="28" t="s">
        <v>102</v>
      </c>
      <c r="E8" s="28">
        <v>10</v>
      </c>
      <c r="F8" s="28">
        <v>10</v>
      </c>
      <c r="G8" s="28">
        <v>5</v>
      </c>
      <c r="H8" s="28">
        <v>8</v>
      </c>
      <c r="I8" s="28">
        <v>10</v>
      </c>
      <c r="J8" s="28">
        <v>5</v>
      </c>
      <c r="K8" s="28">
        <v>5</v>
      </c>
      <c r="L8" s="28">
        <v>10</v>
      </c>
      <c r="M8" s="28">
        <v>5</v>
      </c>
      <c r="N8" s="28" t="s">
        <v>156</v>
      </c>
      <c r="O8" s="28" t="s">
        <v>104</v>
      </c>
      <c r="P8" s="28">
        <v>10</v>
      </c>
      <c r="Q8" s="28" t="s">
        <v>108</v>
      </c>
      <c r="R8" s="28" t="s">
        <v>107</v>
      </c>
      <c r="S8" s="28" t="s">
        <v>107</v>
      </c>
      <c r="T8" s="28" t="s">
        <v>106</v>
      </c>
      <c r="U8" s="28" t="s">
        <v>106</v>
      </c>
      <c r="V8" s="28" t="s">
        <v>107</v>
      </c>
      <c r="W8" s="28" t="s">
        <v>106</v>
      </c>
      <c r="X8" s="28" t="s">
        <v>158</v>
      </c>
      <c r="Y8" s="28" t="s">
        <v>110</v>
      </c>
      <c r="Z8" s="28" t="s">
        <v>110</v>
      </c>
      <c r="AA8" s="28" t="s">
        <v>111</v>
      </c>
      <c r="AB8" s="28" t="s">
        <v>110</v>
      </c>
      <c r="AC8" s="28" t="s">
        <v>111</v>
      </c>
      <c r="AD8" s="28" t="s">
        <v>111</v>
      </c>
      <c r="AE8" s="28" t="s">
        <v>110</v>
      </c>
      <c r="AF8" s="28" t="s">
        <v>91</v>
      </c>
      <c r="AG8" s="28" t="s">
        <v>159</v>
      </c>
      <c r="AH8" s="28" t="s">
        <v>160</v>
      </c>
      <c r="AI8" s="28" t="s">
        <v>161</v>
      </c>
      <c r="AJ8" s="28" t="s">
        <v>162</v>
      </c>
      <c r="AK8" s="28" t="s">
        <v>163</v>
      </c>
      <c r="AL8" s="28" t="s">
        <v>91</v>
      </c>
      <c r="AM8" s="28" t="s">
        <v>91</v>
      </c>
      <c r="AN8" s="28" t="s">
        <v>91</v>
      </c>
      <c r="AO8" s="28" t="s">
        <v>164</v>
      </c>
      <c r="AP8" s="28" t="s">
        <v>165</v>
      </c>
      <c r="AQ8" s="28" t="s">
        <v>166</v>
      </c>
      <c r="AR8" s="28" t="s">
        <v>91</v>
      </c>
      <c r="AS8" s="28" t="s">
        <v>91</v>
      </c>
    </row>
    <row r="9" spans="1:45" ht="37.5" x14ac:dyDescent="0.25">
      <c r="A9" s="28">
        <v>7</v>
      </c>
      <c r="B9" s="28" t="s">
        <v>156</v>
      </c>
      <c r="C9" s="28" t="s">
        <v>157</v>
      </c>
      <c r="D9" s="28" t="s">
        <v>102</v>
      </c>
      <c r="E9" s="28">
        <v>9</v>
      </c>
      <c r="F9" s="28">
        <v>9</v>
      </c>
      <c r="G9" s="28">
        <v>6</v>
      </c>
      <c r="H9" s="28">
        <v>9</v>
      </c>
      <c r="I9" s="28">
        <v>9</v>
      </c>
      <c r="J9" s="28">
        <v>6</v>
      </c>
      <c r="K9" s="28">
        <v>9</v>
      </c>
      <c r="L9" s="28">
        <v>9</v>
      </c>
      <c r="M9" s="28">
        <v>9</v>
      </c>
      <c r="N9" s="28" t="s">
        <v>102</v>
      </c>
      <c r="O9" s="28" t="s">
        <v>145</v>
      </c>
      <c r="P9" s="28">
        <v>10</v>
      </c>
      <c r="Q9" s="28" t="s">
        <v>107</v>
      </c>
      <c r="R9" s="28" t="s">
        <v>106</v>
      </c>
      <c r="S9" s="28" t="s">
        <v>105</v>
      </c>
      <c r="T9" s="28" t="s">
        <v>107</v>
      </c>
      <c r="U9" s="28" t="s">
        <v>107</v>
      </c>
      <c r="V9" s="28" t="s">
        <v>107</v>
      </c>
      <c r="W9" s="28" t="s">
        <v>105</v>
      </c>
      <c r="X9" s="28" t="s">
        <v>170</v>
      </c>
      <c r="Y9" s="28" t="s">
        <v>111</v>
      </c>
      <c r="Z9" s="28" t="s">
        <v>111</v>
      </c>
      <c r="AA9" s="28" t="s">
        <v>109</v>
      </c>
      <c r="AB9" s="28" t="s">
        <v>109</v>
      </c>
      <c r="AC9" s="28" t="s">
        <v>111</v>
      </c>
      <c r="AD9" s="28" t="s">
        <v>111</v>
      </c>
      <c r="AE9" s="28" t="s">
        <v>111</v>
      </c>
      <c r="AF9" s="28" t="s">
        <v>171</v>
      </c>
      <c r="AG9" s="28" t="s">
        <v>172</v>
      </c>
      <c r="AH9" s="28" t="s">
        <v>173</v>
      </c>
      <c r="AI9" s="28" t="s">
        <v>174</v>
      </c>
      <c r="AJ9" s="28" t="s">
        <v>175</v>
      </c>
      <c r="AK9" s="28" t="s">
        <v>176</v>
      </c>
      <c r="AL9" s="28" t="s">
        <v>177</v>
      </c>
      <c r="AM9" s="28" t="s">
        <v>91</v>
      </c>
      <c r="AN9" s="28" t="s">
        <v>91</v>
      </c>
      <c r="AO9" s="28" t="s">
        <v>178</v>
      </c>
      <c r="AP9" s="28" t="s">
        <v>179</v>
      </c>
      <c r="AQ9" s="28" t="s">
        <v>91</v>
      </c>
      <c r="AR9" s="28" t="s">
        <v>91</v>
      </c>
      <c r="AS9" s="28" t="s">
        <v>91</v>
      </c>
    </row>
    <row r="10" spans="1:45" ht="25" x14ac:dyDescent="0.25">
      <c r="A10" s="28">
        <v>8</v>
      </c>
      <c r="B10" s="28" t="s">
        <v>156</v>
      </c>
      <c r="C10" s="28" t="s">
        <v>157</v>
      </c>
      <c r="D10" s="28" t="s">
        <v>102</v>
      </c>
      <c r="E10" s="28">
        <v>10</v>
      </c>
      <c r="F10" s="28">
        <v>10</v>
      </c>
      <c r="G10" s="28">
        <v>10</v>
      </c>
      <c r="H10" s="28">
        <v>10</v>
      </c>
      <c r="I10" s="28">
        <v>10</v>
      </c>
      <c r="J10" s="28">
        <v>10</v>
      </c>
      <c r="K10" s="28">
        <v>10</v>
      </c>
      <c r="L10" s="28">
        <v>10</v>
      </c>
      <c r="M10" s="28">
        <v>10</v>
      </c>
      <c r="N10" s="28" t="s">
        <v>157</v>
      </c>
      <c r="O10" s="28" t="s">
        <v>104</v>
      </c>
      <c r="P10" s="28">
        <v>10</v>
      </c>
      <c r="Q10" s="28" t="s">
        <v>107</v>
      </c>
      <c r="R10" s="28" t="s">
        <v>106</v>
      </c>
      <c r="S10" s="28" t="s">
        <v>107</v>
      </c>
      <c r="T10" s="28" t="s">
        <v>107</v>
      </c>
      <c r="U10" s="28" t="s">
        <v>106</v>
      </c>
      <c r="V10" s="28" t="s">
        <v>107</v>
      </c>
      <c r="W10" s="28" t="s">
        <v>108</v>
      </c>
      <c r="X10" s="28" t="s">
        <v>91</v>
      </c>
      <c r="Y10" s="28" t="s">
        <v>111</v>
      </c>
      <c r="Z10" s="28" t="s">
        <v>110</v>
      </c>
      <c r="AA10" s="28" t="s">
        <v>111</v>
      </c>
      <c r="AB10" s="28" t="s">
        <v>110</v>
      </c>
      <c r="AC10" s="28" t="s">
        <v>111</v>
      </c>
      <c r="AD10" s="28" t="s">
        <v>111</v>
      </c>
      <c r="AE10" s="28" t="s">
        <v>111</v>
      </c>
      <c r="AF10" s="28" t="s">
        <v>91</v>
      </c>
      <c r="AG10" s="28" t="s">
        <v>181</v>
      </c>
      <c r="AH10" s="28" t="s">
        <v>182</v>
      </c>
      <c r="AI10" s="28" t="s">
        <v>183</v>
      </c>
      <c r="AJ10" s="28" t="s">
        <v>91</v>
      </c>
      <c r="AK10" s="28" t="s">
        <v>184</v>
      </c>
      <c r="AL10" s="28" t="s">
        <v>185</v>
      </c>
      <c r="AM10" s="28" t="s">
        <v>91</v>
      </c>
      <c r="AN10" s="28" t="s">
        <v>91</v>
      </c>
      <c r="AO10" s="28" t="s">
        <v>91</v>
      </c>
      <c r="AP10" s="28" t="s">
        <v>186</v>
      </c>
      <c r="AQ10" s="28" t="s">
        <v>187</v>
      </c>
      <c r="AR10" s="28" t="s">
        <v>91</v>
      </c>
      <c r="AS10" s="28" t="s">
        <v>91</v>
      </c>
    </row>
    <row r="11" spans="1:45" ht="37.5" x14ac:dyDescent="0.25">
      <c r="A11" s="28">
        <v>9</v>
      </c>
      <c r="B11" s="28" t="s">
        <v>156</v>
      </c>
      <c r="C11" s="28" t="s">
        <v>157</v>
      </c>
      <c r="D11" s="28" t="s">
        <v>102</v>
      </c>
      <c r="E11" s="28">
        <v>5</v>
      </c>
      <c r="F11" s="28">
        <v>5</v>
      </c>
      <c r="G11" s="28">
        <v>6</v>
      </c>
      <c r="H11" s="28">
        <v>8</v>
      </c>
      <c r="I11" s="28">
        <v>7</v>
      </c>
      <c r="J11" s="28">
        <v>9</v>
      </c>
      <c r="K11" s="28">
        <v>5</v>
      </c>
      <c r="L11" s="28">
        <v>8</v>
      </c>
      <c r="M11" s="28">
        <v>7</v>
      </c>
      <c r="N11" s="28" t="s">
        <v>157</v>
      </c>
      <c r="O11" s="28" t="s">
        <v>104</v>
      </c>
      <c r="P11" s="28">
        <v>10</v>
      </c>
      <c r="Q11" s="28" t="s">
        <v>106</v>
      </c>
      <c r="R11" s="28" t="s">
        <v>107</v>
      </c>
      <c r="S11" s="28" t="s">
        <v>105</v>
      </c>
      <c r="T11" s="28" t="s">
        <v>106</v>
      </c>
      <c r="U11" s="28" t="s">
        <v>107</v>
      </c>
      <c r="V11" s="28" t="s">
        <v>107</v>
      </c>
      <c r="W11" s="28" t="s">
        <v>108</v>
      </c>
      <c r="X11" s="28" t="s">
        <v>91</v>
      </c>
      <c r="Y11" s="28" t="s">
        <v>111</v>
      </c>
      <c r="Z11" s="28" t="s">
        <v>111</v>
      </c>
      <c r="AA11" s="28" t="s">
        <v>111</v>
      </c>
      <c r="AB11" s="28" t="s">
        <v>110</v>
      </c>
      <c r="AC11" s="28" t="s">
        <v>111</v>
      </c>
      <c r="AD11" s="28" t="s">
        <v>109</v>
      </c>
      <c r="AE11" s="28" t="s">
        <v>120</v>
      </c>
      <c r="AF11" s="28" t="s">
        <v>91</v>
      </c>
      <c r="AG11" s="28" t="s">
        <v>191</v>
      </c>
      <c r="AH11" s="28" t="s">
        <v>192</v>
      </c>
      <c r="AI11" s="28" t="s">
        <v>91</v>
      </c>
      <c r="AJ11" s="28" t="s">
        <v>193</v>
      </c>
      <c r="AK11" s="28" t="s">
        <v>91</v>
      </c>
      <c r="AL11" s="28" t="s">
        <v>91</v>
      </c>
      <c r="AM11" s="28" t="s">
        <v>91</v>
      </c>
      <c r="AN11" s="28" t="s">
        <v>91</v>
      </c>
      <c r="AO11" s="28" t="s">
        <v>194</v>
      </c>
      <c r="AP11" s="28" t="s">
        <v>195</v>
      </c>
      <c r="AQ11" s="28" t="s">
        <v>91</v>
      </c>
      <c r="AR11" s="28" t="s">
        <v>91</v>
      </c>
      <c r="AS11" s="28" t="s">
        <v>91</v>
      </c>
    </row>
    <row r="12" spans="1:45" ht="37.5" x14ac:dyDescent="0.25">
      <c r="A12" s="28">
        <v>10</v>
      </c>
      <c r="B12" s="28" t="s">
        <v>156</v>
      </c>
      <c r="C12" s="28" t="s">
        <v>157</v>
      </c>
      <c r="D12" s="28" t="s">
        <v>102</v>
      </c>
      <c r="E12" s="28">
        <v>1</v>
      </c>
      <c r="F12" s="28">
        <v>5</v>
      </c>
      <c r="G12" s="28">
        <v>7</v>
      </c>
      <c r="H12" s="28">
        <v>6</v>
      </c>
      <c r="I12" s="28">
        <v>8</v>
      </c>
      <c r="J12" s="28">
        <v>10</v>
      </c>
      <c r="K12" s="28">
        <v>10</v>
      </c>
      <c r="L12" s="28">
        <v>10</v>
      </c>
      <c r="M12" s="28">
        <v>10</v>
      </c>
      <c r="N12" s="28" t="s">
        <v>102</v>
      </c>
      <c r="O12" s="28" t="s">
        <v>104</v>
      </c>
      <c r="P12" s="28">
        <v>10</v>
      </c>
      <c r="Q12" s="28" t="s">
        <v>106</v>
      </c>
      <c r="R12" s="28" t="s">
        <v>107</v>
      </c>
      <c r="S12" s="28" t="s">
        <v>107</v>
      </c>
      <c r="T12" s="28" t="s">
        <v>106</v>
      </c>
      <c r="U12" s="28" t="s">
        <v>106</v>
      </c>
      <c r="V12" s="28" t="s">
        <v>107</v>
      </c>
      <c r="W12" s="28" t="s">
        <v>107</v>
      </c>
      <c r="X12" s="28" t="s">
        <v>91</v>
      </c>
      <c r="Y12" s="28" t="s">
        <v>111</v>
      </c>
      <c r="Z12" s="28" t="s">
        <v>111</v>
      </c>
      <c r="AA12" s="28" t="s">
        <v>111</v>
      </c>
      <c r="AB12" s="28" t="s">
        <v>111</v>
      </c>
      <c r="AC12" s="28" t="s">
        <v>111</v>
      </c>
      <c r="AD12" s="28" t="s">
        <v>111</v>
      </c>
      <c r="AE12" s="28" t="s">
        <v>111</v>
      </c>
      <c r="AF12" s="28" t="s">
        <v>91</v>
      </c>
      <c r="AG12" s="28" t="s">
        <v>198</v>
      </c>
      <c r="AH12" s="28" t="s">
        <v>199</v>
      </c>
      <c r="AI12" s="28" t="s">
        <v>200</v>
      </c>
      <c r="AJ12" s="28" t="s">
        <v>201</v>
      </c>
      <c r="AK12" s="28" t="s">
        <v>202</v>
      </c>
      <c r="AL12" s="28" t="s">
        <v>203</v>
      </c>
      <c r="AM12" s="28" t="s">
        <v>204</v>
      </c>
      <c r="AN12" s="28" t="s">
        <v>205</v>
      </c>
      <c r="AO12" s="28" t="s">
        <v>206</v>
      </c>
      <c r="AP12" s="28" t="s">
        <v>207</v>
      </c>
      <c r="AQ12" s="28" t="s">
        <v>208</v>
      </c>
      <c r="AR12" s="28" t="s">
        <v>209</v>
      </c>
      <c r="AS12" s="28" t="s">
        <v>210</v>
      </c>
    </row>
    <row r="13" spans="1:45" ht="37.5" x14ac:dyDescent="0.25">
      <c r="A13" s="28">
        <v>11</v>
      </c>
      <c r="B13" s="28" t="s">
        <v>156</v>
      </c>
      <c r="C13" s="28" t="s">
        <v>157</v>
      </c>
      <c r="D13" s="28" t="s">
        <v>102</v>
      </c>
      <c r="E13" s="28">
        <v>2</v>
      </c>
      <c r="F13" s="28">
        <v>5</v>
      </c>
      <c r="G13" s="28">
        <v>6</v>
      </c>
      <c r="H13" s="28">
        <v>5</v>
      </c>
      <c r="I13" s="28">
        <v>6</v>
      </c>
      <c r="J13" s="28">
        <v>7</v>
      </c>
      <c r="K13" s="28">
        <v>10</v>
      </c>
      <c r="L13" s="28">
        <v>10</v>
      </c>
      <c r="M13" s="28">
        <v>10</v>
      </c>
      <c r="N13" s="28" t="s">
        <v>102</v>
      </c>
      <c r="O13" s="28" t="s">
        <v>104</v>
      </c>
      <c r="P13" s="28">
        <v>10</v>
      </c>
      <c r="Q13" s="28" t="s">
        <v>107</v>
      </c>
      <c r="R13" s="28" t="s">
        <v>106</v>
      </c>
      <c r="S13" s="28" t="s">
        <v>106</v>
      </c>
      <c r="T13" s="28" t="s">
        <v>105</v>
      </c>
      <c r="U13" s="28" t="s">
        <v>107</v>
      </c>
      <c r="V13" s="28" t="s">
        <v>213</v>
      </c>
      <c r="W13" s="28" t="s">
        <v>108</v>
      </c>
      <c r="X13" s="28" t="s">
        <v>91</v>
      </c>
      <c r="Y13" s="28" t="s">
        <v>111</v>
      </c>
      <c r="Z13" s="28" t="s">
        <v>111</v>
      </c>
      <c r="AA13" s="28" t="s">
        <v>111</v>
      </c>
      <c r="AB13" s="28" t="s">
        <v>111</v>
      </c>
      <c r="AC13" s="28" t="s">
        <v>111</v>
      </c>
      <c r="AD13" s="28" t="s">
        <v>110</v>
      </c>
      <c r="AE13" s="28" t="s">
        <v>120</v>
      </c>
      <c r="AF13" s="28" t="s">
        <v>91</v>
      </c>
      <c r="AG13" s="28" t="s">
        <v>214</v>
      </c>
      <c r="AH13" s="28" t="s">
        <v>215</v>
      </c>
      <c r="AI13" s="28" t="s">
        <v>216</v>
      </c>
      <c r="AJ13" s="28" t="s">
        <v>217</v>
      </c>
      <c r="AK13" s="28" t="s">
        <v>218</v>
      </c>
      <c r="AL13" s="28" t="s">
        <v>219</v>
      </c>
      <c r="AM13" s="28" t="s">
        <v>220</v>
      </c>
      <c r="AN13" s="28" t="s">
        <v>221</v>
      </c>
      <c r="AO13" s="28" t="s">
        <v>222</v>
      </c>
      <c r="AP13" s="28" t="s">
        <v>223</v>
      </c>
      <c r="AQ13" s="28" t="s">
        <v>224</v>
      </c>
      <c r="AR13" s="28" t="s">
        <v>225</v>
      </c>
      <c r="AS13" s="28" t="s">
        <v>226</v>
      </c>
    </row>
    <row r="14" spans="1:45" ht="37.5" x14ac:dyDescent="0.25">
      <c r="A14" s="28">
        <v>12</v>
      </c>
      <c r="B14" s="28" t="s">
        <v>156</v>
      </c>
      <c r="C14" s="28" t="s">
        <v>157</v>
      </c>
      <c r="D14" s="28" t="s">
        <v>102</v>
      </c>
      <c r="E14" s="28">
        <v>5</v>
      </c>
      <c r="F14" s="28">
        <v>10</v>
      </c>
      <c r="G14" s="28">
        <v>5</v>
      </c>
      <c r="H14" s="28">
        <v>5</v>
      </c>
      <c r="I14" s="28">
        <v>10</v>
      </c>
      <c r="J14" s="28">
        <v>5</v>
      </c>
      <c r="K14" s="28">
        <v>10</v>
      </c>
      <c r="L14" s="28">
        <v>10</v>
      </c>
      <c r="M14" s="28">
        <v>10</v>
      </c>
      <c r="N14" s="28" t="s">
        <v>102</v>
      </c>
      <c r="O14" s="28" t="s">
        <v>104</v>
      </c>
      <c r="P14" s="28">
        <v>10</v>
      </c>
      <c r="Q14" s="28" t="s">
        <v>106</v>
      </c>
      <c r="R14" s="28" t="s">
        <v>106</v>
      </c>
      <c r="S14" s="28" t="s">
        <v>106</v>
      </c>
      <c r="T14" s="28" t="s">
        <v>106</v>
      </c>
      <c r="U14" s="28" t="s">
        <v>106</v>
      </c>
      <c r="V14" s="28" t="s">
        <v>106</v>
      </c>
      <c r="W14" s="28" t="s">
        <v>106</v>
      </c>
      <c r="X14" s="28" t="s">
        <v>91</v>
      </c>
      <c r="Y14" s="28" t="s">
        <v>111</v>
      </c>
      <c r="Z14" s="28" t="s">
        <v>111</v>
      </c>
      <c r="AA14" s="28" t="s">
        <v>111</v>
      </c>
      <c r="AB14" s="28" t="s">
        <v>111</v>
      </c>
      <c r="AC14" s="28" t="s">
        <v>111</v>
      </c>
      <c r="AD14" s="28" t="s">
        <v>109</v>
      </c>
      <c r="AE14" s="28" t="s">
        <v>120</v>
      </c>
      <c r="AF14" s="28" t="s">
        <v>91</v>
      </c>
      <c r="AG14" s="28" t="s">
        <v>227</v>
      </c>
      <c r="AH14" s="28" t="s">
        <v>228</v>
      </c>
      <c r="AI14" s="28" t="s">
        <v>229</v>
      </c>
      <c r="AJ14" s="28" t="s">
        <v>230</v>
      </c>
      <c r="AK14" s="28" t="s">
        <v>231</v>
      </c>
      <c r="AL14" s="28" t="s">
        <v>232</v>
      </c>
      <c r="AM14" s="28" t="s">
        <v>91</v>
      </c>
      <c r="AN14" s="28" t="s">
        <v>91</v>
      </c>
      <c r="AO14" s="28" t="s">
        <v>233</v>
      </c>
      <c r="AP14" s="28" t="s">
        <v>234</v>
      </c>
      <c r="AQ14" s="28" t="s">
        <v>235</v>
      </c>
      <c r="AR14" s="28" t="s">
        <v>91</v>
      </c>
      <c r="AS14" s="28" t="s">
        <v>91</v>
      </c>
    </row>
    <row r="15" spans="1:45" ht="25" x14ac:dyDescent="0.25">
      <c r="A15" s="28">
        <v>13</v>
      </c>
      <c r="B15" s="28" t="s">
        <v>156</v>
      </c>
      <c r="C15" s="28" t="s">
        <v>238</v>
      </c>
      <c r="D15" s="28" t="s">
        <v>239</v>
      </c>
      <c r="E15" s="28">
        <v>10</v>
      </c>
      <c r="F15" s="28">
        <v>10</v>
      </c>
      <c r="G15" s="28">
        <v>10</v>
      </c>
      <c r="H15" s="28">
        <v>8</v>
      </c>
      <c r="I15" s="28">
        <v>10</v>
      </c>
      <c r="J15" s="28">
        <v>10</v>
      </c>
      <c r="K15" s="28">
        <v>10</v>
      </c>
      <c r="L15" s="28">
        <v>10</v>
      </c>
      <c r="M15" s="28">
        <v>10</v>
      </c>
      <c r="N15" s="28" t="s">
        <v>239</v>
      </c>
      <c r="O15" s="28" t="s">
        <v>104</v>
      </c>
      <c r="P15" s="28">
        <v>10</v>
      </c>
      <c r="Q15" s="28" t="s">
        <v>107</v>
      </c>
      <c r="R15" s="28" t="s">
        <v>106</v>
      </c>
      <c r="S15" s="28" t="s">
        <v>107</v>
      </c>
      <c r="T15" s="28" t="s">
        <v>107</v>
      </c>
      <c r="U15" s="28" t="s">
        <v>107</v>
      </c>
      <c r="V15" s="28" t="s">
        <v>107</v>
      </c>
      <c r="W15" s="28" t="s">
        <v>106</v>
      </c>
      <c r="X15" s="28" t="s">
        <v>240</v>
      </c>
      <c r="Y15" s="28" t="s">
        <v>111</v>
      </c>
      <c r="Z15" s="28" t="s">
        <v>111</v>
      </c>
      <c r="AA15" s="28" t="s">
        <v>111</v>
      </c>
      <c r="AB15" s="28" t="s">
        <v>111</v>
      </c>
      <c r="AC15" s="28" t="s">
        <v>111</v>
      </c>
      <c r="AD15" s="28" t="s">
        <v>111</v>
      </c>
      <c r="AE15" s="28" t="s">
        <v>111</v>
      </c>
      <c r="AF15" s="28" t="s">
        <v>241</v>
      </c>
      <c r="AG15" s="28" t="s">
        <v>242</v>
      </c>
      <c r="AH15" s="28" t="s">
        <v>243</v>
      </c>
      <c r="AI15" s="28" t="s">
        <v>91</v>
      </c>
      <c r="AJ15" s="28" t="s">
        <v>244</v>
      </c>
      <c r="AK15" s="28" t="s">
        <v>245</v>
      </c>
      <c r="AL15" s="28" t="s">
        <v>91</v>
      </c>
      <c r="AM15" s="28" t="s">
        <v>91</v>
      </c>
      <c r="AN15" s="28" t="s">
        <v>91</v>
      </c>
      <c r="AO15" s="28" t="s">
        <v>246</v>
      </c>
      <c r="AP15" s="28" t="s">
        <v>247</v>
      </c>
      <c r="AQ15" s="28" t="s">
        <v>91</v>
      </c>
      <c r="AR15" s="28" t="s">
        <v>91</v>
      </c>
      <c r="AS15" s="28" t="s">
        <v>91</v>
      </c>
    </row>
    <row r="16" spans="1:45" ht="25" x14ac:dyDescent="0.25">
      <c r="A16" s="28">
        <v>14</v>
      </c>
      <c r="B16" s="28" t="s">
        <v>156</v>
      </c>
      <c r="C16" s="28" t="s">
        <v>238</v>
      </c>
      <c r="D16" s="28" t="s">
        <v>239</v>
      </c>
      <c r="E16" s="28">
        <v>10</v>
      </c>
      <c r="F16" s="28">
        <v>10</v>
      </c>
      <c r="G16" s="28">
        <v>10</v>
      </c>
      <c r="H16" s="28">
        <v>10</v>
      </c>
      <c r="I16" s="28">
        <v>10</v>
      </c>
      <c r="J16" s="28">
        <v>10</v>
      </c>
      <c r="K16" s="28">
        <v>10</v>
      </c>
      <c r="L16" s="28">
        <v>10</v>
      </c>
      <c r="M16" s="28">
        <v>10</v>
      </c>
      <c r="N16" s="28" t="s">
        <v>239</v>
      </c>
      <c r="O16" s="28" t="s">
        <v>104</v>
      </c>
      <c r="P16" s="28">
        <v>9</v>
      </c>
      <c r="Q16" s="28" t="s">
        <v>106</v>
      </c>
      <c r="R16" s="28" t="s">
        <v>106</v>
      </c>
      <c r="S16" s="28" t="s">
        <v>106</v>
      </c>
      <c r="T16" s="28" t="s">
        <v>106</v>
      </c>
      <c r="U16" s="28" t="s">
        <v>106</v>
      </c>
      <c r="V16" s="28" t="s">
        <v>106</v>
      </c>
      <c r="W16" s="28" t="s">
        <v>106</v>
      </c>
      <c r="X16" s="28" t="s">
        <v>252</v>
      </c>
      <c r="Y16" s="28" t="s">
        <v>110</v>
      </c>
      <c r="Z16" s="28" t="s">
        <v>110</v>
      </c>
      <c r="AA16" s="28" t="s">
        <v>110</v>
      </c>
      <c r="AB16" s="28" t="s">
        <v>110</v>
      </c>
      <c r="AC16" s="28" t="s">
        <v>110</v>
      </c>
      <c r="AD16" s="28" t="s">
        <v>110</v>
      </c>
      <c r="AE16" s="28" t="s">
        <v>110</v>
      </c>
      <c r="AF16" s="28" t="s">
        <v>91</v>
      </c>
      <c r="AG16" s="28" t="s">
        <v>253</v>
      </c>
      <c r="AH16" s="28" t="s">
        <v>254</v>
      </c>
      <c r="AI16" s="28" t="s">
        <v>255</v>
      </c>
      <c r="AJ16" s="28" t="s">
        <v>256</v>
      </c>
      <c r="AK16" s="28" t="s">
        <v>257</v>
      </c>
      <c r="AL16" s="28" t="s">
        <v>258</v>
      </c>
      <c r="AM16" s="28" t="s">
        <v>91</v>
      </c>
      <c r="AN16" s="28" t="s">
        <v>91</v>
      </c>
      <c r="AO16" s="28" t="s">
        <v>259</v>
      </c>
      <c r="AP16" s="28" t="s">
        <v>260</v>
      </c>
      <c r="AQ16" s="28" t="s">
        <v>261</v>
      </c>
      <c r="AR16" s="28" t="s">
        <v>91</v>
      </c>
      <c r="AS16" s="28" t="s">
        <v>91</v>
      </c>
    </row>
    <row r="17" spans="1:45" ht="25" x14ac:dyDescent="0.25">
      <c r="A17" s="28">
        <v>15</v>
      </c>
      <c r="B17" s="28" t="s">
        <v>156</v>
      </c>
      <c r="C17" s="28" t="s">
        <v>238</v>
      </c>
      <c r="D17" s="28" t="s">
        <v>239</v>
      </c>
      <c r="E17" s="28">
        <v>7</v>
      </c>
      <c r="F17" s="28">
        <v>9</v>
      </c>
      <c r="G17" s="28">
        <v>9</v>
      </c>
      <c r="H17" s="28">
        <v>8</v>
      </c>
      <c r="I17" s="28">
        <v>9</v>
      </c>
      <c r="J17" s="28">
        <v>9</v>
      </c>
      <c r="K17" s="28">
        <v>7</v>
      </c>
      <c r="L17" s="28">
        <v>8</v>
      </c>
      <c r="M17" s="28">
        <v>9</v>
      </c>
      <c r="N17" s="28" t="s">
        <v>238</v>
      </c>
      <c r="O17" s="28" t="s">
        <v>104</v>
      </c>
      <c r="P17" s="28">
        <v>9</v>
      </c>
      <c r="Q17" s="28" t="s">
        <v>107</v>
      </c>
      <c r="R17" s="28" t="s">
        <v>106</v>
      </c>
      <c r="S17" s="28" t="s">
        <v>107</v>
      </c>
      <c r="T17" s="28" t="s">
        <v>107</v>
      </c>
      <c r="U17" s="28" t="s">
        <v>107</v>
      </c>
      <c r="V17" s="28" t="s">
        <v>107</v>
      </c>
      <c r="W17" s="28" t="s">
        <v>105</v>
      </c>
      <c r="X17" s="28" t="s">
        <v>91</v>
      </c>
      <c r="Y17" s="28" t="s">
        <v>111</v>
      </c>
      <c r="Z17" s="28" t="s">
        <v>111</v>
      </c>
      <c r="AA17" s="28" t="s">
        <v>111</v>
      </c>
      <c r="AB17" s="28" t="s">
        <v>111</v>
      </c>
      <c r="AC17" s="28" t="s">
        <v>111</v>
      </c>
      <c r="AD17" s="28" t="s">
        <v>111</v>
      </c>
      <c r="AE17" s="28" t="s">
        <v>120</v>
      </c>
      <c r="AF17" s="28" t="s">
        <v>91</v>
      </c>
      <c r="AG17" s="28" t="s">
        <v>262</v>
      </c>
      <c r="AH17" s="28" t="s">
        <v>263</v>
      </c>
      <c r="AI17" s="28" t="s">
        <v>91</v>
      </c>
      <c r="AJ17" s="28" t="s">
        <v>91</v>
      </c>
      <c r="AK17" s="28" t="s">
        <v>91</v>
      </c>
      <c r="AL17" s="28" t="s">
        <v>91</v>
      </c>
      <c r="AM17" s="28" t="s">
        <v>91</v>
      </c>
      <c r="AN17" s="28" t="s">
        <v>91</v>
      </c>
      <c r="AO17" s="28" t="s">
        <v>91</v>
      </c>
      <c r="AP17" s="28" t="s">
        <v>91</v>
      </c>
      <c r="AQ17" s="28" t="s">
        <v>91</v>
      </c>
      <c r="AR17" s="28" t="s">
        <v>91</v>
      </c>
      <c r="AS17" s="28" t="s">
        <v>91</v>
      </c>
    </row>
    <row r="18" spans="1:45" ht="25" x14ac:dyDescent="0.25">
      <c r="A18" s="28">
        <v>16</v>
      </c>
      <c r="B18" s="28" t="s">
        <v>156</v>
      </c>
      <c r="C18" s="28" t="s">
        <v>238</v>
      </c>
      <c r="D18" s="28" t="s">
        <v>239</v>
      </c>
      <c r="E18" s="28">
        <v>5</v>
      </c>
      <c r="F18" s="28">
        <v>4</v>
      </c>
      <c r="G18" s="28">
        <v>5</v>
      </c>
      <c r="H18" s="28">
        <v>6</v>
      </c>
      <c r="I18" s="28">
        <v>4</v>
      </c>
      <c r="J18" s="28">
        <v>5</v>
      </c>
      <c r="K18" s="28">
        <v>3</v>
      </c>
      <c r="L18" s="28">
        <v>6</v>
      </c>
      <c r="M18" s="28">
        <v>4</v>
      </c>
      <c r="N18" s="28" t="s">
        <v>238</v>
      </c>
      <c r="O18" s="28" t="s">
        <v>104</v>
      </c>
      <c r="P18" s="28">
        <v>5</v>
      </c>
      <c r="Q18" s="28" t="s">
        <v>106</v>
      </c>
      <c r="R18" s="28" t="s">
        <v>105</v>
      </c>
      <c r="S18" s="28" t="s">
        <v>105</v>
      </c>
      <c r="T18" s="28" t="s">
        <v>264</v>
      </c>
      <c r="U18" s="28" t="s">
        <v>105</v>
      </c>
      <c r="V18" s="28" t="s">
        <v>105</v>
      </c>
      <c r="W18" s="28" t="s">
        <v>105</v>
      </c>
      <c r="X18" s="28" t="s">
        <v>265</v>
      </c>
      <c r="Y18" s="28" t="s">
        <v>110</v>
      </c>
      <c r="Z18" s="28" t="s">
        <v>109</v>
      </c>
      <c r="AA18" s="28" t="s">
        <v>109</v>
      </c>
      <c r="AB18" s="28" t="s">
        <v>110</v>
      </c>
      <c r="AC18" s="28" t="s">
        <v>110</v>
      </c>
      <c r="AD18" s="28" t="s">
        <v>110</v>
      </c>
      <c r="AE18" s="28" t="s">
        <v>266</v>
      </c>
      <c r="AF18" s="28" t="s">
        <v>267</v>
      </c>
      <c r="AG18" s="28" t="s">
        <v>268</v>
      </c>
      <c r="AH18" s="28" t="s">
        <v>91</v>
      </c>
      <c r="AI18" s="28" t="s">
        <v>91</v>
      </c>
      <c r="AJ18" s="28" t="s">
        <v>269</v>
      </c>
      <c r="AK18" s="28" t="s">
        <v>91</v>
      </c>
      <c r="AL18" s="28" t="s">
        <v>91</v>
      </c>
      <c r="AM18" s="28" t="s">
        <v>91</v>
      </c>
      <c r="AN18" s="28" t="s">
        <v>91</v>
      </c>
      <c r="AO18" s="28" t="s">
        <v>270</v>
      </c>
      <c r="AP18" s="28" t="s">
        <v>91</v>
      </c>
      <c r="AQ18" s="28" t="s">
        <v>91</v>
      </c>
      <c r="AR18" s="28" t="s">
        <v>91</v>
      </c>
      <c r="AS18" s="28" t="s">
        <v>91</v>
      </c>
    </row>
  </sheetData>
  <autoFilter ref="A1:AS18" xr:uid="{00000000-0009-0000-0000-000000000000}"/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xr:uid="{69FF1948-4ECA-4022-B912-DC92BCE362F8}">
          <x14:formula1>
            <xm:f>'C:\Users\pauline.deschryver\Dropbox (BearingPoint)\Gabon_SNIS\Analyse d''impact\[Copie de Base de données enquête SIS Gabon (Inès)1 - Copie.xlsx]liste'!#REF!</xm:f>
          </x14:formula1>
          <xm:sqref>N2:P18 B2:D18 Y2:AE18 E2:M18 Q2:W18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outlinePr summaryBelow="0" summaryRight="0"/>
  </sheetPr>
  <dimension ref="A1:CS26"/>
  <sheetViews>
    <sheetView topLeftCell="AI1" workbookViewId="0">
      <selection activeCell="AK16" sqref="AK16"/>
    </sheetView>
  </sheetViews>
  <sheetFormatPr baseColWidth="10" defaultColWidth="14.453125" defaultRowHeight="15.75" customHeight="1" x14ac:dyDescent="0.25"/>
  <cols>
    <col min="37" max="37" width="41.6328125" customWidth="1"/>
  </cols>
  <sheetData>
    <row r="1" spans="1:97" ht="15.7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M1" s="1" t="s">
        <v>9</v>
      </c>
      <c r="N1" s="1" t="s">
        <v>10</v>
      </c>
      <c r="O1" s="1" t="s">
        <v>11</v>
      </c>
      <c r="P1" s="1" t="s">
        <v>12</v>
      </c>
      <c r="Q1" s="1" t="s">
        <v>13</v>
      </c>
      <c r="S1" s="1" t="s">
        <v>14</v>
      </c>
      <c r="T1" s="1" t="s">
        <v>15</v>
      </c>
      <c r="U1" s="1" t="s">
        <v>16</v>
      </c>
      <c r="V1" s="1" t="s">
        <v>17</v>
      </c>
      <c r="W1" s="1" t="s">
        <v>18</v>
      </c>
      <c r="X1" s="1" t="s">
        <v>271</v>
      </c>
      <c r="Y1" s="1" t="s">
        <v>19</v>
      </c>
      <c r="Z1" s="1" t="s">
        <v>20</v>
      </c>
      <c r="AA1" s="1" t="s">
        <v>21</v>
      </c>
      <c r="AB1" s="1" t="s">
        <v>22</v>
      </c>
      <c r="AC1" s="1" t="s">
        <v>23</v>
      </c>
      <c r="AD1" s="1" t="s">
        <v>24</v>
      </c>
      <c r="AE1" s="1" t="s">
        <v>25</v>
      </c>
      <c r="AF1" s="1" t="s">
        <v>26</v>
      </c>
      <c r="AG1" s="1" t="s">
        <v>27</v>
      </c>
      <c r="AJ1" s="1" t="s">
        <v>28</v>
      </c>
      <c r="AK1" s="1" t="s">
        <v>29</v>
      </c>
      <c r="AN1" s="1" t="s">
        <v>30</v>
      </c>
      <c r="AQ1" s="1" t="s">
        <v>31</v>
      </c>
      <c r="AT1" s="1" t="s">
        <v>32</v>
      </c>
      <c r="BA1" s="1" t="s">
        <v>33</v>
      </c>
      <c r="BB1" s="1" t="s">
        <v>34</v>
      </c>
      <c r="BE1" s="1" t="s">
        <v>35</v>
      </c>
      <c r="BN1" s="1" t="s">
        <v>36</v>
      </c>
      <c r="BO1" s="1" t="s">
        <v>37</v>
      </c>
      <c r="BP1" s="1" t="s">
        <v>38</v>
      </c>
      <c r="BQ1" s="1" t="s">
        <v>39</v>
      </c>
      <c r="BX1" s="1" t="s">
        <v>33</v>
      </c>
      <c r="BY1" s="1" t="s">
        <v>40</v>
      </c>
      <c r="CF1" s="1" t="s">
        <v>33</v>
      </c>
      <c r="CG1" s="1" t="s">
        <v>41</v>
      </c>
      <c r="CJ1" s="1" t="s">
        <v>272</v>
      </c>
      <c r="CO1" s="1" t="s">
        <v>273</v>
      </c>
    </row>
    <row r="2" spans="1:97" ht="15.75" customHeight="1" x14ac:dyDescent="0.25">
      <c r="B2" s="1"/>
      <c r="C2" s="1" t="s">
        <v>274</v>
      </c>
      <c r="I2" s="1" t="s">
        <v>42</v>
      </c>
      <c r="J2" s="1" t="s">
        <v>43</v>
      </c>
      <c r="K2" s="1" t="s">
        <v>44</v>
      </c>
      <c r="L2" s="1" t="s">
        <v>45</v>
      </c>
      <c r="Q2" s="1" t="s">
        <v>46</v>
      </c>
      <c r="R2" s="1" t="s">
        <v>47</v>
      </c>
      <c r="AG2" s="1" t="s">
        <v>48</v>
      </c>
      <c r="AH2" s="1" t="s">
        <v>49</v>
      </c>
      <c r="AI2" s="1" t="s">
        <v>50</v>
      </c>
      <c r="AK2" s="1" t="s">
        <v>51</v>
      </c>
      <c r="AL2" s="1" t="s">
        <v>52</v>
      </c>
      <c r="AM2" s="1" t="s">
        <v>53</v>
      </c>
      <c r="AN2" s="1" t="s">
        <v>54</v>
      </c>
      <c r="AO2" s="1" t="s">
        <v>55</v>
      </c>
      <c r="AP2" s="1" t="s">
        <v>56</v>
      </c>
      <c r="AQ2" s="1" t="s">
        <v>57</v>
      </c>
      <c r="AR2" s="1" t="s">
        <v>58</v>
      </c>
      <c r="AS2" s="1" t="s">
        <v>59</v>
      </c>
      <c r="AT2" s="1" t="s">
        <v>60</v>
      </c>
      <c r="AU2" s="1" t="s">
        <v>61</v>
      </c>
      <c r="AV2" s="1" t="s">
        <v>62</v>
      </c>
      <c r="AW2" s="1" t="s">
        <v>63</v>
      </c>
      <c r="AX2" s="1" t="s">
        <v>64</v>
      </c>
      <c r="AY2" s="1" t="s">
        <v>65</v>
      </c>
      <c r="AZ2" s="1" t="s">
        <v>66</v>
      </c>
      <c r="BB2" s="1" t="s">
        <v>67</v>
      </c>
      <c r="BC2" s="1" t="s">
        <v>68</v>
      </c>
      <c r="BD2" s="1" t="s">
        <v>69</v>
      </c>
      <c r="BE2" s="1" t="s">
        <v>70</v>
      </c>
      <c r="BF2" s="1" t="s">
        <v>71</v>
      </c>
      <c r="BG2" s="1" t="s">
        <v>72</v>
      </c>
      <c r="BH2" s="1" t="s">
        <v>73</v>
      </c>
      <c r="BI2" s="1" t="s">
        <v>74</v>
      </c>
      <c r="BJ2" s="1" t="s">
        <v>75</v>
      </c>
      <c r="BK2" s="1" t="s">
        <v>76</v>
      </c>
      <c r="BL2" s="1" t="s">
        <v>77</v>
      </c>
      <c r="BM2" s="1" t="s">
        <v>78</v>
      </c>
      <c r="BQ2" s="1" t="s">
        <v>60</v>
      </c>
      <c r="BR2" s="1" t="s">
        <v>61</v>
      </c>
      <c r="BS2" s="1" t="s">
        <v>62</v>
      </c>
      <c r="BT2" s="1" t="s">
        <v>63</v>
      </c>
      <c r="BU2" s="1" t="s">
        <v>64</v>
      </c>
      <c r="BV2" s="1" t="s">
        <v>65</v>
      </c>
      <c r="BW2" s="1" t="s">
        <v>66</v>
      </c>
      <c r="BY2" s="1" t="s">
        <v>60</v>
      </c>
      <c r="BZ2" s="1" t="s">
        <v>61</v>
      </c>
      <c r="CA2" s="1" t="s">
        <v>62</v>
      </c>
      <c r="CB2" s="1" t="s">
        <v>63</v>
      </c>
      <c r="CC2" s="1" t="s">
        <v>64</v>
      </c>
      <c r="CD2" s="1" t="s">
        <v>65</v>
      </c>
      <c r="CE2" s="1" t="s">
        <v>66</v>
      </c>
      <c r="CG2" s="1" t="s">
        <v>79</v>
      </c>
      <c r="CH2" s="1" t="s">
        <v>80</v>
      </c>
      <c r="CI2" s="1" t="s">
        <v>81</v>
      </c>
      <c r="CJ2" s="1" t="s">
        <v>54</v>
      </c>
      <c r="CK2" s="1" t="s">
        <v>55</v>
      </c>
      <c r="CL2" s="1" t="s">
        <v>56</v>
      </c>
      <c r="CM2" s="1" t="s">
        <v>82</v>
      </c>
      <c r="CN2" s="1" t="s">
        <v>83</v>
      </c>
      <c r="CO2" s="1" t="s">
        <v>57</v>
      </c>
      <c r="CP2" s="1" t="s">
        <v>58</v>
      </c>
      <c r="CQ2" s="1" t="s">
        <v>59</v>
      </c>
      <c r="CR2" s="1" t="s">
        <v>84</v>
      </c>
      <c r="CS2" s="1" t="s">
        <v>85</v>
      </c>
    </row>
    <row r="3" spans="1:97" ht="15.75" customHeight="1" x14ac:dyDescent="0.25">
      <c r="B3" s="1"/>
      <c r="C3" s="1" t="s">
        <v>275</v>
      </c>
      <c r="D3" s="1" t="s">
        <v>87</v>
      </c>
      <c r="F3" s="1" t="s">
        <v>278</v>
      </c>
      <c r="G3" s="1" t="s">
        <v>279</v>
      </c>
      <c r="I3" s="1" t="s">
        <v>280</v>
      </c>
      <c r="V3" s="1" t="s">
        <v>167</v>
      </c>
      <c r="W3" s="1" t="s">
        <v>168</v>
      </c>
      <c r="AA3" s="1">
        <v>1</v>
      </c>
      <c r="AB3" s="1">
        <v>1</v>
      </c>
      <c r="AC3" s="1">
        <v>1</v>
      </c>
      <c r="AD3" s="1">
        <v>1</v>
      </c>
      <c r="AE3" s="1">
        <v>1</v>
      </c>
      <c r="AF3" s="1">
        <v>1</v>
      </c>
      <c r="AJ3" s="1">
        <v>1</v>
      </c>
      <c r="AK3" s="1" t="s">
        <v>155</v>
      </c>
      <c r="AL3" s="1" t="s">
        <v>155</v>
      </c>
      <c r="AM3" s="1" t="s">
        <v>155</v>
      </c>
      <c r="AT3" s="1" t="s">
        <v>100</v>
      </c>
      <c r="AU3" s="1" t="s">
        <v>100</v>
      </c>
      <c r="AV3" s="1" t="s">
        <v>100</v>
      </c>
      <c r="AW3" s="1" t="s">
        <v>100</v>
      </c>
      <c r="AX3" s="1" t="s">
        <v>100</v>
      </c>
      <c r="AY3" s="1" t="s">
        <v>100</v>
      </c>
      <c r="AZ3" s="1" t="s">
        <v>100</v>
      </c>
      <c r="BB3" s="1" t="s">
        <v>156</v>
      </c>
      <c r="BC3" s="1" t="s">
        <v>156</v>
      </c>
      <c r="BD3" s="1" t="s">
        <v>156</v>
      </c>
      <c r="BE3" s="1">
        <v>1</v>
      </c>
      <c r="BF3" s="1">
        <v>1</v>
      </c>
      <c r="BG3" s="1">
        <v>1</v>
      </c>
      <c r="BH3" s="1">
        <v>1</v>
      </c>
      <c r="BI3" s="1">
        <v>1</v>
      </c>
      <c r="BJ3" s="1">
        <v>1</v>
      </c>
      <c r="BK3" s="1">
        <v>1</v>
      </c>
      <c r="BL3" s="1">
        <v>1</v>
      </c>
      <c r="BM3" s="1">
        <v>1</v>
      </c>
      <c r="BN3" s="1" t="s">
        <v>156</v>
      </c>
      <c r="BO3" s="1" t="s">
        <v>104</v>
      </c>
      <c r="BP3" s="1">
        <v>1</v>
      </c>
      <c r="BQ3" s="1" t="s">
        <v>108</v>
      </c>
      <c r="BR3" s="1" t="s">
        <v>108</v>
      </c>
      <c r="BS3" s="1" t="s">
        <v>108</v>
      </c>
      <c r="BT3" s="1" t="s">
        <v>108</v>
      </c>
      <c r="BU3" s="1" t="s">
        <v>108</v>
      </c>
      <c r="BV3" s="1" t="s">
        <v>108</v>
      </c>
      <c r="BW3" s="1" t="s">
        <v>108</v>
      </c>
      <c r="BY3" s="1" t="s">
        <v>120</v>
      </c>
      <c r="BZ3" s="1" t="s">
        <v>120</v>
      </c>
      <c r="CA3" s="1" t="s">
        <v>120</v>
      </c>
      <c r="CB3" s="1" t="s">
        <v>120</v>
      </c>
      <c r="CC3" s="1" t="s">
        <v>120</v>
      </c>
      <c r="CD3" s="1" t="s">
        <v>120</v>
      </c>
      <c r="CE3" s="1" t="s">
        <v>120</v>
      </c>
    </row>
    <row r="4" spans="1:97" ht="15.75" customHeight="1" x14ac:dyDescent="0.25">
      <c r="B4" s="1"/>
      <c r="C4" s="1" t="s">
        <v>282</v>
      </c>
      <c r="D4" s="1" t="s">
        <v>277</v>
      </c>
      <c r="F4" s="1" t="s">
        <v>88</v>
      </c>
      <c r="G4" s="1" t="s">
        <v>89</v>
      </c>
      <c r="I4" s="1" t="s">
        <v>277</v>
      </c>
      <c r="V4" s="1" t="s">
        <v>196</v>
      </c>
      <c r="W4" s="1" t="s">
        <v>250</v>
      </c>
      <c r="AA4" s="1">
        <v>2</v>
      </c>
      <c r="AB4" s="1">
        <v>2</v>
      </c>
      <c r="AC4" s="1">
        <v>2</v>
      </c>
      <c r="AD4" s="1">
        <v>2</v>
      </c>
      <c r="AE4" s="1">
        <v>2</v>
      </c>
      <c r="AF4" s="1">
        <v>2</v>
      </c>
      <c r="AJ4" s="1">
        <v>2</v>
      </c>
      <c r="AK4" s="1" t="s">
        <v>95</v>
      </c>
      <c r="AL4" s="1" t="s">
        <v>95</v>
      </c>
      <c r="AM4" s="1" t="s">
        <v>95</v>
      </c>
      <c r="AT4" s="1" t="s">
        <v>283</v>
      </c>
      <c r="AU4" s="1" t="s">
        <v>283</v>
      </c>
      <c r="AV4" s="1" t="s">
        <v>283</v>
      </c>
      <c r="AW4" s="1" t="s">
        <v>283</v>
      </c>
      <c r="AX4" s="1" t="s">
        <v>283</v>
      </c>
      <c r="AY4" s="1" t="s">
        <v>283</v>
      </c>
      <c r="AZ4" s="1" t="s">
        <v>283</v>
      </c>
      <c r="BB4" s="1" t="s">
        <v>284</v>
      </c>
      <c r="BC4" s="1" t="s">
        <v>284</v>
      </c>
      <c r="BD4" s="1" t="s">
        <v>284</v>
      </c>
      <c r="BE4" s="1">
        <v>2</v>
      </c>
      <c r="BF4" s="1">
        <v>2</v>
      </c>
      <c r="BG4" s="1">
        <v>2</v>
      </c>
      <c r="BH4" s="1">
        <v>2</v>
      </c>
      <c r="BI4" s="1">
        <v>2</v>
      </c>
      <c r="BJ4" s="1">
        <v>2</v>
      </c>
      <c r="BK4" s="1">
        <v>2</v>
      </c>
      <c r="BL4" s="1">
        <v>2</v>
      </c>
      <c r="BM4" s="1">
        <v>2</v>
      </c>
      <c r="BN4" s="1" t="s">
        <v>284</v>
      </c>
      <c r="BO4" s="1" t="s">
        <v>285</v>
      </c>
      <c r="BP4" s="1">
        <v>2</v>
      </c>
      <c r="BQ4" s="1" t="s">
        <v>264</v>
      </c>
      <c r="BR4" s="1" t="s">
        <v>264</v>
      </c>
      <c r="BS4" s="1" t="s">
        <v>264</v>
      </c>
      <c r="BT4" s="1" t="s">
        <v>264</v>
      </c>
      <c r="BU4" s="1" t="s">
        <v>264</v>
      </c>
      <c r="BV4" s="1" t="s">
        <v>264</v>
      </c>
      <c r="BW4" s="1" t="s">
        <v>264</v>
      </c>
      <c r="BY4" s="1" t="s">
        <v>266</v>
      </c>
      <c r="BZ4" s="1" t="s">
        <v>266</v>
      </c>
      <c r="CA4" s="1" t="s">
        <v>266</v>
      </c>
      <c r="CB4" s="1" t="s">
        <v>266</v>
      </c>
      <c r="CC4" s="1" t="s">
        <v>266</v>
      </c>
      <c r="CD4" s="1" t="s">
        <v>266</v>
      </c>
      <c r="CE4" s="1" t="s">
        <v>266</v>
      </c>
    </row>
    <row r="5" spans="1:97" ht="15.75" customHeight="1" x14ac:dyDescent="0.25">
      <c r="B5" s="1"/>
      <c r="C5" s="1" t="s">
        <v>286</v>
      </c>
      <c r="D5" s="1" t="s">
        <v>287</v>
      </c>
      <c r="F5" s="1" t="s">
        <v>153</v>
      </c>
      <c r="G5" s="1" t="s">
        <v>288</v>
      </c>
      <c r="I5" s="1" t="s">
        <v>287</v>
      </c>
      <c r="V5" s="1" t="s">
        <v>377</v>
      </c>
      <c r="W5" s="1" t="s">
        <v>197</v>
      </c>
      <c r="AA5" s="1">
        <v>3</v>
      </c>
      <c r="AB5" s="1">
        <v>3</v>
      </c>
      <c r="AC5" s="1">
        <v>3</v>
      </c>
      <c r="AD5" s="1">
        <v>3</v>
      </c>
      <c r="AE5" s="1">
        <v>3</v>
      </c>
      <c r="AF5" s="1">
        <v>3</v>
      </c>
      <c r="AJ5" s="1">
        <v>3</v>
      </c>
      <c r="AK5" s="1" t="s">
        <v>96</v>
      </c>
      <c r="AL5" s="1" t="s">
        <v>96</v>
      </c>
      <c r="AM5" s="1" t="s">
        <v>96</v>
      </c>
      <c r="AT5" s="1" t="s">
        <v>289</v>
      </c>
      <c r="AU5" s="1" t="s">
        <v>289</v>
      </c>
      <c r="AV5" s="1" t="s">
        <v>289</v>
      </c>
      <c r="AW5" s="1" t="s">
        <v>289</v>
      </c>
      <c r="AX5" s="1" t="s">
        <v>289</v>
      </c>
      <c r="AY5" s="1" t="s">
        <v>289</v>
      </c>
      <c r="AZ5" s="1" t="s">
        <v>289</v>
      </c>
      <c r="BB5" s="1" t="s">
        <v>290</v>
      </c>
      <c r="BC5" s="1" t="s">
        <v>290</v>
      </c>
      <c r="BD5" s="1" t="s">
        <v>290</v>
      </c>
      <c r="BE5" s="1">
        <v>3</v>
      </c>
      <c r="BF5" s="1">
        <v>3</v>
      </c>
      <c r="BG5" s="1">
        <v>3</v>
      </c>
      <c r="BH5" s="1">
        <v>3</v>
      </c>
      <c r="BI5" s="1">
        <v>3</v>
      </c>
      <c r="BJ5" s="1">
        <v>3</v>
      </c>
      <c r="BK5" s="1">
        <v>3</v>
      </c>
      <c r="BL5" s="1">
        <v>3</v>
      </c>
      <c r="BM5" s="1">
        <v>3</v>
      </c>
      <c r="BN5" s="1" t="s">
        <v>290</v>
      </c>
      <c r="BO5" s="1" t="s">
        <v>92</v>
      </c>
      <c r="BP5" s="1">
        <v>3</v>
      </c>
      <c r="BQ5" s="1" t="s">
        <v>105</v>
      </c>
      <c r="BR5" s="1" t="s">
        <v>105</v>
      </c>
      <c r="BS5" s="1" t="s">
        <v>105</v>
      </c>
      <c r="BT5" s="1" t="s">
        <v>105</v>
      </c>
      <c r="BU5" s="1" t="s">
        <v>105</v>
      </c>
      <c r="BV5" s="1" t="s">
        <v>105</v>
      </c>
      <c r="BW5" s="1" t="s">
        <v>105</v>
      </c>
      <c r="BY5" s="1" t="s">
        <v>109</v>
      </c>
      <c r="BZ5" s="1" t="s">
        <v>109</v>
      </c>
      <c r="CA5" s="1" t="s">
        <v>109</v>
      </c>
      <c r="CB5" s="1" t="s">
        <v>109</v>
      </c>
      <c r="CC5" s="1" t="s">
        <v>109</v>
      </c>
      <c r="CD5" s="1" t="s">
        <v>109</v>
      </c>
      <c r="CE5" s="1" t="s">
        <v>109</v>
      </c>
    </row>
    <row r="6" spans="1:97" ht="15.75" customHeight="1" x14ac:dyDescent="0.25">
      <c r="B6" s="1"/>
      <c r="C6" s="1" t="s">
        <v>292</v>
      </c>
      <c r="D6" s="1" t="s">
        <v>293</v>
      </c>
      <c r="F6" s="1" t="s">
        <v>294</v>
      </c>
      <c r="G6" s="1" t="s">
        <v>295</v>
      </c>
      <c r="I6" s="1" t="s">
        <v>90</v>
      </c>
      <c r="V6" s="1" t="s">
        <v>92</v>
      </c>
      <c r="W6" s="1" t="s">
        <v>211</v>
      </c>
      <c r="AA6" s="1">
        <v>4</v>
      </c>
      <c r="AB6" s="1">
        <v>4</v>
      </c>
      <c r="AC6" s="1">
        <v>4</v>
      </c>
      <c r="AD6" s="1">
        <v>4</v>
      </c>
      <c r="AE6" s="1">
        <v>4</v>
      </c>
      <c r="AF6" s="1">
        <v>4</v>
      </c>
      <c r="AJ6" s="1">
        <v>4</v>
      </c>
      <c r="AK6" s="1" t="s">
        <v>97</v>
      </c>
      <c r="AL6" s="1" t="s">
        <v>97</v>
      </c>
      <c r="AM6" s="1" t="s">
        <v>97</v>
      </c>
      <c r="AT6" s="1" t="s">
        <v>119</v>
      </c>
      <c r="AU6" s="1" t="s">
        <v>119</v>
      </c>
      <c r="AV6" s="1" t="s">
        <v>119</v>
      </c>
      <c r="AW6" s="1" t="s">
        <v>119</v>
      </c>
      <c r="AX6" s="1" t="s">
        <v>119</v>
      </c>
      <c r="AY6" s="1" t="s">
        <v>119</v>
      </c>
      <c r="AZ6" s="1" t="s">
        <v>119</v>
      </c>
      <c r="BB6" s="1" t="s">
        <v>291</v>
      </c>
      <c r="BC6" s="1" t="s">
        <v>291</v>
      </c>
      <c r="BD6" s="1" t="s">
        <v>291</v>
      </c>
      <c r="BE6" s="1">
        <v>4</v>
      </c>
      <c r="BF6" s="1">
        <v>4</v>
      </c>
      <c r="BG6" s="1">
        <v>4</v>
      </c>
      <c r="BH6" s="1">
        <v>4</v>
      </c>
      <c r="BI6" s="1">
        <v>4</v>
      </c>
      <c r="BJ6" s="1">
        <v>4</v>
      </c>
      <c r="BK6" s="1">
        <v>4</v>
      </c>
      <c r="BL6" s="1">
        <v>4</v>
      </c>
      <c r="BM6" s="1">
        <v>4</v>
      </c>
      <c r="BN6" s="1" t="s">
        <v>291</v>
      </c>
      <c r="BP6" s="1">
        <v>4</v>
      </c>
      <c r="BQ6" s="1" t="s">
        <v>106</v>
      </c>
      <c r="BR6" s="1" t="s">
        <v>106</v>
      </c>
      <c r="BS6" s="1" t="s">
        <v>106</v>
      </c>
      <c r="BT6" s="1" t="s">
        <v>106</v>
      </c>
      <c r="BU6" s="1" t="s">
        <v>106</v>
      </c>
      <c r="BV6" s="1" t="s">
        <v>106</v>
      </c>
      <c r="BW6" s="1" t="s">
        <v>106</v>
      </c>
      <c r="BY6" s="1" t="s">
        <v>110</v>
      </c>
      <c r="BZ6" s="1" t="s">
        <v>110</v>
      </c>
      <c r="CA6" s="1" t="s">
        <v>110</v>
      </c>
      <c r="CB6" s="1" t="s">
        <v>110</v>
      </c>
      <c r="CC6" s="1" t="s">
        <v>110</v>
      </c>
      <c r="CD6" s="1" t="s">
        <v>110</v>
      </c>
      <c r="CE6" s="1" t="s">
        <v>110</v>
      </c>
    </row>
    <row r="7" spans="1:97" ht="15.75" customHeight="1" x14ac:dyDescent="0.25">
      <c r="B7" s="1"/>
      <c r="C7" s="1" t="s">
        <v>296</v>
      </c>
      <c r="F7" s="1" t="s">
        <v>297</v>
      </c>
      <c r="G7" s="1" t="s">
        <v>298</v>
      </c>
      <c r="I7" s="1" t="s">
        <v>237</v>
      </c>
      <c r="V7" s="1"/>
      <c r="W7" s="1" t="s">
        <v>94</v>
      </c>
      <c r="AA7" s="1">
        <v>5</v>
      </c>
      <c r="AB7" s="1">
        <v>5</v>
      </c>
      <c r="AC7" s="1">
        <v>5</v>
      </c>
      <c r="AD7" s="1">
        <v>5</v>
      </c>
      <c r="AE7" s="1">
        <v>5</v>
      </c>
      <c r="AF7" s="1">
        <v>5</v>
      </c>
      <c r="AJ7" s="1">
        <v>5</v>
      </c>
      <c r="AK7" s="1" t="s">
        <v>117</v>
      </c>
      <c r="AL7" s="1" t="s">
        <v>117</v>
      </c>
      <c r="AM7" s="1" t="s">
        <v>117</v>
      </c>
      <c r="AT7" s="1" t="s">
        <v>299</v>
      </c>
      <c r="AU7" s="1" t="s">
        <v>299</v>
      </c>
      <c r="AV7" s="1" t="s">
        <v>299</v>
      </c>
      <c r="AW7" s="1" t="s">
        <v>299</v>
      </c>
      <c r="AX7" s="1" t="s">
        <v>299</v>
      </c>
      <c r="AY7" s="1" t="s">
        <v>299</v>
      </c>
      <c r="AZ7" s="1" t="s">
        <v>299</v>
      </c>
      <c r="BB7" s="1" t="s">
        <v>300</v>
      </c>
      <c r="BC7" s="1" t="s">
        <v>300</v>
      </c>
      <c r="BD7" s="1" t="s">
        <v>300</v>
      </c>
      <c r="BE7" s="1">
        <v>5</v>
      </c>
      <c r="BF7" s="1">
        <v>5</v>
      </c>
      <c r="BG7" s="1">
        <v>5</v>
      </c>
      <c r="BH7" s="1">
        <v>5</v>
      </c>
      <c r="BI7" s="1">
        <v>5</v>
      </c>
      <c r="BJ7" s="1">
        <v>5</v>
      </c>
      <c r="BK7" s="1">
        <v>5</v>
      </c>
      <c r="BL7" s="1">
        <v>5</v>
      </c>
      <c r="BM7" s="1">
        <v>5</v>
      </c>
      <c r="BN7" s="1" t="s">
        <v>300</v>
      </c>
      <c r="BP7" s="1">
        <v>5</v>
      </c>
      <c r="BQ7" s="1" t="s">
        <v>107</v>
      </c>
      <c r="BR7" s="1" t="s">
        <v>107</v>
      </c>
      <c r="BS7" s="1" t="s">
        <v>107</v>
      </c>
      <c r="BT7" s="1" t="s">
        <v>107</v>
      </c>
      <c r="BU7" s="1" t="s">
        <v>107</v>
      </c>
      <c r="BV7" s="1" t="s">
        <v>107</v>
      </c>
      <c r="BW7" s="1" t="s">
        <v>107</v>
      </c>
      <c r="BY7" s="1" t="s">
        <v>111</v>
      </c>
      <c r="BZ7" s="1" t="s">
        <v>111</v>
      </c>
      <c r="CA7" s="1" t="s">
        <v>111</v>
      </c>
      <c r="CB7" s="1" t="s">
        <v>111</v>
      </c>
      <c r="CC7" s="1" t="s">
        <v>111</v>
      </c>
      <c r="CD7" s="1" t="s">
        <v>111</v>
      </c>
      <c r="CE7" s="1" t="s">
        <v>111</v>
      </c>
    </row>
    <row r="8" spans="1:97" ht="15.75" customHeight="1" x14ac:dyDescent="0.25">
      <c r="C8" s="1" t="s">
        <v>86</v>
      </c>
      <c r="F8" s="1" t="s">
        <v>248</v>
      </c>
      <c r="G8" s="1" t="s">
        <v>301</v>
      </c>
      <c r="I8" s="1" t="s">
        <v>249</v>
      </c>
      <c r="W8" s="1" t="s">
        <v>143</v>
      </c>
      <c r="AA8" s="1">
        <v>6</v>
      </c>
      <c r="AB8" s="1">
        <v>6</v>
      </c>
      <c r="AC8" s="1">
        <v>6</v>
      </c>
      <c r="AD8" s="1">
        <v>6</v>
      </c>
      <c r="AE8" s="1">
        <v>6</v>
      </c>
      <c r="AF8" s="1">
        <v>6</v>
      </c>
      <c r="AJ8" s="1">
        <v>6</v>
      </c>
      <c r="AK8" s="1" t="s">
        <v>169</v>
      </c>
      <c r="AL8" s="1" t="s">
        <v>169</v>
      </c>
      <c r="AM8" s="1" t="s">
        <v>169</v>
      </c>
      <c r="AT8" s="1" t="s">
        <v>92</v>
      </c>
      <c r="AU8" s="1" t="s">
        <v>92</v>
      </c>
      <c r="AV8" s="1" t="s">
        <v>92</v>
      </c>
      <c r="AW8" s="1" t="s">
        <v>92</v>
      </c>
      <c r="AX8" s="1" t="s">
        <v>92</v>
      </c>
      <c r="AY8" s="1" t="s">
        <v>92</v>
      </c>
      <c r="AZ8" s="1" t="s">
        <v>92</v>
      </c>
      <c r="BB8" s="1" t="s">
        <v>101</v>
      </c>
      <c r="BC8" s="1" t="s">
        <v>101</v>
      </c>
      <c r="BD8" s="1" t="s">
        <v>101</v>
      </c>
      <c r="BE8" s="1">
        <v>6</v>
      </c>
      <c r="BF8" s="1">
        <v>6</v>
      </c>
      <c r="BG8" s="1">
        <v>6</v>
      </c>
      <c r="BH8" s="1">
        <v>6</v>
      </c>
      <c r="BI8" s="1">
        <v>6</v>
      </c>
      <c r="BJ8" s="1">
        <v>6</v>
      </c>
      <c r="BK8" s="1">
        <v>6</v>
      </c>
      <c r="BL8" s="1">
        <v>6</v>
      </c>
      <c r="BM8" s="1">
        <v>6</v>
      </c>
      <c r="BN8" s="1" t="s">
        <v>101</v>
      </c>
      <c r="BP8" s="1">
        <v>6</v>
      </c>
      <c r="BQ8" s="1" t="s">
        <v>92</v>
      </c>
      <c r="BR8" s="1" t="s">
        <v>92</v>
      </c>
      <c r="BS8" s="1" t="s">
        <v>92</v>
      </c>
      <c r="BT8" s="1" t="s">
        <v>92</v>
      </c>
      <c r="BU8" s="1" t="s">
        <v>92</v>
      </c>
      <c r="BV8" s="1" t="s">
        <v>92</v>
      </c>
      <c r="BW8" s="1" t="s">
        <v>92</v>
      </c>
      <c r="BY8" s="1" t="s">
        <v>92</v>
      </c>
      <c r="BZ8" s="1" t="s">
        <v>92</v>
      </c>
      <c r="CA8" s="1" t="s">
        <v>92</v>
      </c>
      <c r="CB8" s="1" t="s">
        <v>92</v>
      </c>
      <c r="CC8" s="1" t="s">
        <v>92</v>
      </c>
      <c r="CD8" s="1" t="s">
        <v>92</v>
      </c>
      <c r="CE8" s="1" t="s">
        <v>92</v>
      </c>
    </row>
    <row r="9" spans="1:97" ht="15.75" customHeight="1" x14ac:dyDescent="0.25">
      <c r="F9" s="1" t="s">
        <v>302</v>
      </c>
      <c r="W9" s="1" t="s">
        <v>115</v>
      </c>
      <c r="AA9" s="1">
        <v>7</v>
      </c>
      <c r="AB9" s="1">
        <v>7</v>
      </c>
      <c r="AC9" s="1">
        <v>7</v>
      </c>
      <c r="AD9" s="1">
        <v>7</v>
      </c>
      <c r="AE9" s="1">
        <v>7</v>
      </c>
      <c r="AF9" s="1">
        <v>7</v>
      </c>
      <c r="AJ9" s="1">
        <v>7</v>
      </c>
      <c r="AK9" s="1" t="s">
        <v>144</v>
      </c>
      <c r="AL9" s="1" t="s">
        <v>144</v>
      </c>
      <c r="AM9" s="1" t="s">
        <v>144</v>
      </c>
      <c r="BB9" s="1" t="s">
        <v>157</v>
      </c>
      <c r="BC9" s="1" t="s">
        <v>157</v>
      </c>
      <c r="BD9" s="1" t="s">
        <v>157</v>
      </c>
      <c r="BE9" s="1">
        <v>7</v>
      </c>
      <c r="BF9" s="1">
        <v>7</v>
      </c>
      <c r="BG9" s="1">
        <v>7</v>
      </c>
      <c r="BH9" s="1">
        <v>7</v>
      </c>
      <c r="BI9" s="1">
        <v>7</v>
      </c>
      <c r="BJ9" s="1">
        <v>7</v>
      </c>
      <c r="BK9" s="1">
        <v>7</v>
      </c>
      <c r="BL9" s="1">
        <v>7</v>
      </c>
      <c r="BM9" s="1">
        <v>7</v>
      </c>
      <c r="BN9" s="1" t="s">
        <v>157</v>
      </c>
      <c r="BP9" s="1">
        <v>7</v>
      </c>
    </row>
    <row r="10" spans="1:97" ht="15.75" customHeight="1" x14ac:dyDescent="0.25">
      <c r="F10" s="1" t="s">
        <v>236</v>
      </c>
      <c r="W10" s="1" t="s">
        <v>92</v>
      </c>
      <c r="AA10" s="1">
        <v>8</v>
      </c>
      <c r="AB10" s="1">
        <v>8</v>
      </c>
      <c r="AC10" s="1">
        <v>8</v>
      </c>
      <c r="AD10" s="1">
        <v>8</v>
      </c>
      <c r="AE10" s="1">
        <v>8</v>
      </c>
      <c r="AF10" s="1">
        <v>8</v>
      </c>
      <c r="AJ10" s="1">
        <v>8</v>
      </c>
      <c r="AK10" s="1" t="s">
        <v>212</v>
      </c>
      <c r="AL10" s="1" t="s">
        <v>212</v>
      </c>
      <c r="AM10" s="1" t="s">
        <v>212</v>
      </c>
      <c r="BB10" s="1" t="s">
        <v>303</v>
      </c>
      <c r="BC10" s="1" t="s">
        <v>303</v>
      </c>
      <c r="BD10" s="1" t="s">
        <v>303</v>
      </c>
      <c r="BE10" s="1">
        <v>8</v>
      </c>
      <c r="BF10" s="1">
        <v>8</v>
      </c>
      <c r="BG10" s="1">
        <v>8</v>
      </c>
      <c r="BH10" s="1">
        <v>8</v>
      </c>
      <c r="BI10" s="1">
        <v>8</v>
      </c>
      <c r="BJ10" s="1">
        <v>8</v>
      </c>
      <c r="BK10" s="1">
        <v>8</v>
      </c>
      <c r="BL10" s="1">
        <v>8</v>
      </c>
      <c r="BM10" s="1">
        <v>8</v>
      </c>
      <c r="BN10" s="1" t="s">
        <v>303</v>
      </c>
      <c r="BP10" s="1">
        <v>8</v>
      </c>
    </row>
    <row r="11" spans="1:97" ht="15.75" customHeight="1" x14ac:dyDescent="0.25">
      <c r="F11" s="1" t="s">
        <v>304</v>
      </c>
      <c r="W11" s="1" t="s">
        <v>305</v>
      </c>
      <c r="AA11" s="1">
        <v>9</v>
      </c>
      <c r="AB11" s="1">
        <v>9</v>
      </c>
      <c r="AC11" s="1">
        <v>9</v>
      </c>
      <c r="AD11" s="1">
        <v>9</v>
      </c>
      <c r="AE11" s="1">
        <v>9</v>
      </c>
      <c r="AF11" s="1">
        <v>9</v>
      </c>
      <c r="AJ11" s="1">
        <v>9</v>
      </c>
      <c r="AK11" s="1" t="s">
        <v>306</v>
      </c>
      <c r="AL11" s="1" t="s">
        <v>306</v>
      </c>
      <c r="AM11" s="1" t="s">
        <v>306</v>
      </c>
      <c r="BB11" s="1" t="s">
        <v>238</v>
      </c>
      <c r="BC11" s="1" t="s">
        <v>238</v>
      </c>
      <c r="BD11" s="1" t="s">
        <v>238</v>
      </c>
      <c r="BE11" s="1">
        <v>9</v>
      </c>
      <c r="BF11" s="1">
        <v>9</v>
      </c>
      <c r="BG11" s="1">
        <v>9</v>
      </c>
      <c r="BH11" s="1">
        <v>9</v>
      </c>
      <c r="BI11" s="1">
        <v>9</v>
      </c>
      <c r="BJ11" s="1">
        <v>9</v>
      </c>
      <c r="BK11" s="1">
        <v>9</v>
      </c>
      <c r="BL11" s="1">
        <v>9</v>
      </c>
      <c r="BM11" s="1">
        <v>9</v>
      </c>
      <c r="BN11" s="1" t="s">
        <v>238</v>
      </c>
      <c r="BP11" s="1">
        <v>9</v>
      </c>
    </row>
    <row r="12" spans="1:97" ht="15.75" customHeight="1" x14ac:dyDescent="0.25">
      <c r="F12" s="1" t="s">
        <v>307</v>
      </c>
      <c r="W12" s="1"/>
      <c r="AA12" s="1">
        <v>10</v>
      </c>
      <c r="AB12" s="1">
        <v>10</v>
      </c>
      <c r="AC12" s="1">
        <v>10</v>
      </c>
      <c r="AD12" s="1">
        <v>10</v>
      </c>
      <c r="AE12" s="1">
        <v>10</v>
      </c>
      <c r="AF12" s="1">
        <v>10</v>
      </c>
      <c r="AJ12" s="1">
        <v>10</v>
      </c>
      <c r="AK12" s="1" t="s">
        <v>308</v>
      </c>
      <c r="AL12" s="1" t="s">
        <v>308</v>
      </c>
      <c r="AM12" s="1" t="s">
        <v>308</v>
      </c>
      <c r="BB12" s="1" t="s">
        <v>103</v>
      </c>
      <c r="BC12" s="1" t="s">
        <v>103</v>
      </c>
      <c r="BD12" s="1" t="s">
        <v>103</v>
      </c>
      <c r="BE12" s="1">
        <v>10</v>
      </c>
      <c r="BF12" s="1">
        <v>10</v>
      </c>
      <c r="BG12" s="1">
        <v>10</v>
      </c>
      <c r="BH12" s="1">
        <v>10</v>
      </c>
      <c r="BI12" s="1">
        <v>10</v>
      </c>
      <c r="BJ12" s="1">
        <v>10</v>
      </c>
      <c r="BK12" s="1">
        <v>10</v>
      </c>
      <c r="BL12" s="1">
        <v>10</v>
      </c>
      <c r="BM12" s="1">
        <v>10</v>
      </c>
      <c r="BN12" s="1" t="s">
        <v>103</v>
      </c>
      <c r="BP12" s="1">
        <v>10</v>
      </c>
    </row>
    <row r="13" spans="1:97" ht="15.75" customHeight="1" x14ac:dyDescent="0.25">
      <c r="F13" s="1" t="s">
        <v>309</v>
      </c>
      <c r="W13" s="1"/>
      <c r="AA13" s="1" t="s">
        <v>92</v>
      </c>
      <c r="AB13" s="1" t="s">
        <v>92</v>
      </c>
      <c r="AC13" s="1" t="s">
        <v>92</v>
      </c>
      <c r="AD13" s="1" t="s">
        <v>92</v>
      </c>
      <c r="AE13" s="1" t="s">
        <v>92</v>
      </c>
      <c r="AF13" s="1" t="s">
        <v>92</v>
      </c>
      <c r="AJ13" s="1" t="s">
        <v>92</v>
      </c>
      <c r="AK13" s="1" t="s">
        <v>189</v>
      </c>
      <c r="AL13" s="1" t="s">
        <v>189</v>
      </c>
      <c r="AM13" s="1" t="s">
        <v>189</v>
      </c>
      <c r="BB13" s="1" t="s">
        <v>102</v>
      </c>
      <c r="BC13" s="1" t="s">
        <v>102</v>
      </c>
      <c r="BD13" s="1" t="s">
        <v>102</v>
      </c>
      <c r="BE13" s="1" t="s">
        <v>92</v>
      </c>
      <c r="BF13" s="1" t="s">
        <v>92</v>
      </c>
      <c r="BG13" s="1" t="s">
        <v>92</v>
      </c>
      <c r="BH13" s="1" t="s">
        <v>92</v>
      </c>
      <c r="BI13" s="1" t="s">
        <v>92</v>
      </c>
      <c r="BJ13" s="1" t="s">
        <v>92</v>
      </c>
      <c r="BK13" s="1" t="s">
        <v>92</v>
      </c>
      <c r="BL13" s="1" t="s">
        <v>92</v>
      </c>
      <c r="BM13" s="1" t="s">
        <v>92</v>
      </c>
      <c r="BN13" s="1" t="s">
        <v>102</v>
      </c>
      <c r="BP13" s="1" t="s">
        <v>92</v>
      </c>
    </row>
    <row r="14" spans="1:97" ht="15.75" customHeight="1" x14ac:dyDescent="0.25">
      <c r="F14" s="1" t="s">
        <v>310</v>
      </c>
      <c r="AK14" s="1" t="s">
        <v>311</v>
      </c>
      <c r="AL14" s="1" t="s">
        <v>311</v>
      </c>
      <c r="AM14" s="1" t="s">
        <v>311</v>
      </c>
      <c r="BB14" s="1" t="s">
        <v>239</v>
      </c>
      <c r="BC14" s="1" t="s">
        <v>239</v>
      </c>
      <c r="BD14" s="1" t="s">
        <v>239</v>
      </c>
      <c r="BN14" s="1" t="s">
        <v>239</v>
      </c>
    </row>
    <row r="15" spans="1:97" ht="15.75" customHeight="1" x14ac:dyDescent="0.25">
      <c r="F15" s="1" t="s">
        <v>312</v>
      </c>
      <c r="AK15" s="27" t="s">
        <v>314</v>
      </c>
      <c r="AL15" s="1" t="s">
        <v>313</v>
      </c>
      <c r="AM15" s="1" t="s">
        <v>314</v>
      </c>
      <c r="BB15" s="1" t="s">
        <v>92</v>
      </c>
      <c r="BC15" s="1" t="s">
        <v>92</v>
      </c>
      <c r="BD15" s="1" t="s">
        <v>92</v>
      </c>
      <c r="BN15" s="1" t="s">
        <v>92</v>
      </c>
    </row>
    <row r="16" spans="1:97" ht="15.75" customHeight="1" x14ac:dyDescent="0.25">
      <c r="F16" s="1" t="s">
        <v>315</v>
      </c>
      <c r="AK16" s="1" t="s">
        <v>133</v>
      </c>
      <c r="AL16" s="1" t="s">
        <v>133</v>
      </c>
      <c r="AM16" s="1" t="s">
        <v>133</v>
      </c>
    </row>
    <row r="17" spans="6:39" ht="15.75" customHeight="1" x14ac:dyDescent="0.25">
      <c r="F17" s="1" t="s">
        <v>316</v>
      </c>
      <c r="AK17" s="1" t="s">
        <v>125</v>
      </c>
      <c r="AL17" s="1" t="s">
        <v>125</v>
      </c>
      <c r="AM17" s="1" t="s">
        <v>125</v>
      </c>
    </row>
    <row r="18" spans="6:39" ht="15.75" customHeight="1" x14ac:dyDescent="0.25">
      <c r="F18" s="1" t="s">
        <v>276</v>
      </c>
      <c r="AK18" s="1" t="s">
        <v>190</v>
      </c>
      <c r="AL18" s="1" t="s">
        <v>190</v>
      </c>
      <c r="AM18" s="1" t="s">
        <v>190</v>
      </c>
    </row>
    <row r="19" spans="6:39" ht="15.75" customHeight="1" x14ac:dyDescent="0.25">
      <c r="F19" s="1" t="s">
        <v>317</v>
      </c>
      <c r="AK19" s="1" t="s">
        <v>118</v>
      </c>
      <c r="AL19" s="1" t="s">
        <v>118</v>
      </c>
      <c r="AM19" s="1" t="s">
        <v>118</v>
      </c>
    </row>
    <row r="20" spans="6:39" ht="12.5" x14ac:dyDescent="0.25">
      <c r="F20" s="1" t="s">
        <v>318</v>
      </c>
      <c r="AK20" s="1" t="s">
        <v>115</v>
      </c>
      <c r="AL20" s="1" t="s">
        <v>115</v>
      </c>
      <c r="AM20" s="1" t="s">
        <v>115</v>
      </c>
    </row>
    <row r="21" spans="6:39" ht="12.5" x14ac:dyDescent="0.25">
      <c r="F21" s="1" t="s">
        <v>319</v>
      </c>
      <c r="AK21" s="1" t="s">
        <v>92</v>
      </c>
      <c r="AL21" s="1" t="s">
        <v>92</v>
      </c>
      <c r="AM21" s="1" t="s">
        <v>92</v>
      </c>
    </row>
    <row r="22" spans="6:39" ht="12.5" x14ac:dyDescent="0.25">
      <c r="F22" s="1" t="s">
        <v>320</v>
      </c>
    </row>
    <row r="23" spans="6:39" ht="12.5" x14ac:dyDescent="0.25">
      <c r="F23" s="1" t="s">
        <v>131</v>
      </c>
    </row>
    <row r="24" spans="6:39" ht="12.5" x14ac:dyDescent="0.25">
      <c r="F24" s="1" t="s">
        <v>321</v>
      </c>
    </row>
    <row r="25" spans="6:39" ht="12.5" x14ac:dyDescent="0.25">
      <c r="F25" s="1" t="s">
        <v>322</v>
      </c>
    </row>
    <row r="26" spans="6:39" ht="12.5" x14ac:dyDescent="0.25">
      <c r="F26" s="1" t="s">
        <v>323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A3676F-1AA5-43A3-AD70-004F74D2C529}">
  <dimension ref="A3:D15"/>
  <sheetViews>
    <sheetView workbookViewId="0">
      <selection activeCell="A3" sqref="A3"/>
    </sheetView>
  </sheetViews>
  <sheetFormatPr baseColWidth="10" defaultRowHeight="12.5" x14ac:dyDescent="0.25"/>
  <cols>
    <col min="1" max="1" width="89" bestFit="1" customWidth="1"/>
    <col min="2" max="2" width="8.81640625" bestFit="1" customWidth="1"/>
    <col min="3" max="3" width="14.36328125" bestFit="1" customWidth="1"/>
    <col min="4" max="4" width="6.54296875" bestFit="1" customWidth="1"/>
    <col min="5" max="5" width="59.36328125" bestFit="1" customWidth="1"/>
    <col min="6" max="6" width="54.36328125" bestFit="1" customWidth="1"/>
    <col min="7" max="7" width="27.6328125" bestFit="1" customWidth="1"/>
    <col min="8" max="8" width="55.81640625" bestFit="1" customWidth="1"/>
    <col min="9" max="9" width="91.1796875" bestFit="1" customWidth="1"/>
    <col min="10" max="10" width="53.453125" bestFit="1" customWidth="1"/>
    <col min="11" max="11" width="24" bestFit="1" customWidth="1"/>
    <col min="12" max="12" width="37.08984375" bestFit="1" customWidth="1"/>
    <col min="13" max="13" width="12.08984375" bestFit="1" customWidth="1"/>
    <col min="14" max="14" width="27.54296875" bestFit="1" customWidth="1"/>
    <col min="15" max="15" width="27.453125" bestFit="1" customWidth="1"/>
    <col min="16" max="16" width="27.54296875" bestFit="1" customWidth="1"/>
    <col min="17" max="17" width="27.453125" bestFit="1" customWidth="1"/>
    <col min="18" max="18" width="27.54296875" bestFit="1" customWidth="1"/>
    <col min="19" max="19" width="27.453125" bestFit="1" customWidth="1"/>
    <col min="20" max="20" width="27.54296875" bestFit="1" customWidth="1"/>
    <col min="21" max="21" width="27.453125" bestFit="1" customWidth="1"/>
    <col min="22" max="22" width="27.54296875" bestFit="1" customWidth="1"/>
    <col min="23" max="23" width="27.453125" bestFit="1" customWidth="1"/>
    <col min="24" max="24" width="32.54296875" bestFit="1" customWidth="1"/>
    <col min="25" max="25" width="32.453125" bestFit="1" customWidth="1"/>
    <col min="26" max="26" width="6.7265625" bestFit="1" customWidth="1"/>
    <col min="27" max="27" width="3.453125" bestFit="1" customWidth="1"/>
    <col min="28" max="34" width="1.81640625" bestFit="1" customWidth="1"/>
    <col min="35" max="35" width="2.81640625" bestFit="1" customWidth="1"/>
    <col min="36" max="36" width="6.7265625" bestFit="1" customWidth="1"/>
    <col min="37" max="37" width="3.453125" bestFit="1" customWidth="1"/>
    <col min="38" max="41" width="1.81640625" bestFit="1" customWidth="1"/>
    <col min="42" max="42" width="2.81640625" bestFit="1" customWidth="1"/>
    <col min="43" max="43" width="6.7265625" bestFit="1" customWidth="1"/>
    <col min="44" max="44" width="3.453125" bestFit="1" customWidth="1"/>
    <col min="45" max="51" width="1.81640625" bestFit="1" customWidth="1"/>
    <col min="52" max="52" width="2.81640625" bestFit="1" customWidth="1"/>
    <col min="53" max="53" width="6.7265625" bestFit="1" customWidth="1"/>
    <col min="54" max="54" width="3.453125" bestFit="1" customWidth="1"/>
    <col min="55" max="61" width="1.81640625" bestFit="1" customWidth="1"/>
    <col min="62" max="62" width="2.81640625" bestFit="1" customWidth="1"/>
    <col min="63" max="63" width="6.7265625" bestFit="1" customWidth="1"/>
    <col min="64" max="64" width="3.453125" bestFit="1" customWidth="1"/>
    <col min="65" max="66" width="1.81640625" bestFit="1" customWidth="1"/>
    <col min="67" max="67" width="6.7265625" bestFit="1" customWidth="1"/>
    <col min="68" max="68" width="4.453125" bestFit="1" customWidth="1"/>
    <col min="69" max="72" width="1.81640625" bestFit="1" customWidth="1"/>
    <col min="73" max="73" width="2.81640625" bestFit="1" customWidth="1"/>
    <col min="74" max="74" width="3.26953125" bestFit="1" customWidth="1"/>
    <col min="75" max="75" width="7.7265625" bestFit="1" customWidth="1"/>
    <col min="76" max="76" width="4.90625" bestFit="1" customWidth="1"/>
    <col min="77" max="77" width="8.1796875" bestFit="1" customWidth="1"/>
    <col min="78" max="79" width="12.08984375" bestFit="1" customWidth="1"/>
  </cols>
  <sheetData>
    <row r="3" spans="1:4" x14ac:dyDescent="0.25">
      <c r="A3" s="6" t="s">
        <v>369</v>
      </c>
      <c r="B3" s="19" t="s">
        <v>344</v>
      </c>
      <c r="C3" s="19" t="s">
        <v>345</v>
      </c>
      <c r="D3" s="19" t="s">
        <v>392</v>
      </c>
    </row>
    <row r="4" spans="1:4" x14ac:dyDescent="0.25">
      <c r="A4" s="7" t="s">
        <v>291</v>
      </c>
      <c r="B4" s="9">
        <v>5.4210526315789478</v>
      </c>
      <c r="C4" s="9">
        <v>6.45</v>
      </c>
      <c r="D4" s="9">
        <v>4.7368421052631575</v>
      </c>
    </row>
    <row r="5" spans="1:4" x14ac:dyDescent="0.25">
      <c r="A5" s="7" t="s">
        <v>290</v>
      </c>
      <c r="B5" s="9">
        <v>6.8888888888888893</v>
      </c>
      <c r="C5" s="9">
        <v>5.5555555555555554</v>
      </c>
      <c r="D5" s="9">
        <v>4.8888888888888893</v>
      </c>
    </row>
    <row r="6" spans="1:4" x14ac:dyDescent="0.25">
      <c r="A6" s="7" t="s">
        <v>303</v>
      </c>
      <c r="B6" s="9">
        <v>5.7333333333333334</v>
      </c>
      <c r="C6" s="9">
        <v>5.7857142857142856</v>
      </c>
      <c r="D6" s="9">
        <v>4.9285714285714288</v>
      </c>
    </row>
    <row r="7" spans="1:4" x14ac:dyDescent="0.25">
      <c r="A7" s="7" t="s">
        <v>101</v>
      </c>
      <c r="B7" s="9">
        <v>5.95</v>
      </c>
      <c r="C7" s="9">
        <v>5.7</v>
      </c>
      <c r="D7" s="9">
        <v>5.4210526315789478</v>
      </c>
    </row>
    <row r="8" spans="1:4" x14ac:dyDescent="0.25">
      <c r="A8" s="7" t="s">
        <v>102</v>
      </c>
      <c r="B8" s="9">
        <v>7.1428571428571432</v>
      </c>
      <c r="C8" s="9">
        <v>6.7931034482758621</v>
      </c>
      <c r="D8" s="9">
        <v>6.5185185185185182</v>
      </c>
    </row>
    <row r="9" spans="1:4" x14ac:dyDescent="0.25">
      <c r="A9" s="7" t="s">
        <v>156</v>
      </c>
      <c r="B9" s="9">
        <v>7.2</v>
      </c>
      <c r="C9" s="9">
        <v>6.666666666666667</v>
      </c>
      <c r="D9" s="9">
        <v>6.5666666666666664</v>
      </c>
    </row>
    <row r="10" spans="1:4" x14ac:dyDescent="0.25">
      <c r="A10" s="7" t="s">
        <v>157</v>
      </c>
      <c r="B10" s="9">
        <v>7.4482758620689653</v>
      </c>
      <c r="C10" s="9">
        <v>7.4137931034482758</v>
      </c>
      <c r="D10" s="9">
        <v>6.8275862068965516</v>
      </c>
    </row>
    <row r="11" spans="1:4" x14ac:dyDescent="0.25">
      <c r="A11" s="7" t="s">
        <v>239</v>
      </c>
      <c r="B11" s="9">
        <v>6.882352941176471</v>
      </c>
      <c r="C11" s="9">
        <v>6.3529411764705879</v>
      </c>
      <c r="D11" s="9">
        <v>6.882352941176471</v>
      </c>
    </row>
    <row r="12" spans="1:4" x14ac:dyDescent="0.25">
      <c r="A12" s="7" t="s">
        <v>300</v>
      </c>
      <c r="B12" s="9">
        <v>7.833333333333333</v>
      </c>
      <c r="C12" s="9">
        <v>7.083333333333333</v>
      </c>
      <c r="D12" s="9">
        <v>7.083333333333333</v>
      </c>
    </row>
    <row r="13" spans="1:4" x14ac:dyDescent="0.25">
      <c r="A13" s="7" t="s">
        <v>103</v>
      </c>
      <c r="B13" s="9">
        <v>7.2</v>
      </c>
      <c r="C13" s="9">
        <v>5.333333333333333</v>
      </c>
      <c r="D13" s="9">
        <v>7.6</v>
      </c>
    </row>
    <row r="14" spans="1:4" x14ac:dyDescent="0.25">
      <c r="A14" s="7" t="s">
        <v>238</v>
      </c>
      <c r="B14" s="9">
        <v>7</v>
      </c>
      <c r="C14" s="9">
        <v>6.833333333333333</v>
      </c>
      <c r="D14" s="9">
        <v>7.666666666666667</v>
      </c>
    </row>
    <row r="15" spans="1:4" x14ac:dyDescent="0.25">
      <c r="A15" s="7" t="s">
        <v>370</v>
      </c>
      <c r="B15" s="9">
        <v>6.7947368421052632</v>
      </c>
      <c r="C15" s="9">
        <v>6.520833333333333</v>
      </c>
      <c r="D15" s="9">
        <v>6.2192513368983962</v>
      </c>
    </row>
  </sheetData>
  <sortState columnSort="1" ref="A3:D15">
    <sortCondition ref="B3"/>
  </sortState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F621E7-5717-44D3-9CA6-98C0B24E2C9E}">
  <dimension ref="A1:BE237"/>
  <sheetViews>
    <sheetView topLeftCell="B19" zoomScale="102" workbookViewId="0">
      <selection activeCell="D24" sqref="D24"/>
    </sheetView>
  </sheetViews>
  <sheetFormatPr baseColWidth="10" defaultColWidth="60.08984375" defaultRowHeight="12.5" x14ac:dyDescent="0.25"/>
  <cols>
    <col min="1" max="1" width="4.81640625" style="2" customWidth="1"/>
    <col min="2" max="17" width="26.26953125" style="2" customWidth="1"/>
    <col min="18" max="18" width="14.1796875" style="2" customWidth="1"/>
    <col min="19" max="20" width="12.08984375" style="11" bestFit="1" customWidth="1"/>
    <col min="21" max="54" width="56.7265625" style="11" bestFit="1" customWidth="1"/>
    <col min="55" max="57" width="53.7265625" style="11" bestFit="1" customWidth="1"/>
    <col min="58" max="16384" width="60.08984375" style="11"/>
  </cols>
  <sheetData>
    <row r="1" spans="1:57" hidden="1" x14ac:dyDescent="0.25">
      <c r="A1" s="14"/>
      <c r="B1" s="14"/>
    </row>
    <row r="2" spans="1:57" hidden="1" x14ac:dyDescent="0.25">
      <c r="A2" s="14"/>
      <c r="B2" s="14"/>
    </row>
    <row r="3" spans="1:57" ht="6" hidden="1" customHeight="1" x14ac:dyDescent="0.25">
      <c r="B3" s="21" t="s">
        <v>371</v>
      </c>
      <c r="R3" s="14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</row>
    <row r="4" spans="1:57" ht="39" hidden="1" customHeight="1" x14ac:dyDescent="0.25">
      <c r="B4" s="2" t="s">
        <v>189</v>
      </c>
      <c r="C4" s="2" t="s">
        <v>95</v>
      </c>
      <c r="D4" s="2" t="s">
        <v>96</v>
      </c>
      <c r="E4" s="2" t="s">
        <v>212</v>
      </c>
      <c r="F4" s="2" t="s">
        <v>133</v>
      </c>
      <c r="G4" s="2" t="s">
        <v>311</v>
      </c>
      <c r="H4" s="2" t="s">
        <v>144</v>
      </c>
      <c r="I4" s="2" t="s">
        <v>306</v>
      </c>
      <c r="J4" s="2" t="s">
        <v>97</v>
      </c>
      <c r="K4" s="2" t="s">
        <v>92</v>
      </c>
      <c r="L4" s="2" t="s">
        <v>117</v>
      </c>
      <c r="M4" s="2" t="s">
        <v>169</v>
      </c>
      <c r="N4" s="2" t="s">
        <v>155</v>
      </c>
      <c r="O4" s="2" t="s">
        <v>393</v>
      </c>
      <c r="P4" s="2" t="s">
        <v>314</v>
      </c>
      <c r="Q4" s="2" t="s">
        <v>370</v>
      </c>
      <c r="R4" s="1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</row>
    <row r="5" spans="1:57" ht="375" hidden="1" x14ac:dyDescent="0.25">
      <c r="A5" s="2" t="s">
        <v>446</v>
      </c>
      <c r="B5" s="33">
        <v>3</v>
      </c>
      <c r="C5" s="33">
        <v>94</v>
      </c>
      <c r="D5" s="33">
        <v>60</v>
      </c>
      <c r="E5" s="33">
        <v>4</v>
      </c>
      <c r="F5" s="33">
        <v>1</v>
      </c>
      <c r="G5" s="33">
        <v>2</v>
      </c>
      <c r="H5" s="33">
        <v>1</v>
      </c>
      <c r="I5" s="33">
        <v>1</v>
      </c>
      <c r="J5" s="33">
        <v>11</v>
      </c>
      <c r="K5" s="33">
        <v>1</v>
      </c>
      <c r="L5" s="33">
        <v>17</v>
      </c>
      <c r="M5" s="33">
        <v>4</v>
      </c>
      <c r="N5" s="33">
        <v>54</v>
      </c>
      <c r="O5" s="33"/>
      <c r="P5" s="33">
        <v>1</v>
      </c>
      <c r="Q5" s="33">
        <v>254</v>
      </c>
      <c r="R5" s="14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</row>
    <row r="6" spans="1:57" hidden="1" x14ac:dyDescent="0.25">
      <c r="A6" s="14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</row>
    <row r="7" spans="1:57" hidden="1" x14ac:dyDescent="0.25">
      <c r="A7" s="14"/>
      <c r="B7" s="14"/>
      <c r="C7" s="14"/>
      <c r="D7" s="14"/>
    </row>
    <row r="8" spans="1:57" hidden="1" x14ac:dyDescent="0.25">
      <c r="A8" s="14"/>
      <c r="B8" s="14"/>
      <c r="C8" s="14"/>
      <c r="D8" s="14"/>
    </row>
    <row r="9" spans="1:57" hidden="1" x14ac:dyDescent="0.25">
      <c r="A9" s="14"/>
      <c r="B9" s="34" t="s">
        <v>371</v>
      </c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/>
      <c r="T9"/>
    </row>
    <row r="10" spans="1:57" hidden="1" x14ac:dyDescent="0.25">
      <c r="A10" s="14"/>
      <c r="B10" s="14" t="s">
        <v>189</v>
      </c>
      <c r="C10" s="14" t="s">
        <v>95</v>
      </c>
      <c r="D10" s="14" t="s">
        <v>96</v>
      </c>
      <c r="E10" s="14" t="s">
        <v>212</v>
      </c>
      <c r="F10" s="14" t="s">
        <v>314</v>
      </c>
      <c r="G10" s="14" t="s">
        <v>133</v>
      </c>
      <c r="H10" s="14" t="s">
        <v>308</v>
      </c>
      <c r="I10" s="14" t="s">
        <v>311</v>
      </c>
      <c r="J10" s="14" t="s">
        <v>125</v>
      </c>
      <c r="K10" s="14" t="s">
        <v>144</v>
      </c>
      <c r="L10" s="14" t="s">
        <v>306</v>
      </c>
      <c r="M10" s="14" t="s">
        <v>97</v>
      </c>
      <c r="N10" s="14" t="s">
        <v>92</v>
      </c>
      <c r="O10" s="14" t="s">
        <v>117</v>
      </c>
      <c r="P10" s="14" t="s">
        <v>118</v>
      </c>
      <c r="Q10" s="14" t="s">
        <v>169</v>
      </c>
      <c r="R10" s="14" t="s">
        <v>393</v>
      </c>
      <c r="S10" s="19" t="s">
        <v>370</v>
      </c>
      <c r="T10"/>
    </row>
    <row r="11" spans="1:57" ht="22.5" hidden="1" customHeight="1" x14ac:dyDescent="0.25">
      <c r="A11" s="14" t="s">
        <v>447</v>
      </c>
      <c r="B11" s="35">
        <v>14</v>
      </c>
      <c r="C11" s="35">
        <v>14</v>
      </c>
      <c r="D11" s="35">
        <v>54</v>
      </c>
      <c r="E11" s="35">
        <v>16</v>
      </c>
      <c r="F11" s="35">
        <v>11</v>
      </c>
      <c r="G11" s="35">
        <v>3</v>
      </c>
      <c r="H11" s="35">
        <v>11</v>
      </c>
      <c r="I11" s="35">
        <v>15</v>
      </c>
      <c r="J11" s="35">
        <v>3</v>
      </c>
      <c r="K11" s="35">
        <v>15</v>
      </c>
      <c r="L11" s="35">
        <v>6</v>
      </c>
      <c r="M11" s="35">
        <v>26</v>
      </c>
      <c r="N11" s="35">
        <v>2</v>
      </c>
      <c r="O11" s="35">
        <v>46</v>
      </c>
      <c r="P11" s="35">
        <v>2</v>
      </c>
      <c r="Q11" s="35">
        <v>16</v>
      </c>
      <c r="R11" s="35"/>
      <c r="S11" s="8">
        <v>254</v>
      </c>
      <c r="T11"/>
    </row>
    <row r="12" spans="1:57" hidden="1" x14ac:dyDescent="0.25">
      <c r="A12" s="14"/>
      <c r="B12" s="14"/>
      <c r="C12" s="14"/>
      <c r="D12" s="14"/>
    </row>
    <row r="13" spans="1:57" hidden="1" x14ac:dyDescent="0.25">
      <c r="A13" s="14"/>
      <c r="B13" s="14"/>
      <c r="C13" s="14"/>
      <c r="D13" s="14"/>
    </row>
    <row r="14" spans="1:57" hidden="1" x14ac:dyDescent="0.25">
      <c r="A14" s="14"/>
      <c r="B14" s="34" t="s">
        <v>371</v>
      </c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/>
      <c r="T14"/>
    </row>
    <row r="15" spans="1:57" hidden="1" x14ac:dyDescent="0.25">
      <c r="A15" s="14"/>
      <c r="B15" s="14" t="s">
        <v>189</v>
      </c>
      <c r="C15" s="14" t="s">
        <v>96</v>
      </c>
      <c r="D15" s="14" t="s">
        <v>212</v>
      </c>
      <c r="E15" s="14" t="s">
        <v>314</v>
      </c>
      <c r="F15" s="14" t="s">
        <v>133</v>
      </c>
      <c r="G15" s="14" t="s">
        <v>308</v>
      </c>
      <c r="H15" s="14" t="s">
        <v>311</v>
      </c>
      <c r="I15" s="14" t="s">
        <v>125</v>
      </c>
      <c r="J15" s="14" t="s">
        <v>144</v>
      </c>
      <c r="K15" s="14" t="s">
        <v>306</v>
      </c>
      <c r="L15" s="14" t="s">
        <v>97</v>
      </c>
      <c r="M15" s="14" t="s">
        <v>92</v>
      </c>
      <c r="N15" s="14" t="s">
        <v>117</v>
      </c>
      <c r="O15" s="14" t="s">
        <v>118</v>
      </c>
      <c r="P15" s="14" t="s">
        <v>190</v>
      </c>
      <c r="Q15" s="14" t="s">
        <v>169</v>
      </c>
      <c r="R15" s="14" t="s">
        <v>393</v>
      </c>
      <c r="S15" s="19" t="s">
        <v>370</v>
      </c>
      <c r="T15"/>
    </row>
    <row r="16" spans="1:57" hidden="1" x14ac:dyDescent="0.25">
      <c r="A16" s="14" t="s">
        <v>448</v>
      </c>
      <c r="B16" s="35">
        <v>20</v>
      </c>
      <c r="C16" s="35">
        <v>3</v>
      </c>
      <c r="D16" s="35">
        <v>17</v>
      </c>
      <c r="E16" s="35">
        <v>28</v>
      </c>
      <c r="F16" s="35">
        <v>41</v>
      </c>
      <c r="G16" s="35">
        <v>5</v>
      </c>
      <c r="H16" s="35">
        <v>22</v>
      </c>
      <c r="I16" s="35">
        <v>40</v>
      </c>
      <c r="J16" s="35">
        <v>12</v>
      </c>
      <c r="K16" s="35">
        <v>7</v>
      </c>
      <c r="L16" s="35">
        <v>8</v>
      </c>
      <c r="M16" s="35">
        <v>3</v>
      </c>
      <c r="N16" s="35">
        <v>13</v>
      </c>
      <c r="O16" s="35">
        <v>20</v>
      </c>
      <c r="P16" s="35">
        <v>6</v>
      </c>
      <c r="Q16" s="35">
        <v>8</v>
      </c>
      <c r="R16" s="35"/>
      <c r="S16" s="8">
        <v>253</v>
      </c>
      <c r="T16"/>
    </row>
    <row r="17" spans="1:18" hidden="1" x14ac:dyDescent="0.25">
      <c r="A17" s="14"/>
      <c r="B17" s="14"/>
      <c r="C17" s="14"/>
      <c r="D17" s="14"/>
    </row>
    <row r="18" spans="1:18" x14ac:dyDescent="0.25">
      <c r="A18" s="14"/>
      <c r="B18" s="14"/>
      <c r="C18" s="14"/>
      <c r="D18" s="14"/>
    </row>
    <row r="19" spans="1:18" ht="52" x14ac:dyDescent="0.25">
      <c r="B19" s="39" t="s">
        <v>189</v>
      </c>
      <c r="C19" s="39" t="s">
        <v>95</v>
      </c>
      <c r="D19" s="39" t="s">
        <v>96</v>
      </c>
      <c r="E19" s="39" t="s">
        <v>212</v>
      </c>
      <c r="F19" s="39" t="s">
        <v>313</v>
      </c>
      <c r="G19" s="39" t="s">
        <v>133</v>
      </c>
      <c r="H19" s="39" t="s">
        <v>308</v>
      </c>
      <c r="I19" s="39" t="s">
        <v>311</v>
      </c>
      <c r="J19" s="39" t="s">
        <v>125</v>
      </c>
      <c r="K19" s="39" t="s">
        <v>144</v>
      </c>
      <c r="L19" s="39" t="s">
        <v>306</v>
      </c>
      <c r="M19" s="39" t="s">
        <v>97</v>
      </c>
      <c r="N19" s="39" t="s">
        <v>117</v>
      </c>
      <c r="O19" s="39" t="s">
        <v>118</v>
      </c>
      <c r="P19" s="39" t="s">
        <v>190</v>
      </c>
      <c r="Q19" s="39" t="s">
        <v>169</v>
      </c>
      <c r="R19" s="39" t="s">
        <v>155</v>
      </c>
    </row>
    <row r="20" spans="1:18" x14ac:dyDescent="0.25">
      <c r="A20" s="14"/>
      <c r="B20" s="36">
        <f>SUM(GETPIVOTDATA("9. 1 Selon vous, quels sont les 3 principaux impacts possibles du projet ?  Cochez 3 réponses maximum.",$A$3,"9. 1 Selon vous, quels sont les 3 principaux impacts possibles du projet ?  Cochez 3 réponses maximum.","Accessibilité à la formation médicale continue à distance")+GETPIVOTDATA("9. 2 Selon vous, quels sont les 3 principaux impacts possibles du projet ?  Cochez 3 réponses maximum.",$A$9,"9. 2 Selon vous, quels sont les 3 principaux impacts possibles du projet ?  Cochez 3 réponses maximum.","Accessibilité à la formation médicale continue à distance")+GETPIVOTDATA("9. 3 Selon vous, quels sont les 3 principaux impacts possibles du projet ?  Cochez 3 réponses maximum.",$A$14,"9. 3 Selon vous, quels sont les 3 principaux impacts possibles du projet ?  Cochez 3 réponses maximum.","Accessibilité à la formation médicale continue à distance"))</f>
        <v>37</v>
      </c>
      <c r="C20" s="36">
        <f>GETPIVOTDATA("9. 1 Selon vous, quels sont les 3 principaux impacts possibles du projet ?  Cochez 3 réponses maximum.",$A$3,"9. 1 Selon vous, quels sont les 3 principaux impacts possibles du projet ?  Cochez 3 réponses maximum.","Accessibilité directe aux données du patient")+GETPIVOTDATA("9. 2 Selon vous, quels sont les 3 principaux impacts possibles du projet ?  Cochez 3 réponses maximum.",$A$9,"9. 2 Selon vous, quels sont les 3 principaux impacts possibles du projet ?  Cochez 3 réponses maximum.","Accessibilité directe aux données du patient")</f>
        <v>108</v>
      </c>
      <c r="D20" s="36">
        <f>GETPIVOTDATA("9. 1 Selon vous, quels sont les 3 principaux impacts possibles du projet ?  Cochez 3 réponses maximum.",$A$3,"9. 1 Selon vous, quels sont les 3 principaux impacts possibles du projet ?  Cochez 3 réponses maximum.","Amélioration de la prise en charge du patient")+GETPIVOTDATA("9. 2 Selon vous, quels sont les 3 principaux impacts possibles du projet ?  Cochez 3 réponses maximum.",$A$9,"9. 2 Selon vous, quels sont les 3 principaux impacts possibles du projet ?  Cochez 3 réponses maximum.","Amélioration de la prise en charge du patient")+GETPIVOTDATA("9. 3 Selon vous, quels sont les 3 principaux impacts possibles du projet ?  Cochez 3 réponses maximum.",$A$14,"9. 3 Selon vous, quels sont les 3 principaux impacts possibles du projet ?  Cochez 3 réponses maximum.","Amélioration de la prise en charge du patient")</f>
        <v>117</v>
      </c>
      <c r="E20" s="37">
        <f>GETPIVOTDATA("9. 1 Selon vous, quels sont les 3 principaux impacts possibles du projet ?  Cochez 3 réponses maximum.",$A$3,"9. 1 Selon vous, quels sont les 3 principaux impacts possibles du projet ?  Cochez 3 réponses maximum.","Amélioration de la qualité de la pratique")+GETPIVOTDATA("9. 2 Selon vous, quels sont les 3 principaux impacts possibles du projet ?  Cochez 3 réponses maximum.",$A$9,"9. 2 Selon vous, quels sont les 3 principaux impacts possibles du projet ?  Cochez 3 réponses maximum.","Amélioration de la qualité de la pratique")+GETPIVOTDATA("9. 3 Selon vous, quels sont les 3 principaux impacts possibles du projet ?  Cochez 3 réponses maximum.",$A$14,"9. 3 Selon vous, quels sont les 3 principaux impacts possibles du projet ?  Cochez 3 réponses maximum.","Amélioration de la qualité de la pratique")</f>
        <v>37</v>
      </c>
      <c r="F20" s="37">
        <f>GETPIVOTDATA("9. 2 Selon vous, quels sont les 3 principaux impacts possibles du projet ?  Cochez 3 réponses maximum.",$A$9,"9. 2 Selon vous, quels sont les 3 principaux impacts possibles du projet ?  Cochez 3 réponses maximum.","Archivage numérique des informations médicales")+GETPIVOTDATA("9. 3 Selon vous, quels sont les 3 principaux impacts possibles du projet ?  Cochez 3 réponses maximum.",$A$14,"9. 3 Selon vous, quels sont les 3 principaux impacts possibles du projet ?  Cochez 3 réponses maximum.","Archivage numérique des informations médicales")</f>
        <v>39</v>
      </c>
      <c r="G20" s="37">
        <f>GETPIVOTDATA("9. 1 Selon vous, quels sont les 3 principaux impacts possibles du projet ?  Cochez 3 réponses maximum.",$A$3,"9. 1 Selon vous, quels sont les 3 principaux impacts possibles du projet ?  Cochez 3 réponses maximum.","Collecte et remontée d'informations sanitaires")+GETPIVOTDATA("9. 2 Selon vous, quels sont les 3 principaux impacts possibles du projet ?  Cochez 3 réponses maximum.",$A$9,"9. 2 Selon vous, quels sont les 3 principaux impacts possibles du projet ?  Cochez 3 réponses maximum.","Collecte et remontée d'informations sanitaires")+GETPIVOTDATA("9. 3 Selon vous, quels sont les 3 principaux impacts possibles du projet ?  Cochez 3 réponses maximum.",$A$14,"9. 3 Selon vous, quels sont les 3 principaux impacts possibles du projet ?  Cochez 3 réponses maximum.","Collecte et remontée d'informations sanitaires")</f>
        <v>45</v>
      </c>
      <c r="H20" s="37">
        <f>GETPIVOTDATA("9. 2 Selon vous, quels sont les 3 principaux impacts possibles du projet ?  Cochez 3 réponses maximum.",$A$9,"9. 2 Selon vous, quels sont les 3 principaux impacts possibles du projet ?  Cochez 3 réponses maximum.","Continuité des services")+GETPIVOTDATA("9. 3 Selon vous, quels sont les 3 principaux impacts possibles du projet ?  Cochez 3 réponses maximum.",$A$14,"9. 3 Selon vous, quels sont les 3 principaux impacts possibles du projet ?  Cochez 3 réponses maximum.","Continuité des services")</f>
        <v>16</v>
      </c>
      <c r="I20" s="37">
        <f>GETPIVOTDATA("9. 2 Selon vous, quels sont les 3 principaux impacts possibles du projet ?  Cochez 3 réponses maximum.",$A$9,"9. 2 Selon vous, quels sont les 3 principaux impacts possibles du projet ?  Cochez 3 réponses maximum.","Facilité de la recherche clinique grâce aux bases de données")+GETPIVOTDATA("9. 3 Selon vous, quels sont les 3 principaux impacts possibles du projet ?  Cochez 3 réponses maximum.",$A$14,"9. 3 Selon vous, quels sont les 3 principaux impacts possibles du projet ?  Cochez 3 réponses maximum.","Facilité de la recherche clinique grâce aux bases de données")</f>
        <v>37</v>
      </c>
      <c r="J20" s="37">
        <f>GETPIVOTDATA("9. 2 Selon vous, quels sont les 3 principaux impacts possibles du projet ?  Cochez 3 réponses maximum.",$A$9,"9. 2 Selon vous, quels sont les 3 principaux impacts possibles du projet ?  Cochez 3 réponses maximum.","Gestion des épidémies et veille épidémiologique")+GETPIVOTDATA("9. 3 Selon vous, quels sont les 3 principaux impacts possibles du projet ?  Cochez 3 réponses maximum.",$A$14,"9. 3 Selon vous, quels sont les 3 principaux impacts possibles du projet ?  Cochez 3 réponses maximum.","Gestion des épidémies et veille épidémiologique")</f>
        <v>43</v>
      </c>
      <c r="K20" s="37">
        <f>GETPIVOTDATA("9. 1 Selon vous, quels sont les 3 principaux impacts possibles du projet ?  Cochez 3 réponses maximum.",$A$3,"9. 1 Selon vous, quels sont les 3 principaux impacts possibles du projet ?  Cochez 3 réponses maximum.","Interaction renforcée entre structures sanitaires et administrations de santé")+GETPIVOTDATA("9. 2 Selon vous, quels sont les 3 principaux impacts possibles du projet ?  Cochez 3 réponses maximum.",$A$9,"9. 2 Selon vous, quels sont les 3 principaux impacts possibles du projet ?  Cochez 3 réponses maximum.","Interaction renforcée entre structures sanitaires et administrations de santé")+GETPIVOTDATA("9. 3 Selon vous, quels sont les 3 principaux impacts possibles du projet ?  Cochez 3 réponses maximum.",$A$14,"9. 3 Selon vous, quels sont les 3 principaux impacts possibles du projet ?  Cochez 3 réponses maximum.","Interaction renforcée entre structures sanitaires et administrations de santé")</f>
        <v>28</v>
      </c>
      <c r="L20" s="37">
        <f>GETPIVOTDATA("9. 1 Selon vous, quels sont les 3 principaux impacts possibles du projet ?  Cochez 3 réponses maximum.",$A$3,"9. 1 Selon vous, quels sont les 3 principaux impacts possibles du projet ?  Cochez 3 réponses maximum.","Meilleure sécurité pour les patients")+GETPIVOTDATA("9. 2 Selon vous, quels sont les 3 principaux impacts possibles du projet ?  Cochez 3 réponses maximum.",$A$9,"9. 2 Selon vous, quels sont les 3 principaux impacts possibles du projet ?  Cochez 3 réponses maximum.","Meilleure sécurité pour les patients")+GETPIVOTDATA("9. 3 Selon vous, quels sont les 3 principaux impacts possibles du projet ?  Cochez 3 réponses maximum.",$A$14,"9. 3 Selon vous, quels sont les 3 principaux impacts possibles du projet ?  Cochez 3 réponses maximum.","Meilleure sécurité pour les patients")</f>
        <v>14</v>
      </c>
      <c r="M20" s="37">
        <f>GETPIVOTDATA("9. 1 Selon vous, quels sont les 3 principaux impacts possibles du projet ?  Cochez 3 réponses maximum.",$A$3,"9. 1 Selon vous, quels sont les 3 principaux impacts possibles du projet ?  Cochez 3 réponses maximum.","Meilleures conditions de travail des agents")+GETPIVOTDATA("9. 2 Selon vous, quels sont les 3 principaux impacts possibles du projet ?  Cochez 3 réponses maximum.",$A$9,"9. 2 Selon vous, quels sont les 3 principaux impacts possibles du projet ?  Cochez 3 réponses maximum.","Meilleures conditions de travail des agents")+GETPIVOTDATA("9. 3 Selon vous, quels sont les 3 principaux impacts possibles du projet ?  Cochez 3 réponses maximum.",$A$14,"9. 3 Selon vous, quels sont les 3 principaux impacts possibles du projet ?  Cochez 3 réponses maximum.","Meilleures conditions de travail des agents")</f>
        <v>45</v>
      </c>
      <c r="N20" s="37">
        <f>GETPIVOTDATA("9. 1 Selon vous, quels sont les 3 principaux impacts possibles du projet ?  Cochez 3 réponses maximum.",$A$3,"9. 1 Selon vous, quels sont les 3 principaux impacts possibles du projet ?  Cochez 3 réponses maximum.","Possibilité d'avoir une seconde opinion par un expert à distance")+GETPIVOTDATA("9. 2 Selon vous, quels sont les 3 principaux impacts possibles du projet ?  Cochez 3 réponses maximum.",$A$9,"9. 2 Selon vous, quels sont les 3 principaux impacts possibles du projet ?  Cochez 3 réponses maximum.","Possibilité d'avoir une seconde opinion par un expert à distance")+GETPIVOTDATA("9. 3 Selon vous, quels sont les 3 principaux impacts possibles du projet ?  Cochez 3 réponses maximum.",$A$14,"9. 3 Selon vous, quels sont les 3 principaux impacts possibles du projet ?  Cochez 3 réponses maximum.","Possibilité d'avoir une seconde opinion par un expert à distance")</f>
        <v>76</v>
      </c>
      <c r="O20" s="37">
        <f>GETPIVOTDATA("9. 2 Selon vous, quels sont les 3 principaux impacts possibles du projet ?  Cochez 3 réponses maximum.",$A$9,"9. 2 Selon vous, quels sont les 3 principaux impacts possibles du projet ?  Cochez 3 réponses maximum.","Possibilité de partager ses expériences terrain avec les autres")+GETPIVOTDATA("9. 3 Selon vous, quels sont les 3 principaux impacts possibles du projet ?  Cochez 3 réponses maximum.",$A$14,"9. 3 Selon vous, quels sont les 3 principaux impacts possibles du projet ?  Cochez 3 réponses maximum.","Possibilité de partager ses expériences terrain avec les autres")</f>
        <v>22</v>
      </c>
      <c r="P20" s="37">
        <f>GETPIVOTDATA("9. 3 Selon vous, quels sont les 3 principaux impacts possibles du projet ?  Cochez 3 réponses maximum.",$A$14,"9. 3 Selon vous, quels sont les 3 principaux impacts possibles du projet ?  Cochez 3 réponses maximum.","Possibilité de promouvoir le centre de santé")</f>
        <v>6</v>
      </c>
      <c r="Q20" s="37">
        <f>GETPIVOTDATA("9. 1 Selon vous, quels sont les 3 principaux impacts possibles du projet ?  Cochez 3 réponses maximum.",$A$3,"9. 1 Selon vous, quels sont les 3 principaux impacts possibles du projet ?  Cochez 3 réponses maximum.","Rapidité d'accès à des ressources spécialisées")+GETPIVOTDATA("9. 2 Selon vous, quels sont les 3 principaux impacts possibles du projet ?  Cochez 3 réponses maximum.",$A$9,"9. 2 Selon vous, quels sont les 3 principaux impacts possibles du projet ?  Cochez 3 réponses maximum.","Rapidité d'accès à des ressources spécialisées")+GETPIVOTDATA("9. 3 Selon vous, quels sont les 3 principaux impacts possibles du projet ?  Cochez 3 réponses maximum.",$A$14,"9. 3 Selon vous, quels sont les 3 principaux impacts possibles du projet ?  Cochez 3 réponses maximum.","Rapidité d'accès à des ressources spécialisées")</f>
        <v>28</v>
      </c>
      <c r="R20" s="37">
        <f>GETPIVOTDATA("9. 1 Selon vous, quels sont les 3 principaux impacts possibles du projet ?  Cochez 3 réponses maximum.",$A$3,"9. 1 Selon vous, quels sont les 3 principaux impacts possibles du projet ?  Cochez 3 réponses maximum.","Une meilleure productivité des agents de santé")</f>
        <v>54</v>
      </c>
    </row>
    <row r="21" spans="1:18" x14ac:dyDescent="0.25">
      <c r="A21" s="14"/>
      <c r="B21" s="14"/>
      <c r="C21" s="14"/>
      <c r="D21" s="14"/>
    </row>
    <row r="22" spans="1:18" ht="13" x14ac:dyDescent="0.25">
      <c r="A22" s="14"/>
      <c r="B22" s="39" t="s">
        <v>450</v>
      </c>
      <c r="C22" s="39" t="s">
        <v>449</v>
      </c>
      <c r="D22" s="29" t="s">
        <v>451</v>
      </c>
    </row>
    <row r="23" spans="1:18" ht="26" x14ac:dyDescent="0.25">
      <c r="A23" s="14"/>
      <c r="B23" s="39" t="s">
        <v>96</v>
      </c>
      <c r="C23" s="36">
        <f>GETPIVOTDATA("9. 1 Selon vous, quels sont les 3 principaux impacts possibles du projet ?  Cochez 3 réponses maximum.",$A$3,"9. 1 Selon vous, quels sont les 3 principaux impacts possibles du projet ?  Cochez 3 réponses maximum.","Amélioration de la prise en charge du patient")+GETPIVOTDATA("9. 2 Selon vous, quels sont les 3 principaux impacts possibles du projet ?  Cochez 3 réponses maximum.",$A$9,"9. 2 Selon vous, quels sont les 3 principaux impacts possibles du projet ?  Cochez 3 réponses maximum.","Amélioration de la prise en charge du patient")+GETPIVOTDATA("9. 3 Selon vous, quels sont les 3 principaux impacts possibles du projet ?  Cochez 3 réponses maximum.",$A$14,"9. 3 Selon vous, quels sont les 3 principaux impacts possibles du projet ?  Cochez 3 réponses maximum.","Amélioration de la prise en charge du patient")</f>
        <v>117</v>
      </c>
      <c r="D23" s="40">
        <f>C23/$C$40</f>
        <v>0.15558510638297873</v>
      </c>
    </row>
    <row r="24" spans="1:18" ht="26" x14ac:dyDescent="0.25">
      <c r="A24" s="14"/>
      <c r="B24" s="39" t="s">
        <v>95</v>
      </c>
      <c r="C24" s="36">
        <f>GETPIVOTDATA("9. 1 Selon vous, quels sont les 3 principaux impacts possibles du projet ?  Cochez 3 réponses maximum.",$A$3,"9. 1 Selon vous, quels sont les 3 principaux impacts possibles du projet ?  Cochez 3 réponses maximum.","Accessibilité directe aux données du patient")+GETPIVOTDATA("9. 2 Selon vous, quels sont les 3 principaux impacts possibles du projet ?  Cochez 3 réponses maximum.",$A$9,"9. 2 Selon vous, quels sont les 3 principaux impacts possibles du projet ?  Cochez 3 réponses maximum.","Accessibilité directe aux données du patient")</f>
        <v>108</v>
      </c>
      <c r="D24" s="40">
        <f t="shared" ref="D24:D39" si="0">C24/$C$40</f>
        <v>0.14361702127659576</v>
      </c>
    </row>
    <row r="25" spans="1:18" ht="39" x14ac:dyDescent="0.25">
      <c r="A25" s="14"/>
      <c r="B25" s="39" t="s">
        <v>117</v>
      </c>
      <c r="C25" s="37">
        <f>GETPIVOTDATA("9. 1 Selon vous, quels sont les 3 principaux impacts possibles du projet ?  Cochez 3 réponses maximum.",$A$3,"9. 1 Selon vous, quels sont les 3 principaux impacts possibles du projet ?  Cochez 3 réponses maximum.","Possibilité d'avoir une seconde opinion par un expert à distance")+GETPIVOTDATA("9. 2 Selon vous, quels sont les 3 principaux impacts possibles du projet ?  Cochez 3 réponses maximum.",$A$9,"9. 2 Selon vous, quels sont les 3 principaux impacts possibles du projet ?  Cochez 3 réponses maximum.","Possibilité d'avoir une seconde opinion par un expert à distance")+GETPIVOTDATA("9. 3 Selon vous, quels sont les 3 principaux impacts possibles du projet ?  Cochez 3 réponses maximum.",$A$14,"9. 3 Selon vous, quels sont les 3 principaux impacts possibles du projet ?  Cochez 3 réponses maximum.","Possibilité d'avoir une seconde opinion par un expert à distance")</f>
        <v>76</v>
      </c>
      <c r="D25" s="40">
        <f t="shared" si="0"/>
        <v>0.10106382978723404</v>
      </c>
    </row>
    <row r="26" spans="1:18" ht="26" x14ac:dyDescent="0.25">
      <c r="A26" s="14"/>
      <c r="B26" s="39" t="s">
        <v>155</v>
      </c>
      <c r="C26" s="37">
        <f>GETPIVOTDATA("9. 1 Selon vous, quels sont les 3 principaux impacts possibles du projet ?  Cochez 3 réponses maximum.",$A$3,"9. 1 Selon vous, quels sont les 3 principaux impacts possibles du projet ?  Cochez 3 réponses maximum.","Une meilleure productivité des agents de santé")</f>
        <v>54</v>
      </c>
      <c r="D26" s="40">
        <f t="shared" si="0"/>
        <v>7.1808510638297879E-2</v>
      </c>
    </row>
    <row r="27" spans="1:18" ht="26" x14ac:dyDescent="0.25">
      <c r="A27" s="14"/>
      <c r="B27" s="39" t="s">
        <v>133</v>
      </c>
      <c r="C27" s="37">
        <f>GETPIVOTDATA("9. 1 Selon vous, quels sont les 3 principaux impacts possibles du projet ?  Cochez 3 réponses maximum.",$A$3,"9. 1 Selon vous, quels sont les 3 principaux impacts possibles du projet ?  Cochez 3 réponses maximum.","Collecte et remontée d'informations sanitaires")+GETPIVOTDATA("9. 2 Selon vous, quels sont les 3 principaux impacts possibles du projet ?  Cochez 3 réponses maximum.",$A$9,"9. 2 Selon vous, quels sont les 3 principaux impacts possibles du projet ?  Cochez 3 réponses maximum.","Collecte et remontée d'informations sanitaires")+GETPIVOTDATA("9. 3 Selon vous, quels sont les 3 principaux impacts possibles du projet ?  Cochez 3 réponses maximum.",$A$14,"9. 3 Selon vous, quels sont les 3 principaux impacts possibles du projet ?  Cochez 3 réponses maximum.","Collecte et remontée d'informations sanitaires")</f>
        <v>45</v>
      </c>
      <c r="D27" s="40">
        <f t="shared" si="0"/>
        <v>5.9840425531914897E-2</v>
      </c>
    </row>
    <row r="28" spans="1:18" ht="26" x14ac:dyDescent="0.25">
      <c r="A28" s="14"/>
      <c r="B28" s="39" t="s">
        <v>97</v>
      </c>
      <c r="C28" s="37">
        <f>GETPIVOTDATA("9. 1 Selon vous, quels sont les 3 principaux impacts possibles du projet ?  Cochez 3 réponses maximum.",$A$3,"9. 1 Selon vous, quels sont les 3 principaux impacts possibles du projet ?  Cochez 3 réponses maximum.","Meilleures conditions de travail des agents")+GETPIVOTDATA("9. 2 Selon vous, quels sont les 3 principaux impacts possibles du projet ?  Cochez 3 réponses maximum.",$A$9,"9. 2 Selon vous, quels sont les 3 principaux impacts possibles du projet ?  Cochez 3 réponses maximum.","Meilleures conditions de travail des agents")+GETPIVOTDATA("9. 3 Selon vous, quels sont les 3 principaux impacts possibles du projet ?  Cochez 3 réponses maximum.",$A$14,"9. 3 Selon vous, quels sont les 3 principaux impacts possibles du projet ?  Cochez 3 réponses maximum.","Meilleures conditions de travail des agents")</f>
        <v>45</v>
      </c>
      <c r="D28" s="40">
        <f t="shared" si="0"/>
        <v>5.9840425531914897E-2</v>
      </c>
    </row>
    <row r="29" spans="1:18" ht="26" x14ac:dyDescent="0.25">
      <c r="A29" s="14"/>
      <c r="B29" s="39" t="s">
        <v>125</v>
      </c>
      <c r="C29" s="37">
        <f>GETPIVOTDATA("9. 2 Selon vous, quels sont les 3 principaux impacts possibles du projet ?  Cochez 3 réponses maximum.",$A$9,"9. 2 Selon vous, quels sont les 3 principaux impacts possibles du projet ?  Cochez 3 réponses maximum.","Gestion des épidémies et veille épidémiologique")+GETPIVOTDATA("9. 3 Selon vous, quels sont les 3 principaux impacts possibles du projet ?  Cochez 3 réponses maximum.",$A$14,"9. 3 Selon vous, quels sont les 3 principaux impacts possibles du projet ?  Cochez 3 réponses maximum.","Gestion des épidémies et veille épidémiologique")</f>
        <v>43</v>
      </c>
      <c r="D29" s="40">
        <f t="shared" si="0"/>
        <v>5.7180851063829786E-2</v>
      </c>
    </row>
    <row r="30" spans="1:18" ht="26" x14ac:dyDescent="0.25">
      <c r="A30" s="14"/>
      <c r="B30" s="39" t="s">
        <v>313</v>
      </c>
      <c r="C30" s="37">
        <f>GETPIVOTDATA("9. 2 Selon vous, quels sont les 3 principaux impacts possibles du projet ?  Cochez 3 réponses maximum.",$A$9,"9. 2 Selon vous, quels sont les 3 principaux impacts possibles du projet ?  Cochez 3 réponses maximum.","Archivage numérique des informations médicales")+GETPIVOTDATA("9. 3 Selon vous, quels sont les 3 principaux impacts possibles du projet ?  Cochez 3 réponses maximum.",$A$14,"9. 3 Selon vous, quels sont les 3 principaux impacts possibles du projet ?  Cochez 3 réponses maximum.","Archivage numérique des informations médicales")</f>
        <v>39</v>
      </c>
      <c r="D30" s="40">
        <f t="shared" si="0"/>
        <v>5.1861702127659573E-2</v>
      </c>
    </row>
    <row r="31" spans="1:18" ht="26" x14ac:dyDescent="0.25">
      <c r="A31" s="14"/>
      <c r="B31" s="39" t="s">
        <v>189</v>
      </c>
      <c r="C31" s="36">
        <f>SUM(GETPIVOTDATA("9. 1 Selon vous, quels sont les 3 principaux impacts possibles du projet ?  Cochez 3 réponses maximum.",$A$3,"9. 1 Selon vous, quels sont les 3 principaux impacts possibles du projet ?  Cochez 3 réponses maximum.","Accessibilité à la formation médicale continue à distance")+GETPIVOTDATA("9. 2 Selon vous, quels sont les 3 principaux impacts possibles du projet ?  Cochez 3 réponses maximum.",$A$9,"9. 2 Selon vous, quels sont les 3 principaux impacts possibles du projet ?  Cochez 3 réponses maximum.","Accessibilité à la formation médicale continue à distance")+GETPIVOTDATA("9. 3 Selon vous, quels sont les 3 principaux impacts possibles du projet ?  Cochez 3 réponses maximum.",$A$14,"9. 3 Selon vous, quels sont les 3 principaux impacts possibles du projet ?  Cochez 3 réponses maximum.","Accessibilité à la formation médicale continue à distance"))</f>
        <v>37</v>
      </c>
      <c r="D31" s="40">
        <f t="shared" si="0"/>
        <v>4.920212765957447E-2</v>
      </c>
    </row>
    <row r="32" spans="1:18" ht="26" x14ac:dyDescent="0.25">
      <c r="A32" s="14"/>
      <c r="B32" s="39" t="s">
        <v>212</v>
      </c>
      <c r="C32" s="37">
        <f>GETPIVOTDATA("9. 1 Selon vous, quels sont les 3 principaux impacts possibles du projet ?  Cochez 3 réponses maximum.",$A$3,"9. 1 Selon vous, quels sont les 3 principaux impacts possibles du projet ?  Cochez 3 réponses maximum.","Amélioration de la qualité de la pratique")+GETPIVOTDATA("9. 2 Selon vous, quels sont les 3 principaux impacts possibles du projet ?  Cochez 3 réponses maximum.",$A$9,"9. 2 Selon vous, quels sont les 3 principaux impacts possibles du projet ?  Cochez 3 réponses maximum.","Amélioration de la qualité de la pratique")+GETPIVOTDATA("9. 3 Selon vous, quels sont les 3 principaux impacts possibles du projet ?  Cochez 3 réponses maximum.",$A$14,"9. 3 Selon vous, quels sont les 3 principaux impacts possibles du projet ?  Cochez 3 réponses maximum.","Amélioration de la qualité de la pratique")</f>
        <v>37</v>
      </c>
      <c r="D32" s="40">
        <f t="shared" si="0"/>
        <v>4.920212765957447E-2</v>
      </c>
    </row>
    <row r="33" spans="1:4" ht="39" x14ac:dyDescent="0.25">
      <c r="A33" s="14"/>
      <c r="B33" s="39" t="s">
        <v>311</v>
      </c>
      <c r="C33" s="37">
        <f>GETPIVOTDATA("9. 2 Selon vous, quels sont les 3 principaux impacts possibles du projet ?  Cochez 3 réponses maximum.",$A$9,"9. 2 Selon vous, quels sont les 3 principaux impacts possibles du projet ?  Cochez 3 réponses maximum.","Facilité de la recherche clinique grâce aux bases de données")+GETPIVOTDATA("9. 3 Selon vous, quels sont les 3 principaux impacts possibles du projet ?  Cochez 3 réponses maximum.",$A$14,"9. 3 Selon vous, quels sont les 3 principaux impacts possibles du projet ?  Cochez 3 réponses maximum.","Facilité de la recherche clinique grâce aux bases de données")</f>
        <v>37</v>
      </c>
      <c r="D33" s="40">
        <f t="shared" si="0"/>
        <v>4.920212765957447E-2</v>
      </c>
    </row>
    <row r="34" spans="1:4" ht="39" x14ac:dyDescent="0.25">
      <c r="A34" s="14"/>
      <c r="B34" s="39" t="s">
        <v>144</v>
      </c>
      <c r="C34" s="37">
        <f>GETPIVOTDATA("9. 1 Selon vous, quels sont les 3 principaux impacts possibles du projet ?  Cochez 3 réponses maximum.",$A$3,"9. 1 Selon vous, quels sont les 3 principaux impacts possibles du projet ?  Cochez 3 réponses maximum.","Interaction renforcée entre structures sanitaires et administrations de santé")+GETPIVOTDATA("9. 2 Selon vous, quels sont les 3 principaux impacts possibles du projet ?  Cochez 3 réponses maximum.",$A$9,"9. 2 Selon vous, quels sont les 3 principaux impacts possibles du projet ?  Cochez 3 réponses maximum.","Interaction renforcée entre structures sanitaires et administrations de santé")+GETPIVOTDATA("9. 3 Selon vous, quels sont les 3 principaux impacts possibles du projet ?  Cochez 3 réponses maximum.",$A$14,"9. 3 Selon vous, quels sont les 3 principaux impacts possibles du projet ?  Cochez 3 réponses maximum.","Interaction renforcée entre structures sanitaires et administrations de santé")</f>
        <v>28</v>
      </c>
      <c r="D34" s="40">
        <f t="shared" si="0"/>
        <v>3.7234042553191488E-2</v>
      </c>
    </row>
    <row r="35" spans="1:4" ht="26" x14ac:dyDescent="0.25">
      <c r="A35" s="14"/>
      <c r="B35" s="39" t="s">
        <v>169</v>
      </c>
      <c r="C35" s="37">
        <f>GETPIVOTDATA("9. 1 Selon vous, quels sont les 3 principaux impacts possibles du projet ?  Cochez 3 réponses maximum.",$A$3,"9. 1 Selon vous, quels sont les 3 principaux impacts possibles du projet ?  Cochez 3 réponses maximum.","Rapidité d'accès à des ressources spécialisées")+GETPIVOTDATA("9. 2 Selon vous, quels sont les 3 principaux impacts possibles du projet ?  Cochez 3 réponses maximum.",$A$9,"9. 2 Selon vous, quels sont les 3 principaux impacts possibles du projet ?  Cochez 3 réponses maximum.","Rapidité d'accès à des ressources spécialisées")+GETPIVOTDATA("9. 3 Selon vous, quels sont les 3 principaux impacts possibles du projet ?  Cochez 3 réponses maximum.",$A$14,"9. 3 Selon vous, quels sont les 3 principaux impacts possibles du projet ?  Cochez 3 réponses maximum.","Rapidité d'accès à des ressources spécialisées")</f>
        <v>28</v>
      </c>
      <c r="D35" s="40">
        <f t="shared" si="0"/>
        <v>3.7234042553191488E-2</v>
      </c>
    </row>
    <row r="36" spans="1:4" ht="39" x14ac:dyDescent="0.25">
      <c r="A36" s="14"/>
      <c r="B36" s="39" t="s">
        <v>118</v>
      </c>
      <c r="C36" s="37">
        <f>GETPIVOTDATA("9. 2 Selon vous, quels sont les 3 principaux impacts possibles du projet ?  Cochez 3 réponses maximum.",$A$9,"9. 2 Selon vous, quels sont les 3 principaux impacts possibles du projet ?  Cochez 3 réponses maximum.","Possibilité de partager ses expériences terrain avec les autres")+GETPIVOTDATA("9. 3 Selon vous, quels sont les 3 principaux impacts possibles du projet ?  Cochez 3 réponses maximum.",$A$14,"9. 3 Selon vous, quels sont les 3 principaux impacts possibles du projet ?  Cochez 3 réponses maximum.","Possibilité de partager ses expériences terrain avec les autres")</f>
        <v>22</v>
      </c>
      <c r="D36" s="40">
        <f t="shared" si="0"/>
        <v>2.9255319148936171E-2</v>
      </c>
    </row>
    <row r="37" spans="1:4" ht="13" x14ac:dyDescent="0.25">
      <c r="A37" s="14"/>
      <c r="B37" s="39" t="s">
        <v>308</v>
      </c>
      <c r="C37" s="37">
        <f>GETPIVOTDATA("9. 2 Selon vous, quels sont les 3 principaux impacts possibles du projet ?  Cochez 3 réponses maximum.",$A$9,"9. 2 Selon vous, quels sont les 3 principaux impacts possibles du projet ?  Cochez 3 réponses maximum.","Continuité des services")+GETPIVOTDATA("9. 3 Selon vous, quels sont les 3 principaux impacts possibles du projet ?  Cochez 3 réponses maximum.",$A$14,"9. 3 Selon vous, quels sont les 3 principaux impacts possibles du projet ?  Cochez 3 réponses maximum.","Continuité des services")</f>
        <v>16</v>
      </c>
      <c r="D37" s="40">
        <f t="shared" si="0"/>
        <v>2.1276595744680851E-2</v>
      </c>
    </row>
    <row r="38" spans="1:4" ht="26" x14ac:dyDescent="0.25">
      <c r="A38" s="14"/>
      <c r="B38" s="39" t="s">
        <v>306</v>
      </c>
      <c r="C38" s="37">
        <f>GETPIVOTDATA("9. 1 Selon vous, quels sont les 3 principaux impacts possibles du projet ?  Cochez 3 réponses maximum.",$A$3,"9. 1 Selon vous, quels sont les 3 principaux impacts possibles du projet ?  Cochez 3 réponses maximum.","Meilleure sécurité pour les patients")+GETPIVOTDATA("9. 2 Selon vous, quels sont les 3 principaux impacts possibles du projet ?  Cochez 3 réponses maximum.",$A$9,"9. 2 Selon vous, quels sont les 3 principaux impacts possibles du projet ?  Cochez 3 réponses maximum.","Meilleure sécurité pour les patients")+GETPIVOTDATA("9. 3 Selon vous, quels sont les 3 principaux impacts possibles du projet ?  Cochez 3 réponses maximum.",$A$14,"9. 3 Selon vous, quels sont les 3 principaux impacts possibles du projet ?  Cochez 3 réponses maximum.","Meilleure sécurité pour les patients")</f>
        <v>14</v>
      </c>
      <c r="D38" s="40">
        <f t="shared" si="0"/>
        <v>1.8617021276595744E-2</v>
      </c>
    </row>
    <row r="39" spans="1:4" ht="26" x14ac:dyDescent="0.25">
      <c r="A39" s="14"/>
      <c r="B39" s="39" t="s">
        <v>190</v>
      </c>
      <c r="C39" s="37">
        <f>GETPIVOTDATA("9. 3 Selon vous, quels sont les 3 principaux impacts possibles du projet ?  Cochez 3 réponses maximum.",$A$14,"9. 3 Selon vous, quels sont les 3 principaux impacts possibles du projet ?  Cochez 3 réponses maximum.","Possibilité de promouvoir le centre de santé")</f>
        <v>6</v>
      </c>
      <c r="D39" s="40">
        <f t="shared" si="0"/>
        <v>7.9787234042553185E-3</v>
      </c>
    </row>
    <row r="40" spans="1:4" x14ac:dyDescent="0.25">
      <c r="A40" s="14"/>
      <c r="B40" s="14"/>
      <c r="C40" s="14">
        <f>SUM(C23:C39)</f>
        <v>752</v>
      </c>
      <c r="D40" s="14"/>
    </row>
    <row r="41" spans="1:4" x14ac:dyDescent="0.25">
      <c r="A41" s="14"/>
      <c r="B41" s="14"/>
      <c r="C41" s="14"/>
      <c r="D41" s="14"/>
    </row>
    <row r="42" spans="1:4" x14ac:dyDescent="0.25">
      <c r="A42" s="14"/>
      <c r="B42" s="14"/>
      <c r="C42" s="14"/>
      <c r="D42" s="14"/>
    </row>
    <row r="43" spans="1:4" x14ac:dyDescent="0.25">
      <c r="A43" s="14"/>
      <c r="B43" s="14"/>
      <c r="C43" s="14"/>
      <c r="D43" s="14"/>
    </row>
    <row r="44" spans="1:4" x14ac:dyDescent="0.25">
      <c r="A44" s="14"/>
      <c r="B44" s="14"/>
      <c r="C44" s="14"/>
      <c r="D44" s="14"/>
    </row>
    <row r="45" spans="1:4" x14ac:dyDescent="0.25">
      <c r="A45" s="14"/>
      <c r="B45" s="14"/>
      <c r="C45" s="14"/>
      <c r="D45" s="14"/>
    </row>
    <row r="46" spans="1:4" x14ac:dyDescent="0.25">
      <c r="A46" s="14"/>
      <c r="B46" s="14"/>
      <c r="C46" s="14"/>
      <c r="D46" s="14"/>
    </row>
    <row r="47" spans="1:4" x14ac:dyDescent="0.25">
      <c r="A47" s="14"/>
      <c r="B47" s="14"/>
      <c r="C47" s="14"/>
      <c r="D47" s="14"/>
    </row>
    <row r="48" spans="1:4" x14ac:dyDescent="0.25">
      <c r="A48" s="14"/>
      <c r="B48" s="14"/>
      <c r="C48" s="14"/>
      <c r="D48" s="14"/>
    </row>
    <row r="49" spans="1:4" x14ac:dyDescent="0.25">
      <c r="A49" s="14"/>
      <c r="B49" s="14"/>
      <c r="C49" s="14"/>
      <c r="D49" s="14"/>
    </row>
    <row r="50" spans="1:4" x14ac:dyDescent="0.25">
      <c r="A50" s="14"/>
      <c r="B50" s="14"/>
      <c r="C50" s="14"/>
      <c r="D50" s="14"/>
    </row>
    <row r="51" spans="1:4" x14ac:dyDescent="0.25">
      <c r="A51" s="14"/>
      <c r="B51" s="14"/>
      <c r="C51" s="14"/>
      <c r="D51" s="14"/>
    </row>
    <row r="52" spans="1:4" x14ac:dyDescent="0.25">
      <c r="A52" s="14"/>
      <c r="B52" s="14"/>
      <c r="C52" s="14"/>
      <c r="D52" s="14"/>
    </row>
    <row r="53" spans="1:4" x14ac:dyDescent="0.25">
      <c r="A53" s="14"/>
      <c r="B53" s="14"/>
      <c r="C53" s="14"/>
      <c r="D53" s="14"/>
    </row>
    <row r="54" spans="1:4" x14ac:dyDescent="0.25">
      <c r="A54" s="14"/>
      <c r="B54" s="14"/>
      <c r="C54" s="14"/>
      <c r="D54" s="14"/>
    </row>
    <row r="55" spans="1:4" x14ac:dyDescent="0.25">
      <c r="A55" s="14"/>
      <c r="B55" s="14"/>
      <c r="C55" s="14"/>
      <c r="D55" s="14"/>
    </row>
    <row r="56" spans="1:4" x14ac:dyDescent="0.25">
      <c r="A56" s="14"/>
      <c r="B56" s="14"/>
      <c r="C56" s="14"/>
      <c r="D56" s="14"/>
    </row>
    <row r="57" spans="1:4" x14ac:dyDescent="0.25">
      <c r="A57" s="14"/>
      <c r="B57" s="14"/>
      <c r="C57" s="14"/>
      <c r="D57" s="14"/>
    </row>
    <row r="58" spans="1:4" x14ac:dyDescent="0.25">
      <c r="A58" s="14"/>
      <c r="B58" s="14"/>
      <c r="C58" s="14"/>
      <c r="D58" s="14"/>
    </row>
    <row r="59" spans="1:4" x14ac:dyDescent="0.25">
      <c r="A59" s="14"/>
      <c r="B59" s="14"/>
      <c r="C59" s="14"/>
      <c r="D59" s="14"/>
    </row>
    <row r="60" spans="1:4" x14ac:dyDescent="0.25">
      <c r="A60" s="14"/>
      <c r="B60" s="14"/>
      <c r="C60" s="14"/>
      <c r="D60" s="14"/>
    </row>
    <row r="61" spans="1:4" x14ac:dyDescent="0.25">
      <c r="A61" s="14"/>
      <c r="B61" s="14"/>
      <c r="C61" s="14"/>
      <c r="D61" s="14"/>
    </row>
    <row r="62" spans="1:4" x14ac:dyDescent="0.25">
      <c r="A62" s="14"/>
      <c r="B62" s="14"/>
      <c r="C62" s="14"/>
      <c r="D62" s="14"/>
    </row>
    <row r="63" spans="1:4" x14ac:dyDescent="0.25">
      <c r="A63" s="14"/>
      <c r="B63" s="14"/>
      <c r="C63" s="14"/>
      <c r="D63" s="14"/>
    </row>
    <row r="64" spans="1:4" x14ac:dyDescent="0.25">
      <c r="A64" s="14"/>
      <c r="B64" s="14"/>
      <c r="C64" s="14"/>
      <c r="D64" s="14"/>
    </row>
    <row r="65" spans="1:4" x14ac:dyDescent="0.25">
      <c r="A65" s="14"/>
      <c r="B65" s="14"/>
      <c r="C65" s="14"/>
      <c r="D65" s="14"/>
    </row>
    <row r="66" spans="1:4" x14ac:dyDescent="0.25">
      <c r="A66" s="14"/>
      <c r="B66" s="14"/>
      <c r="C66" s="14"/>
      <c r="D66" s="14"/>
    </row>
    <row r="67" spans="1:4" x14ac:dyDescent="0.25">
      <c r="A67" s="14"/>
      <c r="B67" s="14"/>
      <c r="C67" s="14"/>
      <c r="D67" s="14"/>
    </row>
    <row r="68" spans="1:4" x14ac:dyDescent="0.25">
      <c r="A68" s="14"/>
      <c r="B68" s="14"/>
      <c r="C68" s="14"/>
      <c r="D68" s="14"/>
    </row>
    <row r="69" spans="1:4" x14ac:dyDescent="0.25">
      <c r="A69" s="14"/>
      <c r="B69" s="14"/>
      <c r="C69" s="14"/>
      <c r="D69" s="14"/>
    </row>
    <row r="70" spans="1:4" x14ac:dyDescent="0.25">
      <c r="A70" s="14"/>
      <c r="B70" s="14"/>
      <c r="C70" s="14"/>
      <c r="D70" s="14"/>
    </row>
    <row r="71" spans="1:4" x14ac:dyDescent="0.25">
      <c r="A71" s="14"/>
      <c r="B71" s="14"/>
      <c r="C71" s="14"/>
      <c r="D71" s="14"/>
    </row>
    <row r="72" spans="1:4" x14ac:dyDescent="0.25">
      <c r="A72" s="14"/>
      <c r="B72" s="14"/>
      <c r="C72" s="14"/>
      <c r="D72" s="14"/>
    </row>
    <row r="73" spans="1:4" x14ac:dyDescent="0.25">
      <c r="A73" s="14"/>
      <c r="B73" s="14"/>
      <c r="C73" s="14"/>
      <c r="D73" s="14"/>
    </row>
    <row r="74" spans="1:4" x14ac:dyDescent="0.25">
      <c r="A74" s="14"/>
      <c r="B74" s="14"/>
      <c r="C74" s="14"/>
      <c r="D74" s="14"/>
    </row>
    <row r="75" spans="1:4" x14ac:dyDescent="0.25">
      <c r="A75" s="14"/>
      <c r="B75" s="14"/>
      <c r="C75" s="14"/>
      <c r="D75" s="14"/>
    </row>
    <row r="76" spans="1:4" x14ac:dyDescent="0.25">
      <c r="A76" s="14"/>
      <c r="B76" s="14"/>
      <c r="C76" s="14"/>
      <c r="D76" s="14"/>
    </row>
    <row r="77" spans="1:4" x14ac:dyDescent="0.25">
      <c r="A77" s="14"/>
      <c r="B77" s="14"/>
      <c r="C77" s="14"/>
      <c r="D77" s="14"/>
    </row>
    <row r="78" spans="1:4" x14ac:dyDescent="0.25">
      <c r="A78" s="14"/>
      <c r="B78" s="14"/>
      <c r="C78" s="14"/>
      <c r="D78" s="14"/>
    </row>
    <row r="79" spans="1:4" x14ac:dyDescent="0.25">
      <c r="A79" s="14"/>
      <c r="B79" s="14"/>
      <c r="C79" s="14"/>
      <c r="D79" s="14"/>
    </row>
    <row r="80" spans="1:4" x14ac:dyDescent="0.25">
      <c r="A80" s="14"/>
      <c r="B80" s="14"/>
      <c r="C80" s="14"/>
      <c r="D80" s="14"/>
    </row>
    <row r="81" spans="1:4" x14ac:dyDescent="0.25">
      <c r="A81" s="14"/>
      <c r="B81" s="14"/>
      <c r="C81" s="14"/>
      <c r="D81" s="14"/>
    </row>
    <row r="82" spans="1:4" x14ac:dyDescent="0.25">
      <c r="A82" s="14"/>
      <c r="B82" s="14"/>
      <c r="C82" s="14"/>
      <c r="D82" s="14"/>
    </row>
    <row r="83" spans="1:4" x14ac:dyDescent="0.25">
      <c r="A83" s="14"/>
      <c r="B83" s="14"/>
      <c r="C83" s="14"/>
      <c r="D83" s="14"/>
    </row>
    <row r="84" spans="1:4" x14ac:dyDescent="0.25">
      <c r="A84" s="14"/>
      <c r="B84" s="14"/>
      <c r="C84" s="14"/>
      <c r="D84" s="14"/>
    </row>
    <row r="85" spans="1:4" x14ac:dyDescent="0.25">
      <c r="A85" s="14"/>
      <c r="B85" s="14"/>
      <c r="C85" s="14"/>
      <c r="D85" s="14"/>
    </row>
    <row r="86" spans="1:4" x14ac:dyDescent="0.25">
      <c r="A86" s="14"/>
      <c r="B86" s="14"/>
      <c r="C86" s="14"/>
      <c r="D86" s="14"/>
    </row>
    <row r="87" spans="1:4" x14ac:dyDescent="0.25">
      <c r="A87" s="14"/>
      <c r="B87" s="14"/>
      <c r="C87" s="14"/>
      <c r="D87" s="14"/>
    </row>
    <row r="88" spans="1:4" x14ac:dyDescent="0.25">
      <c r="A88" s="14"/>
      <c r="B88" s="14"/>
      <c r="C88" s="14"/>
      <c r="D88" s="14"/>
    </row>
    <row r="89" spans="1:4" x14ac:dyDescent="0.25">
      <c r="A89" s="14"/>
      <c r="B89" s="14"/>
      <c r="C89" s="14"/>
      <c r="D89" s="14"/>
    </row>
    <row r="90" spans="1:4" x14ac:dyDescent="0.25">
      <c r="A90" s="14"/>
      <c r="B90" s="14"/>
      <c r="C90" s="14"/>
      <c r="D90" s="14"/>
    </row>
    <row r="91" spans="1:4" x14ac:dyDescent="0.25">
      <c r="A91" s="14"/>
      <c r="B91" s="14"/>
      <c r="C91" s="14"/>
      <c r="D91" s="14"/>
    </row>
    <row r="92" spans="1:4" x14ac:dyDescent="0.25">
      <c r="A92" s="14"/>
      <c r="B92" s="14"/>
      <c r="C92" s="14"/>
      <c r="D92" s="14"/>
    </row>
    <row r="93" spans="1:4" x14ac:dyDescent="0.25">
      <c r="A93" s="14"/>
      <c r="B93" s="14"/>
      <c r="C93" s="14"/>
      <c r="D93" s="14"/>
    </row>
    <row r="94" spans="1:4" x14ac:dyDescent="0.25">
      <c r="A94" s="14"/>
      <c r="B94" s="14"/>
      <c r="C94" s="14"/>
      <c r="D94" s="14"/>
    </row>
    <row r="95" spans="1:4" x14ac:dyDescent="0.25">
      <c r="A95" s="14"/>
      <c r="B95" s="14"/>
      <c r="C95" s="14"/>
      <c r="D95" s="14"/>
    </row>
    <row r="96" spans="1:4" x14ac:dyDescent="0.25">
      <c r="A96" s="14"/>
      <c r="B96" s="14"/>
      <c r="C96" s="14"/>
      <c r="D96" s="14"/>
    </row>
    <row r="97" spans="1:4" x14ac:dyDescent="0.25">
      <c r="A97" s="14"/>
      <c r="B97" s="14"/>
      <c r="C97" s="14"/>
      <c r="D97" s="14"/>
    </row>
    <row r="98" spans="1:4" x14ac:dyDescent="0.25">
      <c r="A98" s="14"/>
      <c r="B98" s="14"/>
      <c r="C98" s="14"/>
      <c r="D98" s="14"/>
    </row>
    <row r="99" spans="1:4" x14ac:dyDescent="0.25">
      <c r="A99" s="14"/>
      <c r="B99" s="14"/>
      <c r="C99" s="14"/>
      <c r="D99" s="14"/>
    </row>
    <row r="100" spans="1:4" x14ac:dyDescent="0.25">
      <c r="A100" s="14"/>
      <c r="B100" s="14"/>
      <c r="C100" s="14"/>
      <c r="D100" s="14"/>
    </row>
    <row r="101" spans="1:4" x14ac:dyDescent="0.25">
      <c r="A101" s="14"/>
      <c r="B101" s="14"/>
      <c r="C101" s="14"/>
      <c r="D101" s="14"/>
    </row>
    <row r="102" spans="1:4" x14ac:dyDescent="0.25">
      <c r="A102" s="14"/>
      <c r="B102" s="14"/>
      <c r="C102" s="14"/>
      <c r="D102" s="14"/>
    </row>
    <row r="103" spans="1:4" x14ac:dyDescent="0.25">
      <c r="A103" s="14"/>
      <c r="B103" s="14"/>
      <c r="C103" s="14"/>
      <c r="D103" s="14"/>
    </row>
    <row r="104" spans="1:4" x14ac:dyDescent="0.25">
      <c r="A104" s="14"/>
      <c r="B104" s="14"/>
      <c r="C104" s="14"/>
      <c r="D104" s="14"/>
    </row>
    <row r="105" spans="1:4" x14ac:dyDescent="0.25">
      <c r="A105" s="14"/>
      <c r="B105" s="14"/>
      <c r="C105" s="14"/>
      <c r="D105" s="14"/>
    </row>
    <row r="106" spans="1:4" x14ac:dyDescent="0.25">
      <c r="A106" s="14"/>
      <c r="B106" s="14"/>
      <c r="C106" s="14"/>
      <c r="D106" s="14"/>
    </row>
    <row r="107" spans="1:4" x14ac:dyDescent="0.25">
      <c r="A107" s="14"/>
      <c r="B107" s="14"/>
      <c r="C107" s="14"/>
      <c r="D107" s="14"/>
    </row>
    <row r="108" spans="1:4" x14ac:dyDescent="0.25">
      <c r="A108" s="14"/>
      <c r="B108" s="14"/>
      <c r="C108" s="14"/>
      <c r="D108" s="14"/>
    </row>
    <row r="109" spans="1:4" x14ac:dyDescent="0.25">
      <c r="A109" s="14"/>
      <c r="B109" s="14"/>
      <c r="C109" s="14"/>
      <c r="D109" s="14"/>
    </row>
    <row r="110" spans="1:4" x14ac:dyDescent="0.25">
      <c r="A110" s="14"/>
      <c r="B110" s="14"/>
      <c r="C110" s="14"/>
      <c r="D110" s="14"/>
    </row>
    <row r="111" spans="1:4" x14ac:dyDescent="0.25">
      <c r="A111" s="14"/>
      <c r="B111" s="14"/>
      <c r="C111" s="14"/>
      <c r="D111" s="14"/>
    </row>
    <row r="112" spans="1:4" x14ac:dyDescent="0.25">
      <c r="A112" s="14"/>
      <c r="B112" s="14"/>
      <c r="C112" s="14"/>
      <c r="D112" s="14"/>
    </row>
    <row r="113" spans="1:4" x14ac:dyDescent="0.25">
      <c r="A113" s="14"/>
      <c r="B113" s="14"/>
      <c r="C113" s="14"/>
      <c r="D113" s="14"/>
    </row>
    <row r="114" spans="1:4" x14ac:dyDescent="0.25">
      <c r="A114" s="14"/>
      <c r="B114" s="14"/>
      <c r="C114" s="14"/>
      <c r="D114" s="14"/>
    </row>
    <row r="115" spans="1:4" x14ac:dyDescent="0.25">
      <c r="A115" s="14"/>
      <c r="B115" s="14"/>
      <c r="C115" s="14"/>
      <c r="D115" s="14"/>
    </row>
    <row r="116" spans="1:4" x14ac:dyDescent="0.25">
      <c r="A116" s="14"/>
      <c r="B116" s="14"/>
      <c r="C116" s="14"/>
      <c r="D116" s="14"/>
    </row>
    <row r="117" spans="1:4" x14ac:dyDescent="0.25">
      <c r="A117" s="14"/>
      <c r="B117" s="14"/>
      <c r="C117" s="14"/>
      <c r="D117" s="14"/>
    </row>
    <row r="118" spans="1:4" x14ac:dyDescent="0.25">
      <c r="A118" s="14"/>
      <c r="B118" s="14"/>
      <c r="C118" s="14"/>
      <c r="D118" s="14"/>
    </row>
    <row r="119" spans="1:4" x14ac:dyDescent="0.25">
      <c r="A119" s="14"/>
      <c r="B119" s="14"/>
      <c r="C119" s="14"/>
      <c r="D119" s="14"/>
    </row>
    <row r="120" spans="1:4" x14ac:dyDescent="0.25">
      <c r="A120" s="14"/>
      <c r="B120" s="14"/>
      <c r="C120" s="14"/>
      <c r="D120" s="14"/>
    </row>
    <row r="121" spans="1:4" x14ac:dyDescent="0.25">
      <c r="A121" s="14"/>
      <c r="B121" s="14"/>
      <c r="C121" s="14"/>
      <c r="D121" s="14"/>
    </row>
    <row r="122" spans="1:4" x14ac:dyDescent="0.25">
      <c r="A122" s="14"/>
      <c r="B122" s="14"/>
      <c r="C122" s="14"/>
      <c r="D122" s="14"/>
    </row>
    <row r="123" spans="1:4" x14ac:dyDescent="0.25">
      <c r="A123" s="14"/>
      <c r="B123" s="14"/>
      <c r="C123" s="14"/>
      <c r="D123" s="14"/>
    </row>
    <row r="124" spans="1:4" x14ac:dyDescent="0.25">
      <c r="A124" s="14"/>
      <c r="B124" s="14"/>
      <c r="C124" s="14"/>
      <c r="D124" s="14"/>
    </row>
    <row r="125" spans="1:4" x14ac:dyDescent="0.25">
      <c r="A125" s="14"/>
      <c r="B125" s="14"/>
      <c r="C125" s="14"/>
      <c r="D125" s="14"/>
    </row>
    <row r="126" spans="1:4" x14ac:dyDescent="0.25">
      <c r="A126" s="14"/>
      <c r="B126" s="14"/>
      <c r="C126" s="14"/>
      <c r="D126" s="14"/>
    </row>
    <row r="127" spans="1:4" x14ac:dyDescent="0.25">
      <c r="A127" s="14"/>
      <c r="B127" s="14"/>
      <c r="C127" s="14"/>
      <c r="D127" s="14"/>
    </row>
    <row r="128" spans="1:4" x14ac:dyDescent="0.25">
      <c r="A128" s="14"/>
      <c r="B128" s="14"/>
      <c r="C128" s="14"/>
      <c r="D128" s="14"/>
    </row>
    <row r="129" spans="1:4" x14ac:dyDescent="0.25">
      <c r="A129" s="14"/>
      <c r="B129" s="14"/>
      <c r="C129" s="14"/>
      <c r="D129" s="14"/>
    </row>
    <row r="130" spans="1:4" x14ac:dyDescent="0.25">
      <c r="A130" s="14"/>
      <c r="B130" s="14"/>
      <c r="C130" s="14"/>
      <c r="D130" s="14"/>
    </row>
    <row r="131" spans="1:4" x14ac:dyDescent="0.25">
      <c r="A131" s="14"/>
      <c r="B131" s="14"/>
      <c r="C131" s="14"/>
      <c r="D131" s="14"/>
    </row>
    <row r="132" spans="1:4" x14ac:dyDescent="0.25">
      <c r="A132" s="14"/>
      <c r="B132" s="14"/>
      <c r="C132" s="14"/>
      <c r="D132" s="14"/>
    </row>
    <row r="133" spans="1:4" x14ac:dyDescent="0.25">
      <c r="A133" s="14"/>
      <c r="B133" s="14"/>
      <c r="C133" s="14"/>
      <c r="D133" s="14"/>
    </row>
    <row r="134" spans="1:4" x14ac:dyDescent="0.25">
      <c r="A134" s="14"/>
      <c r="B134" s="14"/>
      <c r="C134" s="14"/>
      <c r="D134" s="14"/>
    </row>
    <row r="135" spans="1:4" x14ac:dyDescent="0.25">
      <c r="A135" s="14"/>
      <c r="B135" s="14"/>
      <c r="C135" s="14"/>
      <c r="D135" s="14"/>
    </row>
    <row r="136" spans="1:4" x14ac:dyDescent="0.25">
      <c r="A136" s="14"/>
      <c r="B136" s="14"/>
      <c r="C136" s="14"/>
      <c r="D136" s="14"/>
    </row>
    <row r="137" spans="1:4" x14ac:dyDescent="0.25">
      <c r="A137" s="14"/>
      <c r="B137" s="14"/>
      <c r="C137" s="14"/>
      <c r="D137" s="14"/>
    </row>
    <row r="138" spans="1:4" x14ac:dyDescent="0.25">
      <c r="A138" s="14"/>
      <c r="B138" s="14"/>
      <c r="C138" s="14"/>
      <c r="D138" s="14"/>
    </row>
    <row r="139" spans="1:4" x14ac:dyDescent="0.25">
      <c r="A139" s="14"/>
      <c r="B139" s="14"/>
      <c r="C139" s="14"/>
      <c r="D139" s="14"/>
    </row>
    <row r="140" spans="1:4" x14ac:dyDescent="0.25">
      <c r="A140" s="14"/>
      <c r="B140" s="14"/>
      <c r="C140" s="14"/>
      <c r="D140" s="14"/>
    </row>
    <row r="141" spans="1:4" x14ac:dyDescent="0.25">
      <c r="A141" s="14"/>
      <c r="B141" s="14"/>
      <c r="C141" s="14"/>
      <c r="D141" s="14"/>
    </row>
    <row r="142" spans="1:4" x14ac:dyDescent="0.25">
      <c r="A142" s="14"/>
      <c r="B142" s="14"/>
      <c r="C142" s="14"/>
      <c r="D142" s="14"/>
    </row>
    <row r="143" spans="1:4" x14ac:dyDescent="0.25">
      <c r="A143" s="14"/>
      <c r="B143" s="14"/>
      <c r="C143" s="14"/>
      <c r="D143" s="14"/>
    </row>
    <row r="144" spans="1:4" x14ac:dyDescent="0.25">
      <c r="A144" s="14"/>
      <c r="B144" s="14"/>
      <c r="C144" s="14"/>
      <c r="D144" s="14"/>
    </row>
    <row r="145" spans="1:4" x14ac:dyDescent="0.25">
      <c r="A145" s="14"/>
      <c r="B145" s="14"/>
      <c r="C145" s="14"/>
      <c r="D145" s="14"/>
    </row>
    <row r="146" spans="1:4" x14ac:dyDescent="0.25">
      <c r="A146" s="14"/>
      <c r="B146" s="14"/>
      <c r="C146" s="14"/>
      <c r="D146" s="14"/>
    </row>
    <row r="147" spans="1:4" x14ac:dyDescent="0.25">
      <c r="A147" s="14"/>
      <c r="B147" s="14"/>
      <c r="C147" s="14"/>
      <c r="D147" s="14"/>
    </row>
    <row r="148" spans="1:4" x14ac:dyDescent="0.25">
      <c r="A148" s="14"/>
      <c r="B148" s="14"/>
      <c r="C148" s="14"/>
      <c r="D148" s="14"/>
    </row>
    <row r="149" spans="1:4" x14ac:dyDescent="0.25">
      <c r="A149" s="14"/>
      <c r="B149" s="14"/>
      <c r="C149" s="14"/>
      <c r="D149" s="14"/>
    </row>
    <row r="150" spans="1:4" x14ac:dyDescent="0.25">
      <c r="A150" s="14"/>
      <c r="B150" s="14"/>
      <c r="C150" s="14"/>
      <c r="D150" s="14"/>
    </row>
    <row r="151" spans="1:4" x14ac:dyDescent="0.25">
      <c r="A151" s="14"/>
      <c r="B151" s="14"/>
      <c r="C151" s="14"/>
      <c r="D151" s="14"/>
    </row>
    <row r="152" spans="1:4" x14ac:dyDescent="0.25">
      <c r="A152" s="14"/>
      <c r="B152" s="14"/>
      <c r="C152" s="14"/>
      <c r="D152" s="14"/>
    </row>
    <row r="153" spans="1:4" x14ac:dyDescent="0.25">
      <c r="A153" s="14"/>
      <c r="B153" s="14"/>
      <c r="C153" s="14"/>
      <c r="D153" s="14"/>
    </row>
    <row r="154" spans="1:4" x14ac:dyDescent="0.25">
      <c r="A154" s="14"/>
      <c r="B154" s="14"/>
      <c r="C154" s="14"/>
      <c r="D154" s="14"/>
    </row>
    <row r="155" spans="1:4" x14ac:dyDescent="0.25">
      <c r="A155" s="14"/>
      <c r="B155" s="14"/>
      <c r="C155" s="14"/>
      <c r="D155" s="14"/>
    </row>
    <row r="156" spans="1:4" x14ac:dyDescent="0.25">
      <c r="A156" s="14"/>
      <c r="B156" s="14"/>
      <c r="C156" s="14"/>
      <c r="D156" s="14"/>
    </row>
    <row r="157" spans="1:4" x14ac:dyDescent="0.25">
      <c r="A157" s="14"/>
      <c r="B157" s="14"/>
      <c r="C157" s="14"/>
      <c r="D157" s="14"/>
    </row>
    <row r="158" spans="1:4" x14ac:dyDescent="0.25">
      <c r="A158" s="14"/>
      <c r="B158" s="14"/>
      <c r="C158" s="14"/>
      <c r="D158" s="14"/>
    </row>
    <row r="159" spans="1:4" x14ac:dyDescent="0.25">
      <c r="A159" s="14"/>
      <c r="B159" s="14"/>
      <c r="C159" s="14"/>
      <c r="D159" s="14"/>
    </row>
    <row r="160" spans="1:4" x14ac:dyDescent="0.25">
      <c r="A160" s="14"/>
      <c r="B160" s="14"/>
      <c r="C160" s="14"/>
      <c r="D160" s="14"/>
    </row>
    <row r="161" spans="1:4" x14ac:dyDescent="0.25">
      <c r="A161" s="14"/>
      <c r="B161" s="14"/>
      <c r="C161" s="14"/>
      <c r="D161" s="14"/>
    </row>
    <row r="162" spans="1:4" x14ac:dyDescent="0.25">
      <c r="A162" s="14"/>
      <c r="B162" s="14"/>
      <c r="C162" s="14"/>
      <c r="D162" s="14"/>
    </row>
    <row r="163" spans="1:4" x14ac:dyDescent="0.25">
      <c r="A163" s="14"/>
      <c r="B163" s="14"/>
      <c r="C163" s="14"/>
      <c r="D163" s="14"/>
    </row>
    <row r="164" spans="1:4" x14ac:dyDescent="0.25">
      <c r="A164" s="14"/>
      <c r="B164" s="14"/>
      <c r="C164" s="14"/>
      <c r="D164" s="14"/>
    </row>
    <row r="165" spans="1:4" x14ac:dyDescent="0.25">
      <c r="A165" s="14"/>
      <c r="B165" s="14"/>
      <c r="C165" s="14"/>
      <c r="D165" s="14"/>
    </row>
    <row r="166" spans="1:4" x14ac:dyDescent="0.25">
      <c r="A166" s="14"/>
      <c r="B166" s="14"/>
      <c r="C166" s="14"/>
      <c r="D166" s="14"/>
    </row>
    <row r="167" spans="1:4" x14ac:dyDescent="0.25">
      <c r="A167" s="14"/>
      <c r="B167" s="14"/>
      <c r="C167" s="14"/>
      <c r="D167" s="14"/>
    </row>
    <row r="168" spans="1:4" x14ac:dyDescent="0.25">
      <c r="A168" s="14"/>
      <c r="B168" s="14"/>
      <c r="C168" s="14"/>
      <c r="D168" s="14"/>
    </row>
    <row r="169" spans="1:4" x14ac:dyDescent="0.25">
      <c r="A169" s="14"/>
      <c r="B169" s="14"/>
      <c r="C169" s="14"/>
      <c r="D169" s="14"/>
    </row>
    <row r="170" spans="1:4" x14ac:dyDescent="0.25">
      <c r="A170" s="14"/>
      <c r="B170" s="14"/>
      <c r="C170" s="14"/>
      <c r="D170" s="14"/>
    </row>
    <row r="171" spans="1:4" x14ac:dyDescent="0.25">
      <c r="A171" s="14"/>
      <c r="B171" s="14"/>
      <c r="C171" s="14"/>
      <c r="D171" s="14"/>
    </row>
    <row r="172" spans="1:4" x14ac:dyDescent="0.25">
      <c r="A172" s="14"/>
      <c r="B172" s="14"/>
      <c r="C172" s="14"/>
      <c r="D172" s="14"/>
    </row>
    <row r="173" spans="1:4" x14ac:dyDescent="0.25">
      <c r="A173" s="14"/>
      <c r="B173" s="14"/>
      <c r="C173" s="14"/>
      <c r="D173" s="14"/>
    </row>
    <row r="174" spans="1:4" x14ac:dyDescent="0.25">
      <c r="A174" s="14"/>
      <c r="B174" s="14"/>
      <c r="C174" s="14"/>
      <c r="D174" s="14"/>
    </row>
    <row r="175" spans="1:4" x14ac:dyDescent="0.25">
      <c r="A175" s="14"/>
      <c r="B175" s="14"/>
      <c r="C175" s="14"/>
      <c r="D175" s="14"/>
    </row>
    <row r="176" spans="1:4" x14ac:dyDescent="0.25">
      <c r="A176" s="14"/>
      <c r="B176" s="14"/>
      <c r="C176" s="14"/>
      <c r="D176" s="14"/>
    </row>
    <row r="177" spans="1:4" x14ac:dyDescent="0.25">
      <c r="A177" s="14"/>
      <c r="B177" s="14"/>
      <c r="C177" s="14"/>
      <c r="D177" s="14"/>
    </row>
    <row r="178" spans="1:4" x14ac:dyDescent="0.25">
      <c r="A178" s="14"/>
      <c r="B178" s="14"/>
      <c r="C178" s="14"/>
      <c r="D178" s="14"/>
    </row>
    <row r="179" spans="1:4" x14ac:dyDescent="0.25">
      <c r="A179" s="14"/>
      <c r="B179" s="14"/>
      <c r="C179" s="14"/>
      <c r="D179" s="14"/>
    </row>
    <row r="180" spans="1:4" x14ac:dyDescent="0.25">
      <c r="A180" s="14"/>
      <c r="B180" s="14"/>
      <c r="C180" s="14"/>
      <c r="D180" s="14"/>
    </row>
    <row r="181" spans="1:4" x14ac:dyDescent="0.25">
      <c r="A181" s="14"/>
      <c r="B181" s="14"/>
      <c r="C181" s="14"/>
      <c r="D181" s="14"/>
    </row>
    <row r="182" spans="1:4" x14ac:dyDescent="0.25">
      <c r="A182" s="14"/>
      <c r="B182" s="14"/>
      <c r="C182" s="14"/>
      <c r="D182" s="14"/>
    </row>
    <row r="183" spans="1:4" x14ac:dyDescent="0.25">
      <c r="A183" s="14"/>
      <c r="B183" s="14"/>
      <c r="C183" s="14"/>
      <c r="D183" s="14"/>
    </row>
    <row r="184" spans="1:4" x14ac:dyDescent="0.25">
      <c r="A184" s="14"/>
      <c r="B184" s="14"/>
      <c r="C184" s="14"/>
      <c r="D184" s="14"/>
    </row>
    <row r="185" spans="1:4" x14ac:dyDescent="0.25">
      <c r="A185" s="14"/>
      <c r="B185" s="14"/>
      <c r="C185" s="14"/>
      <c r="D185" s="14"/>
    </row>
    <row r="186" spans="1:4" x14ac:dyDescent="0.25">
      <c r="A186" s="14"/>
      <c r="B186" s="14"/>
      <c r="C186" s="14"/>
      <c r="D186" s="14"/>
    </row>
    <row r="187" spans="1:4" x14ac:dyDescent="0.25">
      <c r="A187" s="14"/>
      <c r="B187" s="14"/>
      <c r="C187" s="14"/>
      <c r="D187" s="14"/>
    </row>
    <row r="188" spans="1:4" x14ac:dyDescent="0.25">
      <c r="A188" s="14"/>
      <c r="B188" s="14"/>
      <c r="C188" s="14"/>
      <c r="D188" s="14"/>
    </row>
    <row r="189" spans="1:4" x14ac:dyDescent="0.25">
      <c r="A189" s="14"/>
      <c r="B189" s="14"/>
      <c r="C189" s="14"/>
      <c r="D189" s="14"/>
    </row>
    <row r="190" spans="1:4" x14ac:dyDescent="0.25">
      <c r="A190" s="14"/>
      <c r="B190" s="14"/>
      <c r="C190" s="14"/>
      <c r="D190" s="14"/>
    </row>
    <row r="191" spans="1:4" x14ac:dyDescent="0.25">
      <c r="A191" s="14"/>
      <c r="B191" s="14"/>
      <c r="C191" s="14"/>
      <c r="D191" s="14"/>
    </row>
    <row r="192" spans="1:4" x14ac:dyDescent="0.25">
      <c r="A192" s="14"/>
      <c r="B192" s="14"/>
      <c r="C192" s="14"/>
      <c r="D192" s="14"/>
    </row>
    <row r="193" spans="1:4" x14ac:dyDescent="0.25">
      <c r="A193" s="14"/>
      <c r="B193" s="14"/>
      <c r="C193" s="14"/>
      <c r="D193" s="14"/>
    </row>
    <row r="194" spans="1:4" x14ac:dyDescent="0.25">
      <c r="A194" s="14"/>
      <c r="B194" s="14"/>
      <c r="C194" s="14"/>
      <c r="D194" s="14"/>
    </row>
    <row r="195" spans="1:4" x14ac:dyDescent="0.25">
      <c r="A195" s="14"/>
      <c r="B195" s="14"/>
      <c r="C195" s="14"/>
      <c r="D195" s="14"/>
    </row>
    <row r="196" spans="1:4" x14ac:dyDescent="0.25">
      <c r="A196" s="14"/>
      <c r="B196" s="14"/>
      <c r="C196" s="14"/>
      <c r="D196" s="14"/>
    </row>
    <row r="197" spans="1:4" x14ac:dyDescent="0.25">
      <c r="A197" s="14"/>
      <c r="B197" s="14"/>
      <c r="C197" s="14"/>
      <c r="D197" s="14"/>
    </row>
    <row r="198" spans="1:4" x14ac:dyDescent="0.25">
      <c r="A198" s="14"/>
      <c r="B198" s="14"/>
      <c r="C198" s="14"/>
      <c r="D198" s="14"/>
    </row>
    <row r="199" spans="1:4" x14ac:dyDescent="0.25">
      <c r="A199" s="14"/>
      <c r="B199" s="14"/>
      <c r="C199" s="14"/>
      <c r="D199" s="14"/>
    </row>
    <row r="200" spans="1:4" x14ac:dyDescent="0.25">
      <c r="A200" s="14"/>
      <c r="B200" s="14"/>
      <c r="C200" s="14"/>
      <c r="D200" s="14"/>
    </row>
    <row r="201" spans="1:4" x14ac:dyDescent="0.25">
      <c r="A201" s="14"/>
      <c r="B201" s="14"/>
      <c r="C201" s="14"/>
      <c r="D201" s="14"/>
    </row>
    <row r="202" spans="1:4" x14ac:dyDescent="0.25">
      <c r="A202" s="14"/>
      <c r="B202" s="14"/>
      <c r="C202" s="14"/>
      <c r="D202" s="14"/>
    </row>
    <row r="203" spans="1:4" x14ac:dyDescent="0.25">
      <c r="A203" s="14"/>
      <c r="B203" s="14"/>
      <c r="C203" s="14"/>
      <c r="D203" s="14"/>
    </row>
    <row r="204" spans="1:4" x14ac:dyDescent="0.25">
      <c r="A204" s="14"/>
      <c r="B204" s="14"/>
      <c r="C204" s="14"/>
      <c r="D204" s="14"/>
    </row>
    <row r="205" spans="1:4" x14ac:dyDescent="0.25">
      <c r="A205" s="14"/>
      <c r="B205" s="14"/>
      <c r="C205" s="14"/>
      <c r="D205" s="14"/>
    </row>
    <row r="206" spans="1:4" x14ac:dyDescent="0.25">
      <c r="A206" s="14"/>
      <c r="B206" s="14"/>
      <c r="C206" s="14"/>
      <c r="D206" s="14"/>
    </row>
    <row r="207" spans="1:4" x14ac:dyDescent="0.25">
      <c r="A207" s="14"/>
      <c r="B207" s="14"/>
      <c r="C207" s="14"/>
      <c r="D207" s="14"/>
    </row>
    <row r="208" spans="1:4" x14ac:dyDescent="0.25">
      <c r="A208" s="14"/>
      <c r="B208" s="14"/>
      <c r="C208" s="14"/>
      <c r="D208" s="14"/>
    </row>
    <row r="209" spans="1:4" x14ac:dyDescent="0.25">
      <c r="A209" s="14"/>
      <c r="B209" s="14"/>
      <c r="C209" s="14"/>
      <c r="D209" s="14"/>
    </row>
    <row r="210" spans="1:4" x14ac:dyDescent="0.25">
      <c r="A210" s="14"/>
      <c r="B210" s="14"/>
      <c r="C210" s="14"/>
      <c r="D210" s="14"/>
    </row>
    <row r="211" spans="1:4" x14ac:dyDescent="0.25">
      <c r="A211" s="14"/>
      <c r="B211" s="14"/>
      <c r="C211" s="14"/>
      <c r="D211" s="14"/>
    </row>
    <row r="212" spans="1:4" x14ac:dyDescent="0.25">
      <c r="A212" s="14"/>
      <c r="B212" s="14"/>
      <c r="C212" s="14"/>
      <c r="D212" s="14"/>
    </row>
    <row r="213" spans="1:4" x14ac:dyDescent="0.25">
      <c r="A213" s="14"/>
      <c r="B213" s="14"/>
      <c r="C213" s="14"/>
      <c r="D213" s="14"/>
    </row>
    <row r="214" spans="1:4" x14ac:dyDescent="0.25">
      <c r="A214" s="14"/>
      <c r="B214" s="14"/>
      <c r="C214" s="14"/>
      <c r="D214" s="14"/>
    </row>
    <row r="215" spans="1:4" x14ac:dyDescent="0.25">
      <c r="A215" s="14"/>
      <c r="B215" s="14"/>
      <c r="C215" s="14"/>
      <c r="D215" s="14"/>
    </row>
    <row r="216" spans="1:4" x14ac:dyDescent="0.25">
      <c r="A216" s="14"/>
      <c r="B216" s="14"/>
      <c r="C216" s="14"/>
      <c r="D216" s="14"/>
    </row>
    <row r="217" spans="1:4" x14ac:dyDescent="0.25">
      <c r="A217" s="14"/>
      <c r="B217" s="14"/>
      <c r="C217" s="14"/>
      <c r="D217" s="14"/>
    </row>
    <row r="218" spans="1:4" x14ac:dyDescent="0.25">
      <c r="A218" s="14"/>
      <c r="B218" s="14"/>
      <c r="C218" s="14"/>
      <c r="D218" s="14"/>
    </row>
    <row r="219" spans="1:4" x14ac:dyDescent="0.25">
      <c r="A219" s="14"/>
      <c r="B219" s="14"/>
      <c r="C219" s="14"/>
      <c r="D219" s="14"/>
    </row>
    <row r="220" spans="1:4" x14ac:dyDescent="0.25">
      <c r="A220" s="14"/>
      <c r="B220" s="14"/>
      <c r="C220" s="14"/>
      <c r="D220" s="14"/>
    </row>
    <row r="221" spans="1:4" x14ac:dyDescent="0.25">
      <c r="A221" s="14"/>
      <c r="B221" s="14"/>
      <c r="C221" s="14"/>
      <c r="D221" s="14"/>
    </row>
    <row r="222" spans="1:4" x14ac:dyDescent="0.25">
      <c r="A222" s="14"/>
      <c r="B222" s="14"/>
      <c r="C222" s="14"/>
      <c r="D222" s="14"/>
    </row>
    <row r="223" spans="1:4" x14ac:dyDescent="0.25">
      <c r="A223" s="14"/>
      <c r="B223" s="14"/>
      <c r="C223" s="14"/>
      <c r="D223" s="14"/>
    </row>
    <row r="224" spans="1:4" x14ac:dyDescent="0.25">
      <c r="A224" s="14"/>
      <c r="B224" s="14"/>
      <c r="C224" s="14"/>
      <c r="D224" s="14"/>
    </row>
    <row r="225" spans="1:4" x14ac:dyDescent="0.25">
      <c r="A225" s="14"/>
      <c r="B225" s="14"/>
      <c r="C225" s="14"/>
      <c r="D225" s="14"/>
    </row>
    <row r="226" spans="1:4" x14ac:dyDescent="0.25">
      <c r="A226" s="14"/>
      <c r="B226" s="14"/>
      <c r="C226" s="14"/>
      <c r="D226" s="14"/>
    </row>
    <row r="227" spans="1:4" x14ac:dyDescent="0.25">
      <c r="A227" s="14"/>
      <c r="B227" s="14"/>
      <c r="C227" s="14"/>
      <c r="D227" s="14"/>
    </row>
    <row r="228" spans="1:4" x14ac:dyDescent="0.25">
      <c r="A228" s="14"/>
      <c r="B228" s="14"/>
      <c r="C228" s="14"/>
      <c r="D228" s="14"/>
    </row>
    <row r="229" spans="1:4" x14ac:dyDescent="0.25">
      <c r="A229" s="14"/>
      <c r="B229" s="14"/>
      <c r="C229" s="14"/>
      <c r="D229" s="14"/>
    </row>
    <row r="230" spans="1:4" x14ac:dyDescent="0.25">
      <c r="A230" s="14"/>
      <c r="B230" s="14"/>
      <c r="C230" s="14"/>
      <c r="D230" s="14"/>
    </row>
    <row r="231" spans="1:4" x14ac:dyDescent="0.25">
      <c r="A231" s="14"/>
      <c r="B231" s="14"/>
      <c r="C231" s="14"/>
      <c r="D231" s="14"/>
    </row>
    <row r="232" spans="1:4" x14ac:dyDescent="0.25">
      <c r="A232" s="14"/>
      <c r="B232" s="14"/>
      <c r="C232" s="14"/>
      <c r="D232" s="14"/>
    </row>
    <row r="233" spans="1:4" x14ac:dyDescent="0.25">
      <c r="A233" s="14"/>
      <c r="B233" s="14"/>
      <c r="C233" s="14"/>
      <c r="D233" s="14"/>
    </row>
    <row r="234" spans="1:4" x14ac:dyDescent="0.25">
      <c r="A234" s="14"/>
      <c r="B234" s="14"/>
      <c r="C234" s="14"/>
      <c r="D234" s="14"/>
    </row>
    <row r="235" spans="1:4" x14ac:dyDescent="0.25">
      <c r="A235" s="14"/>
      <c r="B235" s="14"/>
      <c r="C235" s="14"/>
      <c r="D235" s="14"/>
    </row>
    <row r="236" spans="1:4" x14ac:dyDescent="0.25">
      <c r="A236" s="14"/>
      <c r="B236" s="14"/>
      <c r="C236" s="14"/>
      <c r="D236" s="14"/>
    </row>
    <row r="237" spans="1:4" x14ac:dyDescent="0.25">
      <c r="A237" s="14"/>
      <c r="B237" s="14"/>
      <c r="C237" s="14"/>
      <c r="D237" s="14"/>
    </row>
  </sheetData>
  <autoFilter ref="B22:C22" xr:uid="{A2AAB51C-1501-4D54-8B3E-91F767314977}">
    <sortState ref="B23:C39">
      <sortCondition descending="1" ref="C22"/>
    </sortState>
  </autoFilter>
  <pageMargins left="0.7" right="0.7" top="0.75" bottom="0.75" header="0.3" footer="0.3"/>
  <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586AD4-12D7-478A-8EFE-40D47A267AB6}">
  <dimension ref="A3:B7"/>
  <sheetViews>
    <sheetView workbookViewId="0">
      <selection activeCell="E2" sqref="E1:G1048576"/>
    </sheetView>
  </sheetViews>
  <sheetFormatPr baseColWidth="10" defaultRowHeight="12.5" x14ac:dyDescent="0.25"/>
  <cols>
    <col min="1" max="1" width="20.1796875" style="11" bestFit="1" customWidth="1"/>
    <col min="2" max="2" width="38.90625" style="11" bestFit="1" customWidth="1"/>
    <col min="3" max="3" width="9.6328125" style="11" customWidth="1"/>
    <col min="4" max="4" width="11.36328125" style="11" bestFit="1" customWidth="1"/>
    <col min="5" max="5" width="11.90625" style="11" bestFit="1" customWidth="1"/>
    <col min="6" max="6" width="5.6328125" style="11" bestFit="1" customWidth="1"/>
    <col min="7" max="7" width="12.08984375" style="11" bestFit="1" customWidth="1"/>
    <col min="8" max="16384" width="10.90625" style="11"/>
  </cols>
  <sheetData>
    <row r="3" spans="1:2" x14ac:dyDescent="0.25">
      <c r="A3" s="12" t="s">
        <v>369</v>
      </c>
      <c r="B3"/>
    </row>
    <row r="4" spans="1:2" x14ac:dyDescent="0.25">
      <c r="A4" s="13" t="s">
        <v>167</v>
      </c>
      <c r="B4"/>
    </row>
    <row r="5" spans="1:2" x14ac:dyDescent="0.25">
      <c r="A5" s="13" t="s">
        <v>93</v>
      </c>
      <c r="B5"/>
    </row>
    <row r="6" spans="1:2" x14ac:dyDescent="0.25">
      <c r="A6" s="13" t="s">
        <v>196</v>
      </c>
      <c r="B6"/>
    </row>
    <row r="7" spans="1:2" x14ac:dyDescent="0.25">
      <c r="A7" s="13" t="s">
        <v>370</v>
      </c>
      <c r="B7"/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FF8395-8D30-47E5-A876-28023EBF9878}">
  <dimension ref="A3:D15"/>
  <sheetViews>
    <sheetView zoomScale="86" zoomScaleNormal="85" workbookViewId="0">
      <selection activeCell="A3" sqref="A3:E8"/>
    </sheetView>
  </sheetViews>
  <sheetFormatPr baseColWidth="10" defaultRowHeight="12.5" x14ac:dyDescent="0.25"/>
  <cols>
    <col min="1" max="3" width="22.90625" bestFit="1" customWidth="1"/>
    <col min="4" max="5" width="12.08984375" bestFit="1" customWidth="1"/>
    <col min="6" max="6" width="5.6328125" bestFit="1" customWidth="1"/>
    <col min="7" max="7" width="12.08984375" bestFit="1" customWidth="1"/>
  </cols>
  <sheetData>
    <row r="3" spans="1:4" x14ac:dyDescent="0.25">
      <c r="A3" s="6" t="s">
        <v>371</v>
      </c>
    </row>
    <row r="4" spans="1:4" x14ac:dyDescent="0.25">
      <c r="A4" s="19" t="s">
        <v>167</v>
      </c>
      <c r="B4" s="19" t="s">
        <v>93</v>
      </c>
      <c r="C4" s="19" t="s">
        <v>196</v>
      </c>
      <c r="D4" s="19" t="s">
        <v>370</v>
      </c>
    </row>
    <row r="15" spans="1:4" ht="15" customHeight="1" x14ac:dyDescent="0.25"/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BD557A-F72A-447C-8518-D58100BD321A}">
  <dimension ref="A3:J8"/>
  <sheetViews>
    <sheetView topLeftCell="B1" workbookViewId="0">
      <selection activeCell="A3" sqref="A3:E8"/>
    </sheetView>
  </sheetViews>
  <sheetFormatPr baseColWidth="10" defaultRowHeight="12.5" x14ac:dyDescent="0.25"/>
  <cols>
    <col min="1" max="1" width="82.453125" bestFit="1" customWidth="1"/>
    <col min="2" max="2" width="22.90625" bestFit="1" customWidth="1"/>
    <col min="3" max="3" width="13.6328125" bestFit="1" customWidth="1"/>
    <col min="4" max="4" width="15.6328125" bestFit="1" customWidth="1"/>
    <col min="5" max="5" width="5" bestFit="1" customWidth="1"/>
    <col min="6" max="6" width="12.81640625" bestFit="1" customWidth="1"/>
    <col min="7" max="7" width="6.453125" bestFit="1" customWidth="1"/>
    <col min="8" max="8" width="6.54296875" bestFit="1" customWidth="1"/>
    <col min="9" max="9" width="7.6328125" bestFit="1" customWidth="1"/>
    <col min="10" max="10" width="12.08984375" bestFit="1" customWidth="1"/>
  </cols>
  <sheetData>
    <row r="3" spans="1:10" x14ac:dyDescent="0.25">
      <c r="A3" s="6" t="s">
        <v>372</v>
      </c>
      <c r="B3" s="6" t="s">
        <v>371</v>
      </c>
    </row>
    <row r="4" spans="1:10" x14ac:dyDescent="0.25">
      <c r="A4" s="6" t="s">
        <v>369</v>
      </c>
      <c r="B4" s="19" t="s">
        <v>275</v>
      </c>
      <c r="C4" s="19" t="s">
        <v>86</v>
      </c>
      <c r="D4" s="19" t="s">
        <v>286</v>
      </c>
      <c r="E4" s="19" t="s">
        <v>296</v>
      </c>
      <c r="F4" s="19" t="s">
        <v>407</v>
      </c>
      <c r="G4" s="19" t="s">
        <v>416</v>
      </c>
      <c r="H4" s="19" t="s">
        <v>424</v>
      </c>
      <c r="I4" s="19" t="s">
        <v>434</v>
      </c>
      <c r="J4" s="19" t="s">
        <v>370</v>
      </c>
    </row>
    <row r="5" spans="1:10" x14ac:dyDescent="0.25">
      <c r="A5" s="7" t="s">
        <v>374</v>
      </c>
      <c r="B5" s="8">
        <v>7</v>
      </c>
      <c r="C5" s="8"/>
      <c r="D5" s="8">
        <v>2</v>
      </c>
      <c r="E5" s="8">
        <v>7</v>
      </c>
      <c r="F5" s="8">
        <v>3</v>
      </c>
      <c r="G5" s="8"/>
      <c r="H5" s="8">
        <v>5</v>
      </c>
      <c r="I5" s="8">
        <v>4</v>
      </c>
      <c r="J5" s="8">
        <v>28</v>
      </c>
    </row>
    <row r="6" spans="1:10" x14ac:dyDescent="0.25">
      <c r="A6" s="7" t="s">
        <v>375</v>
      </c>
      <c r="B6" s="8">
        <v>18</v>
      </c>
      <c r="C6" s="8"/>
      <c r="D6" s="8">
        <v>9</v>
      </c>
      <c r="E6" s="8">
        <v>21</v>
      </c>
      <c r="F6" s="8">
        <v>7</v>
      </c>
      <c r="G6" s="8"/>
      <c r="H6" s="8">
        <v>25</v>
      </c>
      <c r="I6" s="8">
        <v>28</v>
      </c>
      <c r="J6" s="8">
        <v>108</v>
      </c>
    </row>
    <row r="7" spans="1:10" x14ac:dyDescent="0.25">
      <c r="A7" s="7" t="s">
        <v>376</v>
      </c>
      <c r="B7" s="8">
        <v>33</v>
      </c>
      <c r="C7" s="8">
        <v>1</v>
      </c>
      <c r="D7" s="8">
        <v>8</v>
      </c>
      <c r="E7" s="8">
        <v>30</v>
      </c>
      <c r="F7" s="8">
        <v>8</v>
      </c>
      <c r="G7" s="8">
        <v>1</v>
      </c>
      <c r="H7" s="8">
        <v>12</v>
      </c>
      <c r="I7" s="8">
        <v>24</v>
      </c>
      <c r="J7" s="8">
        <v>117</v>
      </c>
    </row>
    <row r="8" spans="1:10" x14ac:dyDescent="0.25">
      <c r="A8" s="7" t="s">
        <v>370</v>
      </c>
      <c r="B8" s="8">
        <v>58</v>
      </c>
      <c r="C8" s="8">
        <v>1</v>
      </c>
      <c r="D8" s="8">
        <v>19</v>
      </c>
      <c r="E8" s="8">
        <v>58</v>
      </c>
      <c r="F8" s="8">
        <v>18</v>
      </c>
      <c r="G8" s="8">
        <v>1</v>
      </c>
      <c r="H8" s="8">
        <v>42</v>
      </c>
      <c r="I8" s="8">
        <v>56</v>
      </c>
      <c r="J8" s="8">
        <v>253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F0F91C-8B65-4A09-AC12-199F362DB154}">
  <dimension ref="A3:A12"/>
  <sheetViews>
    <sheetView topLeftCell="A3" workbookViewId="0">
      <selection activeCell="C22" sqref="C22"/>
    </sheetView>
  </sheetViews>
  <sheetFormatPr baseColWidth="10" defaultRowHeight="12.5" x14ac:dyDescent="0.25"/>
  <cols>
    <col min="1" max="1" width="20.1796875" bestFit="1" customWidth="1"/>
    <col min="2" max="2" width="83.54296875" bestFit="1" customWidth="1"/>
    <col min="3" max="3" width="82.1796875" bestFit="1" customWidth="1"/>
    <col min="4" max="4" width="83.54296875" bestFit="1" customWidth="1"/>
    <col min="5" max="5" width="82.1796875" bestFit="1" customWidth="1"/>
    <col min="6" max="6" width="83.54296875" bestFit="1" customWidth="1"/>
    <col min="7" max="7" width="82.1796875" bestFit="1" customWidth="1"/>
    <col min="8" max="8" width="83.54296875" bestFit="1" customWidth="1"/>
    <col min="9" max="9" width="82.1796875" bestFit="1" customWidth="1"/>
    <col min="10" max="10" width="83.54296875" bestFit="1" customWidth="1"/>
    <col min="11" max="11" width="82.1796875" bestFit="1" customWidth="1"/>
    <col min="12" max="12" width="83.54296875" bestFit="1" customWidth="1"/>
    <col min="13" max="13" width="82.1796875" bestFit="1" customWidth="1"/>
    <col min="14" max="14" width="83.54296875" bestFit="1" customWidth="1"/>
    <col min="15" max="15" width="82.1796875" bestFit="1" customWidth="1"/>
    <col min="16" max="16" width="83.54296875" bestFit="1" customWidth="1"/>
    <col min="17" max="17" width="82.1796875" bestFit="1" customWidth="1"/>
    <col min="18" max="18" width="83.54296875" bestFit="1" customWidth="1"/>
    <col min="19" max="19" width="82.1796875" bestFit="1" customWidth="1"/>
    <col min="20" max="20" width="83.54296875" bestFit="1" customWidth="1"/>
    <col min="21" max="21" width="82.1796875" bestFit="1" customWidth="1"/>
    <col min="22" max="22" width="88.54296875" bestFit="1" customWidth="1"/>
    <col min="23" max="23" width="87.1796875" bestFit="1" customWidth="1"/>
  </cols>
  <sheetData>
    <row r="3" spans="1:1" x14ac:dyDescent="0.25">
      <c r="A3" s="6" t="s">
        <v>369</v>
      </c>
    </row>
    <row r="4" spans="1:1" x14ac:dyDescent="0.25">
      <c r="A4" s="7" t="s">
        <v>143</v>
      </c>
    </row>
    <row r="5" spans="1:1" x14ac:dyDescent="0.25">
      <c r="A5" s="7" t="s">
        <v>115</v>
      </c>
    </row>
    <row r="6" spans="1:1" x14ac:dyDescent="0.25">
      <c r="A6" s="7" t="s">
        <v>211</v>
      </c>
    </row>
    <row r="7" spans="1:1" x14ac:dyDescent="0.25">
      <c r="A7" s="7" t="s">
        <v>168</v>
      </c>
    </row>
    <row r="8" spans="1:1" x14ac:dyDescent="0.25">
      <c r="A8" s="7" t="s">
        <v>250</v>
      </c>
    </row>
    <row r="9" spans="1:1" x14ac:dyDescent="0.25">
      <c r="A9" s="7" t="s">
        <v>305</v>
      </c>
    </row>
    <row r="10" spans="1:1" x14ac:dyDescent="0.25">
      <c r="A10" s="7" t="s">
        <v>197</v>
      </c>
    </row>
    <row r="11" spans="1:1" x14ac:dyDescent="0.25">
      <c r="A11" s="7" t="s">
        <v>94</v>
      </c>
    </row>
    <row r="12" spans="1:1" x14ac:dyDescent="0.25">
      <c r="A12" s="7" t="s">
        <v>370</v>
      </c>
    </row>
  </sheetData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55E67A-100E-471A-8914-5D3B419C6804}">
  <dimension ref="A2:A6"/>
  <sheetViews>
    <sheetView workbookViewId="0">
      <selection activeCell="C30" sqref="C30"/>
    </sheetView>
  </sheetViews>
  <sheetFormatPr baseColWidth="10" defaultRowHeight="12.5" x14ac:dyDescent="0.25"/>
  <cols>
    <col min="1" max="1" width="20.1796875" bestFit="1" customWidth="1"/>
    <col min="2" max="2" width="17.6328125" bestFit="1" customWidth="1"/>
    <col min="3" max="3" width="33.36328125" bestFit="1" customWidth="1"/>
    <col min="4" max="4" width="51.08984375" bestFit="1" customWidth="1"/>
    <col min="5" max="5" width="99.08984375" bestFit="1" customWidth="1"/>
    <col min="6" max="6" width="65.6328125" bestFit="1" customWidth="1"/>
    <col min="7" max="7" width="99.08984375" bestFit="1" customWidth="1"/>
    <col min="8" max="8" width="65.6328125" bestFit="1" customWidth="1"/>
    <col min="9" max="9" width="99.08984375" bestFit="1" customWidth="1"/>
    <col min="10" max="10" width="65.6328125" bestFit="1" customWidth="1"/>
    <col min="11" max="11" width="99.08984375" bestFit="1" customWidth="1"/>
    <col min="12" max="12" width="65.6328125" bestFit="1" customWidth="1"/>
    <col min="13" max="13" width="99.08984375" bestFit="1" customWidth="1"/>
    <col min="14" max="14" width="65.6328125" bestFit="1" customWidth="1"/>
    <col min="15" max="15" width="99.08984375" bestFit="1" customWidth="1"/>
    <col min="16" max="16" width="65.6328125" bestFit="1" customWidth="1"/>
    <col min="17" max="17" width="99.08984375" bestFit="1" customWidth="1"/>
    <col min="18" max="18" width="65.6328125" bestFit="1" customWidth="1"/>
    <col min="19" max="19" width="99.08984375" bestFit="1" customWidth="1"/>
    <col min="20" max="20" width="65.6328125" bestFit="1" customWidth="1"/>
    <col min="21" max="21" width="99.08984375" bestFit="1" customWidth="1"/>
    <col min="22" max="22" width="65.6328125" bestFit="1" customWidth="1"/>
    <col min="23" max="23" width="99.08984375" bestFit="1" customWidth="1"/>
    <col min="24" max="24" width="65.6328125" bestFit="1" customWidth="1"/>
    <col min="25" max="25" width="99.08984375" bestFit="1" customWidth="1"/>
    <col min="26" max="26" width="70.6328125" bestFit="1" customWidth="1"/>
    <col min="27" max="27" width="104.08984375" bestFit="1" customWidth="1"/>
  </cols>
  <sheetData>
    <row r="2" spans="1:1" x14ac:dyDescent="0.25">
      <c r="A2" s="6" t="s">
        <v>369</v>
      </c>
    </row>
    <row r="3" spans="1:1" x14ac:dyDescent="0.25">
      <c r="A3" s="7" t="s">
        <v>167</v>
      </c>
    </row>
    <row r="4" spans="1:1" x14ac:dyDescent="0.25">
      <c r="A4" s="7" t="s">
        <v>93</v>
      </c>
    </row>
    <row r="5" spans="1:1" x14ac:dyDescent="0.25">
      <c r="A5" s="7" t="s">
        <v>196</v>
      </c>
    </row>
    <row r="6" spans="1:1" x14ac:dyDescent="0.25">
      <c r="A6" s="7" t="s">
        <v>370</v>
      </c>
    </row>
  </sheetData>
  <pageMargins left="0.7" right="0.7" top="0.75" bottom="0.75" header="0.3" footer="0.3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CE0D8A-A6B8-49F1-8894-150CE6178BF8}">
  <dimension ref="A2:D13"/>
  <sheetViews>
    <sheetView zoomScale="80" zoomScaleNormal="80" zoomScaleSheetLayoutView="50" workbookViewId="0">
      <selection activeCell="D34" sqref="D34"/>
    </sheetView>
  </sheetViews>
  <sheetFormatPr baseColWidth="10" defaultRowHeight="12.5" x14ac:dyDescent="0.25"/>
  <cols>
    <col min="1" max="1" width="21" style="10" bestFit="1" customWidth="1"/>
    <col min="2" max="2" width="17.90625" style="10" bestFit="1" customWidth="1"/>
    <col min="3" max="3" width="34" style="10" bestFit="1" customWidth="1"/>
    <col min="4" max="4" width="51.08984375" style="10" bestFit="1" customWidth="1"/>
    <col min="5" max="5" width="99.08984375" style="10" bestFit="1" customWidth="1"/>
    <col min="6" max="6" width="65.6328125" style="10" bestFit="1" customWidth="1"/>
    <col min="7" max="7" width="99.08984375" style="10" bestFit="1" customWidth="1"/>
    <col min="8" max="8" width="65.6328125" style="10" bestFit="1" customWidth="1"/>
    <col min="9" max="9" width="99.08984375" style="10" bestFit="1" customWidth="1"/>
    <col min="10" max="10" width="65.6328125" style="10" bestFit="1" customWidth="1"/>
    <col min="11" max="11" width="99.08984375" style="10" bestFit="1" customWidth="1"/>
    <col min="12" max="12" width="65.6328125" style="10" bestFit="1" customWidth="1"/>
    <col min="13" max="13" width="99.08984375" style="10" bestFit="1" customWidth="1"/>
    <col min="14" max="14" width="65.6328125" style="10" bestFit="1" customWidth="1"/>
    <col min="15" max="15" width="99.08984375" style="10" bestFit="1" customWidth="1"/>
    <col min="16" max="16" width="65.6328125" style="10" bestFit="1" customWidth="1"/>
    <col min="17" max="17" width="99.08984375" style="10" bestFit="1" customWidth="1"/>
    <col min="18" max="18" width="65.6328125" style="10" bestFit="1" customWidth="1"/>
    <col min="19" max="19" width="99.08984375" style="10" bestFit="1" customWidth="1"/>
    <col min="20" max="20" width="65.6328125" style="10" bestFit="1" customWidth="1"/>
    <col min="21" max="21" width="99.08984375" style="10" bestFit="1" customWidth="1"/>
    <col min="22" max="22" width="65.6328125" style="10" bestFit="1" customWidth="1"/>
    <col min="23" max="23" width="99.08984375" style="10" bestFit="1" customWidth="1"/>
    <col min="24" max="24" width="65.6328125" style="10" bestFit="1" customWidth="1"/>
    <col min="25" max="25" width="99.08984375" style="10" bestFit="1" customWidth="1"/>
    <col min="26" max="26" width="70.6328125" style="10" bestFit="1" customWidth="1"/>
    <col min="27" max="27" width="104.08984375" style="10" bestFit="1" customWidth="1"/>
    <col min="28" max="16384" width="10.90625" style="10"/>
  </cols>
  <sheetData>
    <row r="2" spans="1:4" x14ac:dyDescent="0.25">
      <c r="A2" s="6" t="s">
        <v>369</v>
      </c>
      <c r="B2"/>
      <c r="C2"/>
      <c r="D2"/>
    </row>
    <row r="3" spans="1:4" x14ac:dyDescent="0.25">
      <c r="A3" s="7" t="s">
        <v>143</v>
      </c>
      <c r="B3"/>
      <c r="C3"/>
      <c r="D3"/>
    </row>
    <row r="4" spans="1:4" x14ac:dyDescent="0.25">
      <c r="A4" s="7" t="s">
        <v>115</v>
      </c>
      <c r="B4"/>
      <c r="C4"/>
      <c r="D4"/>
    </row>
    <row r="5" spans="1:4" x14ac:dyDescent="0.25">
      <c r="A5" s="7" t="s">
        <v>211</v>
      </c>
      <c r="B5"/>
      <c r="C5"/>
      <c r="D5"/>
    </row>
    <row r="6" spans="1:4" x14ac:dyDescent="0.25">
      <c r="A6" s="7" t="s">
        <v>168</v>
      </c>
      <c r="B6"/>
      <c r="C6"/>
      <c r="D6"/>
    </row>
    <row r="7" spans="1:4" x14ac:dyDescent="0.25">
      <c r="A7" s="7" t="s">
        <v>250</v>
      </c>
      <c r="B7"/>
      <c r="C7"/>
      <c r="D7"/>
    </row>
    <row r="8" spans="1:4" x14ac:dyDescent="0.25">
      <c r="A8" s="7" t="s">
        <v>305</v>
      </c>
      <c r="B8"/>
      <c r="C8"/>
      <c r="D8"/>
    </row>
    <row r="9" spans="1:4" x14ac:dyDescent="0.25">
      <c r="A9" s="7" t="s">
        <v>197</v>
      </c>
      <c r="B9"/>
      <c r="C9"/>
      <c r="D9"/>
    </row>
    <row r="10" spans="1:4" x14ac:dyDescent="0.25">
      <c r="A10" s="7" t="s">
        <v>94</v>
      </c>
      <c r="B10"/>
      <c r="C10"/>
      <c r="D10"/>
    </row>
    <row r="11" spans="1:4" x14ac:dyDescent="0.25">
      <c r="A11" s="7" t="s">
        <v>370</v>
      </c>
      <c r="B11"/>
      <c r="C11"/>
      <c r="D11"/>
    </row>
    <row r="12" spans="1:4" x14ac:dyDescent="0.25">
      <c r="A12"/>
      <c r="B12"/>
      <c r="C12"/>
      <c r="D12"/>
    </row>
    <row r="13" spans="1:4" x14ac:dyDescent="0.25">
      <c r="A13"/>
      <c r="B13"/>
      <c r="C13"/>
      <c r="D13"/>
    </row>
  </sheetData>
  <pageMargins left="0.7" right="0.7" top="0.75" bottom="0.75" header="0.3" footer="0.3"/>
  <pageSetup orientation="portrait" r:id="rId2"/>
  <drawing r:id="rId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584200-94AA-4D69-A1BC-F8DDE0C4E17D}">
  <dimension ref="A1:AW109"/>
  <sheetViews>
    <sheetView topLeftCell="D1" workbookViewId="0">
      <selection activeCell="H32" sqref="H32"/>
    </sheetView>
  </sheetViews>
  <sheetFormatPr baseColWidth="10" defaultRowHeight="12.5" x14ac:dyDescent="0.25"/>
  <cols>
    <col min="1" max="1" width="51.453125" bestFit="1" customWidth="1"/>
    <col min="2" max="2" width="83.54296875" bestFit="1" customWidth="1"/>
    <col min="3" max="3" width="66.81640625" bestFit="1" customWidth="1"/>
  </cols>
  <sheetData>
    <row r="1" spans="1:49" ht="13" x14ac:dyDescent="0.3">
      <c r="A1" s="6" t="s">
        <v>369</v>
      </c>
      <c r="B1" s="19" t="s">
        <v>373</v>
      </c>
      <c r="C1" s="19" t="s">
        <v>383</v>
      </c>
      <c r="E1" s="15"/>
      <c r="F1" s="22" t="s">
        <v>143</v>
      </c>
      <c r="G1" s="22" t="s">
        <v>115</v>
      </c>
      <c r="H1" s="23" t="s">
        <v>124</v>
      </c>
      <c r="I1" s="23" t="s">
        <v>116</v>
      </c>
      <c r="J1" s="23" t="s">
        <v>326</v>
      </c>
      <c r="K1" s="23" t="s">
        <v>336</v>
      </c>
      <c r="L1" s="23" t="s">
        <v>343</v>
      </c>
      <c r="M1" s="23" t="s">
        <v>331</v>
      </c>
      <c r="N1" s="23" t="s">
        <v>330</v>
      </c>
      <c r="O1" s="23" t="s">
        <v>332</v>
      </c>
      <c r="P1" s="23" t="s">
        <v>324</v>
      </c>
      <c r="Q1" s="23" t="s">
        <v>337</v>
      </c>
      <c r="R1" s="23" t="s">
        <v>154</v>
      </c>
      <c r="S1" s="23" t="s">
        <v>188</v>
      </c>
      <c r="T1" s="23" t="s">
        <v>334</v>
      </c>
      <c r="U1" s="23" t="s">
        <v>328</v>
      </c>
      <c r="V1" s="23" t="s">
        <v>325</v>
      </c>
      <c r="W1" s="22" t="s">
        <v>211</v>
      </c>
      <c r="X1" s="23" t="s">
        <v>339</v>
      </c>
      <c r="Y1" s="23" t="s">
        <v>341</v>
      </c>
      <c r="Z1" s="23" t="s">
        <v>346</v>
      </c>
      <c r="AA1" s="23" t="s">
        <v>347</v>
      </c>
      <c r="AB1" s="23" t="s">
        <v>342</v>
      </c>
      <c r="AC1" s="23" t="s">
        <v>350</v>
      </c>
      <c r="AD1" s="22" t="s">
        <v>168</v>
      </c>
      <c r="AE1" s="23" t="s">
        <v>333</v>
      </c>
      <c r="AF1" s="23" t="s">
        <v>281</v>
      </c>
      <c r="AG1" s="23" t="s">
        <v>305</v>
      </c>
      <c r="AH1" s="22" t="s">
        <v>250</v>
      </c>
      <c r="AI1" s="23" t="s">
        <v>251</v>
      </c>
      <c r="AJ1" s="23" t="s">
        <v>340</v>
      </c>
      <c r="AK1" s="23" t="s">
        <v>349</v>
      </c>
      <c r="AL1" s="23" t="s">
        <v>352</v>
      </c>
      <c r="AM1" s="23" t="s">
        <v>329</v>
      </c>
      <c r="AN1" s="23" t="s">
        <v>327</v>
      </c>
      <c r="AO1" s="23" t="s">
        <v>335</v>
      </c>
      <c r="AP1" s="23" t="s">
        <v>338</v>
      </c>
      <c r="AQ1" s="22" t="s">
        <v>305</v>
      </c>
      <c r="AR1" s="22" t="s">
        <v>197</v>
      </c>
      <c r="AS1" s="23" t="s">
        <v>348</v>
      </c>
      <c r="AT1" s="22" t="s">
        <v>94</v>
      </c>
      <c r="AU1" s="23" t="s">
        <v>180</v>
      </c>
      <c r="AV1" s="23" t="s">
        <v>132</v>
      </c>
      <c r="AW1" s="24" t="s">
        <v>370</v>
      </c>
    </row>
    <row r="2" spans="1:49" ht="13" x14ac:dyDescent="0.3">
      <c r="A2" s="7" t="s">
        <v>143</v>
      </c>
      <c r="B2" s="8">
        <v>6.5892857142857144</v>
      </c>
      <c r="C2" s="8">
        <v>8.4074074074074066</v>
      </c>
      <c r="E2" s="25" t="s">
        <v>345</v>
      </c>
      <c r="F2" s="26">
        <f>B$2</f>
        <v>6.5892857142857144</v>
      </c>
      <c r="G2" s="26">
        <f>B4</f>
        <v>10</v>
      </c>
      <c r="H2" s="26">
        <f>$B5</f>
        <v>5</v>
      </c>
      <c r="I2" s="26">
        <f>B6</f>
        <v>5</v>
      </c>
      <c r="J2" s="26">
        <f>B7</f>
        <v>8</v>
      </c>
      <c r="K2" s="26">
        <f>B8</f>
        <v>10</v>
      </c>
      <c r="L2" s="26">
        <f>B9</f>
        <v>8</v>
      </c>
      <c r="M2" s="26">
        <f>B10</f>
        <v>6</v>
      </c>
      <c r="N2" s="26">
        <f>B11</f>
        <v>6</v>
      </c>
      <c r="O2" s="26">
        <f>B12</f>
        <v>9</v>
      </c>
      <c r="P2" s="26">
        <f>B13</f>
        <v>10</v>
      </c>
      <c r="Q2" s="26">
        <f>B14</f>
        <v>6</v>
      </c>
      <c r="R2" s="26">
        <f>B15</f>
        <v>6</v>
      </c>
      <c r="S2" s="26">
        <f>B16</f>
        <v>9</v>
      </c>
      <c r="T2" s="26">
        <f>B17</f>
        <v>10</v>
      </c>
      <c r="U2" s="26">
        <f>B18</f>
        <v>7</v>
      </c>
      <c r="V2" s="26">
        <f>B19</f>
        <v>6</v>
      </c>
      <c r="W2" s="26">
        <f>B20</f>
        <v>5</v>
      </c>
      <c r="X2" s="26">
        <f>B21</f>
        <v>5</v>
      </c>
      <c r="Y2" s="26">
        <f>+B22</f>
        <v>6</v>
      </c>
      <c r="Z2" s="26">
        <f>+B23</f>
        <v>7</v>
      </c>
      <c r="AA2" s="26">
        <f>+B24</f>
        <v>10</v>
      </c>
      <c r="AB2" s="26">
        <f>+B25</f>
        <v>5</v>
      </c>
      <c r="AC2" s="26">
        <f>+B26</f>
        <v>8</v>
      </c>
      <c r="AD2" s="26">
        <f>+B28</f>
        <v>7</v>
      </c>
      <c r="AE2" s="26">
        <f>+B29</f>
        <v>4</v>
      </c>
      <c r="AF2" s="26">
        <f>+B30</f>
        <v>8</v>
      </c>
      <c r="AG2" s="26">
        <f>+B31</f>
        <v>5.333333333333333</v>
      </c>
      <c r="AH2" s="26">
        <f>+B33</f>
        <v>5</v>
      </c>
      <c r="AI2" s="26">
        <f>+B34</f>
        <v>5</v>
      </c>
      <c r="AJ2" s="26">
        <f>+B35</f>
        <v>5</v>
      </c>
      <c r="AK2" s="26">
        <f>+B36</f>
        <v>7</v>
      </c>
      <c r="AL2" s="26">
        <f>+B37</f>
        <v>7.333333333333333</v>
      </c>
      <c r="AM2" s="26">
        <f>+B38</f>
        <v>5</v>
      </c>
      <c r="AN2" s="26">
        <f>+B39</f>
        <v>3</v>
      </c>
      <c r="AO2" s="26">
        <f>+B40</f>
        <v>8</v>
      </c>
      <c r="AP2" s="26">
        <f>+B41</f>
        <v>1</v>
      </c>
      <c r="AQ2" s="26">
        <f>+B42</f>
        <v>10</v>
      </c>
      <c r="AR2" s="26">
        <f>+B44</f>
        <v>8.5</v>
      </c>
      <c r="AS2" s="26">
        <f>+B45</f>
        <v>8.5</v>
      </c>
      <c r="AT2" s="26">
        <f>+B47</f>
        <v>1</v>
      </c>
      <c r="AU2" s="26">
        <f>+B48</f>
        <v>5</v>
      </c>
      <c r="AV2" s="26">
        <f>+B49</f>
        <v>5</v>
      </c>
      <c r="AW2" s="26">
        <f>+B51</f>
        <v>5</v>
      </c>
    </row>
    <row r="3" spans="1:49" ht="13" x14ac:dyDescent="0.3">
      <c r="A3" s="20" t="s">
        <v>116</v>
      </c>
      <c r="B3" s="8">
        <v>8</v>
      </c>
      <c r="C3" s="8" t="e">
        <v>#DIV/0!</v>
      </c>
      <c r="E3" s="25" t="s">
        <v>395</v>
      </c>
      <c r="F3" s="26">
        <f>+C2</f>
        <v>8.4074074074074066</v>
      </c>
      <c r="G3" s="26">
        <f>+C4</f>
        <v>10</v>
      </c>
      <c r="H3" s="26">
        <f>+C5</f>
        <v>10</v>
      </c>
      <c r="I3" s="26">
        <f>+C6</f>
        <v>7</v>
      </c>
      <c r="J3" s="26">
        <f>+C7</f>
        <v>8</v>
      </c>
      <c r="K3" s="26">
        <f>+C8</f>
        <v>10</v>
      </c>
      <c r="L3" s="26">
        <f>+C9</f>
        <v>5.5</v>
      </c>
      <c r="M3" s="26">
        <f>+C10</f>
        <v>8.5</v>
      </c>
      <c r="N3" s="26">
        <f>+C11</f>
        <v>6</v>
      </c>
      <c r="O3" s="26">
        <f>+C12</f>
        <v>9</v>
      </c>
      <c r="P3" s="26">
        <f>+C13</f>
        <v>10</v>
      </c>
      <c r="Q3" s="26">
        <f>+C14</f>
        <v>8.5</v>
      </c>
      <c r="R3" s="26">
        <f>+C15</f>
        <v>8</v>
      </c>
      <c r="S3" s="26">
        <f>+C16</f>
        <v>10</v>
      </c>
      <c r="T3" s="26">
        <f>+C17</f>
        <v>10</v>
      </c>
      <c r="U3" s="26">
        <f>+C18</f>
        <v>7</v>
      </c>
      <c r="V3" s="26">
        <f>+C19</f>
        <v>6</v>
      </c>
      <c r="W3" s="26">
        <f>+C20</f>
        <v>9</v>
      </c>
      <c r="X3" s="26">
        <f>+C21</f>
        <v>10</v>
      </c>
      <c r="Y3" s="26">
        <f>+C22</f>
        <v>7</v>
      </c>
      <c r="Z3" s="26">
        <f>+C23</f>
        <v>9</v>
      </c>
      <c r="AA3" s="26">
        <f>+C24</f>
        <v>10</v>
      </c>
      <c r="AB3" s="26">
        <f>+C25</f>
        <v>6</v>
      </c>
      <c r="AC3" s="26">
        <f>+C26</f>
        <v>9</v>
      </c>
      <c r="AD3" s="26">
        <f>+C28</f>
        <v>10</v>
      </c>
      <c r="AE3" s="26">
        <f>+C29</f>
        <v>7</v>
      </c>
      <c r="AF3" s="26">
        <f>+C30</f>
        <v>7.333333333333333</v>
      </c>
      <c r="AG3" s="26">
        <f>+C31</f>
        <v>8.375</v>
      </c>
      <c r="AH3" s="26">
        <f>+C33</f>
        <v>5</v>
      </c>
      <c r="AI3" s="26">
        <f>+C34</f>
        <v>10</v>
      </c>
      <c r="AJ3" s="26">
        <f>+C35</f>
        <v>5</v>
      </c>
      <c r="AK3" s="26">
        <f>+C36</f>
        <v>10</v>
      </c>
      <c r="AL3" s="26">
        <f>+C37</f>
        <v>8.3333333333333339</v>
      </c>
      <c r="AM3" s="26">
        <f>+C38</f>
        <v>9</v>
      </c>
      <c r="AN3" s="26">
        <f>+C39</f>
        <v>7</v>
      </c>
      <c r="AO3" s="26">
        <f>+C40</f>
        <v>9</v>
      </c>
      <c r="AP3" s="26">
        <f>+C41</f>
        <v>5</v>
      </c>
      <c r="AQ3" s="26">
        <f>+C42</f>
        <v>10</v>
      </c>
      <c r="AR3" s="26">
        <f>+C44</f>
        <v>9.75</v>
      </c>
      <c r="AS3" s="26">
        <f>+C45</f>
        <v>9.5</v>
      </c>
      <c r="AT3" s="26">
        <f>+C47</f>
        <v>10</v>
      </c>
      <c r="AU3" s="26">
        <f>+C48</f>
        <v>8</v>
      </c>
      <c r="AV3" s="26">
        <f>+C49</f>
        <v>10</v>
      </c>
      <c r="AW3" s="26">
        <f>+C51</f>
        <v>5</v>
      </c>
    </row>
    <row r="4" spans="1:49" x14ac:dyDescent="0.25">
      <c r="A4" s="20" t="s">
        <v>343</v>
      </c>
      <c r="B4" s="8">
        <v>10</v>
      </c>
      <c r="C4" s="8">
        <v>10</v>
      </c>
    </row>
    <row r="5" spans="1:49" x14ac:dyDescent="0.25">
      <c r="A5" s="20" t="s">
        <v>331</v>
      </c>
      <c r="B5" s="8">
        <v>5</v>
      </c>
      <c r="C5" s="8">
        <v>10</v>
      </c>
    </row>
    <row r="6" spans="1:49" x14ac:dyDescent="0.25">
      <c r="A6" s="20" t="s">
        <v>330</v>
      </c>
      <c r="B6" s="8">
        <v>5</v>
      </c>
      <c r="C6" s="8">
        <v>7</v>
      </c>
    </row>
    <row r="7" spans="1:49" x14ac:dyDescent="0.25">
      <c r="A7" s="20" t="s">
        <v>332</v>
      </c>
      <c r="B7" s="8">
        <v>8</v>
      </c>
      <c r="C7" s="8">
        <v>8</v>
      </c>
    </row>
    <row r="8" spans="1:49" x14ac:dyDescent="0.25">
      <c r="A8" s="20" t="s">
        <v>324</v>
      </c>
      <c r="B8" s="8">
        <v>10</v>
      </c>
      <c r="C8" s="8">
        <v>10</v>
      </c>
    </row>
    <row r="9" spans="1:49" x14ac:dyDescent="0.25">
      <c r="A9" s="20" t="s">
        <v>188</v>
      </c>
      <c r="B9" s="8">
        <v>8</v>
      </c>
      <c r="C9" s="8">
        <v>5.5</v>
      </c>
    </row>
    <row r="10" spans="1:49" x14ac:dyDescent="0.25">
      <c r="A10" s="20" t="s">
        <v>393</v>
      </c>
      <c r="B10" s="8">
        <v>6</v>
      </c>
      <c r="C10" s="8">
        <v>8.5</v>
      </c>
    </row>
    <row r="11" spans="1:49" x14ac:dyDescent="0.25">
      <c r="A11" s="20" t="s">
        <v>396</v>
      </c>
      <c r="B11" s="8">
        <v>6</v>
      </c>
      <c r="C11" s="8">
        <v>6</v>
      </c>
    </row>
    <row r="12" spans="1:49" x14ac:dyDescent="0.25">
      <c r="A12" s="20" t="s">
        <v>397</v>
      </c>
      <c r="B12" s="8">
        <v>9</v>
      </c>
      <c r="C12" s="8">
        <v>9</v>
      </c>
    </row>
    <row r="13" spans="1:49" x14ac:dyDescent="0.25">
      <c r="A13" s="20" t="s">
        <v>351</v>
      </c>
      <c r="B13" s="8">
        <v>10</v>
      </c>
      <c r="C13" s="8">
        <v>10</v>
      </c>
    </row>
    <row r="14" spans="1:49" x14ac:dyDescent="0.25">
      <c r="A14" s="20" t="s">
        <v>400</v>
      </c>
      <c r="B14" s="8">
        <v>6</v>
      </c>
      <c r="C14" s="8">
        <v>8.5</v>
      </c>
    </row>
    <row r="15" spans="1:49" x14ac:dyDescent="0.25">
      <c r="A15" s="20" t="s">
        <v>402</v>
      </c>
      <c r="B15" s="8">
        <v>6</v>
      </c>
      <c r="C15" s="8">
        <v>8</v>
      </c>
    </row>
    <row r="16" spans="1:49" x14ac:dyDescent="0.25">
      <c r="A16" s="20" t="s">
        <v>406</v>
      </c>
      <c r="B16" s="8">
        <v>9</v>
      </c>
      <c r="C16" s="8">
        <v>10</v>
      </c>
    </row>
    <row r="17" spans="1:3" x14ac:dyDescent="0.25">
      <c r="A17" s="20" t="s">
        <v>411</v>
      </c>
      <c r="B17" s="8">
        <v>10</v>
      </c>
      <c r="C17" s="8">
        <v>10</v>
      </c>
    </row>
    <row r="18" spans="1:3" x14ac:dyDescent="0.25">
      <c r="A18" s="20" t="s">
        <v>417</v>
      </c>
      <c r="B18" s="8">
        <v>7</v>
      </c>
      <c r="C18" s="8">
        <v>7</v>
      </c>
    </row>
    <row r="19" spans="1:3" x14ac:dyDescent="0.25">
      <c r="A19" s="20" t="s">
        <v>419</v>
      </c>
      <c r="B19" s="8">
        <v>6</v>
      </c>
      <c r="C19" s="8">
        <v>6</v>
      </c>
    </row>
    <row r="20" spans="1:3" x14ac:dyDescent="0.25">
      <c r="A20" s="20" t="s">
        <v>420</v>
      </c>
      <c r="B20" s="8">
        <v>5</v>
      </c>
      <c r="C20" s="8">
        <v>9</v>
      </c>
    </row>
    <row r="21" spans="1:3" x14ac:dyDescent="0.25">
      <c r="A21" s="20" t="s">
        <v>425</v>
      </c>
      <c r="B21" s="8">
        <v>5</v>
      </c>
      <c r="C21" s="8">
        <v>10</v>
      </c>
    </row>
    <row r="22" spans="1:3" x14ac:dyDescent="0.25">
      <c r="A22" s="20" t="s">
        <v>427</v>
      </c>
      <c r="B22" s="8">
        <v>6</v>
      </c>
      <c r="C22" s="8">
        <v>7</v>
      </c>
    </row>
    <row r="23" spans="1:3" x14ac:dyDescent="0.25">
      <c r="A23" s="20" t="s">
        <v>428</v>
      </c>
      <c r="B23" s="8">
        <v>7</v>
      </c>
      <c r="C23" s="8">
        <v>9</v>
      </c>
    </row>
    <row r="24" spans="1:3" x14ac:dyDescent="0.25">
      <c r="A24" s="20" t="s">
        <v>94</v>
      </c>
      <c r="B24" s="8">
        <v>10</v>
      </c>
      <c r="C24" s="8">
        <v>10</v>
      </c>
    </row>
    <row r="25" spans="1:3" x14ac:dyDescent="0.25">
      <c r="A25" s="20" t="s">
        <v>442</v>
      </c>
      <c r="B25" s="8">
        <v>5</v>
      </c>
      <c r="C25" s="8">
        <v>6</v>
      </c>
    </row>
    <row r="26" spans="1:3" x14ac:dyDescent="0.25">
      <c r="A26" s="20" t="s">
        <v>444</v>
      </c>
      <c r="B26" s="8">
        <v>8</v>
      </c>
      <c r="C26" s="8">
        <v>9</v>
      </c>
    </row>
    <row r="27" spans="1:3" x14ac:dyDescent="0.25">
      <c r="A27" s="7" t="s">
        <v>115</v>
      </c>
      <c r="B27" s="8">
        <v>6.3962264150943398</v>
      </c>
      <c r="C27" s="8">
        <v>8.4615384615384617</v>
      </c>
    </row>
    <row r="28" spans="1:3" x14ac:dyDescent="0.25">
      <c r="A28" s="20" t="s">
        <v>124</v>
      </c>
      <c r="B28" s="8">
        <v>7</v>
      </c>
      <c r="C28" s="8">
        <v>10</v>
      </c>
    </row>
    <row r="29" spans="1:3" x14ac:dyDescent="0.25">
      <c r="A29" s="20" t="s">
        <v>116</v>
      </c>
      <c r="B29" s="8">
        <v>4</v>
      </c>
      <c r="C29" s="8">
        <v>7</v>
      </c>
    </row>
    <row r="30" spans="1:3" x14ac:dyDescent="0.25">
      <c r="A30" s="20" t="s">
        <v>326</v>
      </c>
      <c r="B30" s="8">
        <v>8</v>
      </c>
      <c r="C30" s="8">
        <v>7.333333333333333</v>
      </c>
    </row>
    <row r="31" spans="1:3" x14ac:dyDescent="0.25">
      <c r="A31" s="20" t="s">
        <v>336</v>
      </c>
      <c r="B31" s="8">
        <v>5.333333333333333</v>
      </c>
      <c r="C31" s="8">
        <v>8.375</v>
      </c>
    </row>
    <row r="32" spans="1:3" x14ac:dyDescent="0.25">
      <c r="A32" s="20" t="s">
        <v>332</v>
      </c>
      <c r="B32" s="8">
        <v>7.666666666666667</v>
      </c>
      <c r="C32" s="8">
        <v>8.6666666666666661</v>
      </c>
    </row>
    <row r="33" spans="1:3" x14ac:dyDescent="0.25">
      <c r="A33" s="20" t="s">
        <v>337</v>
      </c>
      <c r="B33" s="8">
        <v>5</v>
      </c>
      <c r="C33" s="8">
        <v>5</v>
      </c>
    </row>
    <row r="34" spans="1:3" x14ac:dyDescent="0.25">
      <c r="A34" s="20" t="s">
        <v>154</v>
      </c>
      <c r="B34" s="8">
        <v>5</v>
      </c>
      <c r="C34" s="8">
        <v>10</v>
      </c>
    </row>
    <row r="35" spans="1:3" x14ac:dyDescent="0.25">
      <c r="A35" s="20" t="s">
        <v>334</v>
      </c>
      <c r="B35" s="8">
        <v>5</v>
      </c>
      <c r="C35" s="8">
        <v>5</v>
      </c>
    </row>
    <row r="36" spans="1:3" x14ac:dyDescent="0.25">
      <c r="A36" s="20" t="s">
        <v>328</v>
      </c>
      <c r="B36" s="8">
        <v>7</v>
      </c>
      <c r="C36" s="8">
        <v>10</v>
      </c>
    </row>
    <row r="37" spans="1:3" x14ac:dyDescent="0.25">
      <c r="A37" s="20" t="s">
        <v>325</v>
      </c>
      <c r="B37" s="8">
        <v>7.333333333333333</v>
      </c>
      <c r="C37" s="8">
        <v>8.3333333333333339</v>
      </c>
    </row>
    <row r="38" spans="1:3" x14ac:dyDescent="0.25">
      <c r="A38" s="20" t="s">
        <v>393</v>
      </c>
      <c r="B38" s="8">
        <v>5</v>
      </c>
      <c r="C38" s="8">
        <v>9</v>
      </c>
    </row>
    <row r="39" spans="1:3" x14ac:dyDescent="0.25">
      <c r="A39" s="20" t="s">
        <v>398</v>
      </c>
      <c r="B39" s="8">
        <v>3</v>
      </c>
      <c r="C39" s="8">
        <v>7</v>
      </c>
    </row>
    <row r="40" spans="1:3" x14ac:dyDescent="0.25">
      <c r="A40" s="20" t="s">
        <v>399</v>
      </c>
      <c r="B40" s="8">
        <v>8</v>
      </c>
      <c r="C40" s="8">
        <v>9</v>
      </c>
    </row>
    <row r="41" spans="1:3" x14ac:dyDescent="0.25">
      <c r="A41" s="20" t="s">
        <v>401</v>
      </c>
      <c r="B41" s="8">
        <v>1</v>
      </c>
      <c r="C41" s="8">
        <v>5</v>
      </c>
    </row>
    <row r="42" spans="1:3" x14ac:dyDescent="0.25">
      <c r="A42" s="20" t="s">
        <v>403</v>
      </c>
      <c r="B42" s="8">
        <v>10</v>
      </c>
      <c r="C42" s="8">
        <v>10</v>
      </c>
    </row>
    <row r="43" spans="1:3" x14ac:dyDescent="0.25">
      <c r="A43" s="20" t="s">
        <v>409</v>
      </c>
      <c r="B43" s="8">
        <v>8</v>
      </c>
      <c r="C43" s="8">
        <v>10</v>
      </c>
    </row>
    <row r="44" spans="1:3" x14ac:dyDescent="0.25">
      <c r="A44" s="20" t="s">
        <v>410</v>
      </c>
      <c r="B44" s="8">
        <v>8.5</v>
      </c>
      <c r="C44" s="8">
        <v>9.75</v>
      </c>
    </row>
    <row r="45" spans="1:3" x14ac:dyDescent="0.25">
      <c r="A45" s="20" t="s">
        <v>414</v>
      </c>
      <c r="B45" s="8">
        <v>8.5</v>
      </c>
      <c r="C45" s="8">
        <v>9.5</v>
      </c>
    </row>
    <row r="46" spans="1:3" x14ac:dyDescent="0.25">
      <c r="A46" s="20" t="s">
        <v>415</v>
      </c>
      <c r="B46" s="8">
        <v>8</v>
      </c>
      <c r="C46" s="8">
        <v>9</v>
      </c>
    </row>
    <row r="47" spans="1:3" x14ac:dyDescent="0.25">
      <c r="A47" s="20" t="s">
        <v>418</v>
      </c>
      <c r="B47" s="8">
        <v>1</v>
      </c>
      <c r="C47" s="8">
        <v>10</v>
      </c>
    </row>
    <row r="48" spans="1:3" x14ac:dyDescent="0.25">
      <c r="A48" s="20" t="s">
        <v>421</v>
      </c>
      <c r="B48" s="8">
        <v>5</v>
      </c>
      <c r="C48" s="8">
        <v>8</v>
      </c>
    </row>
    <row r="49" spans="1:3" x14ac:dyDescent="0.25">
      <c r="A49" s="20" t="s">
        <v>422</v>
      </c>
      <c r="B49" s="8">
        <v>5</v>
      </c>
      <c r="C49" s="8">
        <v>10</v>
      </c>
    </row>
    <row r="50" spans="1:3" x14ac:dyDescent="0.25">
      <c r="A50" s="20" t="s">
        <v>423</v>
      </c>
      <c r="B50" s="8">
        <v>5</v>
      </c>
      <c r="C50" s="8">
        <v>10</v>
      </c>
    </row>
    <row r="51" spans="1:3" x14ac:dyDescent="0.25">
      <c r="A51" s="20" t="s">
        <v>426</v>
      </c>
      <c r="B51" s="8">
        <v>5</v>
      </c>
      <c r="C51" s="8">
        <v>5</v>
      </c>
    </row>
    <row r="52" spans="1:3" x14ac:dyDescent="0.25">
      <c r="A52" s="20" t="s">
        <v>427</v>
      </c>
      <c r="B52" s="8">
        <v>5</v>
      </c>
      <c r="C52" s="8">
        <v>10</v>
      </c>
    </row>
    <row r="53" spans="1:3" x14ac:dyDescent="0.25">
      <c r="A53" s="20" t="s">
        <v>318</v>
      </c>
      <c r="B53" s="8">
        <v>10</v>
      </c>
      <c r="C53" s="8">
        <v>8</v>
      </c>
    </row>
    <row r="54" spans="1:3" x14ac:dyDescent="0.25">
      <c r="A54" s="20" t="s">
        <v>430</v>
      </c>
      <c r="B54" s="8">
        <v>10</v>
      </c>
      <c r="C54" s="8">
        <v>10</v>
      </c>
    </row>
    <row r="55" spans="1:3" x14ac:dyDescent="0.25">
      <c r="A55" s="20" t="s">
        <v>431</v>
      </c>
      <c r="B55" s="8">
        <v>5</v>
      </c>
      <c r="C55" s="8">
        <v>3</v>
      </c>
    </row>
    <row r="56" spans="1:3" x14ac:dyDescent="0.25">
      <c r="A56" s="20" t="s">
        <v>432</v>
      </c>
      <c r="B56" s="8">
        <v>10</v>
      </c>
      <c r="C56" s="8">
        <v>10</v>
      </c>
    </row>
    <row r="57" spans="1:3" x14ac:dyDescent="0.25">
      <c r="A57" s="20" t="s">
        <v>433</v>
      </c>
      <c r="B57" s="8">
        <v>10</v>
      </c>
      <c r="C57" s="8">
        <v>10</v>
      </c>
    </row>
    <row r="58" spans="1:3" x14ac:dyDescent="0.25">
      <c r="A58" s="20" t="s">
        <v>435</v>
      </c>
      <c r="B58" s="8">
        <v>5</v>
      </c>
      <c r="C58" s="8">
        <v>10</v>
      </c>
    </row>
    <row r="59" spans="1:3" x14ac:dyDescent="0.25">
      <c r="A59" s="20" t="s">
        <v>437</v>
      </c>
      <c r="B59" s="8">
        <v>3</v>
      </c>
      <c r="C59" s="8">
        <v>6</v>
      </c>
    </row>
    <row r="60" spans="1:3" x14ac:dyDescent="0.25">
      <c r="A60" s="20" t="s">
        <v>438</v>
      </c>
      <c r="B60" s="8">
        <v>4</v>
      </c>
      <c r="C60" s="8">
        <v>8</v>
      </c>
    </row>
    <row r="61" spans="1:3" x14ac:dyDescent="0.25">
      <c r="A61" s="20" t="s">
        <v>441</v>
      </c>
      <c r="B61" s="8">
        <v>7</v>
      </c>
      <c r="C61" s="8">
        <v>10</v>
      </c>
    </row>
    <row r="62" spans="1:3" x14ac:dyDescent="0.25">
      <c r="A62" s="7" t="s">
        <v>211</v>
      </c>
      <c r="B62" s="8">
        <v>5.4561403508771926</v>
      </c>
      <c r="C62" s="8">
        <v>8.3454545454545457</v>
      </c>
    </row>
    <row r="63" spans="1:3" x14ac:dyDescent="0.25">
      <c r="A63" s="20" t="s">
        <v>339</v>
      </c>
      <c r="B63" s="8">
        <v>3</v>
      </c>
      <c r="C63" s="8">
        <v>5</v>
      </c>
    </row>
    <row r="64" spans="1:3" x14ac:dyDescent="0.25">
      <c r="A64" s="20" t="s">
        <v>341</v>
      </c>
      <c r="B64" s="8">
        <v>5</v>
      </c>
      <c r="C64" s="8" t="e">
        <v>#DIV/0!</v>
      </c>
    </row>
    <row r="65" spans="1:3" x14ac:dyDescent="0.25">
      <c r="A65" s="20" t="s">
        <v>346</v>
      </c>
      <c r="B65" s="8">
        <v>10</v>
      </c>
      <c r="C65" s="8">
        <v>6</v>
      </c>
    </row>
    <row r="66" spans="1:3" x14ac:dyDescent="0.25">
      <c r="A66" s="20" t="s">
        <v>347</v>
      </c>
      <c r="B66" s="8">
        <v>5</v>
      </c>
      <c r="C66" s="8">
        <v>10</v>
      </c>
    </row>
    <row r="67" spans="1:3" x14ac:dyDescent="0.25">
      <c r="A67" s="20" t="s">
        <v>342</v>
      </c>
      <c r="B67" s="8">
        <v>10</v>
      </c>
      <c r="C67" s="8">
        <v>8</v>
      </c>
    </row>
    <row r="68" spans="1:3" x14ac:dyDescent="0.25">
      <c r="A68" s="20" t="s">
        <v>350</v>
      </c>
      <c r="B68" s="8">
        <v>5</v>
      </c>
      <c r="C68" s="8">
        <v>9</v>
      </c>
    </row>
    <row r="69" spans="1:3" x14ac:dyDescent="0.25">
      <c r="A69" s="20" t="s">
        <v>325</v>
      </c>
      <c r="B69" s="8">
        <v>5</v>
      </c>
      <c r="C69" s="8">
        <v>10</v>
      </c>
    </row>
    <row r="70" spans="1:3" x14ac:dyDescent="0.25">
      <c r="A70" s="20" t="s">
        <v>393</v>
      </c>
      <c r="B70" s="8">
        <v>5.2653061224489797</v>
      </c>
      <c r="C70" s="8">
        <v>8.3541666666666661</v>
      </c>
    </row>
    <row r="71" spans="1:3" x14ac:dyDescent="0.25">
      <c r="A71" s="20" t="s">
        <v>445</v>
      </c>
      <c r="B71" s="8">
        <v>10</v>
      </c>
      <c r="C71" s="8">
        <v>10</v>
      </c>
    </row>
    <row r="72" spans="1:3" x14ac:dyDescent="0.25">
      <c r="A72" s="7" t="s">
        <v>168</v>
      </c>
      <c r="B72" s="8">
        <v>6.6875</v>
      </c>
      <c r="C72" s="8">
        <v>7.9375</v>
      </c>
    </row>
    <row r="73" spans="1:3" x14ac:dyDescent="0.25">
      <c r="A73" s="20" t="s">
        <v>333</v>
      </c>
      <c r="B73" s="8">
        <v>4</v>
      </c>
      <c r="C73" s="8">
        <v>3</v>
      </c>
    </row>
    <row r="74" spans="1:3" x14ac:dyDescent="0.25">
      <c r="A74" s="20" t="s">
        <v>281</v>
      </c>
      <c r="B74" s="8">
        <v>5</v>
      </c>
      <c r="C74" s="8">
        <v>7</v>
      </c>
    </row>
    <row r="75" spans="1:3" x14ac:dyDescent="0.25">
      <c r="A75" s="20" t="s">
        <v>305</v>
      </c>
      <c r="B75" s="8">
        <v>10</v>
      </c>
      <c r="C75" s="8">
        <v>10</v>
      </c>
    </row>
    <row r="76" spans="1:3" x14ac:dyDescent="0.25">
      <c r="A76" s="20" t="s">
        <v>393</v>
      </c>
      <c r="B76" s="8">
        <v>6.7692307692307692</v>
      </c>
      <c r="C76" s="8">
        <v>8.2307692307692299</v>
      </c>
    </row>
    <row r="77" spans="1:3" x14ac:dyDescent="0.25">
      <c r="A77" s="7" t="s">
        <v>250</v>
      </c>
      <c r="B77" s="8">
        <v>7.2702702702702702</v>
      </c>
      <c r="C77" s="8">
        <v>8.2432432432432439</v>
      </c>
    </row>
    <row r="78" spans="1:3" x14ac:dyDescent="0.25">
      <c r="A78" s="20" t="s">
        <v>339</v>
      </c>
      <c r="B78" s="8">
        <v>5</v>
      </c>
      <c r="C78" s="8">
        <v>5</v>
      </c>
    </row>
    <row r="79" spans="1:3" x14ac:dyDescent="0.25">
      <c r="A79" s="20" t="s">
        <v>251</v>
      </c>
      <c r="B79" s="8">
        <v>9</v>
      </c>
      <c r="C79" s="8">
        <v>10</v>
      </c>
    </row>
    <row r="80" spans="1:3" x14ac:dyDescent="0.25">
      <c r="A80" s="20" t="s">
        <v>340</v>
      </c>
      <c r="B80" s="8">
        <v>8</v>
      </c>
      <c r="C80" s="8">
        <v>8.625</v>
      </c>
    </row>
    <row r="81" spans="1:3" x14ac:dyDescent="0.25">
      <c r="A81" s="20" t="s">
        <v>349</v>
      </c>
      <c r="B81" s="8">
        <v>5</v>
      </c>
      <c r="C81" s="8">
        <v>7</v>
      </c>
    </row>
    <row r="82" spans="1:3" x14ac:dyDescent="0.25">
      <c r="A82" s="20" t="s">
        <v>352</v>
      </c>
      <c r="B82" s="8">
        <v>10</v>
      </c>
      <c r="C82" s="8">
        <v>10</v>
      </c>
    </row>
    <row r="83" spans="1:3" x14ac:dyDescent="0.25">
      <c r="A83" s="20" t="s">
        <v>329</v>
      </c>
      <c r="B83" s="8">
        <v>10</v>
      </c>
      <c r="C83" s="8">
        <v>10</v>
      </c>
    </row>
    <row r="84" spans="1:3" x14ac:dyDescent="0.25">
      <c r="A84" s="20" t="s">
        <v>327</v>
      </c>
      <c r="B84" s="8">
        <v>9</v>
      </c>
      <c r="C84" s="8">
        <v>10</v>
      </c>
    </row>
    <row r="85" spans="1:3" x14ac:dyDescent="0.25">
      <c r="A85" s="20" t="s">
        <v>335</v>
      </c>
      <c r="B85" s="8">
        <v>1</v>
      </c>
      <c r="C85" s="8">
        <v>5</v>
      </c>
    </row>
    <row r="86" spans="1:3" x14ac:dyDescent="0.25">
      <c r="A86" s="20" t="s">
        <v>338</v>
      </c>
      <c r="B86" s="8">
        <v>6.25</v>
      </c>
      <c r="C86" s="8">
        <v>7.5</v>
      </c>
    </row>
    <row r="87" spans="1:3" x14ac:dyDescent="0.25">
      <c r="A87" s="20" t="s">
        <v>393</v>
      </c>
      <c r="B87" s="8">
        <v>8.25</v>
      </c>
      <c r="C87" s="8">
        <v>9.25</v>
      </c>
    </row>
    <row r="88" spans="1:3" x14ac:dyDescent="0.25">
      <c r="A88" s="20" t="s">
        <v>403</v>
      </c>
      <c r="B88" s="8">
        <v>3</v>
      </c>
      <c r="C88" s="8">
        <v>6</v>
      </c>
    </row>
    <row r="89" spans="1:3" x14ac:dyDescent="0.25">
      <c r="A89" s="20" t="s">
        <v>404</v>
      </c>
      <c r="B89" s="8">
        <v>6.5</v>
      </c>
      <c r="C89" s="8">
        <v>7.5</v>
      </c>
    </row>
    <row r="90" spans="1:3" x14ac:dyDescent="0.25">
      <c r="A90" s="20" t="s">
        <v>405</v>
      </c>
      <c r="B90" s="8">
        <v>10</v>
      </c>
      <c r="C90" s="8">
        <v>10</v>
      </c>
    </row>
    <row r="91" spans="1:3" x14ac:dyDescent="0.25">
      <c r="A91" s="20" t="s">
        <v>408</v>
      </c>
      <c r="B91" s="8">
        <v>7</v>
      </c>
      <c r="C91" s="8">
        <v>9</v>
      </c>
    </row>
    <row r="92" spans="1:3" x14ac:dyDescent="0.25">
      <c r="A92" s="20" t="s">
        <v>412</v>
      </c>
      <c r="B92" s="8">
        <v>10</v>
      </c>
      <c r="C92" s="8">
        <v>10</v>
      </c>
    </row>
    <row r="93" spans="1:3" x14ac:dyDescent="0.25">
      <c r="A93" s="20" t="s">
        <v>413</v>
      </c>
      <c r="B93" s="8">
        <v>10</v>
      </c>
      <c r="C93" s="8">
        <v>10</v>
      </c>
    </row>
    <row r="94" spans="1:3" x14ac:dyDescent="0.25">
      <c r="A94" s="20" t="s">
        <v>318</v>
      </c>
      <c r="B94" s="8">
        <v>8</v>
      </c>
      <c r="C94" s="8">
        <v>10</v>
      </c>
    </row>
    <row r="95" spans="1:3" x14ac:dyDescent="0.25">
      <c r="A95" s="20" t="s">
        <v>429</v>
      </c>
      <c r="B95" s="8">
        <v>7</v>
      </c>
      <c r="C95" s="8">
        <v>8</v>
      </c>
    </row>
    <row r="96" spans="1:3" x14ac:dyDescent="0.25">
      <c r="A96" s="20" t="s">
        <v>436</v>
      </c>
      <c r="B96" s="8">
        <v>10</v>
      </c>
      <c r="C96" s="8">
        <v>10</v>
      </c>
    </row>
    <row r="97" spans="1:3" x14ac:dyDescent="0.25">
      <c r="A97" s="20" t="s">
        <v>439</v>
      </c>
      <c r="B97" s="8">
        <v>4</v>
      </c>
      <c r="C97" s="8">
        <v>5</v>
      </c>
    </row>
    <row r="98" spans="1:3" x14ac:dyDescent="0.25">
      <c r="A98" s="20" t="s">
        <v>440</v>
      </c>
      <c r="B98" s="8">
        <v>8</v>
      </c>
      <c r="C98" s="8">
        <v>8</v>
      </c>
    </row>
    <row r="99" spans="1:3" x14ac:dyDescent="0.25">
      <c r="A99" s="20" t="s">
        <v>443</v>
      </c>
      <c r="B99" s="8">
        <v>5</v>
      </c>
      <c r="C99" s="8">
        <v>5</v>
      </c>
    </row>
    <row r="100" spans="1:3" x14ac:dyDescent="0.25">
      <c r="A100" s="7" t="s">
        <v>305</v>
      </c>
      <c r="B100" s="8">
        <v>10</v>
      </c>
      <c r="C100" s="8">
        <v>10</v>
      </c>
    </row>
    <row r="101" spans="1:3" x14ac:dyDescent="0.25">
      <c r="A101" s="20" t="s">
        <v>393</v>
      </c>
      <c r="B101" s="8">
        <v>10</v>
      </c>
      <c r="C101" s="8">
        <v>10</v>
      </c>
    </row>
    <row r="102" spans="1:3" x14ac:dyDescent="0.25">
      <c r="A102" s="7" t="s">
        <v>197</v>
      </c>
      <c r="B102" s="8">
        <v>6.117647058823529</v>
      </c>
      <c r="C102" s="8">
        <v>7.6470588235294121</v>
      </c>
    </row>
    <row r="103" spans="1:3" x14ac:dyDescent="0.25">
      <c r="A103" s="20" t="s">
        <v>348</v>
      </c>
      <c r="B103" s="8">
        <v>10</v>
      </c>
      <c r="C103" s="8">
        <v>10</v>
      </c>
    </row>
    <row r="104" spans="1:3" x14ac:dyDescent="0.25">
      <c r="A104" s="20" t="s">
        <v>393</v>
      </c>
      <c r="B104" s="8">
        <v>5.875</v>
      </c>
      <c r="C104" s="8">
        <v>7.5</v>
      </c>
    </row>
    <row r="105" spans="1:3" x14ac:dyDescent="0.25">
      <c r="A105" s="7" t="s">
        <v>94</v>
      </c>
      <c r="B105" s="8">
        <v>7.4285714285714288</v>
      </c>
      <c r="C105" s="8">
        <v>8.5</v>
      </c>
    </row>
    <row r="106" spans="1:3" x14ac:dyDescent="0.25">
      <c r="A106" s="20" t="s">
        <v>180</v>
      </c>
      <c r="B106" s="8">
        <v>10</v>
      </c>
      <c r="C106" s="8">
        <v>10</v>
      </c>
    </row>
    <row r="107" spans="1:3" x14ac:dyDescent="0.25">
      <c r="A107" s="20" t="s">
        <v>132</v>
      </c>
      <c r="B107" s="8">
        <v>4.5</v>
      </c>
      <c r="C107" s="8">
        <v>7.5</v>
      </c>
    </row>
    <row r="108" spans="1:3" x14ac:dyDescent="0.25">
      <c r="A108" s="20" t="s">
        <v>393</v>
      </c>
      <c r="B108" s="8">
        <v>8.25</v>
      </c>
      <c r="C108" s="8">
        <v>8.6</v>
      </c>
    </row>
    <row r="109" spans="1:3" x14ac:dyDescent="0.25">
      <c r="A109" s="7" t="s">
        <v>370</v>
      </c>
      <c r="B109" s="8">
        <v>6.3975409836065573</v>
      </c>
      <c r="C109" s="8">
        <v>8.3041666666666671</v>
      </c>
    </row>
  </sheetData>
  <pageMargins left="0.7" right="0.7" top="0.75" bottom="0.75" header="0.3" footer="0.3"/>
  <pageSetup orientation="portrait" r:id="rId2"/>
  <drawing r:id="rId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98DC8C-EE4F-45D7-AC3B-119EBBDFC7EE}">
  <dimension ref="A2:A11"/>
  <sheetViews>
    <sheetView workbookViewId="0">
      <selection activeCell="A5" sqref="A3:A10"/>
      <pivotSelection pane="bottomRight" showHeader="1" axis="axisRow" activeRow="4" previousRow="4" click="1" r:id="rId1">
        <pivotArea dataOnly="0" labelOnly="1" fieldPosition="0">
          <references count="1">
            <reference field="22" count="0"/>
          </references>
        </pivotArea>
      </pivotSelection>
    </sheetView>
  </sheetViews>
  <sheetFormatPr baseColWidth="10" defaultColWidth="24.7265625" defaultRowHeight="12.5" x14ac:dyDescent="0.25"/>
  <cols>
    <col min="1" max="1" width="20.1796875" bestFit="1" customWidth="1"/>
    <col min="2" max="2" width="18.1796875" bestFit="1" customWidth="1"/>
    <col min="3" max="3" width="22.453125" bestFit="1" customWidth="1"/>
    <col min="4" max="4" width="17.08984375" bestFit="1" customWidth="1"/>
    <col min="5" max="5" width="34.26953125" bestFit="1" customWidth="1"/>
    <col min="6" max="6" width="36.6328125" bestFit="1" customWidth="1"/>
    <col min="7" max="7" width="25.26953125" bestFit="1" customWidth="1"/>
  </cols>
  <sheetData>
    <row r="2" spans="1:1" x14ac:dyDescent="0.25">
      <c r="A2" s="6" t="s">
        <v>369</v>
      </c>
    </row>
    <row r="3" spans="1:1" x14ac:dyDescent="0.25">
      <c r="A3" s="7" t="s">
        <v>143</v>
      </c>
    </row>
    <row r="4" spans="1:1" x14ac:dyDescent="0.25">
      <c r="A4" s="7" t="s">
        <v>211</v>
      </c>
    </row>
    <row r="5" spans="1:1" x14ac:dyDescent="0.25">
      <c r="A5" s="7" t="s">
        <v>168</v>
      </c>
    </row>
    <row r="6" spans="1:1" x14ac:dyDescent="0.25">
      <c r="A6" s="7" t="s">
        <v>250</v>
      </c>
    </row>
    <row r="7" spans="1:1" x14ac:dyDescent="0.25">
      <c r="A7" s="7" t="s">
        <v>305</v>
      </c>
    </row>
    <row r="8" spans="1:1" x14ac:dyDescent="0.25">
      <c r="A8" s="7" t="s">
        <v>92</v>
      </c>
    </row>
    <row r="9" spans="1:1" x14ac:dyDescent="0.25">
      <c r="A9" s="7" t="s">
        <v>197</v>
      </c>
    </row>
    <row r="10" spans="1:1" x14ac:dyDescent="0.25">
      <c r="A10" s="7" t="s">
        <v>94</v>
      </c>
    </row>
    <row r="11" spans="1:1" x14ac:dyDescent="0.25">
      <c r="A11" s="7" t="s">
        <v>370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9D506A-3BE8-48E2-ADCF-B6C377FDC0E0}">
  <dimension ref="A3:C23"/>
  <sheetViews>
    <sheetView zoomScale="70" zoomScaleNormal="70" workbookViewId="0">
      <selection activeCell="B6" sqref="B6"/>
    </sheetView>
  </sheetViews>
  <sheetFormatPr baseColWidth="10" defaultColWidth="45.6328125" defaultRowHeight="12.5" x14ac:dyDescent="0.25"/>
  <cols>
    <col min="1" max="1" width="22.54296875" style="11" bestFit="1" customWidth="1"/>
    <col min="2" max="2" width="44.54296875" style="11" bestFit="1" customWidth="1"/>
    <col min="3" max="16384" width="45.6328125" style="11"/>
  </cols>
  <sheetData>
    <row r="3" spans="1:3" x14ac:dyDescent="0.25">
      <c r="A3" s="30"/>
      <c r="B3" s="31"/>
      <c r="C3" s="32"/>
    </row>
    <row r="4" spans="1:3" x14ac:dyDescent="0.25">
      <c r="A4" s="41"/>
      <c r="B4" s="42"/>
      <c r="C4" s="43"/>
    </row>
    <row r="5" spans="1:3" x14ac:dyDescent="0.25">
      <c r="A5" s="41"/>
      <c r="B5" s="42"/>
      <c r="C5" s="43"/>
    </row>
    <row r="6" spans="1:3" x14ac:dyDescent="0.25">
      <c r="A6" s="41"/>
      <c r="B6" s="42"/>
      <c r="C6" s="43"/>
    </row>
    <row r="7" spans="1:3" x14ac:dyDescent="0.25">
      <c r="A7" s="41"/>
      <c r="B7" s="42"/>
      <c r="C7" s="43"/>
    </row>
    <row r="8" spans="1:3" x14ac:dyDescent="0.25">
      <c r="A8" s="41"/>
      <c r="B8" s="42"/>
      <c r="C8" s="43"/>
    </row>
    <row r="9" spans="1:3" x14ac:dyDescent="0.25">
      <c r="A9" s="41"/>
      <c r="B9" s="42"/>
      <c r="C9" s="43"/>
    </row>
    <row r="10" spans="1:3" x14ac:dyDescent="0.25">
      <c r="A10" s="41"/>
      <c r="B10" s="42"/>
      <c r="C10" s="43"/>
    </row>
    <row r="11" spans="1:3" x14ac:dyDescent="0.25">
      <c r="A11" s="41"/>
      <c r="B11" s="42"/>
      <c r="C11" s="43"/>
    </row>
    <row r="12" spans="1:3" x14ac:dyDescent="0.25">
      <c r="A12" s="41"/>
      <c r="B12" s="42"/>
      <c r="C12" s="43"/>
    </row>
    <row r="13" spans="1:3" x14ac:dyDescent="0.25">
      <c r="A13" s="41"/>
      <c r="B13" s="42"/>
      <c r="C13" s="43"/>
    </row>
    <row r="14" spans="1:3" x14ac:dyDescent="0.25">
      <c r="A14" s="41"/>
      <c r="B14" s="42"/>
      <c r="C14" s="43"/>
    </row>
    <row r="15" spans="1:3" x14ac:dyDescent="0.25">
      <c r="A15" s="41"/>
      <c r="B15" s="42"/>
      <c r="C15" s="43"/>
    </row>
    <row r="16" spans="1:3" x14ac:dyDescent="0.25">
      <c r="A16" s="41"/>
      <c r="B16" s="42"/>
      <c r="C16" s="43"/>
    </row>
    <row r="17" spans="1:3" x14ac:dyDescent="0.25">
      <c r="A17" s="41"/>
      <c r="B17" s="42"/>
      <c r="C17" s="43"/>
    </row>
    <row r="18" spans="1:3" x14ac:dyDescent="0.25">
      <c r="A18" s="41"/>
      <c r="B18" s="42"/>
      <c r="C18" s="43"/>
    </row>
    <row r="19" spans="1:3" x14ac:dyDescent="0.25">
      <c r="A19" s="41"/>
      <c r="B19" s="42"/>
      <c r="C19" s="43"/>
    </row>
    <row r="20" spans="1:3" x14ac:dyDescent="0.25">
      <c r="A20" s="44"/>
      <c r="B20" s="45"/>
      <c r="C20" s="46"/>
    </row>
    <row r="21" spans="1:3" x14ac:dyDescent="0.25">
      <c r="A21"/>
      <c r="B21"/>
    </row>
    <row r="22" spans="1:3" x14ac:dyDescent="0.25">
      <c r="A22"/>
      <c r="B22"/>
    </row>
    <row r="23" spans="1:3" x14ac:dyDescent="0.25">
      <c r="A23"/>
      <c r="B23"/>
    </row>
  </sheetData>
  <pageMargins left="0.7" right="0.7" top="0.75" bottom="0.75" header="0.3" footer="0.3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4BA4FE-718A-420D-AD21-829BC5CC8BE1}">
  <dimension ref="A2:G33"/>
  <sheetViews>
    <sheetView zoomScale="70" zoomScaleNormal="70" workbookViewId="0">
      <selection activeCell="B23" sqref="B23"/>
    </sheetView>
  </sheetViews>
  <sheetFormatPr baseColWidth="10" defaultColWidth="24.7265625" defaultRowHeight="12.5" x14ac:dyDescent="0.25"/>
  <cols>
    <col min="1" max="1" width="22.54296875" style="10" bestFit="1" customWidth="1"/>
    <col min="2" max="2" width="40.6328125" style="10" bestFit="1" customWidth="1"/>
    <col min="3" max="3" width="22.453125" style="10" bestFit="1" customWidth="1"/>
    <col min="4" max="7" width="25.26953125" style="10" bestFit="1" customWidth="1"/>
    <col min="8" max="16384" width="24.7265625" style="10"/>
  </cols>
  <sheetData>
    <row r="2" spans="1:7" x14ac:dyDescent="0.25">
      <c r="A2" s="6" t="s">
        <v>369</v>
      </c>
      <c r="B2"/>
      <c r="C2"/>
      <c r="D2"/>
      <c r="E2"/>
      <c r="F2"/>
      <c r="G2"/>
    </row>
    <row r="3" spans="1:7" x14ac:dyDescent="0.25">
      <c r="A3" s="7" t="s">
        <v>143</v>
      </c>
      <c r="B3"/>
      <c r="C3"/>
      <c r="D3"/>
      <c r="E3"/>
      <c r="F3"/>
      <c r="G3"/>
    </row>
    <row r="4" spans="1:7" x14ac:dyDescent="0.25">
      <c r="A4" s="7" t="s">
        <v>115</v>
      </c>
      <c r="B4"/>
      <c r="C4"/>
      <c r="D4"/>
      <c r="E4"/>
      <c r="F4"/>
      <c r="G4"/>
    </row>
    <row r="5" spans="1:7" x14ac:dyDescent="0.25">
      <c r="A5" s="7" t="s">
        <v>211</v>
      </c>
      <c r="B5"/>
      <c r="C5"/>
      <c r="D5"/>
      <c r="E5"/>
      <c r="F5"/>
      <c r="G5"/>
    </row>
    <row r="6" spans="1:7" x14ac:dyDescent="0.25">
      <c r="A6" s="7" t="s">
        <v>168</v>
      </c>
      <c r="B6"/>
      <c r="C6"/>
      <c r="D6"/>
      <c r="E6"/>
      <c r="F6"/>
      <c r="G6"/>
    </row>
    <row r="7" spans="1:7" x14ac:dyDescent="0.25">
      <c r="A7" s="7" t="s">
        <v>250</v>
      </c>
      <c r="B7"/>
      <c r="C7"/>
      <c r="D7"/>
      <c r="E7"/>
      <c r="F7"/>
      <c r="G7"/>
    </row>
    <row r="8" spans="1:7" x14ac:dyDescent="0.25">
      <c r="A8" s="7" t="s">
        <v>305</v>
      </c>
      <c r="B8"/>
      <c r="C8"/>
      <c r="D8"/>
      <c r="E8"/>
      <c r="F8"/>
      <c r="G8"/>
    </row>
    <row r="9" spans="1:7" x14ac:dyDescent="0.25">
      <c r="A9" s="7" t="s">
        <v>197</v>
      </c>
      <c r="B9"/>
      <c r="C9"/>
      <c r="D9"/>
      <c r="E9"/>
      <c r="F9"/>
      <c r="G9"/>
    </row>
    <row r="10" spans="1:7" x14ac:dyDescent="0.25">
      <c r="A10" s="7" t="s">
        <v>94</v>
      </c>
      <c r="B10"/>
      <c r="C10"/>
      <c r="D10"/>
      <c r="E10"/>
      <c r="F10"/>
      <c r="G10"/>
    </row>
    <row r="11" spans="1:7" x14ac:dyDescent="0.25">
      <c r="A11" s="7" t="s">
        <v>370</v>
      </c>
      <c r="B11"/>
      <c r="C11"/>
      <c r="D11"/>
      <c r="E11"/>
      <c r="F11"/>
      <c r="G11"/>
    </row>
    <row r="12" spans="1:7" x14ac:dyDescent="0.25">
      <c r="A12"/>
    </row>
    <row r="13" spans="1:7" x14ac:dyDescent="0.25">
      <c r="A13"/>
    </row>
    <row r="14" spans="1:7" x14ac:dyDescent="0.25">
      <c r="A14"/>
    </row>
    <row r="15" spans="1:7" x14ac:dyDescent="0.25">
      <c r="A15"/>
    </row>
    <row r="16" spans="1:7" x14ac:dyDescent="0.25">
      <c r="A16"/>
    </row>
    <row r="17" spans="1:1" x14ac:dyDescent="0.25">
      <c r="A17"/>
    </row>
    <row r="18" spans="1:1" x14ac:dyDescent="0.25">
      <c r="A18"/>
    </row>
    <row r="19" spans="1:1" x14ac:dyDescent="0.25">
      <c r="A19"/>
    </row>
    <row r="20" spans="1:1" x14ac:dyDescent="0.25">
      <c r="A20"/>
    </row>
    <row r="21" spans="1:1" x14ac:dyDescent="0.25">
      <c r="A21"/>
    </row>
    <row r="22" spans="1:1" x14ac:dyDescent="0.25">
      <c r="A22"/>
    </row>
    <row r="23" spans="1:1" x14ac:dyDescent="0.25">
      <c r="A23"/>
    </row>
    <row r="24" spans="1:1" x14ac:dyDescent="0.25">
      <c r="A24"/>
    </row>
    <row r="25" spans="1:1" x14ac:dyDescent="0.25">
      <c r="A25"/>
    </row>
    <row r="26" spans="1:1" x14ac:dyDescent="0.25">
      <c r="A26"/>
    </row>
    <row r="27" spans="1:1" x14ac:dyDescent="0.25">
      <c r="A27"/>
    </row>
    <row r="28" spans="1:1" x14ac:dyDescent="0.25">
      <c r="A28"/>
    </row>
    <row r="29" spans="1:1" x14ac:dyDescent="0.25">
      <c r="A29"/>
    </row>
    <row r="30" spans="1:1" x14ac:dyDescent="0.25">
      <c r="A30"/>
    </row>
    <row r="31" spans="1:1" x14ac:dyDescent="0.25">
      <c r="A31"/>
    </row>
    <row r="32" spans="1:1" x14ac:dyDescent="0.25">
      <c r="A32"/>
    </row>
    <row r="33" spans="1:1" x14ac:dyDescent="0.25">
      <c r="A33"/>
    </row>
  </sheetData>
  <pageMargins left="0.7" right="0.7" top="0.75" bottom="0.75" header="0.3" footer="0.3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3CE358-E14F-48F1-B5D5-63907C4BE237}">
  <dimension ref="A3:F69"/>
  <sheetViews>
    <sheetView zoomScale="90" zoomScaleNormal="90" workbookViewId="0">
      <selection activeCell="H3" sqref="H3"/>
    </sheetView>
  </sheetViews>
  <sheetFormatPr baseColWidth="10" defaultRowHeight="12.5" x14ac:dyDescent="0.25"/>
  <cols>
    <col min="1" max="4" width="23.90625" style="11" bestFit="1" customWidth="1"/>
    <col min="5" max="6" width="7.36328125" style="11" bestFit="1" customWidth="1"/>
    <col min="7" max="16384" width="10.90625" style="11"/>
  </cols>
  <sheetData>
    <row r="3" spans="1:6" x14ac:dyDescent="0.25">
      <c r="A3" s="12" t="s">
        <v>371</v>
      </c>
      <c r="F3"/>
    </row>
    <row r="4" spans="1:6" ht="25" x14ac:dyDescent="0.25">
      <c r="A4" s="11" t="s">
        <v>167</v>
      </c>
      <c r="B4" s="11" t="s">
        <v>92</v>
      </c>
      <c r="C4" s="11" t="s">
        <v>93</v>
      </c>
      <c r="D4" s="11" t="s">
        <v>196</v>
      </c>
      <c r="E4" s="11" t="s">
        <v>370</v>
      </c>
      <c r="F4"/>
    </row>
    <row r="5" spans="1:6" x14ac:dyDescent="0.25">
      <c r="A5"/>
      <c r="B5"/>
      <c r="C5"/>
      <c r="D5"/>
      <c r="E5"/>
      <c r="F5"/>
    </row>
    <row r="6" spans="1:6" x14ac:dyDescent="0.25">
      <c r="A6"/>
      <c r="B6"/>
      <c r="C6"/>
      <c r="D6"/>
      <c r="E6"/>
      <c r="F6"/>
    </row>
    <row r="7" spans="1:6" x14ac:dyDescent="0.25">
      <c r="A7"/>
      <c r="B7"/>
      <c r="C7"/>
      <c r="D7"/>
      <c r="E7"/>
      <c r="F7"/>
    </row>
    <row r="8" spans="1:6" x14ac:dyDescent="0.25">
      <c r="A8"/>
      <c r="B8"/>
      <c r="C8"/>
      <c r="D8"/>
      <c r="E8"/>
      <c r="F8"/>
    </row>
    <row r="9" spans="1:6" x14ac:dyDescent="0.25">
      <c r="A9"/>
      <c r="B9"/>
      <c r="C9"/>
      <c r="D9"/>
      <c r="E9"/>
      <c r="F9"/>
    </row>
    <row r="10" spans="1:6" x14ac:dyDescent="0.25">
      <c r="A10"/>
      <c r="B10"/>
      <c r="C10"/>
      <c r="D10"/>
      <c r="E10"/>
      <c r="F10"/>
    </row>
    <row r="11" spans="1:6" x14ac:dyDescent="0.25">
      <c r="A11"/>
      <c r="B11"/>
      <c r="C11"/>
      <c r="D11"/>
      <c r="E11"/>
      <c r="F11"/>
    </row>
    <row r="12" spans="1:6" x14ac:dyDescent="0.25">
      <c r="A12"/>
      <c r="B12"/>
      <c r="C12"/>
      <c r="D12"/>
      <c r="E12"/>
      <c r="F12"/>
    </row>
    <row r="13" spans="1:6" x14ac:dyDescent="0.25">
      <c r="A13"/>
      <c r="B13"/>
      <c r="C13"/>
      <c r="D13"/>
      <c r="E13"/>
      <c r="F13"/>
    </row>
    <row r="14" spans="1:6" x14ac:dyDescent="0.25">
      <c r="A14"/>
      <c r="B14"/>
      <c r="C14"/>
      <c r="D14"/>
      <c r="E14"/>
      <c r="F14"/>
    </row>
    <row r="15" spans="1:6" x14ac:dyDescent="0.25">
      <c r="A15"/>
      <c r="B15"/>
      <c r="C15"/>
      <c r="D15"/>
      <c r="E15"/>
      <c r="F15"/>
    </row>
    <row r="16" spans="1:6" x14ac:dyDescent="0.25">
      <c r="A16"/>
      <c r="B16"/>
      <c r="C16"/>
      <c r="D16"/>
      <c r="E16"/>
      <c r="F16"/>
    </row>
    <row r="17" spans="1:6" x14ac:dyDescent="0.25">
      <c r="A17"/>
      <c r="B17"/>
      <c r="C17"/>
      <c r="D17"/>
      <c r="E17"/>
      <c r="F17"/>
    </row>
    <row r="18" spans="1:6" x14ac:dyDescent="0.25">
      <c r="A18"/>
      <c r="B18"/>
      <c r="C18"/>
      <c r="D18"/>
      <c r="E18"/>
      <c r="F18"/>
    </row>
    <row r="19" spans="1:6" x14ac:dyDescent="0.25">
      <c r="A19"/>
      <c r="B19"/>
      <c r="C19"/>
      <c r="D19"/>
      <c r="E19"/>
      <c r="F19"/>
    </row>
    <row r="20" spans="1:6" x14ac:dyDescent="0.25">
      <c r="A20"/>
      <c r="B20"/>
      <c r="C20"/>
      <c r="D20"/>
      <c r="E20"/>
      <c r="F20"/>
    </row>
    <row r="21" spans="1:6" x14ac:dyDescent="0.25">
      <c r="A21"/>
      <c r="B21"/>
      <c r="C21"/>
      <c r="D21"/>
      <c r="E21"/>
      <c r="F21"/>
    </row>
    <row r="22" spans="1:6" x14ac:dyDescent="0.25">
      <c r="A22"/>
      <c r="B22"/>
      <c r="C22"/>
      <c r="D22"/>
      <c r="E22"/>
      <c r="F22"/>
    </row>
    <row r="23" spans="1:6" x14ac:dyDescent="0.25">
      <c r="A23"/>
      <c r="B23"/>
      <c r="C23"/>
      <c r="D23"/>
      <c r="E23"/>
      <c r="F23"/>
    </row>
    <row r="24" spans="1:6" x14ac:dyDescent="0.25">
      <c r="A24"/>
      <c r="B24"/>
      <c r="C24"/>
      <c r="D24"/>
      <c r="E24"/>
      <c r="F24"/>
    </row>
    <row r="25" spans="1:6" x14ac:dyDescent="0.25">
      <c r="A25"/>
      <c r="B25"/>
      <c r="C25"/>
      <c r="D25"/>
      <c r="E25"/>
      <c r="F25"/>
    </row>
    <row r="26" spans="1:6" x14ac:dyDescent="0.25">
      <c r="A26"/>
      <c r="B26"/>
      <c r="C26"/>
      <c r="D26"/>
      <c r="E26"/>
      <c r="F26"/>
    </row>
    <row r="27" spans="1:6" x14ac:dyDescent="0.25">
      <c r="A27"/>
      <c r="B27"/>
      <c r="C27"/>
      <c r="D27"/>
      <c r="E27"/>
      <c r="F27"/>
    </row>
    <row r="28" spans="1:6" x14ac:dyDescent="0.25">
      <c r="A28"/>
      <c r="B28"/>
      <c r="C28"/>
      <c r="D28"/>
      <c r="E28"/>
      <c r="F28"/>
    </row>
    <row r="29" spans="1:6" x14ac:dyDescent="0.25">
      <c r="A29"/>
      <c r="B29"/>
      <c r="C29"/>
      <c r="D29"/>
      <c r="E29"/>
      <c r="F29"/>
    </row>
    <row r="30" spans="1:6" x14ac:dyDescent="0.25">
      <c r="A30"/>
      <c r="B30"/>
      <c r="C30"/>
      <c r="D30"/>
      <c r="E30"/>
      <c r="F30"/>
    </row>
    <row r="31" spans="1:6" x14ac:dyDescent="0.25">
      <c r="A31"/>
      <c r="B31"/>
      <c r="C31"/>
      <c r="D31"/>
      <c r="E31"/>
      <c r="F31"/>
    </row>
    <row r="32" spans="1:6" x14ac:dyDescent="0.25">
      <c r="A32"/>
      <c r="B32"/>
      <c r="C32"/>
      <c r="D32"/>
      <c r="E32"/>
      <c r="F32"/>
    </row>
    <row r="33" spans="1:6" x14ac:dyDescent="0.25">
      <c r="A33"/>
      <c r="B33"/>
      <c r="C33"/>
      <c r="D33"/>
      <c r="E33"/>
      <c r="F33"/>
    </row>
    <row r="34" spans="1:6" x14ac:dyDescent="0.25">
      <c r="A34"/>
      <c r="B34"/>
      <c r="C34"/>
      <c r="D34"/>
      <c r="E34"/>
      <c r="F34"/>
    </row>
    <row r="35" spans="1:6" x14ac:dyDescent="0.25">
      <c r="A35"/>
      <c r="B35"/>
      <c r="C35"/>
      <c r="D35"/>
      <c r="E35"/>
      <c r="F35"/>
    </row>
    <row r="36" spans="1:6" x14ac:dyDescent="0.25">
      <c r="A36"/>
      <c r="B36"/>
      <c r="C36"/>
      <c r="D36"/>
      <c r="E36"/>
      <c r="F36"/>
    </row>
    <row r="37" spans="1:6" x14ac:dyDescent="0.25">
      <c r="A37"/>
      <c r="B37"/>
      <c r="C37"/>
      <c r="D37"/>
      <c r="E37"/>
      <c r="F37"/>
    </row>
    <row r="38" spans="1:6" x14ac:dyDescent="0.25">
      <c r="A38"/>
      <c r="B38"/>
      <c r="C38"/>
      <c r="D38"/>
      <c r="E38"/>
      <c r="F38"/>
    </row>
    <row r="39" spans="1:6" x14ac:dyDescent="0.25">
      <c r="A39"/>
      <c r="B39"/>
      <c r="C39"/>
      <c r="D39"/>
      <c r="E39"/>
      <c r="F39"/>
    </row>
    <row r="40" spans="1:6" x14ac:dyDescent="0.25">
      <c r="A40"/>
      <c r="B40"/>
      <c r="C40"/>
      <c r="D40"/>
      <c r="E40"/>
      <c r="F40"/>
    </row>
    <row r="41" spans="1:6" x14ac:dyDescent="0.25">
      <c r="A41"/>
      <c r="B41"/>
      <c r="C41"/>
      <c r="D41"/>
      <c r="E41"/>
      <c r="F41"/>
    </row>
    <row r="42" spans="1:6" x14ac:dyDescent="0.25">
      <c r="A42"/>
      <c r="B42"/>
      <c r="C42"/>
      <c r="D42"/>
      <c r="E42"/>
      <c r="F42"/>
    </row>
    <row r="43" spans="1:6" x14ac:dyDescent="0.25">
      <c r="A43"/>
      <c r="B43"/>
      <c r="C43"/>
      <c r="D43"/>
      <c r="E43"/>
      <c r="F43"/>
    </row>
    <row r="44" spans="1:6" x14ac:dyDescent="0.25">
      <c r="A44"/>
      <c r="B44"/>
      <c r="C44"/>
      <c r="D44"/>
      <c r="E44"/>
      <c r="F44"/>
    </row>
    <row r="45" spans="1:6" x14ac:dyDescent="0.25">
      <c r="A45"/>
      <c r="B45"/>
      <c r="C45"/>
      <c r="D45"/>
      <c r="E45"/>
      <c r="F45"/>
    </row>
    <row r="46" spans="1:6" x14ac:dyDescent="0.25">
      <c r="A46"/>
      <c r="B46"/>
      <c r="C46"/>
      <c r="D46"/>
      <c r="E46"/>
      <c r="F46"/>
    </row>
    <row r="47" spans="1:6" x14ac:dyDescent="0.25">
      <c r="A47"/>
      <c r="B47"/>
      <c r="C47"/>
      <c r="D47"/>
      <c r="E47"/>
      <c r="F47"/>
    </row>
    <row r="48" spans="1:6" x14ac:dyDescent="0.25">
      <c r="A48"/>
      <c r="B48"/>
      <c r="C48"/>
      <c r="D48"/>
      <c r="E48"/>
      <c r="F48"/>
    </row>
    <row r="49" spans="1:6" x14ac:dyDescent="0.25">
      <c r="A49"/>
      <c r="B49"/>
      <c r="C49"/>
      <c r="D49"/>
      <c r="E49"/>
      <c r="F49"/>
    </row>
    <row r="50" spans="1:6" x14ac:dyDescent="0.25">
      <c r="A50"/>
      <c r="B50"/>
      <c r="C50"/>
      <c r="D50"/>
      <c r="E50"/>
      <c r="F50"/>
    </row>
    <row r="51" spans="1:6" x14ac:dyDescent="0.25">
      <c r="A51"/>
      <c r="B51"/>
      <c r="C51"/>
      <c r="D51"/>
      <c r="E51"/>
      <c r="F51"/>
    </row>
    <row r="52" spans="1:6" x14ac:dyDescent="0.25">
      <c r="A52"/>
      <c r="B52"/>
      <c r="C52"/>
      <c r="D52"/>
      <c r="E52"/>
      <c r="F52"/>
    </row>
    <row r="53" spans="1:6" x14ac:dyDescent="0.25">
      <c r="A53"/>
      <c r="B53"/>
      <c r="C53"/>
      <c r="D53"/>
      <c r="E53"/>
      <c r="F53"/>
    </row>
    <row r="54" spans="1:6" x14ac:dyDescent="0.25">
      <c r="A54"/>
      <c r="B54"/>
      <c r="C54"/>
      <c r="D54"/>
      <c r="E54"/>
      <c r="F54"/>
    </row>
    <row r="55" spans="1:6" x14ac:dyDescent="0.25">
      <c r="A55"/>
      <c r="B55"/>
      <c r="C55"/>
      <c r="D55"/>
      <c r="E55"/>
      <c r="F55"/>
    </row>
    <row r="56" spans="1:6" x14ac:dyDescent="0.25">
      <c r="A56"/>
      <c r="B56"/>
      <c r="C56"/>
      <c r="D56"/>
      <c r="E56"/>
      <c r="F56"/>
    </row>
    <row r="57" spans="1:6" x14ac:dyDescent="0.25">
      <c r="A57"/>
      <c r="B57"/>
      <c r="C57"/>
      <c r="D57"/>
      <c r="E57"/>
      <c r="F57"/>
    </row>
    <row r="58" spans="1:6" x14ac:dyDescent="0.25">
      <c r="A58"/>
      <c r="B58"/>
      <c r="C58"/>
      <c r="D58"/>
      <c r="E58"/>
      <c r="F58"/>
    </row>
    <row r="59" spans="1:6" x14ac:dyDescent="0.25">
      <c r="A59"/>
      <c r="B59"/>
      <c r="C59"/>
      <c r="D59"/>
      <c r="E59"/>
      <c r="F59"/>
    </row>
    <row r="60" spans="1:6" x14ac:dyDescent="0.25">
      <c r="A60"/>
      <c r="B60"/>
      <c r="C60"/>
      <c r="D60"/>
      <c r="E60"/>
      <c r="F60"/>
    </row>
    <row r="61" spans="1:6" x14ac:dyDescent="0.25">
      <c r="A61"/>
      <c r="B61"/>
      <c r="C61"/>
      <c r="D61"/>
      <c r="E61"/>
      <c r="F61"/>
    </row>
    <row r="62" spans="1:6" x14ac:dyDescent="0.25">
      <c r="A62"/>
      <c r="B62"/>
      <c r="C62"/>
      <c r="D62"/>
      <c r="E62"/>
      <c r="F62"/>
    </row>
    <row r="63" spans="1:6" x14ac:dyDescent="0.25">
      <c r="A63"/>
      <c r="B63"/>
      <c r="C63"/>
      <c r="D63"/>
      <c r="E63"/>
      <c r="F63"/>
    </row>
    <row r="64" spans="1:6" x14ac:dyDescent="0.25">
      <c r="A64"/>
      <c r="B64"/>
      <c r="C64"/>
      <c r="D64"/>
      <c r="E64"/>
      <c r="F64"/>
    </row>
    <row r="65" spans="1:6" x14ac:dyDescent="0.25">
      <c r="A65"/>
      <c r="B65"/>
      <c r="C65"/>
      <c r="D65"/>
      <c r="E65"/>
      <c r="F65"/>
    </row>
    <row r="66" spans="1:6" x14ac:dyDescent="0.25">
      <c r="A66"/>
      <c r="B66"/>
      <c r="C66"/>
      <c r="D66"/>
      <c r="E66"/>
      <c r="F66"/>
    </row>
    <row r="67" spans="1:6" x14ac:dyDescent="0.25">
      <c r="A67"/>
      <c r="B67"/>
      <c r="C67"/>
      <c r="D67"/>
      <c r="E67"/>
      <c r="F67"/>
    </row>
    <row r="68" spans="1:6" x14ac:dyDescent="0.25">
      <c r="A68"/>
      <c r="B68"/>
      <c r="C68"/>
      <c r="D68"/>
      <c r="E68"/>
      <c r="F68"/>
    </row>
    <row r="69" spans="1:6" x14ac:dyDescent="0.25">
      <c r="A69"/>
      <c r="B69"/>
      <c r="C69"/>
      <c r="D69"/>
      <c r="E69"/>
      <c r="F69"/>
    </row>
  </sheetData>
  <pageMargins left="0.7" right="0.7" top="0.75" bottom="0.75" header="0.3" footer="0.3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7E9045-1A22-4E3E-A523-4F4A6264617A}">
  <dimension ref="A2:C8"/>
  <sheetViews>
    <sheetView topLeftCell="A4" workbookViewId="0">
      <selection activeCell="I10" sqref="I10"/>
    </sheetView>
  </sheetViews>
  <sheetFormatPr baseColWidth="10" defaultRowHeight="12.5" x14ac:dyDescent="0.25"/>
  <cols>
    <col min="1" max="1" width="20.1796875" style="11" bestFit="1" customWidth="1"/>
    <col min="2" max="3" width="31.1796875" style="11" bestFit="1" customWidth="1"/>
    <col min="4" max="4" width="3.81640625" style="11" bestFit="1" customWidth="1"/>
    <col min="5" max="5" width="1.81640625" style="11" bestFit="1" customWidth="1"/>
    <col min="6" max="6" width="4.81640625" style="11" bestFit="1" customWidth="1"/>
    <col min="7" max="7" width="1.81640625" style="11" bestFit="1" customWidth="1"/>
    <col min="8" max="8" width="2.81640625" style="11" bestFit="1" customWidth="1"/>
    <col min="9" max="9" width="11.81640625" style="11" bestFit="1" customWidth="1"/>
    <col min="10" max="10" width="1.81640625" style="11" bestFit="1" customWidth="1"/>
    <col min="11" max="11" width="2.81640625" style="11" bestFit="1" customWidth="1"/>
    <col min="12" max="12" width="3.26953125" style="11" bestFit="1" customWidth="1"/>
    <col min="13" max="13" width="5.6328125" style="11" bestFit="1" customWidth="1"/>
    <col min="14" max="14" width="12.08984375" style="11" bestFit="1" customWidth="1"/>
    <col min="15" max="15" width="6.7265625" style="11" bestFit="1" customWidth="1"/>
    <col min="16" max="18" width="3.453125" style="11" bestFit="1" customWidth="1"/>
    <col min="19" max="19" width="6.7265625" style="11" bestFit="1" customWidth="1"/>
    <col min="20" max="23" width="3.453125" style="11" bestFit="1" customWidth="1"/>
    <col min="24" max="24" width="6.7265625" style="11" bestFit="1" customWidth="1"/>
    <col min="25" max="28" width="3.453125" style="11" bestFit="1" customWidth="1"/>
    <col min="29" max="29" width="6.7265625" style="11" bestFit="1" customWidth="1"/>
    <col min="30" max="37" width="4.453125" style="11" bestFit="1" customWidth="1"/>
    <col min="38" max="38" width="7.7265625" style="11" bestFit="1" customWidth="1"/>
    <col min="39" max="43" width="4.90625" style="11" bestFit="1" customWidth="1"/>
    <col min="44" max="44" width="8.1796875" style="11" bestFit="1" customWidth="1"/>
    <col min="45" max="45" width="7.26953125" style="11" bestFit="1" customWidth="1"/>
    <col min="46" max="46" width="10.54296875" style="11" bestFit="1" customWidth="1"/>
    <col min="47" max="47" width="12.08984375" style="11" bestFit="1" customWidth="1"/>
    <col min="48" max="16384" width="10.90625" style="11"/>
  </cols>
  <sheetData>
    <row r="2" spans="1:3" ht="50" x14ac:dyDescent="0.25">
      <c r="A2" s="12" t="s">
        <v>369</v>
      </c>
      <c r="B2" s="11" t="s">
        <v>384</v>
      </c>
      <c r="C2" s="11" t="s">
        <v>383</v>
      </c>
    </row>
    <row r="3" spans="1:3" x14ac:dyDescent="0.25">
      <c r="A3" s="13" t="s">
        <v>196</v>
      </c>
      <c r="B3" s="17">
        <v>6.2065217391304346</v>
      </c>
      <c r="C3" s="17">
        <v>8.1235955056179776</v>
      </c>
    </row>
    <row r="4" spans="1:3" x14ac:dyDescent="0.25">
      <c r="A4" s="13" t="s">
        <v>167</v>
      </c>
      <c r="B4" s="17">
        <v>5.8</v>
      </c>
      <c r="C4" s="17">
        <v>8.1639344262295079</v>
      </c>
    </row>
    <row r="5" spans="1:3" x14ac:dyDescent="0.25">
      <c r="A5" s="13" t="s">
        <v>93</v>
      </c>
      <c r="B5" s="17">
        <v>1</v>
      </c>
      <c r="C5" s="17">
        <v>10</v>
      </c>
    </row>
    <row r="6" spans="1:3" x14ac:dyDescent="0.25">
      <c r="A6" s="13" t="s">
        <v>370</v>
      </c>
      <c r="B6" s="17">
        <v>6.0130718954248366</v>
      </c>
      <c r="C6" s="17">
        <v>8.1523178807947012</v>
      </c>
    </row>
    <row r="7" spans="1:3" x14ac:dyDescent="0.25">
      <c r="A7"/>
      <c r="B7"/>
      <c r="C7"/>
    </row>
    <row r="8" spans="1:3" x14ac:dyDescent="0.25">
      <c r="A8"/>
      <c r="B8"/>
      <c r="C8"/>
    </row>
  </sheetData>
  <pageMargins left="0.7" right="0.7" top="0.75" bottom="0.75" header="0.3" footer="0.3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29B10E-8404-4E43-864C-8DF5BAB79B0D}">
  <dimension ref="A3:B7"/>
  <sheetViews>
    <sheetView topLeftCell="A2" workbookViewId="0">
      <selection activeCell="D7" sqref="D7"/>
    </sheetView>
  </sheetViews>
  <sheetFormatPr baseColWidth="10" defaultRowHeight="12.5" x14ac:dyDescent="0.25"/>
  <cols>
    <col min="1" max="1" width="63.81640625" bestFit="1" customWidth="1"/>
    <col min="2" max="2" width="105.08984375" bestFit="1" customWidth="1"/>
  </cols>
  <sheetData>
    <row r="3" spans="1:2" x14ac:dyDescent="0.25">
      <c r="A3" s="6" t="s">
        <v>369</v>
      </c>
      <c r="B3" t="s">
        <v>379</v>
      </c>
    </row>
    <row r="4" spans="1:2" x14ac:dyDescent="0.25">
      <c r="A4" s="7" t="s">
        <v>380</v>
      </c>
      <c r="B4" s="9">
        <v>1.6666666666666667</v>
      </c>
    </row>
    <row r="5" spans="1:2" x14ac:dyDescent="0.25">
      <c r="A5" s="7" t="s">
        <v>381</v>
      </c>
      <c r="B5" s="9">
        <v>5.4324324324324325</v>
      </c>
    </row>
    <row r="6" spans="1:2" x14ac:dyDescent="0.25">
      <c r="A6" s="7" t="s">
        <v>382</v>
      </c>
      <c r="B6" s="9">
        <v>8.8173076923076916</v>
      </c>
    </row>
    <row r="7" spans="1:2" x14ac:dyDescent="0.25">
      <c r="A7" s="7" t="s">
        <v>370</v>
      </c>
      <c r="B7" s="9">
        <v>8.2258064516129039</v>
      </c>
    </row>
  </sheetData>
  <pageMargins left="0.7" right="0.7" top="0.75" bottom="0.75" header="0.3" footer="0.3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E10EC4-05E9-4AB7-B81F-F2ADD5B5F728}">
  <dimension ref="A4:H48"/>
  <sheetViews>
    <sheetView topLeftCell="B26" workbookViewId="0">
      <selection activeCell="F37" sqref="F37"/>
    </sheetView>
  </sheetViews>
  <sheetFormatPr baseColWidth="10" defaultRowHeight="12.5" x14ac:dyDescent="0.25"/>
  <cols>
    <col min="1" max="1" width="23.453125" style="11" bestFit="1" customWidth="1"/>
    <col min="2" max="2" width="22.90625" bestFit="1" customWidth="1"/>
    <col min="3" max="3" width="8.7265625" bestFit="1" customWidth="1"/>
    <col min="4" max="4" width="8.453125" bestFit="1" customWidth="1"/>
    <col min="5" max="5" width="4.453125" bestFit="1" customWidth="1"/>
    <col min="6" max="6" width="8.6328125" bestFit="1" customWidth="1"/>
    <col min="7" max="7" width="3.26953125" bestFit="1" customWidth="1"/>
    <col min="8" max="10" width="12.08984375" bestFit="1" customWidth="1"/>
    <col min="11" max="14" width="135" bestFit="1" customWidth="1"/>
    <col min="15" max="15" width="137.6328125" bestFit="1" customWidth="1"/>
    <col min="16" max="16" width="140" bestFit="1" customWidth="1"/>
    <col min="17" max="20" width="135" bestFit="1" customWidth="1"/>
    <col min="21" max="21" width="141.7265625" bestFit="1" customWidth="1"/>
    <col min="22" max="22" width="144.08984375" bestFit="1" customWidth="1"/>
    <col min="23" max="28" width="135" bestFit="1" customWidth="1"/>
    <col min="29" max="29" width="141.26953125" bestFit="1" customWidth="1"/>
    <col min="30" max="30" width="143.6328125" bestFit="1" customWidth="1"/>
    <col min="31" max="38" width="135" bestFit="1" customWidth="1"/>
    <col min="39" max="39" width="135.7265625" bestFit="1" customWidth="1"/>
    <col min="40" max="40" width="138.08984375" bestFit="1" customWidth="1"/>
    <col min="41" max="50" width="135" bestFit="1" customWidth="1"/>
    <col min="51" max="51" width="141" bestFit="1" customWidth="1"/>
    <col min="52" max="52" width="143.36328125" bestFit="1" customWidth="1"/>
    <col min="53" max="54" width="135" bestFit="1" customWidth="1"/>
    <col min="55" max="55" width="138.1796875" bestFit="1" customWidth="1"/>
    <col min="56" max="56" width="140.453125" bestFit="1" customWidth="1"/>
    <col min="57" max="57" width="137.6328125" bestFit="1" customWidth="1"/>
    <col min="58" max="58" width="140" bestFit="1" customWidth="1"/>
  </cols>
  <sheetData>
    <row r="4" spans="1:8" x14ac:dyDescent="0.25">
      <c r="A4"/>
      <c r="B4" s="6" t="s">
        <v>371</v>
      </c>
    </row>
    <row r="5" spans="1:8" x14ac:dyDescent="0.25">
      <c r="A5"/>
      <c r="B5" s="19" t="s">
        <v>100</v>
      </c>
      <c r="C5" s="19" t="s">
        <v>99</v>
      </c>
      <c r="D5" s="19" t="s">
        <v>98</v>
      </c>
      <c r="E5" s="19" t="s">
        <v>134</v>
      </c>
      <c r="F5" s="19" t="s">
        <v>299</v>
      </c>
      <c r="G5" s="19" t="s">
        <v>92</v>
      </c>
      <c r="H5" s="19" t="s">
        <v>370</v>
      </c>
    </row>
    <row r="6" spans="1:8" x14ac:dyDescent="0.25">
      <c r="A6" t="s">
        <v>389</v>
      </c>
      <c r="B6" s="8">
        <v>52</v>
      </c>
      <c r="C6" s="8">
        <v>27</v>
      </c>
      <c r="D6" s="8">
        <v>99</v>
      </c>
      <c r="E6" s="8">
        <v>61</v>
      </c>
      <c r="F6" s="8">
        <v>6</v>
      </c>
      <c r="G6" s="8">
        <v>8</v>
      </c>
      <c r="H6" s="8">
        <v>253</v>
      </c>
    </row>
    <row r="8" spans="1:8" x14ac:dyDescent="0.25">
      <c r="A8"/>
      <c r="B8" s="6" t="s">
        <v>371</v>
      </c>
    </row>
    <row r="9" spans="1:8" x14ac:dyDescent="0.25">
      <c r="A9"/>
      <c r="B9" s="19" t="s">
        <v>100</v>
      </c>
      <c r="C9" s="19" t="s">
        <v>99</v>
      </c>
      <c r="D9" s="19" t="s">
        <v>98</v>
      </c>
      <c r="E9" s="19" t="s">
        <v>134</v>
      </c>
      <c r="F9" s="19" t="s">
        <v>299</v>
      </c>
      <c r="G9" s="19" t="s">
        <v>92</v>
      </c>
      <c r="H9" s="19" t="s">
        <v>370</v>
      </c>
    </row>
    <row r="10" spans="1:8" x14ac:dyDescent="0.25">
      <c r="A10" t="s">
        <v>385</v>
      </c>
      <c r="B10" s="8">
        <v>64</v>
      </c>
      <c r="C10" s="8">
        <v>44</v>
      </c>
      <c r="D10" s="8">
        <v>93</v>
      </c>
      <c r="E10" s="8">
        <v>36</v>
      </c>
      <c r="F10" s="8">
        <v>8</v>
      </c>
      <c r="G10" s="8">
        <v>9</v>
      </c>
      <c r="H10" s="8">
        <v>254</v>
      </c>
    </row>
    <row r="12" spans="1:8" x14ac:dyDescent="0.25">
      <c r="A12"/>
      <c r="B12" s="6" t="s">
        <v>371</v>
      </c>
    </row>
    <row r="13" spans="1:8" x14ac:dyDescent="0.25">
      <c r="A13"/>
      <c r="B13" s="19" t="s">
        <v>100</v>
      </c>
      <c r="C13" s="19" t="s">
        <v>99</v>
      </c>
      <c r="D13" s="19" t="s">
        <v>98</v>
      </c>
      <c r="E13" s="19" t="s">
        <v>119</v>
      </c>
      <c r="F13" s="19" t="s">
        <v>299</v>
      </c>
      <c r="G13" s="19" t="s">
        <v>92</v>
      </c>
      <c r="H13" s="19" t="s">
        <v>370</v>
      </c>
    </row>
    <row r="14" spans="1:8" x14ac:dyDescent="0.25">
      <c r="A14" t="s">
        <v>386</v>
      </c>
      <c r="B14" s="8">
        <v>49</v>
      </c>
      <c r="C14" s="8">
        <v>55</v>
      </c>
      <c r="D14" s="8">
        <v>106</v>
      </c>
      <c r="E14" s="8">
        <v>29</v>
      </c>
      <c r="F14" s="8">
        <v>6</v>
      </c>
      <c r="G14" s="8">
        <v>9</v>
      </c>
      <c r="H14" s="8">
        <v>254</v>
      </c>
    </row>
    <row r="16" spans="1:8" x14ac:dyDescent="0.25">
      <c r="A16"/>
      <c r="B16" s="6" t="s">
        <v>371</v>
      </c>
    </row>
    <row r="17" spans="1:8" x14ac:dyDescent="0.25">
      <c r="A17"/>
      <c r="B17" s="19" t="s">
        <v>100</v>
      </c>
      <c r="C17" s="19" t="s">
        <v>99</v>
      </c>
      <c r="D17" s="19" t="s">
        <v>98</v>
      </c>
      <c r="E17" s="19" t="s">
        <v>119</v>
      </c>
      <c r="F17" s="19" t="s">
        <v>299</v>
      </c>
      <c r="G17" s="19" t="s">
        <v>92</v>
      </c>
      <c r="H17" s="19" t="s">
        <v>370</v>
      </c>
    </row>
    <row r="18" spans="1:8" x14ac:dyDescent="0.25">
      <c r="A18" t="s">
        <v>387</v>
      </c>
      <c r="B18" s="8">
        <v>43</v>
      </c>
      <c r="C18" s="8">
        <v>45</v>
      </c>
      <c r="D18" s="8">
        <v>101</v>
      </c>
      <c r="E18" s="8">
        <v>48</v>
      </c>
      <c r="F18" s="8">
        <v>6</v>
      </c>
      <c r="G18" s="8">
        <v>10</v>
      </c>
      <c r="H18" s="8">
        <v>253</v>
      </c>
    </row>
    <row r="20" spans="1:8" x14ac:dyDescent="0.25">
      <c r="A20"/>
      <c r="B20" s="6" t="s">
        <v>371</v>
      </c>
    </row>
    <row r="21" spans="1:8" x14ac:dyDescent="0.25">
      <c r="A21"/>
      <c r="B21" s="19" t="s">
        <v>100</v>
      </c>
      <c r="C21" s="19" t="s">
        <v>99</v>
      </c>
      <c r="D21" s="19" t="s">
        <v>98</v>
      </c>
      <c r="E21" s="19" t="s">
        <v>119</v>
      </c>
      <c r="F21" s="19" t="s">
        <v>299</v>
      </c>
      <c r="G21" s="19" t="s">
        <v>92</v>
      </c>
      <c r="H21" s="19" t="s">
        <v>370</v>
      </c>
    </row>
    <row r="22" spans="1:8" x14ac:dyDescent="0.25">
      <c r="A22" t="s">
        <v>388</v>
      </c>
      <c r="B22" s="8">
        <v>43</v>
      </c>
      <c r="C22" s="8">
        <v>44</v>
      </c>
      <c r="D22" s="8">
        <v>114</v>
      </c>
      <c r="E22" s="8">
        <v>37</v>
      </c>
      <c r="F22" s="8">
        <v>6</v>
      </c>
      <c r="G22" s="8">
        <v>10</v>
      </c>
      <c r="H22" s="8">
        <v>254</v>
      </c>
    </row>
    <row r="24" spans="1:8" x14ac:dyDescent="0.25">
      <c r="A24"/>
      <c r="B24" s="6" t="s">
        <v>371</v>
      </c>
    </row>
    <row r="25" spans="1:8" x14ac:dyDescent="0.25">
      <c r="A25"/>
      <c r="B25" s="19" t="s">
        <v>100</v>
      </c>
      <c r="C25" s="19" t="s">
        <v>99</v>
      </c>
      <c r="D25" s="19" t="s">
        <v>98</v>
      </c>
      <c r="E25" s="19" t="s">
        <v>119</v>
      </c>
      <c r="F25" s="19" t="s">
        <v>299</v>
      </c>
      <c r="G25" s="19" t="s">
        <v>92</v>
      </c>
      <c r="H25" s="19" t="s">
        <v>370</v>
      </c>
    </row>
    <row r="26" spans="1:8" x14ac:dyDescent="0.25">
      <c r="A26" t="s">
        <v>390</v>
      </c>
      <c r="B26" s="8">
        <v>69</v>
      </c>
      <c r="C26" s="8">
        <v>43</v>
      </c>
      <c r="D26" s="8">
        <v>103</v>
      </c>
      <c r="E26" s="8">
        <v>26</v>
      </c>
      <c r="F26" s="8">
        <v>3</v>
      </c>
      <c r="G26" s="8">
        <v>10</v>
      </c>
      <c r="H26" s="8">
        <v>254</v>
      </c>
    </row>
    <row r="28" spans="1:8" x14ac:dyDescent="0.25">
      <c r="B28" s="6" t="s">
        <v>371</v>
      </c>
    </row>
    <row r="29" spans="1:8" x14ac:dyDescent="0.25">
      <c r="B29" s="19" t="s">
        <v>100</v>
      </c>
      <c r="C29" s="19" t="s">
        <v>99</v>
      </c>
      <c r="D29" s="19" t="s">
        <v>98</v>
      </c>
      <c r="E29" s="19" t="s">
        <v>134</v>
      </c>
      <c r="F29" s="19" t="s">
        <v>299</v>
      </c>
      <c r="G29" s="19" t="s">
        <v>92</v>
      </c>
      <c r="H29" s="19" t="s">
        <v>370</v>
      </c>
    </row>
    <row r="30" spans="1:8" ht="25" x14ac:dyDescent="0.25">
      <c r="A30" s="11" t="s">
        <v>391</v>
      </c>
      <c r="B30" s="8">
        <v>87</v>
      </c>
      <c r="C30" s="8">
        <v>39</v>
      </c>
      <c r="D30" s="8">
        <v>81</v>
      </c>
      <c r="E30" s="8">
        <v>28</v>
      </c>
      <c r="F30" s="8">
        <v>7</v>
      </c>
      <c r="G30" s="8">
        <v>12</v>
      </c>
      <c r="H30" s="8">
        <v>254</v>
      </c>
    </row>
    <row r="32" spans="1:8" ht="13" x14ac:dyDescent="0.3">
      <c r="B32" s="18" t="s">
        <v>100</v>
      </c>
      <c r="C32" s="18" t="s">
        <v>99</v>
      </c>
      <c r="D32" s="18" t="s">
        <v>98</v>
      </c>
      <c r="E32" s="18" t="s">
        <v>134</v>
      </c>
      <c r="F32" s="18" t="s">
        <v>299</v>
      </c>
      <c r="G32" s="18" t="s">
        <v>92</v>
      </c>
      <c r="H32" s="18" t="s">
        <v>370</v>
      </c>
    </row>
    <row r="33" spans="1:8" ht="13" x14ac:dyDescent="0.3">
      <c r="A33" s="18" t="s">
        <v>389</v>
      </c>
      <c r="B33" s="15">
        <f>GETPIVOTDATA("11. Comment évaluez-vous la performance actuelle du SNIS au niveau de votre structure sur les différents critères ci-dessous ? Compétences",$A$4,"11. Comment évaluez-vous la performance actuelle du SNIS au niveau de votre structure sur les différents critères ci-dessous ? Compétences","Inexistant")</f>
        <v>52</v>
      </c>
      <c r="C33" s="15">
        <f>GETPIVOTDATA("11. Comment évaluez-vous la performance actuelle du SNIS au niveau de votre structure sur les différents critères ci-dessous ? Compétences",$A$4,"11. Comment évaluez-vous la performance actuelle du SNIS au niveau de votre structure sur les différents critères ci-dessous ? Compétences","médiocre")</f>
        <v>27</v>
      </c>
      <c r="D33" s="15">
        <f>GETPIVOTDATA("11. Comment évaluez-vous la performance actuelle du SNIS au niveau de votre structure sur les différents critères ci-dessous ? Compétences",$A$4,"11. Comment évaluez-vous la performance actuelle du SNIS au niveau de votre structure sur les différents critères ci-dessous ? Compétences","passable")</f>
        <v>99</v>
      </c>
      <c r="E33" s="15">
        <f>GETPIVOTDATA("11. Comment évaluez-vous la performance actuelle du SNIS au niveau de votre structure sur les différents critères ci-dessous ? Compétences",$A$4,"11. Comment évaluez-vous la performance actuelle du SNIS au niveau de votre structure sur les différents critères ci-dessous ? Compétences","bien")</f>
        <v>61</v>
      </c>
      <c r="F33" s="15">
        <f>GETPIVOTDATA("11. Comment évaluez-vous la performance actuelle du SNIS au niveau de votre structure sur les différents critères ci-dessous ? Compétences",$A$4,"11. Comment évaluez-vous la performance actuelle du SNIS au niveau de votre structure sur les différents critères ci-dessous ? Compétences","excellent")</f>
        <v>6</v>
      </c>
      <c r="G33" s="15">
        <f>GETPIVOTDATA("11. Comment évaluez-vous la performance actuelle du SNIS au niveau de votre structure sur les différents critères ci-dessous ? Compétences",$A$4,"11. Comment évaluez-vous la performance actuelle du SNIS au niveau de votre structure sur les différents critères ci-dessous ? Compétences","NA")</f>
        <v>8</v>
      </c>
      <c r="H33" s="15">
        <f>GETPIVOTDATA("11. Comment évaluez-vous la performance actuelle du SNIS au niveau de votre structure sur les différents critères ci-dessous ? Compétences",$A$4)</f>
        <v>253</v>
      </c>
    </row>
    <row r="34" spans="1:8" ht="13" x14ac:dyDescent="0.3">
      <c r="A34" s="18" t="s">
        <v>385</v>
      </c>
      <c r="B34" s="15">
        <f>GETPIVOTDATA("11. Comment évaluez-vous la performance actuelle du SNIS au niveau de votre structure sur les différents critères ci-dessous ? Outils et SI",$A$8,"11. Comment évaluez-vous la performance actuelle du SNIS au niveau de votre structure sur les différents critères ci-dessous ? Outils et SI","Inexistant")</f>
        <v>64</v>
      </c>
      <c r="C34" s="15">
        <f>GETPIVOTDATA("11. Comment évaluez-vous la performance actuelle du SNIS au niveau de votre structure sur les différents critères ci-dessous ? Outils et SI",$A$8,"11. Comment évaluez-vous la performance actuelle du SNIS au niveau de votre structure sur les différents critères ci-dessous ? Outils et SI","médiocre")</f>
        <v>44</v>
      </c>
      <c r="D34" s="15">
        <f>GETPIVOTDATA("11. Comment évaluez-vous la performance actuelle du SNIS au niveau de votre structure sur les différents critères ci-dessous ? Outils et SI",$A$8,"11. Comment évaluez-vous la performance actuelle du SNIS au niveau de votre structure sur les différents critères ci-dessous ? Outils et SI","passable")</f>
        <v>93</v>
      </c>
      <c r="E34" s="15">
        <f>GETPIVOTDATA("11. Comment évaluez-vous la performance actuelle du SNIS au niveau de votre structure sur les différents critères ci-dessous ? Outils et SI",$A$8,"11. Comment évaluez-vous la performance actuelle du SNIS au niveau de votre structure sur les différents critères ci-dessous ? Outils et SI","bien")</f>
        <v>36</v>
      </c>
      <c r="F34" s="15">
        <f>GETPIVOTDATA("11. Comment évaluez-vous la performance actuelle du SNIS au niveau de votre structure sur les différents critères ci-dessous ? Outils et SI",$A$8,"11. Comment évaluez-vous la performance actuelle du SNIS au niveau de votre structure sur les différents critères ci-dessous ? Outils et SI","Excellent")</f>
        <v>8</v>
      </c>
      <c r="G34" s="15">
        <f>GETPIVOTDATA("11. Comment évaluez-vous la performance actuelle du SNIS au niveau de votre structure sur les différents critères ci-dessous ? Outils et SI",$A$8,"11. Comment évaluez-vous la performance actuelle du SNIS au niveau de votre structure sur les différents critères ci-dessous ? Outils et SI","NA")</f>
        <v>9</v>
      </c>
      <c r="H34" s="15">
        <f>GETPIVOTDATA("11. Comment évaluez-vous la performance actuelle du SNIS au niveau de votre structure sur les différents critères ci-dessous ? Outils et SI",$A$8)</f>
        <v>254</v>
      </c>
    </row>
    <row r="35" spans="1:8" ht="13" x14ac:dyDescent="0.3">
      <c r="A35" s="18" t="s">
        <v>386</v>
      </c>
      <c r="B35" s="15">
        <f>GETPIVOTDATA("11. Comment évaluez-vous la performance actuelle du SNIS au niveau de votre structure sur les différents critères ci-dessous ? Procédures",$A$12,"11. Comment évaluez-vous la performance actuelle du SNIS au niveau de votre structure sur les différents critères ci-dessous ? Procédures","Inexistant")</f>
        <v>49</v>
      </c>
      <c r="C35" s="15">
        <f>GETPIVOTDATA("11. Comment évaluez-vous la performance actuelle du SNIS au niveau de votre structure sur les différents critères ci-dessous ? Procédures",$A$12,"11. Comment évaluez-vous la performance actuelle du SNIS au niveau de votre structure sur les différents critères ci-dessous ? Procédures","médiocre")</f>
        <v>55</v>
      </c>
      <c r="D35" s="15">
        <f>GETPIVOTDATA("11. Comment évaluez-vous la performance actuelle du SNIS au niveau de votre structure sur les différents critères ci-dessous ? Procédures",$A$12,"11. Comment évaluez-vous la performance actuelle du SNIS au niveau de votre structure sur les différents critères ci-dessous ? Procédures","passable")</f>
        <v>106</v>
      </c>
      <c r="E35" s="15">
        <f>GETPIVOTDATA("11. Comment évaluez-vous la performance actuelle du SNIS au niveau de votre structure sur les différents critères ci-dessous ? Procédures",$A$12,"11. Comment évaluez-vous la performance actuelle du SNIS au niveau de votre structure sur les différents critères ci-dessous ? Procédures","Bien")</f>
        <v>29</v>
      </c>
      <c r="F35" s="15">
        <f>GETPIVOTDATA("11. Comment évaluez-vous la performance actuelle du SNIS au niveau de votre structure sur les différents critères ci-dessous ? Procédures",$A$12,"11. Comment évaluez-vous la performance actuelle du SNIS au niveau de votre structure sur les différents critères ci-dessous ? Procédures","Excellent")</f>
        <v>6</v>
      </c>
      <c r="G35" s="15">
        <f>GETPIVOTDATA("11. Comment évaluez-vous la performance actuelle du SNIS au niveau de votre structure sur les différents critères ci-dessous ? Procédures",$A$12,"11. Comment évaluez-vous la performance actuelle du SNIS au niveau de votre structure sur les différents critères ci-dessous ? Procédures","NA")</f>
        <v>9</v>
      </c>
      <c r="H35" s="15">
        <f>GETPIVOTDATA("11. Comment évaluez-vous la performance actuelle du SNIS au niveau de votre structure sur les différents critères ci-dessous ? Procédures",$A$12)</f>
        <v>254</v>
      </c>
    </row>
    <row r="36" spans="1:8" ht="13" x14ac:dyDescent="0.3">
      <c r="A36" s="18" t="s">
        <v>387</v>
      </c>
      <c r="B36" s="15">
        <f>GETPIVOTDATA("11. Comment évaluez-vous la performance actuelle du SNIS au niveau de votre structure sur les différents critères ci-dessous ? Organisation",$A$16,"11. Comment évaluez-vous la performance actuelle du SNIS au niveau de votre structure sur les différents critères ci-dessous ? Organisation","Inexistant")</f>
        <v>43</v>
      </c>
      <c r="C36" s="15">
        <f>GETPIVOTDATA("11. Comment évaluez-vous la performance actuelle du SNIS au niveau de votre structure sur les différents critères ci-dessous ? Organisation",$A$16,"11. Comment évaluez-vous la performance actuelle du SNIS au niveau de votre structure sur les différents critères ci-dessous ? Organisation","médiocre")</f>
        <v>45</v>
      </c>
      <c r="D36" s="15">
        <f>GETPIVOTDATA("11. Comment évaluez-vous la performance actuelle du SNIS au niveau de votre structure sur les différents critères ci-dessous ? Organisation",$A$16,"11. Comment évaluez-vous la performance actuelle du SNIS au niveau de votre structure sur les différents critères ci-dessous ? Organisation","passable")</f>
        <v>101</v>
      </c>
      <c r="E36" s="15">
        <f>GETPIVOTDATA("11. Comment évaluez-vous la performance actuelle du SNIS au niveau de votre structure sur les différents critères ci-dessous ? Organisation",$A$16,"11. Comment évaluez-vous la performance actuelle du SNIS au niveau de votre structure sur les différents critères ci-dessous ? Organisation","Bien")</f>
        <v>48</v>
      </c>
      <c r="F36" s="15">
        <f>GETPIVOTDATA("11. Comment évaluez-vous la performance actuelle du SNIS au niveau de votre structure sur les différents critères ci-dessous ? Organisation",$A$16,"11. Comment évaluez-vous la performance actuelle du SNIS au niveau de votre structure sur les différents critères ci-dessous ? Organisation","excellent")</f>
        <v>6</v>
      </c>
      <c r="G36" s="15">
        <f>GETPIVOTDATA("11. Comment évaluez-vous la performance actuelle du SNIS au niveau de votre structure sur les différents critères ci-dessous ? Organisation",$A$16,"11. Comment évaluez-vous la performance actuelle du SNIS au niveau de votre structure sur les différents critères ci-dessous ? Organisation","NA")</f>
        <v>10</v>
      </c>
      <c r="H36" s="15">
        <f>GETPIVOTDATA("11. Comment évaluez-vous la performance actuelle du SNIS au niveau de votre structure sur les différents critères ci-dessous ? Organisation",$A$16)</f>
        <v>253</v>
      </c>
    </row>
    <row r="37" spans="1:8" ht="13" x14ac:dyDescent="0.3">
      <c r="A37" s="18" t="s">
        <v>388</v>
      </c>
      <c r="B37" s="15">
        <f>GETPIVOTDATA("11. Comment évaluez-vous la performance actuelle du SNIS au niveau de votre structure sur les différents critères ci-dessous ? Comportements",$A$20,"11. Comment évaluez-vous la performance actuelle du SNIS au niveau de votre structure sur les différents critères ci-dessous ? Comportements","Inexistant")</f>
        <v>43</v>
      </c>
      <c r="C37" s="15">
        <f>GETPIVOTDATA("11. Comment évaluez-vous la performance actuelle du SNIS au niveau de votre structure sur les différents critères ci-dessous ? Comportements",$A$20,"11. Comment évaluez-vous la performance actuelle du SNIS au niveau de votre structure sur les différents critères ci-dessous ? Comportements","médiocre")</f>
        <v>44</v>
      </c>
      <c r="D37" s="15">
        <f>GETPIVOTDATA("11. Comment évaluez-vous la performance actuelle du SNIS au niveau de votre structure sur les différents critères ci-dessous ? Comportements",$A$20,"11. Comment évaluez-vous la performance actuelle du SNIS au niveau de votre structure sur les différents critères ci-dessous ? Comportements","passable")</f>
        <v>114</v>
      </c>
      <c r="E37" s="15">
        <f>GETPIVOTDATA("11. Comment évaluez-vous la performance actuelle du SNIS au niveau de votre structure sur les différents critères ci-dessous ? Comportements",$A$20,"11. Comment évaluez-vous la performance actuelle du SNIS au niveau de votre structure sur les différents critères ci-dessous ? Comportements","Bien")</f>
        <v>37</v>
      </c>
      <c r="F37" s="15">
        <f>GETPIVOTDATA("11. Comment évaluez-vous la performance actuelle du SNIS au niveau de votre structure sur les différents critères ci-dessous ? Comportements",$A$20,"11. Comment évaluez-vous la performance actuelle du SNIS au niveau de votre structure sur les différents critères ci-dessous ? Comportements","Excellent")</f>
        <v>6</v>
      </c>
      <c r="G37" s="15">
        <f>GETPIVOTDATA("11. Comment évaluez-vous la performance actuelle du SNIS au niveau de votre structure sur les différents critères ci-dessous ? Comportements",$A$20,"11. Comment évaluez-vous la performance actuelle du SNIS au niveau de votre structure sur les différents critères ci-dessous ? Comportements","NA")</f>
        <v>10</v>
      </c>
      <c r="H37" s="15">
        <f>GETPIVOTDATA("11. Comment évaluez-vous la performance actuelle du SNIS au niveau de votre structure sur les différents critères ci-dessous ? Comportements",$A$20)</f>
        <v>254</v>
      </c>
    </row>
    <row r="38" spans="1:8" ht="13" x14ac:dyDescent="0.3">
      <c r="A38" s="18" t="s">
        <v>390</v>
      </c>
      <c r="B38" s="15">
        <f>GETPIVOTDATA("11. Comment évaluez-vous la performance actuelle du SNIS au niveau de votre structure sur les différents critères ci-dessous ? Système de contrôle",$A$24,"11. Comment évaluez-vous la performance actuelle du SNIS au niveau de votre structure sur les différents critères ci-dessous ? Système de contrôle","Inexistant")</f>
        <v>69</v>
      </c>
      <c r="C38" s="15">
        <f>GETPIVOTDATA("11. Comment évaluez-vous la performance actuelle du SNIS au niveau de votre structure sur les différents critères ci-dessous ? Système de contrôle",$A$24,"11. Comment évaluez-vous la performance actuelle du SNIS au niveau de votre structure sur les différents critères ci-dessous ? Système de contrôle","médiocre")</f>
        <v>43</v>
      </c>
      <c r="D38" s="15">
        <f>GETPIVOTDATA("11. Comment évaluez-vous la performance actuelle du SNIS au niveau de votre structure sur les différents critères ci-dessous ? Système de contrôle",$A$24,"11. Comment évaluez-vous la performance actuelle du SNIS au niveau de votre structure sur les différents critères ci-dessous ? Système de contrôle","passable")</f>
        <v>103</v>
      </c>
      <c r="E38" s="15">
        <f>GETPIVOTDATA("11. Comment évaluez-vous la performance actuelle du SNIS au niveau de votre structure sur les différents critères ci-dessous ? Système de contrôle",$A$24,"11. Comment évaluez-vous la performance actuelle du SNIS au niveau de votre structure sur les différents critères ci-dessous ? Système de contrôle","Bien")</f>
        <v>26</v>
      </c>
      <c r="F38" s="15">
        <f>GETPIVOTDATA("11. Comment évaluez-vous la performance actuelle du SNIS au niveau de votre structure sur les différents critères ci-dessous ? Système de contrôle",$A$24,"11. Comment évaluez-vous la performance actuelle du SNIS au niveau de votre structure sur les différents critères ci-dessous ? Système de contrôle","Excellent")</f>
        <v>3</v>
      </c>
      <c r="G38" s="15">
        <f>GETPIVOTDATA("11. Comment évaluez-vous la performance actuelle du SNIS au niveau de votre structure sur les différents critères ci-dessous ? Système de contrôle",$A$24,"11. Comment évaluez-vous la performance actuelle du SNIS au niveau de votre structure sur les différents critères ci-dessous ? Système de contrôle","NA")</f>
        <v>10</v>
      </c>
      <c r="H38" s="15">
        <f>GETPIVOTDATA("11. Comment évaluez-vous la performance actuelle du SNIS au niveau de votre structure sur les différents critères ci-dessous ? Système de contrôle",$A$24)</f>
        <v>254</v>
      </c>
    </row>
    <row r="39" spans="1:8" ht="13" x14ac:dyDescent="0.3">
      <c r="A39" s="18" t="s">
        <v>391</v>
      </c>
      <c r="B39" s="15">
        <f>GETPIVOTDATA("11. Comment évaluez-vous la performance actuelle du SNIS au niveau de votre structure sur les différents critères ci-dessous ? Culture et rites",$A$28,"11. Comment évaluez-vous la performance actuelle du SNIS au niveau de votre structure sur les différents critères ci-dessous ? Culture et rites","Inexistant")</f>
        <v>87</v>
      </c>
      <c r="C39" s="15">
        <f>GETPIVOTDATA("11. Comment évaluez-vous la performance actuelle du SNIS au niveau de votre structure sur les différents critères ci-dessous ? Culture et rites",$A$28,"11. Comment évaluez-vous la performance actuelle du SNIS au niveau de votre structure sur les différents critères ci-dessous ? Culture et rites","médiocre")</f>
        <v>39</v>
      </c>
      <c r="D39" s="15">
        <f>GETPIVOTDATA("11. Comment évaluez-vous la performance actuelle du SNIS au niveau de votre structure sur les différents critères ci-dessous ? Culture et rites",$A$28,"11. Comment évaluez-vous la performance actuelle du SNIS au niveau de votre structure sur les différents critères ci-dessous ? Culture et rites","passable")</f>
        <v>81</v>
      </c>
      <c r="E39" s="15">
        <f>GETPIVOTDATA("11. Comment évaluez-vous la performance actuelle du SNIS au niveau de votre structure sur les différents critères ci-dessous ? Culture et rites",$A$28,"11. Comment évaluez-vous la performance actuelle du SNIS au niveau de votre structure sur les différents critères ci-dessous ? Culture et rites","bien")</f>
        <v>28</v>
      </c>
      <c r="F39" s="15">
        <f>GETPIVOTDATA("11. Comment évaluez-vous la performance actuelle du SNIS au niveau de votre structure sur les différents critères ci-dessous ? Culture et rites",$A$28,"11. Comment évaluez-vous la performance actuelle du SNIS au niveau de votre structure sur les différents critères ci-dessous ? Culture et rites","Excellent")</f>
        <v>7</v>
      </c>
      <c r="G39" s="15">
        <f>GETPIVOTDATA("11. Comment évaluez-vous la performance actuelle du SNIS au niveau de votre structure sur les différents critères ci-dessous ? Culture et rites",$A$28,"11. Comment évaluez-vous la performance actuelle du SNIS au niveau de votre structure sur les différents critères ci-dessous ? Culture et rites","NA")</f>
        <v>12</v>
      </c>
      <c r="H39" s="15">
        <f>GETPIVOTDATA("11. Comment évaluez-vous la performance actuelle du SNIS au niveau de votre structure sur les différents critères ci-dessous ? Culture et rites",$A$28)</f>
        <v>254</v>
      </c>
    </row>
    <row r="41" spans="1:8" ht="13" x14ac:dyDescent="0.3">
      <c r="B41" s="18" t="s">
        <v>100</v>
      </c>
      <c r="C41" s="18" t="s">
        <v>99</v>
      </c>
      <c r="D41" s="18" t="s">
        <v>98</v>
      </c>
      <c r="E41" s="18" t="s">
        <v>134</v>
      </c>
      <c r="F41" s="18" t="s">
        <v>299</v>
      </c>
      <c r="G41" s="18" t="s">
        <v>92</v>
      </c>
      <c r="H41" s="18" t="s">
        <v>370</v>
      </c>
    </row>
    <row r="42" spans="1:8" ht="13" x14ac:dyDescent="0.3">
      <c r="A42" s="18" t="s">
        <v>60</v>
      </c>
      <c r="B42" s="16">
        <f>B33/$H$33</f>
        <v>0.20553359683794467</v>
      </c>
      <c r="C42" s="16">
        <f t="shared" ref="C42:H42" si="0">C33/$H$33</f>
        <v>0.1067193675889328</v>
      </c>
      <c r="D42" s="16">
        <f t="shared" si="0"/>
        <v>0.39130434782608697</v>
      </c>
      <c r="E42" s="16">
        <f t="shared" si="0"/>
        <v>0.24110671936758893</v>
      </c>
      <c r="F42" s="16">
        <f t="shared" si="0"/>
        <v>2.3715415019762844E-2</v>
      </c>
      <c r="G42" s="16">
        <f t="shared" si="0"/>
        <v>3.1620553359683792E-2</v>
      </c>
      <c r="H42" s="15">
        <f t="shared" si="0"/>
        <v>1</v>
      </c>
    </row>
    <row r="43" spans="1:8" ht="13" x14ac:dyDescent="0.3">
      <c r="A43" s="18" t="s">
        <v>61</v>
      </c>
      <c r="B43" s="16">
        <f t="shared" ref="B43:G43" si="1">B34/$H43</f>
        <v>0.96969696969696972</v>
      </c>
      <c r="C43" s="16">
        <f t="shared" si="1"/>
        <v>0.66666666666666663</v>
      </c>
      <c r="D43" s="16">
        <f t="shared" si="1"/>
        <v>1.4090909090909092</v>
      </c>
      <c r="E43" s="16">
        <f t="shared" si="1"/>
        <v>0.54545454545454541</v>
      </c>
      <c r="F43" s="16">
        <f t="shared" si="1"/>
        <v>0.12121212121212122</v>
      </c>
      <c r="G43" s="16">
        <f t="shared" si="1"/>
        <v>0.13636363636363635</v>
      </c>
      <c r="H43" s="15">
        <v>66</v>
      </c>
    </row>
    <row r="44" spans="1:8" ht="13" x14ac:dyDescent="0.3">
      <c r="A44" s="18" t="s">
        <v>62</v>
      </c>
      <c r="B44" s="16">
        <f t="shared" ref="B44:G48" si="2">B35/$H44</f>
        <v>0.74242424242424243</v>
      </c>
      <c r="C44" s="16">
        <f t="shared" si="2"/>
        <v>0.83333333333333337</v>
      </c>
      <c r="D44" s="16">
        <f t="shared" si="2"/>
        <v>1.606060606060606</v>
      </c>
      <c r="E44" s="16">
        <f t="shared" si="2"/>
        <v>0.43939393939393939</v>
      </c>
      <c r="F44" s="16">
        <f t="shared" si="2"/>
        <v>9.0909090909090912E-2</v>
      </c>
      <c r="G44" s="16">
        <f t="shared" si="2"/>
        <v>0.13636363636363635</v>
      </c>
      <c r="H44" s="15">
        <v>66</v>
      </c>
    </row>
    <row r="45" spans="1:8" ht="13" x14ac:dyDescent="0.3">
      <c r="A45" s="18" t="s">
        <v>63</v>
      </c>
      <c r="B45" s="16">
        <f t="shared" si="2"/>
        <v>0.65151515151515149</v>
      </c>
      <c r="C45" s="16">
        <f t="shared" si="2"/>
        <v>0.68181818181818177</v>
      </c>
      <c r="D45" s="16">
        <f t="shared" si="2"/>
        <v>1.5303030303030303</v>
      </c>
      <c r="E45" s="16">
        <f t="shared" si="2"/>
        <v>0.72727272727272729</v>
      </c>
      <c r="F45" s="16">
        <f t="shared" si="2"/>
        <v>9.0909090909090912E-2</v>
      </c>
      <c r="G45" s="16">
        <f t="shared" si="2"/>
        <v>0.15151515151515152</v>
      </c>
      <c r="H45" s="15">
        <v>66</v>
      </c>
    </row>
    <row r="46" spans="1:8" ht="13" x14ac:dyDescent="0.3">
      <c r="A46" s="18" t="s">
        <v>64</v>
      </c>
      <c r="B46" s="16">
        <f t="shared" si="2"/>
        <v>0.65151515151515149</v>
      </c>
      <c r="C46" s="16">
        <f t="shared" si="2"/>
        <v>0.66666666666666663</v>
      </c>
      <c r="D46" s="16">
        <f t="shared" si="2"/>
        <v>1.7272727272727273</v>
      </c>
      <c r="E46" s="16">
        <f>E37/$H46</f>
        <v>0.56060606060606055</v>
      </c>
      <c r="F46" s="16">
        <f t="shared" si="2"/>
        <v>9.0909090909090912E-2</v>
      </c>
      <c r="G46" s="16">
        <f t="shared" si="2"/>
        <v>0.15151515151515152</v>
      </c>
      <c r="H46" s="15">
        <v>66</v>
      </c>
    </row>
    <row r="47" spans="1:8" ht="13" x14ac:dyDescent="0.3">
      <c r="A47" s="18" t="s">
        <v>65</v>
      </c>
      <c r="B47" s="16">
        <f t="shared" si="2"/>
        <v>1.0454545454545454</v>
      </c>
      <c r="C47" s="16">
        <f t="shared" si="2"/>
        <v>0.65151515151515149</v>
      </c>
      <c r="D47" s="16">
        <f t="shared" si="2"/>
        <v>1.5606060606060606</v>
      </c>
      <c r="E47" s="16">
        <f t="shared" si="2"/>
        <v>0.39393939393939392</v>
      </c>
      <c r="F47" s="16">
        <f t="shared" si="2"/>
        <v>4.5454545454545456E-2</v>
      </c>
      <c r="G47" s="16">
        <f t="shared" si="2"/>
        <v>0.15151515151515152</v>
      </c>
      <c r="H47" s="15">
        <v>66</v>
      </c>
    </row>
    <row r="48" spans="1:8" ht="13" x14ac:dyDescent="0.3">
      <c r="A48" s="18" t="s">
        <v>66</v>
      </c>
      <c r="B48" s="16">
        <f t="shared" si="2"/>
        <v>1.3181818181818181</v>
      </c>
      <c r="C48" s="16">
        <f t="shared" si="2"/>
        <v>0.59090909090909094</v>
      </c>
      <c r="D48" s="16">
        <f t="shared" si="2"/>
        <v>1.2272727272727273</v>
      </c>
      <c r="E48" s="16">
        <f t="shared" si="2"/>
        <v>0.42424242424242425</v>
      </c>
      <c r="F48" s="16">
        <f t="shared" si="2"/>
        <v>0.10606060606060606</v>
      </c>
      <c r="G48" s="16">
        <f t="shared" si="2"/>
        <v>0.18181818181818182</v>
      </c>
      <c r="H48" s="15">
        <v>66</v>
      </c>
    </row>
  </sheetData>
  <pageMargins left="0.7" right="0.7" top="0.75" bottom="0.75" header="0.3" footer="0.3"/>
  <drawing r:id="rId8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D4F539-E354-438A-9FB2-4E01982FD001}">
  <dimension ref="A3:C25"/>
  <sheetViews>
    <sheetView topLeftCell="A9" workbookViewId="0">
      <selection activeCell="B20" sqref="B20"/>
    </sheetView>
  </sheetViews>
  <sheetFormatPr baseColWidth="10" defaultRowHeight="12.5" x14ac:dyDescent="0.25"/>
  <cols>
    <col min="1" max="1" width="89" bestFit="1" customWidth="1"/>
    <col min="2" max="2" width="34.54296875" bestFit="1" customWidth="1"/>
    <col min="3" max="3" width="15.7265625" customWidth="1"/>
    <col min="4" max="4" width="16.08984375" customWidth="1"/>
    <col min="5" max="5" width="22.1796875" customWidth="1"/>
    <col min="6" max="11" width="95.36328125" bestFit="1" customWidth="1"/>
    <col min="12" max="12" width="12.08984375" bestFit="1" customWidth="1"/>
  </cols>
  <sheetData>
    <row r="3" spans="1:3" x14ac:dyDescent="0.25">
      <c r="A3" s="6" t="s">
        <v>369</v>
      </c>
      <c r="B3" t="s">
        <v>378</v>
      </c>
    </row>
    <row r="4" spans="1:3" x14ac:dyDescent="0.25">
      <c r="A4" s="7" t="s">
        <v>300</v>
      </c>
      <c r="B4" s="8">
        <v>12</v>
      </c>
    </row>
    <row r="5" spans="1:3" x14ac:dyDescent="0.25">
      <c r="A5" s="7" t="s">
        <v>291</v>
      </c>
      <c r="B5" s="8">
        <v>4</v>
      </c>
    </row>
    <row r="6" spans="1:3" x14ac:dyDescent="0.25">
      <c r="A6" s="7" t="s">
        <v>239</v>
      </c>
      <c r="B6" s="8">
        <v>12</v>
      </c>
    </row>
    <row r="7" spans="1:3" x14ac:dyDescent="0.25">
      <c r="A7" s="7" t="s">
        <v>101</v>
      </c>
      <c r="B7" s="8">
        <v>21</v>
      </c>
    </row>
    <row r="8" spans="1:3" x14ac:dyDescent="0.25">
      <c r="A8" s="7" t="s">
        <v>156</v>
      </c>
      <c r="B8" s="8">
        <v>10</v>
      </c>
    </row>
    <row r="9" spans="1:3" x14ac:dyDescent="0.25">
      <c r="A9" s="7" t="s">
        <v>238</v>
      </c>
      <c r="B9" s="8">
        <v>4</v>
      </c>
    </row>
    <row r="10" spans="1:3" x14ac:dyDescent="0.25">
      <c r="A10" s="7" t="s">
        <v>303</v>
      </c>
      <c r="B10" s="8">
        <v>7</v>
      </c>
    </row>
    <row r="11" spans="1:3" x14ac:dyDescent="0.25">
      <c r="A11" s="7" t="s">
        <v>157</v>
      </c>
      <c r="B11" s="8">
        <v>37</v>
      </c>
    </row>
    <row r="12" spans="1:3" x14ac:dyDescent="0.25">
      <c r="A12" s="7" t="s">
        <v>102</v>
      </c>
      <c r="B12" s="8">
        <v>40</v>
      </c>
    </row>
    <row r="13" spans="1:3" x14ac:dyDescent="0.25">
      <c r="A13" s="7" t="s">
        <v>370</v>
      </c>
      <c r="B13" s="8">
        <v>147</v>
      </c>
    </row>
    <row r="15" spans="1:3" s="2" customFormat="1" ht="40" customHeight="1" x14ac:dyDescent="0.25">
      <c r="A15" s="38" t="s">
        <v>369</v>
      </c>
      <c r="B15" s="38" t="s">
        <v>378</v>
      </c>
      <c r="C15" s="38" t="s">
        <v>378</v>
      </c>
    </row>
    <row r="16" spans="1:3" x14ac:dyDescent="0.25">
      <c r="A16" s="15" t="s">
        <v>300</v>
      </c>
      <c r="B16" s="15">
        <v>4</v>
      </c>
      <c r="C16" s="16">
        <f>B16/$B$25</f>
        <v>6.3492063492063489E-2</v>
      </c>
    </row>
    <row r="17" spans="1:3" x14ac:dyDescent="0.25">
      <c r="A17" s="15" t="s">
        <v>291</v>
      </c>
      <c r="B17" s="15">
        <v>4</v>
      </c>
      <c r="C17" s="16">
        <f t="shared" ref="C17:C25" si="0">B17/$B$25</f>
        <v>6.3492063492063489E-2</v>
      </c>
    </row>
    <row r="18" spans="1:3" x14ac:dyDescent="0.25">
      <c r="A18" s="15" t="s">
        <v>239</v>
      </c>
      <c r="B18" s="15">
        <v>8</v>
      </c>
      <c r="C18" s="16">
        <f t="shared" si="0"/>
        <v>0.12698412698412698</v>
      </c>
    </row>
    <row r="19" spans="1:3" x14ac:dyDescent="0.25">
      <c r="A19" s="15" t="s">
        <v>101</v>
      </c>
      <c r="B19" s="15">
        <v>5</v>
      </c>
      <c r="C19" s="16">
        <f t="shared" si="0"/>
        <v>7.9365079365079361E-2</v>
      </c>
    </row>
    <row r="20" spans="1:3" x14ac:dyDescent="0.25">
      <c r="A20" s="15" t="s">
        <v>156</v>
      </c>
      <c r="B20" s="15">
        <v>9</v>
      </c>
      <c r="C20" s="16">
        <f t="shared" si="0"/>
        <v>0.14285714285714285</v>
      </c>
    </row>
    <row r="21" spans="1:3" x14ac:dyDescent="0.25">
      <c r="A21" s="15" t="s">
        <v>238</v>
      </c>
      <c r="B21" s="15">
        <v>2</v>
      </c>
      <c r="C21" s="16">
        <f t="shared" si="0"/>
        <v>3.1746031746031744E-2</v>
      </c>
    </row>
    <row r="22" spans="1:3" x14ac:dyDescent="0.25">
      <c r="A22" s="15" t="s">
        <v>303</v>
      </c>
      <c r="B22" s="15">
        <v>5</v>
      </c>
      <c r="C22" s="16">
        <f t="shared" si="0"/>
        <v>7.9365079365079361E-2</v>
      </c>
    </row>
    <row r="23" spans="1:3" x14ac:dyDescent="0.25">
      <c r="A23" s="15" t="s">
        <v>157</v>
      </c>
      <c r="B23" s="15">
        <v>16</v>
      </c>
      <c r="C23" s="16">
        <f t="shared" si="0"/>
        <v>0.25396825396825395</v>
      </c>
    </row>
    <row r="24" spans="1:3" x14ac:dyDescent="0.25">
      <c r="A24" s="15" t="s">
        <v>102</v>
      </c>
      <c r="B24" s="15">
        <v>10</v>
      </c>
      <c r="C24" s="16">
        <f t="shared" si="0"/>
        <v>0.15873015873015872</v>
      </c>
    </row>
    <row r="25" spans="1:3" x14ac:dyDescent="0.25">
      <c r="A25" s="15" t="s">
        <v>370</v>
      </c>
      <c r="B25" s="15">
        <v>63</v>
      </c>
      <c r="C25" s="16">
        <f t="shared" si="0"/>
        <v>1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19</vt:i4>
      </vt:variant>
    </vt:vector>
  </HeadingPairs>
  <TitlesOfParts>
    <vt:vector size="19" baseType="lpstr">
      <vt:lpstr>Base de données</vt:lpstr>
      <vt:lpstr>liste</vt:lpstr>
      <vt:lpstr>13.a</vt:lpstr>
      <vt:lpstr>9.a</vt:lpstr>
      <vt:lpstr>1.a</vt:lpstr>
      <vt:lpstr>1.b</vt:lpstr>
      <vt:lpstr>1.c</vt:lpstr>
      <vt:lpstr>2.a</vt:lpstr>
      <vt:lpstr>3.a</vt:lpstr>
      <vt:lpstr>3.b</vt:lpstr>
      <vt:lpstr>3.c</vt:lpstr>
      <vt:lpstr>4.a</vt:lpstr>
      <vt:lpstr>5.a</vt:lpstr>
      <vt:lpstr>5.b</vt:lpstr>
      <vt:lpstr>6.a</vt:lpstr>
      <vt:lpstr>6.b</vt:lpstr>
      <vt:lpstr>8.a</vt:lpstr>
      <vt:lpstr>11.a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Deschryver, Pauline</dc:creator>
  <cp:lastModifiedBy>Deschryver, Pauline</cp:lastModifiedBy>
  <dcterms:created xsi:type="dcterms:W3CDTF">2018-06-01T13:51:38Z</dcterms:created>
  <dcterms:modified xsi:type="dcterms:W3CDTF">2018-06-06T11:12:42Z</dcterms:modified>
</cp:coreProperties>
</file>